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85721E13-E3AE-455E-A53F-70C564E12046}" xr6:coauthVersionLast="47" xr6:coauthVersionMax="47" xr10:uidLastSave="{00000000-0000-0000-0000-000000000000}"/>
  <bookViews>
    <workbookView xWindow="29655" yWindow="-90" windowWidth="28065" windowHeight="16440" xr2:uid="{92F76B5C-EE3B-4928-B619-32EB52950B18}"/>
  </bookViews>
  <sheets>
    <sheet name="Experiment" sheetId="1" r:id="rId1"/>
    <sheet name="Data" sheetId="4" r:id="rId2"/>
    <sheet name="Change log" sheetId="2" r:id="rId3"/>
    <sheet name="Run Report" sheetId="3" r:id="rId4"/>
  </sheets>
  <definedNames>
    <definedName name="_xlnm._FilterDatabase" localSheetId="1" hidden="1">Data!$BM$37:$BT$373</definedName>
    <definedName name="_xlnm._FilterDatabase" localSheetId="0" hidden="1">Experiment!$A$4:$ET$375</definedName>
    <definedName name="d.Flock.1.1">Data!$C$1067</definedName>
    <definedName name="d.Flock.1.2">Data!$C$1167</definedName>
    <definedName name="d.Flock.1.3">Data!$C$1267</definedName>
    <definedName name="d.Flock.2.1">Data!$C$1367</definedName>
    <definedName name="d.Flock.2.2">Data!$C$1467</definedName>
    <definedName name="d.Flock.2.3">Data!$C$1567</definedName>
    <definedName name="d.Region">Data!$C$5</definedName>
    <definedName name="d.RegionName">Data!$D$5</definedName>
    <definedName name="d.TOL">Data!#REF!</definedName>
    <definedName name="d.TOL.1.1">Data!$D$1067</definedName>
    <definedName name="d.TOL.1.2">Data!$D$1167</definedName>
    <definedName name="d.TOL.1.3">Data!$D$1267</definedName>
    <definedName name="d.TOL.2.1">Data!$D$1367</definedName>
    <definedName name="d.TOL.2.2">Data!$D$1467</definedName>
    <definedName name="d.TOL.2.3">Data!$D$1567</definedName>
    <definedName name="ExpData">Experiment!$A$5:$ET$374</definedName>
    <definedName name="i.BMToffset_r1">Data!$E$429</definedName>
    <definedName name="i.BMToffset_r2">Data!$F$429</definedName>
    <definedName name="i.DryManOpt_BBT">Data!$C$15:$F$17</definedName>
    <definedName name="i.DryManOpt_Mat">Data!$C$18:$F$20</definedName>
    <definedName name="i.DryManOpt_Mer">Data!$C$12:$F$14</definedName>
    <definedName name="i.DryManOther_BBT">Data!$G$15:$J$17</definedName>
    <definedName name="i.DryManOther_Mat">Data!$G$18:$J$20</definedName>
    <definedName name="i.DryManOther_Mer">Data!$G$12:$J$14</definedName>
    <definedName name="i.OptLTWMaternal">Data!$G$22:$J$24</definedName>
    <definedName name="i.OptLTWMerino">Data!$C$22:$F$24</definedName>
    <definedName name="i.TOLoffset_r1">Data!$E$29</definedName>
    <definedName name="i.TOLoffset_r2">Data!$F$29</definedName>
    <definedName name="i_chill">Data!$C$807:$C$809</definedName>
    <definedName name="i_CompName.1.1">Data!$B$1068:$B$1110</definedName>
    <definedName name="i_CompName.1.2">Data!$B$1168:$B$1210</definedName>
    <definedName name="i_CompName.1.3">Data!$B$1268:$B$1310</definedName>
    <definedName name="i_CompName.2.1">Data!$B$1368:$B$1410</definedName>
    <definedName name="i_CompName.2.2">Data!$B$1468:$B$1510</definedName>
    <definedName name="i_CompName.2.3">Data!$B$1568:$B$1610</definedName>
    <definedName name="i_Components.1.1">Data!$C$1068:$CH$1110</definedName>
    <definedName name="i_Components.1.2">Data!$C$1168:$CH$1210</definedName>
    <definedName name="i_Components.1.3">Data!$C$1268:$CH$1310</definedName>
    <definedName name="i_Components.2.1">Data!$C$1368:$CH$1410</definedName>
    <definedName name="i_Components.2.2">Data!$C$1468:$CH$1510</definedName>
    <definedName name="i_Components.2.3">Data!$C$1568:$CH$1610</definedName>
    <definedName name="i_dry_salep">Data!$C$1045:$L$1049</definedName>
    <definedName name="i_dryman">Data!$C$841:$K$848</definedName>
    <definedName name="i_dryrr_response">Data!$C$861:$K$1040</definedName>
    <definedName name="i_feed_indices_Mat">Data!$BN$436:$FN$436</definedName>
    <definedName name="i_feed_indices_MM">Data!$BN$36:$FN$36</definedName>
    <definedName name="i_feedlevels_Mat">Data!$BN$438:$CH$773</definedName>
    <definedName name="i_feedlevels_MM">Data!$BN$38:$CH$373</definedName>
    <definedName name="i_feedlevels_scan">Data!$A$38:$A$373</definedName>
    <definedName name="i_flockrr">Data!$C$792:$C$796</definedName>
    <definedName name="i_GrazingIntensity">Data!$C$821:$G$835</definedName>
    <definedName name="i_LTWEqns">Data!$C$801:$F$803</definedName>
    <definedName name="i_mortalityx">Data!$C$780:$D$787</definedName>
    <definedName name="i_prices">Data!$C$1054:$F$1060</definedName>
    <definedName name="i_WWt">Data!$C$814:$C$815</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Z28" i="1" l="1"/>
  <c r="DZ29" i="1" s="1"/>
  <c r="DZ30" i="1" s="1"/>
  <c r="DZ31" i="1" s="1"/>
  <c r="DZ24" i="1"/>
  <c r="DZ25" i="1" s="1"/>
  <c r="DZ26" i="1" s="1"/>
  <c r="DZ27" i="1" s="1"/>
  <c r="DZ20" i="1"/>
  <c r="DZ21" i="1" s="1"/>
  <c r="DZ22" i="1" s="1"/>
  <c r="DZ23" i="1" s="1"/>
  <c r="DT28" i="1"/>
  <c r="DT29" i="1" s="1"/>
  <c r="DT30" i="1" s="1"/>
  <c r="DT31" i="1" s="1"/>
  <c r="DS28" i="1"/>
  <c r="DS29" i="1" s="1"/>
  <c r="DS30" i="1" s="1"/>
  <c r="DS31" i="1" s="1"/>
  <c r="DR28" i="1"/>
  <c r="DR29" i="1" s="1"/>
  <c r="DR30" i="1" s="1"/>
  <c r="DR31" i="1" s="1"/>
  <c r="DQ28" i="1"/>
  <c r="DQ29" i="1" s="1"/>
  <c r="DQ30" i="1" s="1"/>
  <c r="DQ31" i="1" s="1"/>
  <c r="DT24" i="1"/>
  <c r="DT25" i="1" s="1"/>
  <c r="DT26" i="1" s="1"/>
  <c r="DT27" i="1" s="1"/>
  <c r="DS24" i="1"/>
  <c r="DS25" i="1" s="1"/>
  <c r="DS26" i="1" s="1"/>
  <c r="DS27" i="1" s="1"/>
  <c r="DR24" i="1"/>
  <c r="DR25" i="1" s="1"/>
  <c r="DR26" i="1" s="1"/>
  <c r="DR27" i="1" s="1"/>
  <c r="DQ24" i="1"/>
  <c r="DQ25" i="1" s="1"/>
  <c r="DQ26" i="1" s="1"/>
  <c r="DQ27" i="1" s="1"/>
  <c r="DT20" i="1"/>
  <c r="DT21" i="1" s="1"/>
  <c r="DT22" i="1" s="1"/>
  <c r="DT23" i="1" s="1"/>
  <c r="DS20" i="1"/>
  <c r="DS21" i="1" s="1"/>
  <c r="DS22" i="1" s="1"/>
  <c r="DS23" i="1" s="1"/>
  <c r="DR20" i="1"/>
  <c r="DR21" i="1" s="1"/>
  <c r="DR22" i="1" s="1"/>
  <c r="DR23" i="1" s="1"/>
  <c r="DQ20" i="1"/>
  <c r="DQ21" i="1" s="1"/>
  <c r="DQ22" i="1" s="1"/>
  <c r="DQ23" i="1" s="1"/>
  <c r="I8" i="1"/>
  <c r="I7" i="1"/>
  <c r="I6"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Y123" i="1"/>
  <c r="AY124" i="1" s="1"/>
  <c r="AY125" i="1" s="1"/>
  <c r="AY126" i="1" s="1"/>
  <c r="AY127" i="1" s="1"/>
  <c r="AY128" i="1" s="1"/>
  <c r="AY129" i="1" s="1"/>
  <c r="AY130" i="1" s="1"/>
  <c r="AY131" i="1" s="1"/>
  <c r="AY132" i="1" s="1"/>
  <c r="AY133" i="1" s="1"/>
  <c r="AY134" i="1" s="1"/>
  <c r="AY135" i="1" s="1"/>
  <c r="AY136" i="1" s="1"/>
  <c r="AY137" i="1" s="1"/>
  <c r="AY138" i="1" s="1"/>
  <c r="AY139" i="1" s="1"/>
  <c r="AY140" i="1" s="1"/>
  <c r="AY141" i="1" s="1"/>
  <c r="AY142" i="1" s="1"/>
  <c r="AY143" i="1" s="1"/>
  <c r="AY144" i="1" s="1"/>
  <c r="AY145" i="1" s="1"/>
  <c r="AY146" i="1" s="1"/>
  <c r="AY147" i="1" s="1"/>
  <c r="AY148" i="1" s="1"/>
  <c r="AY149" i="1" s="1"/>
  <c r="AY150" i="1" s="1"/>
  <c r="AY151" i="1" s="1"/>
  <c r="AY152" i="1" s="1"/>
  <c r="AY153" i="1" s="1"/>
  <c r="AY154" i="1" s="1"/>
  <c r="AY155" i="1" s="1"/>
  <c r="AY156" i="1" s="1"/>
  <c r="AY157" i="1" s="1"/>
  <c r="AY158" i="1" s="1"/>
  <c r="AY159" i="1" s="1"/>
  <c r="AY160" i="1" s="1"/>
  <c r="AY161" i="1" s="1"/>
  <c r="AY162" i="1" s="1"/>
  <c r="AY163" i="1" s="1"/>
  <c r="AY164" i="1" s="1"/>
  <c r="AY165" i="1" s="1"/>
  <c r="AY166" i="1" s="1"/>
  <c r="AY167" i="1" s="1"/>
  <c r="AY168" i="1" s="1"/>
  <c r="AY169" i="1" s="1"/>
  <c r="AX123" i="1"/>
  <c r="AX124" i="1" s="1"/>
  <c r="AX125" i="1" s="1"/>
  <c r="AX126" i="1" s="1"/>
  <c r="AX127" i="1" s="1"/>
  <c r="AX128" i="1" s="1"/>
  <c r="AX129" i="1" s="1"/>
  <c r="AX130" i="1" s="1"/>
  <c r="AX131" i="1" s="1"/>
  <c r="AX132" i="1" s="1"/>
  <c r="AX133" i="1" s="1"/>
  <c r="AX134" i="1" s="1"/>
  <c r="AX135" i="1" s="1"/>
  <c r="AX136" i="1" s="1"/>
  <c r="AX137" i="1" s="1"/>
  <c r="AX138" i="1" s="1"/>
  <c r="AX139" i="1" s="1"/>
  <c r="AX140" i="1" s="1"/>
  <c r="AX141" i="1" s="1"/>
  <c r="AX142" i="1" s="1"/>
  <c r="AX143" i="1" s="1"/>
  <c r="AX144" i="1" s="1"/>
  <c r="AX145" i="1" s="1"/>
  <c r="AX146" i="1" s="1"/>
  <c r="AX147" i="1" s="1"/>
  <c r="AX148" i="1" s="1"/>
  <c r="AX149" i="1" s="1"/>
  <c r="AX150" i="1" s="1"/>
  <c r="AX151" i="1" s="1"/>
  <c r="AX152" i="1" s="1"/>
  <c r="AX153" i="1" s="1"/>
  <c r="AX154" i="1" s="1"/>
  <c r="AX155" i="1" s="1"/>
  <c r="AX156" i="1" s="1"/>
  <c r="AX157" i="1" s="1"/>
  <c r="AX158" i="1" s="1"/>
  <c r="AX159" i="1" s="1"/>
  <c r="AX160" i="1" s="1"/>
  <c r="AX161" i="1" s="1"/>
  <c r="AX162" i="1" s="1"/>
  <c r="AX163" i="1" s="1"/>
  <c r="AX164" i="1" s="1"/>
  <c r="AX165" i="1" s="1"/>
  <c r="AX166" i="1" s="1"/>
  <c r="AX167" i="1" s="1"/>
  <c r="AX168" i="1" s="1"/>
  <c r="AX169" i="1" s="1"/>
  <c r="R123" i="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Q123" i="1"/>
  <c r="Q124" i="1" s="1"/>
  <c r="Q125" i="1" s="1"/>
  <c r="Q126" i="1" s="1"/>
  <c r="Q127" i="1" s="1"/>
  <c r="Q128" i="1" s="1"/>
  <c r="Q129" i="1" s="1"/>
  <c r="Q130" i="1" s="1"/>
  <c r="Q131" i="1" s="1"/>
  <c r="Q132" i="1" s="1"/>
  <c r="Q133" i="1" s="1"/>
  <c r="Q134" i="1" s="1"/>
  <c r="Q135" i="1" s="1"/>
  <c r="Q136" i="1" s="1"/>
  <c r="Q137" i="1" s="1"/>
  <c r="Q138" i="1" s="1"/>
  <c r="Q139" i="1" s="1"/>
  <c r="Q140" i="1" s="1"/>
  <c r="Q141" i="1" s="1"/>
  <c r="Q142" i="1" s="1"/>
  <c r="Q143" i="1" s="1"/>
  <c r="Q144" i="1" s="1"/>
  <c r="Q145" i="1" s="1"/>
  <c r="Q146" i="1" s="1"/>
  <c r="Q147" i="1" s="1"/>
  <c r="Q148" i="1" s="1"/>
  <c r="Q149" i="1" s="1"/>
  <c r="Q150" i="1" s="1"/>
  <c r="Q151" i="1" s="1"/>
  <c r="Q152" i="1" s="1"/>
  <c r="Q153" i="1" s="1"/>
  <c r="Q154" i="1" s="1"/>
  <c r="Q155" i="1" s="1"/>
  <c r="Q156" i="1" s="1"/>
  <c r="Q157" i="1" s="1"/>
  <c r="Q158" i="1" s="1"/>
  <c r="Q159" i="1" s="1"/>
  <c r="Q160" i="1" s="1"/>
  <c r="Q161" i="1" s="1"/>
  <c r="Q162" i="1" s="1"/>
  <c r="Q163" i="1" s="1"/>
  <c r="Q164" i="1" s="1"/>
  <c r="Q165" i="1" s="1"/>
  <c r="Q166" i="1" s="1"/>
  <c r="Q167" i="1" s="1"/>
  <c r="Q168" i="1" s="1"/>
  <c r="Q169" i="1" s="1"/>
  <c r="C123" i="1"/>
  <c r="C124" i="1" s="1"/>
  <c r="C125" i="1" s="1"/>
  <c r="C126" i="1" s="1"/>
  <c r="C127" i="1" s="1"/>
  <c r="C128" i="1" s="1"/>
  <c r="C129" i="1" s="1"/>
  <c r="C130" i="1" s="1"/>
  <c r="C131" i="1" s="1"/>
  <c r="C132" i="1" s="1"/>
  <c r="C133" i="1" s="1"/>
  <c r="C134" i="1" s="1"/>
  <c r="C135" i="1" s="1"/>
  <c r="C136" i="1" s="1"/>
  <c r="C137" i="1" s="1"/>
  <c r="C138" i="1" s="1"/>
  <c r="C139" i="1" s="1"/>
  <c r="C140" i="1" s="1"/>
  <c r="C141" i="1" s="1"/>
  <c r="C142" i="1" s="1"/>
  <c r="C143" i="1" s="1"/>
  <c r="C144" i="1" s="1"/>
  <c r="C145" i="1" s="1"/>
  <c r="C146" i="1" s="1"/>
  <c r="C147" i="1" s="1"/>
  <c r="C148" i="1" s="1"/>
  <c r="C149" i="1" s="1"/>
  <c r="C150" i="1" s="1"/>
  <c r="C151" i="1" s="1"/>
  <c r="C152" i="1" s="1"/>
  <c r="C153" i="1" s="1"/>
  <c r="C154" i="1" s="1"/>
  <c r="C155" i="1" s="1"/>
  <c r="C156" i="1" s="1"/>
  <c r="C157" i="1" s="1"/>
  <c r="C158" i="1" s="1"/>
  <c r="C159" i="1" s="1"/>
  <c r="C160" i="1" s="1"/>
  <c r="C161" i="1" s="1"/>
  <c r="C162" i="1" s="1"/>
  <c r="C163" i="1" s="1"/>
  <c r="C164" i="1" s="1"/>
  <c r="C165" i="1" s="1"/>
  <c r="C166" i="1" s="1"/>
  <c r="C167" i="1" s="1"/>
  <c r="C168" i="1" s="1"/>
  <c r="C169" i="1" s="1"/>
  <c r="A123" i="1"/>
  <c r="AZ122" i="1"/>
  <c r="AZ123" i="1" s="1"/>
  <c r="AZ124" i="1" s="1"/>
  <c r="AZ125" i="1" s="1"/>
  <c r="AZ126" i="1" s="1"/>
  <c r="AZ127" i="1" s="1"/>
  <c r="AZ128" i="1" s="1"/>
  <c r="AZ129" i="1" s="1"/>
  <c r="AZ130" i="1" s="1"/>
  <c r="AZ131" i="1" s="1"/>
  <c r="AZ132" i="1" s="1"/>
  <c r="AZ133" i="1" s="1"/>
  <c r="AZ134" i="1" s="1"/>
  <c r="AZ135" i="1" s="1"/>
  <c r="AZ136" i="1" s="1"/>
  <c r="AZ137" i="1" s="1"/>
  <c r="AZ138" i="1" s="1"/>
  <c r="AZ139" i="1" s="1"/>
  <c r="AZ140" i="1" s="1"/>
  <c r="AZ141" i="1" s="1"/>
  <c r="AZ142" i="1" s="1"/>
  <c r="AZ143" i="1" s="1"/>
  <c r="AZ144" i="1" s="1"/>
  <c r="AZ145" i="1" s="1"/>
  <c r="AZ146" i="1" s="1"/>
  <c r="AZ147" i="1" s="1"/>
  <c r="AZ148" i="1" s="1"/>
  <c r="AZ149" i="1" s="1"/>
  <c r="AZ150" i="1" s="1"/>
  <c r="AZ151" i="1" s="1"/>
  <c r="AZ152" i="1" s="1"/>
  <c r="AZ153" i="1" s="1"/>
  <c r="AZ154" i="1" s="1"/>
  <c r="AZ155" i="1" s="1"/>
  <c r="AZ156" i="1" s="1"/>
  <c r="AZ157" i="1" s="1"/>
  <c r="AZ158" i="1" s="1"/>
  <c r="AZ159" i="1" s="1"/>
  <c r="AZ160" i="1" s="1"/>
  <c r="AZ161" i="1" s="1"/>
  <c r="AZ162" i="1" s="1"/>
  <c r="AZ163" i="1" s="1"/>
  <c r="AZ164" i="1" s="1"/>
  <c r="AZ165" i="1" s="1"/>
  <c r="AZ166" i="1" s="1"/>
  <c r="AZ167" i="1" s="1"/>
  <c r="AZ168" i="1" s="1"/>
  <c r="AZ169" i="1" s="1"/>
  <c r="A122" i="1"/>
  <c r="R316" i="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R347" i="1" s="1"/>
  <c r="R348" i="1" s="1"/>
  <c r="R349" i="1" s="1"/>
  <c r="R350" i="1" s="1"/>
  <c r="R351" i="1" s="1"/>
  <c r="R352" i="1" s="1"/>
  <c r="R353" i="1" s="1"/>
  <c r="R354" i="1" s="1"/>
  <c r="R355" i="1" s="1"/>
  <c r="R356" i="1" s="1"/>
  <c r="R357" i="1" s="1"/>
  <c r="R358" i="1" s="1"/>
  <c r="R359" i="1" s="1"/>
  <c r="R360" i="1" s="1"/>
  <c r="R361" i="1" s="1"/>
  <c r="R362" i="1" s="1"/>
  <c r="Q316" i="1"/>
  <c r="Q317" i="1" s="1"/>
  <c r="Q318" i="1" s="1"/>
  <c r="Q319" i="1" s="1"/>
  <c r="Q320" i="1" s="1"/>
  <c r="Q321" i="1" s="1"/>
  <c r="Q322" i="1" s="1"/>
  <c r="Q323" i="1" s="1"/>
  <c r="Q324" i="1" s="1"/>
  <c r="Q325" i="1" s="1"/>
  <c r="Q326" i="1" s="1"/>
  <c r="Q327" i="1" s="1"/>
  <c r="Q328" i="1" s="1"/>
  <c r="Q329" i="1" s="1"/>
  <c r="Q330" i="1" s="1"/>
  <c r="Q331" i="1" s="1"/>
  <c r="Q332" i="1" s="1"/>
  <c r="Q333" i="1" s="1"/>
  <c r="Q334" i="1" s="1"/>
  <c r="Q335" i="1" s="1"/>
  <c r="Q336" i="1" s="1"/>
  <c r="Q337" i="1" s="1"/>
  <c r="Q338" i="1" s="1"/>
  <c r="Q339" i="1" s="1"/>
  <c r="Q340" i="1" s="1"/>
  <c r="Q341" i="1" s="1"/>
  <c r="Q342" i="1" s="1"/>
  <c r="Q343" i="1" s="1"/>
  <c r="Q344" i="1" s="1"/>
  <c r="Q345" i="1" s="1"/>
  <c r="Q346" i="1" s="1"/>
  <c r="Q347" i="1" s="1"/>
  <c r="Q348" i="1" s="1"/>
  <c r="Q349" i="1" s="1"/>
  <c r="Q350" i="1" s="1"/>
  <c r="Q351" i="1" s="1"/>
  <c r="Q352" i="1" s="1"/>
  <c r="Q353" i="1" s="1"/>
  <c r="Q354" i="1" s="1"/>
  <c r="Q355" i="1" s="1"/>
  <c r="Q356" i="1" s="1"/>
  <c r="Q357" i="1" s="1"/>
  <c r="Q358" i="1" s="1"/>
  <c r="Q359" i="1" s="1"/>
  <c r="Q360" i="1" s="1"/>
  <c r="Q361" i="1" s="1"/>
  <c r="Q362" i="1" s="1"/>
  <c r="A11" i="1" l="1"/>
  <c r="AS32" i="4"/>
  <c r="F313" i="1"/>
  <c r="F312" i="1"/>
  <c r="D313" i="1"/>
  <c r="D312" i="1"/>
  <c r="K1108" i="4" l="1"/>
  <c r="J1108" i="4"/>
  <c r="M1107" i="4"/>
  <c r="M1108" i="4" s="1"/>
  <c r="L1107" i="4"/>
  <c r="L1108" i="4" s="1"/>
  <c r="K1107" i="4"/>
  <c r="J1107" i="4"/>
  <c r="I1107" i="4"/>
  <c r="I1108" i="4" s="1"/>
  <c r="H1107" i="4"/>
  <c r="H1108" i="4" s="1"/>
  <c r="G1107" i="4"/>
  <c r="G1108" i="4" s="1"/>
  <c r="K1208" i="4"/>
  <c r="J1208" i="4"/>
  <c r="M1207" i="4"/>
  <c r="M1208" i="4" s="1"/>
  <c r="L1207" i="4"/>
  <c r="L1208" i="4" s="1"/>
  <c r="K1207" i="4"/>
  <c r="J1207" i="4"/>
  <c r="I1207" i="4"/>
  <c r="I1208" i="4" s="1"/>
  <c r="H1207" i="4"/>
  <c r="H1208" i="4" s="1"/>
  <c r="G1207" i="4"/>
  <c r="G1208" i="4" s="1"/>
  <c r="M1308" i="4"/>
  <c r="K1308" i="4"/>
  <c r="J1308" i="4"/>
  <c r="M1307" i="4"/>
  <c r="L1307" i="4"/>
  <c r="L1308" i="4" s="1"/>
  <c r="K1307" i="4"/>
  <c r="J1307" i="4"/>
  <c r="I1307" i="4"/>
  <c r="I1308" i="4" s="1"/>
  <c r="H1307" i="4"/>
  <c r="H1308" i="4" s="1"/>
  <c r="G1307" i="4"/>
  <c r="G1308" i="4" s="1"/>
  <c r="M1408" i="4"/>
  <c r="M1407" i="4"/>
  <c r="L1407" i="4"/>
  <c r="L1408" i="4" s="1"/>
  <c r="K1407" i="4"/>
  <c r="K1408" i="4" s="1"/>
  <c r="J1407" i="4"/>
  <c r="J1408" i="4" s="1"/>
  <c r="I1407" i="4"/>
  <c r="I1408" i="4" s="1"/>
  <c r="H1407" i="4"/>
  <c r="H1408" i="4" s="1"/>
  <c r="G1407" i="4"/>
  <c r="G1408" i="4" s="1"/>
  <c r="J1508" i="4"/>
  <c r="I1508" i="4"/>
  <c r="M1507" i="4"/>
  <c r="M1508" i="4" s="1"/>
  <c r="L1507" i="4"/>
  <c r="L1508" i="4" s="1"/>
  <c r="K1507" i="4"/>
  <c r="K1508" i="4" s="1"/>
  <c r="J1507" i="4"/>
  <c r="I1507" i="4"/>
  <c r="H1507" i="4"/>
  <c r="H1508" i="4" s="1"/>
  <c r="G1507" i="4"/>
  <c r="G1508" i="4" s="1"/>
  <c r="M1608" i="4"/>
  <c r="K1608" i="4"/>
  <c r="J1608" i="4"/>
  <c r="I1608" i="4"/>
  <c r="M1607" i="4"/>
  <c r="L1607" i="4"/>
  <c r="L1608" i="4" s="1"/>
  <c r="K1607" i="4"/>
  <c r="J1607" i="4"/>
  <c r="I1607" i="4"/>
  <c r="H1607" i="4"/>
  <c r="H1608" i="4" s="1"/>
  <c r="G1607" i="4"/>
  <c r="G1608" i="4" s="1"/>
  <c r="BK61" i="1"/>
  <c r="BK62" i="1" s="1"/>
  <c r="BK63" i="1" s="1"/>
  <c r="BJ61" i="1"/>
  <c r="BJ62" i="1" s="1"/>
  <c r="BJ63" i="1" s="1"/>
  <c r="BI61" i="1"/>
  <c r="BI62" i="1" s="1"/>
  <c r="BI63" i="1" s="1"/>
  <c r="BH61" i="1"/>
  <c r="BH62" i="1" s="1"/>
  <c r="BH63" i="1" s="1"/>
  <c r="BK57" i="1"/>
  <c r="BK58" i="1" s="1"/>
  <c r="BK59" i="1" s="1"/>
  <c r="BJ57" i="1"/>
  <c r="BJ58" i="1" s="1"/>
  <c r="BJ59" i="1" s="1"/>
  <c r="BI57" i="1"/>
  <c r="BI58" i="1" s="1"/>
  <c r="BI59" i="1" s="1"/>
  <c r="BH57" i="1"/>
  <c r="BH58" i="1" s="1"/>
  <c r="BH59" i="1" s="1"/>
  <c r="BK21" i="1"/>
  <c r="BK22" i="1" s="1"/>
  <c r="BK23" i="1" s="1"/>
  <c r="BK25" i="1" s="1"/>
  <c r="BK26" i="1" s="1"/>
  <c r="BK27" i="1" s="1"/>
  <c r="BK29" i="1" s="1"/>
  <c r="BK30" i="1" s="1"/>
  <c r="BK31" i="1" s="1"/>
  <c r="BK33" i="1" s="1"/>
  <c r="BK34" i="1" s="1"/>
  <c r="BK35" i="1" s="1"/>
  <c r="BK37" i="1" s="1"/>
  <c r="BK38" i="1" s="1"/>
  <c r="BK39" i="1" s="1"/>
  <c r="BK41" i="1" s="1"/>
  <c r="BK42" i="1" s="1"/>
  <c r="BK43" i="1" s="1"/>
  <c r="BK45" i="1" s="1"/>
  <c r="BK46" i="1" s="1"/>
  <c r="BK47" i="1" s="1"/>
  <c r="BK49" i="1" s="1"/>
  <c r="BK50" i="1" s="1"/>
  <c r="BK51" i="1" s="1"/>
  <c r="BK53" i="1" s="1"/>
  <c r="BK54" i="1" s="1"/>
  <c r="BK55" i="1" s="1"/>
  <c r="BK65" i="1" s="1"/>
  <c r="BK66" i="1" s="1"/>
  <c r="BK67" i="1" s="1"/>
  <c r="BJ21" i="1"/>
  <c r="BJ22" i="1" s="1"/>
  <c r="BJ23" i="1" s="1"/>
  <c r="BJ25" i="1" s="1"/>
  <c r="BJ26" i="1" s="1"/>
  <c r="BJ27" i="1" s="1"/>
  <c r="BJ29" i="1" s="1"/>
  <c r="BJ30" i="1" s="1"/>
  <c r="BJ31" i="1" s="1"/>
  <c r="BJ33" i="1" s="1"/>
  <c r="BJ34" i="1" s="1"/>
  <c r="BJ35" i="1" s="1"/>
  <c r="BJ37" i="1" s="1"/>
  <c r="BJ38" i="1" s="1"/>
  <c r="BJ39" i="1" s="1"/>
  <c r="BJ41" i="1" s="1"/>
  <c r="BJ42" i="1" s="1"/>
  <c r="BJ43" i="1" s="1"/>
  <c r="BJ45" i="1" s="1"/>
  <c r="BJ46" i="1" s="1"/>
  <c r="BJ47" i="1" s="1"/>
  <c r="BJ49" i="1" s="1"/>
  <c r="BJ50" i="1" s="1"/>
  <c r="BJ51" i="1" s="1"/>
  <c r="BJ53" i="1" s="1"/>
  <c r="BJ54" i="1" s="1"/>
  <c r="BJ55" i="1" s="1"/>
  <c r="BJ65" i="1" s="1"/>
  <c r="BJ66" i="1" s="1"/>
  <c r="BJ67" i="1" s="1"/>
  <c r="BI21" i="1"/>
  <c r="BI22" i="1" s="1"/>
  <c r="BI23" i="1" s="1"/>
  <c r="BI25" i="1" s="1"/>
  <c r="BI26" i="1" s="1"/>
  <c r="BI27" i="1" s="1"/>
  <c r="BI29" i="1" s="1"/>
  <c r="BI30" i="1" s="1"/>
  <c r="BI31" i="1" s="1"/>
  <c r="BI33" i="1" s="1"/>
  <c r="BI34" i="1" s="1"/>
  <c r="BI35" i="1" s="1"/>
  <c r="BI37" i="1" s="1"/>
  <c r="BI38" i="1" s="1"/>
  <c r="BI39" i="1" s="1"/>
  <c r="BI41" i="1" s="1"/>
  <c r="BI42" i="1" s="1"/>
  <c r="BI43" i="1" s="1"/>
  <c r="BI45" i="1" s="1"/>
  <c r="BI46" i="1" s="1"/>
  <c r="BI47" i="1" s="1"/>
  <c r="BI49" i="1" s="1"/>
  <c r="BI50" i="1" s="1"/>
  <c r="BI51" i="1" s="1"/>
  <c r="BI53" i="1" s="1"/>
  <c r="BI54" i="1" s="1"/>
  <c r="BI55" i="1" s="1"/>
  <c r="BI65" i="1" s="1"/>
  <c r="BI66" i="1" s="1"/>
  <c r="BI67" i="1" s="1"/>
  <c r="BH21" i="1"/>
  <c r="BH22" i="1" s="1"/>
  <c r="BH23" i="1" s="1"/>
  <c r="BH25" i="1" s="1"/>
  <c r="BH26" i="1" s="1"/>
  <c r="BH27" i="1" s="1"/>
  <c r="BH29" i="1" s="1"/>
  <c r="BH30" i="1" s="1"/>
  <c r="BH31" i="1" s="1"/>
  <c r="BH33" i="1" s="1"/>
  <c r="BH34" i="1" s="1"/>
  <c r="BH35" i="1" s="1"/>
  <c r="BH37" i="1" s="1"/>
  <c r="BH38" i="1" s="1"/>
  <c r="BH39" i="1" s="1"/>
  <c r="BH41" i="1" s="1"/>
  <c r="BH42" i="1" s="1"/>
  <c r="BH43" i="1" s="1"/>
  <c r="BH45" i="1" s="1"/>
  <c r="BH46" i="1" s="1"/>
  <c r="BH47" i="1" s="1"/>
  <c r="BH49" i="1" s="1"/>
  <c r="BH50" i="1" s="1"/>
  <c r="BH51" i="1" s="1"/>
  <c r="BH53" i="1" s="1"/>
  <c r="BH54" i="1" s="1"/>
  <c r="BH55" i="1" s="1"/>
  <c r="BH65" i="1" s="1"/>
  <c r="BH66" i="1" s="1"/>
  <c r="BH67" i="1" s="1"/>
  <c r="AY72" i="1"/>
  <c r="AY73" i="1" s="1"/>
  <c r="AY74" i="1" s="1"/>
  <c r="AY75" i="1" s="1"/>
  <c r="AY76" i="1" s="1"/>
  <c r="AY77" i="1" s="1"/>
  <c r="AY78" i="1" s="1"/>
  <c r="AY79" i="1" s="1"/>
  <c r="AY80" i="1" s="1"/>
  <c r="AY81" i="1" s="1"/>
  <c r="AY82" i="1" s="1"/>
  <c r="AY83" i="1" s="1"/>
  <c r="AY84" i="1" s="1"/>
  <c r="AY85" i="1" s="1"/>
  <c r="AY86" i="1" s="1"/>
  <c r="AY87" i="1" s="1"/>
  <c r="AY88" i="1" s="1"/>
  <c r="AY89" i="1" s="1"/>
  <c r="AY90" i="1" s="1"/>
  <c r="AY91" i="1" s="1"/>
  <c r="AY92" i="1" s="1"/>
  <c r="AY93" i="1" s="1"/>
  <c r="AY94" i="1" s="1"/>
  <c r="AY95" i="1" s="1"/>
  <c r="AY96" i="1" s="1"/>
  <c r="AY97" i="1" s="1"/>
  <c r="AY98" i="1" s="1"/>
  <c r="AY99" i="1" s="1"/>
  <c r="AY100" i="1" s="1"/>
  <c r="AY101" i="1" s="1"/>
  <c r="AY102" i="1" s="1"/>
  <c r="AY103" i="1" s="1"/>
  <c r="AY104" i="1" s="1"/>
  <c r="AY105" i="1" s="1"/>
  <c r="AY106" i="1" s="1"/>
  <c r="AY107" i="1" s="1"/>
  <c r="AY108" i="1" s="1"/>
  <c r="AY109" i="1" s="1"/>
  <c r="AY110" i="1" s="1"/>
  <c r="AY111" i="1" s="1"/>
  <c r="AY112" i="1" s="1"/>
  <c r="AY113" i="1" s="1"/>
  <c r="AY114" i="1" s="1"/>
  <c r="AY115" i="1" s="1"/>
  <c r="AY116" i="1" s="1"/>
  <c r="AY117" i="1" s="1"/>
  <c r="AY118" i="1" s="1"/>
  <c r="AX72" i="1"/>
  <c r="AX73" i="1" s="1"/>
  <c r="AX74" i="1" s="1"/>
  <c r="AX75" i="1" s="1"/>
  <c r="AX76" i="1" s="1"/>
  <c r="AX77" i="1" s="1"/>
  <c r="AX78" i="1" s="1"/>
  <c r="AX79" i="1" s="1"/>
  <c r="AX80" i="1" s="1"/>
  <c r="AX81" i="1" s="1"/>
  <c r="AX82" i="1" s="1"/>
  <c r="AX83" i="1" s="1"/>
  <c r="AX84" i="1" s="1"/>
  <c r="AX85" i="1" s="1"/>
  <c r="AX86" i="1" s="1"/>
  <c r="AX87" i="1" s="1"/>
  <c r="AX88" i="1" s="1"/>
  <c r="AX89" i="1" s="1"/>
  <c r="AX90" i="1" s="1"/>
  <c r="AX91" i="1" s="1"/>
  <c r="AX92" i="1" s="1"/>
  <c r="AX93" i="1" s="1"/>
  <c r="AX94" i="1" s="1"/>
  <c r="AX95" i="1" s="1"/>
  <c r="AX96" i="1" s="1"/>
  <c r="AX97" i="1" s="1"/>
  <c r="AX98" i="1" s="1"/>
  <c r="AX99" i="1" s="1"/>
  <c r="AX100" i="1" s="1"/>
  <c r="AX101" i="1" s="1"/>
  <c r="AX102" i="1" s="1"/>
  <c r="AX103" i="1" s="1"/>
  <c r="AX104" i="1" s="1"/>
  <c r="AX105" i="1" s="1"/>
  <c r="AX106" i="1" s="1"/>
  <c r="AX107" i="1" s="1"/>
  <c r="AX108" i="1" s="1"/>
  <c r="AX109" i="1" s="1"/>
  <c r="AX110" i="1" s="1"/>
  <c r="AX111" i="1" s="1"/>
  <c r="AX112" i="1" s="1"/>
  <c r="AX113" i="1" s="1"/>
  <c r="AX114" i="1" s="1"/>
  <c r="AX115" i="1" s="1"/>
  <c r="AX116" i="1" s="1"/>
  <c r="AX117" i="1" s="1"/>
  <c r="AX118" i="1" s="1"/>
  <c r="A68" i="1"/>
  <c r="C68" i="1"/>
  <c r="H68" i="1" s="1"/>
  <c r="A69" i="1"/>
  <c r="F20" i="1"/>
  <c r="D20" i="1"/>
  <c r="A67" i="1"/>
  <c r="A66" i="1"/>
  <c r="B67" i="1" s="1"/>
  <c r="A65" i="1"/>
  <c r="B66" i="1" s="1"/>
  <c r="A64" i="1"/>
  <c r="B65" i="1" s="1"/>
  <c r="A63" i="1"/>
  <c r="A62" i="1"/>
  <c r="B63" i="1" s="1"/>
  <c r="A61" i="1"/>
  <c r="B62" i="1" s="1"/>
  <c r="A60" i="1"/>
  <c r="B61" i="1" s="1"/>
  <c r="A59" i="1"/>
  <c r="A58" i="1"/>
  <c r="B59" i="1" s="1"/>
  <c r="A57" i="1"/>
  <c r="B58" i="1" s="1"/>
  <c r="A56" i="1"/>
  <c r="B57" i="1" s="1"/>
  <c r="A55" i="1"/>
  <c r="A54" i="1"/>
  <c r="B55" i="1" s="1"/>
  <c r="A53" i="1"/>
  <c r="B54" i="1" s="1"/>
  <c r="A52" i="1"/>
  <c r="B53" i="1" s="1"/>
  <c r="A51" i="1"/>
  <c r="A50" i="1"/>
  <c r="B51" i="1" s="1"/>
  <c r="A49" i="1"/>
  <c r="B50" i="1" s="1"/>
  <c r="A48" i="1"/>
  <c r="B49" i="1" s="1"/>
  <c r="A47" i="1"/>
  <c r="A46" i="1"/>
  <c r="B47" i="1" s="1"/>
  <c r="A45" i="1"/>
  <c r="B46" i="1" s="1"/>
  <c r="A44" i="1"/>
  <c r="B45" i="1" s="1"/>
  <c r="A43" i="1"/>
  <c r="A42" i="1"/>
  <c r="B43" i="1" s="1"/>
  <c r="A41" i="1"/>
  <c r="B42" i="1" s="1"/>
  <c r="DO40" i="1"/>
  <c r="DO52" i="1" s="1"/>
  <c r="DO64" i="1" s="1"/>
  <c r="DN40" i="1"/>
  <c r="DN52" i="1" s="1"/>
  <c r="DN64" i="1" s="1"/>
  <c r="DM40" i="1"/>
  <c r="DM52" i="1" s="1"/>
  <c r="A40" i="1"/>
  <c r="B41" i="1" s="1"/>
  <c r="A39" i="1"/>
  <c r="A38" i="1"/>
  <c r="B39" i="1" s="1"/>
  <c r="A37" i="1"/>
  <c r="B38" i="1" s="1"/>
  <c r="DO36" i="1"/>
  <c r="DO48" i="1" s="1"/>
  <c r="DO60" i="1" s="1"/>
  <c r="DN36" i="1"/>
  <c r="DN48" i="1" s="1"/>
  <c r="DN60" i="1" s="1"/>
  <c r="DM36" i="1"/>
  <c r="DM48" i="1" s="1"/>
  <c r="A36" i="1"/>
  <c r="B37" i="1" s="1"/>
  <c r="A35" i="1"/>
  <c r="A34" i="1"/>
  <c r="B68" i="1" s="1"/>
  <c r="A33" i="1"/>
  <c r="B34" i="1" s="1"/>
  <c r="DP32" i="1"/>
  <c r="F32" i="1" s="1"/>
  <c r="DO32" i="1"/>
  <c r="DO44" i="1" s="1"/>
  <c r="DO56" i="1" s="1"/>
  <c r="DN32" i="1"/>
  <c r="DN44" i="1" s="1"/>
  <c r="DN56" i="1" s="1"/>
  <c r="DM32" i="1"/>
  <c r="DM44" i="1" s="1"/>
  <c r="A32" i="1"/>
  <c r="B33" i="1" s="1"/>
  <c r="A31" i="1"/>
  <c r="A30" i="1"/>
  <c r="B31" i="1" s="1"/>
  <c r="DO29" i="1"/>
  <c r="DO41" i="1" s="1"/>
  <c r="DO53" i="1" s="1"/>
  <c r="DO65" i="1" s="1"/>
  <c r="DN29" i="1"/>
  <c r="DN30" i="1" s="1"/>
  <c r="DN42" i="1" s="1"/>
  <c r="DN54" i="1" s="1"/>
  <c r="DN66" i="1" s="1"/>
  <c r="DM29" i="1"/>
  <c r="DM30" i="1" s="1"/>
  <c r="DM42" i="1" s="1"/>
  <c r="DM54" i="1" s="1"/>
  <c r="A29" i="1"/>
  <c r="B30" i="1" s="1"/>
  <c r="A28" i="1"/>
  <c r="B29" i="1" s="1"/>
  <c r="A27" i="1"/>
  <c r="A26" i="1"/>
  <c r="B27" i="1" s="1"/>
  <c r="DO25" i="1"/>
  <c r="DO37" i="1" s="1"/>
  <c r="DO49" i="1" s="1"/>
  <c r="DO61" i="1" s="1"/>
  <c r="DN25" i="1"/>
  <c r="DM25" i="1"/>
  <c r="A25" i="1"/>
  <c r="B26" i="1" s="1"/>
  <c r="DP24" i="1"/>
  <c r="F24" i="1" s="1"/>
  <c r="BB24" i="1"/>
  <c r="BB28" i="1" s="1"/>
  <c r="BB32" i="1" s="1"/>
  <c r="BA24" i="1"/>
  <c r="BA28" i="1" s="1"/>
  <c r="BA32" i="1" s="1"/>
  <c r="BA36" i="1" s="1"/>
  <c r="BA40" i="1" s="1"/>
  <c r="BA44" i="1" s="1"/>
  <c r="BA48" i="1" s="1"/>
  <c r="AZ24" i="1"/>
  <c r="AZ28" i="1" s="1"/>
  <c r="AZ32" i="1" s="1"/>
  <c r="AZ36" i="1" s="1"/>
  <c r="AZ40" i="1" s="1"/>
  <c r="AZ44" i="1" s="1"/>
  <c r="AZ48" i="1" s="1"/>
  <c r="AY24" i="1"/>
  <c r="AY28" i="1" s="1"/>
  <c r="AY32" i="1" s="1"/>
  <c r="AY36" i="1" s="1"/>
  <c r="AY40" i="1" s="1"/>
  <c r="AY44" i="1" s="1"/>
  <c r="AY48" i="1" s="1"/>
  <c r="AX24" i="1"/>
  <c r="AX28" i="1" s="1"/>
  <c r="AX32" i="1" s="1"/>
  <c r="AX36" i="1" s="1"/>
  <c r="AX40" i="1" s="1"/>
  <c r="AX44" i="1" s="1"/>
  <c r="A24" i="1"/>
  <c r="B25" i="1" s="1"/>
  <c r="A23" i="1"/>
  <c r="A22" i="1"/>
  <c r="B23" i="1" s="1"/>
  <c r="DO21" i="1"/>
  <c r="DO33" i="1" s="1"/>
  <c r="DO45" i="1" s="1"/>
  <c r="DO57" i="1" s="1"/>
  <c r="DN21" i="1"/>
  <c r="DN33" i="1" s="1"/>
  <c r="DN45" i="1" s="1"/>
  <c r="DN57" i="1" s="1"/>
  <c r="DM21" i="1"/>
  <c r="DM33" i="1" s="1"/>
  <c r="DM45" i="1" s="1"/>
  <c r="C21" i="1"/>
  <c r="C22" i="1" s="1"/>
  <c r="C23" i="1" s="1"/>
  <c r="C24" i="1" s="1"/>
  <c r="C25" i="1" s="1"/>
  <c r="C26" i="1" s="1"/>
  <c r="C27" i="1" s="1"/>
  <c r="C28" i="1" s="1"/>
  <c r="C29" i="1" s="1"/>
  <c r="C30" i="1" s="1"/>
  <c r="C31" i="1" s="1"/>
  <c r="C32" i="1" s="1"/>
  <c r="C33" i="1" s="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69" i="1" s="1"/>
  <c r="H69" i="1" s="1"/>
  <c r="A21" i="1"/>
  <c r="B22" i="1" s="1"/>
  <c r="A20" i="1"/>
  <c r="B21" i="1" s="1"/>
  <c r="A18" i="1"/>
  <c r="A313" i="1"/>
  <c r="B71" i="1" l="1"/>
  <c r="B69" i="1"/>
  <c r="E69" i="1" s="1"/>
  <c r="E68" i="1"/>
  <c r="D24" i="1"/>
  <c r="D32" i="1"/>
  <c r="DO22" i="1"/>
  <c r="DO34" i="1" s="1"/>
  <c r="DM22" i="1"/>
  <c r="DM34" i="1" s="1"/>
  <c r="DM46" i="1" s="1"/>
  <c r="DN22" i="1"/>
  <c r="DN23" i="1" s="1"/>
  <c r="DN31" i="1"/>
  <c r="DN43" i="1" s="1"/>
  <c r="DN55" i="1" s="1"/>
  <c r="C57" i="1"/>
  <c r="C58" i="1" s="1"/>
  <c r="C59" i="1" s="1"/>
  <c r="C60" i="1" s="1"/>
  <c r="C61" i="1" s="1"/>
  <c r="C62" i="1" s="1"/>
  <c r="C63" i="1" s="1"/>
  <c r="C64" i="1" s="1"/>
  <c r="C65" i="1" s="1"/>
  <c r="C66" i="1" s="1"/>
  <c r="C67" i="1" s="1"/>
  <c r="BB25" i="1"/>
  <c r="BB26" i="1" s="1"/>
  <c r="BB27" i="1" s="1"/>
  <c r="BA25" i="1"/>
  <c r="BA26" i="1" s="1"/>
  <c r="BA27" i="1" s="1"/>
  <c r="AZ25" i="1"/>
  <c r="AZ26" i="1" s="1"/>
  <c r="AZ27" i="1" s="1"/>
  <c r="AY25" i="1"/>
  <c r="AY26" i="1" s="1"/>
  <c r="AY27" i="1" s="1"/>
  <c r="AX25" i="1"/>
  <c r="AX26" i="1" s="1"/>
  <c r="AX27" i="1" s="1"/>
  <c r="DP25" i="1"/>
  <c r="BB21" i="1"/>
  <c r="BB22" i="1" s="1"/>
  <c r="BB23" i="1" s="1"/>
  <c r="BA21" i="1"/>
  <c r="BA22" i="1" s="1"/>
  <c r="BA23" i="1" s="1"/>
  <c r="AZ21" i="1"/>
  <c r="AZ22" i="1" s="1"/>
  <c r="AY21" i="1"/>
  <c r="AY22" i="1" s="1"/>
  <c r="AY23" i="1" s="1"/>
  <c r="AX21" i="1"/>
  <c r="AX22" i="1" s="1"/>
  <c r="AX23" i="1" s="1"/>
  <c r="DP21" i="1"/>
  <c r="DM66" i="1"/>
  <c r="DP36" i="1"/>
  <c r="DP28" i="1"/>
  <c r="DM37" i="1"/>
  <c r="DM49" i="1" s="1"/>
  <c r="DM26" i="1"/>
  <c r="DN37" i="1"/>
  <c r="DN49" i="1" s="1"/>
  <c r="DN61" i="1" s="1"/>
  <c r="DN26" i="1"/>
  <c r="BA52" i="1"/>
  <c r="BA49" i="1"/>
  <c r="BB36" i="1"/>
  <c r="BB40" i="1" s="1"/>
  <c r="BB33" i="1"/>
  <c r="BB34" i="1" s="1"/>
  <c r="BB68" i="1" s="1"/>
  <c r="AX29" i="1"/>
  <c r="AX30" i="1" s="1"/>
  <c r="AX31" i="1" s="1"/>
  <c r="AY29" i="1"/>
  <c r="AY30" i="1" s="1"/>
  <c r="AY31" i="1" s="1"/>
  <c r="AZ29" i="1"/>
  <c r="BA29" i="1"/>
  <c r="BB29" i="1"/>
  <c r="DM57" i="1"/>
  <c r="B35" i="1"/>
  <c r="DM56" i="1"/>
  <c r="DP44" i="1"/>
  <c r="DM31" i="1"/>
  <c r="DM43" i="1" s="1"/>
  <c r="DM55" i="1" s="1"/>
  <c r="BA37" i="1"/>
  <c r="BA38" i="1" s="1"/>
  <c r="AX37" i="1"/>
  <c r="AX38" i="1" s="1"/>
  <c r="AX39" i="1" s="1"/>
  <c r="AY37" i="1"/>
  <c r="AY38" i="1" s="1"/>
  <c r="AY39" i="1" s="1"/>
  <c r="AZ37" i="1"/>
  <c r="AZ38" i="1" s="1"/>
  <c r="AX33" i="1"/>
  <c r="AX34" i="1" s="1"/>
  <c r="AZ33" i="1"/>
  <c r="AZ34" i="1" s="1"/>
  <c r="AX48" i="1"/>
  <c r="AX45" i="1"/>
  <c r="AX46" i="1" s="1"/>
  <c r="AX47" i="1" s="1"/>
  <c r="DO26" i="1"/>
  <c r="AY52" i="1"/>
  <c r="AY49" i="1"/>
  <c r="AY50" i="1" s="1"/>
  <c r="AY51" i="1" s="1"/>
  <c r="AZ52" i="1"/>
  <c r="AZ49" i="1"/>
  <c r="BA33" i="1"/>
  <c r="BA34" i="1" s="1"/>
  <c r="BA68" i="1" s="1"/>
  <c r="AY33" i="1"/>
  <c r="AY34" i="1" s="1"/>
  <c r="AZ41" i="1"/>
  <c r="AZ42" i="1" s="1"/>
  <c r="AZ43" i="1" s="1"/>
  <c r="AY41" i="1"/>
  <c r="AY42" i="1" s="1"/>
  <c r="AY43" i="1" s="1"/>
  <c r="AX41" i="1"/>
  <c r="AX42" i="1" s="1"/>
  <c r="AX43" i="1" s="1"/>
  <c r="BA41" i="1"/>
  <c r="BA42" i="1" s="1"/>
  <c r="BA43" i="1" s="1"/>
  <c r="DM41" i="1"/>
  <c r="DM53" i="1" s="1"/>
  <c r="DN41" i="1"/>
  <c r="DN53" i="1" s="1"/>
  <c r="DN65" i="1" s="1"/>
  <c r="DM60" i="1"/>
  <c r="DM64" i="1"/>
  <c r="DO30" i="1"/>
  <c r="BA45" i="1"/>
  <c r="BA46" i="1" s="1"/>
  <c r="BA47" i="1" s="1"/>
  <c r="AZ45" i="1"/>
  <c r="AZ46" i="1" s="1"/>
  <c r="AZ47" i="1" s="1"/>
  <c r="AY45" i="1"/>
  <c r="AY46" i="1" s="1"/>
  <c r="AY47" i="1" s="1"/>
  <c r="AZ69" i="1" l="1"/>
  <c r="BK71" i="1"/>
  <c r="DP71" i="1"/>
  <c r="BJ71" i="1"/>
  <c r="DO71" i="1"/>
  <c r="BI71" i="1"/>
  <c r="DN71" i="1"/>
  <c r="BH71" i="1"/>
  <c r="DM71" i="1"/>
  <c r="BB71" i="1"/>
  <c r="BA71" i="1"/>
  <c r="AZ71" i="1"/>
  <c r="B72" i="1"/>
  <c r="DP72" i="1" s="1"/>
  <c r="DN67" i="1"/>
  <c r="DN35" i="1"/>
  <c r="F25" i="1"/>
  <c r="BJ69" i="1"/>
  <c r="BK68" i="1"/>
  <c r="AZ39" i="1"/>
  <c r="BA39" i="1"/>
  <c r="BB30" i="1"/>
  <c r="AZ50" i="1"/>
  <c r="AZ23" i="1"/>
  <c r="AZ30" i="1"/>
  <c r="BB44" i="1"/>
  <c r="BB45" i="1" s="1"/>
  <c r="BA50" i="1"/>
  <c r="BA30" i="1"/>
  <c r="BA69" i="1"/>
  <c r="AZ68" i="1"/>
  <c r="DO46" i="1"/>
  <c r="DO69" i="1"/>
  <c r="BH69" i="1"/>
  <c r="BB69" i="1"/>
  <c r="DO68" i="1"/>
  <c r="DM69" i="1"/>
  <c r="DM68" i="1"/>
  <c r="D36" i="1"/>
  <c r="F36" i="1"/>
  <c r="D28" i="1"/>
  <c r="F28" i="1"/>
  <c r="D21" i="1"/>
  <c r="F21" i="1"/>
  <c r="DP26" i="1"/>
  <c r="D25" i="1"/>
  <c r="DO23" i="1"/>
  <c r="BB37" i="1"/>
  <c r="DM23" i="1"/>
  <c r="DN34" i="1"/>
  <c r="BB41" i="1"/>
  <c r="DM58" i="1"/>
  <c r="DM65" i="1"/>
  <c r="DO42" i="1"/>
  <c r="DO31" i="1"/>
  <c r="AY56" i="1"/>
  <c r="AY53" i="1"/>
  <c r="AY54" i="1" s="1"/>
  <c r="AY55" i="1" s="1"/>
  <c r="DP56" i="1"/>
  <c r="DP40" i="1"/>
  <c r="DP29" i="1"/>
  <c r="DP48" i="1"/>
  <c r="DP37" i="1"/>
  <c r="BB35" i="1"/>
  <c r="AY35" i="1"/>
  <c r="AX35" i="1"/>
  <c r="BA35" i="1"/>
  <c r="AZ35" i="1"/>
  <c r="DO38" i="1"/>
  <c r="DO27" i="1"/>
  <c r="AX52" i="1"/>
  <c r="AX49" i="1"/>
  <c r="AX50" i="1" s="1"/>
  <c r="AX51" i="1" s="1"/>
  <c r="DN38" i="1"/>
  <c r="DN27" i="1"/>
  <c r="DM38" i="1"/>
  <c r="DM27" i="1"/>
  <c r="DM61" i="1"/>
  <c r="AZ56" i="1"/>
  <c r="AZ53" i="1"/>
  <c r="DM67" i="1"/>
  <c r="BA56" i="1"/>
  <c r="BA53" i="1"/>
  <c r="DP33" i="1"/>
  <c r="DP22" i="1"/>
  <c r="AH24" i="4"/>
  <c r="AH23" i="4"/>
  <c r="AH22" i="4"/>
  <c r="AD24" i="4"/>
  <c r="AD23" i="4"/>
  <c r="AD22" i="4"/>
  <c r="Z24" i="4"/>
  <c r="Z23" i="4"/>
  <c r="Z22" i="4"/>
  <c r="V24" i="4"/>
  <c r="V23" i="4"/>
  <c r="V22" i="4"/>
  <c r="R24" i="4"/>
  <c r="R23" i="4"/>
  <c r="R22" i="4"/>
  <c r="N24" i="4"/>
  <c r="N23" i="4"/>
  <c r="N22" i="4"/>
  <c r="D71" i="1" l="1"/>
  <c r="B73" i="1"/>
  <c r="DP73" i="1" s="1"/>
  <c r="DM72" i="1"/>
  <c r="DN72" i="1"/>
  <c r="DO72" i="1"/>
  <c r="F71" i="1"/>
  <c r="DN50" i="1"/>
  <c r="DO39" i="1"/>
  <c r="BI68" i="1"/>
  <c r="DO43" i="1"/>
  <c r="DN47" i="1"/>
  <c r="DO54" i="1"/>
  <c r="DO50" i="1"/>
  <c r="DO58" i="1"/>
  <c r="DM35" i="1"/>
  <c r="DO35" i="1"/>
  <c r="DM50" i="1"/>
  <c r="DN39" i="1"/>
  <c r="BH68" i="1"/>
  <c r="BK69" i="1"/>
  <c r="BJ68" i="1"/>
  <c r="BI69" i="1"/>
  <c r="AZ31" i="1"/>
  <c r="AZ51" i="1"/>
  <c r="BA31" i="1"/>
  <c r="BB38" i="1"/>
  <c r="BA51" i="1"/>
  <c r="BA54" i="1"/>
  <c r="BB31" i="1"/>
  <c r="BB48" i="1"/>
  <c r="BB42" i="1"/>
  <c r="BB46" i="1"/>
  <c r="AZ54" i="1"/>
  <c r="DN46" i="1"/>
  <c r="DN68" i="1"/>
  <c r="DN69" i="1"/>
  <c r="D29" i="1"/>
  <c r="F29" i="1"/>
  <c r="D26" i="1"/>
  <c r="F26" i="1"/>
  <c r="D56" i="1"/>
  <c r="F56" i="1"/>
  <c r="D33" i="1"/>
  <c r="F33" i="1"/>
  <c r="D40" i="1"/>
  <c r="F40" i="1"/>
  <c r="D37" i="1"/>
  <c r="F37" i="1"/>
  <c r="D22" i="1"/>
  <c r="F22" i="1"/>
  <c r="DP27" i="1"/>
  <c r="DP38" i="1"/>
  <c r="DP49" i="1"/>
  <c r="DM39" i="1"/>
  <c r="AX56" i="1"/>
  <c r="AX53" i="1"/>
  <c r="AX54" i="1" s="1"/>
  <c r="AX55" i="1" s="1"/>
  <c r="DP60" i="1"/>
  <c r="DP45" i="1"/>
  <c r="DP41" i="1"/>
  <c r="DP30" i="1"/>
  <c r="BA60" i="1"/>
  <c r="BA57" i="1"/>
  <c r="AY60" i="1"/>
  <c r="AY57" i="1"/>
  <c r="AY58" i="1" s="1"/>
  <c r="AY59" i="1" s="1"/>
  <c r="AZ60" i="1"/>
  <c r="AZ57" i="1"/>
  <c r="DP34" i="1"/>
  <c r="DP23" i="1"/>
  <c r="DP52" i="1"/>
  <c r="AF9" i="4"/>
  <c r="AE9" i="4"/>
  <c r="AD9" i="4"/>
  <c r="AC9" i="4"/>
  <c r="AB9" i="4"/>
  <c r="AA9" i="4"/>
  <c r="AF8" i="4"/>
  <c r="AE8" i="4"/>
  <c r="AD8" i="4"/>
  <c r="AC8" i="4"/>
  <c r="AB8" i="4"/>
  <c r="AA8" i="4"/>
  <c r="B74" i="1" l="1"/>
  <c r="DP74" i="1" s="1"/>
  <c r="BA73" i="1"/>
  <c r="BJ73" i="1"/>
  <c r="DN73" i="1"/>
  <c r="BI73" i="1"/>
  <c r="BH73" i="1"/>
  <c r="DM73" i="1"/>
  <c r="BK73" i="1"/>
  <c r="DO73" i="1"/>
  <c r="BB73" i="1"/>
  <c r="AZ73" i="1"/>
  <c r="DO62" i="1"/>
  <c r="DP50" i="1"/>
  <c r="DM51" i="1"/>
  <c r="DO66" i="1"/>
  <c r="DN59" i="1"/>
  <c r="DO55" i="1"/>
  <c r="DN51" i="1"/>
  <c r="DM47" i="1"/>
  <c r="DM62" i="1"/>
  <c r="DN58" i="1"/>
  <c r="DO51" i="1"/>
  <c r="DO47" i="1"/>
  <c r="DN62" i="1"/>
  <c r="BB43" i="1"/>
  <c r="BB47" i="1"/>
  <c r="BB49" i="1"/>
  <c r="BB52" i="1"/>
  <c r="AZ58" i="1"/>
  <c r="BB39" i="1"/>
  <c r="BA58" i="1"/>
  <c r="AZ55" i="1"/>
  <c r="BA55" i="1"/>
  <c r="DP69" i="1"/>
  <c r="DP68" i="1"/>
  <c r="D60" i="1"/>
  <c r="F60" i="1"/>
  <c r="D27" i="1"/>
  <c r="F27" i="1"/>
  <c r="D34" i="1"/>
  <c r="F34" i="1"/>
  <c r="D41" i="1"/>
  <c r="F41" i="1"/>
  <c r="DP39" i="1"/>
  <c r="D38" i="1"/>
  <c r="F38" i="1"/>
  <c r="D30" i="1"/>
  <c r="F30" i="1"/>
  <c r="D23" i="1"/>
  <c r="F23" i="1"/>
  <c r="DP42" i="1"/>
  <c r="DP31" i="1"/>
  <c r="AX60" i="1"/>
  <c r="AX57" i="1"/>
  <c r="AX58" i="1" s="1"/>
  <c r="AX59" i="1" s="1"/>
  <c r="AY64" i="1"/>
  <c r="AY65" i="1" s="1"/>
  <c r="AY66" i="1" s="1"/>
  <c r="AY67" i="1" s="1"/>
  <c r="AY61" i="1"/>
  <c r="AY62" i="1" s="1"/>
  <c r="AY63" i="1" s="1"/>
  <c r="DP57" i="1"/>
  <c r="DP61" i="1"/>
  <c r="DP35" i="1"/>
  <c r="DP46" i="1"/>
  <c r="BA64" i="1"/>
  <c r="BA61" i="1"/>
  <c r="DP64" i="1"/>
  <c r="DP53" i="1"/>
  <c r="AZ64" i="1"/>
  <c r="AZ61" i="1"/>
  <c r="F262" i="1"/>
  <c r="D262" i="1"/>
  <c r="F261" i="1"/>
  <c r="D261" i="1"/>
  <c r="F184" i="1"/>
  <c r="D184" i="1"/>
  <c r="F183" i="1"/>
  <c r="D183" i="1"/>
  <c r="AD5" i="1"/>
  <c r="AD374" i="1" s="1"/>
  <c r="Z5" i="1"/>
  <c r="Z374" i="1" s="1"/>
  <c r="X5" i="1"/>
  <c r="X374" i="1" s="1"/>
  <c r="U5" i="1"/>
  <c r="U374" i="1" s="1"/>
  <c r="AD834" i="4"/>
  <c r="AD829" i="4"/>
  <c r="AD824" i="4"/>
  <c r="V834" i="4"/>
  <c r="V829" i="4"/>
  <c r="V824" i="4"/>
  <c r="N834" i="4"/>
  <c r="N829" i="4"/>
  <c r="N824" i="4"/>
  <c r="O20" i="4"/>
  <c r="O19" i="4"/>
  <c r="O18" i="4"/>
  <c r="O17" i="4"/>
  <c r="O16" i="4"/>
  <c r="O15" i="4"/>
  <c r="O14" i="4"/>
  <c r="O13" i="4"/>
  <c r="O12" i="4"/>
  <c r="W20" i="4"/>
  <c r="W19" i="4"/>
  <c r="W18" i="4"/>
  <c r="W17" i="4"/>
  <c r="W16" i="4"/>
  <c r="W15" i="4"/>
  <c r="W14" i="4"/>
  <c r="W13" i="4"/>
  <c r="W12" i="4"/>
  <c r="AH20" i="4"/>
  <c r="AH19" i="4"/>
  <c r="AH18" i="4"/>
  <c r="AH17" i="4"/>
  <c r="AH16" i="4"/>
  <c r="AH15" i="4"/>
  <c r="AH14" i="4"/>
  <c r="AH13" i="4"/>
  <c r="AH12" i="4"/>
  <c r="AD20" i="4"/>
  <c r="AD19" i="4"/>
  <c r="AD18" i="4"/>
  <c r="AD17" i="4"/>
  <c r="AD16" i="4"/>
  <c r="AD15" i="4"/>
  <c r="AD14" i="4"/>
  <c r="AD13" i="4"/>
  <c r="AD12" i="4"/>
  <c r="Z20" i="4"/>
  <c r="Z19" i="4"/>
  <c r="Z18" i="4"/>
  <c r="Z17" i="4"/>
  <c r="Z16" i="4"/>
  <c r="Z15" i="4"/>
  <c r="Z14" i="4"/>
  <c r="Z13" i="4"/>
  <c r="Z12" i="4"/>
  <c r="V20" i="4"/>
  <c r="V19" i="4"/>
  <c r="V18" i="4"/>
  <c r="V17" i="4"/>
  <c r="V16" i="4"/>
  <c r="V15" i="4"/>
  <c r="V14" i="4"/>
  <c r="V13" i="4"/>
  <c r="V12" i="4"/>
  <c r="R20" i="4"/>
  <c r="R19" i="4"/>
  <c r="R18" i="4"/>
  <c r="R17" i="4"/>
  <c r="R16" i="4"/>
  <c r="R15" i="4"/>
  <c r="R14" i="4"/>
  <c r="R13" i="4"/>
  <c r="R12" i="4"/>
  <c r="R1586" i="4"/>
  <c r="Q1586" i="4"/>
  <c r="P1586" i="4"/>
  <c r="P1587" i="4" s="1"/>
  <c r="P1588" i="4" s="1"/>
  <c r="P1589" i="4" s="1"/>
  <c r="P1590" i="4" s="1"/>
  <c r="P1591" i="4" s="1"/>
  <c r="P1592" i="4" s="1"/>
  <c r="P1593" i="4" s="1"/>
  <c r="P1594" i="4" s="1"/>
  <c r="P1595" i="4" s="1"/>
  <c r="P1596" i="4" s="1"/>
  <c r="P1597" i="4" s="1"/>
  <c r="P1598" i="4" s="1"/>
  <c r="P1599" i="4" s="1"/>
  <c r="P1600" i="4" s="1"/>
  <c r="P1601" i="4" s="1"/>
  <c r="P1602" i="4" s="1"/>
  <c r="P1603" i="4" s="1"/>
  <c r="P1604" i="4" s="1"/>
  <c r="P1605" i="4" s="1"/>
  <c r="P1606" i="4" s="1"/>
  <c r="O1586" i="4"/>
  <c r="P1572" i="4"/>
  <c r="O1572" i="4"/>
  <c r="R1486" i="4"/>
  <c r="R1487" i="4" s="1"/>
  <c r="R1488" i="4" s="1"/>
  <c r="R1489" i="4" s="1"/>
  <c r="R1490" i="4" s="1"/>
  <c r="R1491" i="4" s="1"/>
  <c r="R1492" i="4" s="1"/>
  <c r="R1493" i="4" s="1"/>
  <c r="R1494" i="4" s="1"/>
  <c r="R1495" i="4" s="1"/>
  <c r="R1496" i="4" s="1"/>
  <c r="Q1486" i="4"/>
  <c r="P1486" i="4"/>
  <c r="O1486" i="4"/>
  <c r="P1472" i="4"/>
  <c r="P1473" i="4" s="1"/>
  <c r="P1474" i="4" s="1"/>
  <c r="P1475" i="4" s="1"/>
  <c r="P1476" i="4" s="1"/>
  <c r="P1477" i="4" s="1"/>
  <c r="P1478" i="4" s="1"/>
  <c r="P1479" i="4" s="1"/>
  <c r="O1472" i="4"/>
  <c r="O1473" i="4" s="1"/>
  <c r="O1474" i="4" s="1"/>
  <c r="O1475" i="4" s="1"/>
  <c r="O1476" i="4" s="1"/>
  <c r="O1477" i="4" s="1"/>
  <c r="O1478" i="4" s="1"/>
  <c r="O1479" i="4" s="1"/>
  <c r="R1386" i="4"/>
  <c r="R1387" i="4" s="1"/>
  <c r="R1388" i="4" s="1"/>
  <c r="R1389" i="4" s="1"/>
  <c r="R1390" i="4" s="1"/>
  <c r="R1391" i="4" s="1"/>
  <c r="R1392" i="4" s="1"/>
  <c r="R1393" i="4" s="1"/>
  <c r="R1394" i="4" s="1"/>
  <c r="R1395" i="4" s="1"/>
  <c r="R1396" i="4" s="1"/>
  <c r="Q1386" i="4"/>
  <c r="P1386" i="4"/>
  <c r="O1386" i="4"/>
  <c r="P1372" i="4"/>
  <c r="R1372" i="4" s="1"/>
  <c r="R1373" i="4" s="1"/>
  <c r="R1374" i="4" s="1"/>
  <c r="R1375" i="4" s="1"/>
  <c r="R1376" i="4" s="1"/>
  <c r="R1377" i="4" s="1"/>
  <c r="R1378" i="4" s="1"/>
  <c r="R1379" i="4" s="1"/>
  <c r="O1372" i="4"/>
  <c r="O1373" i="4" s="1"/>
  <c r="O1374" i="4" s="1"/>
  <c r="O1375" i="4" s="1"/>
  <c r="O1376" i="4" s="1"/>
  <c r="O1377" i="4" s="1"/>
  <c r="O1378" i="4" s="1"/>
  <c r="O1379" i="4" s="1"/>
  <c r="R1286" i="4"/>
  <c r="Q1286" i="4"/>
  <c r="P1286" i="4"/>
  <c r="O1286" i="4"/>
  <c r="P1272" i="4"/>
  <c r="O1272" i="4"/>
  <c r="R1186" i="4"/>
  <c r="Q1186" i="4"/>
  <c r="P1186" i="4"/>
  <c r="O1186" i="4"/>
  <c r="P1172" i="4"/>
  <c r="O1172" i="4"/>
  <c r="O1173" i="4" s="1"/>
  <c r="O1174" i="4" s="1"/>
  <c r="O1175" i="4" s="1"/>
  <c r="O1176" i="4" s="1"/>
  <c r="O1177" i="4" s="1"/>
  <c r="O1178" i="4" s="1"/>
  <c r="O1179" i="4" s="1"/>
  <c r="R1086" i="4"/>
  <c r="Q1086" i="4"/>
  <c r="P1086" i="4"/>
  <c r="O1086" i="4"/>
  <c r="P1072" i="4"/>
  <c r="O1072" i="4"/>
  <c r="M1609" i="4"/>
  <c r="M1610" i="4" s="1"/>
  <c r="L1609" i="4"/>
  <c r="L1610" i="4" s="1"/>
  <c r="K1609" i="4"/>
  <c r="K1610" i="4" s="1"/>
  <c r="J1609" i="4"/>
  <c r="J1610" i="4" s="1"/>
  <c r="I1609" i="4"/>
  <c r="I1610" i="4" s="1"/>
  <c r="H1609" i="4"/>
  <c r="H1610" i="4" s="1"/>
  <c r="K1605" i="4"/>
  <c r="H1604" i="4"/>
  <c r="G1604" i="4"/>
  <c r="M1603" i="4"/>
  <c r="L1602" i="4"/>
  <c r="F1586" i="4"/>
  <c r="F1587" i="4" s="1"/>
  <c r="F1572" i="4"/>
  <c r="F1573" i="4" s="1"/>
  <c r="F1574" i="4" s="1"/>
  <c r="F1575" i="4" s="1"/>
  <c r="F1576" i="4" s="1"/>
  <c r="F1577" i="4" s="1"/>
  <c r="F1578" i="4" s="1"/>
  <c r="F1579" i="4" s="1"/>
  <c r="F1580" i="4" s="1"/>
  <c r="F1581" i="4" s="1"/>
  <c r="F1582" i="4" s="1"/>
  <c r="F1583" i="4" s="1"/>
  <c r="F1584" i="4" s="1"/>
  <c r="F1585" i="4" s="1"/>
  <c r="F1568" i="4"/>
  <c r="F1569" i="4" s="1"/>
  <c r="F1570" i="4" s="1"/>
  <c r="F1571" i="4" s="1"/>
  <c r="F1486" i="4"/>
  <c r="F1487" i="4" s="1"/>
  <c r="F1472" i="4"/>
  <c r="F1473" i="4" s="1"/>
  <c r="F1474" i="4" s="1"/>
  <c r="F1475" i="4" s="1"/>
  <c r="F1476" i="4" s="1"/>
  <c r="F1477" i="4" s="1"/>
  <c r="F1478" i="4" s="1"/>
  <c r="F1479" i="4" s="1"/>
  <c r="F1480" i="4" s="1"/>
  <c r="F1481" i="4" s="1"/>
  <c r="F1482" i="4" s="1"/>
  <c r="F1483" i="4" s="1"/>
  <c r="F1484" i="4" s="1"/>
  <c r="F1485" i="4" s="1"/>
  <c r="F1468" i="4"/>
  <c r="F1469" i="4" s="1"/>
  <c r="F1470" i="4" s="1"/>
  <c r="F1471" i="4" s="1"/>
  <c r="M1509" i="4"/>
  <c r="M1510" i="4" s="1"/>
  <c r="L1509" i="4"/>
  <c r="L1510" i="4" s="1"/>
  <c r="K1509" i="4"/>
  <c r="K1510" i="4" s="1"/>
  <c r="I1509" i="4"/>
  <c r="I1510" i="4" s="1"/>
  <c r="H1509" i="4"/>
  <c r="H1510" i="4" s="1"/>
  <c r="G1509" i="4"/>
  <c r="G1510" i="4" s="1"/>
  <c r="K1505" i="4"/>
  <c r="H1504" i="4"/>
  <c r="G1504" i="4"/>
  <c r="M1503" i="4"/>
  <c r="L1502" i="4"/>
  <c r="L1409" i="4"/>
  <c r="L1410" i="4" s="1"/>
  <c r="J1409" i="4"/>
  <c r="J1410" i="4" s="1"/>
  <c r="G1409" i="4"/>
  <c r="G1410" i="4" s="1"/>
  <c r="K1405" i="4"/>
  <c r="H1404" i="4"/>
  <c r="G1404" i="4"/>
  <c r="M1403" i="4"/>
  <c r="L1402" i="4"/>
  <c r="F1386" i="4"/>
  <c r="F1387" i="4" s="1"/>
  <c r="F1372" i="4"/>
  <c r="F1373" i="4" s="1"/>
  <c r="F1374" i="4" s="1"/>
  <c r="F1375" i="4" s="1"/>
  <c r="F1376" i="4" s="1"/>
  <c r="F1377" i="4" s="1"/>
  <c r="F1378" i="4" s="1"/>
  <c r="F1379" i="4" s="1"/>
  <c r="F1380" i="4" s="1"/>
  <c r="F1381" i="4" s="1"/>
  <c r="F1382" i="4" s="1"/>
  <c r="F1383" i="4" s="1"/>
  <c r="F1384" i="4" s="1"/>
  <c r="F1385" i="4" s="1"/>
  <c r="F1368" i="4"/>
  <c r="F1369" i="4" s="1"/>
  <c r="F1370" i="4" s="1"/>
  <c r="F1371" i="4" s="1"/>
  <c r="F1286" i="4"/>
  <c r="F1287" i="4" s="1"/>
  <c r="F1272" i="4"/>
  <c r="F1273" i="4" s="1"/>
  <c r="F1274" i="4" s="1"/>
  <c r="F1275" i="4" s="1"/>
  <c r="F1276" i="4" s="1"/>
  <c r="F1277" i="4" s="1"/>
  <c r="F1278" i="4" s="1"/>
  <c r="F1279" i="4" s="1"/>
  <c r="F1280" i="4" s="1"/>
  <c r="F1281" i="4" s="1"/>
  <c r="F1282" i="4" s="1"/>
  <c r="F1283" i="4" s="1"/>
  <c r="F1284" i="4" s="1"/>
  <c r="F1285" i="4" s="1"/>
  <c r="F1268" i="4"/>
  <c r="F1269" i="4" s="1"/>
  <c r="F1270" i="4" s="1"/>
  <c r="F1271" i="4" s="1"/>
  <c r="M1309" i="4"/>
  <c r="M1310" i="4" s="1"/>
  <c r="L1309" i="4"/>
  <c r="L1310" i="4" s="1"/>
  <c r="K1309" i="4"/>
  <c r="K1310" i="4" s="1"/>
  <c r="J1309" i="4"/>
  <c r="J1310" i="4" s="1"/>
  <c r="I1309" i="4"/>
  <c r="I1310" i="4" s="1"/>
  <c r="H1309" i="4"/>
  <c r="H1310" i="4" s="1"/>
  <c r="G1309" i="4"/>
  <c r="G1310" i="4" s="1"/>
  <c r="K1305" i="4"/>
  <c r="H1304" i="4"/>
  <c r="H1305" i="4" s="1"/>
  <c r="G1304" i="4"/>
  <c r="M1303" i="4"/>
  <c r="L1302" i="4"/>
  <c r="K1209" i="4"/>
  <c r="K1210" i="4" s="1"/>
  <c r="K1205" i="4"/>
  <c r="H1204" i="4"/>
  <c r="H1205" i="4" s="1"/>
  <c r="G1204" i="4"/>
  <c r="G1205" i="4" s="1"/>
  <c r="M1203" i="4"/>
  <c r="L1202" i="4"/>
  <c r="F1186" i="4"/>
  <c r="F1172" i="4"/>
  <c r="F1168" i="4"/>
  <c r="B1168" i="4"/>
  <c r="G1609" i="4"/>
  <c r="G1610" i="4" s="1"/>
  <c r="H1605" i="4"/>
  <c r="G1605" i="4"/>
  <c r="M1604" i="4"/>
  <c r="M1605" i="4" s="1"/>
  <c r="L1603" i="4"/>
  <c r="L1604" i="4" s="1"/>
  <c r="L1605" i="4" s="1"/>
  <c r="D1597" i="4"/>
  <c r="D1598" i="4" s="1"/>
  <c r="D1599" i="4" s="1"/>
  <c r="D1600" i="4" s="1"/>
  <c r="D1601" i="4" s="1"/>
  <c r="D1602" i="4" s="1"/>
  <c r="D1603" i="4" s="1"/>
  <c r="D1604" i="4" s="1"/>
  <c r="D1605" i="4" s="1"/>
  <c r="D1606" i="4" s="1"/>
  <c r="D1607" i="4" s="1"/>
  <c r="D1608" i="4" s="1"/>
  <c r="D1609" i="4" s="1"/>
  <c r="D1610" i="4" s="1"/>
  <c r="C1597" i="4"/>
  <c r="C1598" i="4" s="1"/>
  <c r="C1599" i="4" s="1"/>
  <c r="C1600" i="4" s="1"/>
  <c r="C1601" i="4" s="1"/>
  <c r="C1602" i="4" s="1"/>
  <c r="C1603" i="4" s="1"/>
  <c r="C1604" i="4" s="1"/>
  <c r="C1605" i="4" s="1"/>
  <c r="C1606" i="4" s="1"/>
  <c r="C1607" i="4" s="1"/>
  <c r="C1608" i="4" s="1"/>
  <c r="C1609" i="4" s="1"/>
  <c r="C1610" i="4" s="1"/>
  <c r="AK1596" i="4"/>
  <c r="CH1595" i="4"/>
  <c r="CG1595" i="4"/>
  <c r="CF1595" i="4"/>
  <c r="CE1595" i="4"/>
  <c r="CD1595" i="4"/>
  <c r="CC1595" i="4"/>
  <c r="CB1595" i="4"/>
  <c r="CA1595" i="4"/>
  <c r="BZ1595" i="4"/>
  <c r="BY1595" i="4"/>
  <c r="BX1595" i="4"/>
  <c r="BW1595" i="4"/>
  <c r="BV1595" i="4"/>
  <c r="BU1595" i="4"/>
  <c r="BT1595" i="4"/>
  <c r="BS1595" i="4"/>
  <c r="BR1595" i="4"/>
  <c r="BQ1595" i="4"/>
  <c r="BP1595" i="4"/>
  <c r="BO1595" i="4"/>
  <c r="BN1595" i="4"/>
  <c r="AE1589" i="4"/>
  <c r="AD1589" i="4"/>
  <c r="AC1589" i="4"/>
  <c r="AB1589" i="4"/>
  <c r="W1589" i="4"/>
  <c r="V1589" i="4"/>
  <c r="U1589" i="4"/>
  <c r="AE1588" i="4"/>
  <c r="AD1588" i="4"/>
  <c r="AC1588" i="4"/>
  <c r="AB1588" i="4"/>
  <c r="M1588" i="4"/>
  <c r="M1589" i="4" s="1"/>
  <c r="M1590" i="4" s="1"/>
  <c r="M1591" i="4" s="1"/>
  <c r="M1592" i="4" s="1"/>
  <c r="M1593" i="4" s="1"/>
  <c r="M1594" i="4" s="1"/>
  <c r="M1595" i="4" s="1"/>
  <c r="M1596" i="4" s="1"/>
  <c r="M1597" i="4" s="1"/>
  <c r="M1598" i="4" s="1"/>
  <c r="M1599" i="4" s="1"/>
  <c r="M1600" i="4" s="1"/>
  <c r="M1601" i="4" s="1"/>
  <c r="L1588" i="4"/>
  <c r="L1589" i="4" s="1"/>
  <c r="L1590" i="4" s="1"/>
  <c r="L1591" i="4" s="1"/>
  <c r="L1592" i="4" s="1"/>
  <c r="L1593" i="4" s="1"/>
  <c r="L1594" i="4" s="1"/>
  <c r="L1595" i="4" s="1"/>
  <c r="L1596" i="4" s="1"/>
  <c r="L1597" i="4" s="1"/>
  <c r="L1598" i="4" s="1"/>
  <c r="L1599" i="4" s="1"/>
  <c r="L1600" i="4" s="1"/>
  <c r="K1588" i="4"/>
  <c r="K1589" i="4" s="1"/>
  <c r="K1590" i="4" s="1"/>
  <c r="K1591" i="4" s="1"/>
  <c r="K1592" i="4" s="1"/>
  <c r="K1593" i="4" s="1"/>
  <c r="K1594" i="4" s="1"/>
  <c r="K1595" i="4" s="1"/>
  <c r="K1596" i="4" s="1"/>
  <c r="K1597" i="4" s="1"/>
  <c r="K1598" i="4" s="1"/>
  <c r="K1599" i="4" s="1"/>
  <c r="K1600" i="4" s="1"/>
  <c r="K1601" i="4" s="1"/>
  <c r="K1602" i="4" s="1"/>
  <c r="K1603" i="4" s="1"/>
  <c r="J1588" i="4"/>
  <c r="J1589" i="4" s="1"/>
  <c r="J1590" i="4" s="1"/>
  <c r="J1591" i="4" s="1"/>
  <c r="J1592" i="4" s="1"/>
  <c r="J1593" i="4" s="1"/>
  <c r="J1594" i="4" s="1"/>
  <c r="J1595" i="4" s="1"/>
  <c r="J1596" i="4" s="1"/>
  <c r="J1597" i="4" s="1"/>
  <c r="J1598" i="4" s="1"/>
  <c r="J1599" i="4" s="1"/>
  <c r="J1600" i="4" s="1"/>
  <c r="J1601" i="4" s="1"/>
  <c r="J1602" i="4" s="1"/>
  <c r="J1603" i="4" s="1"/>
  <c r="J1604" i="4" s="1"/>
  <c r="I1588" i="4"/>
  <c r="I1589" i="4" s="1"/>
  <c r="I1590" i="4" s="1"/>
  <c r="I1591" i="4" s="1"/>
  <c r="I1592" i="4" s="1"/>
  <c r="I1593" i="4" s="1"/>
  <c r="I1594" i="4" s="1"/>
  <c r="I1595" i="4" s="1"/>
  <c r="I1596" i="4" s="1"/>
  <c r="I1597" i="4" s="1"/>
  <c r="I1598" i="4" s="1"/>
  <c r="I1599" i="4" s="1"/>
  <c r="I1600" i="4" s="1"/>
  <c r="I1601" i="4" s="1"/>
  <c r="I1602" i="4" s="1"/>
  <c r="I1603" i="4" s="1"/>
  <c r="I1604" i="4" s="1"/>
  <c r="H1588" i="4"/>
  <c r="H1589" i="4" s="1"/>
  <c r="H1590" i="4" s="1"/>
  <c r="H1591" i="4" s="1"/>
  <c r="H1592" i="4" s="1"/>
  <c r="H1593" i="4" s="1"/>
  <c r="H1594" i="4" s="1"/>
  <c r="H1595" i="4" s="1"/>
  <c r="H1596" i="4" s="1"/>
  <c r="H1597" i="4" s="1"/>
  <c r="H1598" i="4" s="1"/>
  <c r="H1599" i="4" s="1"/>
  <c r="H1600" i="4" s="1"/>
  <c r="H1601" i="4" s="1"/>
  <c r="H1602" i="4" s="1"/>
  <c r="G1588" i="4"/>
  <c r="G1589" i="4" s="1"/>
  <c r="G1590" i="4" s="1"/>
  <c r="G1591" i="4" s="1"/>
  <c r="G1592" i="4" s="1"/>
  <c r="G1593" i="4" s="1"/>
  <c r="G1594" i="4" s="1"/>
  <c r="G1595" i="4" s="1"/>
  <c r="G1596" i="4" s="1"/>
  <c r="G1597" i="4" s="1"/>
  <c r="G1598" i="4" s="1"/>
  <c r="G1599" i="4" s="1"/>
  <c r="G1600" i="4" s="1"/>
  <c r="G1601" i="4" s="1"/>
  <c r="G1602" i="4" s="1"/>
  <c r="E1588" i="4"/>
  <c r="E1589" i="4" s="1"/>
  <c r="E1590" i="4" s="1"/>
  <c r="E1591" i="4" s="1"/>
  <c r="E1592" i="4" s="1"/>
  <c r="E1593" i="4" s="1"/>
  <c r="E1594" i="4" s="1"/>
  <c r="E1595" i="4" s="1"/>
  <c r="E1596" i="4" s="1"/>
  <c r="E1597" i="4" s="1"/>
  <c r="E1598" i="4" s="1"/>
  <c r="E1599" i="4" s="1"/>
  <c r="E1600" i="4" s="1"/>
  <c r="E1601" i="4" s="1"/>
  <c r="E1602" i="4" s="1"/>
  <c r="E1603" i="4" s="1"/>
  <c r="E1604" i="4" s="1"/>
  <c r="E1605" i="4" s="1"/>
  <c r="E1606" i="4" s="1"/>
  <c r="E1607" i="4" s="1"/>
  <c r="E1608" i="4" s="1"/>
  <c r="E1609" i="4" s="1"/>
  <c r="E1610" i="4" s="1"/>
  <c r="AE1587" i="4"/>
  <c r="AD1587" i="4"/>
  <c r="AC1587" i="4"/>
  <c r="AB1587" i="4"/>
  <c r="AA1587" i="4"/>
  <c r="AA1588" i="4" s="1"/>
  <c r="AA1589" i="4" s="1"/>
  <c r="AA1590" i="4" s="1"/>
  <c r="AA1591" i="4" s="1"/>
  <c r="AA1592" i="4" s="1"/>
  <c r="AA1593" i="4" s="1"/>
  <c r="V1587" i="4"/>
  <c r="U1587" i="4"/>
  <c r="O1587" i="4"/>
  <c r="O1588" i="4" s="1"/>
  <c r="O1589" i="4" s="1"/>
  <c r="O1590" i="4" s="1"/>
  <c r="O1591" i="4" s="1"/>
  <c r="O1592" i="4" s="1"/>
  <c r="O1593" i="4" s="1"/>
  <c r="O1594" i="4" s="1"/>
  <c r="O1595" i="4" s="1"/>
  <c r="O1596" i="4" s="1"/>
  <c r="AE1586" i="4"/>
  <c r="AD1586" i="4"/>
  <c r="AC1586" i="4"/>
  <c r="AB1586" i="4"/>
  <c r="V1586" i="4"/>
  <c r="U1586" i="4"/>
  <c r="T1586" i="4"/>
  <c r="T1587" i="4" s="1"/>
  <c r="T1588" i="4" s="1"/>
  <c r="T1589" i="4" s="1"/>
  <c r="T1590" i="4" s="1"/>
  <c r="T1591" i="4" s="1"/>
  <c r="T1592" i="4" s="1"/>
  <c r="T1593" i="4" s="1"/>
  <c r="T1594" i="4" s="1"/>
  <c r="T1595" i="4" s="1"/>
  <c r="T1596" i="4" s="1"/>
  <c r="Q1587" i="4"/>
  <c r="Q1588" i="4" s="1"/>
  <c r="Q1589" i="4" s="1"/>
  <c r="Q1590" i="4" s="1"/>
  <c r="Q1591" i="4" s="1"/>
  <c r="Q1592" i="4" s="1"/>
  <c r="Q1593" i="4" s="1"/>
  <c r="Q1594" i="4" s="1"/>
  <c r="Q1595" i="4" s="1"/>
  <c r="Q1596" i="4" s="1"/>
  <c r="D1580" i="4"/>
  <c r="D1581" i="4" s="1"/>
  <c r="D1582" i="4" s="1"/>
  <c r="D1583" i="4" s="1"/>
  <c r="D1584" i="4" s="1"/>
  <c r="D1585" i="4" s="1"/>
  <c r="D1586" i="4" s="1"/>
  <c r="D1587" i="4" s="1"/>
  <c r="D1588" i="4" s="1"/>
  <c r="D1589" i="4" s="1"/>
  <c r="D1590" i="4" s="1"/>
  <c r="D1591" i="4" s="1"/>
  <c r="D1592" i="4" s="1"/>
  <c r="D1593" i="4" s="1"/>
  <c r="D1594" i="4" s="1"/>
  <c r="C1580" i="4"/>
  <c r="C1581" i="4" s="1"/>
  <c r="C1582" i="4" s="1"/>
  <c r="C1583" i="4" s="1"/>
  <c r="C1584" i="4" s="1"/>
  <c r="C1585" i="4" s="1"/>
  <c r="C1586" i="4" s="1"/>
  <c r="C1587" i="4" s="1"/>
  <c r="C1588" i="4" s="1"/>
  <c r="C1589" i="4" s="1"/>
  <c r="C1590" i="4" s="1"/>
  <c r="C1591" i="4" s="1"/>
  <c r="C1592" i="4" s="1"/>
  <c r="C1593" i="4" s="1"/>
  <c r="C1594" i="4" s="1"/>
  <c r="CH1578" i="4"/>
  <c r="CG1578" i="4"/>
  <c r="CF1578" i="4"/>
  <c r="CE1578" i="4"/>
  <c r="CD1578" i="4"/>
  <c r="CC1578" i="4"/>
  <c r="CB1578" i="4"/>
  <c r="CA1578" i="4"/>
  <c r="BZ1578" i="4"/>
  <c r="BY1578" i="4"/>
  <c r="BX1578" i="4"/>
  <c r="BW1578" i="4"/>
  <c r="BV1578" i="4"/>
  <c r="BU1578" i="4"/>
  <c r="BT1578" i="4"/>
  <c r="BS1578" i="4"/>
  <c r="BR1578" i="4"/>
  <c r="BQ1578" i="4"/>
  <c r="BP1578" i="4"/>
  <c r="BO1578" i="4"/>
  <c r="BN1578" i="4"/>
  <c r="AE1575" i="4"/>
  <c r="AD1575" i="4"/>
  <c r="AC1575" i="4"/>
  <c r="AB1575" i="4"/>
  <c r="W1575" i="4"/>
  <c r="V1575" i="4"/>
  <c r="U1575" i="4"/>
  <c r="AE1574" i="4"/>
  <c r="AD1574" i="4"/>
  <c r="AC1574" i="4"/>
  <c r="AB1574" i="4"/>
  <c r="M1574" i="4"/>
  <c r="M1575" i="4" s="1"/>
  <c r="M1576" i="4" s="1"/>
  <c r="M1577" i="4" s="1"/>
  <c r="M1578" i="4" s="1"/>
  <c r="M1579" i="4" s="1"/>
  <c r="M1580" i="4" s="1"/>
  <c r="M1581" i="4" s="1"/>
  <c r="M1582" i="4" s="1"/>
  <c r="M1583" i="4" s="1"/>
  <c r="M1584" i="4" s="1"/>
  <c r="M1585" i="4" s="1"/>
  <c r="L1574" i="4"/>
  <c r="L1575" i="4" s="1"/>
  <c r="L1576" i="4" s="1"/>
  <c r="L1577" i="4" s="1"/>
  <c r="L1578" i="4" s="1"/>
  <c r="L1579" i="4" s="1"/>
  <c r="L1580" i="4" s="1"/>
  <c r="L1581" i="4" s="1"/>
  <c r="L1582" i="4" s="1"/>
  <c r="L1583" i="4" s="1"/>
  <c r="L1584" i="4" s="1"/>
  <c r="L1585" i="4" s="1"/>
  <c r="K1574" i="4"/>
  <c r="K1575" i="4" s="1"/>
  <c r="K1576" i="4" s="1"/>
  <c r="K1577" i="4" s="1"/>
  <c r="K1578" i="4" s="1"/>
  <c r="K1579" i="4" s="1"/>
  <c r="K1580" i="4" s="1"/>
  <c r="K1581" i="4" s="1"/>
  <c r="K1582" i="4" s="1"/>
  <c r="K1583" i="4" s="1"/>
  <c r="K1584" i="4" s="1"/>
  <c r="K1585" i="4" s="1"/>
  <c r="J1574" i="4"/>
  <c r="J1575" i="4" s="1"/>
  <c r="J1576" i="4" s="1"/>
  <c r="J1577" i="4" s="1"/>
  <c r="J1578" i="4" s="1"/>
  <c r="J1579" i="4" s="1"/>
  <c r="J1580" i="4" s="1"/>
  <c r="J1581" i="4" s="1"/>
  <c r="J1582" i="4" s="1"/>
  <c r="J1583" i="4" s="1"/>
  <c r="J1584" i="4" s="1"/>
  <c r="J1585" i="4" s="1"/>
  <c r="I1574" i="4"/>
  <c r="I1575" i="4" s="1"/>
  <c r="I1576" i="4" s="1"/>
  <c r="I1577" i="4" s="1"/>
  <c r="I1578" i="4" s="1"/>
  <c r="I1579" i="4" s="1"/>
  <c r="I1580" i="4" s="1"/>
  <c r="I1581" i="4" s="1"/>
  <c r="I1582" i="4" s="1"/>
  <c r="I1583" i="4" s="1"/>
  <c r="I1584" i="4" s="1"/>
  <c r="I1585" i="4" s="1"/>
  <c r="H1574" i="4"/>
  <c r="H1575" i="4" s="1"/>
  <c r="H1576" i="4" s="1"/>
  <c r="H1577" i="4" s="1"/>
  <c r="H1578" i="4" s="1"/>
  <c r="H1579" i="4" s="1"/>
  <c r="H1580" i="4" s="1"/>
  <c r="H1581" i="4" s="1"/>
  <c r="H1582" i="4" s="1"/>
  <c r="H1583" i="4" s="1"/>
  <c r="H1584" i="4" s="1"/>
  <c r="H1585" i="4" s="1"/>
  <c r="G1574" i="4"/>
  <c r="G1575" i="4" s="1"/>
  <c r="G1576" i="4" s="1"/>
  <c r="G1577" i="4" s="1"/>
  <c r="G1578" i="4" s="1"/>
  <c r="G1579" i="4" s="1"/>
  <c r="G1580" i="4" s="1"/>
  <c r="G1581" i="4" s="1"/>
  <c r="G1582" i="4" s="1"/>
  <c r="G1583" i="4" s="1"/>
  <c r="G1584" i="4" s="1"/>
  <c r="G1585" i="4" s="1"/>
  <c r="E1574" i="4"/>
  <c r="E1575" i="4" s="1"/>
  <c r="E1576" i="4" s="1"/>
  <c r="E1577" i="4" s="1"/>
  <c r="E1578" i="4" s="1"/>
  <c r="E1579" i="4" s="1"/>
  <c r="E1580" i="4" s="1"/>
  <c r="E1581" i="4" s="1"/>
  <c r="E1582" i="4" s="1"/>
  <c r="E1583" i="4" s="1"/>
  <c r="E1584" i="4" s="1"/>
  <c r="E1585" i="4" s="1"/>
  <c r="AE1573" i="4"/>
  <c r="AD1573" i="4"/>
  <c r="AC1573" i="4"/>
  <c r="AB1573" i="4"/>
  <c r="AA1573" i="4"/>
  <c r="AA1574" i="4" s="1"/>
  <c r="AA1575" i="4" s="1"/>
  <c r="AA1576" i="4" s="1"/>
  <c r="V1573" i="4"/>
  <c r="U1573" i="4"/>
  <c r="D1573" i="4"/>
  <c r="D1574" i="4" s="1"/>
  <c r="D1575" i="4" s="1"/>
  <c r="D1576" i="4" s="1"/>
  <c r="D1577" i="4" s="1"/>
  <c r="C1573" i="4"/>
  <c r="C1574" i="4" s="1"/>
  <c r="C1575" i="4" s="1"/>
  <c r="C1576" i="4" s="1"/>
  <c r="C1577" i="4" s="1"/>
  <c r="AE1572" i="4"/>
  <c r="AD1572" i="4"/>
  <c r="AC1572" i="4"/>
  <c r="AB1572" i="4"/>
  <c r="V1572" i="4"/>
  <c r="U1572" i="4"/>
  <c r="T1572" i="4"/>
  <c r="T1573" i="4" s="1"/>
  <c r="T1574" i="4" s="1"/>
  <c r="T1575" i="4" s="1"/>
  <c r="T1576" i="4" s="1"/>
  <c r="T1577" i="4" s="1"/>
  <c r="T1578" i="4" s="1"/>
  <c r="T1579" i="4" s="1"/>
  <c r="S1572" i="4"/>
  <c r="S1573" i="4" s="1"/>
  <c r="S1574" i="4" s="1"/>
  <c r="S1575" i="4" s="1"/>
  <c r="S1576" i="4" s="1"/>
  <c r="S1577" i="4" s="1"/>
  <c r="S1578" i="4" s="1"/>
  <c r="S1579" i="4" s="1"/>
  <c r="R1572" i="4"/>
  <c r="R1573" i="4" s="1"/>
  <c r="R1574" i="4" s="1"/>
  <c r="R1575" i="4" s="1"/>
  <c r="R1576" i="4" s="1"/>
  <c r="R1577" i="4" s="1"/>
  <c r="R1578" i="4" s="1"/>
  <c r="R1579" i="4" s="1"/>
  <c r="O1573" i="4"/>
  <c r="O1574" i="4" s="1"/>
  <c r="O1575" i="4" s="1"/>
  <c r="O1576" i="4" s="1"/>
  <c r="O1577" i="4" s="1"/>
  <c r="O1578" i="4" s="1"/>
  <c r="O1579" i="4" s="1"/>
  <c r="CH1571" i="4"/>
  <c r="CG1571" i="4"/>
  <c r="CF1571" i="4"/>
  <c r="CE1571" i="4"/>
  <c r="CD1571" i="4"/>
  <c r="CC1571" i="4"/>
  <c r="CB1571" i="4"/>
  <c r="CA1571" i="4"/>
  <c r="BZ1571" i="4"/>
  <c r="BY1571" i="4"/>
  <c r="BX1571" i="4"/>
  <c r="BW1571" i="4"/>
  <c r="BV1571" i="4"/>
  <c r="BU1571" i="4"/>
  <c r="BT1571" i="4"/>
  <c r="BS1571" i="4"/>
  <c r="BR1571" i="4"/>
  <c r="BQ1571" i="4"/>
  <c r="BP1571" i="4"/>
  <c r="BO1571" i="4"/>
  <c r="BN1571" i="4"/>
  <c r="M1570" i="4"/>
  <c r="M1571" i="4" s="1"/>
  <c r="L1570" i="4"/>
  <c r="L1571" i="4" s="1"/>
  <c r="K1570" i="4"/>
  <c r="K1571" i="4" s="1"/>
  <c r="J1570" i="4"/>
  <c r="J1571" i="4" s="1"/>
  <c r="I1570" i="4"/>
  <c r="I1571" i="4" s="1"/>
  <c r="H1570" i="4"/>
  <c r="H1571" i="4" s="1"/>
  <c r="G1570" i="4"/>
  <c r="G1571" i="4" s="1"/>
  <c r="E1570" i="4"/>
  <c r="E1571" i="4" s="1"/>
  <c r="AL1569" i="4"/>
  <c r="AL1570" i="4" s="1"/>
  <c r="AL1571" i="4" s="1"/>
  <c r="AL1572" i="4" s="1"/>
  <c r="AL1573" i="4" s="1"/>
  <c r="AL1574" i="4" s="1"/>
  <c r="AL1575" i="4" s="1"/>
  <c r="AL1576" i="4" s="1"/>
  <c r="AL1577" i="4" s="1"/>
  <c r="AL1578" i="4" s="1"/>
  <c r="AL1579" i="4" s="1"/>
  <c r="AL1580" i="4" s="1"/>
  <c r="AL1581" i="4" s="1"/>
  <c r="AL1582" i="4" s="1"/>
  <c r="AL1583" i="4" s="1"/>
  <c r="AK1569" i="4"/>
  <c r="AK1570" i="4" s="1"/>
  <c r="AK1571" i="4" s="1"/>
  <c r="AK1572" i="4" s="1"/>
  <c r="AK1573" i="4" s="1"/>
  <c r="AK1574" i="4" s="1"/>
  <c r="AK1575" i="4" s="1"/>
  <c r="AK1576" i="4" s="1"/>
  <c r="AK1577" i="4" s="1"/>
  <c r="AK1578" i="4" s="1"/>
  <c r="AK1579" i="4" s="1"/>
  <c r="AK1580" i="4" s="1"/>
  <c r="AK1581" i="4" s="1"/>
  <c r="AK1582" i="4" s="1"/>
  <c r="AK1583" i="4" s="1"/>
  <c r="AK1584" i="4" s="1"/>
  <c r="AK1585" i="4" s="1"/>
  <c r="AK1586" i="4" s="1"/>
  <c r="AK1587" i="4" s="1"/>
  <c r="AK1588" i="4" s="1"/>
  <c r="AK1589" i="4" s="1"/>
  <c r="AK1590" i="4" s="1"/>
  <c r="AK1591" i="4" s="1"/>
  <c r="AK1592" i="4" s="1"/>
  <c r="AK1593" i="4" s="1"/>
  <c r="AK1594" i="4" s="1"/>
  <c r="AK1595" i="4" s="1"/>
  <c r="AJ1569" i="4"/>
  <c r="AJ1570" i="4" s="1"/>
  <c r="AJ1571" i="4" s="1"/>
  <c r="AJ1572" i="4" s="1"/>
  <c r="AJ1573" i="4" s="1"/>
  <c r="AJ1574" i="4" s="1"/>
  <c r="AJ1575" i="4" s="1"/>
  <c r="AJ1576" i="4" s="1"/>
  <c r="AJ1577" i="4" s="1"/>
  <c r="AJ1578" i="4" s="1"/>
  <c r="AI1569" i="4"/>
  <c r="AI1570" i="4" s="1"/>
  <c r="AI1571" i="4" s="1"/>
  <c r="AI1572" i="4" s="1"/>
  <c r="AI1573" i="4" s="1"/>
  <c r="AI1574" i="4" s="1"/>
  <c r="AI1575" i="4" s="1"/>
  <c r="AI1576" i="4" s="1"/>
  <c r="AI1577" i="4" s="1"/>
  <c r="AI1578" i="4" s="1"/>
  <c r="AI1579" i="4" s="1"/>
  <c r="AI1580" i="4" s="1"/>
  <c r="AI1581" i="4" s="1"/>
  <c r="AI1582" i="4" s="1"/>
  <c r="AI1583" i="4" s="1"/>
  <c r="AI1584" i="4" s="1"/>
  <c r="AI1585" i="4" s="1"/>
  <c r="AI1586" i="4" s="1"/>
  <c r="AI1587" i="4" s="1"/>
  <c r="AI1588" i="4" s="1"/>
  <c r="AI1589" i="4" s="1"/>
  <c r="AI1590" i="4" s="1"/>
  <c r="AI1591" i="4" s="1"/>
  <c r="AI1592" i="4" s="1"/>
  <c r="AI1593" i="4" s="1"/>
  <c r="AI1594" i="4" s="1"/>
  <c r="AI1595" i="4" s="1"/>
  <c r="AH1569" i="4"/>
  <c r="AH1570" i="4" s="1"/>
  <c r="AH1571" i="4" s="1"/>
  <c r="AH1572" i="4" s="1"/>
  <c r="AH1573" i="4" s="1"/>
  <c r="AH1574" i="4" s="1"/>
  <c r="AH1575" i="4" s="1"/>
  <c r="AH1576" i="4" s="1"/>
  <c r="AH1577" i="4" s="1"/>
  <c r="AH1578" i="4" s="1"/>
  <c r="AG1569" i="4"/>
  <c r="AG1570" i="4" s="1"/>
  <c r="AG1571" i="4" s="1"/>
  <c r="AF1569" i="4"/>
  <c r="AF1570" i="4" s="1"/>
  <c r="AF1571" i="4" s="1"/>
  <c r="AF1572" i="4" s="1"/>
  <c r="AF1573" i="4" s="1"/>
  <c r="AF1574" i="4" s="1"/>
  <c r="AF1575" i="4" s="1"/>
  <c r="AF1576" i="4" s="1"/>
  <c r="AF1577" i="4" s="1"/>
  <c r="AF1578" i="4" s="1"/>
  <c r="AF1579" i="4" s="1"/>
  <c r="AF1580" i="4" s="1"/>
  <c r="AF1581" i="4" s="1"/>
  <c r="AF1582" i="4" s="1"/>
  <c r="AF1583" i="4" s="1"/>
  <c r="AF1584" i="4" s="1"/>
  <c r="AF1585" i="4" s="1"/>
  <c r="AF1586" i="4" s="1"/>
  <c r="AF1587" i="4" s="1"/>
  <c r="AF1588" i="4" s="1"/>
  <c r="AF1589" i="4" s="1"/>
  <c r="AF1590" i="4" s="1"/>
  <c r="AF1591" i="4" s="1"/>
  <c r="AF1592" i="4" s="1"/>
  <c r="AF1593" i="4" s="1"/>
  <c r="AF1594" i="4" s="1"/>
  <c r="AF1595" i="4" s="1"/>
  <c r="AF1596" i="4" s="1"/>
  <c r="AF1597" i="4" s="1"/>
  <c r="AF1598" i="4" s="1"/>
  <c r="AF1599" i="4" s="1"/>
  <c r="AF1600" i="4" s="1"/>
  <c r="AF1601" i="4" s="1"/>
  <c r="AF1602" i="4" s="1"/>
  <c r="AF1603" i="4" s="1"/>
  <c r="AF1604" i="4" s="1"/>
  <c r="AF1605" i="4" s="1"/>
  <c r="AF1606" i="4" s="1"/>
  <c r="AF1607" i="4" s="1"/>
  <c r="AF1608" i="4" s="1"/>
  <c r="AF1609" i="4" s="1"/>
  <c r="AF1610" i="4" s="1"/>
  <c r="AE1569" i="4"/>
  <c r="AE1570" i="4" s="1"/>
  <c r="AE1571" i="4" s="1"/>
  <c r="AD1569" i="4"/>
  <c r="AD1570" i="4" s="1"/>
  <c r="AD1571" i="4" s="1"/>
  <c r="AC1569" i="4"/>
  <c r="AC1570" i="4" s="1"/>
  <c r="AC1571" i="4" s="1"/>
  <c r="AB1569" i="4"/>
  <c r="AB1570" i="4" s="1"/>
  <c r="AB1571" i="4" s="1"/>
  <c r="AA1569" i="4"/>
  <c r="AA1570" i="4" s="1"/>
  <c r="AA1571" i="4" s="1"/>
  <c r="Z1569" i="4"/>
  <c r="Z1570" i="4" s="1"/>
  <c r="Z1571" i="4" s="1"/>
  <c r="Z1572" i="4" s="1"/>
  <c r="Z1573" i="4" s="1"/>
  <c r="Z1574" i="4" s="1"/>
  <c r="Z1575" i="4" s="1"/>
  <c r="Z1576" i="4" s="1"/>
  <c r="Z1577" i="4" s="1"/>
  <c r="Z1578" i="4" s="1"/>
  <c r="Z1579" i="4" s="1"/>
  <c r="Z1580" i="4" s="1"/>
  <c r="Z1581" i="4" s="1"/>
  <c r="Z1582" i="4" s="1"/>
  <c r="Z1583" i="4" s="1"/>
  <c r="Z1584" i="4" s="1"/>
  <c r="Z1585" i="4" s="1"/>
  <c r="Y1569" i="4"/>
  <c r="Y1570" i="4" s="1"/>
  <c r="Y1571" i="4" s="1"/>
  <c r="Y1572" i="4" s="1"/>
  <c r="Y1573" i="4" s="1"/>
  <c r="Y1574" i="4" s="1"/>
  <c r="Y1575" i="4" s="1"/>
  <c r="Y1576" i="4" s="1"/>
  <c r="Y1577" i="4" s="1"/>
  <c r="Y1578" i="4" s="1"/>
  <c r="Y1579" i="4" s="1"/>
  <c r="Y1580" i="4" s="1"/>
  <c r="Y1581" i="4" s="1"/>
  <c r="Y1582" i="4" s="1"/>
  <c r="Y1583" i="4" s="1"/>
  <c r="Y1584" i="4" s="1"/>
  <c r="Y1585" i="4" s="1"/>
  <c r="X1569" i="4"/>
  <c r="X1570" i="4" s="1"/>
  <c r="X1571" i="4" s="1"/>
  <c r="W1569" i="4"/>
  <c r="W1570" i="4" s="1"/>
  <c r="W1571" i="4" s="1"/>
  <c r="V1569" i="4"/>
  <c r="V1570" i="4" s="1"/>
  <c r="V1571" i="4" s="1"/>
  <c r="U1569" i="4"/>
  <c r="U1570" i="4" s="1"/>
  <c r="U1571" i="4" s="1"/>
  <c r="T1569" i="4"/>
  <c r="T1570" i="4" s="1"/>
  <c r="T1571" i="4" s="1"/>
  <c r="S1569" i="4"/>
  <c r="S1570" i="4" s="1"/>
  <c r="S1571" i="4" s="1"/>
  <c r="R1569" i="4"/>
  <c r="R1570" i="4" s="1"/>
  <c r="R1571" i="4" s="1"/>
  <c r="Q1569" i="4"/>
  <c r="Q1570" i="4" s="1"/>
  <c r="Q1571" i="4" s="1"/>
  <c r="P1569" i="4"/>
  <c r="P1570" i="4" s="1"/>
  <c r="P1571" i="4" s="1"/>
  <c r="O1569" i="4"/>
  <c r="O1570" i="4" s="1"/>
  <c r="O1571" i="4" s="1"/>
  <c r="N1569" i="4"/>
  <c r="N1570" i="4" s="1"/>
  <c r="N1571" i="4" s="1"/>
  <c r="N1572" i="4" s="1"/>
  <c r="N1573" i="4" s="1"/>
  <c r="N1574" i="4" s="1"/>
  <c r="N1575" i="4" s="1"/>
  <c r="N1576" i="4" s="1"/>
  <c r="N1577" i="4" s="1"/>
  <c r="N1578" i="4" s="1"/>
  <c r="N1579" i="4" s="1"/>
  <c r="N1580" i="4" s="1"/>
  <c r="N1581" i="4" s="1"/>
  <c r="N1582" i="4" s="1"/>
  <c r="N1583" i="4" s="1"/>
  <c r="N1584" i="4" s="1"/>
  <c r="N1585" i="4" s="1"/>
  <c r="N1586" i="4" s="1"/>
  <c r="N1587" i="4" s="1"/>
  <c r="N1588" i="4" s="1"/>
  <c r="N1589" i="4" s="1"/>
  <c r="N1590" i="4" s="1"/>
  <c r="N1591" i="4" s="1"/>
  <c r="N1592" i="4" s="1"/>
  <c r="N1593" i="4" s="1"/>
  <c r="N1594" i="4" s="1"/>
  <c r="N1595" i="4" s="1"/>
  <c r="N1596" i="4" s="1"/>
  <c r="N1597" i="4" s="1"/>
  <c r="N1598" i="4" s="1"/>
  <c r="N1599" i="4" s="1"/>
  <c r="N1600" i="4" s="1"/>
  <c r="N1601" i="4" s="1"/>
  <c r="N1602" i="4" s="1"/>
  <c r="N1603" i="4" s="1"/>
  <c r="N1604" i="4" s="1"/>
  <c r="N1605" i="4" s="1"/>
  <c r="N1606" i="4" s="1"/>
  <c r="N1607" i="4" s="1"/>
  <c r="N1608" i="4" s="1"/>
  <c r="N1609" i="4" s="1"/>
  <c r="N1610" i="4" s="1"/>
  <c r="D1569" i="4"/>
  <c r="D1570" i="4" s="1"/>
  <c r="C1569" i="4"/>
  <c r="C1570" i="4" s="1"/>
  <c r="J1509" i="4"/>
  <c r="J1510" i="4" s="1"/>
  <c r="H1505" i="4"/>
  <c r="G1505" i="4"/>
  <c r="M1504" i="4"/>
  <c r="M1505" i="4" s="1"/>
  <c r="L1503" i="4"/>
  <c r="L1504" i="4" s="1"/>
  <c r="L1505" i="4" s="1"/>
  <c r="D1497" i="4"/>
  <c r="D1498" i="4" s="1"/>
  <c r="D1499" i="4" s="1"/>
  <c r="D1500" i="4" s="1"/>
  <c r="D1501" i="4" s="1"/>
  <c r="D1502" i="4" s="1"/>
  <c r="D1503" i="4" s="1"/>
  <c r="D1504" i="4" s="1"/>
  <c r="D1505" i="4" s="1"/>
  <c r="D1506" i="4" s="1"/>
  <c r="D1507" i="4" s="1"/>
  <c r="D1508" i="4" s="1"/>
  <c r="D1509" i="4" s="1"/>
  <c r="D1510" i="4" s="1"/>
  <c r="C1497" i="4"/>
  <c r="C1498" i="4" s="1"/>
  <c r="C1499" i="4" s="1"/>
  <c r="C1500" i="4" s="1"/>
  <c r="C1501" i="4" s="1"/>
  <c r="C1502" i="4" s="1"/>
  <c r="C1503" i="4" s="1"/>
  <c r="C1504" i="4" s="1"/>
  <c r="C1505" i="4" s="1"/>
  <c r="C1506" i="4" s="1"/>
  <c r="C1507" i="4" s="1"/>
  <c r="C1508" i="4" s="1"/>
  <c r="C1509" i="4" s="1"/>
  <c r="C1510" i="4" s="1"/>
  <c r="AK1496" i="4"/>
  <c r="CH1495" i="4"/>
  <c r="CG1495" i="4"/>
  <c r="CF1495" i="4"/>
  <c r="CE1495" i="4"/>
  <c r="CD1495" i="4"/>
  <c r="CC1495" i="4"/>
  <c r="CB1495" i="4"/>
  <c r="CA1495" i="4"/>
  <c r="BZ1495" i="4"/>
  <c r="BY1495" i="4"/>
  <c r="BX1495" i="4"/>
  <c r="BW1495" i="4"/>
  <c r="BV1495" i="4"/>
  <c r="BU1495" i="4"/>
  <c r="BT1495" i="4"/>
  <c r="BS1495" i="4"/>
  <c r="BR1495" i="4"/>
  <c r="BQ1495" i="4"/>
  <c r="BP1495" i="4"/>
  <c r="BO1495" i="4"/>
  <c r="BN1495" i="4"/>
  <c r="AE1489" i="4"/>
  <c r="AD1489" i="4"/>
  <c r="AC1489" i="4"/>
  <c r="AB1489" i="4"/>
  <c r="W1489" i="4"/>
  <c r="V1489" i="4"/>
  <c r="U1489" i="4"/>
  <c r="AE1488" i="4"/>
  <c r="AD1488" i="4"/>
  <c r="AC1488" i="4"/>
  <c r="AB1488" i="4"/>
  <c r="M1488" i="4"/>
  <c r="M1489" i="4" s="1"/>
  <c r="M1490" i="4" s="1"/>
  <c r="M1491" i="4" s="1"/>
  <c r="M1492" i="4" s="1"/>
  <c r="M1493" i="4" s="1"/>
  <c r="M1494" i="4" s="1"/>
  <c r="M1495" i="4" s="1"/>
  <c r="M1496" i="4" s="1"/>
  <c r="M1497" i="4" s="1"/>
  <c r="M1498" i="4" s="1"/>
  <c r="M1499" i="4" s="1"/>
  <c r="M1500" i="4" s="1"/>
  <c r="M1501" i="4" s="1"/>
  <c r="L1488" i="4"/>
  <c r="L1489" i="4" s="1"/>
  <c r="L1490" i="4" s="1"/>
  <c r="L1491" i="4" s="1"/>
  <c r="L1492" i="4" s="1"/>
  <c r="L1493" i="4" s="1"/>
  <c r="L1494" i="4" s="1"/>
  <c r="L1495" i="4" s="1"/>
  <c r="L1496" i="4" s="1"/>
  <c r="L1497" i="4" s="1"/>
  <c r="L1498" i="4" s="1"/>
  <c r="L1499" i="4" s="1"/>
  <c r="L1500" i="4" s="1"/>
  <c r="K1488" i="4"/>
  <c r="K1489" i="4" s="1"/>
  <c r="K1490" i="4" s="1"/>
  <c r="K1491" i="4" s="1"/>
  <c r="K1492" i="4" s="1"/>
  <c r="K1493" i="4" s="1"/>
  <c r="K1494" i="4" s="1"/>
  <c r="K1495" i="4" s="1"/>
  <c r="K1496" i="4" s="1"/>
  <c r="K1497" i="4" s="1"/>
  <c r="K1498" i="4" s="1"/>
  <c r="K1499" i="4" s="1"/>
  <c r="K1500" i="4" s="1"/>
  <c r="K1501" i="4" s="1"/>
  <c r="K1502" i="4" s="1"/>
  <c r="K1503" i="4" s="1"/>
  <c r="J1488" i="4"/>
  <c r="J1489" i="4" s="1"/>
  <c r="J1490" i="4" s="1"/>
  <c r="J1491" i="4" s="1"/>
  <c r="J1492" i="4" s="1"/>
  <c r="J1493" i="4" s="1"/>
  <c r="J1494" i="4" s="1"/>
  <c r="J1495" i="4" s="1"/>
  <c r="J1496" i="4" s="1"/>
  <c r="J1497" i="4" s="1"/>
  <c r="J1498" i="4" s="1"/>
  <c r="J1499" i="4" s="1"/>
  <c r="J1500" i="4" s="1"/>
  <c r="J1501" i="4" s="1"/>
  <c r="J1502" i="4" s="1"/>
  <c r="J1503" i="4" s="1"/>
  <c r="J1504" i="4" s="1"/>
  <c r="I1488" i="4"/>
  <c r="I1489" i="4" s="1"/>
  <c r="I1490" i="4" s="1"/>
  <c r="I1491" i="4" s="1"/>
  <c r="I1492" i="4" s="1"/>
  <c r="I1493" i="4" s="1"/>
  <c r="I1494" i="4" s="1"/>
  <c r="I1495" i="4" s="1"/>
  <c r="I1496" i="4" s="1"/>
  <c r="I1497" i="4" s="1"/>
  <c r="I1498" i="4" s="1"/>
  <c r="I1499" i="4" s="1"/>
  <c r="I1500" i="4" s="1"/>
  <c r="I1501" i="4" s="1"/>
  <c r="I1502" i="4" s="1"/>
  <c r="I1503" i="4" s="1"/>
  <c r="I1504" i="4" s="1"/>
  <c r="H1488" i="4"/>
  <c r="H1489" i="4" s="1"/>
  <c r="H1490" i="4" s="1"/>
  <c r="H1491" i="4" s="1"/>
  <c r="H1492" i="4" s="1"/>
  <c r="H1493" i="4" s="1"/>
  <c r="H1494" i="4" s="1"/>
  <c r="H1495" i="4" s="1"/>
  <c r="H1496" i="4" s="1"/>
  <c r="H1497" i="4" s="1"/>
  <c r="H1498" i="4" s="1"/>
  <c r="H1499" i="4" s="1"/>
  <c r="H1500" i="4" s="1"/>
  <c r="H1501" i="4" s="1"/>
  <c r="H1502" i="4" s="1"/>
  <c r="G1488" i="4"/>
  <c r="G1489" i="4" s="1"/>
  <c r="G1490" i="4" s="1"/>
  <c r="G1491" i="4" s="1"/>
  <c r="G1492" i="4" s="1"/>
  <c r="G1493" i="4" s="1"/>
  <c r="G1494" i="4" s="1"/>
  <c r="G1495" i="4" s="1"/>
  <c r="G1496" i="4" s="1"/>
  <c r="G1497" i="4" s="1"/>
  <c r="G1498" i="4" s="1"/>
  <c r="G1499" i="4" s="1"/>
  <c r="G1500" i="4" s="1"/>
  <c r="G1501" i="4" s="1"/>
  <c r="G1502" i="4" s="1"/>
  <c r="E1488" i="4"/>
  <c r="E1489" i="4" s="1"/>
  <c r="E1490" i="4" s="1"/>
  <c r="E1491" i="4" s="1"/>
  <c r="E1492" i="4" s="1"/>
  <c r="E1493" i="4" s="1"/>
  <c r="E1494" i="4" s="1"/>
  <c r="E1495" i="4" s="1"/>
  <c r="E1496" i="4" s="1"/>
  <c r="E1497" i="4" s="1"/>
  <c r="E1498" i="4" s="1"/>
  <c r="E1499" i="4" s="1"/>
  <c r="E1500" i="4" s="1"/>
  <c r="E1501" i="4" s="1"/>
  <c r="E1502" i="4" s="1"/>
  <c r="E1503" i="4" s="1"/>
  <c r="E1504" i="4" s="1"/>
  <c r="E1505" i="4" s="1"/>
  <c r="E1506" i="4" s="1"/>
  <c r="E1507" i="4" s="1"/>
  <c r="E1508" i="4" s="1"/>
  <c r="E1509" i="4" s="1"/>
  <c r="E1510" i="4" s="1"/>
  <c r="AE1487" i="4"/>
  <c r="AD1487" i="4"/>
  <c r="AC1487" i="4"/>
  <c r="AB1487" i="4"/>
  <c r="AA1487" i="4"/>
  <c r="AA1488" i="4" s="1"/>
  <c r="AA1489" i="4" s="1"/>
  <c r="AA1490" i="4" s="1"/>
  <c r="AA1491" i="4" s="1"/>
  <c r="AA1492" i="4" s="1"/>
  <c r="AA1493" i="4" s="1"/>
  <c r="V1487" i="4"/>
  <c r="U1487" i="4"/>
  <c r="AE1486" i="4"/>
  <c r="AD1486" i="4"/>
  <c r="AC1486" i="4"/>
  <c r="AB1486" i="4"/>
  <c r="V1486" i="4"/>
  <c r="U1486" i="4"/>
  <c r="Q1487" i="4"/>
  <c r="Q1488" i="4" s="1"/>
  <c r="Q1489" i="4" s="1"/>
  <c r="Q1490" i="4" s="1"/>
  <c r="Q1491" i="4" s="1"/>
  <c r="Q1492" i="4" s="1"/>
  <c r="Q1493" i="4" s="1"/>
  <c r="Q1494" i="4" s="1"/>
  <c r="Q1495" i="4" s="1"/>
  <c r="Q1496" i="4" s="1"/>
  <c r="P1487" i="4"/>
  <c r="P1488" i="4" s="1"/>
  <c r="P1489" i="4" s="1"/>
  <c r="P1490" i="4" s="1"/>
  <c r="P1491" i="4" s="1"/>
  <c r="P1492" i="4" s="1"/>
  <c r="P1493" i="4" s="1"/>
  <c r="P1494" i="4" s="1"/>
  <c r="P1495" i="4" s="1"/>
  <c r="P1496" i="4" s="1"/>
  <c r="P1497" i="4" s="1"/>
  <c r="P1498" i="4" s="1"/>
  <c r="P1499" i="4" s="1"/>
  <c r="P1500" i="4" s="1"/>
  <c r="P1501" i="4" s="1"/>
  <c r="P1502" i="4" s="1"/>
  <c r="P1503" i="4" s="1"/>
  <c r="P1504" i="4" s="1"/>
  <c r="P1505" i="4" s="1"/>
  <c r="P1506" i="4" s="1"/>
  <c r="O1487" i="4"/>
  <c r="O1488" i="4" s="1"/>
  <c r="O1489" i="4" s="1"/>
  <c r="O1490" i="4" s="1"/>
  <c r="O1491" i="4" s="1"/>
  <c r="O1492" i="4" s="1"/>
  <c r="O1493" i="4" s="1"/>
  <c r="O1494" i="4" s="1"/>
  <c r="O1495" i="4" s="1"/>
  <c r="O1496" i="4" s="1"/>
  <c r="D1480" i="4"/>
  <c r="D1481" i="4" s="1"/>
  <c r="D1482" i="4" s="1"/>
  <c r="D1483" i="4" s="1"/>
  <c r="D1484" i="4" s="1"/>
  <c r="D1485" i="4" s="1"/>
  <c r="D1486" i="4" s="1"/>
  <c r="D1487" i="4" s="1"/>
  <c r="D1488" i="4" s="1"/>
  <c r="D1489" i="4" s="1"/>
  <c r="D1490" i="4" s="1"/>
  <c r="D1491" i="4" s="1"/>
  <c r="D1492" i="4" s="1"/>
  <c r="D1493" i="4" s="1"/>
  <c r="D1494" i="4" s="1"/>
  <c r="C1480" i="4"/>
  <c r="C1481" i="4" s="1"/>
  <c r="C1482" i="4" s="1"/>
  <c r="C1483" i="4" s="1"/>
  <c r="C1484" i="4" s="1"/>
  <c r="C1485" i="4" s="1"/>
  <c r="C1486" i="4" s="1"/>
  <c r="C1487" i="4" s="1"/>
  <c r="C1488" i="4" s="1"/>
  <c r="C1489" i="4" s="1"/>
  <c r="C1490" i="4" s="1"/>
  <c r="C1491" i="4" s="1"/>
  <c r="C1492" i="4" s="1"/>
  <c r="C1493" i="4" s="1"/>
  <c r="C1494" i="4" s="1"/>
  <c r="CH1478" i="4"/>
  <c r="CG1478" i="4"/>
  <c r="CF1478" i="4"/>
  <c r="CE1478" i="4"/>
  <c r="CD1478" i="4"/>
  <c r="CC1478" i="4"/>
  <c r="CB1478" i="4"/>
  <c r="CA1478" i="4"/>
  <c r="BZ1478" i="4"/>
  <c r="BY1478" i="4"/>
  <c r="BX1478" i="4"/>
  <c r="BW1478" i="4"/>
  <c r="BV1478" i="4"/>
  <c r="BU1478" i="4"/>
  <c r="BT1478" i="4"/>
  <c r="BS1478" i="4"/>
  <c r="BR1478" i="4"/>
  <c r="BQ1478" i="4"/>
  <c r="BP1478" i="4"/>
  <c r="BO1478" i="4"/>
  <c r="BN1478" i="4"/>
  <c r="AE1475" i="4"/>
  <c r="AD1475" i="4"/>
  <c r="AC1475" i="4"/>
  <c r="AB1475" i="4"/>
  <c r="W1475" i="4"/>
  <c r="V1475" i="4"/>
  <c r="U1475" i="4"/>
  <c r="AE1474" i="4"/>
  <c r="AD1474" i="4"/>
  <c r="AC1474" i="4"/>
  <c r="AB1474" i="4"/>
  <c r="M1474" i="4"/>
  <c r="M1475" i="4" s="1"/>
  <c r="M1476" i="4" s="1"/>
  <c r="M1477" i="4" s="1"/>
  <c r="M1478" i="4" s="1"/>
  <c r="M1479" i="4" s="1"/>
  <c r="M1480" i="4" s="1"/>
  <c r="M1481" i="4" s="1"/>
  <c r="M1482" i="4" s="1"/>
  <c r="M1483" i="4" s="1"/>
  <c r="M1484" i="4" s="1"/>
  <c r="M1485" i="4" s="1"/>
  <c r="L1474" i="4"/>
  <c r="L1475" i="4" s="1"/>
  <c r="L1476" i="4" s="1"/>
  <c r="L1477" i="4" s="1"/>
  <c r="L1478" i="4" s="1"/>
  <c r="L1479" i="4" s="1"/>
  <c r="L1480" i="4" s="1"/>
  <c r="L1481" i="4" s="1"/>
  <c r="L1482" i="4" s="1"/>
  <c r="L1483" i="4" s="1"/>
  <c r="L1484" i="4" s="1"/>
  <c r="L1485" i="4" s="1"/>
  <c r="K1474" i="4"/>
  <c r="K1475" i="4" s="1"/>
  <c r="K1476" i="4" s="1"/>
  <c r="K1477" i="4" s="1"/>
  <c r="K1478" i="4" s="1"/>
  <c r="K1479" i="4" s="1"/>
  <c r="K1480" i="4" s="1"/>
  <c r="K1481" i="4" s="1"/>
  <c r="K1482" i="4" s="1"/>
  <c r="K1483" i="4" s="1"/>
  <c r="K1484" i="4" s="1"/>
  <c r="K1485" i="4" s="1"/>
  <c r="J1474" i="4"/>
  <c r="J1475" i="4" s="1"/>
  <c r="J1476" i="4" s="1"/>
  <c r="J1477" i="4" s="1"/>
  <c r="J1478" i="4" s="1"/>
  <c r="J1479" i="4" s="1"/>
  <c r="J1480" i="4" s="1"/>
  <c r="J1481" i="4" s="1"/>
  <c r="J1482" i="4" s="1"/>
  <c r="J1483" i="4" s="1"/>
  <c r="J1484" i="4" s="1"/>
  <c r="J1485" i="4" s="1"/>
  <c r="I1474" i="4"/>
  <c r="I1475" i="4" s="1"/>
  <c r="I1476" i="4" s="1"/>
  <c r="I1477" i="4" s="1"/>
  <c r="I1478" i="4" s="1"/>
  <c r="I1479" i="4" s="1"/>
  <c r="I1480" i="4" s="1"/>
  <c r="I1481" i="4" s="1"/>
  <c r="I1482" i="4" s="1"/>
  <c r="I1483" i="4" s="1"/>
  <c r="I1484" i="4" s="1"/>
  <c r="I1485" i="4" s="1"/>
  <c r="H1474" i="4"/>
  <c r="H1475" i="4" s="1"/>
  <c r="H1476" i="4" s="1"/>
  <c r="H1477" i="4" s="1"/>
  <c r="H1478" i="4" s="1"/>
  <c r="H1479" i="4" s="1"/>
  <c r="H1480" i="4" s="1"/>
  <c r="H1481" i="4" s="1"/>
  <c r="H1482" i="4" s="1"/>
  <c r="H1483" i="4" s="1"/>
  <c r="H1484" i="4" s="1"/>
  <c r="H1485" i="4" s="1"/>
  <c r="G1474" i="4"/>
  <c r="G1475" i="4" s="1"/>
  <c r="G1476" i="4" s="1"/>
  <c r="G1477" i="4" s="1"/>
  <c r="G1478" i="4" s="1"/>
  <c r="G1479" i="4" s="1"/>
  <c r="G1480" i="4" s="1"/>
  <c r="G1481" i="4" s="1"/>
  <c r="G1482" i="4" s="1"/>
  <c r="G1483" i="4" s="1"/>
  <c r="G1484" i="4" s="1"/>
  <c r="G1485" i="4" s="1"/>
  <c r="E1474" i="4"/>
  <c r="E1475" i="4" s="1"/>
  <c r="E1476" i="4" s="1"/>
  <c r="E1477" i="4" s="1"/>
  <c r="E1478" i="4" s="1"/>
  <c r="E1479" i="4" s="1"/>
  <c r="E1480" i="4" s="1"/>
  <c r="E1481" i="4" s="1"/>
  <c r="E1482" i="4" s="1"/>
  <c r="E1483" i="4" s="1"/>
  <c r="E1484" i="4" s="1"/>
  <c r="E1485" i="4" s="1"/>
  <c r="AE1473" i="4"/>
  <c r="AD1473" i="4"/>
  <c r="AC1473" i="4"/>
  <c r="AB1473" i="4"/>
  <c r="AA1473" i="4"/>
  <c r="AA1474" i="4" s="1"/>
  <c r="AA1475" i="4" s="1"/>
  <c r="AA1476" i="4" s="1"/>
  <c r="V1473" i="4"/>
  <c r="U1473" i="4"/>
  <c r="D1473" i="4"/>
  <c r="D1474" i="4" s="1"/>
  <c r="D1475" i="4" s="1"/>
  <c r="D1476" i="4" s="1"/>
  <c r="D1477" i="4" s="1"/>
  <c r="C1473" i="4"/>
  <c r="C1474" i="4" s="1"/>
  <c r="C1475" i="4" s="1"/>
  <c r="C1476" i="4" s="1"/>
  <c r="C1477" i="4" s="1"/>
  <c r="AE1472" i="4"/>
  <c r="AD1472" i="4"/>
  <c r="AC1472" i="4"/>
  <c r="AB1472" i="4"/>
  <c r="V1472" i="4"/>
  <c r="U1472" i="4"/>
  <c r="R1472" i="4"/>
  <c r="R1473" i="4" s="1"/>
  <c r="R1474" i="4" s="1"/>
  <c r="R1475" i="4" s="1"/>
  <c r="R1476" i="4" s="1"/>
  <c r="R1477" i="4" s="1"/>
  <c r="R1478" i="4" s="1"/>
  <c r="R1479" i="4" s="1"/>
  <c r="CH1471" i="4"/>
  <c r="CG1471" i="4"/>
  <c r="CF1471" i="4"/>
  <c r="CE1471" i="4"/>
  <c r="CD1471" i="4"/>
  <c r="CC1471" i="4"/>
  <c r="CB1471" i="4"/>
  <c r="CA1471" i="4"/>
  <c r="BZ1471" i="4"/>
  <c r="BY1471" i="4"/>
  <c r="BX1471" i="4"/>
  <c r="BW1471" i="4"/>
  <c r="BV1471" i="4"/>
  <c r="BU1471" i="4"/>
  <c r="BT1471" i="4"/>
  <c r="BS1471" i="4"/>
  <c r="BR1471" i="4"/>
  <c r="BQ1471" i="4"/>
  <c r="BP1471" i="4"/>
  <c r="BO1471" i="4"/>
  <c r="BN1471" i="4"/>
  <c r="M1470" i="4"/>
  <c r="M1471" i="4" s="1"/>
  <c r="L1470" i="4"/>
  <c r="L1471" i="4" s="1"/>
  <c r="K1470" i="4"/>
  <c r="K1471" i="4" s="1"/>
  <c r="J1470" i="4"/>
  <c r="J1471" i="4" s="1"/>
  <c r="I1470" i="4"/>
  <c r="I1471" i="4" s="1"/>
  <c r="H1470" i="4"/>
  <c r="H1471" i="4" s="1"/>
  <c r="G1470" i="4"/>
  <c r="G1471" i="4" s="1"/>
  <c r="E1470" i="4"/>
  <c r="E1471" i="4" s="1"/>
  <c r="AL1469" i="4"/>
  <c r="AL1470" i="4" s="1"/>
  <c r="AL1471" i="4" s="1"/>
  <c r="AL1472" i="4" s="1"/>
  <c r="AL1473" i="4" s="1"/>
  <c r="AL1474" i="4" s="1"/>
  <c r="AL1475" i="4" s="1"/>
  <c r="AL1476" i="4" s="1"/>
  <c r="AL1477" i="4" s="1"/>
  <c r="AL1478" i="4" s="1"/>
  <c r="AL1479" i="4" s="1"/>
  <c r="AL1480" i="4" s="1"/>
  <c r="AL1481" i="4" s="1"/>
  <c r="AL1482" i="4" s="1"/>
  <c r="AL1483" i="4" s="1"/>
  <c r="AK1469" i="4"/>
  <c r="AK1470" i="4" s="1"/>
  <c r="AK1471" i="4" s="1"/>
  <c r="AK1472" i="4" s="1"/>
  <c r="AK1473" i="4" s="1"/>
  <c r="AK1474" i="4" s="1"/>
  <c r="AK1475" i="4" s="1"/>
  <c r="AK1476" i="4" s="1"/>
  <c r="AK1477" i="4" s="1"/>
  <c r="AK1478" i="4" s="1"/>
  <c r="AK1479" i="4" s="1"/>
  <c r="AK1480" i="4" s="1"/>
  <c r="AK1481" i="4" s="1"/>
  <c r="AK1482" i="4" s="1"/>
  <c r="AK1483" i="4" s="1"/>
  <c r="AK1484" i="4" s="1"/>
  <c r="AK1485" i="4" s="1"/>
  <c r="AK1486" i="4" s="1"/>
  <c r="AK1487" i="4" s="1"/>
  <c r="AK1488" i="4" s="1"/>
  <c r="AK1489" i="4" s="1"/>
  <c r="AK1490" i="4" s="1"/>
  <c r="AK1491" i="4" s="1"/>
  <c r="AK1492" i="4" s="1"/>
  <c r="AK1493" i="4" s="1"/>
  <c r="AK1494" i="4" s="1"/>
  <c r="AK1495" i="4" s="1"/>
  <c r="AJ1469" i="4"/>
  <c r="AJ1470" i="4" s="1"/>
  <c r="AJ1471" i="4" s="1"/>
  <c r="AJ1472" i="4" s="1"/>
  <c r="AJ1473" i="4" s="1"/>
  <c r="AJ1474" i="4" s="1"/>
  <c r="AJ1475" i="4" s="1"/>
  <c r="AJ1476" i="4" s="1"/>
  <c r="AJ1477" i="4" s="1"/>
  <c r="AJ1478" i="4" s="1"/>
  <c r="AI1469" i="4"/>
  <c r="AI1470" i="4" s="1"/>
  <c r="AI1471" i="4" s="1"/>
  <c r="AI1472" i="4" s="1"/>
  <c r="AI1473" i="4" s="1"/>
  <c r="AI1474" i="4" s="1"/>
  <c r="AI1475" i="4" s="1"/>
  <c r="AI1476" i="4" s="1"/>
  <c r="AI1477" i="4" s="1"/>
  <c r="AI1478" i="4" s="1"/>
  <c r="AI1479" i="4" s="1"/>
  <c r="AI1480" i="4" s="1"/>
  <c r="AI1481" i="4" s="1"/>
  <c r="AI1482" i="4" s="1"/>
  <c r="AI1483" i="4" s="1"/>
  <c r="AI1484" i="4" s="1"/>
  <c r="AI1485" i="4" s="1"/>
  <c r="AI1486" i="4" s="1"/>
  <c r="AI1487" i="4" s="1"/>
  <c r="AI1488" i="4" s="1"/>
  <c r="AI1489" i="4" s="1"/>
  <c r="AI1490" i="4" s="1"/>
  <c r="AI1491" i="4" s="1"/>
  <c r="AI1492" i="4" s="1"/>
  <c r="AI1493" i="4" s="1"/>
  <c r="AI1494" i="4" s="1"/>
  <c r="AI1495" i="4" s="1"/>
  <c r="AH1469" i="4"/>
  <c r="AH1470" i="4" s="1"/>
  <c r="AH1471" i="4" s="1"/>
  <c r="AH1472" i="4" s="1"/>
  <c r="AH1473" i="4" s="1"/>
  <c r="AH1474" i="4" s="1"/>
  <c r="AH1475" i="4" s="1"/>
  <c r="AH1476" i="4" s="1"/>
  <c r="AH1477" i="4" s="1"/>
  <c r="AH1478" i="4" s="1"/>
  <c r="AG1469" i="4"/>
  <c r="AG1470" i="4" s="1"/>
  <c r="AG1471" i="4" s="1"/>
  <c r="AF1469" i="4"/>
  <c r="AF1470" i="4" s="1"/>
  <c r="AF1471" i="4" s="1"/>
  <c r="AF1472" i="4" s="1"/>
  <c r="AF1473" i="4" s="1"/>
  <c r="AF1474" i="4" s="1"/>
  <c r="AF1475" i="4" s="1"/>
  <c r="AF1476" i="4" s="1"/>
  <c r="AF1477" i="4" s="1"/>
  <c r="AF1478" i="4" s="1"/>
  <c r="AF1479" i="4" s="1"/>
  <c r="AF1480" i="4" s="1"/>
  <c r="AF1481" i="4" s="1"/>
  <c r="AF1482" i="4" s="1"/>
  <c r="AF1483" i="4" s="1"/>
  <c r="AF1484" i="4" s="1"/>
  <c r="AF1485" i="4" s="1"/>
  <c r="AF1486" i="4" s="1"/>
  <c r="AF1487" i="4" s="1"/>
  <c r="AF1488" i="4" s="1"/>
  <c r="AF1489" i="4" s="1"/>
  <c r="AF1490" i="4" s="1"/>
  <c r="AF1491" i="4" s="1"/>
  <c r="AF1492" i="4" s="1"/>
  <c r="AF1493" i="4" s="1"/>
  <c r="AF1494" i="4" s="1"/>
  <c r="AF1495" i="4" s="1"/>
  <c r="AF1496" i="4" s="1"/>
  <c r="AF1497" i="4" s="1"/>
  <c r="AF1498" i="4" s="1"/>
  <c r="AF1499" i="4" s="1"/>
  <c r="AF1500" i="4" s="1"/>
  <c r="AF1501" i="4" s="1"/>
  <c r="AF1502" i="4" s="1"/>
  <c r="AF1503" i="4" s="1"/>
  <c r="AF1504" i="4" s="1"/>
  <c r="AF1505" i="4" s="1"/>
  <c r="AF1506" i="4" s="1"/>
  <c r="AF1507" i="4" s="1"/>
  <c r="AF1508" i="4" s="1"/>
  <c r="AF1509" i="4" s="1"/>
  <c r="AF1510" i="4" s="1"/>
  <c r="AE1469" i="4"/>
  <c r="AE1470" i="4" s="1"/>
  <c r="AE1471" i="4" s="1"/>
  <c r="AD1469" i="4"/>
  <c r="AD1470" i="4" s="1"/>
  <c r="AD1471" i="4" s="1"/>
  <c r="AC1469" i="4"/>
  <c r="AC1470" i="4" s="1"/>
  <c r="AC1471" i="4" s="1"/>
  <c r="AB1469" i="4"/>
  <c r="AB1470" i="4" s="1"/>
  <c r="AB1471" i="4" s="1"/>
  <c r="AA1469" i="4"/>
  <c r="AA1470" i="4" s="1"/>
  <c r="AA1471" i="4" s="1"/>
  <c r="Z1469" i="4"/>
  <c r="Z1470" i="4" s="1"/>
  <c r="Z1471" i="4" s="1"/>
  <c r="Z1472" i="4" s="1"/>
  <c r="Z1473" i="4" s="1"/>
  <c r="Z1474" i="4" s="1"/>
  <c r="Z1475" i="4" s="1"/>
  <c r="Z1476" i="4" s="1"/>
  <c r="Z1477" i="4" s="1"/>
  <c r="Z1478" i="4" s="1"/>
  <c r="Z1479" i="4" s="1"/>
  <c r="Z1480" i="4" s="1"/>
  <c r="Z1481" i="4" s="1"/>
  <c r="Z1482" i="4" s="1"/>
  <c r="Z1483" i="4" s="1"/>
  <c r="Z1484" i="4" s="1"/>
  <c r="Z1485" i="4" s="1"/>
  <c r="Y1469" i="4"/>
  <c r="Y1470" i="4" s="1"/>
  <c r="Y1471" i="4" s="1"/>
  <c r="Y1472" i="4" s="1"/>
  <c r="Y1473" i="4" s="1"/>
  <c r="Y1474" i="4" s="1"/>
  <c r="Y1475" i="4" s="1"/>
  <c r="Y1476" i="4" s="1"/>
  <c r="Y1477" i="4" s="1"/>
  <c r="Y1478" i="4" s="1"/>
  <c r="Y1479" i="4" s="1"/>
  <c r="Y1480" i="4" s="1"/>
  <c r="Y1481" i="4" s="1"/>
  <c r="Y1482" i="4" s="1"/>
  <c r="Y1483" i="4" s="1"/>
  <c r="Y1484" i="4" s="1"/>
  <c r="Y1485" i="4" s="1"/>
  <c r="X1469" i="4"/>
  <c r="X1470" i="4" s="1"/>
  <c r="X1471" i="4" s="1"/>
  <c r="W1469" i="4"/>
  <c r="W1470" i="4" s="1"/>
  <c r="W1471" i="4" s="1"/>
  <c r="V1469" i="4"/>
  <c r="V1470" i="4" s="1"/>
  <c r="V1471" i="4" s="1"/>
  <c r="U1469" i="4"/>
  <c r="U1470" i="4" s="1"/>
  <c r="U1471" i="4" s="1"/>
  <c r="T1469" i="4"/>
  <c r="T1470" i="4" s="1"/>
  <c r="T1471" i="4" s="1"/>
  <c r="S1469" i="4"/>
  <c r="S1470" i="4" s="1"/>
  <c r="S1471" i="4" s="1"/>
  <c r="R1469" i="4"/>
  <c r="R1470" i="4" s="1"/>
  <c r="R1471" i="4" s="1"/>
  <c r="Q1469" i="4"/>
  <c r="Q1470" i="4" s="1"/>
  <c r="Q1471" i="4" s="1"/>
  <c r="P1469" i="4"/>
  <c r="P1470" i="4" s="1"/>
  <c r="P1471" i="4" s="1"/>
  <c r="O1469" i="4"/>
  <c r="O1470" i="4" s="1"/>
  <c r="O1471" i="4" s="1"/>
  <c r="N1469" i="4"/>
  <c r="N1470" i="4" s="1"/>
  <c r="N1471" i="4" s="1"/>
  <c r="N1472" i="4" s="1"/>
  <c r="N1473" i="4" s="1"/>
  <c r="N1474" i="4" s="1"/>
  <c r="N1475" i="4" s="1"/>
  <c r="N1476" i="4" s="1"/>
  <c r="N1477" i="4" s="1"/>
  <c r="N1478" i="4" s="1"/>
  <c r="N1479" i="4" s="1"/>
  <c r="N1480" i="4" s="1"/>
  <c r="N1481" i="4" s="1"/>
  <c r="N1482" i="4" s="1"/>
  <c r="N1483" i="4" s="1"/>
  <c r="N1484" i="4" s="1"/>
  <c r="N1485" i="4" s="1"/>
  <c r="N1486" i="4" s="1"/>
  <c r="N1487" i="4" s="1"/>
  <c r="N1488" i="4" s="1"/>
  <c r="N1489" i="4" s="1"/>
  <c r="N1490" i="4" s="1"/>
  <c r="N1491" i="4" s="1"/>
  <c r="N1492" i="4" s="1"/>
  <c r="N1493" i="4" s="1"/>
  <c r="N1494" i="4" s="1"/>
  <c r="N1495" i="4" s="1"/>
  <c r="N1496" i="4" s="1"/>
  <c r="N1497" i="4" s="1"/>
  <c r="N1498" i="4" s="1"/>
  <c r="N1499" i="4" s="1"/>
  <c r="N1500" i="4" s="1"/>
  <c r="N1501" i="4" s="1"/>
  <c r="N1502" i="4" s="1"/>
  <c r="N1503" i="4" s="1"/>
  <c r="N1504" i="4" s="1"/>
  <c r="N1505" i="4" s="1"/>
  <c r="N1506" i="4" s="1"/>
  <c r="N1507" i="4" s="1"/>
  <c r="N1508" i="4" s="1"/>
  <c r="N1509" i="4" s="1"/>
  <c r="N1510" i="4" s="1"/>
  <c r="D1469" i="4"/>
  <c r="D1470" i="4" s="1"/>
  <c r="C1469" i="4"/>
  <c r="C1470" i="4" s="1"/>
  <c r="I1409" i="4"/>
  <c r="I1410" i="4" s="1"/>
  <c r="H1409" i="4"/>
  <c r="H1410" i="4" s="1"/>
  <c r="M1409" i="4"/>
  <c r="M1410" i="4" s="1"/>
  <c r="K1409" i="4"/>
  <c r="K1410" i="4" s="1"/>
  <c r="H1405" i="4"/>
  <c r="G1405" i="4"/>
  <c r="M1404" i="4"/>
  <c r="M1405" i="4" s="1"/>
  <c r="L1403" i="4"/>
  <c r="L1404" i="4" s="1"/>
  <c r="L1405" i="4" s="1"/>
  <c r="D1397" i="4"/>
  <c r="D1398" i="4" s="1"/>
  <c r="D1399" i="4" s="1"/>
  <c r="D1400" i="4" s="1"/>
  <c r="D1401" i="4" s="1"/>
  <c r="D1402" i="4" s="1"/>
  <c r="D1403" i="4" s="1"/>
  <c r="D1404" i="4" s="1"/>
  <c r="D1405" i="4" s="1"/>
  <c r="D1406" i="4" s="1"/>
  <c r="D1407" i="4" s="1"/>
  <c r="D1408" i="4" s="1"/>
  <c r="D1409" i="4" s="1"/>
  <c r="D1410" i="4" s="1"/>
  <c r="C1397" i="4"/>
  <c r="C1398" i="4" s="1"/>
  <c r="C1399" i="4" s="1"/>
  <c r="C1400" i="4" s="1"/>
  <c r="C1401" i="4" s="1"/>
  <c r="C1402" i="4" s="1"/>
  <c r="C1403" i="4" s="1"/>
  <c r="C1404" i="4" s="1"/>
  <c r="C1405" i="4" s="1"/>
  <c r="C1406" i="4" s="1"/>
  <c r="C1407" i="4" s="1"/>
  <c r="C1408" i="4" s="1"/>
  <c r="C1409" i="4" s="1"/>
  <c r="C1410" i="4" s="1"/>
  <c r="AK1396" i="4"/>
  <c r="CH1395" i="4"/>
  <c r="CG1395" i="4"/>
  <c r="CF1395" i="4"/>
  <c r="CE1395" i="4"/>
  <c r="CD1395" i="4"/>
  <c r="CC1395" i="4"/>
  <c r="CB1395" i="4"/>
  <c r="CA1395" i="4"/>
  <c r="BZ1395" i="4"/>
  <c r="BY1395" i="4"/>
  <c r="BX1395" i="4"/>
  <c r="BW1395" i="4"/>
  <c r="BV1395" i="4"/>
  <c r="BU1395" i="4"/>
  <c r="BT1395" i="4"/>
  <c r="BS1395" i="4"/>
  <c r="BR1395" i="4"/>
  <c r="BQ1395" i="4"/>
  <c r="BP1395" i="4"/>
  <c r="BO1395" i="4"/>
  <c r="BN1395" i="4"/>
  <c r="AE1389" i="4"/>
  <c r="AD1389" i="4"/>
  <c r="AC1389" i="4"/>
  <c r="AB1389" i="4"/>
  <c r="W1389" i="4"/>
  <c r="V1389" i="4"/>
  <c r="U1389" i="4"/>
  <c r="AE1388" i="4"/>
  <c r="AD1388" i="4"/>
  <c r="AC1388" i="4"/>
  <c r="AB1388" i="4"/>
  <c r="M1388" i="4"/>
  <c r="M1389" i="4" s="1"/>
  <c r="M1390" i="4" s="1"/>
  <c r="M1391" i="4" s="1"/>
  <c r="M1392" i="4" s="1"/>
  <c r="M1393" i="4" s="1"/>
  <c r="M1394" i="4" s="1"/>
  <c r="M1395" i="4" s="1"/>
  <c r="M1396" i="4" s="1"/>
  <c r="M1397" i="4" s="1"/>
  <c r="M1398" i="4" s="1"/>
  <c r="M1399" i="4" s="1"/>
  <c r="M1400" i="4" s="1"/>
  <c r="M1401" i="4" s="1"/>
  <c r="L1388" i="4"/>
  <c r="L1389" i="4" s="1"/>
  <c r="L1390" i="4" s="1"/>
  <c r="L1391" i="4" s="1"/>
  <c r="L1392" i="4" s="1"/>
  <c r="L1393" i="4" s="1"/>
  <c r="L1394" i="4" s="1"/>
  <c r="L1395" i="4" s="1"/>
  <c r="L1396" i="4" s="1"/>
  <c r="L1397" i="4" s="1"/>
  <c r="L1398" i="4" s="1"/>
  <c r="L1399" i="4" s="1"/>
  <c r="L1400" i="4" s="1"/>
  <c r="K1388" i="4"/>
  <c r="K1389" i="4" s="1"/>
  <c r="K1390" i="4" s="1"/>
  <c r="K1391" i="4" s="1"/>
  <c r="K1392" i="4" s="1"/>
  <c r="K1393" i="4" s="1"/>
  <c r="K1394" i="4" s="1"/>
  <c r="K1395" i="4" s="1"/>
  <c r="K1396" i="4" s="1"/>
  <c r="K1397" i="4" s="1"/>
  <c r="K1398" i="4" s="1"/>
  <c r="K1399" i="4" s="1"/>
  <c r="K1400" i="4" s="1"/>
  <c r="K1401" i="4" s="1"/>
  <c r="K1402" i="4" s="1"/>
  <c r="K1403" i="4" s="1"/>
  <c r="J1388" i="4"/>
  <c r="J1389" i="4" s="1"/>
  <c r="J1390" i="4" s="1"/>
  <c r="J1391" i="4" s="1"/>
  <c r="J1392" i="4" s="1"/>
  <c r="J1393" i="4" s="1"/>
  <c r="J1394" i="4" s="1"/>
  <c r="J1395" i="4" s="1"/>
  <c r="J1396" i="4" s="1"/>
  <c r="J1397" i="4" s="1"/>
  <c r="J1398" i="4" s="1"/>
  <c r="J1399" i="4" s="1"/>
  <c r="J1400" i="4" s="1"/>
  <c r="J1401" i="4" s="1"/>
  <c r="J1402" i="4" s="1"/>
  <c r="J1403" i="4" s="1"/>
  <c r="J1404" i="4" s="1"/>
  <c r="I1388" i="4"/>
  <c r="I1389" i="4" s="1"/>
  <c r="I1390" i="4" s="1"/>
  <c r="I1391" i="4" s="1"/>
  <c r="I1392" i="4" s="1"/>
  <c r="I1393" i="4" s="1"/>
  <c r="I1394" i="4" s="1"/>
  <c r="I1395" i="4" s="1"/>
  <c r="I1396" i="4" s="1"/>
  <c r="I1397" i="4" s="1"/>
  <c r="I1398" i="4" s="1"/>
  <c r="I1399" i="4" s="1"/>
  <c r="I1400" i="4" s="1"/>
  <c r="I1401" i="4" s="1"/>
  <c r="I1402" i="4" s="1"/>
  <c r="I1403" i="4" s="1"/>
  <c r="I1404" i="4" s="1"/>
  <c r="H1388" i="4"/>
  <c r="H1389" i="4" s="1"/>
  <c r="H1390" i="4" s="1"/>
  <c r="H1391" i="4" s="1"/>
  <c r="H1392" i="4" s="1"/>
  <c r="H1393" i="4" s="1"/>
  <c r="H1394" i="4" s="1"/>
  <c r="H1395" i="4" s="1"/>
  <c r="H1396" i="4" s="1"/>
  <c r="H1397" i="4" s="1"/>
  <c r="H1398" i="4" s="1"/>
  <c r="H1399" i="4" s="1"/>
  <c r="H1400" i="4" s="1"/>
  <c r="H1401" i="4" s="1"/>
  <c r="H1402" i="4" s="1"/>
  <c r="G1388" i="4"/>
  <c r="G1389" i="4" s="1"/>
  <c r="G1390" i="4" s="1"/>
  <c r="G1391" i="4" s="1"/>
  <c r="G1392" i="4" s="1"/>
  <c r="G1393" i="4" s="1"/>
  <c r="G1394" i="4" s="1"/>
  <c r="G1395" i="4" s="1"/>
  <c r="G1396" i="4" s="1"/>
  <c r="G1397" i="4" s="1"/>
  <c r="G1398" i="4" s="1"/>
  <c r="G1399" i="4" s="1"/>
  <c r="G1400" i="4" s="1"/>
  <c r="G1401" i="4" s="1"/>
  <c r="G1402" i="4" s="1"/>
  <c r="E1388" i="4"/>
  <c r="E1389" i="4" s="1"/>
  <c r="E1390" i="4" s="1"/>
  <c r="E1391" i="4" s="1"/>
  <c r="E1392" i="4" s="1"/>
  <c r="E1393" i="4" s="1"/>
  <c r="E1394" i="4" s="1"/>
  <c r="E1395" i="4" s="1"/>
  <c r="E1396" i="4" s="1"/>
  <c r="E1397" i="4" s="1"/>
  <c r="E1398" i="4" s="1"/>
  <c r="E1399" i="4" s="1"/>
  <c r="E1400" i="4" s="1"/>
  <c r="E1401" i="4" s="1"/>
  <c r="E1402" i="4" s="1"/>
  <c r="E1403" i="4" s="1"/>
  <c r="E1404" i="4" s="1"/>
  <c r="E1405" i="4" s="1"/>
  <c r="E1406" i="4" s="1"/>
  <c r="E1407" i="4" s="1"/>
  <c r="E1408" i="4" s="1"/>
  <c r="E1409" i="4" s="1"/>
  <c r="E1410" i="4" s="1"/>
  <c r="AE1387" i="4"/>
  <c r="AD1387" i="4"/>
  <c r="AC1387" i="4"/>
  <c r="AB1387" i="4"/>
  <c r="AA1387" i="4"/>
  <c r="AA1388" i="4" s="1"/>
  <c r="AA1389" i="4" s="1"/>
  <c r="AA1390" i="4" s="1"/>
  <c r="AA1391" i="4" s="1"/>
  <c r="AA1392" i="4" s="1"/>
  <c r="AA1393" i="4" s="1"/>
  <c r="V1387" i="4"/>
  <c r="U1387" i="4"/>
  <c r="Q1387" i="4"/>
  <c r="Q1388" i="4" s="1"/>
  <c r="Q1389" i="4" s="1"/>
  <c r="Q1390" i="4" s="1"/>
  <c r="Q1391" i="4" s="1"/>
  <c r="Q1392" i="4" s="1"/>
  <c r="Q1393" i="4" s="1"/>
  <c r="Q1394" i="4" s="1"/>
  <c r="Q1395" i="4" s="1"/>
  <c r="Q1396" i="4" s="1"/>
  <c r="P1387" i="4"/>
  <c r="P1388" i="4" s="1"/>
  <c r="P1389" i="4" s="1"/>
  <c r="P1390" i="4" s="1"/>
  <c r="P1391" i="4" s="1"/>
  <c r="P1392" i="4" s="1"/>
  <c r="P1393" i="4" s="1"/>
  <c r="P1394" i="4" s="1"/>
  <c r="P1395" i="4" s="1"/>
  <c r="P1396" i="4" s="1"/>
  <c r="P1397" i="4" s="1"/>
  <c r="P1398" i="4" s="1"/>
  <c r="P1399" i="4" s="1"/>
  <c r="P1400" i="4" s="1"/>
  <c r="P1401" i="4" s="1"/>
  <c r="P1402" i="4" s="1"/>
  <c r="P1403" i="4" s="1"/>
  <c r="P1404" i="4" s="1"/>
  <c r="P1405" i="4" s="1"/>
  <c r="P1406" i="4" s="1"/>
  <c r="O1387" i="4"/>
  <c r="O1388" i="4" s="1"/>
  <c r="O1389" i="4" s="1"/>
  <c r="O1390" i="4" s="1"/>
  <c r="O1391" i="4" s="1"/>
  <c r="O1392" i="4" s="1"/>
  <c r="O1393" i="4" s="1"/>
  <c r="O1394" i="4" s="1"/>
  <c r="O1395" i="4" s="1"/>
  <c r="O1396" i="4" s="1"/>
  <c r="AE1386" i="4"/>
  <c r="AD1386" i="4"/>
  <c r="AC1386" i="4"/>
  <c r="AB1386" i="4"/>
  <c r="V1386" i="4"/>
  <c r="U1386" i="4"/>
  <c r="S1386" i="4"/>
  <c r="S1387" i="4" s="1"/>
  <c r="S1388" i="4" s="1"/>
  <c r="S1389" i="4" s="1"/>
  <c r="S1390" i="4" s="1"/>
  <c r="S1391" i="4" s="1"/>
  <c r="S1392" i="4" s="1"/>
  <c r="S1393" i="4" s="1"/>
  <c r="S1394" i="4" s="1"/>
  <c r="S1395" i="4" s="1"/>
  <c r="S1396" i="4" s="1"/>
  <c r="D1380" i="4"/>
  <c r="D1381" i="4" s="1"/>
  <c r="D1382" i="4" s="1"/>
  <c r="D1383" i="4" s="1"/>
  <c r="D1384" i="4" s="1"/>
  <c r="D1385" i="4" s="1"/>
  <c r="D1386" i="4" s="1"/>
  <c r="D1387" i="4" s="1"/>
  <c r="D1388" i="4" s="1"/>
  <c r="D1389" i="4" s="1"/>
  <c r="D1390" i="4" s="1"/>
  <c r="D1391" i="4" s="1"/>
  <c r="D1392" i="4" s="1"/>
  <c r="D1393" i="4" s="1"/>
  <c r="D1394" i="4" s="1"/>
  <c r="C1380" i="4"/>
  <c r="C1381" i="4" s="1"/>
  <c r="C1382" i="4" s="1"/>
  <c r="C1383" i="4" s="1"/>
  <c r="C1384" i="4" s="1"/>
  <c r="C1385" i="4" s="1"/>
  <c r="C1386" i="4" s="1"/>
  <c r="C1387" i="4" s="1"/>
  <c r="C1388" i="4" s="1"/>
  <c r="C1389" i="4" s="1"/>
  <c r="C1390" i="4" s="1"/>
  <c r="C1391" i="4" s="1"/>
  <c r="C1392" i="4" s="1"/>
  <c r="C1393" i="4" s="1"/>
  <c r="C1394" i="4" s="1"/>
  <c r="CH1378" i="4"/>
  <c r="CG1378" i="4"/>
  <c r="CF1378" i="4"/>
  <c r="CE1378" i="4"/>
  <c r="CD1378" i="4"/>
  <c r="CC1378" i="4"/>
  <c r="CB1378" i="4"/>
  <c r="CA1378" i="4"/>
  <c r="BZ1378" i="4"/>
  <c r="BY1378" i="4"/>
  <c r="BX1378" i="4"/>
  <c r="BW1378" i="4"/>
  <c r="BV1378" i="4"/>
  <c r="BU1378" i="4"/>
  <c r="BT1378" i="4"/>
  <c r="BS1378" i="4"/>
  <c r="BR1378" i="4"/>
  <c r="BQ1378" i="4"/>
  <c r="BP1378" i="4"/>
  <c r="BO1378" i="4"/>
  <c r="BN1378" i="4"/>
  <c r="AE1375" i="4"/>
  <c r="AD1375" i="4"/>
  <c r="AC1375" i="4"/>
  <c r="AB1375" i="4"/>
  <c r="W1375" i="4"/>
  <c r="V1375" i="4"/>
  <c r="U1375" i="4"/>
  <c r="AE1374" i="4"/>
  <c r="AD1374" i="4"/>
  <c r="AC1374" i="4"/>
  <c r="AB1374" i="4"/>
  <c r="M1374" i="4"/>
  <c r="M1375" i="4" s="1"/>
  <c r="M1376" i="4" s="1"/>
  <c r="M1377" i="4" s="1"/>
  <c r="M1378" i="4" s="1"/>
  <c r="M1379" i="4" s="1"/>
  <c r="M1380" i="4" s="1"/>
  <c r="M1381" i="4" s="1"/>
  <c r="M1382" i="4" s="1"/>
  <c r="M1383" i="4" s="1"/>
  <c r="M1384" i="4" s="1"/>
  <c r="M1385" i="4" s="1"/>
  <c r="L1374" i="4"/>
  <c r="L1375" i="4" s="1"/>
  <c r="L1376" i="4" s="1"/>
  <c r="L1377" i="4" s="1"/>
  <c r="L1378" i="4" s="1"/>
  <c r="L1379" i="4" s="1"/>
  <c r="L1380" i="4" s="1"/>
  <c r="L1381" i="4" s="1"/>
  <c r="L1382" i="4" s="1"/>
  <c r="L1383" i="4" s="1"/>
  <c r="L1384" i="4" s="1"/>
  <c r="L1385" i="4" s="1"/>
  <c r="K1374" i="4"/>
  <c r="K1375" i="4" s="1"/>
  <c r="K1376" i="4" s="1"/>
  <c r="K1377" i="4" s="1"/>
  <c r="K1378" i="4" s="1"/>
  <c r="K1379" i="4" s="1"/>
  <c r="K1380" i="4" s="1"/>
  <c r="K1381" i="4" s="1"/>
  <c r="K1382" i="4" s="1"/>
  <c r="K1383" i="4" s="1"/>
  <c r="K1384" i="4" s="1"/>
  <c r="K1385" i="4" s="1"/>
  <c r="J1374" i="4"/>
  <c r="J1375" i="4" s="1"/>
  <c r="J1376" i="4" s="1"/>
  <c r="J1377" i="4" s="1"/>
  <c r="J1378" i="4" s="1"/>
  <c r="J1379" i="4" s="1"/>
  <c r="J1380" i="4" s="1"/>
  <c r="J1381" i="4" s="1"/>
  <c r="J1382" i="4" s="1"/>
  <c r="J1383" i="4" s="1"/>
  <c r="J1384" i="4" s="1"/>
  <c r="J1385" i="4" s="1"/>
  <c r="I1374" i="4"/>
  <c r="I1375" i="4" s="1"/>
  <c r="I1376" i="4" s="1"/>
  <c r="I1377" i="4" s="1"/>
  <c r="I1378" i="4" s="1"/>
  <c r="I1379" i="4" s="1"/>
  <c r="I1380" i="4" s="1"/>
  <c r="I1381" i="4" s="1"/>
  <c r="I1382" i="4" s="1"/>
  <c r="I1383" i="4" s="1"/>
  <c r="I1384" i="4" s="1"/>
  <c r="I1385" i="4" s="1"/>
  <c r="H1374" i="4"/>
  <c r="H1375" i="4" s="1"/>
  <c r="H1376" i="4" s="1"/>
  <c r="H1377" i="4" s="1"/>
  <c r="H1378" i="4" s="1"/>
  <c r="H1379" i="4" s="1"/>
  <c r="H1380" i="4" s="1"/>
  <c r="H1381" i="4" s="1"/>
  <c r="H1382" i="4" s="1"/>
  <c r="H1383" i="4" s="1"/>
  <c r="H1384" i="4" s="1"/>
  <c r="H1385" i="4" s="1"/>
  <c r="G1374" i="4"/>
  <c r="G1375" i="4" s="1"/>
  <c r="G1376" i="4" s="1"/>
  <c r="G1377" i="4" s="1"/>
  <c r="G1378" i="4" s="1"/>
  <c r="G1379" i="4" s="1"/>
  <c r="G1380" i="4" s="1"/>
  <c r="G1381" i="4" s="1"/>
  <c r="G1382" i="4" s="1"/>
  <c r="G1383" i="4" s="1"/>
  <c r="G1384" i="4" s="1"/>
  <c r="G1385" i="4" s="1"/>
  <c r="E1374" i="4"/>
  <c r="E1375" i="4" s="1"/>
  <c r="E1376" i="4" s="1"/>
  <c r="E1377" i="4" s="1"/>
  <c r="E1378" i="4" s="1"/>
  <c r="E1379" i="4" s="1"/>
  <c r="E1380" i="4" s="1"/>
  <c r="E1381" i="4" s="1"/>
  <c r="E1382" i="4" s="1"/>
  <c r="E1383" i="4" s="1"/>
  <c r="E1384" i="4" s="1"/>
  <c r="E1385" i="4" s="1"/>
  <c r="AE1373" i="4"/>
  <c r="AD1373" i="4"/>
  <c r="AC1373" i="4"/>
  <c r="AB1373" i="4"/>
  <c r="AA1373" i="4"/>
  <c r="AA1374" i="4" s="1"/>
  <c r="AA1375" i="4" s="1"/>
  <c r="AA1376" i="4" s="1"/>
  <c r="V1373" i="4"/>
  <c r="U1373" i="4"/>
  <c r="D1373" i="4"/>
  <c r="D1374" i="4" s="1"/>
  <c r="D1375" i="4" s="1"/>
  <c r="D1376" i="4" s="1"/>
  <c r="D1377" i="4" s="1"/>
  <c r="C1373" i="4"/>
  <c r="C1374" i="4" s="1"/>
  <c r="C1375" i="4" s="1"/>
  <c r="C1376" i="4" s="1"/>
  <c r="C1377" i="4" s="1"/>
  <c r="AE1372" i="4"/>
  <c r="AD1372" i="4"/>
  <c r="AC1372" i="4"/>
  <c r="AB1372" i="4"/>
  <c r="V1372" i="4"/>
  <c r="U1372" i="4"/>
  <c r="T1372" i="4"/>
  <c r="T1373" i="4" s="1"/>
  <c r="T1374" i="4" s="1"/>
  <c r="T1375" i="4" s="1"/>
  <c r="T1376" i="4" s="1"/>
  <c r="T1377" i="4" s="1"/>
  <c r="T1378" i="4" s="1"/>
  <c r="T1379" i="4" s="1"/>
  <c r="S1372" i="4"/>
  <c r="S1373" i="4" s="1"/>
  <c r="S1374" i="4" s="1"/>
  <c r="S1375" i="4" s="1"/>
  <c r="S1376" i="4" s="1"/>
  <c r="S1377" i="4" s="1"/>
  <c r="S1378" i="4" s="1"/>
  <c r="S1379" i="4" s="1"/>
  <c r="CH1371" i="4"/>
  <c r="CG1371" i="4"/>
  <c r="CF1371" i="4"/>
  <c r="CE1371" i="4"/>
  <c r="CD1371" i="4"/>
  <c r="CC1371" i="4"/>
  <c r="CB1371" i="4"/>
  <c r="CA1371" i="4"/>
  <c r="BZ1371" i="4"/>
  <c r="BY1371" i="4"/>
  <c r="BX1371" i="4"/>
  <c r="BW1371" i="4"/>
  <c r="BV1371" i="4"/>
  <c r="BU1371" i="4"/>
  <c r="BT1371" i="4"/>
  <c r="BS1371" i="4"/>
  <c r="BR1371" i="4"/>
  <c r="BQ1371" i="4"/>
  <c r="BP1371" i="4"/>
  <c r="BO1371" i="4"/>
  <c r="BN1371" i="4"/>
  <c r="M1370" i="4"/>
  <c r="M1371" i="4" s="1"/>
  <c r="L1370" i="4"/>
  <c r="L1371" i="4" s="1"/>
  <c r="K1370" i="4"/>
  <c r="K1371" i="4" s="1"/>
  <c r="J1370" i="4"/>
  <c r="J1371" i="4" s="1"/>
  <c r="I1370" i="4"/>
  <c r="I1371" i="4" s="1"/>
  <c r="H1370" i="4"/>
  <c r="H1371" i="4" s="1"/>
  <c r="G1370" i="4"/>
  <c r="G1371" i="4" s="1"/>
  <c r="E1370" i="4"/>
  <c r="E1371" i="4" s="1"/>
  <c r="AL1369" i="4"/>
  <c r="AL1370" i="4" s="1"/>
  <c r="AL1371" i="4" s="1"/>
  <c r="AL1372" i="4" s="1"/>
  <c r="AL1373" i="4" s="1"/>
  <c r="AL1374" i="4" s="1"/>
  <c r="AL1375" i="4" s="1"/>
  <c r="AL1376" i="4" s="1"/>
  <c r="AL1377" i="4" s="1"/>
  <c r="AL1378" i="4" s="1"/>
  <c r="AL1379" i="4" s="1"/>
  <c r="AL1380" i="4" s="1"/>
  <c r="AL1381" i="4" s="1"/>
  <c r="AL1382" i="4" s="1"/>
  <c r="AL1383" i="4" s="1"/>
  <c r="AK1369" i="4"/>
  <c r="AK1370" i="4" s="1"/>
  <c r="AK1371" i="4" s="1"/>
  <c r="AK1372" i="4" s="1"/>
  <c r="AK1373" i="4" s="1"/>
  <c r="AK1374" i="4" s="1"/>
  <c r="AK1375" i="4" s="1"/>
  <c r="AK1376" i="4" s="1"/>
  <c r="AK1377" i="4" s="1"/>
  <c r="AK1378" i="4" s="1"/>
  <c r="AK1379" i="4" s="1"/>
  <c r="AK1380" i="4" s="1"/>
  <c r="AK1381" i="4" s="1"/>
  <c r="AK1382" i="4" s="1"/>
  <c r="AK1383" i="4" s="1"/>
  <c r="AK1384" i="4" s="1"/>
  <c r="AK1385" i="4" s="1"/>
  <c r="AK1386" i="4" s="1"/>
  <c r="AK1387" i="4" s="1"/>
  <c r="AK1388" i="4" s="1"/>
  <c r="AK1389" i="4" s="1"/>
  <c r="AK1390" i="4" s="1"/>
  <c r="AK1391" i="4" s="1"/>
  <c r="AK1392" i="4" s="1"/>
  <c r="AK1393" i="4" s="1"/>
  <c r="AK1394" i="4" s="1"/>
  <c r="AK1395" i="4" s="1"/>
  <c r="AJ1369" i="4"/>
  <c r="AJ1370" i="4" s="1"/>
  <c r="AJ1371" i="4" s="1"/>
  <c r="AJ1372" i="4" s="1"/>
  <c r="AJ1373" i="4" s="1"/>
  <c r="AJ1374" i="4" s="1"/>
  <c r="AJ1375" i="4" s="1"/>
  <c r="AJ1376" i="4" s="1"/>
  <c r="AJ1377" i="4" s="1"/>
  <c r="AJ1378" i="4" s="1"/>
  <c r="AI1369" i="4"/>
  <c r="AI1370" i="4" s="1"/>
  <c r="AI1371" i="4" s="1"/>
  <c r="AI1372" i="4" s="1"/>
  <c r="AI1373" i="4" s="1"/>
  <c r="AI1374" i="4" s="1"/>
  <c r="AI1375" i="4" s="1"/>
  <c r="AI1376" i="4" s="1"/>
  <c r="AI1377" i="4" s="1"/>
  <c r="AI1378" i="4" s="1"/>
  <c r="AI1379" i="4" s="1"/>
  <c r="AI1380" i="4" s="1"/>
  <c r="AI1381" i="4" s="1"/>
  <c r="AI1382" i="4" s="1"/>
  <c r="AI1383" i="4" s="1"/>
  <c r="AI1384" i="4" s="1"/>
  <c r="AI1385" i="4" s="1"/>
  <c r="AI1386" i="4" s="1"/>
  <c r="AI1387" i="4" s="1"/>
  <c r="AI1388" i="4" s="1"/>
  <c r="AI1389" i="4" s="1"/>
  <c r="AI1390" i="4" s="1"/>
  <c r="AI1391" i="4" s="1"/>
  <c r="AI1392" i="4" s="1"/>
  <c r="AI1393" i="4" s="1"/>
  <c r="AI1394" i="4" s="1"/>
  <c r="AI1395" i="4" s="1"/>
  <c r="AH1369" i="4"/>
  <c r="AH1370" i="4" s="1"/>
  <c r="AH1371" i="4" s="1"/>
  <c r="AH1372" i="4" s="1"/>
  <c r="AH1373" i="4" s="1"/>
  <c r="AH1374" i="4" s="1"/>
  <c r="AH1375" i="4" s="1"/>
  <c r="AH1376" i="4" s="1"/>
  <c r="AH1377" i="4" s="1"/>
  <c r="AH1378" i="4" s="1"/>
  <c r="AG1369" i="4"/>
  <c r="AG1370" i="4" s="1"/>
  <c r="AG1371" i="4" s="1"/>
  <c r="AF1369" i="4"/>
  <c r="AF1370" i="4" s="1"/>
  <c r="AF1371" i="4" s="1"/>
  <c r="AF1372" i="4" s="1"/>
  <c r="AF1373" i="4" s="1"/>
  <c r="AF1374" i="4" s="1"/>
  <c r="AF1375" i="4" s="1"/>
  <c r="AF1376" i="4" s="1"/>
  <c r="AF1377" i="4" s="1"/>
  <c r="AF1378" i="4" s="1"/>
  <c r="AF1379" i="4" s="1"/>
  <c r="AF1380" i="4" s="1"/>
  <c r="AF1381" i="4" s="1"/>
  <c r="AF1382" i="4" s="1"/>
  <c r="AF1383" i="4" s="1"/>
  <c r="AF1384" i="4" s="1"/>
  <c r="AF1385" i="4" s="1"/>
  <c r="AF1386" i="4" s="1"/>
  <c r="AF1387" i="4" s="1"/>
  <c r="AF1388" i="4" s="1"/>
  <c r="AF1389" i="4" s="1"/>
  <c r="AF1390" i="4" s="1"/>
  <c r="AF1391" i="4" s="1"/>
  <c r="AF1392" i="4" s="1"/>
  <c r="AF1393" i="4" s="1"/>
  <c r="AF1394" i="4" s="1"/>
  <c r="AF1395" i="4" s="1"/>
  <c r="AF1396" i="4" s="1"/>
  <c r="AF1397" i="4" s="1"/>
  <c r="AF1398" i="4" s="1"/>
  <c r="AF1399" i="4" s="1"/>
  <c r="AF1400" i="4" s="1"/>
  <c r="AF1401" i="4" s="1"/>
  <c r="AF1402" i="4" s="1"/>
  <c r="AF1403" i="4" s="1"/>
  <c r="AF1404" i="4" s="1"/>
  <c r="AF1405" i="4" s="1"/>
  <c r="AF1406" i="4" s="1"/>
  <c r="AF1407" i="4" s="1"/>
  <c r="AF1408" i="4" s="1"/>
  <c r="AF1409" i="4" s="1"/>
  <c r="AF1410" i="4" s="1"/>
  <c r="AE1369" i="4"/>
  <c r="AE1370" i="4" s="1"/>
  <c r="AE1371" i="4" s="1"/>
  <c r="AD1369" i="4"/>
  <c r="AD1370" i="4" s="1"/>
  <c r="AD1371" i="4" s="1"/>
  <c r="AC1369" i="4"/>
  <c r="AC1370" i="4" s="1"/>
  <c r="AC1371" i="4" s="1"/>
  <c r="AB1369" i="4"/>
  <c r="AB1370" i="4" s="1"/>
  <c r="AB1371" i="4" s="1"/>
  <c r="AA1369" i="4"/>
  <c r="AA1370" i="4" s="1"/>
  <c r="AA1371" i="4" s="1"/>
  <c r="Z1369" i="4"/>
  <c r="Z1370" i="4" s="1"/>
  <c r="Z1371" i="4" s="1"/>
  <c r="Z1372" i="4" s="1"/>
  <c r="Z1373" i="4" s="1"/>
  <c r="Z1374" i="4" s="1"/>
  <c r="Z1375" i="4" s="1"/>
  <c r="Z1376" i="4" s="1"/>
  <c r="Z1377" i="4" s="1"/>
  <c r="Z1378" i="4" s="1"/>
  <c r="Z1379" i="4" s="1"/>
  <c r="Z1380" i="4" s="1"/>
  <c r="Z1381" i="4" s="1"/>
  <c r="Z1382" i="4" s="1"/>
  <c r="Z1383" i="4" s="1"/>
  <c r="Z1384" i="4" s="1"/>
  <c r="Z1385" i="4" s="1"/>
  <c r="Y1369" i="4"/>
  <c r="Y1370" i="4" s="1"/>
  <c r="Y1371" i="4" s="1"/>
  <c r="Y1372" i="4" s="1"/>
  <c r="Y1373" i="4" s="1"/>
  <c r="Y1374" i="4" s="1"/>
  <c r="Y1375" i="4" s="1"/>
  <c r="Y1376" i="4" s="1"/>
  <c r="Y1377" i="4" s="1"/>
  <c r="Y1378" i="4" s="1"/>
  <c r="Y1379" i="4" s="1"/>
  <c r="Y1380" i="4" s="1"/>
  <c r="Y1381" i="4" s="1"/>
  <c r="Y1382" i="4" s="1"/>
  <c r="Y1383" i="4" s="1"/>
  <c r="Y1384" i="4" s="1"/>
  <c r="Y1385" i="4" s="1"/>
  <c r="X1369" i="4"/>
  <c r="X1370" i="4" s="1"/>
  <c r="X1371" i="4" s="1"/>
  <c r="W1369" i="4"/>
  <c r="W1370" i="4" s="1"/>
  <c r="W1371" i="4" s="1"/>
  <c r="V1369" i="4"/>
  <c r="V1370" i="4" s="1"/>
  <c r="V1371" i="4" s="1"/>
  <c r="U1369" i="4"/>
  <c r="U1370" i="4" s="1"/>
  <c r="U1371" i="4" s="1"/>
  <c r="T1369" i="4"/>
  <c r="T1370" i="4" s="1"/>
  <c r="T1371" i="4" s="1"/>
  <c r="S1369" i="4"/>
  <c r="S1370" i="4" s="1"/>
  <c r="S1371" i="4" s="1"/>
  <c r="R1369" i="4"/>
  <c r="R1370" i="4" s="1"/>
  <c r="R1371" i="4" s="1"/>
  <c r="Q1369" i="4"/>
  <c r="Q1370" i="4" s="1"/>
  <c r="Q1371" i="4" s="1"/>
  <c r="P1369" i="4"/>
  <c r="P1370" i="4" s="1"/>
  <c r="P1371" i="4" s="1"/>
  <c r="O1369" i="4"/>
  <c r="O1370" i="4" s="1"/>
  <c r="O1371" i="4" s="1"/>
  <c r="N1369" i="4"/>
  <c r="N1370" i="4" s="1"/>
  <c r="N1371" i="4" s="1"/>
  <c r="N1372" i="4" s="1"/>
  <c r="N1373" i="4" s="1"/>
  <c r="N1374" i="4" s="1"/>
  <c r="N1375" i="4" s="1"/>
  <c r="N1376" i="4" s="1"/>
  <c r="N1377" i="4" s="1"/>
  <c r="N1378" i="4" s="1"/>
  <c r="N1379" i="4" s="1"/>
  <c r="N1380" i="4" s="1"/>
  <c r="N1381" i="4" s="1"/>
  <c r="N1382" i="4" s="1"/>
  <c r="N1383" i="4" s="1"/>
  <c r="N1384" i="4" s="1"/>
  <c r="N1385" i="4" s="1"/>
  <c r="N1386" i="4" s="1"/>
  <c r="N1387" i="4" s="1"/>
  <c r="N1388" i="4" s="1"/>
  <c r="N1389" i="4" s="1"/>
  <c r="N1390" i="4" s="1"/>
  <c r="N1391" i="4" s="1"/>
  <c r="N1392" i="4" s="1"/>
  <c r="N1393" i="4" s="1"/>
  <c r="N1394" i="4" s="1"/>
  <c r="N1395" i="4" s="1"/>
  <c r="N1396" i="4" s="1"/>
  <c r="N1397" i="4" s="1"/>
  <c r="N1398" i="4" s="1"/>
  <c r="N1399" i="4" s="1"/>
  <c r="N1400" i="4" s="1"/>
  <c r="N1401" i="4" s="1"/>
  <c r="N1402" i="4" s="1"/>
  <c r="N1403" i="4" s="1"/>
  <c r="N1404" i="4" s="1"/>
  <c r="N1405" i="4" s="1"/>
  <c r="N1406" i="4" s="1"/>
  <c r="N1407" i="4" s="1"/>
  <c r="N1408" i="4" s="1"/>
  <c r="N1409" i="4" s="1"/>
  <c r="N1410" i="4" s="1"/>
  <c r="D1369" i="4"/>
  <c r="D1370" i="4" s="1"/>
  <c r="C1369" i="4"/>
  <c r="C1370" i="4" s="1"/>
  <c r="G1305" i="4"/>
  <c r="M1304" i="4"/>
  <c r="M1305" i="4" s="1"/>
  <c r="L1303" i="4"/>
  <c r="L1304" i="4" s="1"/>
  <c r="L1305" i="4" s="1"/>
  <c r="D1297" i="4"/>
  <c r="D1298" i="4" s="1"/>
  <c r="D1299" i="4" s="1"/>
  <c r="D1300" i="4" s="1"/>
  <c r="D1301" i="4" s="1"/>
  <c r="D1302" i="4" s="1"/>
  <c r="D1303" i="4" s="1"/>
  <c r="D1304" i="4" s="1"/>
  <c r="D1305" i="4" s="1"/>
  <c r="D1306" i="4" s="1"/>
  <c r="D1307" i="4" s="1"/>
  <c r="D1308" i="4" s="1"/>
  <c r="D1309" i="4" s="1"/>
  <c r="D1310" i="4" s="1"/>
  <c r="C1297" i="4"/>
  <c r="C1298" i="4" s="1"/>
  <c r="C1299" i="4" s="1"/>
  <c r="C1300" i="4" s="1"/>
  <c r="C1301" i="4" s="1"/>
  <c r="C1302" i="4" s="1"/>
  <c r="C1303" i="4" s="1"/>
  <c r="C1304" i="4" s="1"/>
  <c r="C1305" i="4" s="1"/>
  <c r="C1306" i="4" s="1"/>
  <c r="C1307" i="4" s="1"/>
  <c r="C1308" i="4" s="1"/>
  <c r="C1309" i="4" s="1"/>
  <c r="C1310" i="4" s="1"/>
  <c r="AK1296" i="4"/>
  <c r="B1296" i="4"/>
  <c r="B1396" i="4" s="1"/>
  <c r="B1496" i="4" s="1"/>
  <c r="B1596" i="4" s="1"/>
  <c r="CH1295" i="4"/>
  <c r="CG1295" i="4"/>
  <c r="CF1295" i="4"/>
  <c r="CE1295" i="4"/>
  <c r="CD1295" i="4"/>
  <c r="CC1295" i="4"/>
  <c r="CB1295" i="4"/>
  <c r="CA1295" i="4"/>
  <c r="BZ1295" i="4"/>
  <c r="BY1295" i="4"/>
  <c r="BX1295" i="4"/>
  <c r="BW1295" i="4"/>
  <c r="BV1295" i="4"/>
  <c r="BU1295" i="4"/>
  <c r="BT1295" i="4"/>
  <c r="BS1295" i="4"/>
  <c r="BR1295" i="4"/>
  <c r="BQ1295" i="4"/>
  <c r="BP1295" i="4"/>
  <c r="BO1295" i="4"/>
  <c r="BN1295" i="4"/>
  <c r="B1292" i="4"/>
  <c r="B1392" i="4" s="1"/>
  <c r="B1492" i="4" s="1"/>
  <c r="B1592" i="4" s="1"/>
  <c r="B1290" i="4"/>
  <c r="B1390" i="4" s="1"/>
  <c r="B1490" i="4" s="1"/>
  <c r="B1590" i="4" s="1"/>
  <c r="AE1289" i="4"/>
  <c r="AD1289" i="4"/>
  <c r="AC1289" i="4"/>
  <c r="AB1289" i="4"/>
  <c r="W1289" i="4"/>
  <c r="V1289" i="4"/>
  <c r="U1289" i="4"/>
  <c r="B1289" i="4"/>
  <c r="B1389" i="4" s="1"/>
  <c r="B1489" i="4" s="1"/>
  <c r="B1589" i="4" s="1"/>
  <c r="AE1288" i="4"/>
  <c r="AD1288" i="4"/>
  <c r="AC1288" i="4"/>
  <c r="AB1288" i="4"/>
  <c r="M1288" i="4"/>
  <c r="M1289" i="4" s="1"/>
  <c r="M1290" i="4" s="1"/>
  <c r="M1291" i="4" s="1"/>
  <c r="M1292" i="4" s="1"/>
  <c r="M1293" i="4" s="1"/>
  <c r="M1294" i="4" s="1"/>
  <c r="M1295" i="4" s="1"/>
  <c r="M1296" i="4" s="1"/>
  <c r="M1297" i="4" s="1"/>
  <c r="M1298" i="4" s="1"/>
  <c r="M1299" i="4" s="1"/>
  <c r="M1300" i="4" s="1"/>
  <c r="M1301" i="4" s="1"/>
  <c r="L1288" i="4"/>
  <c r="L1289" i="4" s="1"/>
  <c r="L1290" i="4" s="1"/>
  <c r="L1291" i="4" s="1"/>
  <c r="L1292" i="4" s="1"/>
  <c r="L1293" i="4" s="1"/>
  <c r="L1294" i="4" s="1"/>
  <c r="L1295" i="4" s="1"/>
  <c r="L1296" i="4" s="1"/>
  <c r="L1297" i="4" s="1"/>
  <c r="L1298" i="4" s="1"/>
  <c r="L1299" i="4" s="1"/>
  <c r="L1300" i="4" s="1"/>
  <c r="K1288" i="4"/>
  <c r="K1289" i="4" s="1"/>
  <c r="K1290" i="4" s="1"/>
  <c r="K1291" i="4" s="1"/>
  <c r="K1292" i="4" s="1"/>
  <c r="K1293" i="4" s="1"/>
  <c r="K1294" i="4" s="1"/>
  <c r="K1295" i="4" s="1"/>
  <c r="K1296" i="4" s="1"/>
  <c r="K1297" i="4" s="1"/>
  <c r="K1298" i="4" s="1"/>
  <c r="K1299" i="4" s="1"/>
  <c r="K1300" i="4" s="1"/>
  <c r="K1301" i="4" s="1"/>
  <c r="K1302" i="4" s="1"/>
  <c r="K1303" i="4" s="1"/>
  <c r="J1288" i="4"/>
  <c r="J1289" i="4" s="1"/>
  <c r="J1290" i="4" s="1"/>
  <c r="J1291" i="4" s="1"/>
  <c r="J1292" i="4" s="1"/>
  <c r="J1293" i="4" s="1"/>
  <c r="J1294" i="4" s="1"/>
  <c r="J1295" i="4" s="1"/>
  <c r="J1296" i="4" s="1"/>
  <c r="J1297" i="4" s="1"/>
  <c r="J1298" i="4" s="1"/>
  <c r="J1299" i="4" s="1"/>
  <c r="J1300" i="4" s="1"/>
  <c r="J1301" i="4" s="1"/>
  <c r="J1302" i="4" s="1"/>
  <c r="J1303" i="4" s="1"/>
  <c r="J1304" i="4" s="1"/>
  <c r="I1288" i="4"/>
  <c r="I1289" i="4" s="1"/>
  <c r="I1290" i="4" s="1"/>
  <c r="I1291" i="4" s="1"/>
  <c r="I1292" i="4" s="1"/>
  <c r="I1293" i="4" s="1"/>
  <c r="I1294" i="4" s="1"/>
  <c r="I1295" i="4" s="1"/>
  <c r="I1296" i="4" s="1"/>
  <c r="I1297" i="4" s="1"/>
  <c r="I1298" i="4" s="1"/>
  <c r="I1299" i="4" s="1"/>
  <c r="I1300" i="4" s="1"/>
  <c r="I1301" i="4" s="1"/>
  <c r="I1302" i="4" s="1"/>
  <c r="I1303" i="4" s="1"/>
  <c r="I1304" i="4" s="1"/>
  <c r="H1288" i="4"/>
  <c r="H1289" i="4" s="1"/>
  <c r="H1290" i="4" s="1"/>
  <c r="H1291" i="4" s="1"/>
  <c r="H1292" i="4" s="1"/>
  <c r="H1293" i="4" s="1"/>
  <c r="H1294" i="4" s="1"/>
  <c r="H1295" i="4" s="1"/>
  <c r="H1296" i="4" s="1"/>
  <c r="H1297" i="4" s="1"/>
  <c r="H1298" i="4" s="1"/>
  <c r="H1299" i="4" s="1"/>
  <c r="H1300" i="4" s="1"/>
  <c r="H1301" i="4" s="1"/>
  <c r="H1302" i="4" s="1"/>
  <c r="G1288" i="4"/>
  <c r="G1289" i="4" s="1"/>
  <c r="G1290" i="4" s="1"/>
  <c r="G1291" i="4" s="1"/>
  <c r="G1292" i="4" s="1"/>
  <c r="G1293" i="4" s="1"/>
  <c r="G1294" i="4" s="1"/>
  <c r="G1295" i="4" s="1"/>
  <c r="G1296" i="4" s="1"/>
  <c r="G1297" i="4" s="1"/>
  <c r="G1298" i="4" s="1"/>
  <c r="G1299" i="4" s="1"/>
  <c r="G1300" i="4" s="1"/>
  <c r="G1301" i="4" s="1"/>
  <c r="G1302" i="4" s="1"/>
  <c r="E1288" i="4"/>
  <c r="E1289" i="4" s="1"/>
  <c r="E1290" i="4" s="1"/>
  <c r="E1291" i="4" s="1"/>
  <c r="E1292" i="4" s="1"/>
  <c r="E1293" i="4" s="1"/>
  <c r="E1294" i="4" s="1"/>
  <c r="E1295" i="4" s="1"/>
  <c r="E1296" i="4" s="1"/>
  <c r="E1297" i="4" s="1"/>
  <c r="E1298" i="4" s="1"/>
  <c r="E1299" i="4" s="1"/>
  <c r="E1300" i="4" s="1"/>
  <c r="E1301" i="4" s="1"/>
  <c r="E1302" i="4" s="1"/>
  <c r="E1303" i="4" s="1"/>
  <c r="E1304" i="4" s="1"/>
  <c r="E1305" i="4" s="1"/>
  <c r="E1306" i="4" s="1"/>
  <c r="E1307" i="4" s="1"/>
  <c r="E1308" i="4" s="1"/>
  <c r="E1309" i="4" s="1"/>
  <c r="E1310" i="4" s="1"/>
  <c r="AE1287" i="4"/>
  <c r="AD1287" i="4"/>
  <c r="AC1287" i="4"/>
  <c r="AB1287" i="4"/>
  <c r="AA1287" i="4"/>
  <c r="AA1288" i="4" s="1"/>
  <c r="AA1289" i="4" s="1"/>
  <c r="AA1290" i="4" s="1"/>
  <c r="AA1291" i="4" s="1"/>
  <c r="AA1292" i="4" s="1"/>
  <c r="AA1293" i="4" s="1"/>
  <c r="V1287" i="4"/>
  <c r="U1287" i="4"/>
  <c r="AE1286" i="4"/>
  <c r="AD1286" i="4"/>
  <c r="AC1286" i="4"/>
  <c r="AB1286" i="4"/>
  <c r="V1286" i="4"/>
  <c r="U1286" i="4"/>
  <c r="T1286" i="4"/>
  <c r="T1287" i="4" s="1"/>
  <c r="T1288" i="4" s="1"/>
  <c r="T1289" i="4" s="1"/>
  <c r="T1290" i="4" s="1"/>
  <c r="T1291" i="4" s="1"/>
  <c r="T1292" i="4" s="1"/>
  <c r="T1293" i="4" s="1"/>
  <c r="T1294" i="4" s="1"/>
  <c r="T1295" i="4" s="1"/>
  <c r="T1296" i="4" s="1"/>
  <c r="S1286" i="4"/>
  <c r="S1287" i="4" s="1"/>
  <c r="S1288" i="4" s="1"/>
  <c r="S1289" i="4" s="1"/>
  <c r="S1290" i="4" s="1"/>
  <c r="S1291" i="4" s="1"/>
  <c r="S1292" i="4" s="1"/>
  <c r="S1293" i="4" s="1"/>
  <c r="S1294" i="4" s="1"/>
  <c r="S1295" i="4" s="1"/>
  <c r="S1296" i="4" s="1"/>
  <c r="Q1287" i="4"/>
  <c r="Q1288" i="4" s="1"/>
  <c r="Q1289" i="4" s="1"/>
  <c r="Q1290" i="4" s="1"/>
  <c r="Q1291" i="4" s="1"/>
  <c r="Q1292" i="4" s="1"/>
  <c r="Q1293" i="4" s="1"/>
  <c r="Q1294" i="4" s="1"/>
  <c r="Q1295" i="4" s="1"/>
  <c r="Q1296" i="4" s="1"/>
  <c r="P1287" i="4"/>
  <c r="P1288" i="4" s="1"/>
  <c r="P1289" i="4" s="1"/>
  <c r="P1290" i="4" s="1"/>
  <c r="P1291" i="4" s="1"/>
  <c r="P1292" i="4" s="1"/>
  <c r="P1293" i="4" s="1"/>
  <c r="P1294" i="4" s="1"/>
  <c r="P1295" i="4" s="1"/>
  <c r="P1296" i="4" s="1"/>
  <c r="P1297" i="4" s="1"/>
  <c r="P1298" i="4" s="1"/>
  <c r="P1299" i="4" s="1"/>
  <c r="P1300" i="4" s="1"/>
  <c r="P1301" i="4" s="1"/>
  <c r="P1302" i="4" s="1"/>
  <c r="P1303" i="4" s="1"/>
  <c r="P1304" i="4" s="1"/>
  <c r="P1305" i="4" s="1"/>
  <c r="P1306" i="4" s="1"/>
  <c r="O1287" i="4"/>
  <c r="O1288" i="4" s="1"/>
  <c r="O1289" i="4" s="1"/>
  <c r="O1290" i="4" s="1"/>
  <c r="O1291" i="4" s="1"/>
  <c r="O1292" i="4" s="1"/>
  <c r="O1293" i="4" s="1"/>
  <c r="O1294" i="4" s="1"/>
  <c r="O1295" i="4" s="1"/>
  <c r="O1296" i="4" s="1"/>
  <c r="B1286" i="4"/>
  <c r="B1386" i="4" s="1"/>
  <c r="B1486" i="4" s="1"/>
  <c r="B1586" i="4" s="1"/>
  <c r="D1280" i="4"/>
  <c r="D1281" i="4" s="1"/>
  <c r="D1282" i="4" s="1"/>
  <c r="D1283" i="4" s="1"/>
  <c r="D1284" i="4" s="1"/>
  <c r="D1285" i="4" s="1"/>
  <c r="D1286" i="4" s="1"/>
  <c r="D1287" i="4" s="1"/>
  <c r="D1288" i="4" s="1"/>
  <c r="D1289" i="4" s="1"/>
  <c r="D1290" i="4" s="1"/>
  <c r="D1291" i="4" s="1"/>
  <c r="D1292" i="4" s="1"/>
  <c r="D1293" i="4" s="1"/>
  <c r="D1294" i="4" s="1"/>
  <c r="C1280" i="4"/>
  <c r="C1281" i="4" s="1"/>
  <c r="C1282" i="4" s="1"/>
  <c r="C1283" i="4" s="1"/>
  <c r="C1284" i="4" s="1"/>
  <c r="C1285" i="4" s="1"/>
  <c r="C1286" i="4" s="1"/>
  <c r="C1287" i="4" s="1"/>
  <c r="C1288" i="4" s="1"/>
  <c r="C1289" i="4" s="1"/>
  <c r="C1290" i="4" s="1"/>
  <c r="C1291" i="4" s="1"/>
  <c r="C1292" i="4" s="1"/>
  <c r="C1293" i="4" s="1"/>
  <c r="C1294" i="4" s="1"/>
  <c r="CH1278" i="4"/>
  <c r="CG1278" i="4"/>
  <c r="CF1278" i="4"/>
  <c r="CE1278" i="4"/>
  <c r="CD1278" i="4"/>
  <c r="CC1278" i="4"/>
  <c r="CB1278" i="4"/>
  <c r="CA1278" i="4"/>
  <c r="BZ1278" i="4"/>
  <c r="BY1278" i="4"/>
  <c r="BX1278" i="4"/>
  <c r="BW1278" i="4"/>
  <c r="BV1278" i="4"/>
  <c r="BU1278" i="4"/>
  <c r="BT1278" i="4"/>
  <c r="BS1278" i="4"/>
  <c r="BR1278" i="4"/>
  <c r="BQ1278" i="4"/>
  <c r="BP1278" i="4"/>
  <c r="BO1278" i="4"/>
  <c r="BN1278" i="4"/>
  <c r="AE1275" i="4"/>
  <c r="AD1275" i="4"/>
  <c r="AC1275" i="4"/>
  <c r="AB1275" i="4"/>
  <c r="W1275" i="4"/>
  <c r="V1275" i="4"/>
  <c r="U1275" i="4"/>
  <c r="AE1274" i="4"/>
  <c r="AD1274" i="4"/>
  <c r="AC1274" i="4"/>
  <c r="AB1274" i="4"/>
  <c r="M1274" i="4"/>
  <c r="M1275" i="4" s="1"/>
  <c r="M1276" i="4" s="1"/>
  <c r="M1277" i="4" s="1"/>
  <c r="M1278" i="4" s="1"/>
  <c r="M1279" i="4" s="1"/>
  <c r="M1280" i="4" s="1"/>
  <c r="M1281" i="4" s="1"/>
  <c r="M1282" i="4" s="1"/>
  <c r="M1283" i="4" s="1"/>
  <c r="M1284" i="4" s="1"/>
  <c r="M1285" i="4" s="1"/>
  <c r="L1274" i="4"/>
  <c r="L1275" i="4" s="1"/>
  <c r="L1276" i="4" s="1"/>
  <c r="L1277" i="4" s="1"/>
  <c r="L1278" i="4" s="1"/>
  <c r="L1279" i="4" s="1"/>
  <c r="L1280" i="4" s="1"/>
  <c r="L1281" i="4" s="1"/>
  <c r="L1282" i="4" s="1"/>
  <c r="L1283" i="4" s="1"/>
  <c r="L1284" i="4" s="1"/>
  <c r="L1285" i="4" s="1"/>
  <c r="K1274" i="4"/>
  <c r="K1275" i="4" s="1"/>
  <c r="K1276" i="4" s="1"/>
  <c r="K1277" i="4" s="1"/>
  <c r="K1278" i="4" s="1"/>
  <c r="K1279" i="4" s="1"/>
  <c r="K1280" i="4" s="1"/>
  <c r="K1281" i="4" s="1"/>
  <c r="K1282" i="4" s="1"/>
  <c r="K1283" i="4" s="1"/>
  <c r="K1284" i="4" s="1"/>
  <c r="K1285" i="4" s="1"/>
  <c r="J1274" i="4"/>
  <c r="J1275" i="4" s="1"/>
  <c r="J1276" i="4" s="1"/>
  <c r="J1277" i="4" s="1"/>
  <c r="J1278" i="4" s="1"/>
  <c r="J1279" i="4" s="1"/>
  <c r="J1280" i="4" s="1"/>
  <c r="J1281" i="4" s="1"/>
  <c r="J1282" i="4" s="1"/>
  <c r="J1283" i="4" s="1"/>
  <c r="J1284" i="4" s="1"/>
  <c r="J1285" i="4" s="1"/>
  <c r="I1274" i="4"/>
  <c r="I1275" i="4" s="1"/>
  <c r="I1276" i="4" s="1"/>
  <c r="I1277" i="4" s="1"/>
  <c r="I1278" i="4" s="1"/>
  <c r="I1279" i="4" s="1"/>
  <c r="I1280" i="4" s="1"/>
  <c r="I1281" i="4" s="1"/>
  <c r="I1282" i="4" s="1"/>
  <c r="I1283" i="4" s="1"/>
  <c r="I1284" i="4" s="1"/>
  <c r="I1285" i="4" s="1"/>
  <c r="H1274" i="4"/>
  <c r="H1275" i="4" s="1"/>
  <c r="H1276" i="4" s="1"/>
  <c r="H1277" i="4" s="1"/>
  <c r="H1278" i="4" s="1"/>
  <c r="H1279" i="4" s="1"/>
  <c r="H1280" i="4" s="1"/>
  <c r="H1281" i="4" s="1"/>
  <c r="H1282" i="4" s="1"/>
  <c r="H1283" i="4" s="1"/>
  <c r="H1284" i="4" s="1"/>
  <c r="H1285" i="4" s="1"/>
  <c r="G1274" i="4"/>
  <c r="G1275" i="4" s="1"/>
  <c r="G1276" i="4" s="1"/>
  <c r="G1277" i="4" s="1"/>
  <c r="G1278" i="4" s="1"/>
  <c r="G1279" i="4" s="1"/>
  <c r="G1280" i="4" s="1"/>
  <c r="G1281" i="4" s="1"/>
  <c r="G1282" i="4" s="1"/>
  <c r="G1283" i="4" s="1"/>
  <c r="G1284" i="4" s="1"/>
  <c r="G1285" i="4" s="1"/>
  <c r="E1274" i="4"/>
  <c r="E1275" i="4" s="1"/>
  <c r="E1276" i="4" s="1"/>
  <c r="E1277" i="4" s="1"/>
  <c r="E1278" i="4" s="1"/>
  <c r="E1279" i="4" s="1"/>
  <c r="E1280" i="4" s="1"/>
  <c r="E1281" i="4" s="1"/>
  <c r="E1282" i="4" s="1"/>
  <c r="E1283" i="4" s="1"/>
  <c r="E1284" i="4" s="1"/>
  <c r="E1285" i="4" s="1"/>
  <c r="AE1273" i="4"/>
  <c r="AD1273" i="4"/>
  <c r="AC1273" i="4"/>
  <c r="AB1273" i="4"/>
  <c r="AA1273" i="4"/>
  <c r="AA1274" i="4" s="1"/>
  <c r="AA1275" i="4" s="1"/>
  <c r="AA1276" i="4" s="1"/>
  <c r="V1273" i="4"/>
  <c r="U1273" i="4"/>
  <c r="D1273" i="4"/>
  <c r="D1274" i="4" s="1"/>
  <c r="D1275" i="4" s="1"/>
  <c r="D1276" i="4" s="1"/>
  <c r="D1277" i="4" s="1"/>
  <c r="C1273" i="4"/>
  <c r="C1274" i="4" s="1"/>
  <c r="C1275" i="4" s="1"/>
  <c r="C1276" i="4" s="1"/>
  <c r="C1277" i="4" s="1"/>
  <c r="AE1272" i="4"/>
  <c r="AD1272" i="4"/>
  <c r="AC1272" i="4"/>
  <c r="AB1272" i="4"/>
  <c r="V1272" i="4"/>
  <c r="U1272" i="4"/>
  <c r="T1272" i="4"/>
  <c r="T1273" i="4" s="1"/>
  <c r="T1274" i="4" s="1"/>
  <c r="T1275" i="4" s="1"/>
  <c r="T1276" i="4" s="1"/>
  <c r="T1277" i="4" s="1"/>
  <c r="T1278" i="4" s="1"/>
  <c r="T1279" i="4" s="1"/>
  <c r="S1272" i="4"/>
  <c r="S1273" i="4" s="1"/>
  <c r="S1274" i="4" s="1"/>
  <c r="S1275" i="4" s="1"/>
  <c r="S1276" i="4" s="1"/>
  <c r="S1277" i="4" s="1"/>
  <c r="S1278" i="4" s="1"/>
  <c r="S1279" i="4" s="1"/>
  <c r="R1272" i="4"/>
  <c r="R1273" i="4" s="1"/>
  <c r="R1274" i="4" s="1"/>
  <c r="R1275" i="4" s="1"/>
  <c r="R1276" i="4" s="1"/>
  <c r="R1277" i="4" s="1"/>
  <c r="R1278" i="4" s="1"/>
  <c r="R1279" i="4" s="1"/>
  <c r="Q1272" i="4"/>
  <c r="Q1273" i="4" s="1"/>
  <c r="Q1274" i="4" s="1"/>
  <c r="Q1275" i="4" s="1"/>
  <c r="Q1276" i="4" s="1"/>
  <c r="Q1277" i="4" s="1"/>
  <c r="Q1278" i="4" s="1"/>
  <c r="Q1279" i="4" s="1"/>
  <c r="O1273" i="4"/>
  <c r="O1274" i="4" s="1"/>
  <c r="O1275" i="4" s="1"/>
  <c r="O1276" i="4" s="1"/>
  <c r="O1277" i="4" s="1"/>
  <c r="O1278" i="4" s="1"/>
  <c r="O1279" i="4" s="1"/>
  <c r="B1272" i="4"/>
  <c r="B1372" i="4" s="1"/>
  <c r="B1472" i="4" s="1"/>
  <c r="B1572" i="4" s="1"/>
  <c r="CH1271" i="4"/>
  <c r="CG1271" i="4"/>
  <c r="CF1271" i="4"/>
  <c r="CE1271" i="4"/>
  <c r="CD1271" i="4"/>
  <c r="CC1271" i="4"/>
  <c r="CB1271" i="4"/>
  <c r="CA1271" i="4"/>
  <c r="BZ1271" i="4"/>
  <c r="BY1271" i="4"/>
  <c r="BX1271" i="4"/>
  <c r="BW1271" i="4"/>
  <c r="BV1271" i="4"/>
  <c r="BU1271" i="4"/>
  <c r="BT1271" i="4"/>
  <c r="BS1271" i="4"/>
  <c r="BR1271" i="4"/>
  <c r="BQ1271" i="4"/>
  <c r="BP1271" i="4"/>
  <c r="BO1271" i="4"/>
  <c r="BN1271" i="4"/>
  <c r="M1270" i="4"/>
  <c r="M1271" i="4" s="1"/>
  <c r="L1270" i="4"/>
  <c r="L1271" i="4" s="1"/>
  <c r="K1270" i="4"/>
  <c r="K1271" i="4" s="1"/>
  <c r="J1270" i="4"/>
  <c r="J1271" i="4" s="1"/>
  <c r="I1270" i="4"/>
  <c r="I1271" i="4" s="1"/>
  <c r="H1270" i="4"/>
  <c r="H1271" i="4" s="1"/>
  <c r="G1270" i="4"/>
  <c r="G1271" i="4" s="1"/>
  <c r="E1270" i="4"/>
  <c r="E1271" i="4" s="1"/>
  <c r="AL1269" i="4"/>
  <c r="AL1270" i="4" s="1"/>
  <c r="AL1271" i="4" s="1"/>
  <c r="AL1272" i="4" s="1"/>
  <c r="AL1273" i="4" s="1"/>
  <c r="AL1274" i="4" s="1"/>
  <c r="AL1275" i="4" s="1"/>
  <c r="AL1276" i="4" s="1"/>
  <c r="AL1277" i="4" s="1"/>
  <c r="AL1278" i="4" s="1"/>
  <c r="AL1279" i="4" s="1"/>
  <c r="AL1280" i="4" s="1"/>
  <c r="AL1281" i="4" s="1"/>
  <c r="AL1282" i="4" s="1"/>
  <c r="AL1283" i="4" s="1"/>
  <c r="AK1269" i="4"/>
  <c r="AK1270" i="4" s="1"/>
  <c r="AK1271" i="4" s="1"/>
  <c r="AK1272" i="4" s="1"/>
  <c r="AK1273" i="4" s="1"/>
  <c r="AK1274" i="4" s="1"/>
  <c r="AK1275" i="4" s="1"/>
  <c r="AK1276" i="4" s="1"/>
  <c r="AK1277" i="4" s="1"/>
  <c r="AK1278" i="4" s="1"/>
  <c r="AK1279" i="4" s="1"/>
  <c r="AK1280" i="4" s="1"/>
  <c r="AK1281" i="4" s="1"/>
  <c r="AK1282" i="4" s="1"/>
  <c r="AK1283" i="4" s="1"/>
  <c r="AK1284" i="4" s="1"/>
  <c r="AK1285" i="4" s="1"/>
  <c r="AK1286" i="4" s="1"/>
  <c r="AK1287" i="4" s="1"/>
  <c r="AK1288" i="4" s="1"/>
  <c r="AK1289" i="4" s="1"/>
  <c r="AK1290" i="4" s="1"/>
  <c r="AK1291" i="4" s="1"/>
  <c r="AK1292" i="4" s="1"/>
  <c r="AK1293" i="4" s="1"/>
  <c r="AK1294" i="4" s="1"/>
  <c r="AK1295" i="4" s="1"/>
  <c r="AJ1269" i="4"/>
  <c r="AJ1270" i="4" s="1"/>
  <c r="AJ1271" i="4" s="1"/>
  <c r="AJ1272" i="4" s="1"/>
  <c r="AJ1273" i="4" s="1"/>
  <c r="AJ1274" i="4" s="1"/>
  <c r="AJ1275" i="4" s="1"/>
  <c r="AJ1276" i="4" s="1"/>
  <c r="AJ1277" i="4" s="1"/>
  <c r="AJ1278" i="4" s="1"/>
  <c r="AI1269" i="4"/>
  <c r="AI1270" i="4" s="1"/>
  <c r="AI1271" i="4" s="1"/>
  <c r="AI1272" i="4" s="1"/>
  <c r="AI1273" i="4" s="1"/>
  <c r="AI1274" i="4" s="1"/>
  <c r="AI1275" i="4" s="1"/>
  <c r="AI1276" i="4" s="1"/>
  <c r="AI1277" i="4" s="1"/>
  <c r="AI1278" i="4" s="1"/>
  <c r="AI1279" i="4" s="1"/>
  <c r="AI1280" i="4" s="1"/>
  <c r="AI1281" i="4" s="1"/>
  <c r="AI1282" i="4" s="1"/>
  <c r="AI1283" i="4" s="1"/>
  <c r="AI1284" i="4" s="1"/>
  <c r="AI1285" i="4" s="1"/>
  <c r="AI1286" i="4" s="1"/>
  <c r="AI1287" i="4" s="1"/>
  <c r="AI1288" i="4" s="1"/>
  <c r="AI1289" i="4" s="1"/>
  <c r="AI1290" i="4" s="1"/>
  <c r="AI1291" i="4" s="1"/>
  <c r="AI1292" i="4" s="1"/>
  <c r="AI1293" i="4" s="1"/>
  <c r="AI1294" i="4" s="1"/>
  <c r="AI1295" i="4" s="1"/>
  <c r="AH1269" i="4"/>
  <c r="AH1270" i="4" s="1"/>
  <c r="AH1271" i="4" s="1"/>
  <c r="AH1272" i="4" s="1"/>
  <c r="AH1273" i="4" s="1"/>
  <c r="AH1274" i="4" s="1"/>
  <c r="AH1275" i="4" s="1"/>
  <c r="AH1276" i="4" s="1"/>
  <c r="AH1277" i="4" s="1"/>
  <c r="AH1278" i="4" s="1"/>
  <c r="AG1269" i="4"/>
  <c r="AG1270" i="4" s="1"/>
  <c r="AG1271" i="4" s="1"/>
  <c r="AF1269" i="4"/>
  <c r="AF1270" i="4" s="1"/>
  <c r="AF1271" i="4" s="1"/>
  <c r="AF1272" i="4" s="1"/>
  <c r="AF1273" i="4" s="1"/>
  <c r="AF1274" i="4" s="1"/>
  <c r="AF1275" i="4" s="1"/>
  <c r="AF1276" i="4" s="1"/>
  <c r="AF1277" i="4" s="1"/>
  <c r="AF1278" i="4" s="1"/>
  <c r="AF1279" i="4" s="1"/>
  <c r="AF1280" i="4" s="1"/>
  <c r="AF1281" i="4" s="1"/>
  <c r="AF1282" i="4" s="1"/>
  <c r="AF1283" i="4" s="1"/>
  <c r="AF1284" i="4" s="1"/>
  <c r="AF1285" i="4" s="1"/>
  <c r="AF1286" i="4" s="1"/>
  <c r="AF1287" i="4" s="1"/>
  <c r="AF1288" i="4" s="1"/>
  <c r="AF1289" i="4" s="1"/>
  <c r="AF1290" i="4" s="1"/>
  <c r="AF1291" i="4" s="1"/>
  <c r="AF1292" i="4" s="1"/>
  <c r="AF1293" i="4" s="1"/>
  <c r="AF1294" i="4" s="1"/>
  <c r="AF1295" i="4" s="1"/>
  <c r="AF1296" i="4" s="1"/>
  <c r="AF1297" i="4" s="1"/>
  <c r="AF1298" i="4" s="1"/>
  <c r="AF1299" i="4" s="1"/>
  <c r="AF1300" i="4" s="1"/>
  <c r="AF1301" i="4" s="1"/>
  <c r="AF1302" i="4" s="1"/>
  <c r="AF1303" i="4" s="1"/>
  <c r="AF1304" i="4" s="1"/>
  <c r="AF1305" i="4" s="1"/>
  <c r="AF1306" i="4" s="1"/>
  <c r="AF1307" i="4" s="1"/>
  <c r="AF1308" i="4" s="1"/>
  <c r="AF1309" i="4" s="1"/>
  <c r="AF1310" i="4" s="1"/>
  <c r="AE1269" i="4"/>
  <c r="AE1270" i="4" s="1"/>
  <c r="AE1271" i="4" s="1"/>
  <c r="AD1269" i="4"/>
  <c r="AD1270" i="4" s="1"/>
  <c r="AD1271" i="4" s="1"/>
  <c r="AC1269" i="4"/>
  <c r="AC1270" i="4" s="1"/>
  <c r="AC1271" i="4" s="1"/>
  <c r="AB1269" i="4"/>
  <c r="AB1270" i="4" s="1"/>
  <c r="AB1271" i="4" s="1"/>
  <c r="AA1269" i="4"/>
  <c r="AA1270" i="4" s="1"/>
  <c r="AA1271" i="4" s="1"/>
  <c r="Z1269" i="4"/>
  <c r="Z1270" i="4" s="1"/>
  <c r="Z1271" i="4" s="1"/>
  <c r="Z1272" i="4" s="1"/>
  <c r="Z1273" i="4" s="1"/>
  <c r="Z1274" i="4" s="1"/>
  <c r="Z1275" i="4" s="1"/>
  <c r="Z1276" i="4" s="1"/>
  <c r="Z1277" i="4" s="1"/>
  <c r="Z1278" i="4" s="1"/>
  <c r="Z1279" i="4" s="1"/>
  <c r="Z1280" i="4" s="1"/>
  <c r="Z1281" i="4" s="1"/>
  <c r="Z1282" i="4" s="1"/>
  <c r="Z1283" i="4" s="1"/>
  <c r="Z1284" i="4" s="1"/>
  <c r="Z1285" i="4" s="1"/>
  <c r="Y1269" i="4"/>
  <c r="Y1270" i="4" s="1"/>
  <c r="Y1271" i="4" s="1"/>
  <c r="Y1272" i="4" s="1"/>
  <c r="Y1273" i="4" s="1"/>
  <c r="Y1274" i="4" s="1"/>
  <c r="Y1275" i="4" s="1"/>
  <c r="Y1276" i="4" s="1"/>
  <c r="Y1277" i="4" s="1"/>
  <c r="Y1278" i="4" s="1"/>
  <c r="Y1279" i="4" s="1"/>
  <c r="Y1280" i="4" s="1"/>
  <c r="Y1281" i="4" s="1"/>
  <c r="Y1282" i="4" s="1"/>
  <c r="Y1283" i="4" s="1"/>
  <c r="Y1284" i="4" s="1"/>
  <c r="Y1285" i="4" s="1"/>
  <c r="X1269" i="4"/>
  <c r="X1270" i="4" s="1"/>
  <c r="X1271" i="4" s="1"/>
  <c r="W1269" i="4"/>
  <c r="W1270" i="4" s="1"/>
  <c r="W1271" i="4" s="1"/>
  <c r="V1269" i="4"/>
  <c r="V1270" i="4" s="1"/>
  <c r="V1271" i="4" s="1"/>
  <c r="U1269" i="4"/>
  <c r="U1270" i="4" s="1"/>
  <c r="U1271" i="4" s="1"/>
  <c r="T1269" i="4"/>
  <c r="T1270" i="4" s="1"/>
  <c r="T1271" i="4" s="1"/>
  <c r="S1269" i="4"/>
  <c r="S1270" i="4" s="1"/>
  <c r="S1271" i="4" s="1"/>
  <c r="R1269" i="4"/>
  <c r="R1270" i="4" s="1"/>
  <c r="R1271" i="4" s="1"/>
  <c r="Q1269" i="4"/>
  <c r="Q1270" i="4" s="1"/>
  <c r="Q1271" i="4" s="1"/>
  <c r="P1269" i="4"/>
  <c r="P1270" i="4" s="1"/>
  <c r="P1271" i="4" s="1"/>
  <c r="O1269" i="4"/>
  <c r="O1270" i="4" s="1"/>
  <c r="O1271" i="4" s="1"/>
  <c r="N1269" i="4"/>
  <c r="N1270" i="4" s="1"/>
  <c r="N1271" i="4" s="1"/>
  <c r="N1272" i="4" s="1"/>
  <c r="N1273" i="4" s="1"/>
  <c r="N1274" i="4" s="1"/>
  <c r="N1275" i="4" s="1"/>
  <c r="N1276" i="4" s="1"/>
  <c r="N1277" i="4" s="1"/>
  <c r="N1278" i="4" s="1"/>
  <c r="N1279" i="4" s="1"/>
  <c r="N1280" i="4" s="1"/>
  <c r="N1281" i="4" s="1"/>
  <c r="N1282" i="4" s="1"/>
  <c r="N1283" i="4" s="1"/>
  <c r="N1284" i="4" s="1"/>
  <c r="N1285" i="4" s="1"/>
  <c r="N1286" i="4" s="1"/>
  <c r="N1287" i="4" s="1"/>
  <c r="N1288" i="4" s="1"/>
  <c r="N1289" i="4" s="1"/>
  <c r="N1290" i="4" s="1"/>
  <c r="N1291" i="4" s="1"/>
  <c r="N1292" i="4" s="1"/>
  <c r="N1293" i="4" s="1"/>
  <c r="N1294" i="4" s="1"/>
  <c r="N1295" i="4" s="1"/>
  <c r="N1296" i="4" s="1"/>
  <c r="N1297" i="4" s="1"/>
  <c r="N1298" i="4" s="1"/>
  <c r="N1299" i="4" s="1"/>
  <c r="N1300" i="4" s="1"/>
  <c r="N1301" i="4" s="1"/>
  <c r="N1302" i="4" s="1"/>
  <c r="N1303" i="4" s="1"/>
  <c r="N1304" i="4" s="1"/>
  <c r="N1305" i="4" s="1"/>
  <c r="N1306" i="4" s="1"/>
  <c r="N1307" i="4" s="1"/>
  <c r="N1308" i="4" s="1"/>
  <c r="N1309" i="4" s="1"/>
  <c r="N1310" i="4" s="1"/>
  <c r="D1269" i="4"/>
  <c r="D1270" i="4" s="1"/>
  <c r="C1269" i="4"/>
  <c r="C1270" i="4" s="1"/>
  <c r="B1268" i="4"/>
  <c r="B1368" i="4" s="1"/>
  <c r="B1468" i="4" s="1"/>
  <c r="B1568" i="4" s="1"/>
  <c r="B1210" i="4"/>
  <c r="B1310" i="4" s="1"/>
  <c r="B1410" i="4" s="1"/>
  <c r="B1510" i="4" s="1"/>
  <c r="B1610" i="4" s="1"/>
  <c r="B1209" i="4"/>
  <c r="B1309" i="4" s="1"/>
  <c r="B1409" i="4" s="1"/>
  <c r="B1509" i="4" s="1"/>
  <c r="B1609" i="4" s="1"/>
  <c r="B1208" i="4"/>
  <c r="B1308" i="4" s="1"/>
  <c r="B1408" i="4" s="1"/>
  <c r="B1508" i="4" s="1"/>
  <c r="B1608" i="4" s="1"/>
  <c r="B1207" i="4"/>
  <c r="B1307" i="4" s="1"/>
  <c r="B1407" i="4" s="1"/>
  <c r="B1507" i="4" s="1"/>
  <c r="B1607" i="4" s="1"/>
  <c r="B1206" i="4"/>
  <c r="B1306" i="4" s="1"/>
  <c r="B1406" i="4" s="1"/>
  <c r="B1506" i="4" s="1"/>
  <c r="B1606" i="4" s="1"/>
  <c r="B1205" i="4"/>
  <c r="B1305" i="4" s="1"/>
  <c r="B1405" i="4" s="1"/>
  <c r="B1505" i="4" s="1"/>
  <c r="B1605" i="4" s="1"/>
  <c r="B1204" i="4"/>
  <c r="B1304" i="4" s="1"/>
  <c r="B1404" i="4" s="1"/>
  <c r="B1504" i="4" s="1"/>
  <c r="B1604" i="4" s="1"/>
  <c r="B1203" i="4"/>
  <c r="B1303" i="4" s="1"/>
  <c r="B1403" i="4" s="1"/>
  <c r="B1503" i="4" s="1"/>
  <c r="B1603" i="4" s="1"/>
  <c r="B1202" i="4"/>
  <c r="B1302" i="4" s="1"/>
  <c r="B1402" i="4" s="1"/>
  <c r="B1502" i="4" s="1"/>
  <c r="B1602" i="4" s="1"/>
  <c r="B1201" i="4"/>
  <c r="B1301" i="4" s="1"/>
  <c r="B1401" i="4" s="1"/>
  <c r="B1501" i="4" s="1"/>
  <c r="B1601" i="4" s="1"/>
  <c r="B1200" i="4"/>
  <c r="B1300" i="4" s="1"/>
  <c r="B1400" i="4" s="1"/>
  <c r="B1500" i="4" s="1"/>
  <c r="B1600" i="4" s="1"/>
  <c r="B1199" i="4"/>
  <c r="B1299" i="4" s="1"/>
  <c r="B1399" i="4" s="1"/>
  <c r="B1499" i="4" s="1"/>
  <c r="B1599" i="4" s="1"/>
  <c r="B1198" i="4"/>
  <c r="B1298" i="4" s="1"/>
  <c r="B1398" i="4" s="1"/>
  <c r="B1498" i="4" s="1"/>
  <c r="B1598" i="4" s="1"/>
  <c r="B1197" i="4"/>
  <c r="B1297" i="4" s="1"/>
  <c r="B1397" i="4" s="1"/>
  <c r="B1497" i="4" s="1"/>
  <c r="B1597" i="4" s="1"/>
  <c r="B1196" i="4"/>
  <c r="B1195" i="4"/>
  <c r="B1295" i="4" s="1"/>
  <c r="B1395" i="4" s="1"/>
  <c r="B1495" i="4" s="1"/>
  <c r="B1595" i="4" s="1"/>
  <c r="B1194" i="4"/>
  <c r="B1294" i="4" s="1"/>
  <c r="B1394" i="4" s="1"/>
  <c r="B1494" i="4" s="1"/>
  <c r="B1594" i="4" s="1"/>
  <c r="B1193" i="4"/>
  <c r="B1293" i="4" s="1"/>
  <c r="B1393" i="4" s="1"/>
  <c r="B1493" i="4" s="1"/>
  <c r="B1593" i="4" s="1"/>
  <c r="B1192" i="4"/>
  <c r="B1191" i="4"/>
  <c r="B1291" i="4" s="1"/>
  <c r="B1391" i="4" s="1"/>
  <c r="B1491" i="4" s="1"/>
  <c r="B1591" i="4" s="1"/>
  <c r="B1190" i="4"/>
  <c r="B1189" i="4"/>
  <c r="B1188" i="4"/>
  <c r="B1288" i="4" s="1"/>
  <c r="B1388" i="4" s="1"/>
  <c r="B1488" i="4" s="1"/>
  <c r="B1588" i="4" s="1"/>
  <c r="B1187" i="4"/>
  <c r="B1287" i="4" s="1"/>
  <c r="B1387" i="4" s="1"/>
  <c r="B1487" i="4" s="1"/>
  <c r="B1587" i="4" s="1"/>
  <c r="B1186" i="4"/>
  <c r="B1185" i="4"/>
  <c r="B1285" i="4" s="1"/>
  <c r="B1385" i="4" s="1"/>
  <c r="B1485" i="4" s="1"/>
  <c r="B1585" i="4" s="1"/>
  <c r="B1184" i="4"/>
  <c r="B1284" i="4" s="1"/>
  <c r="B1384" i="4" s="1"/>
  <c r="B1484" i="4" s="1"/>
  <c r="B1584" i="4" s="1"/>
  <c r="B1183" i="4"/>
  <c r="B1283" i="4" s="1"/>
  <c r="B1383" i="4" s="1"/>
  <c r="B1483" i="4" s="1"/>
  <c r="B1583" i="4" s="1"/>
  <c r="B1182" i="4"/>
  <c r="B1282" i="4" s="1"/>
  <c r="B1382" i="4" s="1"/>
  <c r="B1482" i="4" s="1"/>
  <c r="B1582" i="4" s="1"/>
  <c r="B1181" i="4"/>
  <c r="B1281" i="4" s="1"/>
  <c r="B1381" i="4" s="1"/>
  <c r="B1481" i="4" s="1"/>
  <c r="B1581" i="4" s="1"/>
  <c r="B1180" i="4"/>
  <c r="B1280" i="4" s="1"/>
  <c r="B1380" i="4" s="1"/>
  <c r="B1480" i="4" s="1"/>
  <c r="B1580" i="4" s="1"/>
  <c r="B1179" i="4"/>
  <c r="B1279" i="4" s="1"/>
  <c r="B1379" i="4" s="1"/>
  <c r="B1479" i="4" s="1"/>
  <c r="B1579" i="4" s="1"/>
  <c r="B1178" i="4"/>
  <c r="B1278" i="4" s="1"/>
  <c r="B1378" i="4" s="1"/>
  <c r="B1478" i="4" s="1"/>
  <c r="B1578" i="4" s="1"/>
  <c r="B1177" i="4"/>
  <c r="B1277" i="4" s="1"/>
  <c r="B1377" i="4" s="1"/>
  <c r="B1477" i="4" s="1"/>
  <c r="B1577" i="4" s="1"/>
  <c r="B1176" i="4"/>
  <c r="B1276" i="4" s="1"/>
  <c r="B1376" i="4" s="1"/>
  <c r="B1476" i="4" s="1"/>
  <c r="B1576" i="4" s="1"/>
  <c r="B1175" i="4"/>
  <c r="B1275" i="4" s="1"/>
  <c r="B1375" i="4" s="1"/>
  <c r="B1475" i="4" s="1"/>
  <c r="B1575" i="4" s="1"/>
  <c r="B1174" i="4"/>
  <c r="B1274" i="4" s="1"/>
  <c r="B1374" i="4" s="1"/>
  <c r="B1474" i="4" s="1"/>
  <c r="B1574" i="4" s="1"/>
  <c r="B1173" i="4"/>
  <c r="B1273" i="4" s="1"/>
  <c r="B1373" i="4" s="1"/>
  <c r="B1473" i="4" s="1"/>
  <c r="B1573" i="4" s="1"/>
  <c r="B1172" i="4"/>
  <c r="B1171" i="4"/>
  <c r="B1271" i="4" s="1"/>
  <c r="B1371" i="4" s="1"/>
  <c r="B1471" i="4" s="1"/>
  <c r="B1571" i="4" s="1"/>
  <c r="B1170" i="4"/>
  <c r="B1270" i="4" s="1"/>
  <c r="B1370" i="4" s="1"/>
  <c r="B1470" i="4" s="1"/>
  <c r="B1570" i="4" s="1"/>
  <c r="B1169" i="4"/>
  <c r="B1269" i="4" s="1"/>
  <c r="B1369" i="4" s="1"/>
  <c r="B1469" i="4" s="1"/>
  <c r="B1569" i="4" s="1"/>
  <c r="M1209" i="4"/>
  <c r="M1210" i="4" s="1"/>
  <c r="L1209" i="4"/>
  <c r="L1210" i="4" s="1"/>
  <c r="J1209" i="4"/>
  <c r="J1210" i="4" s="1"/>
  <c r="I1209" i="4"/>
  <c r="I1210" i="4" s="1"/>
  <c r="H1209" i="4"/>
  <c r="H1210" i="4" s="1"/>
  <c r="G1209" i="4"/>
  <c r="G1210" i="4" s="1"/>
  <c r="M1204" i="4"/>
  <c r="M1205" i="4" s="1"/>
  <c r="L1203" i="4"/>
  <c r="L1204" i="4" s="1"/>
  <c r="L1205" i="4" s="1"/>
  <c r="D1197" i="4"/>
  <c r="D1198" i="4" s="1"/>
  <c r="D1199" i="4" s="1"/>
  <c r="D1200" i="4" s="1"/>
  <c r="D1201" i="4" s="1"/>
  <c r="D1202" i="4" s="1"/>
  <c r="D1203" i="4" s="1"/>
  <c r="D1204" i="4" s="1"/>
  <c r="D1205" i="4" s="1"/>
  <c r="D1206" i="4" s="1"/>
  <c r="D1207" i="4" s="1"/>
  <c r="D1208" i="4" s="1"/>
  <c r="D1209" i="4" s="1"/>
  <c r="D1210" i="4" s="1"/>
  <c r="C1197" i="4"/>
  <c r="C1198" i="4" s="1"/>
  <c r="C1199" i="4" s="1"/>
  <c r="C1200" i="4" s="1"/>
  <c r="C1201" i="4" s="1"/>
  <c r="C1202" i="4" s="1"/>
  <c r="C1203" i="4" s="1"/>
  <c r="C1204" i="4" s="1"/>
  <c r="C1205" i="4" s="1"/>
  <c r="C1206" i="4" s="1"/>
  <c r="C1207" i="4" s="1"/>
  <c r="C1208" i="4" s="1"/>
  <c r="C1209" i="4" s="1"/>
  <c r="C1210" i="4" s="1"/>
  <c r="AK1196" i="4"/>
  <c r="CH1195" i="4"/>
  <c r="CG1195" i="4"/>
  <c r="CF1195" i="4"/>
  <c r="CE1195" i="4"/>
  <c r="CD1195" i="4"/>
  <c r="CC1195" i="4"/>
  <c r="CB1195" i="4"/>
  <c r="CA1195" i="4"/>
  <c r="BZ1195" i="4"/>
  <c r="BY1195" i="4"/>
  <c r="BX1195" i="4"/>
  <c r="BW1195" i="4"/>
  <c r="BV1195" i="4"/>
  <c r="BU1195" i="4"/>
  <c r="BT1195" i="4"/>
  <c r="BS1195" i="4"/>
  <c r="BR1195" i="4"/>
  <c r="BQ1195" i="4"/>
  <c r="BP1195" i="4"/>
  <c r="BO1195" i="4"/>
  <c r="BN1195" i="4"/>
  <c r="AE1189" i="4"/>
  <c r="AD1189" i="4"/>
  <c r="AC1189" i="4"/>
  <c r="AB1189" i="4"/>
  <c r="W1189" i="4"/>
  <c r="V1189" i="4"/>
  <c r="U1189" i="4"/>
  <c r="AE1188" i="4"/>
  <c r="AD1188" i="4"/>
  <c r="AC1188" i="4"/>
  <c r="AB1188" i="4"/>
  <c r="M1188" i="4"/>
  <c r="M1189" i="4" s="1"/>
  <c r="M1190" i="4" s="1"/>
  <c r="M1191" i="4" s="1"/>
  <c r="M1192" i="4" s="1"/>
  <c r="M1193" i="4" s="1"/>
  <c r="M1194" i="4" s="1"/>
  <c r="M1195" i="4" s="1"/>
  <c r="M1196" i="4" s="1"/>
  <c r="M1197" i="4" s="1"/>
  <c r="M1198" i="4" s="1"/>
  <c r="M1199" i="4" s="1"/>
  <c r="M1200" i="4" s="1"/>
  <c r="M1201" i="4" s="1"/>
  <c r="L1188" i="4"/>
  <c r="L1189" i="4" s="1"/>
  <c r="L1190" i="4" s="1"/>
  <c r="L1191" i="4" s="1"/>
  <c r="L1192" i="4" s="1"/>
  <c r="L1193" i="4" s="1"/>
  <c r="L1194" i="4" s="1"/>
  <c r="L1195" i="4" s="1"/>
  <c r="L1196" i="4" s="1"/>
  <c r="L1197" i="4" s="1"/>
  <c r="L1198" i="4" s="1"/>
  <c r="L1199" i="4" s="1"/>
  <c r="L1200" i="4" s="1"/>
  <c r="K1188" i="4"/>
  <c r="K1189" i="4" s="1"/>
  <c r="K1190" i="4" s="1"/>
  <c r="K1191" i="4" s="1"/>
  <c r="K1192" i="4" s="1"/>
  <c r="K1193" i="4" s="1"/>
  <c r="K1194" i="4" s="1"/>
  <c r="K1195" i="4" s="1"/>
  <c r="K1196" i="4" s="1"/>
  <c r="K1197" i="4" s="1"/>
  <c r="K1198" i="4" s="1"/>
  <c r="K1199" i="4" s="1"/>
  <c r="K1200" i="4" s="1"/>
  <c r="K1201" i="4" s="1"/>
  <c r="K1202" i="4" s="1"/>
  <c r="K1203" i="4" s="1"/>
  <c r="J1188" i="4"/>
  <c r="J1189" i="4" s="1"/>
  <c r="J1190" i="4" s="1"/>
  <c r="J1191" i="4" s="1"/>
  <c r="J1192" i="4" s="1"/>
  <c r="J1193" i="4" s="1"/>
  <c r="J1194" i="4" s="1"/>
  <c r="J1195" i="4" s="1"/>
  <c r="J1196" i="4" s="1"/>
  <c r="J1197" i="4" s="1"/>
  <c r="J1198" i="4" s="1"/>
  <c r="J1199" i="4" s="1"/>
  <c r="J1200" i="4" s="1"/>
  <c r="J1201" i="4" s="1"/>
  <c r="J1202" i="4" s="1"/>
  <c r="J1203" i="4" s="1"/>
  <c r="J1204" i="4" s="1"/>
  <c r="I1188" i="4"/>
  <c r="I1189" i="4" s="1"/>
  <c r="I1190" i="4" s="1"/>
  <c r="I1191" i="4" s="1"/>
  <c r="I1192" i="4" s="1"/>
  <c r="I1193" i="4" s="1"/>
  <c r="I1194" i="4" s="1"/>
  <c r="I1195" i="4" s="1"/>
  <c r="I1196" i="4" s="1"/>
  <c r="I1197" i="4" s="1"/>
  <c r="I1198" i="4" s="1"/>
  <c r="I1199" i="4" s="1"/>
  <c r="I1200" i="4" s="1"/>
  <c r="I1201" i="4" s="1"/>
  <c r="I1202" i="4" s="1"/>
  <c r="I1203" i="4" s="1"/>
  <c r="I1204" i="4" s="1"/>
  <c r="H1188" i="4"/>
  <c r="H1189" i="4" s="1"/>
  <c r="H1190" i="4" s="1"/>
  <c r="H1191" i="4" s="1"/>
  <c r="H1192" i="4" s="1"/>
  <c r="H1193" i="4" s="1"/>
  <c r="H1194" i="4" s="1"/>
  <c r="H1195" i="4" s="1"/>
  <c r="H1196" i="4" s="1"/>
  <c r="H1197" i="4" s="1"/>
  <c r="H1198" i="4" s="1"/>
  <c r="H1199" i="4" s="1"/>
  <c r="H1200" i="4" s="1"/>
  <c r="H1201" i="4" s="1"/>
  <c r="H1202" i="4" s="1"/>
  <c r="G1188" i="4"/>
  <c r="G1189" i="4" s="1"/>
  <c r="G1190" i="4" s="1"/>
  <c r="G1191" i="4" s="1"/>
  <c r="G1192" i="4" s="1"/>
  <c r="G1193" i="4" s="1"/>
  <c r="G1194" i="4" s="1"/>
  <c r="G1195" i="4" s="1"/>
  <c r="G1196" i="4" s="1"/>
  <c r="G1197" i="4" s="1"/>
  <c r="G1198" i="4" s="1"/>
  <c r="G1199" i="4" s="1"/>
  <c r="G1200" i="4" s="1"/>
  <c r="G1201" i="4" s="1"/>
  <c r="G1202" i="4" s="1"/>
  <c r="E1188" i="4"/>
  <c r="E1189" i="4" s="1"/>
  <c r="E1190" i="4" s="1"/>
  <c r="E1191" i="4" s="1"/>
  <c r="E1192" i="4" s="1"/>
  <c r="E1193" i="4" s="1"/>
  <c r="E1194" i="4" s="1"/>
  <c r="E1195" i="4" s="1"/>
  <c r="E1196" i="4" s="1"/>
  <c r="E1197" i="4" s="1"/>
  <c r="E1198" i="4" s="1"/>
  <c r="E1199" i="4" s="1"/>
  <c r="E1200" i="4" s="1"/>
  <c r="E1201" i="4" s="1"/>
  <c r="E1202" i="4" s="1"/>
  <c r="E1203" i="4" s="1"/>
  <c r="E1204" i="4" s="1"/>
  <c r="E1205" i="4" s="1"/>
  <c r="E1206" i="4" s="1"/>
  <c r="E1207" i="4" s="1"/>
  <c r="E1208" i="4" s="1"/>
  <c r="E1209" i="4" s="1"/>
  <c r="E1210" i="4" s="1"/>
  <c r="AE1187" i="4"/>
  <c r="AD1187" i="4"/>
  <c r="AC1187" i="4"/>
  <c r="AB1187" i="4"/>
  <c r="AA1187" i="4"/>
  <c r="AA1188" i="4" s="1"/>
  <c r="AA1189" i="4" s="1"/>
  <c r="AA1190" i="4" s="1"/>
  <c r="AA1191" i="4" s="1"/>
  <c r="AA1192" i="4" s="1"/>
  <c r="AA1193" i="4" s="1"/>
  <c r="V1187" i="4"/>
  <c r="U1187" i="4"/>
  <c r="AE1186" i="4"/>
  <c r="AD1186" i="4"/>
  <c r="AC1186" i="4"/>
  <c r="AB1186" i="4"/>
  <c r="V1186" i="4"/>
  <c r="U1186" i="4"/>
  <c r="T1186" i="4"/>
  <c r="T1187" i="4" s="1"/>
  <c r="T1188" i="4" s="1"/>
  <c r="T1189" i="4" s="1"/>
  <c r="T1190" i="4" s="1"/>
  <c r="T1191" i="4" s="1"/>
  <c r="T1192" i="4" s="1"/>
  <c r="T1193" i="4" s="1"/>
  <c r="T1194" i="4" s="1"/>
  <c r="T1195" i="4" s="1"/>
  <c r="T1196" i="4" s="1"/>
  <c r="Q1187" i="4"/>
  <c r="Q1188" i="4" s="1"/>
  <c r="Q1189" i="4" s="1"/>
  <c r="Q1190" i="4" s="1"/>
  <c r="Q1191" i="4" s="1"/>
  <c r="Q1192" i="4" s="1"/>
  <c r="Q1193" i="4" s="1"/>
  <c r="Q1194" i="4" s="1"/>
  <c r="Q1195" i="4" s="1"/>
  <c r="Q1196" i="4" s="1"/>
  <c r="P1187" i="4"/>
  <c r="P1188" i="4" s="1"/>
  <c r="P1189" i="4" s="1"/>
  <c r="P1190" i="4" s="1"/>
  <c r="P1191" i="4" s="1"/>
  <c r="P1192" i="4" s="1"/>
  <c r="P1193" i="4" s="1"/>
  <c r="P1194" i="4" s="1"/>
  <c r="P1195" i="4" s="1"/>
  <c r="P1196" i="4" s="1"/>
  <c r="P1197" i="4" s="1"/>
  <c r="P1198" i="4" s="1"/>
  <c r="P1199" i="4" s="1"/>
  <c r="P1200" i="4" s="1"/>
  <c r="P1201" i="4" s="1"/>
  <c r="P1202" i="4" s="1"/>
  <c r="P1203" i="4" s="1"/>
  <c r="P1204" i="4" s="1"/>
  <c r="P1205" i="4" s="1"/>
  <c r="P1206" i="4" s="1"/>
  <c r="O1187" i="4"/>
  <c r="O1188" i="4" s="1"/>
  <c r="O1189" i="4" s="1"/>
  <c r="O1190" i="4" s="1"/>
  <c r="O1191" i="4" s="1"/>
  <c r="O1192" i="4" s="1"/>
  <c r="O1193" i="4" s="1"/>
  <c r="O1194" i="4" s="1"/>
  <c r="O1195" i="4" s="1"/>
  <c r="O1196" i="4" s="1"/>
  <c r="F1187" i="4"/>
  <c r="D1180" i="4"/>
  <c r="D1181" i="4" s="1"/>
  <c r="D1182" i="4" s="1"/>
  <c r="D1183" i="4" s="1"/>
  <c r="D1184" i="4" s="1"/>
  <c r="D1185" i="4" s="1"/>
  <c r="D1186" i="4" s="1"/>
  <c r="D1187" i="4" s="1"/>
  <c r="D1188" i="4" s="1"/>
  <c r="D1189" i="4" s="1"/>
  <c r="D1190" i="4" s="1"/>
  <c r="D1191" i="4" s="1"/>
  <c r="D1192" i="4" s="1"/>
  <c r="D1193" i="4" s="1"/>
  <c r="D1194" i="4" s="1"/>
  <c r="C1180" i="4"/>
  <c r="C1181" i="4" s="1"/>
  <c r="C1182" i="4" s="1"/>
  <c r="C1183" i="4" s="1"/>
  <c r="C1184" i="4" s="1"/>
  <c r="C1185" i="4" s="1"/>
  <c r="C1186" i="4" s="1"/>
  <c r="C1187" i="4" s="1"/>
  <c r="C1188" i="4" s="1"/>
  <c r="C1189" i="4" s="1"/>
  <c r="C1190" i="4" s="1"/>
  <c r="C1191" i="4" s="1"/>
  <c r="C1192" i="4" s="1"/>
  <c r="C1193" i="4" s="1"/>
  <c r="C1194" i="4" s="1"/>
  <c r="CH1178" i="4"/>
  <c r="CG1178" i="4"/>
  <c r="CF1178" i="4"/>
  <c r="CE1178" i="4"/>
  <c r="CD1178" i="4"/>
  <c r="CC1178" i="4"/>
  <c r="CB1178" i="4"/>
  <c r="CA1178" i="4"/>
  <c r="BZ1178" i="4"/>
  <c r="BY1178" i="4"/>
  <c r="BX1178" i="4"/>
  <c r="BW1178" i="4"/>
  <c r="BV1178" i="4"/>
  <c r="BU1178" i="4"/>
  <c r="BT1178" i="4"/>
  <c r="BS1178" i="4"/>
  <c r="BR1178" i="4"/>
  <c r="BQ1178" i="4"/>
  <c r="BP1178" i="4"/>
  <c r="BO1178" i="4"/>
  <c r="BN1178" i="4"/>
  <c r="AE1175" i="4"/>
  <c r="AD1175" i="4"/>
  <c r="AC1175" i="4"/>
  <c r="AB1175" i="4"/>
  <c r="W1175" i="4"/>
  <c r="V1175" i="4"/>
  <c r="U1175" i="4"/>
  <c r="AE1174" i="4"/>
  <c r="AD1174" i="4"/>
  <c r="AC1174" i="4"/>
  <c r="AB1174" i="4"/>
  <c r="M1174" i="4"/>
  <c r="M1175" i="4" s="1"/>
  <c r="M1176" i="4" s="1"/>
  <c r="M1177" i="4" s="1"/>
  <c r="M1178" i="4" s="1"/>
  <c r="M1179" i="4" s="1"/>
  <c r="M1180" i="4" s="1"/>
  <c r="M1181" i="4" s="1"/>
  <c r="M1182" i="4" s="1"/>
  <c r="M1183" i="4" s="1"/>
  <c r="M1184" i="4" s="1"/>
  <c r="M1185" i="4" s="1"/>
  <c r="L1174" i="4"/>
  <c r="L1175" i="4" s="1"/>
  <c r="L1176" i="4" s="1"/>
  <c r="L1177" i="4" s="1"/>
  <c r="L1178" i="4" s="1"/>
  <c r="L1179" i="4" s="1"/>
  <c r="L1180" i="4" s="1"/>
  <c r="L1181" i="4" s="1"/>
  <c r="L1182" i="4" s="1"/>
  <c r="L1183" i="4" s="1"/>
  <c r="L1184" i="4" s="1"/>
  <c r="L1185" i="4" s="1"/>
  <c r="K1174" i="4"/>
  <c r="K1175" i="4" s="1"/>
  <c r="K1176" i="4" s="1"/>
  <c r="K1177" i="4" s="1"/>
  <c r="K1178" i="4" s="1"/>
  <c r="K1179" i="4" s="1"/>
  <c r="K1180" i="4" s="1"/>
  <c r="K1181" i="4" s="1"/>
  <c r="K1182" i="4" s="1"/>
  <c r="K1183" i="4" s="1"/>
  <c r="K1184" i="4" s="1"/>
  <c r="K1185" i="4" s="1"/>
  <c r="J1174" i="4"/>
  <c r="J1175" i="4" s="1"/>
  <c r="J1176" i="4" s="1"/>
  <c r="J1177" i="4" s="1"/>
  <c r="J1178" i="4" s="1"/>
  <c r="J1179" i="4" s="1"/>
  <c r="J1180" i="4" s="1"/>
  <c r="J1181" i="4" s="1"/>
  <c r="J1182" i="4" s="1"/>
  <c r="J1183" i="4" s="1"/>
  <c r="J1184" i="4" s="1"/>
  <c r="J1185" i="4" s="1"/>
  <c r="I1174" i="4"/>
  <c r="I1175" i="4" s="1"/>
  <c r="I1176" i="4" s="1"/>
  <c r="I1177" i="4" s="1"/>
  <c r="I1178" i="4" s="1"/>
  <c r="I1179" i="4" s="1"/>
  <c r="I1180" i="4" s="1"/>
  <c r="I1181" i="4" s="1"/>
  <c r="I1182" i="4" s="1"/>
  <c r="I1183" i="4" s="1"/>
  <c r="I1184" i="4" s="1"/>
  <c r="I1185" i="4" s="1"/>
  <c r="H1174" i="4"/>
  <c r="H1175" i="4" s="1"/>
  <c r="H1176" i="4" s="1"/>
  <c r="H1177" i="4" s="1"/>
  <c r="H1178" i="4" s="1"/>
  <c r="H1179" i="4" s="1"/>
  <c r="H1180" i="4" s="1"/>
  <c r="H1181" i="4" s="1"/>
  <c r="H1182" i="4" s="1"/>
  <c r="H1183" i="4" s="1"/>
  <c r="H1184" i="4" s="1"/>
  <c r="H1185" i="4" s="1"/>
  <c r="G1174" i="4"/>
  <c r="G1175" i="4" s="1"/>
  <c r="G1176" i="4" s="1"/>
  <c r="G1177" i="4" s="1"/>
  <c r="G1178" i="4" s="1"/>
  <c r="G1179" i="4" s="1"/>
  <c r="G1180" i="4" s="1"/>
  <c r="G1181" i="4" s="1"/>
  <c r="G1182" i="4" s="1"/>
  <c r="G1183" i="4" s="1"/>
  <c r="G1184" i="4" s="1"/>
  <c r="G1185" i="4" s="1"/>
  <c r="E1174" i="4"/>
  <c r="E1175" i="4" s="1"/>
  <c r="E1176" i="4" s="1"/>
  <c r="E1177" i="4" s="1"/>
  <c r="E1178" i="4" s="1"/>
  <c r="E1179" i="4" s="1"/>
  <c r="E1180" i="4" s="1"/>
  <c r="E1181" i="4" s="1"/>
  <c r="E1182" i="4" s="1"/>
  <c r="E1183" i="4" s="1"/>
  <c r="E1184" i="4" s="1"/>
  <c r="E1185" i="4" s="1"/>
  <c r="AE1173" i="4"/>
  <c r="AD1173" i="4"/>
  <c r="AC1173" i="4"/>
  <c r="AB1173" i="4"/>
  <c r="AA1173" i="4"/>
  <c r="AA1174" i="4" s="1"/>
  <c r="AA1175" i="4" s="1"/>
  <c r="AA1176" i="4" s="1"/>
  <c r="V1173" i="4"/>
  <c r="U1173" i="4"/>
  <c r="D1173" i="4"/>
  <c r="D1174" i="4" s="1"/>
  <c r="D1175" i="4" s="1"/>
  <c r="D1176" i="4" s="1"/>
  <c r="D1177" i="4" s="1"/>
  <c r="C1173" i="4"/>
  <c r="C1174" i="4" s="1"/>
  <c r="C1175" i="4" s="1"/>
  <c r="C1176" i="4" s="1"/>
  <c r="C1177" i="4" s="1"/>
  <c r="AE1172" i="4"/>
  <c r="AD1172" i="4"/>
  <c r="AC1172" i="4"/>
  <c r="AB1172" i="4"/>
  <c r="V1172" i="4"/>
  <c r="U1172" i="4"/>
  <c r="P1173" i="4"/>
  <c r="P1174" i="4" s="1"/>
  <c r="P1175" i="4" s="1"/>
  <c r="P1176" i="4" s="1"/>
  <c r="P1177" i="4" s="1"/>
  <c r="P1178" i="4" s="1"/>
  <c r="P1179" i="4" s="1"/>
  <c r="F1173" i="4"/>
  <c r="F1174" i="4" s="1"/>
  <c r="F1175" i="4" s="1"/>
  <c r="F1176" i="4" s="1"/>
  <c r="F1177" i="4" s="1"/>
  <c r="F1178" i="4" s="1"/>
  <c r="F1179" i="4" s="1"/>
  <c r="F1180" i="4" s="1"/>
  <c r="F1181" i="4" s="1"/>
  <c r="F1182" i="4" s="1"/>
  <c r="F1183" i="4" s="1"/>
  <c r="F1184" i="4" s="1"/>
  <c r="F1185" i="4" s="1"/>
  <c r="CH1171" i="4"/>
  <c r="CG1171" i="4"/>
  <c r="CF1171" i="4"/>
  <c r="CE1171" i="4"/>
  <c r="CD1171" i="4"/>
  <c r="CC1171" i="4"/>
  <c r="CB1171" i="4"/>
  <c r="CA1171" i="4"/>
  <c r="BZ1171" i="4"/>
  <c r="BY1171" i="4"/>
  <c r="BX1171" i="4"/>
  <c r="BW1171" i="4"/>
  <c r="BV1171" i="4"/>
  <c r="BU1171" i="4"/>
  <c r="BT1171" i="4"/>
  <c r="BS1171" i="4"/>
  <c r="BR1171" i="4"/>
  <c r="BQ1171" i="4"/>
  <c r="BP1171" i="4"/>
  <c r="BO1171" i="4"/>
  <c r="BN1171" i="4"/>
  <c r="M1170" i="4"/>
  <c r="M1171" i="4" s="1"/>
  <c r="L1170" i="4"/>
  <c r="L1171" i="4" s="1"/>
  <c r="K1170" i="4"/>
  <c r="K1171" i="4" s="1"/>
  <c r="J1170" i="4"/>
  <c r="J1171" i="4" s="1"/>
  <c r="I1170" i="4"/>
  <c r="I1171" i="4" s="1"/>
  <c r="H1170" i="4"/>
  <c r="H1171" i="4" s="1"/>
  <c r="G1170" i="4"/>
  <c r="G1171" i="4" s="1"/>
  <c r="E1170" i="4"/>
  <c r="E1171" i="4" s="1"/>
  <c r="AL1169" i="4"/>
  <c r="AL1170" i="4" s="1"/>
  <c r="AL1171" i="4" s="1"/>
  <c r="AL1172" i="4" s="1"/>
  <c r="AL1173" i="4" s="1"/>
  <c r="AL1174" i="4" s="1"/>
  <c r="AL1175" i="4" s="1"/>
  <c r="AL1176" i="4" s="1"/>
  <c r="AL1177" i="4" s="1"/>
  <c r="AL1178" i="4" s="1"/>
  <c r="AL1179" i="4" s="1"/>
  <c r="AL1180" i="4" s="1"/>
  <c r="AL1181" i="4" s="1"/>
  <c r="AL1182" i="4" s="1"/>
  <c r="AL1183" i="4" s="1"/>
  <c r="AK1169" i="4"/>
  <c r="AK1170" i="4" s="1"/>
  <c r="AK1171" i="4" s="1"/>
  <c r="AK1172" i="4" s="1"/>
  <c r="AK1173" i="4" s="1"/>
  <c r="AK1174" i="4" s="1"/>
  <c r="AK1175" i="4" s="1"/>
  <c r="AK1176" i="4" s="1"/>
  <c r="AK1177" i="4" s="1"/>
  <c r="AK1178" i="4" s="1"/>
  <c r="AK1179" i="4" s="1"/>
  <c r="AK1180" i="4" s="1"/>
  <c r="AK1181" i="4" s="1"/>
  <c r="AK1182" i="4" s="1"/>
  <c r="AK1183" i="4" s="1"/>
  <c r="AK1184" i="4" s="1"/>
  <c r="AK1185" i="4" s="1"/>
  <c r="AK1186" i="4" s="1"/>
  <c r="AK1187" i="4" s="1"/>
  <c r="AK1188" i="4" s="1"/>
  <c r="AK1189" i="4" s="1"/>
  <c r="AK1190" i="4" s="1"/>
  <c r="AK1191" i="4" s="1"/>
  <c r="AK1192" i="4" s="1"/>
  <c r="AK1193" i="4" s="1"/>
  <c r="AK1194" i="4" s="1"/>
  <c r="AK1195" i="4" s="1"/>
  <c r="AJ1169" i="4"/>
  <c r="AJ1170" i="4" s="1"/>
  <c r="AJ1171" i="4" s="1"/>
  <c r="AJ1172" i="4" s="1"/>
  <c r="AJ1173" i="4" s="1"/>
  <c r="AJ1174" i="4" s="1"/>
  <c r="AJ1175" i="4" s="1"/>
  <c r="AJ1176" i="4" s="1"/>
  <c r="AJ1177" i="4" s="1"/>
  <c r="AJ1178" i="4" s="1"/>
  <c r="AI1169" i="4"/>
  <c r="AI1170" i="4" s="1"/>
  <c r="AI1171" i="4" s="1"/>
  <c r="AI1172" i="4" s="1"/>
  <c r="AI1173" i="4" s="1"/>
  <c r="AI1174" i="4" s="1"/>
  <c r="AI1175" i="4" s="1"/>
  <c r="AI1176" i="4" s="1"/>
  <c r="AI1177" i="4" s="1"/>
  <c r="AI1178" i="4" s="1"/>
  <c r="AI1179" i="4" s="1"/>
  <c r="AI1180" i="4" s="1"/>
  <c r="AI1181" i="4" s="1"/>
  <c r="AI1182" i="4" s="1"/>
  <c r="AI1183" i="4" s="1"/>
  <c r="AI1184" i="4" s="1"/>
  <c r="AI1185" i="4" s="1"/>
  <c r="AI1186" i="4" s="1"/>
  <c r="AI1187" i="4" s="1"/>
  <c r="AI1188" i="4" s="1"/>
  <c r="AI1189" i="4" s="1"/>
  <c r="AI1190" i="4" s="1"/>
  <c r="AI1191" i="4" s="1"/>
  <c r="AI1192" i="4" s="1"/>
  <c r="AI1193" i="4" s="1"/>
  <c r="AI1194" i="4" s="1"/>
  <c r="AI1195" i="4" s="1"/>
  <c r="AH1169" i="4"/>
  <c r="AH1170" i="4" s="1"/>
  <c r="AH1171" i="4" s="1"/>
  <c r="AH1172" i="4" s="1"/>
  <c r="AH1173" i="4" s="1"/>
  <c r="AH1174" i="4" s="1"/>
  <c r="AH1175" i="4" s="1"/>
  <c r="AH1176" i="4" s="1"/>
  <c r="AH1177" i="4" s="1"/>
  <c r="AH1178" i="4" s="1"/>
  <c r="AG1169" i="4"/>
  <c r="AG1170" i="4" s="1"/>
  <c r="AG1171" i="4" s="1"/>
  <c r="AF1169" i="4"/>
  <c r="AF1170" i="4" s="1"/>
  <c r="AF1171" i="4" s="1"/>
  <c r="AF1172" i="4" s="1"/>
  <c r="AF1173" i="4" s="1"/>
  <c r="AF1174" i="4" s="1"/>
  <c r="AF1175" i="4" s="1"/>
  <c r="AF1176" i="4" s="1"/>
  <c r="AF1177" i="4" s="1"/>
  <c r="AF1178" i="4" s="1"/>
  <c r="AF1179" i="4" s="1"/>
  <c r="AF1180" i="4" s="1"/>
  <c r="AF1181" i="4" s="1"/>
  <c r="AF1182" i="4" s="1"/>
  <c r="AF1183" i="4" s="1"/>
  <c r="AF1184" i="4" s="1"/>
  <c r="AF1185" i="4" s="1"/>
  <c r="AF1186" i="4" s="1"/>
  <c r="AF1187" i="4" s="1"/>
  <c r="AF1188" i="4" s="1"/>
  <c r="AF1189" i="4" s="1"/>
  <c r="AF1190" i="4" s="1"/>
  <c r="AF1191" i="4" s="1"/>
  <c r="AF1192" i="4" s="1"/>
  <c r="AF1193" i="4" s="1"/>
  <c r="AF1194" i="4" s="1"/>
  <c r="AF1195" i="4" s="1"/>
  <c r="AF1196" i="4" s="1"/>
  <c r="AF1197" i="4" s="1"/>
  <c r="AF1198" i="4" s="1"/>
  <c r="AF1199" i="4" s="1"/>
  <c r="AF1200" i="4" s="1"/>
  <c r="AF1201" i="4" s="1"/>
  <c r="AF1202" i="4" s="1"/>
  <c r="AF1203" i="4" s="1"/>
  <c r="AF1204" i="4" s="1"/>
  <c r="AF1205" i="4" s="1"/>
  <c r="AF1206" i="4" s="1"/>
  <c r="AF1207" i="4" s="1"/>
  <c r="AF1208" i="4" s="1"/>
  <c r="AF1209" i="4" s="1"/>
  <c r="AF1210" i="4" s="1"/>
  <c r="AE1169" i="4"/>
  <c r="AE1170" i="4" s="1"/>
  <c r="AE1171" i="4" s="1"/>
  <c r="AD1169" i="4"/>
  <c r="AD1170" i="4" s="1"/>
  <c r="AD1171" i="4" s="1"/>
  <c r="AC1169" i="4"/>
  <c r="AC1170" i="4" s="1"/>
  <c r="AC1171" i="4" s="1"/>
  <c r="AB1169" i="4"/>
  <c r="AB1170" i="4" s="1"/>
  <c r="AB1171" i="4" s="1"/>
  <c r="AA1169" i="4"/>
  <c r="AA1170" i="4" s="1"/>
  <c r="AA1171" i="4" s="1"/>
  <c r="Z1169" i="4"/>
  <c r="Z1170" i="4" s="1"/>
  <c r="Z1171" i="4" s="1"/>
  <c r="Z1172" i="4" s="1"/>
  <c r="Z1173" i="4" s="1"/>
  <c r="Z1174" i="4" s="1"/>
  <c r="Z1175" i="4" s="1"/>
  <c r="Z1176" i="4" s="1"/>
  <c r="Z1177" i="4" s="1"/>
  <c r="Z1178" i="4" s="1"/>
  <c r="Z1179" i="4" s="1"/>
  <c r="Z1180" i="4" s="1"/>
  <c r="Z1181" i="4" s="1"/>
  <c r="Z1182" i="4" s="1"/>
  <c r="Z1183" i="4" s="1"/>
  <c r="Z1184" i="4" s="1"/>
  <c r="Z1185" i="4" s="1"/>
  <c r="Y1169" i="4"/>
  <c r="Y1170" i="4" s="1"/>
  <c r="Y1171" i="4" s="1"/>
  <c r="Y1172" i="4" s="1"/>
  <c r="Y1173" i="4" s="1"/>
  <c r="Y1174" i="4" s="1"/>
  <c r="Y1175" i="4" s="1"/>
  <c r="Y1176" i="4" s="1"/>
  <c r="Y1177" i="4" s="1"/>
  <c r="Y1178" i="4" s="1"/>
  <c r="Y1179" i="4" s="1"/>
  <c r="Y1180" i="4" s="1"/>
  <c r="Y1181" i="4" s="1"/>
  <c r="Y1182" i="4" s="1"/>
  <c r="Y1183" i="4" s="1"/>
  <c r="Y1184" i="4" s="1"/>
  <c r="Y1185" i="4" s="1"/>
  <c r="X1169" i="4"/>
  <c r="X1170" i="4" s="1"/>
  <c r="X1171" i="4" s="1"/>
  <c r="W1169" i="4"/>
  <c r="W1170" i="4" s="1"/>
  <c r="W1171" i="4" s="1"/>
  <c r="V1169" i="4"/>
  <c r="V1170" i="4" s="1"/>
  <c r="V1171" i="4" s="1"/>
  <c r="U1169" i="4"/>
  <c r="U1170" i="4" s="1"/>
  <c r="U1171" i="4" s="1"/>
  <c r="T1169" i="4"/>
  <c r="T1170" i="4" s="1"/>
  <c r="T1171" i="4" s="1"/>
  <c r="S1169" i="4"/>
  <c r="S1170" i="4" s="1"/>
  <c r="S1171" i="4" s="1"/>
  <c r="R1169" i="4"/>
  <c r="R1170" i="4" s="1"/>
  <c r="R1171" i="4" s="1"/>
  <c r="Q1169" i="4"/>
  <c r="Q1170" i="4" s="1"/>
  <c r="Q1171" i="4" s="1"/>
  <c r="P1169" i="4"/>
  <c r="P1170" i="4" s="1"/>
  <c r="P1171" i="4" s="1"/>
  <c r="O1169" i="4"/>
  <c r="O1170" i="4" s="1"/>
  <c r="O1171" i="4" s="1"/>
  <c r="N1169" i="4"/>
  <c r="N1170" i="4" s="1"/>
  <c r="N1171" i="4" s="1"/>
  <c r="N1172" i="4" s="1"/>
  <c r="N1173" i="4" s="1"/>
  <c r="N1174" i="4" s="1"/>
  <c r="N1175" i="4" s="1"/>
  <c r="N1176" i="4" s="1"/>
  <c r="N1177" i="4" s="1"/>
  <c r="N1178" i="4" s="1"/>
  <c r="N1179" i="4" s="1"/>
  <c r="N1180" i="4" s="1"/>
  <c r="N1181" i="4" s="1"/>
  <c r="N1182" i="4" s="1"/>
  <c r="N1183" i="4" s="1"/>
  <c r="N1184" i="4" s="1"/>
  <c r="N1185" i="4" s="1"/>
  <c r="N1186" i="4" s="1"/>
  <c r="N1187" i="4" s="1"/>
  <c r="N1188" i="4" s="1"/>
  <c r="N1189" i="4" s="1"/>
  <c r="N1190" i="4" s="1"/>
  <c r="N1191" i="4" s="1"/>
  <c r="N1192" i="4" s="1"/>
  <c r="N1193" i="4" s="1"/>
  <c r="N1194" i="4" s="1"/>
  <c r="N1195" i="4" s="1"/>
  <c r="N1196" i="4" s="1"/>
  <c r="N1197" i="4" s="1"/>
  <c r="N1198" i="4" s="1"/>
  <c r="N1199" i="4" s="1"/>
  <c r="N1200" i="4" s="1"/>
  <c r="N1201" i="4" s="1"/>
  <c r="N1202" i="4" s="1"/>
  <c r="N1203" i="4" s="1"/>
  <c r="N1204" i="4" s="1"/>
  <c r="N1205" i="4" s="1"/>
  <c r="N1206" i="4" s="1"/>
  <c r="N1207" i="4" s="1"/>
  <c r="N1208" i="4" s="1"/>
  <c r="N1209" i="4" s="1"/>
  <c r="N1210" i="4" s="1"/>
  <c r="D1169" i="4"/>
  <c r="D1170" i="4" s="1"/>
  <c r="C1169" i="4"/>
  <c r="C1170" i="4" s="1"/>
  <c r="F1169" i="4"/>
  <c r="F1170" i="4" s="1"/>
  <c r="F1171" i="4" s="1"/>
  <c r="AE1072" i="4"/>
  <c r="AD1072" i="4"/>
  <c r="AC1072" i="4"/>
  <c r="AB1072" i="4"/>
  <c r="V1072" i="4"/>
  <c r="U1072" i="4"/>
  <c r="AE1075" i="4"/>
  <c r="AD1075" i="4"/>
  <c r="AC1075" i="4"/>
  <c r="AB1075" i="4"/>
  <c r="AE1074" i="4"/>
  <c r="AD1074" i="4"/>
  <c r="AC1074" i="4"/>
  <c r="AB1074" i="4"/>
  <c r="AE1073" i="4"/>
  <c r="AD1073" i="4"/>
  <c r="AC1073" i="4"/>
  <c r="AB1073" i="4"/>
  <c r="W1075" i="4"/>
  <c r="V1075" i="4"/>
  <c r="U1075" i="4"/>
  <c r="V1073" i="4"/>
  <c r="U1073" i="4"/>
  <c r="F1588" i="4" l="1"/>
  <c r="F1589" i="4" s="1"/>
  <c r="F1590" i="4" s="1"/>
  <c r="F1591" i="4" s="1"/>
  <c r="F1592" i="4" s="1"/>
  <c r="F1593" i="4" s="1"/>
  <c r="F1594" i="4" s="1"/>
  <c r="F1595" i="4" s="1"/>
  <c r="F1596" i="4" s="1"/>
  <c r="F1597" i="4" s="1"/>
  <c r="F1598" i="4" s="1"/>
  <c r="F1599" i="4" s="1"/>
  <c r="F1600" i="4" s="1"/>
  <c r="F1608" i="4"/>
  <c r="F1488" i="4"/>
  <c r="F1489" i="4" s="1"/>
  <c r="F1490" i="4" s="1"/>
  <c r="F1491" i="4" s="1"/>
  <c r="F1492" i="4" s="1"/>
  <c r="F1493" i="4" s="1"/>
  <c r="F1494" i="4" s="1"/>
  <c r="F1495" i="4" s="1"/>
  <c r="F1496" i="4" s="1"/>
  <c r="F1497" i="4" s="1"/>
  <c r="F1498" i="4" s="1"/>
  <c r="F1499" i="4" s="1"/>
  <c r="F1500" i="4" s="1"/>
  <c r="F1508" i="4"/>
  <c r="F1388" i="4"/>
  <c r="F1389" i="4" s="1"/>
  <c r="F1390" i="4" s="1"/>
  <c r="F1391" i="4" s="1"/>
  <c r="F1392" i="4" s="1"/>
  <c r="F1393" i="4" s="1"/>
  <c r="F1394" i="4" s="1"/>
  <c r="F1395" i="4" s="1"/>
  <c r="F1396" i="4" s="1"/>
  <c r="F1397" i="4" s="1"/>
  <c r="F1398" i="4" s="1"/>
  <c r="F1399" i="4" s="1"/>
  <c r="F1400" i="4" s="1"/>
  <c r="F1408" i="4"/>
  <c r="F1288" i="4"/>
  <c r="F1289" i="4" s="1"/>
  <c r="F1290" i="4" s="1"/>
  <c r="F1291" i="4" s="1"/>
  <c r="F1292" i="4" s="1"/>
  <c r="F1293" i="4" s="1"/>
  <c r="F1294" i="4" s="1"/>
  <c r="F1295" i="4" s="1"/>
  <c r="F1296" i="4" s="1"/>
  <c r="F1297" i="4" s="1"/>
  <c r="F1298" i="4" s="1"/>
  <c r="F1299" i="4" s="1"/>
  <c r="F1300" i="4" s="1"/>
  <c r="F1308" i="4"/>
  <c r="F1188" i="4"/>
  <c r="F1189" i="4" s="1"/>
  <c r="F1190" i="4" s="1"/>
  <c r="F1191" i="4" s="1"/>
  <c r="F1192" i="4" s="1"/>
  <c r="F1193" i="4" s="1"/>
  <c r="F1194" i="4" s="1"/>
  <c r="F1195" i="4" s="1"/>
  <c r="F1196" i="4" s="1"/>
  <c r="F1197" i="4" s="1"/>
  <c r="F1198" i="4" s="1"/>
  <c r="F1199" i="4" s="1"/>
  <c r="F1200" i="4" s="1"/>
  <c r="F1208" i="4"/>
  <c r="B75" i="1"/>
  <c r="DN74" i="1"/>
  <c r="BA74" i="1"/>
  <c r="BI74" i="1"/>
  <c r="BJ74" i="1"/>
  <c r="BB74" i="1"/>
  <c r="BH74" i="1"/>
  <c r="BK74" i="1"/>
  <c r="AZ74" i="1"/>
  <c r="DO74" i="1"/>
  <c r="DM74" i="1"/>
  <c r="DP62" i="1"/>
  <c r="DM63" i="1"/>
  <c r="DO59" i="1"/>
  <c r="DO63" i="1"/>
  <c r="DM59" i="1"/>
  <c r="DN63" i="1"/>
  <c r="DO67" i="1"/>
  <c r="DP51" i="1"/>
  <c r="AZ62" i="1"/>
  <c r="BA59" i="1"/>
  <c r="AZ65" i="1"/>
  <c r="AZ59" i="1"/>
  <c r="BB53" i="1"/>
  <c r="BB56" i="1"/>
  <c r="BB50" i="1"/>
  <c r="BA62" i="1"/>
  <c r="BA65" i="1"/>
  <c r="D69" i="1"/>
  <c r="F69" i="1" s="1"/>
  <c r="D68" i="1"/>
  <c r="F68" i="1" s="1"/>
  <c r="D64" i="1"/>
  <c r="F64" i="1"/>
  <c r="D61" i="1"/>
  <c r="F61" i="1"/>
  <c r="D57" i="1"/>
  <c r="F57" i="1"/>
  <c r="D35" i="1"/>
  <c r="F35" i="1"/>
  <c r="D39" i="1"/>
  <c r="F39" i="1"/>
  <c r="D31" i="1"/>
  <c r="F31" i="1"/>
  <c r="D42" i="1"/>
  <c r="F42" i="1"/>
  <c r="DP43" i="1"/>
  <c r="DP54" i="1"/>
  <c r="AX64" i="1"/>
  <c r="AX65" i="1" s="1"/>
  <c r="AX66" i="1" s="1"/>
  <c r="AX67" i="1" s="1"/>
  <c r="AX61" i="1"/>
  <c r="AX62" i="1" s="1"/>
  <c r="AX63" i="1" s="1"/>
  <c r="DP47" i="1"/>
  <c r="DP65" i="1"/>
  <c r="DP58" i="1"/>
  <c r="AD6" i="1"/>
  <c r="Z6" i="1"/>
  <c r="Z13" i="1" s="1"/>
  <c r="X6" i="1"/>
  <c r="U6" i="1"/>
  <c r="T1472" i="4"/>
  <c r="T1473" i="4" s="1"/>
  <c r="T1474" i="4" s="1"/>
  <c r="T1475" i="4" s="1"/>
  <c r="T1476" i="4" s="1"/>
  <c r="T1477" i="4" s="1"/>
  <c r="T1478" i="4" s="1"/>
  <c r="T1479" i="4" s="1"/>
  <c r="S1486" i="4"/>
  <c r="S1487" i="4" s="1"/>
  <c r="S1488" i="4" s="1"/>
  <c r="S1489" i="4" s="1"/>
  <c r="S1490" i="4" s="1"/>
  <c r="S1491" i="4" s="1"/>
  <c r="S1492" i="4" s="1"/>
  <c r="S1493" i="4" s="1"/>
  <c r="S1494" i="4" s="1"/>
  <c r="S1495" i="4" s="1"/>
  <c r="S1496" i="4" s="1"/>
  <c r="T1486" i="4"/>
  <c r="T1487" i="4" s="1"/>
  <c r="T1488" i="4" s="1"/>
  <c r="T1489" i="4" s="1"/>
  <c r="T1490" i="4" s="1"/>
  <c r="T1491" i="4" s="1"/>
  <c r="T1492" i="4" s="1"/>
  <c r="T1493" i="4" s="1"/>
  <c r="T1494" i="4" s="1"/>
  <c r="T1495" i="4" s="1"/>
  <c r="T1496" i="4" s="1"/>
  <c r="R1587" i="4"/>
  <c r="R1588" i="4" s="1"/>
  <c r="R1589" i="4" s="1"/>
  <c r="R1590" i="4" s="1"/>
  <c r="R1591" i="4" s="1"/>
  <c r="R1592" i="4" s="1"/>
  <c r="R1593" i="4" s="1"/>
  <c r="R1594" i="4" s="1"/>
  <c r="R1595" i="4" s="1"/>
  <c r="R1596" i="4" s="1"/>
  <c r="P1373" i="4"/>
  <c r="P1374" i="4" s="1"/>
  <c r="P1375" i="4" s="1"/>
  <c r="P1376" i="4" s="1"/>
  <c r="P1377" i="4" s="1"/>
  <c r="P1378" i="4" s="1"/>
  <c r="P1379" i="4" s="1"/>
  <c r="R1287" i="4"/>
  <c r="R1288" i="4" s="1"/>
  <c r="R1289" i="4" s="1"/>
  <c r="R1290" i="4" s="1"/>
  <c r="R1291" i="4" s="1"/>
  <c r="R1292" i="4" s="1"/>
  <c r="R1293" i="4" s="1"/>
  <c r="R1294" i="4" s="1"/>
  <c r="R1295" i="4" s="1"/>
  <c r="R1296" i="4" s="1"/>
  <c r="S1472" i="4"/>
  <c r="S1473" i="4" s="1"/>
  <c r="S1474" i="4" s="1"/>
  <c r="S1475" i="4" s="1"/>
  <c r="S1476" i="4" s="1"/>
  <c r="S1477" i="4" s="1"/>
  <c r="S1478" i="4" s="1"/>
  <c r="S1479" i="4" s="1"/>
  <c r="P1573" i="4"/>
  <c r="P1574" i="4" s="1"/>
  <c r="P1575" i="4" s="1"/>
  <c r="P1576" i="4" s="1"/>
  <c r="P1577" i="4" s="1"/>
  <c r="P1578" i="4" s="1"/>
  <c r="P1579" i="4" s="1"/>
  <c r="P1273" i="4"/>
  <c r="P1274" i="4" s="1"/>
  <c r="P1275" i="4" s="1"/>
  <c r="P1276" i="4" s="1"/>
  <c r="P1277" i="4" s="1"/>
  <c r="P1278" i="4" s="1"/>
  <c r="P1279" i="4" s="1"/>
  <c r="T1386" i="4"/>
  <c r="T1387" i="4" s="1"/>
  <c r="T1388" i="4" s="1"/>
  <c r="T1389" i="4" s="1"/>
  <c r="T1390" i="4" s="1"/>
  <c r="T1391" i="4" s="1"/>
  <c r="T1392" i="4" s="1"/>
  <c r="T1393" i="4" s="1"/>
  <c r="T1394" i="4" s="1"/>
  <c r="T1395" i="4" s="1"/>
  <c r="T1396" i="4" s="1"/>
  <c r="S1586" i="4"/>
  <c r="S1587" i="4" s="1"/>
  <c r="S1588" i="4" s="1"/>
  <c r="S1589" i="4" s="1"/>
  <c r="S1590" i="4" s="1"/>
  <c r="S1591" i="4" s="1"/>
  <c r="S1592" i="4" s="1"/>
  <c r="S1593" i="4" s="1"/>
  <c r="S1594" i="4" s="1"/>
  <c r="S1595" i="4" s="1"/>
  <c r="S1596" i="4" s="1"/>
  <c r="AL1585" i="4"/>
  <c r="R1597" i="4"/>
  <c r="T1600" i="4"/>
  <c r="R1607" i="4"/>
  <c r="O1608" i="4"/>
  <c r="P1608" i="4"/>
  <c r="O1599" i="4"/>
  <c r="Q1608" i="4"/>
  <c r="T1608" i="4"/>
  <c r="Q1600" i="4"/>
  <c r="T1601" i="4"/>
  <c r="AI1597" i="4"/>
  <c r="AK1597" i="4"/>
  <c r="Q1598" i="4"/>
  <c r="T1598" i="4"/>
  <c r="P1580" i="4"/>
  <c r="P1582" i="4"/>
  <c r="F1601" i="4"/>
  <c r="O1607" i="4"/>
  <c r="O1597" i="4"/>
  <c r="S1607" i="4"/>
  <c r="T1607" i="4"/>
  <c r="S1597" i="4"/>
  <c r="T1597" i="4"/>
  <c r="AH1580" i="4"/>
  <c r="AJ1580" i="4"/>
  <c r="O1582" i="4"/>
  <c r="R1600" i="4"/>
  <c r="O1580" i="4"/>
  <c r="S1600" i="4"/>
  <c r="P1483" i="4"/>
  <c r="F1501" i="4"/>
  <c r="O1480" i="4"/>
  <c r="P1480" i="4"/>
  <c r="P1482" i="4"/>
  <c r="O1507" i="4"/>
  <c r="P1507" i="4"/>
  <c r="AL1485" i="4"/>
  <c r="R1507" i="4"/>
  <c r="O1497" i="4"/>
  <c r="O1499" i="4"/>
  <c r="R1497" i="4"/>
  <c r="AH1480" i="4"/>
  <c r="AJ1480" i="4"/>
  <c r="P1481" i="4"/>
  <c r="O1508" i="4"/>
  <c r="P1508" i="4"/>
  <c r="O1482" i="4"/>
  <c r="R1508" i="4"/>
  <c r="R1500" i="4"/>
  <c r="Q1508" i="4"/>
  <c r="Q1500" i="4"/>
  <c r="R1501" i="4"/>
  <c r="AI1497" i="4"/>
  <c r="AK1497" i="4"/>
  <c r="Q1498" i="4"/>
  <c r="R1498" i="4"/>
  <c r="T1400" i="4"/>
  <c r="O1408" i="4"/>
  <c r="P1408" i="4"/>
  <c r="O1399" i="4"/>
  <c r="Q1408" i="4"/>
  <c r="R1408" i="4"/>
  <c r="S1408" i="4"/>
  <c r="Q1400" i="4"/>
  <c r="R1401" i="4"/>
  <c r="S1401" i="4"/>
  <c r="AI1397" i="4"/>
  <c r="AK1397" i="4"/>
  <c r="Q1398" i="4"/>
  <c r="R1398" i="4"/>
  <c r="S1398" i="4"/>
  <c r="O1380" i="4"/>
  <c r="F1401" i="4"/>
  <c r="O1407" i="4"/>
  <c r="AL1385" i="4"/>
  <c r="R1407" i="4"/>
  <c r="O1397" i="4"/>
  <c r="S1407" i="4"/>
  <c r="T1407" i="4"/>
  <c r="R1397" i="4"/>
  <c r="S1397" i="4"/>
  <c r="T1397" i="4"/>
  <c r="AH1380" i="4"/>
  <c r="AJ1380" i="4"/>
  <c r="O1382" i="4"/>
  <c r="R1400" i="4"/>
  <c r="S1400" i="4"/>
  <c r="P1380" i="4"/>
  <c r="P1382" i="4"/>
  <c r="F1301" i="4"/>
  <c r="O1280" i="4"/>
  <c r="P1280" i="4"/>
  <c r="P1282" i="4"/>
  <c r="T1300" i="4"/>
  <c r="O1307" i="4"/>
  <c r="Q1307" i="4"/>
  <c r="AL1285" i="4"/>
  <c r="R1307" i="4"/>
  <c r="O1297" i="4"/>
  <c r="S1307" i="4"/>
  <c r="Q1297" i="4"/>
  <c r="T1307" i="4"/>
  <c r="R1297" i="4"/>
  <c r="S1297" i="4"/>
  <c r="T1297" i="4"/>
  <c r="AH1280" i="4"/>
  <c r="AJ1280" i="4"/>
  <c r="Q1299" i="4"/>
  <c r="O1282" i="4"/>
  <c r="R1300" i="4"/>
  <c r="S1300" i="4"/>
  <c r="O1308" i="4"/>
  <c r="P1308" i="4"/>
  <c r="O1299" i="4"/>
  <c r="Q1308" i="4"/>
  <c r="S1308" i="4"/>
  <c r="T1308" i="4"/>
  <c r="Q1300" i="4"/>
  <c r="S1301" i="4"/>
  <c r="T1301" i="4"/>
  <c r="AI1297" i="4"/>
  <c r="AK1297" i="4"/>
  <c r="Q1298" i="4"/>
  <c r="S1298" i="4"/>
  <c r="T1298" i="4"/>
  <c r="P1183" i="4"/>
  <c r="O1208" i="4"/>
  <c r="P1208" i="4"/>
  <c r="O1199" i="4"/>
  <c r="Q1208" i="4"/>
  <c r="T1208" i="4"/>
  <c r="Q1200" i="4"/>
  <c r="T1201" i="4"/>
  <c r="AI1197" i="4"/>
  <c r="AK1197" i="4"/>
  <c r="Q1198" i="4"/>
  <c r="T1198" i="4"/>
  <c r="F1201" i="4"/>
  <c r="O1207" i="4"/>
  <c r="P1207" i="4"/>
  <c r="AL1185" i="4"/>
  <c r="O1197" i="4"/>
  <c r="AH1180" i="4"/>
  <c r="AJ1180" i="4"/>
  <c r="P1181" i="4"/>
  <c r="O1182" i="4"/>
  <c r="O1180" i="4"/>
  <c r="P1180" i="4"/>
  <c r="P1182" i="4"/>
  <c r="AA1577" i="4"/>
  <c r="AA1578" i="4" s="1"/>
  <c r="AA1579" i="4" s="1"/>
  <c r="AA1580" i="4" s="1"/>
  <c r="AA1581" i="4" s="1"/>
  <c r="AA1582" i="4" s="1"/>
  <c r="AA1583" i="4" s="1"/>
  <c r="AA1594" i="4"/>
  <c r="AA1595" i="4" s="1"/>
  <c r="AA1596" i="4" s="1"/>
  <c r="AA1597" i="4" s="1"/>
  <c r="AA1598" i="4" s="1"/>
  <c r="AA1599" i="4" s="1"/>
  <c r="AA1600" i="4" s="1"/>
  <c r="AA1601" i="4" s="1"/>
  <c r="AA1602" i="4" s="1"/>
  <c r="AA1603" i="4" s="1"/>
  <c r="AA1604" i="4" s="1"/>
  <c r="AA1605" i="4" s="1"/>
  <c r="AA1606" i="4" s="1"/>
  <c r="AA1607" i="4" s="1"/>
  <c r="AA1608" i="4" s="1"/>
  <c r="AA1609" i="4" s="1"/>
  <c r="Q1572" i="4"/>
  <c r="Q1573" i="4" s="1"/>
  <c r="AA1494" i="4"/>
  <c r="AA1495" i="4" s="1"/>
  <c r="AA1496" i="4" s="1"/>
  <c r="AA1497" i="4" s="1"/>
  <c r="AA1498" i="4" s="1"/>
  <c r="AA1499" i="4" s="1"/>
  <c r="AA1500" i="4" s="1"/>
  <c r="AA1501" i="4" s="1"/>
  <c r="AA1502" i="4" s="1"/>
  <c r="AA1503" i="4" s="1"/>
  <c r="AA1504" i="4" s="1"/>
  <c r="AA1505" i="4" s="1"/>
  <c r="AA1506" i="4" s="1"/>
  <c r="AA1507" i="4" s="1"/>
  <c r="AA1508" i="4" s="1"/>
  <c r="AA1509" i="4" s="1"/>
  <c r="AA1477" i="4"/>
  <c r="AA1478" i="4" s="1"/>
  <c r="AA1479" i="4" s="1"/>
  <c r="AA1480" i="4" s="1"/>
  <c r="AA1481" i="4" s="1"/>
  <c r="AA1482" i="4" s="1"/>
  <c r="AA1483" i="4" s="1"/>
  <c r="Q1472" i="4"/>
  <c r="Q1473" i="4" s="1"/>
  <c r="AA1377" i="4"/>
  <c r="AA1378" i="4" s="1"/>
  <c r="AA1379" i="4" s="1"/>
  <c r="AA1380" i="4" s="1"/>
  <c r="AA1381" i="4" s="1"/>
  <c r="AA1382" i="4" s="1"/>
  <c r="AA1383" i="4" s="1"/>
  <c r="AA1394" i="4"/>
  <c r="AA1395" i="4" s="1"/>
  <c r="AA1396" i="4" s="1"/>
  <c r="AA1397" i="4" s="1"/>
  <c r="AA1398" i="4" s="1"/>
  <c r="AA1399" i="4" s="1"/>
  <c r="AA1400" i="4" s="1"/>
  <c r="AA1401" i="4" s="1"/>
  <c r="AA1402" i="4" s="1"/>
  <c r="AA1403" i="4" s="1"/>
  <c r="AA1404" i="4" s="1"/>
  <c r="AA1405" i="4" s="1"/>
  <c r="AA1406" i="4" s="1"/>
  <c r="AA1407" i="4" s="1"/>
  <c r="AA1408" i="4" s="1"/>
  <c r="AA1409" i="4" s="1"/>
  <c r="Q1372" i="4"/>
  <c r="Q1373" i="4" s="1"/>
  <c r="AA1294" i="4"/>
  <c r="AA1295" i="4" s="1"/>
  <c r="AA1296" i="4" s="1"/>
  <c r="AA1297" i="4" s="1"/>
  <c r="AA1298" i="4" s="1"/>
  <c r="AA1299" i="4" s="1"/>
  <c r="AA1300" i="4" s="1"/>
  <c r="AA1301" i="4" s="1"/>
  <c r="AA1302" i="4" s="1"/>
  <c r="AA1303" i="4" s="1"/>
  <c r="AA1304" i="4" s="1"/>
  <c r="AA1305" i="4" s="1"/>
  <c r="AA1306" i="4" s="1"/>
  <c r="AA1307" i="4" s="1"/>
  <c r="AA1308" i="4" s="1"/>
  <c r="AA1309" i="4" s="1"/>
  <c r="AA1277" i="4"/>
  <c r="AA1278" i="4" s="1"/>
  <c r="AA1279" i="4" s="1"/>
  <c r="AA1280" i="4" s="1"/>
  <c r="AA1281" i="4" s="1"/>
  <c r="AA1282" i="4" s="1"/>
  <c r="AA1283" i="4" s="1"/>
  <c r="R1187" i="4"/>
  <c r="AA1177" i="4"/>
  <c r="AA1178" i="4" s="1"/>
  <c r="AA1179" i="4" s="1"/>
  <c r="AA1180" i="4" s="1"/>
  <c r="AA1181" i="4" s="1"/>
  <c r="AA1182" i="4" s="1"/>
  <c r="AA1183" i="4" s="1"/>
  <c r="AA1194" i="4"/>
  <c r="AA1195" i="4" s="1"/>
  <c r="AA1196" i="4" s="1"/>
  <c r="AA1197" i="4" s="1"/>
  <c r="AA1198" i="4" s="1"/>
  <c r="AA1199" i="4" s="1"/>
  <c r="AA1200" i="4" s="1"/>
  <c r="AA1201" i="4" s="1"/>
  <c r="AA1202" i="4" s="1"/>
  <c r="AA1203" i="4" s="1"/>
  <c r="AA1204" i="4" s="1"/>
  <c r="AA1205" i="4" s="1"/>
  <c r="AA1206" i="4" s="1"/>
  <c r="AA1207" i="4" s="1"/>
  <c r="AA1208" i="4" s="1"/>
  <c r="AA1209" i="4" s="1"/>
  <c r="Q1172" i="4"/>
  <c r="Q1173" i="4" s="1"/>
  <c r="R1172" i="4"/>
  <c r="R1173" i="4" s="1"/>
  <c r="S1172" i="4"/>
  <c r="S1173" i="4" s="1"/>
  <c r="T1172" i="4"/>
  <c r="T1173" i="4" s="1"/>
  <c r="S1186" i="4"/>
  <c r="S1187" i="4" s="1"/>
  <c r="B76" i="1" l="1"/>
  <c r="BH75" i="1"/>
  <c r="AZ75" i="1"/>
  <c r="BA75" i="1"/>
  <c r="DM75" i="1"/>
  <c r="DN75" i="1"/>
  <c r="DP75" i="1"/>
  <c r="BK75" i="1"/>
  <c r="DO75" i="1"/>
  <c r="BJ75" i="1"/>
  <c r="BB75" i="1"/>
  <c r="BI75" i="1"/>
  <c r="F62" i="1"/>
  <c r="D62" i="1"/>
  <c r="DP63" i="1"/>
  <c r="BA66" i="1"/>
  <c r="BB51" i="1"/>
  <c r="BB60" i="1"/>
  <c r="BB57" i="1"/>
  <c r="BB54" i="1"/>
  <c r="BA63" i="1"/>
  <c r="AZ66" i="1"/>
  <c r="AZ63" i="1"/>
  <c r="D65" i="1"/>
  <c r="F65" i="1"/>
  <c r="D58" i="1"/>
  <c r="F58" i="1"/>
  <c r="D43" i="1"/>
  <c r="F43" i="1"/>
  <c r="DP66" i="1"/>
  <c r="DP55" i="1"/>
  <c r="DP59" i="1"/>
  <c r="T1497" i="4"/>
  <c r="AD13" i="1"/>
  <c r="AD9" i="1"/>
  <c r="Z9" i="1"/>
  <c r="U9" i="1"/>
  <c r="U13" i="1"/>
  <c r="X13" i="1"/>
  <c r="X9" i="1"/>
  <c r="S1508" i="4"/>
  <c r="T1501" i="4"/>
  <c r="S1501" i="4"/>
  <c r="T1507" i="4"/>
  <c r="S1498" i="4"/>
  <c r="T1498" i="4"/>
  <c r="T1508" i="4"/>
  <c r="T1500" i="4"/>
  <c r="T1408" i="4"/>
  <c r="S1598" i="4"/>
  <c r="S1601" i="4"/>
  <c r="S1608" i="4"/>
  <c r="S1507" i="4"/>
  <c r="S1500" i="4"/>
  <c r="P1281" i="4"/>
  <c r="P1407" i="4"/>
  <c r="P1383" i="4"/>
  <c r="R1308" i="4"/>
  <c r="P1381" i="4"/>
  <c r="R1601" i="4"/>
  <c r="R1298" i="4"/>
  <c r="T1398" i="4"/>
  <c r="R1608" i="4"/>
  <c r="P1307" i="4"/>
  <c r="R1598" i="4"/>
  <c r="R1301" i="4"/>
  <c r="T1401" i="4"/>
  <c r="P1283" i="4"/>
  <c r="P1581" i="4"/>
  <c r="S1497" i="4"/>
  <c r="P1607" i="4"/>
  <c r="P1583" i="4"/>
  <c r="Q1574" i="4"/>
  <c r="Q1575" i="4" s="1"/>
  <c r="Q1576" i="4" s="1"/>
  <c r="Q1577" i="4" s="1"/>
  <c r="Q1578" i="4" s="1"/>
  <c r="Q1579" i="4" s="1"/>
  <c r="Q1599" i="4"/>
  <c r="Q1597" i="4"/>
  <c r="Q1607" i="4"/>
  <c r="Q1474" i="4"/>
  <c r="Q1475" i="4" s="1"/>
  <c r="Q1476" i="4" s="1"/>
  <c r="Q1477" i="4" s="1"/>
  <c r="Q1478" i="4" s="1"/>
  <c r="Q1479" i="4" s="1"/>
  <c r="Q1499" i="4"/>
  <c r="Q1497" i="4"/>
  <c r="Q1507" i="4"/>
  <c r="Q1374" i="4"/>
  <c r="Q1375" i="4" s="1"/>
  <c r="Q1376" i="4" s="1"/>
  <c r="Q1377" i="4" s="1"/>
  <c r="Q1378" i="4" s="1"/>
  <c r="Q1379" i="4" s="1"/>
  <c r="Q1399" i="4"/>
  <c r="Q1397" i="4"/>
  <c r="Q1407" i="4"/>
  <c r="S1188" i="4"/>
  <c r="S1189" i="4" s="1"/>
  <c r="S1190" i="4" s="1"/>
  <c r="S1191" i="4" s="1"/>
  <c r="S1192" i="4" s="1"/>
  <c r="S1193" i="4" s="1"/>
  <c r="S1194" i="4" s="1"/>
  <c r="S1195" i="4" s="1"/>
  <c r="S1196" i="4" s="1"/>
  <c r="S1198" i="4"/>
  <c r="S1201" i="4"/>
  <c r="S1208" i="4"/>
  <c r="R1188" i="4"/>
  <c r="R1189" i="4" s="1"/>
  <c r="R1190" i="4" s="1"/>
  <c r="R1191" i="4" s="1"/>
  <c r="R1192" i="4" s="1"/>
  <c r="R1193" i="4" s="1"/>
  <c r="R1194" i="4" s="1"/>
  <c r="R1195" i="4" s="1"/>
  <c r="R1196" i="4" s="1"/>
  <c r="R1198" i="4"/>
  <c r="R1201" i="4"/>
  <c r="R1208" i="4"/>
  <c r="T1174" i="4"/>
  <c r="T1175" i="4" s="1"/>
  <c r="T1176" i="4" s="1"/>
  <c r="T1177" i="4" s="1"/>
  <c r="T1178" i="4" s="1"/>
  <c r="T1179" i="4" s="1"/>
  <c r="T1200" i="4"/>
  <c r="T1197" i="4"/>
  <c r="T1207" i="4"/>
  <c r="S1174" i="4"/>
  <c r="S1175" i="4" s="1"/>
  <c r="S1176" i="4" s="1"/>
  <c r="S1177" i="4" s="1"/>
  <c r="S1178" i="4" s="1"/>
  <c r="S1179" i="4" s="1"/>
  <c r="S1200" i="4"/>
  <c r="S1197" i="4"/>
  <c r="S1207" i="4"/>
  <c r="R1174" i="4"/>
  <c r="R1175" i="4" s="1"/>
  <c r="R1176" i="4" s="1"/>
  <c r="R1177" i="4" s="1"/>
  <c r="R1178" i="4" s="1"/>
  <c r="R1179" i="4" s="1"/>
  <c r="R1200" i="4"/>
  <c r="R1197" i="4"/>
  <c r="R1207" i="4"/>
  <c r="Q1174" i="4"/>
  <c r="Q1175" i="4" s="1"/>
  <c r="Q1176" i="4" s="1"/>
  <c r="Q1177" i="4" s="1"/>
  <c r="Q1178" i="4" s="1"/>
  <c r="Q1179" i="4" s="1"/>
  <c r="Q1199" i="4"/>
  <c r="Q1197" i="4"/>
  <c r="Q1207" i="4"/>
  <c r="AA1610" i="4"/>
  <c r="AA1584" i="4"/>
  <c r="AA1585" i="4" s="1"/>
  <c r="AA1484" i="4"/>
  <c r="AA1485" i="4" s="1"/>
  <c r="AA1510" i="4"/>
  <c r="AA1410" i="4"/>
  <c r="AA1384" i="4"/>
  <c r="AA1385" i="4" s="1"/>
  <c r="AA1284" i="4"/>
  <c r="AA1285" i="4" s="1"/>
  <c r="AA1310" i="4"/>
  <c r="AA1210" i="4"/>
  <c r="AA1184" i="4"/>
  <c r="AA1185" i="4" s="1"/>
  <c r="B77" i="1" l="1"/>
  <c r="DM76" i="1"/>
  <c r="DN76" i="1"/>
  <c r="DO76" i="1"/>
  <c r="BK76" i="1"/>
  <c r="BJ76" i="1"/>
  <c r="BH76" i="1"/>
  <c r="DP76" i="1"/>
  <c r="AZ76" i="1"/>
  <c r="BI76" i="1"/>
  <c r="BA76" i="1"/>
  <c r="BB76" i="1"/>
  <c r="F63" i="1"/>
  <c r="D63" i="1"/>
  <c r="AZ67" i="1"/>
  <c r="BB58" i="1"/>
  <c r="BB64" i="1"/>
  <c r="BB61" i="1"/>
  <c r="BB55" i="1"/>
  <c r="BA67" i="1"/>
  <c r="D66" i="1"/>
  <c r="F66" i="1"/>
  <c r="D59" i="1"/>
  <c r="F59" i="1"/>
  <c r="DP67" i="1"/>
  <c r="N20" i="4"/>
  <c r="N19" i="4"/>
  <c r="N18" i="4"/>
  <c r="N17" i="4"/>
  <c r="N16" i="4"/>
  <c r="N15" i="4"/>
  <c r="N14" i="4"/>
  <c r="N13" i="4"/>
  <c r="N12" i="4"/>
  <c r="G20" i="4"/>
  <c r="G19" i="4"/>
  <c r="G18" i="4"/>
  <c r="G17" i="4"/>
  <c r="G16" i="4"/>
  <c r="G15" i="4"/>
  <c r="G14" i="4"/>
  <c r="G12" i="4"/>
  <c r="AE20" i="4"/>
  <c r="AE19" i="4"/>
  <c r="AE18" i="4"/>
  <c r="AE17" i="4"/>
  <c r="AE16" i="4"/>
  <c r="AE15" i="4"/>
  <c r="AE14" i="4"/>
  <c r="AE13" i="4"/>
  <c r="AE12" i="4"/>
  <c r="E20" i="4"/>
  <c r="C20" i="4"/>
  <c r="E19" i="4"/>
  <c r="C19" i="4"/>
  <c r="E18" i="4"/>
  <c r="C18" i="4"/>
  <c r="E17" i="4"/>
  <c r="C17" i="4"/>
  <c r="E16" i="4"/>
  <c r="C16" i="4"/>
  <c r="E15" i="4"/>
  <c r="C15" i="4"/>
  <c r="E14" i="4"/>
  <c r="C14" i="4"/>
  <c r="G13" i="4"/>
  <c r="E13" i="4"/>
  <c r="C13" i="4"/>
  <c r="E12" i="4"/>
  <c r="C12" i="4"/>
  <c r="F1086" i="4"/>
  <c r="F1072" i="4"/>
  <c r="D5" i="4"/>
  <c r="CH1566" i="4"/>
  <c r="CG1566" i="4"/>
  <c r="CF1566" i="4"/>
  <c r="CE1566" i="4"/>
  <c r="CD1566" i="4"/>
  <c r="CC1566" i="4"/>
  <c r="CB1566" i="4"/>
  <c r="CA1566" i="4"/>
  <c r="BZ1566" i="4"/>
  <c r="BY1566" i="4"/>
  <c r="BX1566" i="4"/>
  <c r="BW1566" i="4"/>
  <c r="BV1566" i="4"/>
  <c r="BU1566" i="4"/>
  <c r="BT1566" i="4"/>
  <c r="BS1566" i="4"/>
  <c r="BR1566" i="4"/>
  <c r="BQ1566" i="4"/>
  <c r="BP1566" i="4"/>
  <c r="BO1566" i="4"/>
  <c r="BN1566" i="4"/>
  <c r="D1564" i="4"/>
  <c r="E1564" i="4" s="1"/>
  <c r="F1564" i="4" s="1"/>
  <c r="G1564" i="4" s="1"/>
  <c r="H1564" i="4" s="1"/>
  <c r="I1564" i="4" s="1"/>
  <c r="J1564" i="4" s="1"/>
  <c r="K1564" i="4" s="1"/>
  <c r="L1564" i="4" s="1"/>
  <c r="M1564" i="4" s="1"/>
  <c r="N1564" i="4" s="1"/>
  <c r="O1564" i="4" s="1"/>
  <c r="P1564" i="4" s="1"/>
  <c r="Q1564" i="4" s="1"/>
  <c r="R1564" i="4" s="1"/>
  <c r="S1564" i="4" s="1"/>
  <c r="T1564" i="4" s="1"/>
  <c r="U1564" i="4" s="1"/>
  <c r="V1564" i="4" s="1"/>
  <c r="W1564" i="4" s="1"/>
  <c r="X1564" i="4" s="1"/>
  <c r="Y1564" i="4" s="1"/>
  <c r="Z1564" i="4" s="1"/>
  <c r="AA1564" i="4" s="1"/>
  <c r="AB1564" i="4" s="1"/>
  <c r="AC1564" i="4" s="1"/>
  <c r="AD1564" i="4" s="1"/>
  <c r="AE1564" i="4" s="1"/>
  <c r="AF1564" i="4" s="1"/>
  <c r="AG1564" i="4" s="1"/>
  <c r="AH1564" i="4" s="1"/>
  <c r="AI1564" i="4" s="1"/>
  <c r="AJ1564" i="4" s="1"/>
  <c r="AK1564" i="4" s="1"/>
  <c r="AL1564" i="4" s="1"/>
  <c r="AM1564" i="4" s="1"/>
  <c r="AN1564" i="4" s="1"/>
  <c r="AO1564" i="4" s="1"/>
  <c r="AP1564" i="4" s="1"/>
  <c r="AQ1564" i="4" s="1"/>
  <c r="AR1564" i="4" s="1"/>
  <c r="AS1564" i="4" s="1"/>
  <c r="AT1564" i="4" s="1"/>
  <c r="AU1564" i="4" s="1"/>
  <c r="AV1564" i="4" s="1"/>
  <c r="AW1564" i="4" s="1"/>
  <c r="AX1564" i="4" s="1"/>
  <c r="AY1564" i="4" s="1"/>
  <c r="AZ1564" i="4" s="1"/>
  <c r="BA1564" i="4" s="1"/>
  <c r="BB1564" i="4" s="1"/>
  <c r="BC1564" i="4" s="1"/>
  <c r="BD1564" i="4" s="1"/>
  <c r="BE1564" i="4" s="1"/>
  <c r="BF1564" i="4" s="1"/>
  <c r="BG1564" i="4" s="1"/>
  <c r="BH1564" i="4" s="1"/>
  <c r="BI1564" i="4" s="1"/>
  <c r="BJ1564" i="4" s="1"/>
  <c r="BK1564" i="4" s="1"/>
  <c r="BL1564" i="4" s="1"/>
  <c r="BM1564" i="4" s="1"/>
  <c r="BN1564" i="4" s="1"/>
  <c r="BO1564" i="4" s="1"/>
  <c r="BP1564" i="4" s="1"/>
  <c r="BQ1564" i="4" s="1"/>
  <c r="BR1564" i="4" s="1"/>
  <c r="BS1564" i="4" s="1"/>
  <c r="BT1564" i="4" s="1"/>
  <c r="BU1564" i="4" s="1"/>
  <c r="BV1564" i="4" s="1"/>
  <c r="BW1564" i="4" s="1"/>
  <c r="BX1564" i="4" s="1"/>
  <c r="BY1564" i="4" s="1"/>
  <c r="BZ1564" i="4" s="1"/>
  <c r="CA1564" i="4" s="1"/>
  <c r="CB1564" i="4" s="1"/>
  <c r="CC1564" i="4" s="1"/>
  <c r="CD1564" i="4" s="1"/>
  <c r="CE1564" i="4" s="1"/>
  <c r="CF1564" i="4" s="1"/>
  <c r="CG1564" i="4" s="1"/>
  <c r="CH1564" i="4" s="1"/>
  <c r="CI1564" i="4" s="1"/>
  <c r="CJ1564" i="4" s="1"/>
  <c r="CK1564" i="4" s="1"/>
  <c r="CL1564" i="4" s="1"/>
  <c r="CM1564" i="4" s="1"/>
  <c r="CN1564" i="4" s="1"/>
  <c r="CO1564" i="4" s="1"/>
  <c r="CP1564" i="4" s="1"/>
  <c r="CQ1564" i="4" s="1"/>
  <c r="CR1564" i="4" s="1"/>
  <c r="CS1564" i="4" s="1"/>
  <c r="CT1564" i="4" s="1"/>
  <c r="CU1564" i="4" s="1"/>
  <c r="CV1564" i="4" s="1"/>
  <c r="CW1564" i="4" s="1"/>
  <c r="CX1564" i="4" s="1"/>
  <c r="CY1564" i="4" s="1"/>
  <c r="CZ1564" i="4" s="1"/>
  <c r="DA1564" i="4" s="1"/>
  <c r="DB1564" i="4" s="1"/>
  <c r="DC1564" i="4" s="1"/>
  <c r="DD1564" i="4" s="1"/>
  <c r="DE1564" i="4" s="1"/>
  <c r="DF1564" i="4" s="1"/>
  <c r="DG1564" i="4" s="1"/>
  <c r="DH1564" i="4" s="1"/>
  <c r="DI1564" i="4" s="1"/>
  <c r="DJ1564" i="4" s="1"/>
  <c r="DK1564" i="4" s="1"/>
  <c r="DL1564" i="4" s="1"/>
  <c r="DM1564" i="4" s="1"/>
  <c r="DN1564" i="4" s="1"/>
  <c r="DO1564" i="4" s="1"/>
  <c r="DP1564" i="4" s="1"/>
  <c r="DQ1564" i="4" s="1"/>
  <c r="DR1564" i="4" s="1"/>
  <c r="DS1564" i="4" s="1"/>
  <c r="DT1564" i="4" s="1"/>
  <c r="DU1564" i="4" s="1"/>
  <c r="DV1564" i="4" s="1"/>
  <c r="DW1564" i="4" s="1"/>
  <c r="DX1564" i="4" s="1"/>
  <c r="DY1564" i="4" s="1"/>
  <c r="DZ1564" i="4" s="1"/>
  <c r="EA1564" i="4" s="1"/>
  <c r="EB1564" i="4" s="1"/>
  <c r="EC1564" i="4" s="1"/>
  <c r="ED1564" i="4" s="1"/>
  <c r="EE1564" i="4" s="1"/>
  <c r="EF1564" i="4" s="1"/>
  <c r="EG1564" i="4" s="1"/>
  <c r="EH1564" i="4" s="1"/>
  <c r="EI1564" i="4" s="1"/>
  <c r="EJ1564" i="4" s="1"/>
  <c r="EK1564" i="4" s="1"/>
  <c r="EL1564" i="4" s="1"/>
  <c r="EM1564" i="4" s="1"/>
  <c r="EN1564" i="4" s="1"/>
  <c r="EO1564" i="4" s="1"/>
  <c r="EP1564" i="4" s="1"/>
  <c r="EQ1564" i="4" s="1"/>
  <c r="ER1564" i="4" s="1"/>
  <c r="ES1564" i="4" s="1"/>
  <c r="ET1564" i="4" s="1"/>
  <c r="EU1564" i="4" s="1"/>
  <c r="EV1564" i="4" s="1"/>
  <c r="EW1564" i="4" s="1"/>
  <c r="EX1564" i="4" s="1"/>
  <c r="EY1564" i="4" s="1"/>
  <c r="EZ1564" i="4" s="1"/>
  <c r="FA1564" i="4" s="1"/>
  <c r="FB1564" i="4" s="1"/>
  <c r="FC1564" i="4" s="1"/>
  <c r="FD1564" i="4" s="1"/>
  <c r="FE1564" i="4" s="1"/>
  <c r="FF1564" i="4" s="1"/>
  <c r="FG1564" i="4" s="1"/>
  <c r="FH1564" i="4" s="1"/>
  <c r="FI1564" i="4" s="1"/>
  <c r="FJ1564" i="4" s="1"/>
  <c r="FK1564" i="4" s="1"/>
  <c r="FL1564" i="4" s="1"/>
  <c r="FM1564" i="4" s="1"/>
  <c r="FN1564" i="4" s="1"/>
  <c r="CH1466" i="4"/>
  <c r="CG1466" i="4"/>
  <c r="CF1466" i="4"/>
  <c r="CE1466" i="4"/>
  <c r="CD1466" i="4"/>
  <c r="CC1466" i="4"/>
  <c r="CB1466" i="4"/>
  <c r="CA1466" i="4"/>
  <c r="BZ1466" i="4"/>
  <c r="BY1466" i="4"/>
  <c r="BX1466" i="4"/>
  <c r="BW1466" i="4"/>
  <c r="BV1466" i="4"/>
  <c r="BU1466" i="4"/>
  <c r="BT1466" i="4"/>
  <c r="BS1466" i="4"/>
  <c r="BR1466" i="4"/>
  <c r="BQ1466" i="4"/>
  <c r="BP1466" i="4"/>
  <c r="BO1466" i="4"/>
  <c r="BN1466" i="4"/>
  <c r="D1464" i="4"/>
  <c r="E1464" i="4" s="1"/>
  <c r="F1464" i="4" s="1"/>
  <c r="G1464" i="4" s="1"/>
  <c r="H1464" i="4" s="1"/>
  <c r="I1464" i="4" s="1"/>
  <c r="J1464" i="4" s="1"/>
  <c r="K1464" i="4" s="1"/>
  <c r="L1464" i="4" s="1"/>
  <c r="M1464" i="4" s="1"/>
  <c r="N1464" i="4" s="1"/>
  <c r="O1464" i="4" s="1"/>
  <c r="P1464" i="4" s="1"/>
  <c r="Q1464" i="4" s="1"/>
  <c r="R1464" i="4" s="1"/>
  <c r="S1464" i="4" s="1"/>
  <c r="T1464" i="4" s="1"/>
  <c r="U1464" i="4" s="1"/>
  <c r="V1464" i="4" s="1"/>
  <c r="W1464" i="4" s="1"/>
  <c r="X1464" i="4" s="1"/>
  <c r="Y1464" i="4" s="1"/>
  <c r="Z1464" i="4" s="1"/>
  <c r="AA1464" i="4" s="1"/>
  <c r="AB1464" i="4" s="1"/>
  <c r="AC1464" i="4" s="1"/>
  <c r="AD1464" i="4" s="1"/>
  <c r="AE1464" i="4" s="1"/>
  <c r="AF1464" i="4" s="1"/>
  <c r="AG1464" i="4" s="1"/>
  <c r="AH1464" i="4" s="1"/>
  <c r="AI1464" i="4" s="1"/>
  <c r="AJ1464" i="4" s="1"/>
  <c r="AK1464" i="4" s="1"/>
  <c r="AL1464" i="4" s="1"/>
  <c r="AM1464" i="4" s="1"/>
  <c r="AN1464" i="4" s="1"/>
  <c r="AO1464" i="4" s="1"/>
  <c r="AP1464" i="4" s="1"/>
  <c r="AQ1464" i="4" s="1"/>
  <c r="AR1464" i="4" s="1"/>
  <c r="AS1464" i="4" s="1"/>
  <c r="AT1464" i="4" s="1"/>
  <c r="AU1464" i="4" s="1"/>
  <c r="AV1464" i="4" s="1"/>
  <c r="AW1464" i="4" s="1"/>
  <c r="AX1464" i="4" s="1"/>
  <c r="AY1464" i="4" s="1"/>
  <c r="AZ1464" i="4" s="1"/>
  <c r="BA1464" i="4" s="1"/>
  <c r="BB1464" i="4" s="1"/>
  <c r="BC1464" i="4" s="1"/>
  <c r="BD1464" i="4" s="1"/>
  <c r="BE1464" i="4" s="1"/>
  <c r="BF1464" i="4" s="1"/>
  <c r="BG1464" i="4" s="1"/>
  <c r="BH1464" i="4" s="1"/>
  <c r="BI1464" i="4" s="1"/>
  <c r="BJ1464" i="4" s="1"/>
  <c r="BK1464" i="4" s="1"/>
  <c r="BL1464" i="4" s="1"/>
  <c r="BM1464" i="4" s="1"/>
  <c r="BN1464" i="4" s="1"/>
  <c r="BO1464" i="4" s="1"/>
  <c r="BP1464" i="4" s="1"/>
  <c r="BQ1464" i="4" s="1"/>
  <c r="BR1464" i="4" s="1"/>
  <c r="BS1464" i="4" s="1"/>
  <c r="BT1464" i="4" s="1"/>
  <c r="BU1464" i="4" s="1"/>
  <c r="BV1464" i="4" s="1"/>
  <c r="BW1464" i="4" s="1"/>
  <c r="BX1464" i="4" s="1"/>
  <c r="BY1464" i="4" s="1"/>
  <c r="BZ1464" i="4" s="1"/>
  <c r="CA1464" i="4" s="1"/>
  <c r="CB1464" i="4" s="1"/>
  <c r="CC1464" i="4" s="1"/>
  <c r="CD1464" i="4" s="1"/>
  <c r="CE1464" i="4" s="1"/>
  <c r="CF1464" i="4" s="1"/>
  <c r="CG1464" i="4" s="1"/>
  <c r="CH1464" i="4" s="1"/>
  <c r="CI1464" i="4" s="1"/>
  <c r="CJ1464" i="4" s="1"/>
  <c r="CK1464" i="4" s="1"/>
  <c r="CL1464" i="4" s="1"/>
  <c r="CM1464" i="4" s="1"/>
  <c r="CN1464" i="4" s="1"/>
  <c r="CO1464" i="4" s="1"/>
  <c r="CP1464" i="4" s="1"/>
  <c r="CQ1464" i="4" s="1"/>
  <c r="CR1464" i="4" s="1"/>
  <c r="CS1464" i="4" s="1"/>
  <c r="CT1464" i="4" s="1"/>
  <c r="CU1464" i="4" s="1"/>
  <c r="CV1464" i="4" s="1"/>
  <c r="CW1464" i="4" s="1"/>
  <c r="CX1464" i="4" s="1"/>
  <c r="CY1464" i="4" s="1"/>
  <c r="CZ1464" i="4" s="1"/>
  <c r="DA1464" i="4" s="1"/>
  <c r="DB1464" i="4" s="1"/>
  <c r="DC1464" i="4" s="1"/>
  <c r="DD1464" i="4" s="1"/>
  <c r="DE1464" i="4" s="1"/>
  <c r="DF1464" i="4" s="1"/>
  <c r="DG1464" i="4" s="1"/>
  <c r="DH1464" i="4" s="1"/>
  <c r="DI1464" i="4" s="1"/>
  <c r="DJ1464" i="4" s="1"/>
  <c r="DK1464" i="4" s="1"/>
  <c r="DL1464" i="4" s="1"/>
  <c r="DM1464" i="4" s="1"/>
  <c r="DN1464" i="4" s="1"/>
  <c r="DO1464" i="4" s="1"/>
  <c r="DP1464" i="4" s="1"/>
  <c r="DQ1464" i="4" s="1"/>
  <c r="DR1464" i="4" s="1"/>
  <c r="DS1464" i="4" s="1"/>
  <c r="DT1464" i="4" s="1"/>
  <c r="DU1464" i="4" s="1"/>
  <c r="DV1464" i="4" s="1"/>
  <c r="DW1464" i="4" s="1"/>
  <c r="DX1464" i="4" s="1"/>
  <c r="DY1464" i="4" s="1"/>
  <c r="DZ1464" i="4" s="1"/>
  <c r="EA1464" i="4" s="1"/>
  <c r="EB1464" i="4" s="1"/>
  <c r="EC1464" i="4" s="1"/>
  <c r="ED1464" i="4" s="1"/>
  <c r="EE1464" i="4" s="1"/>
  <c r="EF1464" i="4" s="1"/>
  <c r="EG1464" i="4" s="1"/>
  <c r="EH1464" i="4" s="1"/>
  <c r="EI1464" i="4" s="1"/>
  <c r="EJ1464" i="4" s="1"/>
  <c r="EK1464" i="4" s="1"/>
  <c r="EL1464" i="4" s="1"/>
  <c r="EM1464" i="4" s="1"/>
  <c r="EN1464" i="4" s="1"/>
  <c r="EO1464" i="4" s="1"/>
  <c r="EP1464" i="4" s="1"/>
  <c r="EQ1464" i="4" s="1"/>
  <c r="ER1464" i="4" s="1"/>
  <c r="ES1464" i="4" s="1"/>
  <c r="ET1464" i="4" s="1"/>
  <c r="EU1464" i="4" s="1"/>
  <c r="EV1464" i="4" s="1"/>
  <c r="EW1464" i="4" s="1"/>
  <c r="EX1464" i="4" s="1"/>
  <c r="EY1464" i="4" s="1"/>
  <c r="EZ1464" i="4" s="1"/>
  <c r="FA1464" i="4" s="1"/>
  <c r="FB1464" i="4" s="1"/>
  <c r="FC1464" i="4" s="1"/>
  <c r="FD1464" i="4" s="1"/>
  <c r="FE1464" i="4" s="1"/>
  <c r="FF1464" i="4" s="1"/>
  <c r="FG1464" i="4" s="1"/>
  <c r="FH1464" i="4" s="1"/>
  <c r="FI1464" i="4" s="1"/>
  <c r="FJ1464" i="4" s="1"/>
  <c r="FK1464" i="4" s="1"/>
  <c r="FL1464" i="4" s="1"/>
  <c r="FM1464" i="4" s="1"/>
  <c r="FN1464" i="4" s="1"/>
  <c r="CH1266" i="4"/>
  <c r="CG1266" i="4"/>
  <c r="CF1266" i="4"/>
  <c r="CE1266" i="4"/>
  <c r="CD1266" i="4"/>
  <c r="CC1266" i="4"/>
  <c r="CB1266" i="4"/>
  <c r="CA1266" i="4"/>
  <c r="BZ1266" i="4"/>
  <c r="BY1266" i="4"/>
  <c r="BX1266" i="4"/>
  <c r="BW1266" i="4"/>
  <c r="BV1266" i="4"/>
  <c r="BU1266" i="4"/>
  <c r="BT1266" i="4"/>
  <c r="BS1266" i="4"/>
  <c r="BR1266" i="4"/>
  <c r="BQ1266" i="4"/>
  <c r="BP1266" i="4"/>
  <c r="BO1266" i="4"/>
  <c r="BN1266" i="4"/>
  <c r="D1264" i="4"/>
  <c r="E1264" i="4" s="1"/>
  <c r="F1264" i="4" s="1"/>
  <c r="G1264" i="4" s="1"/>
  <c r="H1264" i="4" s="1"/>
  <c r="I1264" i="4" s="1"/>
  <c r="J1264" i="4" s="1"/>
  <c r="K1264" i="4" s="1"/>
  <c r="L1264" i="4" s="1"/>
  <c r="M1264" i="4" s="1"/>
  <c r="N1264" i="4" s="1"/>
  <c r="O1264" i="4" s="1"/>
  <c r="P1264" i="4" s="1"/>
  <c r="Q1264" i="4" s="1"/>
  <c r="R1264" i="4" s="1"/>
  <c r="S1264" i="4" s="1"/>
  <c r="T1264" i="4" s="1"/>
  <c r="U1264" i="4" s="1"/>
  <c r="V1264" i="4" s="1"/>
  <c r="W1264" i="4" s="1"/>
  <c r="X1264" i="4" s="1"/>
  <c r="Y1264" i="4" s="1"/>
  <c r="Z1264" i="4" s="1"/>
  <c r="AA1264" i="4" s="1"/>
  <c r="AB1264" i="4" s="1"/>
  <c r="AC1264" i="4" s="1"/>
  <c r="AD1264" i="4" s="1"/>
  <c r="AE1264" i="4" s="1"/>
  <c r="AF1264" i="4" s="1"/>
  <c r="AG1264" i="4" s="1"/>
  <c r="AH1264" i="4" s="1"/>
  <c r="AI1264" i="4" s="1"/>
  <c r="AJ1264" i="4" s="1"/>
  <c r="AK1264" i="4" s="1"/>
  <c r="AL1264" i="4" s="1"/>
  <c r="AM1264" i="4" s="1"/>
  <c r="AN1264" i="4" s="1"/>
  <c r="AO1264" i="4" s="1"/>
  <c r="AP1264" i="4" s="1"/>
  <c r="AQ1264" i="4" s="1"/>
  <c r="AR1264" i="4" s="1"/>
  <c r="AS1264" i="4" s="1"/>
  <c r="AT1264" i="4" s="1"/>
  <c r="AU1264" i="4" s="1"/>
  <c r="AV1264" i="4" s="1"/>
  <c r="AW1264" i="4" s="1"/>
  <c r="AX1264" i="4" s="1"/>
  <c r="AY1264" i="4" s="1"/>
  <c r="AZ1264" i="4" s="1"/>
  <c r="BA1264" i="4" s="1"/>
  <c r="BB1264" i="4" s="1"/>
  <c r="BC1264" i="4" s="1"/>
  <c r="BD1264" i="4" s="1"/>
  <c r="BE1264" i="4" s="1"/>
  <c r="BF1264" i="4" s="1"/>
  <c r="BG1264" i="4" s="1"/>
  <c r="BH1264" i="4" s="1"/>
  <c r="BI1264" i="4" s="1"/>
  <c r="BJ1264" i="4" s="1"/>
  <c r="BK1264" i="4" s="1"/>
  <c r="BL1264" i="4" s="1"/>
  <c r="BM1264" i="4" s="1"/>
  <c r="BN1264" i="4" s="1"/>
  <c r="BO1264" i="4" s="1"/>
  <c r="BP1264" i="4" s="1"/>
  <c r="BQ1264" i="4" s="1"/>
  <c r="BR1264" i="4" s="1"/>
  <c r="BS1264" i="4" s="1"/>
  <c r="BT1264" i="4" s="1"/>
  <c r="BU1264" i="4" s="1"/>
  <c r="BV1264" i="4" s="1"/>
  <c r="BW1264" i="4" s="1"/>
  <c r="BX1264" i="4" s="1"/>
  <c r="BY1264" i="4" s="1"/>
  <c r="BZ1264" i="4" s="1"/>
  <c r="CA1264" i="4" s="1"/>
  <c r="CB1264" i="4" s="1"/>
  <c r="CC1264" i="4" s="1"/>
  <c r="CD1264" i="4" s="1"/>
  <c r="CE1264" i="4" s="1"/>
  <c r="CF1264" i="4" s="1"/>
  <c r="CG1264" i="4" s="1"/>
  <c r="CH1264" i="4" s="1"/>
  <c r="CI1264" i="4" s="1"/>
  <c r="CJ1264" i="4" s="1"/>
  <c r="CK1264" i="4" s="1"/>
  <c r="CL1264" i="4" s="1"/>
  <c r="CM1264" i="4" s="1"/>
  <c r="CN1264" i="4" s="1"/>
  <c r="CO1264" i="4" s="1"/>
  <c r="CP1264" i="4" s="1"/>
  <c r="CQ1264" i="4" s="1"/>
  <c r="CR1264" i="4" s="1"/>
  <c r="CS1264" i="4" s="1"/>
  <c r="CT1264" i="4" s="1"/>
  <c r="CU1264" i="4" s="1"/>
  <c r="CV1264" i="4" s="1"/>
  <c r="CW1264" i="4" s="1"/>
  <c r="CX1264" i="4" s="1"/>
  <c r="CY1264" i="4" s="1"/>
  <c r="CZ1264" i="4" s="1"/>
  <c r="DA1264" i="4" s="1"/>
  <c r="DB1264" i="4" s="1"/>
  <c r="DC1264" i="4" s="1"/>
  <c r="DD1264" i="4" s="1"/>
  <c r="DE1264" i="4" s="1"/>
  <c r="DF1264" i="4" s="1"/>
  <c r="DG1264" i="4" s="1"/>
  <c r="DH1264" i="4" s="1"/>
  <c r="DI1264" i="4" s="1"/>
  <c r="DJ1264" i="4" s="1"/>
  <c r="DK1264" i="4" s="1"/>
  <c r="DL1264" i="4" s="1"/>
  <c r="DM1264" i="4" s="1"/>
  <c r="DN1264" i="4" s="1"/>
  <c r="DO1264" i="4" s="1"/>
  <c r="DP1264" i="4" s="1"/>
  <c r="DQ1264" i="4" s="1"/>
  <c r="DR1264" i="4" s="1"/>
  <c r="DS1264" i="4" s="1"/>
  <c r="DT1264" i="4" s="1"/>
  <c r="DU1264" i="4" s="1"/>
  <c r="DV1264" i="4" s="1"/>
  <c r="DW1264" i="4" s="1"/>
  <c r="DX1264" i="4" s="1"/>
  <c r="DY1264" i="4" s="1"/>
  <c r="DZ1264" i="4" s="1"/>
  <c r="EA1264" i="4" s="1"/>
  <c r="EB1264" i="4" s="1"/>
  <c r="EC1264" i="4" s="1"/>
  <c r="ED1264" i="4" s="1"/>
  <c r="EE1264" i="4" s="1"/>
  <c r="EF1264" i="4" s="1"/>
  <c r="EG1264" i="4" s="1"/>
  <c r="EH1264" i="4" s="1"/>
  <c r="EI1264" i="4" s="1"/>
  <c r="EJ1264" i="4" s="1"/>
  <c r="EK1264" i="4" s="1"/>
  <c r="EL1264" i="4" s="1"/>
  <c r="EM1264" i="4" s="1"/>
  <c r="EN1264" i="4" s="1"/>
  <c r="EO1264" i="4" s="1"/>
  <c r="EP1264" i="4" s="1"/>
  <c r="EQ1264" i="4" s="1"/>
  <c r="ER1264" i="4" s="1"/>
  <c r="ES1264" i="4" s="1"/>
  <c r="ET1264" i="4" s="1"/>
  <c r="EU1264" i="4" s="1"/>
  <c r="EV1264" i="4" s="1"/>
  <c r="EW1264" i="4" s="1"/>
  <c r="EX1264" i="4" s="1"/>
  <c r="EY1264" i="4" s="1"/>
  <c r="EZ1264" i="4" s="1"/>
  <c r="FA1264" i="4" s="1"/>
  <c r="FB1264" i="4" s="1"/>
  <c r="FC1264" i="4" s="1"/>
  <c r="FD1264" i="4" s="1"/>
  <c r="FE1264" i="4" s="1"/>
  <c r="FF1264" i="4" s="1"/>
  <c r="FG1264" i="4" s="1"/>
  <c r="FH1264" i="4" s="1"/>
  <c r="FI1264" i="4" s="1"/>
  <c r="FJ1264" i="4" s="1"/>
  <c r="FK1264" i="4" s="1"/>
  <c r="FL1264" i="4" s="1"/>
  <c r="FM1264" i="4" s="1"/>
  <c r="FN1264" i="4" s="1"/>
  <c r="CH1166" i="4"/>
  <c r="CG1166" i="4"/>
  <c r="CF1166" i="4"/>
  <c r="CE1166" i="4"/>
  <c r="CD1166" i="4"/>
  <c r="CC1166" i="4"/>
  <c r="CB1166" i="4"/>
  <c r="CA1166" i="4"/>
  <c r="BZ1166" i="4"/>
  <c r="BY1166" i="4"/>
  <c r="BX1166" i="4"/>
  <c r="BW1166" i="4"/>
  <c r="BV1166" i="4"/>
  <c r="BU1166" i="4"/>
  <c r="BT1166" i="4"/>
  <c r="BS1166" i="4"/>
  <c r="BR1166" i="4"/>
  <c r="BQ1166" i="4"/>
  <c r="BP1166" i="4"/>
  <c r="BO1166" i="4"/>
  <c r="BN1166" i="4"/>
  <c r="D1164" i="4"/>
  <c r="E1164" i="4" s="1"/>
  <c r="F1164" i="4" s="1"/>
  <c r="G1164" i="4" s="1"/>
  <c r="H1164" i="4" s="1"/>
  <c r="I1164" i="4" s="1"/>
  <c r="J1164" i="4" s="1"/>
  <c r="K1164" i="4" s="1"/>
  <c r="L1164" i="4" s="1"/>
  <c r="M1164" i="4" s="1"/>
  <c r="N1164" i="4" s="1"/>
  <c r="O1164" i="4" s="1"/>
  <c r="P1164" i="4" s="1"/>
  <c r="Q1164" i="4" s="1"/>
  <c r="R1164" i="4" s="1"/>
  <c r="S1164" i="4" s="1"/>
  <c r="T1164" i="4" s="1"/>
  <c r="U1164" i="4" s="1"/>
  <c r="V1164" i="4" s="1"/>
  <c r="W1164" i="4" s="1"/>
  <c r="X1164" i="4" s="1"/>
  <c r="Y1164" i="4" s="1"/>
  <c r="Z1164" i="4" s="1"/>
  <c r="AA1164" i="4" s="1"/>
  <c r="AB1164" i="4" s="1"/>
  <c r="AC1164" i="4" s="1"/>
  <c r="AD1164" i="4" s="1"/>
  <c r="AE1164" i="4" s="1"/>
  <c r="AF1164" i="4" s="1"/>
  <c r="AG1164" i="4" s="1"/>
  <c r="AH1164" i="4" s="1"/>
  <c r="AI1164" i="4" s="1"/>
  <c r="AJ1164" i="4" s="1"/>
  <c r="AK1164" i="4" s="1"/>
  <c r="AL1164" i="4" s="1"/>
  <c r="AM1164" i="4" s="1"/>
  <c r="AN1164" i="4" s="1"/>
  <c r="AO1164" i="4" s="1"/>
  <c r="AP1164" i="4" s="1"/>
  <c r="AQ1164" i="4" s="1"/>
  <c r="AR1164" i="4" s="1"/>
  <c r="AS1164" i="4" s="1"/>
  <c r="AT1164" i="4" s="1"/>
  <c r="AU1164" i="4" s="1"/>
  <c r="AV1164" i="4" s="1"/>
  <c r="AW1164" i="4" s="1"/>
  <c r="AX1164" i="4" s="1"/>
  <c r="AY1164" i="4" s="1"/>
  <c r="AZ1164" i="4" s="1"/>
  <c r="BA1164" i="4" s="1"/>
  <c r="BB1164" i="4" s="1"/>
  <c r="BC1164" i="4" s="1"/>
  <c r="BD1164" i="4" s="1"/>
  <c r="BE1164" i="4" s="1"/>
  <c r="BF1164" i="4" s="1"/>
  <c r="BG1164" i="4" s="1"/>
  <c r="BH1164" i="4" s="1"/>
  <c r="BI1164" i="4" s="1"/>
  <c r="BJ1164" i="4" s="1"/>
  <c r="BK1164" i="4" s="1"/>
  <c r="BL1164" i="4" s="1"/>
  <c r="BM1164" i="4" s="1"/>
  <c r="BN1164" i="4" s="1"/>
  <c r="BO1164" i="4" s="1"/>
  <c r="BP1164" i="4" s="1"/>
  <c r="BQ1164" i="4" s="1"/>
  <c r="BR1164" i="4" s="1"/>
  <c r="BS1164" i="4" s="1"/>
  <c r="BT1164" i="4" s="1"/>
  <c r="BU1164" i="4" s="1"/>
  <c r="BV1164" i="4" s="1"/>
  <c r="BW1164" i="4" s="1"/>
  <c r="BX1164" i="4" s="1"/>
  <c r="BY1164" i="4" s="1"/>
  <c r="BZ1164" i="4" s="1"/>
  <c r="CA1164" i="4" s="1"/>
  <c r="CB1164" i="4" s="1"/>
  <c r="CC1164" i="4" s="1"/>
  <c r="CD1164" i="4" s="1"/>
  <c r="CE1164" i="4" s="1"/>
  <c r="CF1164" i="4" s="1"/>
  <c r="CG1164" i="4" s="1"/>
  <c r="CH1164" i="4" s="1"/>
  <c r="CI1164" i="4" s="1"/>
  <c r="CJ1164" i="4" s="1"/>
  <c r="CK1164" i="4" s="1"/>
  <c r="CL1164" i="4" s="1"/>
  <c r="CM1164" i="4" s="1"/>
  <c r="CN1164" i="4" s="1"/>
  <c r="CO1164" i="4" s="1"/>
  <c r="CP1164" i="4" s="1"/>
  <c r="CQ1164" i="4" s="1"/>
  <c r="CR1164" i="4" s="1"/>
  <c r="CS1164" i="4" s="1"/>
  <c r="CT1164" i="4" s="1"/>
  <c r="CU1164" i="4" s="1"/>
  <c r="CV1164" i="4" s="1"/>
  <c r="CW1164" i="4" s="1"/>
  <c r="CX1164" i="4" s="1"/>
  <c r="CY1164" i="4" s="1"/>
  <c r="CZ1164" i="4" s="1"/>
  <c r="DA1164" i="4" s="1"/>
  <c r="DB1164" i="4" s="1"/>
  <c r="DC1164" i="4" s="1"/>
  <c r="DD1164" i="4" s="1"/>
  <c r="DE1164" i="4" s="1"/>
  <c r="DF1164" i="4" s="1"/>
  <c r="DG1164" i="4" s="1"/>
  <c r="DH1164" i="4" s="1"/>
  <c r="DI1164" i="4" s="1"/>
  <c r="DJ1164" i="4" s="1"/>
  <c r="DK1164" i="4" s="1"/>
  <c r="DL1164" i="4" s="1"/>
  <c r="DM1164" i="4" s="1"/>
  <c r="DN1164" i="4" s="1"/>
  <c r="DO1164" i="4" s="1"/>
  <c r="DP1164" i="4" s="1"/>
  <c r="DQ1164" i="4" s="1"/>
  <c r="DR1164" i="4" s="1"/>
  <c r="DS1164" i="4" s="1"/>
  <c r="DT1164" i="4" s="1"/>
  <c r="DU1164" i="4" s="1"/>
  <c r="DV1164" i="4" s="1"/>
  <c r="DW1164" i="4" s="1"/>
  <c r="DX1164" i="4" s="1"/>
  <c r="DY1164" i="4" s="1"/>
  <c r="DZ1164" i="4" s="1"/>
  <c r="EA1164" i="4" s="1"/>
  <c r="EB1164" i="4" s="1"/>
  <c r="EC1164" i="4" s="1"/>
  <c r="ED1164" i="4" s="1"/>
  <c r="EE1164" i="4" s="1"/>
  <c r="EF1164" i="4" s="1"/>
  <c r="EG1164" i="4" s="1"/>
  <c r="EH1164" i="4" s="1"/>
  <c r="EI1164" i="4" s="1"/>
  <c r="EJ1164" i="4" s="1"/>
  <c r="EK1164" i="4" s="1"/>
  <c r="EL1164" i="4" s="1"/>
  <c r="EM1164" i="4" s="1"/>
  <c r="EN1164" i="4" s="1"/>
  <c r="EO1164" i="4" s="1"/>
  <c r="EP1164" i="4" s="1"/>
  <c r="EQ1164" i="4" s="1"/>
  <c r="ER1164" i="4" s="1"/>
  <c r="ES1164" i="4" s="1"/>
  <c r="ET1164" i="4" s="1"/>
  <c r="EU1164" i="4" s="1"/>
  <c r="EV1164" i="4" s="1"/>
  <c r="EW1164" i="4" s="1"/>
  <c r="EX1164" i="4" s="1"/>
  <c r="EY1164" i="4" s="1"/>
  <c r="EZ1164" i="4" s="1"/>
  <c r="FA1164" i="4" s="1"/>
  <c r="FB1164" i="4" s="1"/>
  <c r="FC1164" i="4" s="1"/>
  <c r="FD1164" i="4" s="1"/>
  <c r="FE1164" i="4" s="1"/>
  <c r="FF1164" i="4" s="1"/>
  <c r="FG1164" i="4" s="1"/>
  <c r="FH1164" i="4" s="1"/>
  <c r="FI1164" i="4" s="1"/>
  <c r="FJ1164" i="4" s="1"/>
  <c r="FK1164" i="4" s="1"/>
  <c r="FL1164" i="4" s="1"/>
  <c r="FM1164" i="4" s="1"/>
  <c r="FN1164" i="4" s="1"/>
  <c r="B78" i="1" l="1"/>
  <c r="DM77" i="1"/>
  <c r="BA77" i="1"/>
  <c r="AZ77" i="1"/>
  <c r="DN77" i="1"/>
  <c r="DO77" i="1"/>
  <c r="BB77" i="1"/>
  <c r="DP77" i="1"/>
  <c r="BJ77" i="1"/>
  <c r="BI77" i="1"/>
  <c r="BK77" i="1"/>
  <c r="BH77" i="1"/>
  <c r="BB65" i="1"/>
  <c r="BB62" i="1"/>
  <c r="BB59" i="1"/>
  <c r="D67" i="1"/>
  <c r="F67" i="1"/>
  <c r="A1193" i="4"/>
  <c r="A1209" i="4"/>
  <c r="A1393" i="4"/>
  <c r="A1409" i="4"/>
  <c r="A1293" i="4"/>
  <c r="A1309" i="4"/>
  <c r="A1493" i="4"/>
  <c r="A1509" i="4"/>
  <c r="A1593" i="4"/>
  <c r="A1609" i="4"/>
  <c r="M1109" i="4"/>
  <c r="M1110" i="4" s="1"/>
  <c r="L1109" i="4"/>
  <c r="L1110" i="4" s="1"/>
  <c r="K1109" i="4"/>
  <c r="K1110" i="4" s="1"/>
  <c r="J1109" i="4"/>
  <c r="J1110" i="4" s="1"/>
  <c r="I1109" i="4"/>
  <c r="I1110" i="4" s="1"/>
  <c r="H1109" i="4"/>
  <c r="H1110" i="4" s="1"/>
  <c r="G1109" i="4"/>
  <c r="G1110" i="4" s="1"/>
  <c r="K1105" i="4"/>
  <c r="H1104" i="4"/>
  <c r="H1105" i="4" s="1"/>
  <c r="G1104" i="4"/>
  <c r="G1105" i="4" s="1"/>
  <c r="M1103" i="4"/>
  <c r="M1104" i="4" s="1"/>
  <c r="M1105" i="4" s="1"/>
  <c r="L1102" i="4"/>
  <c r="L1103" i="4" s="1"/>
  <c r="L1104" i="4" s="1"/>
  <c r="L1105" i="4" s="1"/>
  <c r="F1087" i="4"/>
  <c r="F1073" i="4"/>
  <c r="F1602" i="4" s="1"/>
  <c r="F1603" i="4" s="1"/>
  <c r="F1604" i="4" s="1"/>
  <c r="F1605" i="4" s="1"/>
  <c r="F1606" i="4" s="1"/>
  <c r="F1607" i="4" s="1"/>
  <c r="F1068" i="4"/>
  <c r="F1069" i="4" s="1"/>
  <c r="F1070" i="4" s="1"/>
  <c r="F1071" i="4" s="1"/>
  <c r="D1097" i="4"/>
  <c r="D1098" i="4" s="1"/>
  <c r="D1099" i="4" s="1"/>
  <c r="D1100" i="4" s="1"/>
  <c r="D1101" i="4" s="1"/>
  <c r="D1102" i="4" s="1"/>
  <c r="D1103" i="4" s="1"/>
  <c r="D1104" i="4" s="1"/>
  <c r="D1105" i="4" s="1"/>
  <c r="D1106" i="4" s="1"/>
  <c r="D1107" i="4" s="1"/>
  <c r="D1108" i="4" s="1"/>
  <c r="D1109" i="4" s="1"/>
  <c r="D1110" i="4" s="1"/>
  <c r="C1097" i="4"/>
  <c r="C1098" i="4" s="1"/>
  <c r="C1099" i="4" s="1"/>
  <c r="C1100" i="4" s="1"/>
  <c r="C1101" i="4" s="1"/>
  <c r="C1102" i="4" s="1"/>
  <c r="C1103" i="4" s="1"/>
  <c r="C1104" i="4" s="1"/>
  <c r="C1105" i="4" s="1"/>
  <c r="C1106" i="4" s="1"/>
  <c r="C1107" i="4" s="1"/>
  <c r="C1108" i="4" s="1"/>
  <c r="C1109" i="4" s="1"/>
  <c r="C1110" i="4" s="1"/>
  <c r="AK1096" i="4"/>
  <c r="CH1095" i="4"/>
  <c r="CG1095" i="4"/>
  <c r="CF1095" i="4"/>
  <c r="CE1095" i="4"/>
  <c r="CD1095" i="4"/>
  <c r="CC1095" i="4"/>
  <c r="CB1095" i="4"/>
  <c r="CA1095" i="4"/>
  <c r="BZ1095" i="4"/>
  <c r="BY1095" i="4"/>
  <c r="BX1095" i="4"/>
  <c r="BW1095" i="4"/>
  <c r="BV1095" i="4"/>
  <c r="BU1095" i="4"/>
  <c r="BT1095" i="4"/>
  <c r="BS1095" i="4"/>
  <c r="BR1095" i="4"/>
  <c r="BQ1095" i="4"/>
  <c r="BP1095" i="4"/>
  <c r="BO1095" i="4"/>
  <c r="BN1095" i="4"/>
  <c r="AE1089" i="4"/>
  <c r="AD1089" i="4"/>
  <c r="AC1089" i="4"/>
  <c r="AB1089" i="4"/>
  <c r="W1089" i="4"/>
  <c r="V1089" i="4"/>
  <c r="U1089" i="4"/>
  <c r="AE1088" i="4"/>
  <c r="AD1088" i="4"/>
  <c r="AC1088" i="4"/>
  <c r="AB1088" i="4"/>
  <c r="M1088" i="4"/>
  <c r="M1089" i="4" s="1"/>
  <c r="M1090" i="4" s="1"/>
  <c r="M1091" i="4" s="1"/>
  <c r="M1092" i="4" s="1"/>
  <c r="L1088" i="4"/>
  <c r="L1089" i="4" s="1"/>
  <c r="L1090" i="4" s="1"/>
  <c r="L1091" i="4" s="1"/>
  <c r="L1092" i="4" s="1"/>
  <c r="K1088" i="4"/>
  <c r="K1089" i="4" s="1"/>
  <c r="K1090" i="4" s="1"/>
  <c r="K1091" i="4" s="1"/>
  <c r="K1092" i="4" s="1"/>
  <c r="J1088" i="4"/>
  <c r="J1089" i="4" s="1"/>
  <c r="J1090" i="4" s="1"/>
  <c r="J1091" i="4" s="1"/>
  <c r="J1092" i="4" s="1"/>
  <c r="I1088" i="4"/>
  <c r="I1089" i="4" s="1"/>
  <c r="I1090" i="4" s="1"/>
  <c r="I1091" i="4" s="1"/>
  <c r="I1092" i="4" s="1"/>
  <c r="H1088" i="4"/>
  <c r="H1089" i="4" s="1"/>
  <c r="H1090" i="4" s="1"/>
  <c r="H1091" i="4" s="1"/>
  <c r="H1092" i="4" s="1"/>
  <c r="G1088" i="4"/>
  <c r="G1089" i="4" s="1"/>
  <c r="G1090" i="4" s="1"/>
  <c r="G1091" i="4" s="1"/>
  <c r="G1092" i="4" s="1"/>
  <c r="E1088" i="4"/>
  <c r="E1089" i="4" s="1"/>
  <c r="E1090" i="4" s="1"/>
  <c r="E1091" i="4" s="1"/>
  <c r="E1092" i="4" s="1"/>
  <c r="AE1087" i="4"/>
  <c r="AD1087" i="4"/>
  <c r="AC1087" i="4"/>
  <c r="AB1087" i="4"/>
  <c r="AA1087" i="4"/>
  <c r="AA1088" i="4" s="1"/>
  <c r="AA1089" i="4" s="1"/>
  <c r="AA1090" i="4" s="1"/>
  <c r="AA1091" i="4" s="1"/>
  <c r="AA1092" i="4" s="1"/>
  <c r="V1087" i="4"/>
  <c r="U1087" i="4"/>
  <c r="AE1086" i="4"/>
  <c r="AD1086" i="4"/>
  <c r="AC1086" i="4"/>
  <c r="AB1086" i="4"/>
  <c r="V1086" i="4"/>
  <c r="U1086" i="4"/>
  <c r="R1087" i="4"/>
  <c r="Q1087" i="4"/>
  <c r="P1087" i="4"/>
  <c r="P1609" i="4" s="1"/>
  <c r="P1610" i="4" s="1"/>
  <c r="O1087" i="4"/>
  <c r="D1080" i="4"/>
  <c r="D1081" i="4" s="1"/>
  <c r="D1082" i="4" s="1"/>
  <c r="D1083" i="4" s="1"/>
  <c r="D1084" i="4" s="1"/>
  <c r="D1085" i="4" s="1"/>
  <c r="D1086" i="4" s="1"/>
  <c r="D1087" i="4" s="1"/>
  <c r="D1088" i="4" s="1"/>
  <c r="D1089" i="4" s="1"/>
  <c r="D1090" i="4" s="1"/>
  <c r="D1091" i="4" s="1"/>
  <c r="D1092" i="4" s="1"/>
  <c r="C1080" i="4"/>
  <c r="C1081" i="4" s="1"/>
  <c r="C1082" i="4" s="1"/>
  <c r="C1083" i="4" s="1"/>
  <c r="C1084" i="4" s="1"/>
  <c r="C1085" i="4" s="1"/>
  <c r="C1086" i="4" s="1"/>
  <c r="C1087" i="4" s="1"/>
  <c r="C1088" i="4" s="1"/>
  <c r="C1089" i="4" s="1"/>
  <c r="C1090" i="4" s="1"/>
  <c r="C1091" i="4" s="1"/>
  <c r="C1092" i="4" s="1"/>
  <c r="CH1078" i="4"/>
  <c r="CG1078" i="4"/>
  <c r="CF1078" i="4"/>
  <c r="CE1078" i="4"/>
  <c r="CD1078" i="4"/>
  <c r="CC1078" i="4"/>
  <c r="CB1078" i="4"/>
  <c r="CA1078" i="4"/>
  <c r="BZ1078" i="4"/>
  <c r="BY1078" i="4"/>
  <c r="BX1078" i="4"/>
  <c r="BW1078" i="4"/>
  <c r="BV1078" i="4"/>
  <c r="BU1078" i="4"/>
  <c r="BT1078" i="4"/>
  <c r="BS1078" i="4"/>
  <c r="BR1078" i="4"/>
  <c r="BQ1078" i="4"/>
  <c r="BP1078" i="4"/>
  <c r="BO1078" i="4"/>
  <c r="BN1078" i="4"/>
  <c r="AA1073" i="4"/>
  <c r="D1073" i="4"/>
  <c r="C1073" i="4"/>
  <c r="T1072" i="4"/>
  <c r="T1073" i="4" s="1"/>
  <c r="O1073" i="4"/>
  <c r="CH1071" i="4"/>
  <c r="CG1071" i="4"/>
  <c r="CF1071" i="4"/>
  <c r="CE1071" i="4"/>
  <c r="CD1071" i="4"/>
  <c r="CC1071" i="4"/>
  <c r="CB1071" i="4"/>
  <c r="CA1071" i="4"/>
  <c r="BZ1071" i="4"/>
  <c r="BY1071" i="4"/>
  <c r="BX1071" i="4"/>
  <c r="BW1071" i="4"/>
  <c r="BV1071" i="4"/>
  <c r="BU1071" i="4"/>
  <c r="BT1071" i="4"/>
  <c r="BS1071" i="4"/>
  <c r="BR1071" i="4"/>
  <c r="BQ1071" i="4"/>
  <c r="BP1071" i="4"/>
  <c r="BO1071" i="4"/>
  <c r="BN1071" i="4"/>
  <c r="M1070" i="4"/>
  <c r="M1071" i="4" s="1"/>
  <c r="L1070" i="4"/>
  <c r="L1071" i="4" s="1"/>
  <c r="K1070" i="4"/>
  <c r="K1071" i="4" s="1"/>
  <c r="J1070" i="4"/>
  <c r="J1071" i="4" s="1"/>
  <c r="I1070" i="4"/>
  <c r="I1071" i="4" s="1"/>
  <c r="H1070" i="4"/>
  <c r="H1071" i="4" s="1"/>
  <c r="G1070" i="4"/>
  <c r="G1071" i="4" s="1"/>
  <c r="E1070" i="4"/>
  <c r="E1071" i="4" s="1"/>
  <c r="AL1069" i="4"/>
  <c r="AL1070" i="4" s="1"/>
  <c r="AL1071" i="4" s="1"/>
  <c r="AL1072" i="4" s="1"/>
  <c r="AL1073" i="4" s="1"/>
  <c r="AL1586" i="4" s="1"/>
  <c r="AL1587" i="4" s="1"/>
  <c r="AL1588" i="4" s="1"/>
  <c r="AL1589" i="4" s="1"/>
  <c r="AL1590" i="4" s="1"/>
  <c r="AL1591" i="4" s="1"/>
  <c r="AL1592" i="4" s="1"/>
  <c r="AL1593" i="4" s="1"/>
  <c r="AL1594" i="4" s="1"/>
  <c r="AL1595" i="4" s="1"/>
  <c r="AL1596" i="4" s="1"/>
  <c r="AL1597" i="4" s="1"/>
  <c r="AL1598" i="4" s="1"/>
  <c r="AL1599" i="4" s="1"/>
  <c r="AL1600" i="4" s="1"/>
  <c r="AL1601" i="4" s="1"/>
  <c r="AL1602" i="4" s="1"/>
  <c r="AL1603" i="4" s="1"/>
  <c r="AL1604" i="4" s="1"/>
  <c r="AL1605" i="4" s="1"/>
  <c r="AL1606" i="4" s="1"/>
  <c r="AL1607" i="4" s="1"/>
  <c r="AL1608" i="4" s="1"/>
  <c r="AL1609" i="4" s="1"/>
  <c r="AL1610" i="4" s="1"/>
  <c r="AK1069" i="4"/>
  <c r="AK1070" i="4" s="1"/>
  <c r="AK1071" i="4" s="1"/>
  <c r="AK1072" i="4" s="1"/>
  <c r="AK1073" i="4" s="1"/>
  <c r="AJ1069" i="4"/>
  <c r="AJ1070" i="4" s="1"/>
  <c r="AJ1071" i="4" s="1"/>
  <c r="AJ1072" i="4" s="1"/>
  <c r="AJ1073" i="4" s="1"/>
  <c r="AI1069" i="4"/>
  <c r="AI1070" i="4" s="1"/>
  <c r="AI1071" i="4" s="1"/>
  <c r="AI1072" i="4" s="1"/>
  <c r="AI1073" i="4" s="1"/>
  <c r="AH1069" i="4"/>
  <c r="AH1070" i="4" s="1"/>
  <c r="AH1071" i="4" s="1"/>
  <c r="AH1072" i="4" s="1"/>
  <c r="AH1073" i="4" s="1"/>
  <c r="AG1069" i="4"/>
  <c r="AG1070" i="4" s="1"/>
  <c r="AG1071" i="4" s="1"/>
  <c r="AF1069" i="4"/>
  <c r="AF1070" i="4" s="1"/>
  <c r="AF1071" i="4" s="1"/>
  <c r="AE1069" i="4"/>
  <c r="AE1070" i="4" s="1"/>
  <c r="AE1071" i="4" s="1"/>
  <c r="AD1069" i="4"/>
  <c r="AD1070" i="4" s="1"/>
  <c r="AD1071" i="4" s="1"/>
  <c r="AC1069" i="4"/>
  <c r="AC1070" i="4" s="1"/>
  <c r="AC1071" i="4" s="1"/>
  <c r="AB1069" i="4"/>
  <c r="AB1070" i="4" s="1"/>
  <c r="AB1071" i="4" s="1"/>
  <c r="AA1069" i="4"/>
  <c r="AA1070" i="4" s="1"/>
  <c r="AA1071" i="4" s="1"/>
  <c r="Z1069" i="4"/>
  <c r="Z1070" i="4" s="1"/>
  <c r="Z1071" i="4" s="1"/>
  <c r="Z1072" i="4" s="1"/>
  <c r="Z1073" i="4" s="1"/>
  <c r="Y1069" i="4"/>
  <c r="Y1070" i="4" s="1"/>
  <c r="Y1071" i="4" s="1"/>
  <c r="Y1072" i="4" s="1"/>
  <c r="Y1073" i="4" s="1"/>
  <c r="X1069" i="4"/>
  <c r="X1070" i="4" s="1"/>
  <c r="X1071" i="4" s="1"/>
  <c r="W1069" i="4"/>
  <c r="W1070" i="4" s="1"/>
  <c r="W1071" i="4" s="1"/>
  <c r="V1069" i="4"/>
  <c r="V1070" i="4" s="1"/>
  <c r="V1071" i="4" s="1"/>
  <c r="U1069" i="4"/>
  <c r="U1070" i="4" s="1"/>
  <c r="U1071" i="4" s="1"/>
  <c r="T1069" i="4"/>
  <c r="T1070" i="4" s="1"/>
  <c r="T1071" i="4" s="1"/>
  <c r="S1069" i="4"/>
  <c r="S1070" i="4" s="1"/>
  <c r="S1071" i="4" s="1"/>
  <c r="R1069" i="4"/>
  <c r="R1070" i="4" s="1"/>
  <c r="R1071" i="4" s="1"/>
  <c r="Q1069" i="4"/>
  <c r="Q1070" i="4" s="1"/>
  <c r="Q1071" i="4" s="1"/>
  <c r="P1069" i="4"/>
  <c r="O1069" i="4"/>
  <c r="O1581" i="4" s="1"/>
  <c r="N1069" i="4"/>
  <c r="N1070" i="4" s="1"/>
  <c r="N1071" i="4" s="1"/>
  <c r="N1072" i="4" s="1"/>
  <c r="N1073" i="4" s="1"/>
  <c r="D1069" i="4"/>
  <c r="D1070" i="4" s="1"/>
  <c r="C1069" i="4"/>
  <c r="C1070" i="4" s="1"/>
  <c r="CH1066" i="4"/>
  <c r="CG1066" i="4"/>
  <c r="CF1066" i="4"/>
  <c r="CE1066" i="4"/>
  <c r="CD1066" i="4"/>
  <c r="CC1066" i="4"/>
  <c r="CB1066" i="4"/>
  <c r="CA1066" i="4"/>
  <c r="BZ1066" i="4"/>
  <c r="BY1066" i="4"/>
  <c r="BX1066" i="4"/>
  <c r="BW1066" i="4"/>
  <c r="BV1066" i="4"/>
  <c r="BU1066" i="4"/>
  <c r="BT1066" i="4"/>
  <c r="BS1066" i="4"/>
  <c r="BR1066" i="4"/>
  <c r="BQ1066" i="4"/>
  <c r="BP1066" i="4"/>
  <c r="BO1066" i="4"/>
  <c r="BN1066" i="4"/>
  <c r="D1064" i="4"/>
  <c r="E1064" i="4" s="1"/>
  <c r="F1064" i="4" s="1"/>
  <c r="G1064" i="4" s="1"/>
  <c r="H1064" i="4" s="1"/>
  <c r="I1064" i="4" s="1"/>
  <c r="J1064" i="4" s="1"/>
  <c r="K1064" i="4" s="1"/>
  <c r="L1064" i="4" s="1"/>
  <c r="M1064" i="4" s="1"/>
  <c r="N1064" i="4" s="1"/>
  <c r="O1064" i="4" s="1"/>
  <c r="P1064" i="4" s="1"/>
  <c r="Q1064" i="4" s="1"/>
  <c r="R1064" i="4" s="1"/>
  <c r="S1064" i="4" s="1"/>
  <c r="T1064" i="4" s="1"/>
  <c r="U1064" i="4" s="1"/>
  <c r="V1064" i="4" s="1"/>
  <c r="W1064" i="4" s="1"/>
  <c r="X1064" i="4" s="1"/>
  <c r="Y1064" i="4" s="1"/>
  <c r="Z1064" i="4" s="1"/>
  <c r="AA1064" i="4" s="1"/>
  <c r="AB1064" i="4" s="1"/>
  <c r="AC1064" i="4" s="1"/>
  <c r="AD1064" i="4" s="1"/>
  <c r="AE1064" i="4" s="1"/>
  <c r="AF1064" i="4" s="1"/>
  <c r="AG1064" i="4" s="1"/>
  <c r="AH1064" i="4" s="1"/>
  <c r="AI1064" i="4" s="1"/>
  <c r="AJ1064" i="4" s="1"/>
  <c r="AK1064" i="4" s="1"/>
  <c r="AL1064" i="4" s="1"/>
  <c r="AM1064" i="4" s="1"/>
  <c r="AN1064" i="4" s="1"/>
  <c r="AO1064" i="4" s="1"/>
  <c r="AP1064" i="4" s="1"/>
  <c r="AQ1064" i="4" s="1"/>
  <c r="AR1064" i="4" s="1"/>
  <c r="AS1064" i="4" s="1"/>
  <c r="AT1064" i="4" s="1"/>
  <c r="AU1064" i="4" s="1"/>
  <c r="AV1064" i="4" s="1"/>
  <c r="AW1064" i="4" s="1"/>
  <c r="AX1064" i="4" s="1"/>
  <c r="AY1064" i="4" s="1"/>
  <c r="AZ1064" i="4" s="1"/>
  <c r="BA1064" i="4" s="1"/>
  <c r="BB1064" i="4" s="1"/>
  <c r="BC1064" i="4" s="1"/>
  <c r="BD1064" i="4" s="1"/>
  <c r="BE1064" i="4" s="1"/>
  <c r="BF1064" i="4" s="1"/>
  <c r="BG1064" i="4" s="1"/>
  <c r="BH1064" i="4" s="1"/>
  <c r="BI1064" i="4" s="1"/>
  <c r="BJ1064" i="4" s="1"/>
  <c r="BK1064" i="4" s="1"/>
  <c r="BL1064" i="4" s="1"/>
  <c r="BM1064" i="4" s="1"/>
  <c r="BN1064" i="4" s="1"/>
  <c r="BO1064" i="4" s="1"/>
  <c r="BP1064" i="4" s="1"/>
  <c r="BQ1064" i="4" s="1"/>
  <c r="BR1064" i="4" s="1"/>
  <c r="BS1064" i="4" s="1"/>
  <c r="BT1064" i="4" s="1"/>
  <c r="BU1064" i="4" s="1"/>
  <c r="BV1064" i="4" s="1"/>
  <c r="BW1064" i="4" s="1"/>
  <c r="BX1064" i="4" s="1"/>
  <c r="BY1064" i="4" s="1"/>
  <c r="BZ1064" i="4" s="1"/>
  <c r="CA1064" i="4" s="1"/>
  <c r="CB1064" i="4" s="1"/>
  <c r="CC1064" i="4" s="1"/>
  <c r="CD1064" i="4" s="1"/>
  <c r="CE1064" i="4" s="1"/>
  <c r="CF1064" i="4" s="1"/>
  <c r="CG1064" i="4" s="1"/>
  <c r="CH1064" i="4" s="1"/>
  <c r="CI1064" i="4" s="1"/>
  <c r="CJ1064" i="4" s="1"/>
  <c r="CK1064" i="4" s="1"/>
  <c r="CL1064" i="4" s="1"/>
  <c r="CM1064" i="4" s="1"/>
  <c r="CN1064" i="4" s="1"/>
  <c r="CO1064" i="4" s="1"/>
  <c r="CP1064" i="4" s="1"/>
  <c r="CQ1064" i="4" s="1"/>
  <c r="CR1064" i="4" s="1"/>
  <c r="CS1064" i="4" s="1"/>
  <c r="CT1064" i="4" s="1"/>
  <c r="CU1064" i="4" s="1"/>
  <c r="CV1064" i="4" s="1"/>
  <c r="CW1064" i="4" s="1"/>
  <c r="CX1064" i="4" s="1"/>
  <c r="CY1064" i="4" s="1"/>
  <c r="CZ1064" i="4" s="1"/>
  <c r="DA1064" i="4" s="1"/>
  <c r="DB1064" i="4" s="1"/>
  <c r="DC1064" i="4" s="1"/>
  <c r="DD1064" i="4" s="1"/>
  <c r="DE1064" i="4" s="1"/>
  <c r="DF1064" i="4" s="1"/>
  <c r="DG1064" i="4" s="1"/>
  <c r="DH1064" i="4" s="1"/>
  <c r="DI1064" i="4" s="1"/>
  <c r="DJ1064" i="4" s="1"/>
  <c r="DK1064" i="4" s="1"/>
  <c r="DL1064" i="4" s="1"/>
  <c r="DM1064" i="4" s="1"/>
  <c r="DN1064" i="4" s="1"/>
  <c r="DO1064" i="4" s="1"/>
  <c r="DP1064" i="4" s="1"/>
  <c r="DQ1064" i="4" s="1"/>
  <c r="DR1064" i="4" s="1"/>
  <c r="DS1064" i="4" s="1"/>
  <c r="DT1064" i="4" s="1"/>
  <c r="DU1064" i="4" s="1"/>
  <c r="DV1064" i="4" s="1"/>
  <c r="DW1064" i="4" s="1"/>
  <c r="DX1064" i="4" s="1"/>
  <c r="DY1064" i="4" s="1"/>
  <c r="DZ1064" i="4" s="1"/>
  <c r="EA1064" i="4" s="1"/>
  <c r="EB1064" i="4" s="1"/>
  <c r="EC1064" i="4" s="1"/>
  <c r="ED1064" i="4" s="1"/>
  <c r="EE1064" i="4" s="1"/>
  <c r="EF1064" i="4" s="1"/>
  <c r="EG1064" i="4" s="1"/>
  <c r="EH1064" i="4" s="1"/>
  <c r="EI1064" i="4" s="1"/>
  <c r="EJ1064" i="4" s="1"/>
  <c r="EK1064" i="4" s="1"/>
  <c r="EL1064" i="4" s="1"/>
  <c r="EM1064" i="4" s="1"/>
  <c r="EN1064" i="4" s="1"/>
  <c r="EO1064" i="4" s="1"/>
  <c r="EP1064" i="4" s="1"/>
  <c r="EQ1064" i="4" s="1"/>
  <c r="ER1064" i="4" s="1"/>
  <c r="ES1064" i="4" s="1"/>
  <c r="ET1064" i="4" s="1"/>
  <c r="EU1064" i="4" s="1"/>
  <c r="EV1064" i="4" s="1"/>
  <c r="EW1064" i="4" s="1"/>
  <c r="EX1064" i="4" s="1"/>
  <c r="EY1064" i="4" s="1"/>
  <c r="EZ1064" i="4" s="1"/>
  <c r="FA1064" i="4" s="1"/>
  <c r="FB1064" i="4" s="1"/>
  <c r="FC1064" i="4" s="1"/>
  <c r="FD1064" i="4" s="1"/>
  <c r="FE1064" i="4" s="1"/>
  <c r="FF1064" i="4" s="1"/>
  <c r="FG1064" i="4" s="1"/>
  <c r="FH1064" i="4" s="1"/>
  <c r="FI1064" i="4" s="1"/>
  <c r="FJ1064" i="4" s="1"/>
  <c r="FK1064" i="4" s="1"/>
  <c r="FL1064" i="4" s="1"/>
  <c r="FM1064" i="4" s="1"/>
  <c r="FN1064" i="4" s="1"/>
  <c r="CH1366" i="4"/>
  <c r="CG1366" i="4"/>
  <c r="CF1366" i="4"/>
  <c r="CE1366" i="4"/>
  <c r="CD1366" i="4"/>
  <c r="CC1366" i="4"/>
  <c r="CB1366" i="4"/>
  <c r="CA1366" i="4"/>
  <c r="BZ1366" i="4"/>
  <c r="BY1366" i="4"/>
  <c r="BX1366" i="4"/>
  <c r="BW1366" i="4"/>
  <c r="BV1366" i="4"/>
  <c r="BU1366" i="4"/>
  <c r="BT1366" i="4"/>
  <c r="BS1366" i="4"/>
  <c r="BR1366" i="4"/>
  <c r="BQ1366" i="4"/>
  <c r="BP1366" i="4"/>
  <c r="BO1366" i="4"/>
  <c r="BN1366" i="4"/>
  <c r="J848" i="4"/>
  <c r="I848" i="4"/>
  <c r="I846" i="4"/>
  <c r="I845" i="4"/>
  <c r="P1046" i="4"/>
  <c r="P1047" i="4" s="1"/>
  <c r="P1048" i="4" s="1"/>
  <c r="P1049" i="4" s="1"/>
  <c r="O1046" i="4"/>
  <c r="O1047" i="4" s="1"/>
  <c r="O1048" i="4" s="1"/>
  <c r="O1049" i="4" s="1"/>
  <c r="R1045" i="4"/>
  <c r="N977" i="4"/>
  <c r="N978" i="4" s="1"/>
  <c r="N979" i="4" s="1"/>
  <c r="N980" i="4" s="1"/>
  <c r="N972" i="4"/>
  <c r="N973" i="4" s="1"/>
  <c r="N974" i="4" s="1"/>
  <c r="N975" i="4" s="1"/>
  <c r="N967" i="4"/>
  <c r="N968" i="4" s="1"/>
  <c r="N969" i="4" s="1"/>
  <c r="N970" i="4" s="1"/>
  <c r="O962" i="4"/>
  <c r="O963" i="4" s="1"/>
  <c r="N962" i="4"/>
  <c r="N963" i="4" s="1"/>
  <c r="N964" i="4" s="1"/>
  <c r="N965" i="4" s="1"/>
  <c r="N957" i="4"/>
  <c r="N958" i="4" s="1"/>
  <c r="N959" i="4" s="1"/>
  <c r="N960" i="4" s="1"/>
  <c r="N952" i="4"/>
  <c r="N953" i="4" s="1"/>
  <c r="N954" i="4" s="1"/>
  <c r="N955" i="4" s="1"/>
  <c r="N947" i="4"/>
  <c r="N948" i="4" s="1"/>
  <c r="N949" i="4" s="1"/>
  <c r="N950" i="4" s="1"/>
  <c r="O942" i="4"/>
  <c r="O943" i="4" s="1"/>
  <c r="N942" i="4"/>
  <c r="N943" i="4" s="1"/>
  <c r="N944" i="4" s="1"/>
  <c r="N945" i="4" s="1"/>
  <c r="N937" i="4"/>
  <c r="N938" i="4" s="1"/>
  <c r="N939" i="4" s="1"/>
  <c r="N940" i="4" s="1"/>
  <c r="N932" i="4"/>
  <c r="N933" i="4" s="1"/>
  <c r="N934" i="4" s="1"/>
  <c r="N935" i="4" s="1"/>
  <c r="N927" i="4"/>
  <c r="N928" i="4" s="1"/>
  <c r="N929" i="4" s="1"/>
  <c r="N930" i="4" s="1"/>
  <c r="P922" i="4"/>
  <c r="P923" i="4" s="1"/>
  <c r="P924" i="4" s="1"/>
  <c r="P925" i="4" s="1"/>
  <c r="P926" i="4" s="1"/>
  <c r="P927" i="4" s="1"/>
  <c r="P928" i="4" s="1"/>
  <c r="P929" i="4" s="1"/>
  <c r="P930" i="4" s="1"/>
  <c r="P931" i="4" s="1"/>
  <c r="P932" i="4" s="1"/>
  <c r="P933" i="4" s="1"/>
  <c r="P934" i="4" s="1"/>
  <c r="P935" i="4" s="1"/>
  <c r="P936" i="4" s="1"/>
  <c r="P937" i="4" s="1"/>
  <c r="P938" i="4" s="1"/>
  <c r="P939" i="4" s="1"/>
  <c r="P940" i="4" s="1"/>
  <c r="P941" i="4" s="1"/>
  <c r="P942" i="4" s="1"/>
  <c r="P943" i="4" s="1"/>
  <c r="P944" i="4" s="1"/>
  <c r="P945" i="4" s="1"/>
  <c r="P946" i="4" s="1"/>
  <c r="P947" i="4" s="1"/>
  <c r="P948" i="4" s="1"/>
  <c r="P949" i="4" s="1"/>
  <c r="P950" i="4" s="1"/>
  <c r="P951" i="4" s="1"/>
  <c r="P952" i="4" s="1"/>
  <c r="P953" i="4" s="1"/>
  <c r="P954" i="4" s="1"/>
  <c r="P955" i="4" s="1"/>
  <c r="P956" i="4" s="1"/>
  <c r="P957" i="4" s="1"/>
  <c r="P958" i="4" s="1"/>
  <c r="P959" i="4" s="1"/>
  <c r="P960" i="4" s="1"/>
  <c r="P961" i="4" s="1"/>
  <c r="P962" i="4" s="1"/>
  <c r="P963" i="4" s="1"/>
  <c r="P964" i="4" s="1"/>
  <c r="P965" i="4" s="1"/>
  <c r="P966" i="4" s="1"/>
  <c r="P967" i="4" s="1"/>
  <c r="P968" i="4" s="1"/>
  <c r="P969" i="4" s="1"/>
  <c r="P970" i="4" s="1"/>
  <c r="P971" i="4" s="1"/>
  <c r="P972" i="4" s="1"/>
  <c r="P973" i="4" s="1"/>
  <c r="P974" i="4" s="1"/>
  <c r="P975" i="4" s="1"/>
  <c r="P976" i="4" s="1"/>
  <c r="P977" i="4" s="1"/>
  <c r="P978" i="4" s="1"/>
  <c r="P979" i="4" s="1"/>
  <c r="P980" i="4" s="1"/>
  <c r="O922" i="4"/>
  <c r="O923" i="4" s="1"/>
  <c r="O924" i="4" s="1"/>
  <c r="O925" i="4" s="1"/>
  <c r="O926" i="4" s="1"/>
  <c r="O927" i="4" s="1"/>
  <c r="O928" i="4" s="1"/>
  <c r="N922" i="4"/>
  <c r="N923" i="4" s="1"/>
  <c r="N924" i="4" s="1"/>
  <c r="N925" i="4" s="1"/>
  <c r="N1037" i="4"/>
  <c r="N1038" i="4" s="1"/>
  <c r="N1039" i="4" s="1"/>
  <c r="N1040" i="4" s="1"/>
  <c r="N1032" i="4"/>
  <c r="N1033" i="4" s="1"/>
  <c r="N1034" i="4" s="1"/>
  <c r="N1035" i="4" s="1"/>
  <c r="N1027" i="4"/>
  <c r="N1028" i="4" s="1"/>
  <c r="N1029" i="4" s="1"/>
  <c r="N1030" i="4" s="1"/>
  <c r="O1022" i="4"/>
  <c r="O1023" i="4" s="1"/>
  <c r="N1022" i="4"/>
  <c r="N1023" i="4" s="1"/>
  <c r="N1024" i="4" s="1"/>
  <c r="N1025" i="4" s="1"/>
  <c r="N1017" i="4"/>
  <c r="N1018" i="4" s="1"/>
  <c r="N1019" i="4" s="1"/>
  <c r="N1020" i="4" s="1"/>
  <c r="N1012" i="4"/>
  <c r="N1013" i="4" s="1"/>
  <c r="N1014" i="4" s="1"/>
  <c r="N1015" i="4" s="1"/>
  <c r="N1007" i="4"/>
  <c r="N1008" i="4" s="1"/>
  <c r="N1009" i="4" s="1"/>
  <c r="N1010" i="4" s="1"/>
  <c r="O1002" i="4"/>
  <c r="O1003" i="4" s="1"/>
  <c r="N1002" i="4"/>
  <c r="N1003" i="4" s="1"/>
  <c r="N1004" i="4" s="1"/>
  <c r="N1005" i="4" s="1"/>
  <c r="N997" i="4"/>
  <c r="N998" i="4" s="1"/>
  <c r="N999" i="4" s="1"/>
  <c r="N1000" i="4" s="1"/>
  <c r="N992" i="4"/>
  <c r="N993" i="4" s="1"/>
  <c r="N994" i="4" s="1"/>
  <c r="N995" i="4" s="1"/>
  <c r="N987" i="4"/>
  <c r="N988" i="4" s="1"/>
  <c r="N989" i="4" s="1"/>
  <c r="N990" i="4" s="1"/>
  <c r="P982" i="4"/>
  <c r="P983" i="4" s="1"/>
  <c r="P984" i="4" s="1"/>
  <c r="P985" i="4" s="1"/>
  <c r="P986" i="4" s="1"/>
  <c r="P987" i="4" s="1"/>
  <c r="P988" i="4" s="1"/>
  <c r="P989" i="4" s="1"/>
  <c r="P990" i="4" s="1"/>
  <c r="P991" i="4" s="1"/>
  <c r="P992" i="4" s="1"/>
  <c r="P993" i="4" s="1"/>
  <c r="P994" i="4" s="1"/>
  <c r="P995" i="4" s="1"/>
  <c r="P996" i="4" s="1"/>
  <c r="P997" i="4" s="1"/>
  <c r="P998" i="4" s="1"/>
  <c r="P999" i="4" s="1"/>
  <c r="P1000" i="4" s="1"/>
  <c r="P1001" i="4" s="1"/>
  <c r="P1002" i="4" s="1"/>
  <c r="P1003" i="4" s="1"/>
  <c r="P1004" i="4" s="1"/>
  <c r="P1005" i="4" s="1"/>
  <c r="P1006" i="4" s="1"/>
  <c r="P1007" i="4" s="1"/>
  <c r="P1008" i="4" s="1"/>
  <c r="P1009" i="4" s="1"/>
  <c r="P1010" i="4" s="1"/>
  <c r="P1011" i="4" s="1"/>
  <c r="P1012" i="4" s="1"/>
  <c r="P1013" i="4" s="1"/>
  <c r="P1014" i="4" s="1"/>
  <c r="P1015" i="4" s="1"/>
  <c r="P1016" i="4" s="1"/>
  <c r="P1017" i="4" s="1"/>
  <c r="P1018" i="4" s="1"/>
  <c r="P1019" i="4" s="1"/>
  <c r="P1020" i="4" s="1"/>
  <c r="P1021" i="4" s="1"/>
  <c r="P1022" i="4" s="1"/>
  <c r="P1023" i="4" s="1"/>
  <c r="P1024" i="4" s="1"/>
  <c r="P1025" i="4" s="1"/>
  <c r="P1026" i="4" s="1"/>
  <c r="P1027" i="4" s="1"/>
  <c r="P1028" i="4" s="1"/>
  <c r="P1029" i="4" s="1"/>
  <c r="P1030" i="4" s="1"/>
  <c r="P1031" i="4" s="1"/>
  <c r="P1032" i="4" s="1"/>
  <c r="P1033" i="4" s="1"/>
  <c r="P1034" i="4" s="1"/>
  <c r="P1035" i="4" s="1"/>
  <c r="P1036" i="4" s="1"/>
  <c r="P1037" i="4" s="1"/>
  <c r="P1038" i="4" s="1"/>
  <c r="P1039" i="4" s="1"/>
  <c r="P1040" i="4" s="1"/>
  <c r="O982" i="4"/>
  <c r="O983" i="4" s="1"/>
  <c r="N982" i="4"/>
  <c r="N983" i="4" s="1"/>
  <c r="N984" i="4" s="1"/>
  <c r="N985" i="4" s="1"/>
  <c r="P862" i="4"/>
  <c r="P863" i="4" s="1"/>
  <c r="P864" i="4" s="1"/>
  <c r="P865" i="4" s="1"/>
  <c r="P866" i="4" s="1"/>
  <c r="P867" i="4" s="1"/>
  <c r="P868" i="4" s="1"/>
  <c r="P869" i="4" s="1"/>
  <c r="P870" i="4" s="1"/>
  <c r="P871" i="4" s="1"/>
  <c r="P872" i="4" s="1"/>
  <c r="P873" i="4" s="1"/>
  <c r="P874" i="4" s="1"/>
  <c r="P875" i="4" s="1"/>
  <c r="P876" i="4" s="1"/>
  <c r="P877" i="4" s="1"/>
  <c r="P878" i="4" s="1"/>
  <c r="P879" i="4" s="1"/>
  <c r="P880" i="4" s="1"/>
  <c r="P881" i="4" s="1"/>
  <c r="P882" i="4" s="1"/>
  <c r="P883" i="4" s="1"/>
  <c r="P884" i="4" s="1"/>
  <c r="P885" i="4" s="1"/>
  <c r="P886" i="4" s="1"/>
  <c r="P887" i="4" s="1"/>
  <c r="P888" i="4" s="1"/>
  <c r="P889" i="4" s="1"/>
  <c r="P890" i="4" s="1"/>
  <c r="P891" i="4" s="1"/>
  <c r="P892" i="4" s="1"/>
  <c r="P893" i="4" s="1"/>
  <c r="P894" i="4" s="1"/>
  <c r="P895" i="4" s="1"/>
  <c r="P896" i="4" s="1"/>
  <c r="P897" i="4" s="1"/>
  <c r="P898" i="4" s="1"/>
  <c r="P899" i="4" s="1"/>
  <c r="P900" i="4" s="1"/>
  <c r="P901" i="4" s="1"/>
  <c r="P902" i="4" s="1"/>
  <c r="P903" i="4" s="1"/>
  <c r="P904" i="4" s="1"/>
  <c r="P905" i="4" s="1"/>
  <c r="P906" i="4" s="1"/>
  <c r="P907" i="4" s="1"/>
  <c r="P908" i="4" s="1"/>
  <c r="P909" i="4" s="1"/>
  <c r="P910" i="4" s="1"/>
  <c r="P911" i="4" s="1"/>
  <c r="P912" i="4" s="1"/>
  <c r="P913" i="4" s="1"/>
  <c r="P914" i="4" s="1"/>
  <c r="P915" i="4" s="1"/>
  <c r="P916" i="4" s="1"/>
  <c r="P917" i="4" s="1"/>
  <c r="P918" i="4" s="1"/>
  <c r="P919" i="4" s="1"/>
  <c r="P920" i="4" s="1"/>
  <c r="I20" i="4"/>
  <c r="H20" i="4"/>
  <c r="A1583" i="4" s="1"/>
  <c r="D20" i="4"/>
  <c r="A1576" i="4" s="1"/>
  <c r="I19" i="4"/>
  <c r="H19" i="4"/>
  <c r="A1483" i="4" s="1"/>
  <c r="AC1483" i="4" s="1"/>
  <c r="AC1484" i="4" s="1"/>
  <c r="AC1485" i="4" s="1"/>
  <c r="D19" i="4"/>
  <c r="A1476" i="4" s="1"/>
  <c r="I18" i="4"/>
  <c r="H18" i="4"/>
  <c r="A1383" i="4" s="1"/>
  <c r="D18" i="4"/>
  <c r="A1376" i="4" s="1"/>
  <c r="AD1376" i="4" s="1"/>
  <c r="AD1377" i="4" s="1"/>
  <c r="AD1378" i="4" s="1"/>
  <c r="AD1379" i="4" s="1"/>
  <c r="AD1380" i="4" s="1"/>
  <c r="AD1381" i="4" s="1"/>
  <c r="AD1382" i="4" s="1"/>
  <c r="I24" i="4"/>
  <c r="A1586" i="4" s="1"/>
  <c r="H24" i="4"/>
  <c r="A1572" i="4" s="1"/>
  <c r="G24" i="4"/>
  <c r="A1568" i="4" s="1"/>
  <c r="I23" i="4"/>
  <c r="A1486" i="4" s="1"/>
  <c r="H23" i="4"/>
  <c r="A1472" i="4" s="1"/>
  <c r="G23" i="4"/>
  <c r="A1468" i="4" s="1"/>
  <c r="I22" i="4"/>
  <c r="A1386" i="4" s="1"/>
  <c r="H22" i="4"/>
  <c r="A1372" i="4" s="1"/>
  <c r="G22" i="4"/>
  <c r="A1368" i="4" s="1"/>
  <c r="J24" i="4"/>
  <c r="J23" i="4"/>
  <c r="J22" i="4"/>
  <c r="I17" i="4"/>
  <c r="H17" i="4"/>
  <c r="I16" i="4"/>
  <c r="H16" i="4"/>
  <c r="I15" i="4"/>
  <c r="H15" i="4"/>
  <c r="I14" i="4"/>
  <c r="H14" i="4"/>
  <c r="A1283" i="4" s="1"/>
  <c r="U1283" i="4" s="1"/>
  <c r="U1284" i="4" s="1"/>
  <c r="I13" i="4"/>
  <c r="H13" i="4"/>
  <c r="A1183" i="4" s="1"/>
  <c r="AD1183" i="4" s="1"/>
  <c r="AD1184" i="4" s="1"/>
  <c r="AD1185" i="4" s="1"/>
  <c r="I12" i="4"/>
  <c r="H12" i="4"/>
  <c r="K781" i="4"/>
  <c r="K782" i="4" s="1"/>
  <c r="K783" i="4" s="1"/>
  <c r="K784" i="4" s="1"/>
  <c r="K785" i="4" s="1"/>
  <c r="K786" i="4" s="1"/>
  <c r="K787" i="4" s="1"/>
  <c r="J781" i="4"/>
  <c r="J782" i="4" s="1"/>
  <c r="J783" i="4" s="1"/>
  <c r="J784" i="4" s="1"/>
  <c r="J785" i="4" s="1"/>
  <c r="J786" i="4" s="1"/>
  <c r="J787" i="4" s="1"/>
  <c r="H785" i="4"/>
  <c r="H786" i="4" s="1"/>
  <c r="H787" i="4" s="1"/>
  <c r="H781" i="4"/>
  <c r="H782" i="4" s="1"/>
  <c r="I781" i="4"/>
  <c r="I782" i="4" s="1"/>
  <c r="I783" i="4" s="1"/>
  <c r="I784" i="4" s="1"/>
  <c r="I785" i="4" s="1"/>
  <c r="I786" i="4" s="1"/>
  <c r="I787" i="4" s="1"/>
  <c r="D1364" i="4"/>
  <c r="H185" i="1"/>
  <c r="Q265" i="1"/>
  <c r="Q266" i="1" s="1"/>
  <c r="Q267" i="1" s="1"/>
  <c r="Q268" i="1" s="1"/>
  <c r="Q269" i="1" s="1"/>
  <c r="Q270" i="1" s="1"/>
  <c r="Q271" i="1" s="1"/>
  <c r="Q272" i="1" s="1"/>
  <c r="Q273" i="1" s="1"/>
  <c r="Q274" i="1" s="1"/>
  <c r="Q275" i="1" s="1"/>
  <c r="Q276" i="1" s="1"/>
  <c r="Q277" i="1" s="1"/>
  <c r="R265" i="1"/>
  <c r="R266" i="1" s="1"/>
  <c r="R267" i="1" s="1"/>
  <c r="R268" i="1" s="1"/>
  <c r="R269" i="1" s="1"/>
  <c r="R270" i="1" s="1"/>
  <c r="R271" i="1" s="1"/>
  <c r="R272" i="1" s="1"/>
  <c r="R273" i="1" s="1"/>
  <c r="R274" i="1" s="1"/>
  <c r="R275" i="1" s="1"/>
  <c r="R276" i="1" s="1"/>
  <c r="R277" i="1" s="1"/>
  <c r="R172" i="1"/>
  <c r="R173" i="1" s="1"/>
  <c r="R174" i="1" s="1"/>
  <c r="Q172" i="1"/>
  <c r="Q173" i="1" s="1"/>
  <c r="Q174" i="1" s="1"/>
  <c r="R278" i="1" l="1"/>
  <c r="Q278" i="1"/>
  <c r="F1609" i="4"/>
  <c r="F1610" i="4" s="1"/>
  <c r="F1108" i="4"/>
  <c r="F1109" i="4" s="1"/>
  <c r="F1110" i="4" s="1"/>
  <c r="B79" i="1"/>
  <c r="BA78" i="1"/>
  <c r="AZ78" i="1"/>
  <c r="BB78" i="1"/>
  <c r="DO78" i="1"/>
  <c r="DN78" i="1"/>
  <c r="BH78" i="1"/>
  <c r="BI78" i="1"/>
  <c r="DM78" i="1"/>
  <c r="BJ78" i="1"/>
  <c r="BK78" i="1"/>
  <c r="DP78" i="1"/>
  <c r="BB63" i="1"/>
  <c r="BB66" i="1"/>
  <c r="V1590" i="4"/>
  <c r="V1290" i="4"/>
  <c r="V1490" i="4"/>
  <c r="V1390" i="4"/>
  <c r="V1392" i="4"/>
  <c r="V1592" i="4"/>
  <c r="V1492" i="4"/>
  <c r="V1292" i="4"/>
  <c r="W1492" i="4"/>
  <c r="W1392" i="4"/>
  <c r="W1592" i="4"/>
  <c r="W1292" i="4"/>
  <c r="AC1183" i="4"/>
  <c r="AC1184" i="4" s="1"/>
  <c r="AC1185" i="4" s="1"/>
  <c r="AB1183" i="4"/>
  <c r="AB1184" i="4" s="1"/>
  <c r="AB1185" i="4" s="1"/>
  <c r="AE1376" i="4"/>
  <c r="AE1377" i="4" s="1"/>
  <c r="AE1378" i="4" s="1"/>
  <c r="AE1379" i="4" s="1"/>
  <c r="AE1380" i="4" s="1"/>
  <c r="AE1381" i="4" s="1"/>
  <c r="AE1382" i="4" s="1"/>
  <c r="U1183" i="4"/>
  <c r="U1184" i="4" s="1"/>
  <c r="V1183" i="4"/>
  <c r="V1184" i="4" s="1"/>
  <c r="AB1376" i="4"/>
  <c r="AB1377" i="4" s="1"/>
  <c r="AB1378" i="4" s="1"/>
  <c r="AB1379" i="4" s="1"/>
  <c r="AB1380" i="4" s="1"/>
  <c r="AB1381" i="4" s="1"/>
  <c r="AB1382" i="4" s="1"/>
  <c r="AE1183" i="4"/>
  <c r="AE1184" i="4" s="1"/>
  <c r="AE1185" i="4" s="1"/>
  <c r="AB1583" i="4"/>
  <c r="AB1584" i="4" s="1"/>
  <c r="AB1585" i="4" s="1"/>
  <c r="AC1376" i="4"/>
  <c r="AC1377" i="4" s="1"/>
  <c r="AC1378" i="4" s="1"/>
  <c r="AC1379" i="4" s="1"/>
  <c r="AC1380" i="4" s="1"/>
  <c r="AC1381" i="4" s="1"/>
  <c r="AC1382" i="4" s="1"/>
  <c r="AC1583" i="4"/>
  <c r="AC1584" i="4" s="1"/>
  <c r="AC1585" i="4" s="1"/>
  <c r="AE1583" i="4"/>
  <c r="AE1584" i="4" s="1"/>
  <c r="AE1585" i="4" s="1"/>
  <c r="AC1383" i="4"/>
  <c r="AC1384" i="4" s="1"/>
  <c r="AC1385" i="4" s="1"/>
  <c r="AD1583" i="4"/>
  <c r="AD1584" i="4" s="1"/>
  <c r="AD1585" i="4" s="1"/>
  <c r="AB1383" i="4"/>
  <c r="AB1384" i="4" s="1"/>
  <c r="AB1385" i="4" s="1"/>
  <c r="AD1383" i="4"/>
  <c r="AD1384" i="4" s="1"/>
  <c r="AD1385" i="4" s="1"/>
  <c r="AE1383" i="4"/>
  <c r="AE1384" i="4" s="1"/>
  <c r="AE1385" i="4" s="1"/>
  <c r="AE1483" i="4"/>
  <c r="AE1484" i="4" s="1"/>
  <c r="AE1485" i="4" s="1"/>
  <c r="AD1483" i="4"/>
  <c r="AD1484" i="4" s="1"/>
  <c r="AD1485" i="4" s="1"/>
  <c r="AD1476" i="4"/>
  <c r="AD1477" i="4" s="1"/>
  <c r="AD1478" i="4" s="1"/>
  <c r="AD1479" i="4" s="1"/>
  <c r="AD1480" i="4" s="1"/>
  <c r="AD1481" i="4" s="1"/>
  <c r="AD1482" i="4" s="1"/>
  <c r="V1283" i="4"/>
  <c r="V1284" i="4" s="1"/>
  <c r="AC1476" i="4"/>
  <c r="AC1477" i="4" s="1"/>
  <c r="AC1478" i="4" s="1"/>
  <c r="AC1479" i="4" s="1"/>
  <c r="AC1480" i="4" s="1"/>
  <c r="AC1481" i="4" s="1"/>
  <c r="AC1482" i="4" s="1"/>
  <c r="AE1476" i="4"/>
  <c r="AE1477" i="4" s="1"/>
  <c r="AE1478" i="4" s="1"/>
  <c r="AE1479" i="4" s="1"/>
  <c r="AE1480" i="4" s="1"/>
  <c r="AE1481" i="4" s="1"/>
  <c r="AE1482" i="4" s="1"/>
  <c r="AB1483" i="4"/>
  <c r="AB1484" i="4" s="1"/>
  <c r="AB1485" i="4" s="1"/>
  <c r="W1283" i="4"/>
  <c r="W1284" i="4" s="1"/>
  <c r="AB1476" i="4"/>
  <c r="AB1477" i="4" s="1"/>
  <c r="AB1478" i="4" s="1"/>
  <c r="AB1479" i="4" s="1"/>
  <c r="AB1480" i="4" s="1"/>
  <c r="AB1481" i="4" s="1"/>
  <c r="AB1482" i="4" s="1"/>
  <c r="AB1283" i="4"/>
  <c r="AB1284" i="4" s="1"/>
  <c r="AB1285" i="4" s="1"/>
  <c r="AE1283" i="4"/>
  <c r="AE1284" i="4" s="1"/>
  <c r="AE1285" i="4" s="1"/>
  <c r="AD1576" i="4"/>
  <c r="AD1577" i="4" s="1"/>
  <c r="AD1578" i="4" s="1"/>
  <c r="AD1579" i="4" s="1"/>
  <c r="AD1580" i="4" s="1"/>
  <c r="AD1581" i="4" s="1"/>
  <c r="AD1582" i="4" s="1"/>
  <c r="AD1283" i="4"/>
  <c r="AD1284" i="4" s="1"/>
  <c r="AD1285" i="4" s="1"/>
  <c r="AB1576" i="4"/>
  <c r="AB1577" i="4" s="1"/>
  <c r="AB1578" i="4" s="1"/>
  <c r="AB1579" i="4" s="1"/>
  <c r="AB1580" i="4" s="1"/>
  <c r="AB1581" i="4" s="1"/>
  <c r="AB1582" i="4" s="1"/>
  <c r="AC1283" i="4"/>
  <c r="AC1284" i="4" s="1"/>
  <c r="AC1285" i="4" s="1"/>
  <c r="AC1576" i="4"/>
  <c r="AC1577" i="4" s="1"/>
  <c r="AC1578" i="4" s="1"/>
  <c r="AC1579" i="4" s="1"/>
  <c r="AC1580" i="4" s="1"/>
  <c r="AC1581" i="4" s="1"/>
  <c r="AC1582" i="4" s="1"/>
  <c r="AE1576" i="4"/>
  <c r="AE1577" i="4" s="1"/>
  <c r="AE1578" i="4" s="1"/>
  <c r="AE1579" i="4" s="1"/>
  <c r="AE1580" i="4" s="1"/>
  <c r="AE1581" i="4" s="1"/>
  <c r="AE1582" i="4" s="1"/>
  <c r="O1609" i="4"/>
  <c r="O1610" i="4" s="1"/>
  <c r="O1600" i="4"/>
  <c r="O1601" i="4" s="1"/>
  <c r="O1602" i="4" s="1"/>
  <c r="O1603" i="4" s="1"/>
  <c r="O1604" i="4" s="1"/>
  <c r="O1605" i="4" s="1"/>
  <c r="O1606" i="4" s="1"/>
  <c r="AH1481" i="4"/>
  <c r="AH1482" i="4" s="1"/>
  <c r="AH1483" i="4" s="1"/>
  <c r="AH1484" i="4" s="1"/>
  <c r="AH1485" i="4" s="1"/>
  <c r="AH1486" i="4" s="1"/>
  <c r="AH1487" i="4" s="1"/>
  <c r="AH1488" i="4" s="1"/>
  <c r="AH1489" i="4" s="1"/>
  <c r="AH1490" i="4" s="1"/>
  <c r="AH1491" i="4" s="1"/>
  <c r="AH1492" i="4" s="1"/>
  <c r="AH1493" i="4" s="1"/>
  <c r="AH1494" i="4" s="1"/>
  <c r="AH1495" i="4" s="1"/>
  <c r="AH1496" i="4" s="1"/>
  <c r="AH1497" i="4" s="1"/>
  <c r="AH1498" i="4" s="1"/>
  <c r="AH1499" i="4" s="1"/>
  <c r="AH1500" i="4" s="1"/>
  <c r="AH1501" i="4" s="1"/>
  <c r="AH1502" i="4" s="1"/>
  <c r="AH1503" i="4" s="1"/>
  <c r="AH1504" i="4" s="1"/>
  <c r="AH1505" i="4" s="1"/>
  <c r="AH1506" i="4" s="1"/>
  <c r="AH1507" i="4" s="1"/>
  <c r="AH1508" i="4" s="1"/>
  <c r="AH1509" i="4" s="1"/>
  <c r="AH1510" i="4" s="1"/>
  <c r="AH1581" i="4"/>
  <c r="AH1582" i="4" s="1"/>
  <c r="AH1583" i="4" s="1"/>
  <c r="AH1584" i="4" s="1"/>
  <c r="AH1585" i="4" s="1"/>
  <c r="AH1586" i="4" s="1"/>
  <c r="AH1587" i="4" s="1"/>
  <c r="AH1588" i="4" s="1"/>
  <c r="AH1589" i="4" s="1"/>
  <c r="AH1590" i="4" s="1"/>
  <c r="AH1591" i="4" s="1"/>
  <c r="AH1592" i="4" s="1"/>
  <c r="AH1593" i="4" s="1"/>
  <c r="AH1594" i="4" s="1"/>
  <c r="AH1595" i="4" s="1"/>
  <c r="AH1596" i="4" s="1"/>
  <c r="AH1597" i="4" s="1"/>
  <c r="AH1598" i="4" s="1"/>
  <c r="AH1599" i="4" s="1"/>
  <c r="AH1600" i="4" s="1"/>
  <c r="AH1601" i="4" s="1"/>
  <c r="AH1602" i="4" s="1"/>
  <c r="AH1603" i="4" s="1"/>
  <c r="AH1604" i="4" s="1"/>
  <c r="AH1605" i="4" s="1"/>
  <c r="AH1606" i="4" s="1"/>
  <c r="AH1607" i="4" s="1"/>
  <c r="AH1608" i="4" s="1"/>
  <c r="AH1609" i="4" s="1"/>
  <c r="AH1610" i="4" s="1"/>
  <c r="Q1601" i="4"/>
  <c r="Q1602" i="4" s="1"/>
  <c r="Q1603" i="4" s="1"/>
  <c r="Q1604" i="4" s="1"/>
  <c r="Q1605" i="4" s="1"/>
  <c r="Q1606" i="4" s="1"/>
  <c r="Q1609" i="4"/>
  <c r="Q1610" i="4" s="1"/>
  <c r="R1599" i="4"/>
  <c r="R1609" i="4"/>
  <c r="R1610" i="4" s="1"/>
  <c r="R1602" i="4"/>
  <c r="R1603" i="4" s="1"/>
  <c r="R1604" i="4" s="1"/>
  <c r="R1605" i="4" s="1"/>
  <c r="R1606" i="4" s="1"/>
  <c r="AJ1481" i="4"/>
  <c r="AJ1482" i="4" s="1"/>
  <c r="AJ1483" i="4" s="1"/>
  <c r="AJ1484" i="4" s="1"/>
  <c r="AJ1485" i="4" s="1"/>
  <c r="AJ1486" i="4" s="1"/>
  <c r="AJ1487" i="4" s="1"/>
  <c r="AJ1488" i="4" s="1"/>
  <c r="AJ1489" i="4" s="1"/>
  <c r="AJ1490" i="4" s="1"/>
  <c r="AJ1491" i="4" s="1"/>
  <c r="AJ1492" i="4" s="1"/>
  <c r="AJ1493" i="4" s="1"/>
  <c r="AJ1494" i="4" s="1"/>
  <c r="AJ1495" i="4" s="1"/>
  <c r="AJ1496" i="4" s="1"/>
  <c r="AJ1497" i="4" s="1"/>
  <c r="AJ1498" i="4" s="1"/>
  <c r="AJ1499" i="4" s="1"/>
  <c r="AJ1500" i="4" s="1"/>
  <c r="AJ1501" i="4" s="1"/>
  <c r="AJ1502" i="4" s="1"/>
  <c r="AJ1503" i="4" s="1"/>
  <c r="AJ1504" i="4" s="1"/>
  <c r="AJ1505" i="4" s="1"/>
  <c r="AJ1506" i="4" s="1"/>
  <c r="AJ1507" i="4" s="1"/>
  <c r="AJ1508" i="4" s="1"/>
  <c r="AJ1509" i="4" s="1"/>
  <c r="AJ1510" i="4" s="1"/>
  <c r="AJ1581" i="4"/>
  <c r="AJ1582" i="4" s="1"/>
  <c r="AJ1583" i="4" s="1"/>
  <c r="AJ1584" i="4" s="1"/>
  <c r="AJ1585" i="4" s="1"/>
  <c r="AJ1586" i="4" s="1"/>
  <c r="AJ1587" i="4" s="1"/>
  <c r="AJ1588" i="4" s="1"/>
  <c r="AJ1589" i="4" s="1"/>
  <c r="AJ1590" i="4" s="1"/>
  <c r="AJ1591" i="4" s="1"/>
  <c r="AJ1592" i="4" s="1"/>
  <c r="AJ1593" i="4" s="1"/>
  <c r="AJ1594" i="4" s="1"/>
  <c r="AJ1595" i="4" s="1"/>
  <c r="AJ1596" i="4" s="1"/>
  <c r="AJ1597" i="4" s="1"/>
  <c r="AJ1598" i="4" s="1"/>
  <c r="AJ1599" i="4" s="1"/>
  <c r="AJ1600" i="4" s="1"/>
  <c r="AJ1601" i="4" s="1"/>
  <c r="AJ1602" i="4" s="1"/>
  <c r="AJ1603" i="4" s="1"/>
  <c r="AJ1604" i="4" s="1"/>
  <c r="AJ1605" i="4" s="1"/>
  <c r="AJ1606" i="4" s="1"/>
  <c r="AJ1607" i="4" s="1"/>
  <c r="AJ1608" i="4" s="1"/>
  <c r="AJ1609" i="4" s="1"/>
  <c r="AJ1610" i="4" s="1"/>
  <c r="O1583" i="4"/>
  <c r="O1584" i="4" s="1"/>
  <c r="O1585" i="4" s="1"/>
  <c r="O1598" i="4"/>
  <c r="O1381" i="4"/>
  <c r="O1481" i="4"/>
  <c r="F1402" i="4"/>
  <c r="F1403" i="4" s="1"/>
  <c r="F1404" i="4" s="1"/>
  <c r="F1405" i="4" s="1"/>
  <c r="F1406" i="4" s="1"/>
  <c r="F1407" i="4" s="1"/>
  <c r="F1502" i="4"/>
  <c r="F1503" i="4" s="1"/>
  <c r="F1504" i="4" s="1"/>
  <c r="F1505" i="4" s="1"/>
  <c r="F1506" i="4" s="1"/>
  <c r="F1507" i="4" s="1"/>
  <c r="F1409" i="4"/>
  <c r="F1410" i="4" s="1"/>
  <c r="F1509" i="4"/>
  <c r="F1510" i="4" s="1"/>
  <c r="O1509" i="4"/>
  <c r="O1510" i="4" s="1"/>
  <c r="O1500" i="4"/>
  <c r="O1501" i="4" s="1"/>
  <c r="O1502" i="4" s="1"/>
  <c r="O1503" i="4" s="1"/>
  <c r="O1504" i="4" s="1"/>
  <c r="O1505" i="4" s="1"/>
  <c r="O1506" i="4" s="1"/>
  <c r="P1409" i="4"/>
  <c r="P1410" i="4" s="1"/>
  <c r="P1509" i="4"/>
  <c r="P1510" i="4" s="1"/>
  <c r="Q1501" i="4"/>
  <c r="Q1502" i="4" s="1"/>
  <c r="Q1503" i="4" s="1"/>
  <c r="Q1504" i="4" s="1"/>
  <c r="Q1505" i="4" s="1"/>
  <c r="Q1506" i="4" s="1"/>
  <c r="Q1509" i="4"/>
  <c r="Q1510" i="4" s="1"/>
  <c r="R1499" i="4"/>
  <c r="R1509" i="4"/>
  <c r="R1510" i="4" s="1"/>
  <c r="R1502" i="4"/>
  <c r="R1503" i="4" s="1"/>
  <c r="R1504" i="4" s="1"/>
  <c r="R1505" i="4" s="1"/>
  <c r="R1506" i="4" s="1"/>
  <c r="O1483" i="4"/>
  <c r="O1484" i="4" s="1"/>
  <c r="O1485" i="4" s="1"/>
  <c r="O1498" i="4"/>
  <c r="AL1386" i="4"/>
  <c r="AL1387" i="4" s="1"/>
  <c r="AL1388" i="4" s="1"/>
  <c r="AL1389" i="4" s="1"/>
  <c r="AL1390" i="4" s="1"/>
  <c r="AL1391" i="4" s="1"/>
  <c r="AL1392" i="4" s="1"/>
  <c r="AL1393" i="4" s="1"/>
  <c r="AL1394" i="4" s="1"/>
  <c r="AL1395" i="4" s="1"/>
  <c r="AL1396" i="4" s="1"/>
  <c r="AL1397" i="4" s="1"/>
  <c r="AL1398" i="4" s="1"/>
  <c r="AL1399" i="4" s="1"/>
  <c r="AL1400" i="4" s="1"/>
  <c r="AL1401" i="4" s="1"/>
  <c r="AL1402" i="4" s="1"/>
  <c r="AL1403" i="4" s="1"/>
  <c r="AL1404" i="4" s="1"/>
  <c r="AL1405" i="4" s="1"/>
  <c r="AL1406" i="4" s="1"/>
  <c r="AL1407" i="4" s="1"/>
  <c r="AL1408" i="4" s="1"/>
  <c r="AL1409" i="4" s="1"/>
  <c r="AL1410" i="4" s="1"/>
  <c r="AL1486" i="4"/>
  <c r="AL1487" i="4" s="1"/>
  <c r="AL1488" i="4" s="1"/>
  <c r="AL1489" i="4" s="1"/>
  <c r="AL1490" i="4" s="1"/>
  <c r="AL1491" i="4" s="1"/>
  <c r="AL1492" i="4" s="1"/>
  <c r="AL1493" i="4" s="1"/>
  <c r="AL1494" i="4" s="1"/>
  <c r="AL1495" i="4" s="1"/>
  <c r="AL1496" i="4" s="1"/>
  <c r="AL1497" i="4" s="1"/>
  <c r="AL1498" i="4" s="1"/>
  <c r="AL1499" i="4" s="1"/>
  <c r="AL1500" i="4" s="1"/>
  <c r="AL1501" i="4" s="1"/>
  <c r="AL1502" i="4" s="1"/>
  <c r="AL1503" i="4" s="1"/>
  <c r="AL1504" i="4" s="1"/>
  <c r="AL1505" i="4" s="1"/>
  <c r="AL1506" i="4" s="1"/>
  <c r="AL1507" i="4" s="1"/>
  <c r="AL1508" i="4" s="1"/>
  <c r="AL1509" i="4" s="1"/>
  <c r="AL1510" i="4" s="1"/>
  <c r="O1409" i="4"/>
  <c r="O1410" i="4" s="1"/>
  <c r="O1400" i="4"/>
  <c r="O1401" i="4" s="1"/>
  <c r="O1402" i="4" s="1"/>
  <c r="O1403" i="4" s="1"/>
  <c r="O1404" i="4" s="1"/>
  <c r="O1405" i="4" s="1"/>
  <c r="O1406" i="4" s="1"/>
  <c r="AH1281" i="4"/>
  <c r="AH1282" i="4" s="1"/>
  <c r="AH1283" i="4" s="1"/>
  <c r="AH1284" i="4" s="1"/>
  <c r="AH1285" i="4" s="1"/>
  <c r="AH1286" i="4" s="1"/>
  <c r="AH1287" i="4" s="1"/>
  <c r="AH1288" i="4" s="1"/>
  <c r="AH1289" i="4" s="1"/>
  <c r="AH1290" i="4" s="1"/>
  <c r="AH1291" i="4" s="1"/>
  <c r="AH1292" i="4" s="1"/>
  <c r="AH1293" i="4" s="1"/>
  <c r="AH1294" i="4" s="1"/>
  <c r="AH1295" i="4" s="1"/>
  <c r="AH1296" i="4" s="1"/>
  <c r="AH1297" i="4" s="1"/>
  <c r="AH1298" i="4" s="1"/>
  <c r="AH1299" i="4" s="1"/>
  <c r="AH1300" i="4" s="1"/>
  <c r="AH1301" i="4" s="1"/>
  <c r="AH1302" i="4" s="1"/>
  <c r="AH1303" i="4" s="1"/>
  <c r="AH1304" i="4" s="1"/>
  <c r="AH1305" i="4" s="1"/>
  <c r="AH1306" i="4" s="1"/>
  <c r="AH1307" i="4" s="1"/>
  <c r="AH1308" i="4" s="1"/>
  <c r="AH1309" i="4" s="1"/>
  <c r="AH1310" i="4" s="1"/>
  <c r="AH1381" i="4"/>
  <c r="AH1382" i="4" s="1"/>
  <c r="AH1383" i="4" s="1"/>
  <c r="AH1384" i="4" s="1"/>
  <c r="AH1385" i="4" s="1"/>
  <c r="AH1386" i="4" s="1"/>
  <c r="AH1387" i="4" s="1"/>
  <c r="AH1388" i="4" s="1"/>
  <c r="AH1389" i="4" s="1"/>
  <c r="AH1390" i="4" s="1"/>
  <c r="AH1391" i="4" s="1"/>
  <c r="AH1392" i="4" s="1"/>
  <c r="AH1393" i="4" s="1"/>
  <c r="AH1394" i="4" s="1"/>
  <c r="AH1395" i="4" s="1"/>
  <c r="AH1396" i="4" s="1"/>
  <c r="AH1397" i="4" s="1"/>
  <c r="AH1398" i="4" s="1"/>
  <c r="AH1399" i="4" s="1"/>
  <c r="AH1400" i="4" s="1"/>
  <c r="AH1401" i="4" s="1"/>
  <c r="AH1402" i="4" s="1"/>
  <c r="AH1403" i="4" s="1"/>
  <c r="AH1404" i="4" s="1"/>
  <c r="AH1405" i="4" s="1"/>
  <c r="AH1406" i="4" s="1"/>
  <c r="AH1407" i="4" s="1"/>
  <c r="AH1408" i="4" s="1"/>
  <c r="AH1409" i="4" s="1"/>
  <c r="AH1410" i="4" s="1"/>
  <c r="Q1401" i="4"/>
  <c r="Q1402" i="4" s="1"/>
  <c r="Q1403" i="4" s="1"/>
  <c r="Q1404" i="4" s="1"/>
  <c r="Q1405" i="4" s="1"/>
  <c r="Q1406" i="4" s="1"/>
  <c r="Q1409" i="4"/>
  <c r="Q1410" i="4" s="1"/>
  <c r="R1399" i="4"/>
  <c r="R1409" i="4"/>
  <c r="R1410" i="4" s="1"/>
  <c r="R1402" i="4"/>
  <c r="R1403" i="4" s="1"/>
  <c r="R1404" i="4" s="1"/>
  <c r="R1405" i="4" s="1"/>
  <c r="R1406" i="4" s="1"/>
  <c r="AJ1281" i="4"/>
  <c r="AJ1282" i="4" s="1"/>
  <c r="AJ1283" i="4" s="1"/>
  <c r="AJ1284" i="4" s="1"/>
  <c r="AJ1285" i="4" s="1"/>
  <c r="AJ1286" i="4" s="1"/>
  <c r="AJ1287" i="4" s="1"/>
  <c r="AJ1288" i="4" s="1"/>
  <c r="AJ1289" i="4" s="1"/>
  <c r="AJ1290" i="4" s="1"/>
  <c r="AJ1291" i="4" s="1"/>
  <c r="AJ1292" i="4" s="1"/>
  <c r="AJ1293" i="4" s="1"/>
  <c r="AJ1294" i="4" s="1"/>
  <c r="AJ1295" i="4" s="1"/>
  <c r="AJ1296" i="4" s="1"/>
  <c r="AJ1297" i="4" s="1"/>
  <c r="AJ1298" i="4" s="1"/>
  <c r="AJ1299" i="4" s="1"/>
  <c r="AJ1300" i="4" s="1"/>
  <c r="AJ1301" i="4" s="1"/>
  <c r="AJ1302" i="4" s="1"/>
  <c r="AJ1303" i="4" s="1"/>
  <c r="AJ1304" i="4" s="1"/>
  <c r="AJ1305" i="4" s="1"/>
  <c r="AJ1306" i="4" s="1"/>
  <c r="AJ1307" i="4" s="1"/>
  <c r="AJ1308" i="4" s="1"/>
  <c r="AJ1309" i="4" s="1"/>
  <c r="AJ1310" i="4" s="1"/>
  <c r="AJ1381" i="4"/>
  <c r="AJ1382" i="4" s="1"/>
  <c r="AJ1383" i="4" s="1"/>
  <c r="AJ1384" i="4" s="1"/>
  <c r="AJ1385" i="4" s="1"/>
  <c r="AJ1386" i="4" s="1"/>
  <c r="AJ1387" i="4" s="1"/>
  <c r="AJ1388" i="4" s="1"/>
  <c r="AJ1389" i="4" s="1"/>
  <c r="AJ1390" i="4" s="1"/>
  <c r="AJ1391" i="4" s="1"/>
  <c r="AJ1392" i="4" s="1"/>
  <c r="AJ1393" i="4" s="1"/>
  <c r="AJ1394" i="4" s="1"/>
  <c r="AJ1395" i="4" s="1"/>
  <c r="AJ1396" i="4" s="1"/>
  <c r="AJ1397" i="4" s="1"/>
  <c r="AJ1398" i="4" s="1"/>
  <c r="AJ1399" i="4" s="1"/>
  <c r="AJ1400" i="4" s="1"/>
  <c r="AJ1401" i="4" s="1"/>
  <c r="AJ1402" i="4" s="1"/>
  <c r="AJ1403" i="4" s="1"/>
  <c r="AJ1404" i="4" s="1"/>
  <c r="AJ1405" i="4" s="1"/>
  <c r="AJ1406" i="4" s="1"/>
  <c r="AJ1407" i="4" s="1"/>
  <c r="AJ1408" i="4" s="1"/>
  <c r="AJ1409" i="4" s="1"/>
  <c r="AJ1410" i="4" s="1"/>
  <c r="O1383" i="4"/>
  <c r="O1384" i="4" s="1"/>
  <c r="O1385" i="4" s="1"/>
  <c r="O1398" i="4"/>
  <c r="O1309" i="4"/>
  <c r="O1310" i="4" s="1"/>
  <c r="O1300" i="4"/>
  <c r="O1301" i="4" s="1"/>
  <c r="O1302" i="4" s="1"/>
  <c r="O1303" i="4" s="1"/>
  <c r="O1304" i="4" s="1"/>
  <c r="O1305" i="4" s="1"/>
  <c r="O1306" i="4" s="1"/>
  <c r="P1209" i="4"/>
  <c r="P1210" i="4" s="1"/>
  <c r="P1309" i="4"/>
  <c r="P1310" i="4" s="1"/>
  <c r="Q1301" i="4"/>
  <c r="Q1302" i="4" s="1"/>
  <c r="Q1303" i="4" s="1"/>
  <c r="Q1304" i="4" s="1"/>
  <c r="Q1305" i="4" s="1"/>
  <c r="Q1306" i="4" s="1"/>
  <c r="Q1309" i="4"/>
  <c r="Q1310" i="4" s="1"/>
  <c r="R1299" i="4"/>
  <c r="R1309" i="4"/>
  <c r="R1310" i="4" s="1"/>
  <c r="R1302" i="4"/>
  <c r="R1303" i="4" s="1"/>
  <c r="R1304" i="4" s="1"/>
  <c r="R1305" i="4" s="1"/>
  <c r="R1306" i="4" s="1"/>
  <c r="O1283" i="4"/>
  <c r="O1284" i="4" s="1"/>
  <c r="O1285" i="4" s="1"/>
  <c r="O1298" i="4"/>
  <c r="AL1186" i="4"/>
  <c r="AL1187" i="4" s="1"/>
  <c r="AL1188" i="4" s="1"/>
  <c r="AL1189" i="4" s="1"/>
  <c r="AL1190" i="4" s="1"/>
  <c r="AL1191" i="4" s="1"/>
  <c r="AL1192" i="4" s="1"/>
  <c r="AL1193" i="4" s="1"/>
  <c r="AL1194" i="4" s="1"/>
  <c r="AL1195" i="4" s="1"/>
  <c r="AL1196" i="4" s="1"/>
  <c r="AL1197" i="4" s="1"/>
  <c r="AL1198" i="4" s="1"/>
  <c r="AL1199" i="4" s="1"/>
  <c r="AL1200" i="4" s="1"/>
  <c r="AL1201" i="4" s="1"/>
  <c r="AL1202" i="4" s="1"/>
  <c r="AL1203" i="4" s="1"/>
  <c r="AL1204" i="4" s="1"/>
  <c r="AL1205" i="4" s="1"/>
  <c r="AL1206" i="4" s="1"/>
  <c r="AL1207" i="4" s="1"/>
  <c r="AL1208" i="4" s="1"/>
  <c r="AL1209" i="4" s="1"/>
  <c r="AL1210" i="4" s="1"/>
  <c r="AL1286" i="4"/>
  <c r="AL1287" i="4" s="1"/>
  <c r="AL1288" i="4" s="1"/>
  <c r="AL1289" i="4" s="1"/>
  <c r="AL1290" i="4" s="1"/>
  <c r="AL1291" i="4" s="1"/>
  <c r="AL1292" i="4" s="1"/>
  <c r="AL1293" i="4" s="1"/>
  <c r="AL1294" i="4" s="1"/>
  <c r="AL1295" i="4" s="1"/>
  <c r="AL1296" i="4" s="1"/>
  <c r="AL1297" i="4" s="1"/>
  <c r="AL1298" i="4" s="1"/>
  <c r="AL1299" i="4" s="1"/>
  <c r="AL1300" i="4" s="1"/>
  <c r="AL1301" i="4" s="1"/>
  <c r="AL1302" i="4" s="1"/>
  <c r="AL1303" i="4" s="1"/>
  <c r="AL1304" i="4" s="1"/>
  <c r="AL1305" i="4" s="1"/>
  <c r="AL1306" i="4" s="1"/>
  <c r="AL1307" i="4" s="1"/>
  <c r="AL1308" i="4" s="1"/>
  <c r="AL1309" i="4" s="1"/>
  <c r="AL1310" i="4" s="1"/>
  <c r="O1181" i="4"/>
  <c r="O1281" i="4"/>
  <c r="F1202" i="4"/>
  <c r="F1203" i="4" s="1"/>
  <c r="F1204" i="4" s="1"/>
  <c r="F1205" i="4" s="1"/>
  <c r="F1206" i="4" s="1"/>
  <c r="F1207" i="4" s="1"/>
  <c r="F1302" i="4"/>
  <c r="F1303" i="4" s="1"/>
  <c r="F1304" i="4" s="1"/>
  <c r="F1305" i="4" s="1"/>
  <c r="F1306" i="4" s="1"/>
  <c r="F1307" i="4" s="1"/>
  <c r="F1209" i="4"/>
  <c r="F1210" i="4" s="1"/>
  <c r="F1309" i="4"/>
  <c r="F1310" i="4" s="1"/>
  <c r="V1092" i="4"/>
  <c r="V1192" i="4"/>
  <c r="W1092" i="4"/>
  <c r="W1192" i="4"/>
  <c r="V1090" i="4"/>
  <c r="V1190" i="4"/>
  <c r="T1074" i="4"/>
  <c r="O1200" i="4"/>
  <c r="O1201" i="4" s="1"/>
  <c r="O1202" i="4" s="1"/>
  <c r="O1203" i="4" s="1"/>
  <c r="O1204" i="4" s="1"/>
  <c r="O1205" i="4" s="1"/>
  <c r="O1206" i="4" s="1"/>
  <c r="O1209" i="4"/>
  <c r="O1210" i="4" s="1"/>
  <c r="AH1074" i="4"/>
  <c r="AH1075" i="4" s="1"/>
  <c r="AH1076" i="4" s="1"/>
  <c r="AH1077" i="4" s="1"/>
  <c r="AH1078" i="4" s="1"/>
  <c r="AH1181" i="4"/>
  <c r="AH1182" i="4" s="1"/>
  <c r="AH1183" i="4" s="1"/>
  <c r="AH1184" i="4" s="1"/>
  <c r="AH1185" i="4" s="1"/>
  <c r="AH1186" i="4" s="1"/>
  <c r="AH1187" i="4" s="1"/>
  <c r="AH1188" i="4" s="1"/>
  <c r="AH1189" i="4" s="1"/>
  <c r="AH1190" i="4" s="1"/>
  <c r="AH1191" i="4" s="1"/>
  <c r="AH1192" i="4" s="1"/>
  <c r="AH1193" i="4" s="1"/>
  <c r="AH1194" i="4" s="1"/>
  <c r="AH1195" i="4" s="1"/>
  <c r="AH1196" i="4" s="1"/>
  <c r="AH1197" i="4" s="1"/>
  <c r="AH1198" i="4" s="1"/>
  <c r="AH1199" i="4" s="1"/>
  <c r="AH1200" i="4" s="1"/>
  <c r="AH1201" i="4" s="1"/>
  <c r="AH1202" i="4" s="1"/>
  <c r="AH1203" i="4" s="1"/>
  <c r="AH1204" i="4" s="1"/>
  <c r="AH1205" i="4" s="1"/>
  <c r="AH1206" i="4" s="1"/>
  <c r="AH1207" i="4" s="1"/>
  <c r="AH1208" i="4" s="1"/>
  <c r="AH1209" i="4" s="1"/>
  <c r="AH1210" i="4" s="1"/>
  <c r="Q1201" i="4"/>
  <c r="Q1202" i="4" s="1"/>
  <c r="Q1203" i="4" s="1"/>
  <c r="Q1204" i="4" s="1"/>
  <c r="Q1205" i="4" s="1"/>
  <c r="Q1206" i="4" s="1"/>
  <c r="Q1209" i="4"/>
  <c r="Q1210" i="4" s="1"/>
  <c r="R1199" i="4"/>
  <c r="R1202" i="4"/>
  <c r="R1203" i="4" s="1"/>
  <c r="R1204" i="4" s="1"/>
  <c r="R1205" i="4" s="1"/>
  <c r="R1206" i="4" s="1"/>
  <c r="R1209" i="4"/>
  <c r="R1210" i="4" s="1"/>
  <c r="AJ1074" i="4"/>
  <c r="AJ1075" i="4" s="1"/>
  <c r="AJ1076" i="4" s="1"/>
  <c r="AJ1077" i="4" s="1"/>
  <c r="AJ1078" i="4" s="1"/>
  <c r="AJ1181" i="4"/>
  <c r="AJ1182" i="4" s="1"/>
  <c r="AJ1183" i="4" s="1"/>
  <c r="AJ1184" i="4" s="1"/>
  <c r="AJ1185" i="4" s="1"/>
  <c r="AJ1186" i="4" s="1"/>
  <c r="AJ1187" i="4" s="1"/>
  <c r="AJ1188" i="4" s="1"/>
  <c r="AJ1189" i="4" s="1"/>
  <c r="AJ1190" i="4" s="1"/>
  <c r="AJ1191" i="4" s="1"/>
  <c r="AJ1192" i="4" s="1"/>
  <c r="AJ1193" i="4" s="1"/>
  <c r="AJ1194" i="4" s="1"/>
  <c r="AJ1195" i="4" s="1"/>
  <c r="AJ1196" i="4" s="1"/>
  <c r="AJ1197" i="4" s="1"/>
  <c r="AJ1198" i="4" s="1"/>
  <c r="AJ1199" i="4" s="1"/>
  <c r="AJ1200" i="4" s="1"/>
  <c r="AJ1201" i="4" s="1"/>
  <c r="AJ1202" i="4" s="1"/>
  <c r="AJ1203" i="4" s="1"/>
  <c r="AJ1204" i="4" s="1"/>
  <c r="AJ1205" i="4" s="1"/>
  <c r="AJ1206" i="4" s="1"/>
  <c r="AJ1207" i="4" s="1"/>
  <c r="AJ1208" i="4" s="1"/>
  <c r="AJ1209" i="4" s="1"/>
  <c r="AJ1210" i="4" s="1"/>
  <c r="O1183" i="4"/>
  <c r="O1184" i="4" s="1"/>
  <c r="O1185" i="4" s="1"/>
  <c r="O1198" i="4"/>
  <c r="AF1072" i="4"/>
  <c r="AF1073" i="4" s="1"/>
  <c r="AF1074" i="4" s="1"/>
  <c r="AF1075" i="4" s="1"/>
  <c r="C1074" i="4"/>
  <c r="C1075" i="4" s="1"/>
  <c r="C1076" i="4" s="1"/>
  <c r="C1077" i="4" s="1"/>
  <c r="D1074" i="4"/>
  <c r="D1075" i="4" s="1"/>
  <c r="D1076" i="4" s="1"/>
  <c r="D1077" i="4" s="1"/>
  <c r="L1074" i="4"/>
  <c r="M1074" i="4"/>
  <c r="Y1074" i="4"/>
  <c r="Z1074" i="4"/>
  <c r="AI1074" i="4"/>
  <c r="AK1074" i="4"/>
  <c r="N1074" i="4"/>
  <c r="AA1074" i="4"/>
  <c r="AA1075" i="4" s="1"/>
  <c r="E1074" i="4"/>
  <c r="G1074" i="4"/>
  <c r="H1074" i="4"/>
  <c r="I1074" i="4"/>
  <c r="J1074" i="4"/>
  <c r="K1074" i="4"/>
  <c r="E1093" i="4"/>
  <c r="E1094" i="4" s="1"/>
  <c r="E1095" i="4" s="1"/>
  <c r="E1096" i="4" s="1"/>
  <c r="E1097" i="4" s="1"/>
  <c r="E1098" i="4" s="1"/>
  <c r="E1099" i="4" s="1"/>
  <c r="E1100" i="4" s="1"/>
  <c r="E1101" i="4" s="1"/>
  <c r="E1102" i="4" s="1"/>
  <c r="E1103" i="4" s="1"/>
  <c r="E1104" i="4" s="1"/>
  <c r="E1105" i="4" s="1"/>
  <c r="E1106" i="4" s="1"/>
  <c r="E1107" i="4" s="1"/>
  <c r="E1108" i="4" s="1"/>
  <c r="E1109" i="4" s="1"/>
  <c r="E1110" i="4" s="1"/>
  <c r="G1093" i="4"/>
  <c r="G1094" i="4" s="1"/>
  <c r="G1095" i="4" s="1"/>
  <c r="G1096" i="4" s="1"/>
  <c r="G1097" i="4" s="1"/>
  <c r="G1098" i="4" s="1"/>
  <c r="G1099" i="4" s="1"/>
  <c r="G1100" i="4" s="1"/>
  <c r="G1101" i="4" s="1"/>
  <c r="G1102" i="4" s="1"/>
  <c r="H1093" i="4"/>
  <c r="H1094" i="4" s="1"/>
  <c r="H1095" i="4" s="1"/>
  <c r="H1096" i="4" s="1"/>
  <c r="H1097" i="4" s="1"/>
  <c r="H1098" i="4" s="1"/>
  <c r="H1099" i="4" s="1"/>
  <c r="H1100" i="4" s="1"/>
  <c r="H1101" i="4" s="1"/>
  <c r="H1102" i="4" s="1"/>
  <c r="I1093" i="4"/>
  <c r="I1094" i="4" s="1"/>
  <c r="I1095" i="4" s="1"/>
  <c r="I1096" i="4" s="1"/>
  <c r="I1097" i="4" s="1"/>
  <c r="I1098" i="4" s="1"/>
  <c r="I1099" i="4" s="1"/>
  <c r="I1100" i="4" s="1"/>
  <c r="I1101" i="4" s="1"/>
  <c r="I1102" i="4" s="1"/>
  <c r="I1103" i="4" s="1"/>
  <c r="I1104" i="4" s="1"/>
  <c r="J1093" i="4"/>
  <c r="J1094" i="4" s="1"/>
  <c r="J1095" i="4" s="1"/>
  <c r="J1096" i="4" s="1"/>
  <c r="J1097" i="4" s="1"/>
  <c r="J1098" i="4" s="1"/>
  <c r="J1099" i="4" s="1"/>
  <c r="J1100" i="4" s="1"/>
  <c r="J1101" i="4" s="1"/>
  <c r="J1102" i="4" s="1"/>
  <c r="J1103" i="4" s="1"/>
  <c r="J1104" i="4" s="1"/>
  <c r="K1093" i="4"/>
  <c r="K1094" i="4" s="1"/>
  <c r="K1095" i="4" s="1"/>
  <c r="K1096" i="4" s="1"/>
  <c r="K1097" i="4" s="1"/>
  <c r="K1098" i="4" s="1"/>
  <c r="K1099" i="4" s="1"/>
  <c r="K1100" i="4" s="1"/>
  <c r="K1101" i="4" s="1"/>
  <c r="K1102" i="4" s="1"/>
  <c r="K1103" i="4" s="1"/>
  <c r="L1093" i="4"/>
  <c r="L1094" i="4" s="1"/>
  <c r="L1095" i="4" s="1"/>
  <c r="L1096" i="4" s="1"/>
  <c r="L1097" i="4" s="1"/>
  <c r="L1098" i="4" s="1"/>
  <c r="L1099" i="4" s="1"/>
  <c r="L1100" i="4" s="1"/>
  <c r="M1093" i="4"/>
  <c r="M1094" i="4" s="1"/>
  <c r="M1095" i="4" s="1"/>
  <c r="M1096" i="4" s="1"/>
  <c r="M1097" i="4" s="1"/>
  <c r="M1098" i="4" s="1"/>
  <c r="M1099" i="4" s="1"/>
  <c r="M1100" i="4" s="1"/>
  <c r="M1101" i="4" s="1"/>
  <c r="C1093" i="4"/>
  <c r="C1094" i="4" s="1"/>
  <c r="D1093" i="4"/>
  <c r="D1094" i="4" s="1"/>
  <c r="AA1093" i="4"/>
  <c r="P1073" i="4"/>
  <c r="P1088" i="4"/>
  <c r="P1089" i="4" s="1"/>
  <c r="P1090" i="4" s="1"/>
  <c r="P1091" i="4" s="1"/>
  <c r="P1092" i="4" s="1"/>
  <c r="Q1088" i="4"/>
  <c r="Q1089" i="4" s="1"/>
  <c r="Q1090" i="4" s="1"/>
  <c r="Q1091" i="4" s="1"/>
  <c r="Q1092" i="4" s="1"/>
  <c r="O1070" i="4"/>
  <c r="O1071" i="4" s="1"/>
  <c r="R1088" i="4"/>
  <c r="R1089" i="4" s="1"/>
  <c r="R1090" i="4" s="1"/>
  <c r="R1091" i="4" s="1"/>
  <c r="R1092" i="4" s="1"/>
  <c r="P1082" i="4"/>
  <c r="F1088" i="4"/>
  <c r="F1089" i="4" s="1"/>
  <c r="F1090" i="4" s="1"/>
  <c r="F1091" i="4" s="1"/>
  <c r="F1092" i="4" s="1"/>
  <c r="Q1072" i="4"/>
  <c r="Q1073" i="4" s="1"/>
  <c r="R1072" i="4"/>
  <c r="R1073" i="4" s="1"/>
  <c r="S1072" i="4"/>
  <c r="S1073" i="4" s="1"/>
  <c r="O1088" i="4"/>
  <c r="O1089" i="4" s="1"/>
  <c r="O1090" i="4" s="1"/>
  <c r="O1091" i="4" s="1"/>
  <c r="O1092" i="4" s="1"/>
  <c r="T1100" i="4"/>
  <c r="Q1108" i="4"/>
  <c r="O1108" i="4"/>
  <c r="T1107" i="4"/>
  <c r="O1099" i="4"/>
  <c r="Q1100" i="4"/>
  <c r="F1101" i="4"/>
  <c r="P1108" i="4"/>
  <c r="P1109" i="4" s="1"/>
  <c r="P1110" i="4" s="1"/>
  <c r="R1108" i="4"/>
  <c r="R1101" i="4"/>
  <c r="O1080" i="4"/>
  <c r="O1081" i="4" s="1"/>
  <c r="AL1085" i="4"/>
  <c r="Q1098" i="4"/>
  <c r="R1098" i="4"/>
  <c r="T1097" i="4"/>
  <c r="O1107" i="4"/>
  <c r="O1097" i="4"/>
  <c r="AH1080" i="4"/>
  <c r="AJ1080" i="4"/>
  <c r="O1082" i="4"/>
  <c r="P1080" i="4"/>
  <c r="P1070" i="4"/>
  <c r="P1071" i="4" s="1"/>
  <c r="S1086" i="4"/>
  <c r="S1087" i="4" s="1"/>
  <c r="T1086" i="4"/>
  <c r="T1087" i="4" s="1"/>
  <c r="R1049" i="4"/>
  <c r="R1047" i="4"/>
  <c r="O984" i="4"/>
  <c r="O985" i="4" s="1"/>
  <c r="O986" i="4" s="1"/>
  <c r="O987" i="4" s="1"/>
  <c r="O988" i="4" s="1"/>
  <c r="O989" i="4" s="1"/>
  <c r="O990" i="4" s="1"/>
  <c r="O991" i="4" s="1"/>
  <c r="O992" i="4" s="1"/>
  <c r="O993" i="4" s="1"/>
  <c r="D983" i="4"/>
  <c r="D981" i="4" s="1"/>
  <c r="O944" i="4"/>
  <c r="O945" i="4" s="1"/>
  <c r="O946" i="4" s="1"/>
  <c r="O947" i="4" s="1"/>
  <c r="O948" i="4" s="1"/>
  <c r="O949" i="4" s="1"/>
  <c r="O950" i="4" s="1"/>
  <c r="O951" i="4" s="1"/>
  <c r="O952" i="4" s="1"/>
  <c r="O953" i="4" s="1"/>
  <c r="H943" i="4"/>
  <c r="H941" i="4" s="1"/>
  <c r="H942" i="4" s="1"/>
  <c r="E943" i="4"/>
  <c r="E941" i="4" s="1"/>
  <c r="I943" i="4"/>
  <c r="I945" i="4" s="1"/>
  <c r="F943" i="4"/>
  <c r="F945" i="4" s="1"/>
  <c r="O929" i="4"/>
  <c r="O930" i="4" s="1"/>
  <c r="O931" i="4" s="1"/>
  <c r="O932" i="4" s="1"/>
  <c r="O933" i="4" s="1"/>
  <c r="O1004" i="4"/>
  <c r="O1005" i="4" s="1"/>
  <c r="O1006" i="4" s="1"/>
  <c r="O1007" i="4" s="1"/>
  <c r="O1008" i="4" s="1"/>
  <c r="O1009" i="4" s="1"/>
  <c r="O1010" i="4" s="1"/>
  <c r="O1011" i="4" s="1"/>
  <c r="O1012" i="4" s="1"/>
  <c r="O1013" i="4" s="1"/>
  <c r="F963" i="4"/>
  <c r="C963" i="4"/>
  <c r="I963" i="4"/>
  <c r="H963" i="4"/>
  <c r="E963" i="4"/>
  <c r="D963" i="4"/>
  <c r="O964" i="4"/>
  <c r="O965" i="4" s="1"/>
  <c r="O966" i="4" s="1"/>
  <c r="O967" i="4" s="1"/>
  <c r="O968" i="4" s="1"/>
  <c r="C943" i="4"/>
  <c r="D943" i="4"/>
  <c r="C923" i="4"/>
  <c r="D923" i="4"/>
  <c r="E923" i="4"/>
  <c r="F923" i="4"/>
  <c r="H923" i="4"/>
  <c r="I923" i="4"/>
  <c r="F1023" i="4"/>
  <c r="H1023" i="4"/>
  <c r="I1023" i="4"/>
  <c r="E1023" i="4"/>
  <c r="D1023" i="4"/>
  <c r="C1023" i="4"/>
  <c r="O1024" i="4"/>
  <c r="O1025" i="4" s="1"/>
  <c r="O1026" i="4" s="1"/>
  <c r="O1027" i="4" s="1"/>
  <c r="O1028" i="4" s="1"/>
  <c r="C1003" i="4"/>
  <c r="D1003" i="4"/>
  <c r="E1003" i="4"/>
  <c r="F1003" i="4"/>
  <c r="H1003" i="4"/>
  <c r="I1003" i="4"/>
  <c r="C983" i="4"/>
  <c r="E983" i="4"/>
  <c r="F983" i="4"/>
  <c r="H983" i="4"/>
  <c r="I983" i="4"/>
  <c r="H783" i="4"/>
  <c r="O783" i="4" s="1"/>
  <c r="O782" i="4"/>
  <c r="O787" i="4"/>
  <c r="O781" i="4"/>
  <c r="O786" i="4"/>
  <c r="O785" i="4"/>
  <c r="E1364" i="4"/>
  <c r="Q279" i="1"/>
  <c r="Q280" i="1" s="1"/>
  <c r="Q281" i="1" s="1"/>
  <c r="Q282" i="1" s="1"/>
  <c r="Q283" i="1" s="1"/>
  <c r="Q284" i="1" s="1"/>
  <c r="Q285" i="1" s="1"/>
  <c r="Q286" i="1" s="1"/>
  <c r="Q287" i="1" s="1"/>
  <c r="Q288" i="1" s="1"/>
  <c r="Q289" i="1" s="1"/>
  <c r="Q290" i="1" s="1"/>
  <c r="Q291" i="1" s="1"/>
  <c r="Q292" i="1" s="1"/>
  <c r="Q293" i="1" s="1"/>
  <c r="Q294" i="1" s="1"/>
  <c r="Q295" i="1" s="1"/>
  <c r="Q296" i="1" s="1"/>
  <c r="Q297" i="1" s="1"/>
  <c r="Q298" i="1" s="1"/>
  <c r="Q299" i="1" s="1"/>
  <c r="Q300" i="1" s="1"/>
  <c r="Q301" i="1" s="1"/>
  <c r="Q302" i="1" s="1"/>
  <c r="Q303" i="1" s="1"/>
  <c r="Q304" i="1" s="1"/>
  <c r="Q305" i="1" s="1"/>
  <c r="Q306" i="1" s="1"/>
  <c r="Q307" i="1" s="1"/>
  <c r="Q308" i="1" s="1"/>
  <c r="Q309" i="1" s="1"/>
  <c r="Q310" i="1" s="1"/>
  <c r="Q311" i="1" s="1"/>
  <c r="R279" i="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175" i="1"/>
  <c r="R176" i="1" s="1"/>
  <c r="R177" i="1" s="1"/>
  <c r="R178" i="1" s="1"/>
  <c r="R179" i="1" s="1"/>
  <c r="R180" i="1" s="1"/>
  <c r="R181" i="1" s="1"/>
  <c r="R182" i="1" s="1"/>
  <c r="Q175" i="1"/>
  <c r="Q176" i="1" s="1"/>
  <c r="Q177" i="1" s="1"/>
  <c r="Q178" i="1" s="1"/>
  <c r="Q179" i="1" s="1"/>
  <c r="Q180" i="1" s="1"/>
  <c r="Q181" i="1" s="1"/>
  <c r="Q182" i="1" s="1"/>
  <c r="B80" i="1" l="1"/>
  <c r="BH79" i="1"/>
  <c r="DO79" i="1"/>
  <c r="BJ79" i="1"/>
  <c r="BB79" i="1"/>
  <c r="BI79" i="1"/>
  <c r="AZ79" i="1"/>
  <c r="BA79" i="1"/>
  <c r="DN79" i="1"/>
  <c r="BK79" i="1"/>
  <c r="DM79" i="1"/>
  <c r="DP79" i="1"/>
  <c r="BB67" i="1"/>
  <c r="AA1094" i="4"/>
  <c r="AA1095" i="4" s="1"/>
  <c r="AA1096" i="4" s="1"/>
  <c r="AA1097" i="4" s="1"/>
  <c r="AA1098" i="4" s="1"/>
  <c r="AA1099" i="4" s="1"/>
  <c r="AA1100" i="4" s="1"/>
  <c r="AA1101" i="4" s="1"/>
  <c r="AA1102" i="4" s="1"/>
  <c r="AA1103" i="4" s="1"/>
  <c r="AA1104" i="4" s="1"/>
  <c r="AA1105" i="4" s="1"/>
  <c r="AA1106" i="4" s="1"/>
  <c r="AA1107" i="4" s="1"/>
  <c r="AA1108" i="4" s="1"/>
  <c r="AA1109" i="4" s="1"/>
  <c r="A1109" i="4" s="1"/>
  <c r="A1093" i="4"/>
  <c r="A1510" i="4"/>
  <c r="AC1493" i="4"/>
  <c r="AC1494" i="4" s="1"/>
  <c r="AC1495" i="4" s="1"/>
  <c r="AC1496" i="4" s="1"/>
  <c r="AC1497" i="4" s="1"/>
  <c r="AC1498" i="4" s="1"/>
  <c r="AC1499" i="4" s="1"/>
  <c r="AC1500" i="4" s="1"/>
  <c r="AC1501" i="4" s="1"/>
  <c r="AC1502" i="4" s="1"/>
  <c r="AC1503" i="4" s="1"/>
  <c r="AC1504" i="4" s="1"/>
  <c r="AC1505" i="4" s="1"/>
  <c r="AC1506" i="4" s="1"/>
  <c r="AC1507" i="4" s="1"/>
  <c r="AC1508" i="4" s="1"/>
  <c r="AB1493" i="4"/>
  <c r="AB1494" i="4" s="1"/>
  <c r="AB1495" i="4" s="1"/>
  <c r="AB1496" i="4" s="1"/>
  <c r="AB1497" i="4" s="1"/>
  <c r="AB1498" i="4" s="1"/>
  <c r="AB1499" i="4" s="1"/>
  <c r="AB1500" i="4" s="1"/>
  <c r="AB1501" i="4" s="1"/>
  <c r="AB1502" i="4" s="1"/>
  <c r="AB1503" i="4" s="1"/>
  <c r="AB1504" i="4" s="1"/>
  <c r="AB1505" i="4" s="1"/>
  <c r="AB1506" i="4" s="1"/>
  <c r="AB1507" i="4" s="1"/>
  <c r="AB1508" i="4" s="1"/>
  <c r="AE1493" i="4"/>
  <c r="AE1494" i="4" s="1"/>
  <c r="AE1495" i="4" s="1"/>
  <c r="AE1496" i="4" s="1"/>
  <c r="AE1497" i="4" s="1"/>
  <c r="AE1498" i="4" s="1"/>
  <c r="AE1499" i="4" s="1"/>
  <c r="AE1500" i="4" s="1"/>
  <c r="AE1501" i="4" s="1"/>
  <c r="AE1502" i="4" s="1"/>
  <c r="AE1503" i="4" s="1"/>
  <c r="AE1504" i="4" s="1"/>
  <c r="AE1505" i="4" s="1"/>
  <c r="AE1506" i="4" s="1"/>
  <c r="AE1507" i="4" s="1"/>
  <c r="AE1508" i="4" s="1"/>
  <c r="AD1493" i="4"/>
  <c r="AD1494" i="4" s="1"/>
  <c r="AD1495" i="4" s="1"/>
  <c r="AD1496" i="4" s="1"/>
  <c r="AD1497" i="4" s="1"/>
  <c r="AD1498" i="4" s="1"/>
  <c r="AD1499" i="4" s="1"/>
  <c r="AD1500" i="4" s="1"/>
  <c r="AD1501" i="4" s="1"/>
  <c r="AD1502" i="4" s="1"/>
  <c r="AD1503" i="4" s="1"/>
  <c r="AD1504" i="4" s="1"/>
  <c r="AD1505" i="4" s="1"/>
  <c r="AD1506" i="4" s="1"/>
  <c r="AD1507" i="4" s="1"/>
  <c r="AD1508" i="4" s="1"/>
  <c r="A1410" i="4"/>
  <c r="A1610" i="4"/>
  <c r="AB1593" i="4"/>
  <c r="AB1594" i="4" s="1"/>
  <c r="AB1595" i="4" s="1"/>
  <c r="AB1596" i="4" s="1"/>
  <c r="AB1597" i="4" s="1"/>
  <c r="AB1598" i="4" s="1"/>
  <c r="AB1599" i="4" s="1"/>
  <c r="AB1600" i="4" s="1"/>
  <c r="AB1601" i="4" s="1"/>
  <c r="AB1602" i="4" s="1"/>
  <c r="AB1603" i="4" s="1"/>
  <c r="AB1604" i="4" s="1"/>
  <c r="AB1605" i="4" s="1"/>
  <c r="AB1606" i="4" s="1"/>
  <c r="AB1607" i="4" s="1"/>
  <c r="AB1608" i="4" s="1"/>
  <c r="AE1593" i="4"/>
  <c r="AE1594" i="4" s="1"/>
  <c r="AE1595" i="4" s="1"/>
  <c r="AE1596" i="4" s="1"/>
  <c r="AE1597" i="4" s="1"/>
  <c r="AE1598" i="4" s="1"/>
  <c r="AE1599" i="4" s="1"/>
  <c r="AE1600" i="4" s="1"/>
  <c r="AE1601" i="4" s="1"/>
  <c r="AE1602" i="4" s="1"/>
  <c r="AE1603" i="4" s="1"/>
  <c r="AE1604" i="4" s="1"/>
  <c r="AE1605" i="4" s="1"/>
  <c r="AE1606" i="4" s="1"/>
  <c r="AE1607" i="4" s="1"/>
  <c r="AE1608" i="4" s="1"/>
  <c r="AD1593" i="4"/>
  <c r="AD1594" i="4" s="1"/>
  <c r="AD1595" i="4" s="1"/>
  <c r="AD1596" i="4" s="1"/>
  <c r="AD1597" i="4" s="1"/>
  <c r="AD1598" i="4" s="1"/>
  <c r="AD1599" i="4" s="1"/>
  <c r="AD1600" i="4" s="1"/>
  <c r="AD1601" i="4" s="1"/>
  <c r="AD1602" i="4" s="1"/>
  <c r="AD1603" i="4" s="1"/>
  <c r="AD1604" i="4" s="1"/>
  <c r="AD1605" i="4" s="1"/>
  <c r="AD1606" i="4" s="1"/>
  <c r="AD1607" i="4" s="1"/>
  <c r="AD1608" i="4" s="1"/>
  <c r="AC1593" i="4"/>
  <c r="AC1594" i="4" s="1"/>
  <c r="AC1595" i="4" s="1"/>
  <c r="AC1596" i="4" s="1"/>
  <c r="AC1597" i="4" s="1"/>
  <c r="AC1598" i="4" s="1"/>
  <c r="AC1599" i="4" s="1"/>
  <c r="AC1600" i="4" s="1"/>
  <c r="AC1601" i="4" s="1"/>
  <c r="AC1602" i="4" s="1"/>
  <c r="AC1603" i="4" s="1"/>
  <c r="AC1604" i="4" s="1"/>
  <c r="AC1605" i="4" s="1"/>
  <c r="AC1606" i="4" s="1"/>
  <c r="AC1607" i="4" s="1"/>
  <c r="AC1608" i="4" s="1"/>
  <c r="T1599" i="4"/>
  <c r="T1609" i="4"/>
  <c r="T1610" i="4" s="1"/>
  <c r="T1602" i="4"/>
  <c r="T1603" i="4" s="1"/>
  <c r="T1604" i="4" s="1"/>
  <c r="T1605" i="4" s="1"/>
  <c r="T1606" i="4" s="1"/>
  <c r="T1580" i="4"/>
  <c r="S1580" i="4"/>
  <c r="R1580" i="4"/>
  <c r="Q1580" i="4"/>
  <c r="Q1582" i="4"/>
  <c r="T1582" i="4"/>
  <c r="S1582" i="4"/>
  <c r="R1582" i="4"/>
  <c r="S1599" i="4"/>
  <c r="S1609" i="4"/>
  <c r="S1610" i="4" s="1"/>
  <c r="S1602" i="4"/>
  <c r="S1603" i="4" s="1"/>
  <c r="S1604" i="4" s="1"/>
  <c r="S1605" i="4" s="1"/>
  <c r="S1606" i="4" s="1"/>
  <c r="S1499" i="4"/>
  <c r="S1509" i="4"/>
  <c r="S1510" i="4" s="1"/>
  <c r="S1502" i="4"/>
  <c r="S1503" i="4" s="1"/>
  <c r="S1504" i="4" s="1"/>
  <c r="S1505" i="4" s="1"/>
  <c r="S1506" i="4" s="1"/>
  <c r="T1480" i="4"/>
  <c r="S1480" i="4"/>
  <c r="R1480" i="4"/>
  <c r="Q1480" i="4"/>
  <c r="Q1482" i="4"/>
  <c r="T1482" i="4"/>
  <c r="S1482" i="4"/>
  <c r="R1482" i="4"/>
  <c r="T1499" i="4"/>
  <c r="T1509" i="4"/>
  <c r="T1510" i="4" s="1"/>
  <c r="T1502" i="4"/>
  <c r="T1503" i="4" s="1"/>
  <c r="T1504" i="4" s="1"/>
  <c r="T1505" i="4" s="1"/>
  <c r="T1506" i="4" s="1"/>
  <c r="Q1382" i="4"/>
  <c r="T1382" i="4"/>
  <c r="S1382" i="4"/>
  <c r="R1382" i="4"/>
  <c r="T1380" i="4"/>
  <c r="S1380" i="4"/>
  <c r="R1380" i="4"/>
  <c r="Q1380" i="4"/>
  <c r="T1399" i="4"/>
  <c r="T1409" i="4"/>
  <c r="T1410" i="4" s="1"/>
  <c r="T1402" i="4"/>
  <c r="T1403" i="4" s="1"/>
  <c r="T1404" i="4" s="1"/>
  <c r="T1405" i="4" s="1"/>
  <c r="T1406" i="4" s="1"/>
  <c r="S1399" i="4"/>
  <c r="S1409" i="4"/>
  <c r="S1410" i="4" s="1"/>
  <c r="S1402" i="4"/>
  <c r="S1403" i="4" s="1"/>
  <c r="S1404" i="4" s="1"/>
  <c r="S1405" i="4" s="1"/>
  <c r="S1406" i="4" s="1"/>
  <c r="S1299" i="4"/>
  <c r="S1309" i="4"/>
  <c r="S1310" i="4" s="1"/>
  <c r="S1302" i="4"/>
  <c r="S1303" i="4" s="1"/>
  <c r="S1304" i="4" s="1"/>
  <c r="S1305" i="4" s="1"/>
  <c r="S1306" i="4" s="1"/>
  <c r="T1280" i="4"/>
  <c r="S1280" i="4"/>
  <c r="R1280" i="4"/>
  <c r="Q1280" i="4"/>
  <c r="Q1282" i="4"/>
  <c r="T1282" i="4"/>
  <c r="S1282" i="4"/>
  <c r="R1282" i="4"/>
  <c r="T1299" i="4"/>
  <c r="T1309" i="4"/>
  <c r="T1310" i="4" s="1"/>
  <c r="T1302" i="4"/>
  <c r="T1303" i="4" s="1"/>
  <c r="T1304" i="4" s="1"/>
  <c r="T1305" i="4" s="1"/>
  <c r="T1306" i="4" s="1"/>
  <c r="T1180" i="4"/>
  <c r="S1180" i="4"/>
  <c r="R1180" i="4"/>
  <c r="Q1180" i="4"/>
  <c r="T1182" i="4"/>
  <c r="S1182" i="4"/>
  <c r="R1182" i="4"/>
  <c r="Q1182" i="4"/>
  <c r="T1202" i="4"/>
  <c r="T1203" i="4" s="1"/>
  <c r="T1204" i="4" s="1"/>
  <c r="T1205" i="4" s="1"/>
  <c r="T1206" i="4" s="1"/>
  <c r="T1209" i="4"/>
  <c r="T1210" i="4" s="1"/>
  <c r="T1199" i="4"/>
  <c r="S1202" i="4"/>
  <c r="S1203" i="4" s="1"/>
  <c r="S1204" i="4" s="1"/>
  <c r="S1205" i="4" s="1"/>
  <c r="S1206" i="4" s="1"/>
  <c r="S1209" i="4"/>
  <c r="S1210" i="4" s="1"/>
  <c r="S1199" i="4"/>
  <c r="S1074" i="4"/>
  <c r="S1075" i="4" s="1"/>
  <c r="S1076" i="4" s="1"/>
  <c r="S1077" i="4" s="1"/>
  <c r="S1078" i="4" s="1"/>
  <c r="S1079" i="4" s="1"/>
  <c r="R1107" i="4"/>
  <c r="R1074" i="4"/>
  <c r="R1075" i="4" s="1"/>
  <c r="R1076" i="4" s="1"/>
  <c r="R1077" i="4" s="1"/>
  <c r="R1078" i="4" s="1"/>
  <c r="R1079" i="4" s="1"/>
  <c r="P1074" i="4"/>
  <c r="P1075" i="4" s="1"/>
  <c r="P1076" i="4" s="1"/>
  <c r="P1077" i="4" s="1"/>
  <c r="P1078" i="4" s="1"/>
  <c r="P1079" i="4" s="1"/>
  <c r="Q1099" i="4"/>
  <c r="Q1074" i="4"/>
  <c r="Q1075" i="4" s="1"/>
  <c r="Q1076" i="4" s="1"/>
  <c r="Q1077" i="4" s="1"/>
  <c r="Q1078" i="4" s="1"/>
  <c r="Q1079" i="4" s="1"/>
  <c r="AA1076" i="4"/>
  <c r="K1075" i="4"/>
  <c r="J1075" i="4"/>
  <c r="I1075" i="4"/>
  <c r="H1075" i="4"/>
  <c r="G1075" i="4"/>
  <c r="E1075" i="4"/>
  <c r="N1075" i="4"/>
  <c r="N1076" i="4" s="1"/>
  <c r="AK1075" i="4"/>
  <c r="AI1075" i="4"/>
  <c r="AI1076" i="4" s="1"/>
  <c r="Z1075" i="4"/>
  <c r="Z1076" i="4" s="1"/>
  <c r="Y1075" i="4"/>
  <c r="M1075" i="4"/>
  <c r="L1075" i="4"/>
  <c r="F1074" i="4"/>
  <c r="T1075" i="4"/>
  <c r="T1076" i="4" s="1"/>
  <c r="T1077" i="4" s="1"/>
  <c r="T1078" i="4" s="1"/>
  <c r="T1079" i="4" s="1"/>
  <c r="AL1074" i="4"/>
  <c r="Q1093" i="4"/>
  <c r="Q1094" i="4" s="1"/>
  <c r="Q1095" i="4" s="1"/>
  <c r="Q1096" i="4" s="1"/>
  <c r="F1093" i="4"/>
  <c r="F1094" i="4" s="1"/>
  <c r="F1095" i="4" s="1"/>
  <c r="F1096" i="4" s="1"/>
  <c r="F1097" i="4" s="1"/>
  <c r="F1098" i="4" s="1"/>
  <c r="F1099" i="4" s="1"/>
  <c r="F1100" i="4" s="1"/>
  <c r="O1093" i="4"/>
  <c r="O1094" i="4" s="1"/>
  <c r="O1095" i="4" s="1"/>
  <c r="O1096" i="4" s="1"/>
  <c r="R1093" i="4"/>
  <c r="R1094" i="4" s="1"/>
  <c r="R1095" i="4" s="1"/>
  <c r="R1096" i="4" s="1"/>
  <c r="P1093" i="4"/>
  <c r="P1094" i="4" s="1"/>
  <c r="P1095" i="4" s="1"/>
  <c r="P1096" i="4" s="1"/>
  <c r="P1097" i="4" s="1"/>
  <c r="P1098" i="4" s="1"/>
  <c r="P1099" i="4" s="1"/>
  <c r="P1100" i="4" s="1"/>
  <c r="P1101" i="4" s="1"/>
  <c r="P1102" i="4" s="1"/>
  <c r="P1103" i="4" s="1"/>
  <c r="P1104" i="4" s="1"/>
  <c r="P1105" i="4" s="1"/>
  <c r="P1106" i="4" s="1"/>
  <c r="Q1097" i="4"/>
  <c r="P1081" i="4"/>
  <c r="P1107" i="4"/>
  <c r="S1107" i="4"/>
  <c r="P1083" i="4"/>
  <c r="S1100" i="4"/>
  <c r="R1100" i="4"/>
  <c r="S1097" i="4"/>
  <c r="R1097" i="4"/>
  <c r="Q1107" i="4"/>
  <c r="T1088" i="4"/>
  <c r="T1089" i="4" s="1"/>
  <c r="T1090" i="4" s="1"/>
  <c r="T1091" i="4" s="1"/>
  <c r="T1092" i="4" s="1"/>
  <c r="T1098" i="4"/>
  <c r="T1099" i="4" s="1"/>
  <c r="T1101" i="4"/>
  <c r="T1102" i="4" s="1"/>
  <c r="T1103" i="4" s="1"/>
  <c r="T1104" i="4" s="1"/>
  <c r="T1105" i="4" s="1"/>
  <c r="T1106" i="4" s="1"/>
  <c r="T1108" i="4"/>
  <c r="T1109" i="4" s="1"/>
  <c r="T1110" i="4" s="1"/>
  <c r="S1088" i="4"/>
  <c r="S1089" i="4" s="1"/>
  <c r="S1090" i="4" s="1"/>
  <c r="S1091" i="4" s="1"/>
  <c r="S1092" i="4" s="1"/>
  <c r="S1098" i="4"/>
  <c r="S1099" i="4" s="1"/>
  <c r="S1101" i="4"/>
  <c r="S1102" i="4" s="1"/>
  <c r="S1103" i="4" s="1"/>
  <c r="S1104" i="4" s="1"/>
  <c r="S1105" i="4" s="1"/>
  <c r="S1106" i="4" s="1"/>
  <c r="S1108" i="4"/>
  <c r="S1109" i="4" s="1"/>
  <c r="S1110" i="4" s="1"/>
  <c r="T1080" i="4"/>
  <c r="S1080" i="4"/>
  <c r="R1080" i="4"/>
  <c r="Q1080" i="4"/>
  <c r="T1082" i="4"/>
  <c r="S1082" i="4"/>
  <c r="R1082" i="4"/>
  <c r="Q1082" i="4"/>
  <c r="O1109" i="4"/>
  <c r="O1110" i="4" s="1"/>
  <c r="O1100" i="4"/>
  <c r="O1101" i="4" s="1"/>
  <c r="O1102" i="4" s="1"/>
  <c r="O1103" i="4" s="1"/>
  <c r="O1104" i="4" s="1"/>
  <c r="O1105" i="4" s="1"/>
  <c r="O1106" i="4" s="1"/>
  <c r="R1102" i="4"/>
  <c r="R1103" i="4" s="1"/>
  <c r="R1104" i="4" s="1"/>
  <c r="R1105" i="4" s="1"/>
  <c r="R1106" i="4" s="1"/>
  <c r="R1109" i="4"/>
  <c r="R1110" i="4" s="1"/>
  <c r="R1099" i="4"/>
  <c r="Q1101" i="4"/>
  <c r="Q1102" i="4" s="1"/>
  <c r="Q1103" i="4" s="1"/>
  <c r="Q1104" i="4" s="1"/>
  <c r="Q1105" i="4" s="1"/>
  <c r="Q1106" i="4" s="1"/>
  <c r="Q1109" i="4"/>
  <c r="Q1110" i="4" s="1"/>
  <c r="I944" i="4"/>
  <c r="F942" i="4"/>
  <c r="F944" i="4"/>
  <c r="I941" i="4"/>
  <c r="I942" i="4" s="1"/>
  <c r="E942" i="4"/>
  <c r="D984" i="4"/>
  <c r="D982" i="4"/>
  <c r="H945" i="4"/>
  <c r="H944" i="4" s="1"/>
  <c r="E945" i="4"/>
  <c r="E944" i="4"/>
  <c r="D985" i="4"/>
  <c r="F941" i="4"/>
  <c r="I961" i="4"/>
  <c r="I962" i="4" s="1"/>
  <c r="I965" i="4"/>
  <c r="I964" i="4" s="1"/>
  <c r="H925" i="4"/>
  <c r="H924" i="4" s="1"/>
  <c r="H921" i="4"/>
  <c r="H922" i="4" s="1"/>
  <c r="O954" i="4"/>
  <c r="O955" i="4" s="1"/>
  <c r="O956" i="4" s="1"/>
  <c r="O957" i="4" s="1"/>
  <c r="O958" i="4" s="1"/>
  <c r="F921" i="4"/>
  <c r="F922" i="4"/>
  <c r="F925" i="4"/>
  <c r="F924" i="4"/>
  <c r="H961" i="4"/>
  <c r="H962" i="4" s="1"/>
  <c r="H965" i="4"/>
  <c r="H964" i="4" s="1"/>
  <c r="C962" i="4"/>
  <c r="C964" i="4"/>
  <c r="C961" i="4"/>
  <c r="C965" i="4"/>
  <c r="E921" i="4"/>
  <c r="E922" i="4"/>
  <c r="E924" i="4"/>
  <c r="E925" i="4"/>
  <c r="F964" i="4"/>
  <c r="F961" i="4"/>
  <c r="F965" i="4"/>
  <c r="F962" i="4"/>
  <c r="D925" i="4"/>
  <c r="D922" i="4"/>
  <c r="D924" i="4"/>
  <c r="D921" i="4"/>
  <c r="C925" i="4"/>
  <c r="C922" i="4"/>
  <c r="C924" i="4"/>
  <c r="C921" i="4"/>
  <c r="O934" i="4"/>
  <c r="O935" i="4" s="1"/>
  <c r="O936" i="4" s="1"/>
  <c r="O937" i="4" s="1"/>
  <c r="O938" i="4" s="1"/>
  <c r="D964" i="4"/>
  <c r="D961" i="4"/>
  <c r="D965" i="4"/>
  <c r="D962" i="4"/>
  <c r="I925" i="4"/>
  <c r="I924" i="4" s="1"/>
  <c r="I921" i="4"/>
  <c r="I922" i="4" s="1"/>
  <c r="D944" i="4"/>
  <c r="D945" i="4"/>
  <c r="D942" i="4"/>
  <c r="D941" i="4"/>
  <c r="C944" i="4"/>
  <c r="C945" i="4"/>
  <c r="C942" i="4"/>
  <c r="C941" i="4"/>
  <c r="O969" i="4"/>
  <c r="O970" i="4" s="1"/>
  <c r="O971" i="4" s="1"/>
  <c r="O972" i="4" s="1"/>
  <c r="O973" i="4" s="1"/>
  <c r="E964" i="4"/>
  <c r="E961" i="4"/>
  <c r="E965" i="4"/>
  <c r="E962" i="4"/>
  <c r="F1024" i="4"/>
  <c r="F1021" i="4"/>
  <c r="F1025" i="4"/>
  <c r="F1022" i="4"/>
  <c r="C1005" i="4"/>
  <c r="C1002" i="4"/>
  <c r="C1001" i="4"/>
  <c r="C1004" i="4"/>
  <c r="O1029" i="4"/>
  <c r="O1030" i="4" s="1"/>
  <c r="O1031" i="4" s="1"/>
  <c r="O1032" i="4" s="1"/>
  <c r="O1033" i="4" s="1"/>
  <c r="H985" i="4"/>
  <c r="H984" i="4" s="1"/>
  <c r="H981" i="4"/>
  <c r="H982" i="4" s="1"/>
  <c r="C1022" i="4"/>
  <c r="C1024" i="4"/>
  <c r="C1021" i="4"/>
  <c r="C1025" i="4"/>
  <c r="O994" i="4"/>
  <c r="O995" i="4" s="1"/>
  <c r="O996" i="4" s="1"/>
  <c r="O997" i="4" s="1"/>
  <c r="O998" i="4" s="1"/>
  <c r="F982" i="4"/>
  <c r="F985" i="4"/>
  <c r="F984" i="4"/>
  <c r="F981" i="4"/>
  <c r="E1024" i="4"/>
  <c r="E1021" i="4"/>
  <c r="E1025" i="4"/>
  <c r="E1022" i="4"/>
  <c r="E985" i="4"/>
  <c r="E982" i="4"/>
  <c r="E984" i="4"/>
  <c r="E981" i="4"/>
  <c r="D1024" i="4"/>
  <c r="D1021" i="4"/>
  <c r="D1025" i="4"/>
  <c r="D1022" i="4"/>
  <c r="I985" i="4"/>
  <c r="I984" i="4" s="1"/>
  <c r="I981" i="4"/>
  <c r="I982" i="4" s="1"/>
  <c r="C985" i="4"/>
  <c r="C984" i="4"/>
  <c r="C981" i="4"/>
  <c r="C982" i="4"/>
  <c r="O1014" i="4"/>
  <c r="O1015" i="4" s="1"/>
  <c r="O1016" i="4" s="1"/>
  <c r="O1017" i="4" s="1"/>
  <c r="O1018" i="4" s="1"/>
  <c r="I1005" i="4"/>
  <c r="I1004" i="4" s="1"/>
  <c r="I1001" i="4"/>
  <c r="I1002" i="4" s="1"/>
  <c r="H1005" i="4"/>
  <c r="H1004" i="4" s="1"/>
  <c r="H1001" i="4"/>
  <c r="H1002" i="4" s="1"/>
  <c r="I1021" i="4"/>
  <c r="I1022" i="4" s="1"/>
  <c r="I1025" i="4"/>
  <c r="I1024" i="4" s="1"/>
  <c r="H1021" i="4"/>
  <c r="H1022" i="4" s="1"/>
  <c r="H1025" i="4"/>
  <c r="H1024" i="4" s="1"/>
  <c r="F1005" i="4"/>
  <c r="F1001" i="4"/>
  <c r="F1002" i="4"/>
  <c r="F1004" i="4"/>
  <c r="E1005" i="4"/>
  <c r="E1002" i="4"/>
  <c r="E1001" i="4"/>
  <c r="E1004" i="4"/>
  <c r="D1005" i="4"/>
  <c r="D1002" i="4"/>
  <c r="D1004" i="4"/>
  <c r="D1001" i="4"/>
  <c r="Q786" i="4"/>
  <c r="P786" i="4"/>
  <c r="Q787" i="4"/>
  <c r="P787" i="4"/>
  <c r="Q783" i="4"/>
  <c r="P783" i="4"/>
  <c r="Q782" i="4"/>
  <c r="P782" i="4"/>
  <c r="Q785" i="4"/>
  <c r="P785" i="4"/>
  <c r="P781" i="4"/>
  <c r="Q781" i="4"/>
  <c r="F1364" i="4"/>
  <c r="CC373" i="4"/>
  <c r="BV373" i="4"/>
  <c r="BO373" i="4"/>
  <c r="CC372" i="4"/>
  <c r="BV372" i="4"/>
  <c r="BO372" i="4"/>
  <c r="CC371" i="4"/>
  <c r="BV371" i="4"/>
  <c r="BO371" i="4"/>
  <c r="CC370" i="4"/>
  <c r="BV370" i="4"/>
  <c r="BO370" i="4"/>
  <c r="CC369" i="4"/>
  <c r="BV369" i="4"/>
  <c r="BO369" i="4"/>
  <c r="CC368" i="4"/>
  <c r="BV368" i="4"/>
  <c r="BO368" i="4"/>
  <c r="CC367" i="4"/>
  <c r="BV367" i="4"/>
  <c r="BO367" i="4"/>
  <c r="CC366" i="4"/>
  <c r="BV366" i="4"/>
  <c r="BO366" i="4"/>
  <c r="CC365" i="4"/>
  <c r="BV365" i="4"/>
  <c r="BO365" i="4"/>
  <c r="CC364" i="4"/>
  <c r="BV364" i="4"/>
  <c r="BO364" i="4"/>
  <c r="CC363" i="4"/>
  <c r="BV363" i="4"/>
  <c r="BO363" i="4"/>
  <c r="CC362" i="4"/>
  <c r="BV362" i="4"/>
  <c r="BO362" i="4"/>
  <c r="CC361" i="4"/>
  <c r="BV361" i="4"/>
  <c r="BO361" i="4"/>
  <c r="CC360" i="4"/>
  <c r="BV360" i="4"/>
  <c r="BO360" i="4"/>
  <c r="CC359" i="4"/>
  <c r="BV359" i="4"/>
  <c r="BO359" i="4"/>
  <c r="CC358" i="4"/>
  <c r="BV358" i="4"/>
  <c r="BO358" i="4"/>
  <c r="CC357" i="4"/>
  <c r="BV357" i="4"/>
  <c r="BO357" i="4"/>
  <c r="CC356" i="4"/>
  <c r="BV356" i="4"/>
  <c r="BO356" i="4"/>
  <c r="CC355" i="4"/>
  <c r="BV355" i="4"/>
  <c r="BO355" i="4"/>
  <c r="CC354" i="4"/>
  <c r="BV354" i="4"/>
  <c r="BO354" i="4"/>
  <c r="CC353" i="4"/>
  <c r="BV353" i="4"/>
  <c r="BO353" i="4"/>
  <c r="CC352" i="4"/>
  <c r="BV352" i="4"/>
  <c r="BO352" i="4"/>
  <c r="CC351" i="4"/>
  <c r="BV351" i="4"/>
  <c r="BO351" i="4"/>
  <c r="CC350" i="4"/>
  <c r="BV350" i="4"/>
  <c r="BO350" i="4"/>
  <c r="CC349" i="4"/>
  <c r="BV349" i="4"/>
  <c r="BO349" i="4"/>
  <c r="CC348" i="4"/>
  <c r="BV348" i="4"/>
  <c r="BO348" i="4"/>
  <c r="CC347" i="4"/>
  <c r="BV347" i="4"/>
  <c r="BO347" i="4"/>
  <c r="CC346" i="4"/>
  <c r="BV346" i="4"/>
  <c r="BO346" i="4"/>
  <c r="CC345" i="4"/>
  <c r="BV345" i="4"/>
  <c r="BO345" i="4"/>
  <c r="CC344" i="4"/>
  <c r="BV344" i="4"/>
  <c r="BO344" i="4"/>
  <c r="CC343" i="4"/>
  <c r="BV343" i="4"/>
  <c r="BO343" i="4"/>
  <c r="CC342" i="4"/>
  <c r="BV342" i="4"/>
  <c r="BO342" i="4"/>
  <c r="CC341" i="4"/>
  <c r="BV341" i="4"/>
  <c r="BO341" i="4"/>
  <c r="CC340" i="4"/>
  <c r="BV340" i="4"/>
  <c r="BO340" i="4"/>
  <c r="CC339" i="4"/>
  <c r="BV339" i="4"/>
  <c r="BO339" i="4"/>
  <c r="CC338" i="4"/>
  <c r="BV338" i="4"/>
  <c r="BO338" i="4"/>
  <c r="CC337" i="4"/>
  <c r="BV337" i="4"/>
  <c r="BO337" i="4"/>
  <c r="CC336" i="4"/>
  <c r="BV336" i="4"/>
  <c r="BO336" i="4"/>
  <c r="CC335" i="4"/>
  <c r="BV335" i="4"/>
  <c r="BO335" i="4"/>
  <c r="CC334" i="4"/>
  <c r="BV334" i="4"/>
  <c r="BO334" i="4"/>
  <c r="CC333" i="4"/>
  <c r="BV333" i="4"/>
  <c r="BO333" i="4"/>
  <c r="CC332" i="4"/>
  <c r="BV332" i="4"/>
  <c r="BO332" i="4"/>
  <c r="CC331" i="4"/>
  <c r="BV331" i="4"/>
  <c r="BO331" i="4"/>
  <c r="CC330" i="4"/>
  <c r="BV330" i="4"/>
  <c r="BO330" i="4"/>
  <c r="CC329" i="4"/>
  <c r="BV329" i="4"/>
  <c r="BO329" i="4"/>
  <c r="CC328" i="4"/>
  <c r="BV328" i="4"/>
  <c r="BO328" i="4"/>
  <c r="CC327" i="4"/>
  <c r="BV327" i="4"/>
  <c r="BO327" i="4"/>
  <c r="CC326" i="4"/>
  <c r="BV326" i="4"/>
  <c r="BO326" i="4"/>
  <c r="CC325" i="4"/>
  <c r="BV325" i="4"/>
  <c r="BO325" i="4"/>
  <c r="CC324" i="4"/>
  <c r="BV324" i="4"/>
  <c r="BO324" i="4"/>
  <c r="CC323" i="4"/>
  <c r="BV323" i="4"/>
  <c r="BO323" i="4"/>
  <c r="CC322" i="4"/>
  <c r="BV322" i="4"/>
  <c r="BO322" i="4"/>
  <c r="CC321" i="4"/>
  <c r="BV321" i="4"/>
  <c r="BO321" i="4"/>
  <c r="CC320" i="4"/>
  <c r="BV320" i="4"/>
  <c r="BO320" i="4"/>
  <c r="CC319" i="4"/>
  <c r="BV319" i="4"/>
  <c r="BO319" i="4"/>
  <c r="CC318" i="4"/>
  <c r="BV318" i="4"/>
  <c r="BO318" i="4"/>
  <c r="CC317" i="4"/>
  <c r="BV317" i="4"/>
  <c r="BO317" i="4"/>
  <c r="CC316" i="4"/>
  <c r="BV316" i="4"/>
  <c r="BO316" i="4"/>
  <c r="CC315" i="4"/>
  <c r="BV315" i="4"/>
  <c r="BO315" i="4"/>
  <c r="CC314" i="4"/>
  <c r="BV314" i="4"/>
  <c r="BO314" i="4"/>
  <c r="CC313" i="4"/>
  <c r="BV313" i="4"/>
  <c r="BO313" i="4"/>
  <c r="CC312" i="4"/>
  <c r="BV312" i="4"/>
  <c r="BO312" i="4"/>
  <c r="CC311" i="4"/>
  <c r="BV311" i="4"/>
  <c r="BO311" i="4"/>
  <c r="CC310" i="4"/>
  <c r="BV310" i="4"/>
  <c r="BO310" i="4"/>
  <c r="CC309" i="4"/>
  <c r="BV309" i="4"/>
  <c r="BO309" i="4"/>
  <c r="CC308" i="4"/>
  <c r="BV308" i="4"/>
  <c r="BO308" i="4"/>
  <c r="CC307" i="4"/>
  <c r="BV307" i="4"/>
  <c r="BO307" i="4"/>
  <c r="CC306" i="4"/>
  <c r="BV306" i="4"/>
  <c r="BO306" i="4"/>
  <c r="CC305" i="4"/>
  <c r="BV305" i="4"/>
  <c r="BO305" i="4"/>
  <c r="CC304" i="4"/>
  <c r="BV304" i="4"/>
  <c r="BO304" i="4"/>
  <c r="CC303" i="4"/>
  <c r="BV303" i="4"/>
  <c r="BO303" i="4"/>
  <c r="CC302" i="4"/>
  <c r="BV302" i="4"/>
  <c r="BO302" i="4"/>
  <c r="CC301" i="4"/>
  <c r="BV301" i="4"/>
  <c r="BO301" i="4"/>
  <c r="CC300" i="4"/>
  <c r="BV300" i="4"/>
  <c r="BO300" i="4"/>
  <c r="CC299" i="4"/>
  <c r="BV299" i="4"/>
  <c r="BO299" i="4"/>
  <c r="CC298" i="4"/>
  <c r="BV298" i="4"/>
  <c r="BO298" i="4"/>
  <c r="CC297" i="4"/>
  <c r="BV297" i="4"/>
  <c r="BO297" i="4"/>
  <c r="CC296" i="4"/>
  <c r="BV296" i="4"/>
  <c r="BO296" i="4"/>
  <c r="CC295" i="4"/>
  <c r="BV295" i="4"/>
  <c r="BO295" i="4"/>
  <c r="CC294" i="4"/>
  <c r="BV294" i="4"/>
  <c r="BO294" i="4"/>
  <c r="CC293" i="4"/>
  <c r="BV293" i="4"/>
  <c r="BO293" i="4"/>
  <c r="CC292" i="4"/>
  <c r="BV292" i="4"/>
  <c r="BO292" i="4"/>
  <c r="CC291" i="4"/>
  <c r="BV291" i="4"/>
  <c r="BO291" i="4"/>
  <c r="CC290" i="4"/>
  <c r="BV290" i="4"/>
  <c r="BO290" i="4"/>
  <c r="CC289" i="4"/>
  <c r="BV289" i="4"/>
  <c r="BO289" i="4"/>
  <c r="CC288" i="4"/>
  <c r="BV288" i="4"/>
  <c r="BO288" i="4"/>
  <c r="CC287" i="4"/>
  <c r="BV287" i="4"/>
  <c r="BO287" i="4"/>
  <c r="CC286" i="4"/>
  <c r="BV286" i="4"/>
  <c r="BO286" i="4"/>
  <c r="CC285" i="4"/>
  <c r="BV285" i="4"/>
  <c r="BO285" i="4"/>
  <c r="CC284" i="4"/>
  <c r="BV284" i="4"/>
  <c r="BO284" i="4"/>
  <c r="CC283" i="4"/>
  <c r="BV283" i="4"/>
  <c r="BO283" i="4"/>
  <c r="CC282" i="4"/>
  <c r="BV282" i="4"/>
  <c r="BO282" i="4"/>
  <c r="CC281" i="4"/>
  <c r="BV281" i="4"/>
  <c r="BO281" i="4"/>
  <c r="CC280" i="4"/>
  <c r="BV280" i="4"/>
  <c r="BO280" i="4"/>
  <c r="CC279" i="4"/>
  <c r="BV279" i="4"/>
  <c r="BO279" i="4"/>
  <c r="CC278" i="4"/>
  <c r="BV278" i="4"/>
  <c r="BO278" i="4"/>
  <c r="CC277" i="4"/>
  <c r="BV277" i="4"/>
  <c r="BO277" i="4"/>
  <c r="CC276" i="4"/>
  <c r="BV276" i="4"/>
  <c r="BO276" i="4"/>
  <c r="CC275" i="4"/>
  <c r="BV275" i="4"/>
  <c r="BO275" i="4"/>
  <c r="CC274" i="4"/>
  <c r="BV274" i="4"/>
  <c r="BO274" i="4"/>
  <c r="CC273" i="4"/>
  <c r="BV273" i="4"/>
  <c r="BO273" i="4"/>
  <c r="CC272" i="4"/>
  <c r="BV272" i="4"/>
  <c r="BO272" i="4"/>
  <c r="CC271" i="4"/>
  <c r="BV271" i="4"/>
  <c r="BO271" i="4"/>
  <c r="CC270" i="4"/>
  <c r="BV270" i="4"/>
  <c r="BO270" i="4"/>
  <c r="CC269" i="4"/>
  <c r="BV269" i="4"/>
  <c r="BO269" i="4"/>
  <c r="CC268" i="4"/>
  <c r="BV268" i="4"/>
  <c r="BO268" i="4"/>
  <c r="CC267" i="4"/>
  <c r="BV267" i="4"/>
  <c r="BO267" i="4"/>
  <c r="CC266" i="4"/>
  <c r="BV266" i="4"/>
  <c r="BO266" i="4"/>
  <c r="CC265" i="4"/>
  <c r="BV265" i="4"/>
  <c r="BO265" i="4"/>
  <c r="CC264" i="4"/>
  <c r="BV264" i="4"/>
  <c r="BO264" i="4"/>
  <c r="CC263" i="4"/>
  <c r="BV263" i="4"/>
  <c r="BO263" i="4"/>
  <c r="CC262" i="4"/>
  <c r="BV262" i="4"/>
  <c r="BO262" i="4"/>
  <c r="CC261" i="4"/>
  <c r="BV261" i="4"/>
  <c r="BO261" i="4"/>
  <c r="CC260" i="4"/>
  <c r="BV260" i="4"/>
  <c r="BO260" i="4"/>
  <c r="CC259" i="4"/>
  <c r="BV259" i="4"/>
  <c r="BO259" i="4"/>
  <c r="CC258" i="4"/>
  <c r="BV258" i="4"/>
  <c r="BO258" i="4"/>
  <c r="CC257" i="4"/>
  <c r="BV257" i="4"/>
  <c r="BO257" i="4"/>
  <c r="CC256" i="4"/>
  <c r="BV256" i="4"/>
  <c r="BO256" i="4"/>
  <c r="CC255" i="4"/>
  <c r="BV255" i="4"/>
  <c r="BO255" i="4"/>
  <c r="CC254" i="4"/>
  <c r="BV254" i="4"/>
  <c r="BO254" i="4"/>
  <c r="CC253" i="4"/>
  <c r="BV253" i="4"/>
  <c r="BO253" i="4"/>
  <c r="CC252" i="4"/>
  <c r="BV252" i="4"/>
  <c r="BO252" i="4"/>
  <c r="CC251" i="4"/>
  <c r="BV251" i="4"/>
  <c r="BO251" i="4"/>
  <c r="CC250" i="4"/>
  <c r="BV250" i="4"/>
  <c r="BO250" i="4"/>
  <c r="CC249" i="4"/>
  <c r="BV249" i="4"/>
  <c r="BO249" i="4"/>
  <c r="CC248" i="4"/>
  <c r="BV248" i="4"/>
  <c r="BO248" i="4"/>
  <c r="CC247" i="4"/>
  <c r="BV247" i="4"/>
  <c r="BO247" i="4"/>
  <c r="CC246" i="4"/>
  <c r="BV246" i="4"/>
  <c r="BO246" i="4"/>
  <c r="CC245" i="4"/>
  <c r="BV245" i="4"/>
  <c r="BO245" i="4"/>
  <c r="CC244" i="4"/>
  <c r="BV244" i="4"/>
  <c r="BO244" i="4"/>
  <c r="CC243" i="4"/>
  <c r="BV243" i="4"/>
  <c r="BO243" i="4"/>
  <c r="CC242" i="4"/>
  <c r="BV242" i="4"/>
  <c r="BO242" i="4"/>
  <c r="CC241" i="4"/>
  <c r="BV241" i="4"/>
  <c r="BO241" i="4"/>
  <c r="CC240" i="4"/>
  <c r="BV240" i="4"/>
  <c r="BO240" i="4"/>
  <c r="CC239" i="4"/>
  <c r="BV239" i="4"/>
  <c r="BO239" i="4"/>
  <c r="CC238" i="4"/>
  <c r="BV238" i="4"/>
  <c r="BO238" i="4"/>
  <c r="CC237" i="4"/>
  <c r="BV237" i="4"/>
  <c r="BO237" i="4"/>
  <c r="CC236" i="4"/>
  <c r="BV236" i="4"/>
  <c r="BO236" i="4"/>
  <c r="CC235" i="4"/>
  <c r="BV235" i="4"/>
  <c r="BO235" i="4"/>
  <c r="CC234" i="4"/>
  <c r="BV234" i="4"/>
  <c r="BO234" i="4"/>
  <c r="CC233" i="4"/>
  <c r="BV233" i="4"/>
  <c r="BO233" i="4"/>
  <c r="CC232" i="4"/>
  <c r="BV232" i="4"/>
  <c r="BO232" i="4"/>
  <c r="CC231" i="4"/>
  <c r="BV231" i="4"/>
  <c r="BO231" i="4"/>
  <c r="CC230" i="4"/>
  <c r="BV230" i="4"/>
  <c r="BO230" i="4"/>
  <c r="CC229" i="4"/>
  <c r="BV229" i="4"/>
  <c r="BO229" i="4"/>
  <c r="CC228" i="4"/>
  <c r="BV228" i="4"/>
  <c r="BO228" i="4"/>
  <c r="CC227" i="4"/>
  <c r="BV227" i="4"/>
  <c r="BO227" i="4"/>
  <c r="CC226" i="4"/>
  <c r="BV226" i="4"/>
  <c r="BO226" i="4"/>
  <c r="CC225" i="4"/>
  <c r="BV225" i="4"/>
  <c r="BO225" i="4"/>
  <c r="CC224" i="4"/>
  <c r="BV224" i="4"/>
  <c r="BO224" i="4"/>
  <c r="CC223" i="4"/>
  <c r="BV223" i="4"/>
  <c r="BO223" i="4"/>
  <c r="CC222" i="4"/>
  <c r="BV222" i="4"/>
  <c r="BO222" i="4"/>
  <c r="CC221" i="4"/>
  <c r="BV221" i="4"/>
  <c r="BO221" i="4"/>
  <c r="CC220" i="4"/>
  <c r="BV220" i="4"/>
  <c r="BO220" i="4"/>
  <c r="CC219" i="4"/>
  <c r="BV219" i="4"/>
  <c r="BO219" i="4"/>
  <c r="CC218" i="4"/>
  <c r="BV218" i="4"/>
  <c r="BO218" i="4"/>
  <c r="CC217" i="4"/>
  <c r="BV217" i="4"/>
  <c r="BO217" i="4"/>
  <c r="CC216" i="4"/>
  <c r="BV216" i="4"/>
  <c r="BO216" i="4"/>
  <c r="CC215" i="4"/>
  <c r="BV215" i="4"/>
  <c r="BO215" i="4"/>
  <c r="CC214" i="4"/>
  <c r="BV214" i="4"/>
  <c r="BO214" i="4"/>
  <c r="CC213" i="4"/>
  <c r="BV213" i="4"/>
  <c r="BO213" i="4"/>
  <c r="CC212" i="4"/>
  <c r="BV212" i="4"/>
  <c r="BO212" i="4"/>
  <c r="CC211" i="4"/>
  <c r="BV211" i="4"/>
  <c r="BO211" i="4"/>
  <c r="CC210" i="4"/>
  <c r="BV210" i="4"/>
  <c r="BO210" i="4"/>
  <c r="CC209" i="4"/>
  <c r="BV209" i="4"/>
  <c r="BO209" i="4"/>
  <c r="CC208" i="4"/>
  <c r="BV208" i="4"/>
  <c r="BO208" i="4"/>
  <c r="CC207" i="4"/>
  <c r="BV207" i="4"/>
  <c r="BO207" i="4"/>
  <c r="CC206" i="4"/>
  <c r="BV206" i="4"/>
  <c r="BO206" i="4"/>
  <c r="CC205" i="4"/>
  <c r="BV205" i="4"/>
  <c r="BO205" i="4"/>
  <c r="CC204" i="4"/>
  <c r="BV204" i="4"/>
  <c r="BO204" i="4"/>
  <c r="CC203" i="4"/>
  <c r="BV203" i="4"/>
  <c r="BO203" i="4"/>
  <c r="CC202" i="4"/>
  <c r="BV202" i="4"/>
  <c r="BO202" i="4"/>
  <c r="CC201" i="4"/>
  <c r="BV201" i="4"/>
  <c r="BO201" i="4"/>
  <c r="CC200" i="4"/>
  <c r="BV200" i="4"/>
  <c r="BO200" i="4"/>
  <c r="CC199" i="4"/>
  <c r="BV199" i="4"/>
  <c r="BO199" i="4"/>
  <c r="CC198" i="4"/>
  <c r="BV198" i="4"/>
  <c r="BO198" i="4"/>
  <c r="CC197" i="4"/>
  <c r="BV197" i="4"/>
  <c r="BO197" i="4"/>
  <c r="CC196" i="4"/>
  <c r="BV196" i="4"/>
  <c r="BO196" i="4"/>
  <c r="CC195" i="4"/>
  <c r="BV195" i="4"/>
  <c r="BO195" i="4"/>
  <c r="CC194" i="4"/>
  <c r="BV194" i="4"/>
  <c r="BO194" i="4"/>
  <c r="CC193" i="4"/>
  <c r="BV193" i="4"/>
  <c r="BO193" i="4"/>
  <c r="CC192" i="4"/>
  <c r="BV192" i="4"/>
  <c r="BO192" i="4"/>
  <c r="CC191" i="4"/>
  <c r="BV191" i="4"/>
  <c r="BO191" i="4"/>
  <c r="CC190" i="4"/>
  <c r="BV190" i="4"/>
  <c r="BO190" i="4"/>
  <c r="CC189" i="4"/>
  <c r="BV189" i="4"/>
  <c r="BO189" i="4"/>
  <c r="CC188" i="4"/>
  <c r="BV188" i="4"/>
  <c r="BO188" i="4"/>
  <c r="CC187" i="4"/>
  <c r="BV187" i="4"/>
  <c r="BO187" i="4"/>
  <c r="CC186" i="4"/>
  <c r="BV186" i="4"/>
  <c r="BO186" i="4"/>
  <c r="CC185" i="4"/>
  <c r="BV185" i="4"/>
  <c r="BO185" i="4"/>
  <c r="CC184" i="4"/>
  <c r="BV184" i="4"/>
  <c r="BO184" i="4"/>
  <c r="CC183" i="4"/>
  <c r="BV183" i="4"/>
  <c r="BO183" i="4"/>
  <c r="CC182" i="4"/>
  <c r="BV182" i="4"/>
  <c r="BO182" i="4"/>
  <c r="CC181" i="4"/>
  <c r="CB181" i="4"/>
  <c r="BV181" i="4"/>
  <c r="BU181" i="4"/>
  <c r="BO181" i="4"/>
  <c r="BN181" i="4"/>
  <c r="CC180" i="4"/>
  <c r="CB180" i="4"/>
  <c r="BV180" i="4"/>
  <c r="BU180" i="4"/>
  <c r="BO180" i="4"/>
  <c r="BN180" i="4"/>
  <c r="CC179" i="4"/>
  <c r="CB179" i="4"/>
  <c r="BV179" i="4"/>
  <c r="BU179" i="4"/>
  <c r="BO179" i="4"/>
  <c r="BN179" i="4"/>
  <c r="CC178" i="4"/>
  <c r="CB178" i="4"/>
  <c r="BV178" i="4"/>
  <c r="BU178" i="4"/>
  <c r="BO178" i="4"/>
  <c r="BN178" i="4"/>
  <c r="CC177" i="4"/>
  <c r="CB177" i="4"/>
  <c r="BV177" i="4"/>
  <c r="BU177" i="4"/>
  <c r="BO177" i="4"/>
  <c r="BN177" i="4"/>
  <c r="CC176" i="4"/>
  <c r="CB176" i="4"/>
  <c r="BV176" i="4"/>
  <c r="BU176" i="4"/>
  <c r="BO176" i="4"/>
  <c r="BN176" i="4"/>
  <c r="CC175" i="4"/>
  <c r="CB175" i="4"/>
  <c r="BV175" i="4"/>
  <c r="BU175" i="4"/>
  <c r="BO175" i="4"/>
  <c r="BN175" i="4"/>
  <c r="CC174" i="4"/>
  <c r="CB174" i="4"/>
  <c r="BV174" i="4"/>
  <c r="BU174" i="4"/>
  <c r="BO174" i="4"/>
  <c r="BN174" i="4"/>
  <c r="CC173" i="4"/>
  <c r="CB173" i="4"/>
  <c r="BV173" i="4"/>
  <c r="BU173" i="4"/>
  <c r="BO173" i="4"/>
  <c r="BN173" i="4"/>
  <c r="CC172" i="4"/>
  <c r="CB172" i="4"/>
  <c r="BV172" i="4"/>
  <c r="BU172" i="4"/>
  <c r="BO172" i="4"/>
  <c r="BN172" i="4"/>
  <c r="CC171" i="4"/>
  <c r="CB171" i="4"/>
  <c r="BV171" i="4"/>
  <c r="BU171" i="4"/>
  <c r="BO171" i="4"/>
  <c r="BN171" i="4"/>
  <c r="CC170" i="4"/>
  <c r="CB170" i="4"/>
  <c r="BV170" i="4"/>
  <c r="BU170" i="4"/>
  <c r="BO170" i="4"/>
  <c r="BN170" i="4"/>
  <c r="CC169" i="4"/>
  <c r="CB169" i="4"/>
  <c r="BV169" i="4"/>
  <c r="BU169" i="4"/>
  <c r="BO169" i="4"/>
  <c r="BN169" i="4"/>
  <c r="CC168" i="4"/>
  <c r="CB168" i="4"/>
  <c r="BV168" i="4"/>
  <c r="BU168" i="4"/>
  <c r="BO168" i="4"/>
  <c r="BN168" i="4"/>
  <c r="CC167" i="4"/>
  <c r="CB167" i="4"/>
  <c r="BV167" i="4"/>
  <c r="BU167" i="4"/>
  <c r="BO167" i="4"/>
  <c r="BN167" i="4"/>
  <c r="CC166" i="4"/>
  <c r="CB166" i="4"/>
  <c r="BV166" i="4"/>
  <c r="BU166" i="4"/>
  <c r="BO166" i="4"/>
  <c r="BN166" i="4"/>
  <c r="CC165" i="4"/>
  <c r="CB165" i="4"/>
  <c r="BV165" i="4"/>
  <c r="BU165" i="4"/>
  <c r="BO165" i="4"/>
  <c r="BN165" i="4"/>
  <c r="CC164" i="4"/>
  <c r="CB164" i="4"/>
  <c r="BV164" i="4"/>
  <c r="BU164" i="4"/>
  <c r="BO164" i="4"/>
  <c r="BN164" i="4"/>
  <c r="CC163" i="4"/>
  <c r="CB163" i="4"/>
  <c r="BV163" i="4"/>
  <c r="BU163" i="4"/>
  <c r="BO163" i="4"/>
  <c r="BN163" i="4"/>
  <c r="CC162" i="4"/>
  <c r="CB162" i="4"/>
  <c r="BV162" i="4"/>
  <c r="BU162" i="4"/>
  <c r="BO162" i="4"/>
  <c r="BN162" i="4"/>
  <c r="CC161" i="4"/>
  <c r="CB161" i="4"/>
  <c r="BV161" i="4"/>
  <c r="BU161" i="4"/>
  <c r="BO161" i="4"/>
  <c r="BN161" i="4"/>
  <c r="CC160" i="4"/>
  <c r="CB160" i="4"/>
  <c r="BV160" i="4"/>
  <c r="BU160" i="4"/>
  <c r="BO160" i="4"/>
  <c r="BN160" i="4"/>
  <c r="CC159" i="4"/>
  <c r="CB159" i="4"/>
  <c r="BV159" i="4"/>
  <c r="BU159" i="4"/>
  <c r="BO159" i="4"/>
  <c r="BN159" i="4"/>
  <c r="CC158" i="4"/>
  <c r="CB158" i="4"/>
  <c r="BV158" i="4"/>
  <c r="BU158" i="4"/>
  <c r="BO158" i="4"/>
  <c r="BN158" i="4"/>
  <c r="CC157" i="4"/>
  <c r="CB157" i="4"/>
  <c r="BV157" i="4"/>
  <c r="BU157" i="4"/>
  <c r="BO157" i="4"/>
  <c r="BN157" i="4"/>
  <c r="CC156" i="4"/>
  <c r="CB156" i="4"/>
  <c r="BV156" i="4"/>
  <c r="BU156" i="4"/>
  <c r="BO156" i="4"/>
  <c r="BN156" i="4"/>
  <c r="CC155" i="4"/>
  <c r="CB155" i="4"/>
  <c r="BV155" i="4"/>
  <c r="BU155" i="4"/>
  <c r="BO155" i="4"/>
  <c r="BN155" i="4"/>
  <c r="CC154" i="4"/>
  <c r="CB154" i="4"/>
  <c r="BV154" i="4"/>
  <c r="BU154" i="4"/>
  <c r="BO154" i="4"/>
  <c r="BN154" i="4"/>
  <c r="CC153" i="4"/>
  <c r="CB153" i="4"/>
  <c r="BV153" i="4"/>
  <c r="BU153" i="4"/>
  <c r="BO153" i="4"/>
  <c r="BN153" i="4"/>
  <c r="CC152" i="4"/>
  <c r="CB152" i="4"/>
  <c r="BV152" i="4"/>
  <c r="BU152" i="4"/>
  <c r="BO152" i="4"/>
  <c r="BN152" i="4"/>
  <c r="CC151" i="4"/>
  <c r="CB151" i="4"/>
  <c r="BV151" i="4"/>
  <c r="BU151" i="4"/>
  <c r="BO151" i="4"/>
  <c r="BN151" i="4"/>
  <c r="CC150" i="4"/>
  <c r="CB150" i="4"/>
  <c r="BV150" i="4"/>
  <c r="BU150" i="4"/>
  <c r="BO150" i="4"/>
  <c r="BN150" i="4"/>
  <c r="CC149" i="4"/>
  <c r="CB149" i="4"/>
  <c r="BV149" i="4"/>
  <c r="BU149" i="4"/>
  <c r="BO149" i="4"/>
  <c r="BN149" i="4"/>
  <c r="CC148" i="4"/>
  <c r="CB148" i="4"/>
  <c r="BV148" i="4"/>
  <c r="BU148" i="4"/>
  <c r="BO148" i="4"/>
  <c r="BN148" i="4"/>
  <c r="CC147" i="4"/>
  <c r="CB147" i="4"/>
  <c r="BV147" i="4"/>
  <c r="BU147" i="4"/>
  <c r="BO147" i="4"/>
  <c r="BN147" i="4"/>
  <c r="CC146" i="4"/>
  <c r="CB146" i="4"/>
  <c r="BV146" i="4"/>
  <c r="BU146" i="4"/>
  <c r="BO146" i="4"/>
  <c r="BN146" i="4"/>
  <c r="CC145" i="4"/>
  <c r="CB145" i="4"/>
  <c r="BV145" i="4"/>
  <c r="BU145" i="4"/>
  <c r="BO145" i="4"/>
  <c r="BN145" i="4"/>
  <c r="CC144" i="4"/>
  <c r="CB144" i="4"/>
  <c r="BV144" i="4"/>
  <c r="BU144" i="4"/>
  <c r="BO144" i="4"/>
  <c r="BN144" i="4"/>
  <c r="CC143" i="4"/>
  <c r="CB143" i="4"/>
  <c r="BV143" i="4"/>
  <c r="BU143" i="4"/>
  <c r="BO143" i="4"/>
  <c r="BN143" i="4"/>
  <c r="CC142" i="4"/>
  <c r="CB142" i="4"/>
  <c r="BV142" i="4"/>
  <c r="BU142" i="4"/>
  <c r="BO142" i="4"/>
  <c r="BN142" i="4"/>
  <c r="CC141" i="4"/>
  <c r="CB141" i="4"/>
  <c r="BV141" i="4"/>
  <c r="BU141" i="4"/>
  <c r="BO141" i="4"/>
  <c r="BN141" i="4"/>
  <c r="CC140" i="4"/>
  <c r="CB140" i="4"/>
  <c r="BV140" i="4"/>
  <c r="BU140" i="4"/>
  <c r="BO140" i="4"/>
  <c r="BN140" i="4"/>
  <c r="CC139" i="4"/>
  <c r="CB139" i="4"/>
  <c r="BV139" i="4"/>
  <c r="BU139" i="4"/>
  <c r="BO139" i="4"/>
  <c r="BN139" i="4"/>
  <c r="CC138" i="4"/>
  <c r="CB138" i="4"/>
  <c r="BV138" i="4"/>
  <c r="BU138" i="4"/>
  <c r="BO138" i="4"/>
  <c r="BN138" i="4"/>
  <c r="CC137" i="4"/>
  <c r="CB137" i="4"/>
  <c r="BV137" i="4"/>
  <c r="BU137" i="4"/>
  <c r="BO137" i="4"/>
  <c r="BN137" i="4"/>
  <c r="CC136" i="4"/>
  <c r="CB136" i="4"/>
  <c r="BV136" i="4"/>
  <c r="BU136" i="4"/>
  <c r="BO136" i="4"/>
  <c r="BN136" i="4"/>
  <c r="CC135" i="4"/>
  <c r="CB135" i="4"/>
  <c r="BV135" i="4"/>
  <c r="BU135" i="4"/>
  <c r="BO135" i="4"/>
  <c r="BN135" i="4"/>
  <c r="CC134" i="4"/>
  <c r="CB134" i="4"/>
  <c r="BV134" i="4"/>
  <c r="BU134" i="4"/>
  <c r="BO134" i="4"/>
  <c r="BN134" i="4"/>
  <c r="CC133" i="4"/>
  <c r="CB133" i="4"/>
  <c r="BV133" i="4"/>
  <c r="BU133" i="4"/>
  <c r="BO133" i="4"/>
  <c r="BN133" i="4"/>
  <c r="CC132" i="4"/>
  <c r="CB132" i="4"/>
  <c r="BV132" i="4"/>
  <c r="BU132" i="4"/>
  <c r="BO132" i="4"/>
  <c r="BN132" i="4"/>
  <c r="CC131" i="4"/>
  <c r="CB131" i="4"/>
  <c r="BV131" i="4"/>
  <c r="BU131" i="4"/>
  <c r="BO131" i="4"/>
  <c r="BN131" i="4"/>
  <c r="CC130" i="4"/>
  <c r="CB130" i="4"/>
  <c r="BV130" i="4"/>
  <c r="BU130" i="4"/>
  <c r="BO130" i="4"/>
  <c r="BN130" i="4"/>
  <c r="CC129" i="4"/>
  <c r="CB129" i="4"/>
  <c r="BV129" i="4"/>
  <c r="BU129" i="4"/>
  <c r="BO129" i="4"/>
  <c r="BN129" i="4"/>
  <c r="CC128" i="4"/>
  <c r="CB128" i="4"/>
  <c r="BV128" i="4"/>
  <c r="BU128" i="4"/>
  <c r="BO128" i="4"/>
  <c r="BN128" i="4"/>
  <c r="CC127" i="4"/>
  <c r="CB127" i="4"/>
  <c r="BV127" i="4"/>
  <c r="BU127" i="4"/>
  <c r="BO127" i="4"/>
  <c r="BN127" i="4"/>
  <c r="CC126" i="4"/>
  <c r="CB126" i="4"/>
  <c r="BV126" i="4"/>
  <c r="BU126" i="4"/>
  <c r="BO126" i="4"/>
  <c r="BN126" i="4"/>
  <c r="CC125" i="4"/>
  <c r="CB125" i="4"/>
  <c r="BV125" i="4"/>
  <c r="BU125" i="4"/>
  <c r="BO125" i="4"/>
  <c r="BN125" i="4"/>
  <c r="CC124" i="4"/>
  <c r="CB124" i="4"/>
  <c r="BV124" i="4"/>
  <c r="BU124" i="4"/>
  <c r="BO124" i="4"/>
  <c r="BN124" i="4"/>
  <c r="CC123" i="4"/>
  <c r="CB123" i="4"/>
  <c r="BV123" i="4"/>
  <c r="BU123" i="4"/>
  <c r="BO123" i="4"/>
  <c r="BN123" i="4"/>
  <c r="CC122" i="4"/>
  <c r="CB122" i="4"/>
  <c r="BV122" i="4"/>
  <c r="BU122" i="4"/>
  <c r="BO122" i="4"/>
  <c r="BN122" i="4"/>
  <c r="CC121" i="4"/>
  <c r="CB121" i="4"/>
  <c r="BV121" i="4"/>
  <c r="BU121" i="4"/>
  <c r="BO121" i="4"/>
  <c r="BN121" i="4"/>
  <c r="CC120" i="4"/>
  <c r="CB120" i="4"/>
  <c r="BV120" i="4"/>
  <c r="BU120" i="4"/>
  <c r="BO120" i="4"/>
  <c r="BN120" i="4"/>
  <c r="CC119" i="4"/>
  <c r="CB119" i="4"/>
  <c r="BV119" i="4"/>
  <c r="BU119" i="4"/>
  <c r="BO119" i="4"/>
  <c r="BN119" i="4"/>
  <c r="CC118" i="4"/>
  <c r="CB118" i="4"/>
  <c r="BV118" i="4"/>
  <c r="BU118" i="4"/>
  <c r="BO118" i="4"/>
  <c r="BN118" i="4"/>
  <c r="CC117" i="4"/>
  <c r="BV117" i="4"/>
  <c r="BO117" i="4"/>
  <c r="CC116" i="4"/>
  <c r="BV116" i="4"/>
  <c r="BO116" i="4"/>
  <c r="CC115" i="4"/>
  <c r="BV115" i="4"/>
  <c r="BO115" i="4"/>
  <c r="CC114" i="4"/>
  <c r="BV114" i="4"/>
  <c r="BO114" i="4"/>
  <c r="CC113" i="4"/>
  <c r="BV113" i="4"/>
  <c r="BO113" i="4"/>
  <c r="CC112" i="4"/>
  <c r="BV112" i="4"/>
  <c r="BO112" i="4"/>
  <c r="CC111" i="4"/>
  <c r="BV111" i="4"/>
  <c r="BO111" i="4"/>
  <c r="CC110" i="4"/>
  <c r="BV110" i="4"/>
  <c r="BO110" i="4"/>
  <c r="CC109" i="4"/>
  <c r="BV109" i="4"/>
  <c r="BO109" i="4"/>
  <c r="CC108" i="4"/>
  <c r="BV108" i="4"/>
  <c r="BO108" i="4"/>
  <c r="CC107" i="4"/>
  <c r="BV107" i="4"/>
  <c r="BO107" i="4"/>
  <c r="CC106" i="4"/>
  <c r="BV106" i="4"/>
  <c r="BO106" i="4"/>
  <c r="CC105" i="4"/>
  <c r="BV105" i="4"/>
  <c r="BO105" i="4"/>
  <c r="CC104" i="4"/>
  <c r="BV104" i="4"/>
  <c r="BO104" i="4"/>
  <c r="CC103" i="4"/>
  <c r="BV103" i="4"/>
  <c r="BO103" i="4"/>
  <c r="CC102" i="4"/>
  <c r="BV102" i="4"/>
  <c r="BO102" i="4"/>
  <c r="CC101" i="4"/>
  <c r="BV101" i="4"/>
  <c r="BO101" i="4"/>
  <c r="CC100" i="4"/>
  <c r="BV100" i="4"/>
  <c r="BO100" i="4"/>
  <c r="CC99" i="4"/>
  <c r="BV99" i="4"/>
  <c r="BO99" i="4"/>
  <c r="CC98" i="4"/>
  <c r="BV98" i="4"/>
  <c r="BO98" i="4"/>
  <c r="CC97" i="4"/>
  <c r="BV97" i="4"/>
  <c r="BO97" i="4"/>
  <c r="CC96" i="4"/>
  <c r="BV96" i="4"/>
  <c r="BO96" i="4"/>
  <c r="CC95" i="4"/>
  <c r="BV95" i="4"/>
  <c r="BO95" i="4"/>
  <c r="CC94" i="4"/>
  <c r="BV94" i="4"/>
  <c r="BO94" i="4"/>
  <c r="CC93" i="4"/>
  <c r="BV93" i="4"/>
  <c r="BO93" i="4"/>
  <c r="CC92" i="4"/>
  <c r="BV92" i="4"/>
  <c r="BO92" i="4"/>
  <c r="CC91" i="4"/>
  <c r="BV91" i="4"/>
  <c r="BO91" i="4"/>
  <c r="CC90" i="4"/>
  <c r="BV90" i="4"/>
  <c r="BO90" i="4"/>
  <c r="CC89" i="4"/>
  <c r="BV89" i="4"/>
  <c r="BO89" i="4"/>
  <c r="CC88" i="4"/>
  <c r="BV88" i="4"/>
  <c r="BO88" i="4"/>
  <c r="CC87" i="4"/>
  <c r="BV87" i="4"/>
  <c r="BO87" i="4"/>
  <c r="CC86" i="4"/>
  <c r="BV86" i="4"/>
  <c r="BO86" i="4"/>
  <c r="CC85" i="4"/>
  <c r="BV85" i="4"/>
  <c r="BO85" i="4"/>
  <c r="CC84" i="4"/>
  <c r="BV84" i="4"/>
  <c r="BO84" i="4"/>
  <c r="CC83" i="4"/>
  <c r="BV83" i="4"/>
  <c r="BO83" i="4"/>
  <c r="CC82" i="4"/>
  <c r="BV82" i="4"/>
  <c r="BO82" i="4"/>
  <c r="CC81" i="4"/>
  <c r="BV81" i="4"/>
  <c r="BO81" i="4"/>
  <c r="CC80" i="4"/>
  <c r="BV80" i="4"/>
  <c r="BO80" i="4"/>
  <c r="CC79" i="4"/>
  <c r="BV79" i="4"/>
  <c r="BO79" i="4"/>
  <c r="CC78" i="4"/>
  <c r="BV78" i="4"/>
  <c r="BO78" i="4"/>
  <c r="CC77" i="4"/>
  <c r="BV77" i="4"/>
  <c r="BO77" i="4"/>
  <c r="CC76" i="4"/>
  <c r="BV76" i="4"/>
  <c r="BO76" i="4"/>
  <c r="CC75" i="4"/>
  <c r="BV75" i="4"/>
  <c r="BO75" i="4"/>
  <c r="CC74" i="4"/>
  <c r="BV74" i="4"/>
  <c r="BO74" i="4"/>
  <c r="CC73" i="4"/>
  <c r="BV73" i="4"/>
  <c r="BO73" i="4"/>
  <c r="CC72" i="4"/>
  <c r="BV72" i="4"/>
  <c r="BO72" i="4"/>
  <c r="CC71" i="4"/>
  <c r="BV71" i="4"/>
  <c r="BO71" i="4"/>
  <c r="CC70" i="4"/>
  <c r="BV70" i="4"/>
  <c r="BO70" i="4"/>
  <c r="CC69" i="4"/>
  <c r="CB69" i="4"/>
  <c r="BV69" i="4"/>
  <c r="BU69" i="4"/>
  <c r="BO69" i="4"/>
  <c r="BN69" i="4"/>
  <c r="CC68" i="4"/>
  <c r="CB68" i="4"/>
  <c r="BV68" i="4"/>
  <c r="BU68" i="4"/>
  <c r="BO68" i="4"/>
  <c r="BN68" i="4"/>
  <c r="CC67" i="4"/>
  <c r="CB67" i="4"/>
  <c r="BV67" i="4"/>
  <c r="BU67" i="4"/>
  <c r="BO67" i="4"/>
  <c r="BN67" i="4"/>
  <c r="CC66" i="4"/>
  <c r="CB66" i="4"/>
  <c r="BV66" i="4"/>
  <c r="BU66" i="4"/>
  <c r="BO66" i="4"/>
  <c r="BN66" i="4"/>
  <c r="CC65" i="4"/>
  <c r="CB65" i="4"/>
  <c r="BV65" i="4"/>
  <c r="BU65" i="4"/>
  <c r="BO65" i="4"/>
  <c r="BN65" i="4"/>
  <c r="CC64" i="4"/>
  <c r="CB64" i="4"/>
  <c r="BV64" i="4"/>
  <c r="BU64" i="4"/>
  <c r="BO64" i="4"/>
  <c r="BN64" i="4"/>
  <c r="CC63" i="4"/>
  <c r="CB63" i="4"/>
  <c r="BV63" i="4"/>
  <c r="BU63" i="4"/>
  <c r="BO63" i="4"/>
  <c r="BN63" i="4"/>
  <c r="CC62" i="4"/>
  <c r="CB62" i="4"/>
  <c r="BV62" i="4"/>
  <c r="BU62" i="4"/>
  <c r="BO62" i="4"/>
  <c r="BN62" i="4"/>
  <c r="CC61" i="4"/>
  <c r="CB61" i="4"/>
  <c r="BV61" i="4"/>
  <c r="BU61" i="4"/>
  <c r="BO61" i="4"/>
  <c r="BN61" i="4"/>
  <c r="CC60" i="4"/>
  <c r="CB60" i="4"/>
  <c r="BV60" i="4"/>
  <c r="BU60" i="4"/>
  <c r="BO60" i="4"/>
  <c r="BN60" i="4"/>
  <c r="CC59" i="4"/>
  <c r="CB59" i="4"/>
  <c r="BV59" i="4"/>
  <c r="BU59" i="4"/>
  <c r="BO59" i="4"/>
  <c r="BN59" i="4"/>
  <c r="CC58" i="4"/>
  <c r="CB58" i="4"/>
  <c r="BV58" i="4"/>
  <c r="BU58" i="4"/>
  <c r="BO58" i="4"/>
  <c r="BN58" i="4"/>
  <c r="CD57" i="4"/>
  <c r="CF57" i="4" s="1"/>
  <c r="CC57" i="4"/>
  <c r="CB57" i="4"/>
  <c r="BW57" i="4"/>
  <c r="BY57" i="4" s="1"/>
  <c r="BV57" i="4"/>
  <c r="BU57" i="4"/>
  <c r="BP57" i="4"/>
  <c r="BR57" i="4" s="1"/>
  <c r="BO57" i="4"/>
  <c r="BN57" i="4"/>
  <c r="CD56" i="4"/>
  <c r="CF56" i="4" s="1"/>
  <c r="CC56" i="4"/>
  <c r="CB56" i="4"/>
  <c r="BW56" i="4"/>
  <c r="BY56" i="4" s="1"/>
  <c r="BV56" i="4"/>
  <c r="BU56" i="4"/>
  <c r="BP56" i="4"/>
  <c r="BR56" i="4" s="1"/>
  <c r="BO56" i="4"/>
  <c r="BN56" i="4"/>
  <c r="CD55" i="4"/>
  <c r="CF55" i="4" s="1"/>
  <c r="CC55" i="4"/>
  <c r="CB55" i="4"/>
  <c r="BW55" i="4"/>
  <c r="BY55" i="4" s="1"/>
  <c r="BV55" i="4"/>
  <c r="BU55" i="4"/>
  <c r="BP55" i="4"/>
  <c r="BR55" i="4" s="1"/>
  <c r="BO55" i="4"/>
  <c r="BN55" i="4"/>
  <c r="CE54" i="4"/>
  <c r="CH54" i="4" s="1"/>
  <c r="CD54" i="4"/>
  <c r="CF54" i="4" s="1"/>
  <c r="CC54" i="4"/>
  <c r="CB54" i="4"/>
  <c r="BX54" i="4"/>
  <c r="CA54" i="4" s="1"/>
  <c r="BW54" i="4"/>
  <c r="BY54" i="4" s="1"/>
  <c r="BV54" i="4"/>
  <c r="BU54" i="4"/>
  <c r="BQ54" i="4"/>
  <c r="BT54" i="4" s="1"/>
  <c r="BP54" i="4"/>
  <c r="BR54" i="4" s="1"/>
  <c r="BO54" i="4"/>
  <c r="BN54" i="4"/>
  <c r="CB41" i="4"/>
  <c r="BU41" i="4"/>
  <c r="BN41" i="4"/>
  <c r="CB40" i="4"/>
  <c r="BU40" i="4"/>
  <c r="BN40" i="4"/>
  <c r="CB39" i="4"/>
  <c r="BU39" i="4"/>
  <c r="BN39" i="4"/>
  <c r="B81" i="1" l="1"/>
  <c r="DN80" i="1"/>
  <c r="DO80" i="1"/>
  <c r="DM80" i="1"/>
  <c r="AZ80" i="1"/>
  <c r="BB80" i="1"/>
  <c r="BI80" i="1"/>
  <c r="BK80" i="1"/>
  <c r="BA80" i="1"/>
  <c r="BH80" i="1"/>
  <c r="BJ80" i="1"/>
  <c r="DP80" i="1"/>
  <c r="T1581" i="4"/>
  <c r="S1581" i="4"/>
  <c r="R1581" i="4"/>
  <c r="Q1581" i="4"/>
  <c r="T1583" i="4"/>
  <c r="T1584" i="4" s="1"/>
  <c r="T1585" i="4" s="1"/>
  <c r="S1583" i="4"/>
  <c r="S1584" i="4" s="1"/>
  <c r="S1585" i="4" s="1"/>
  <c r="R1583" i="4"/>
  <c r="R1584" i="4" s="1"/>
  <c r="R1585" i="4" s="1"/>
  <c r="Q1583" i="4"/>
  <c r="Q1584" i="4" s="1"/>
  <c r="Q1585" i="4" s="1"/>
  <c r="P1584" i="4"/>
  <c r="P1585" i="4" s="1"/>
  <c r="T1481" i="4"/>
  <c r="S1481" i="4"/>
  <c r="R1481" i="4"/>
  <c r="Q1481" i="4"/>
  <c r="T1483" i="4"/>
  <c r="T1484" i="4" s="1"/>
  <c r="T1485" i="4" s="1"/>
  <c r="S1483" i="4"/>
  <c r="S1484" i="4" s="1"/>
  <c r="S1485" i="4" s="1"/>
  <c r="R1483" i="4"/>
  <c r="R1484" i="4" s="1"/>
  <c r="R1485" i="4" s="1"/>
  <c r="Q1483" i="4"/>
  <c r="Q1484" i="4" s="1"/>
  <c r="Q1485" i="4" s="1"/>
  <c r="P1484" i="4"/>
  <c r="P1485" i="4" s="1"/>
  <c r="T1381" i="4"/>
  <c r="S1381" i="4"/>
  <c r="R1381" i="4"/>
  <c r="Q1381" i="4"/>
  <c r="T1383" i="4"/>
  <c r="T1384" i="4" s="1"/>
  <c r="T1385" i="4" s="1"/>
  <c r="S1383" i="4"/>
  <c r="S1384" i="4" s="1"/>
  <c r="S1385" i="4" s="1"/>
  <c r="R1383" i="4"/>
  <c r="R1384" i="4" s="1"/>
  <c r="R1385" i="4" s="1"/>
  <c r="Q1383" i="4"/>
  <c r="Q1384" i="4" s="1"/>
  <c r="Q1385" i="4" s="1"/>
  <c r="P1384" i="4"/>
  <c r="P1385" i="4" s="1"/>
  <c r="T1281" i="4"/>
  <c r="S1281" i="4"/>
  <c r="R1281" i="4"/>
  <c r="Q1281" i="4"/>
  <c r="T1283" i="4"/>
  <c r="T1284" i="4" s="1"/>
  <c r="T1285" i="4" s="1"/>
  <c r="S1283" i="4"/>
  <c r="S1284" i="4" s="1"/>
  <c r="S1285" i="4" s="1"/>
  <c r="R1283" i="4"/>
  <c r="R1284" i="4" s="1"/>
  <c r="R1285" i="4" s="1"/>
  <c r="Q1283" i="4"/>
  <c r="Q1284" i="4" s="1"/>
  <c r="Q1285" i="4" s="1"/>
  <c r="P1284" i="4"/>
  <c r="P1285" i="4" s="1"/>
  <c r="T1181" i="4"/>
  <c r="S1181" i="4"/>
  <c r="R1181" i="4"/>
  <c r="Q1181" i="4"/>
  <c r="T1183" i="4"/>
  <c r="T1184" i="4" s="1"/>
  <c r="T1185" i="4" s="1"/>
  <c r="S1183" i="4"/>
  <c r="S1184" i="4" s="1"/>
  <c r="S1185" i="4" s="1"/>
  <c r="R1183" i="4"/>
  <c r="R1184" i="4" s="1"/>
  <c r="R1185" i="4" s="1"/>
  <c r="Q1183" i="4"/>
  <c r="Q1184" i="4" s="1"/>
  <c r="Q1185" i="4" s="1"/>
  <c r="P1184" i="4"/>
  <c r="P1185" i="4" s="1"/>
  <c r="AA1110" i="4"/>
  <c r="L1076" i="4"/>
  <c r="L1077" i="4" s="1"/>
  <c r="L1078" i="4" s="1"/>
  <c r="L1079" i="4" s="1"/>
  <c r="L1080" i="4" s="1"/>
  <c r="L1081" i="4" s="1"/>
  <c r="L1082" i="4" s="1"/>
  <c r="L1083" i="4" s="1"/>
  <c r="L1084" i="4" s="1"/>
  <c r="L1085" i="4" s="1"/>
  <c r="M1076" i="4"/>
  <c r="M1077" i="4" s="1"/>
  <c r="M1078" i="4" s="1"/>
  <c r="M1079" i="4" s="1"/>
  <c r="M1080" i="4" s="1"/>
  <c r="M1081" i="4" s="1"/>
  <c r="M1082" i="4" s="1"/>
  <c r="M1083" i="4" s="1"/>
  <c r="M1084" i="4" s="1"/>
  <c r="M1085" i="4" s="1"/>
  <c r="E1076" i="4"/>
  <c r="E1077" i="4" s="1"/>
  <c r="E1078" i="4" s="1"/>
  <c r="E1079" i="4" s="1"/>
  <c r="E1080" i="4" s="1"/>
  <c r="E1081" i="4" s="1"/>
  <c r="E1082" i="4" s="1"/>
  <c r="E1083" i="4" s="1"/>
  <c r="E1084" i="4" s="1"/>
  <c r="E1085" i="4" s="1"/>
  <c r="G1076" i="4"/>
  <c r="G1077" i="4" s="1"/>
  <c r="G1078" i="4" s="1"/>
  <c r="G1079" i="4" s="1"/>
  <c r="G1080" i="4" s="1"/>
  <c r="G1081" i="4" s="1"/>
  <c r="G1082" i="4" s="1"/>
  <c r="G1083" i="4" s="1"/>
  <c r="G1084" i="4" s="1"/>
  <c r="G1085" i="4" s="1"/>
  <c r="H1076" i="4"/>
  <c r="H1077" i="4" s="1"/>
  <c r="H1078" i="4" s="1"/>
  <c r="H1079" i="4" s="1"/>
  <c r="H1080" i="4" s="1"/>
  <c r="H1081" i="4" s="1"/>
  <c r="H1082" i="4" s="1"/>
  <c r="H1083" i="4" s="1"/>
  <c r="H1084" i="4" s="1"/>
  <c r="H1085" i="4" s="1"/>
  <c r="I1076" i="4"/>
  <c r="I1077" i="4" s="1"/>
  <c r="I1078" i="4" s="1"/>
  <c r="I1079" i="4" s="1"/>
  <c r="I1080" i="4" s="1"/>
  <c r="I1081" i="4" s="1"/>
  <c r="I1082" i="4" s="1"/>
  <c r="I1083" i="4" s="1"/>
  <c r="I1084" i="4" s="1"/>
  <c r="I1085" i="4" s="1"/>
  <c r="J1076" i="4"/>
  <c r="J1077" i="4" s="1"/>
  <c r="J1078" i="4" s="1"/>
  <c r="J1079" i="4" s="1"/>
  <c r="J1080" i="4" s="1"/>
  <c r="J1081" i="4" s="1"/>
  <c r="J1082" i="4" s="1"/>
  <c r="J1083" i="4" s="1"/>
  <c r="J1084" i="4" s="1"/>
  <c r="J1085" i="4" s="1"/>
  <c r="K1076" i="4"/>
  <c r="K1077" i="4" s="1"/>
  <c r="K1078" i="4" s="1"/>
  <c r="K1079" i="4" s="1"/>
  <c r="K1080" i="4" s="1"/>
  <c r="K1081" i="4" s="1"/>
  <c r="K1082" i="4" s="1"/>
  <c r="K1083" i="4" s="1"/>
  <c r="K1084" i="4" s="1"/>
  <c r="K1085" i="4" s="1"/>
  <c r="Z1077" i="4"/>
  <c r="Z1078" i="4" s="1"/>
  <c r="Z1079" i="4" s="1"/>
  <c r="Z1080" i="4" s="1"/>
  <c r="Z1081" i="4" s="1"/>
  <c r="Z1082" i="4" s="1"/>
  <c r="Z1083" i="4" s="1"/>
  <c r="Z1084" i="4" s="1"/>
  <c r="Z1085" i="4" s="1"/>
  <c r="AI1077" i="4"/>
  <c r="AI1078" i="4" s="1"/>
  <c r="AI1079" i="4" s="1"/>
  <c r="AI1080" i="4" s="1"/>
  <c r="AI1081" i="4" s="1"/>
  <c r="AI1082" i="4" s="1"/>
  <c r="AI1083" i="4" s="1"/>
  <c r="AI1084" i="4" s="1"/>
  <c r="AI1085" i="4" s="1"/>
  <c r="AI1086" i="4" s="1"/>
  <c r="AI1087" i="4" s="1"/>
  <c r="AI1598" i="4" s="1"/>
  <c r="AI1599" i="4" s="1"/>
  <c r="AI1600" i="4" s="1"/>
  <c r="AI1601" i="4" s="1"/>
  <c r="AI1602" i="4" s="1"/>
  <c r="AI1603" i="4" s="1"/>
  <c r="AI1604" i="4" s="1"/>
  <c r="AI1605" i="4" s="1"/>
  <c r="AI1606" i="4" s="1"/>
  <c r="AI1607" i="4" s="1"/>
  <c r="AI1608" i="4" s="1"/>
  <c r="AI1609" i="4" s="1"/>
  <c r="AI1610" i="4" s="1"/>
  <c r="AA1077" i="4"/>
  <c r="AA1078" i="4" s="1"/>
  <c r="AA1079" i="4" s="1"/>
  <c r="AA1080" i="4" s="1"/>
  <c r="AA1081" i="4" s="1"/>
  <c r="AA1082" i="4" s="1"/>
  <c r="AA1083" i="4" s="1"/>
  <c r="A1083" i="4" s="1"/>
  <c r="Y1076" i="4"/>
  <c r="AF1076" i="4"/>
  <c r="AK1076" i="4"/>
  <c r="AL1075" i="4"/>
  <c r="F1075" i="4"/>
  <c r="F1076" i="4" s="1"/>
  <c r="T1093" i="4"/>
  <c r="T1094" i="4" s="1"/>
  <c r="T1095" i="4" s="1"/>
  <c r="T1096" i="4" s="1"/>
  <c r="S1093" i="4"/>
  <c r="S1094" i="4" s="1"/>
  <c r="S1095" i="4" s="1"/>
  <c r="S1096" i="4" s="1"/>
  <c r="O939" i="4"/>
  <c r="O940" i="4" s="1"/>
  <c r="O959" i="4"/>
  <c r="O960" i="4" s="1"/>
  <c r="O974" i="4"/>
  <c r="O975" i="4" s="1"/>
  <c r="O976" i="4" s="1"/>
  <c r="O977" i="4" s="1"/>
  <c r="O978" i="4" s="1"/>
  <c r="O1019" i="4"/>
  <c r="O1020" i="4" s="1"/>
  <c r="O1034" i="4"/>
  <c r="O1035" i="4" s="1"/>
  <c r="O1036" i="4" s="1"/>
  <c r="O1037" i="4" s="1"/>
  <c r="O1038" i="4" s="1"/>
  <c r="O999" i="4"/>
  <c r="O1000" i="4" s="1"/>
  <c r="G1364" i="4"/>
  <c r="BS54" i="4"/>
  <c r="CG54" i="4"/>
  <c r="BZ54" i="4"/>
  <c r="B54" i="4"/>
  <c r="B38" i="4"/>
  <c r="B82" i="1" l="1"/>
  <c r="DM81" i="1"/>
  <c r="DO81" i="1"/>
  <c r="DN81" i="1"/>
  <c r="BI81" i="1"/>
  <c r="BH81" i="1"/>
  <c r="BK81" i="1"/>
  <c r="BJ81" i="1"/>
  <c r="BA81" i="1"/>
  <c r="AZ81" i="1"/>
  <c r="BB81" i="1"/>
  <c r="DP81" i="1"/>
  <c r="AI1398" i="4"/>
  <c r="AI1399" i="4" s="1"/>
  <c r="AI1400" i="4" s="1"/>
  <c r="AI1401" i="4" s="1"/>
  <c r="AI1402" i="4" s="1"/>
  <c r="AI1403" i="4" s="1"/>
  <c r="AI1404" i="4" s="1"/>
  <c r="AI1405" i="4" s="1"/>
  <c r="AI1406" i="4" s="1"/>
  <c r="AI1407" i="4" s="1"/>
  <c r="AI1408" i="4" s="1"/>
  <c r="AI1409" i="4" s="1"/>
  <c r="AI1410" i="4" s="1"/>
  <c r="AI1498" i="4"/>
  <c r="AI1499" i="4" s="1"/>
  <c r="AI1500" i="4" s="1"/>
  <c r="AI1501" i="4" s="1"/>
  <c r="AI1502" i="4" s="1"/>
  <c r="AI1503" i="4" s="1"/>
  <c r="AI1504" i="4" s="1"/>
  <c r="AI1505" i="4" s="1"/>
  <c r="AI1506" i="4" s="1"/>
  <c r="AI1507" i="4" s="1"/>
  <c r="AI1508" i="4" s="1"/>
  <c r="AI1509" i="4" s="1"/>
  <c r="AI1510" i="4" s="1"/>
  <c r="AI1198" i="4"/>
  <c r="AI1199" i="4" s="1"/>
  <c r="AI1200" i="4" s="1"/>
  <c r="AI1201" i="4" s="1"/>
  <c r="AI1202" i="4" s="1"/>
  <c r="AI1203" i="4" s="1"/>
  <c r="AI1204" i="4" s="1"/>
  <c r="AI1205" i="4" s="1"/>
  <c r="AI1206" i="4" s="1"/>
  <c r="AI1207" i="4" s="1"/>
  <c r="AI1208" i="4" s="1"/>
  <c r="AI1209" i="4" s="1"/>
  <c r="AI1210" i="4" s="1"/>
  <c r="AI1298" i="4"/>
  <c r="AI1299" i="4" s="1"/>
  <c r="AI1300" i="4" s="1"/>
  <c r="AI1301" i="4" s="1"/>
  <c r="AI1302" i="4" s="1"/>
  <c r="AI1303" i="4" s="1"/>
  <c r="AI1304" i="4" s="1"/>
  <c r="AI1305" i="4" s="1"/>
  <c r="AI1306" i="4" s="1"/>
  <c r="AI1307" i="4" s="1"/>
  <c r="AI1308" i="4" s="1"/>
  <c r="AI1309" i="4" s="1"/>
  <c r="AI1310" i="4" s="1"/>
  <c r="AE1083" i="4"/>
  <c r="AE1084" i="4" s="1"/>
  <c r="AE1085" i="4" s="1"/>
  <c r="AD1083" i="4"/>
  <c r="AD1084" i="4" s="1"/>
  <c r="AD1085" i="4" s="1"/>
  <c r="AC1083" i="4"/>
  <c r="AC1084" i="4" s="1"/>
  <c r="AC1085" i="4" s="1"/>
  <c r="AB1083" i="4"/>
  <c r="AB1084" i="4" s="1"/>
  <c r="AB1085" i="4" s="1"/>
  <c r="V1083" i="4"/>
  <c r="U1083" i="4"/>
  <c r="AA1084" i="4"/>
  <c r="AA1085" i="4" s="1"/>
  <c r="AI1097" i="4"/>
  <c r="AI1088" i="4"/>
  <c r="AI1089" i="4" s="1"/>
  <c r="N1077" i="4"/>
  <c r="N1078" i="4" s="1"/>
  <c r="N1079" i="4" s="1"/>
  <c r="N1080" i="4" s="1"/>
  <c r="N1081" i="4" s="1"/>
  <c r="N1082" i="4" s="1"/>
  <c r="N1083" i="4" s="1"/>
  <c r="N1084" i="4" s="1"/>
  <c r="N1085" i="4" s="1"/>
  <c r="N1086" i="4" s="1"/>
  <c r="N1087" i="4" s="1"/>
  <c r="N1088" i="4" s="1"/>
  <c r="N1089" i="4" s="1"/>
  <c r="AK1077" i="4"/>
  <c r="AK1078" i="4" s="1"/>
  <c r="AK1079" i="4" s="1"/>
  <c r="AK1080" i="4" s="1"/>
  <c r="AK1081" i="4" s="1"/>
  <c r="AK1082" i="4" s="1"/>
  <c r="AK1083" i="4" s="1"/>
  <c r="AK1084" i="4" s="1"/>
  <c r="AK1085" i="4" s="1"/>
  <c r="AK1086" i="4" s="1"/>
  <c r="AK1087" i="4" s="1"/>
  <c r="AK1598" i="4" s="1"/>
  <c r="AK1599" i="4" s="1"/>
  <c r="AK1600" i="4" s="1"/>
  <c r="AK1601" i="4" s="1"/>
  <c r="AK1602" i="4" s="1"/>
  <c r="AK1603" i="4" s="1"/>
  <c r="AK1604" i="4" s="1"/>
  <c r="AK1605" i="4" s="1"/>
  <c r="AK1606" i="4" s="1"/>
  <c r="AK1607" i="4" s="1"/>
  <c r="AK1608" i="4" s="1"/>
  <c r="AK1609" i="4" s="1"/>
  <c r="AK1610" i="4" s="1"/>
  <c r="AF1077" i="4"/>
  <c r="AF1078" i="4" s="1"/>
  <c r="AF1079" i="4" s="1"/>
  <c r="AF1080" i="4" s="1"/>
  <c r="AF1081" i="4" s="1"/>
  <c r="AF1082" i="4" s="1"/>
  <c r="Y1077" i="4"/>
  <c r="Y1078" i="4" s="1"/>
  <c r="Y1079" i="4" s="1"/>
  <c r="Y1080" i="4" s="1"/>
  <c r="Y1081" i="4" s="1"/>
  <c r="Y1082" i="4" s="1"/>
  <c r="Y1083" i="4" s="1"/>
  <c r="Y1084" i="4" s="1"/>
  <c r="Y1085" i="4" s="1"/>
  <c r="AL1076" i="4"/>
  <c r="O979" i="4"/>
  <c r="O980" i="4" s="1"/>
  <c r="O1039" i="4"/>
  <c r="O1040" i="4" s="1"/>
  <c r="H1364" i="4"/>
  <c r="B83" i="1" l="1"/>
  <c r="BK82" i="1"/>
  <c r="DM82" i="1"/>
  <c r="BJ82" i="1"/>
  <c r="BI82" i="1"/>
  <c r="BH82" i="1"/>
  <c r="DN82" i="1"/>
  <c r="DO82" i="1"/>
  <c r="BB82" i="1"/>
  <c r="AZ82" i="1"/>
  <c r="BA82" i="1"/>
  <c r="DP82" i="1"/>
  <c r="AK1398" i="4"/>
  <c r="AK1399" i="4" s="1"/>
  <c r="AK1400" i="4" s="1"/>
  <c r="AK1401" i="4" s="1"/>
  <c r="AK1402" i="4" s="1"/>
  <c r="AK1403" i="4" s="1"/>
  <c r="AK1404" i="4" s="1"/>
  <c r="AK1405" i="4" s="1"/>
  <c r="AK1406" i="4" s="1"/>
  <c r="AK1407" i="4" s="1"/>
  <c r="AK1408" i="4" s="1"/>
  <c r="AK1409" i="4" s="1"/>
  <c r="AK1410" i="4" s="1"/>
  <c r="AK1498" i="4"/>
  <c r="AK1499" i="4" s="1"/>
  <c r="AK1500" i="4" s="1"/>
  <c r="AK1501" i="4" s="1"/>
  <c r="AK1502" i="4" s="1"/>
  <c r="AK1503" i="4" s="1"/>
  <c r="AK1504" i="4" s="1"/>
  <c r="AK1505" i="4" s="1"/>
  <c r="AK1506" i="4" s="1"/>
  <c r="AK1507" i="4" s="1"/>
  <c r="AK1508" i="4" s="1"/>
  <c r="AK1509" i="4" s="1"/>
  <c r="AK1510" i="4" s="1"/>
  <c r="AK1198" i="4"/>
  <c r="AK1199" i="4" s="1"/>
  <c r="AK1200" i="4" s="1"/>
  <c r="AK1201" i="4" s="1"/>
  <c r="AK1202" i="4" s="1"/>
  <c r="AK1203" i="4" s="1"/>
  <c r="AK1204" i="4" s="1"/>
  <c r="AK1205" i="4" s="1"/>
  <c r="AK1206" i="4" s="1"/>
  <c r="AK1207" i="4" s="1"/>
  <c r="AK1208" i="4" s="1"/>
  <c r="AK1209" i="4" s="1"/>
  <c r="AK1210" i="4" s="1"/>
  <c r="AK1298" i="4"/>
  <c r="AK1299" i="4" s="1"/>
  <c r="AK1300" i="4" s="1"/>
  <c r="AK1301" i="4" s="1"/>
  <c r="AK1302" i="4" s="1"/>
  <c r="AK1303" i="4" s="1"/>
  <c r="AK1304" i="4" s="1"/>
  <c r="AK1305" i="4" s="1"/>
  <c r="AK1306" i="4" s="1"/>
  <c r="AK1307" i="4" s="1"/>
  <c r="AK1308" i="4" s="1"/>
  <c r="AK1309" i="4" s="1"/>
  <c r="AK1310" i="4" s="1"/>
  <c r="N1090" i="4"/>
  <c r="N1091" i="4" s="1"/>
  <c r="N1092" i="4" s="1"/>
  <c r="N1093" i="4" s="1"/>
  <c r="N1094" i="4" s="1"/>
  <c r="N1095" i="4" s="1"/>
  <c r="N1096" i="4" s="1"/>
  <c r="N1097" i="4" s="1"/>
  <c r="N1098" i="4" s="1"/>
  <c r="N1099" i="4" s="1"/>
  <c r="N1100" i="4" s="1"/>
  <c r="N1101" i="4" s="1"/>
  <c r="N1102" i="4" s="1"/>
  <c r="N1103" i="4" s="1"/>
  <c r="N1104" i="4" s="1"/>
  <c r="N1105" i="4" s="1"/>
  <c r="N1106" i="4" s="1"/>
  <c r="N1107" i="4" s="1"/>
  <c r="N1108" i="4" s="1"/>
  <c r="N1109" i="4" s="1"/>
  <c r="N1110" i="4" s="1"/>
  <c r="AI1090" i="4"/>
  <c r="AI1091" i="4" s="1"/>
  <c r="AI1092" i="4" s="1"/>
  <c r="AI1093" i="4" s="1"/>
  <c r="AI1094" i="4" s="1"/>
  <c r="AI1095" i="4" s="1"/>
  <c r="AF1083" i="4"/>
  <c r="AF1084" i="4" s="1"/>
  <c r="AF1085" i="4" s="1"/>
  <c r="AF1086" i="4" s="1"/>
  <c r="AF1087" i="4" s="1"/>
  <c r="AF1088" i="4" s="1"/>
  <c r="AF1089" i="4" s="1"/>
  <c r="AF1090" i="4" s="1"/>
  <c r="AF1091" i="4" s="1"/>
  <c r="AF1092" i="4" s="1"/>
  <c r="AF1093" i="4" s="1"/>
  <c r="AK1088" i="4"/>
  <c r="AK1089" i="4" s="1"/>
  <c r="AK1097" i="4"/>
  <c r="AL1077" i="4"/>
  <c r="AL1078" i="4" s="1"/>
  <c r="AL1079" i="4" s="1"/>
  <c r="AL1080" i="4" s="1"/>
  <c r="AL1081" i="4" s="1"/>
  <c r="AL1082" i="4" s="1"/>
  <c r="AL1083" i="4" s="1"/>
  <c r="F1077" i="4"/>
  <c r="F1078" i="4" s="1"/>
  <c r="F1079" i="4" s="1"/>
  <c r="F1080" i="4" s="1"/>
  <c r="F1081" i="4" s="1"/>
  <c r="F1082" i="4" s="1"/>
  <c r="F1083" i="4" s="1"/>
  <c r="F1084" i="4" s="1"/>
  <c r="F1085" i="4" s="1"/>
  <c r="I1364" i="4"/>
  <c r="B84" i="1" l="1"/>
  <c r="DM83" i="1"/>
  <c r="AZ83" i="1"/>
  <c r="BJ83" i="1"/>
  <c r="DP83" i="1"/>
  <c r="BB83" i="1"/>
  <c r="DN83" i="1"/>
  <c r="BK83" i="1"/>
  <c r="BA83" i="1"/>
  <c r="BI83" i="1"/>
  <c r="BH83" i="1"/>
  <c r="DO83" i="1"/>
  <c r="AK1090" i="4"/>
  <c r="AK1091" i="4" s="1"/>
  <c r="AK1092" i="4" s="1"/>
  <c r="AK1093" i="4" s="1"/>
  <c r="AK1094" i="4" s="1"/>
  <c r="AK1095" i="4" s="1"/>
  <c r="AF1094" i="4"/>
  <c r="AF1095" i="4" s="1"/>
  <c r="AF1096" i="4" s="1"/>
  <c r="AF1097" i="4" s="1"/>
  <c r="AF1098" i="4" s="1"/>
  <c r="AF1099" i="4" s="1"/>
  <c r="AF1100" i="4" s="1"/>
  <c r="AF1101" i="4" s="1"/>
  <c r="AF1102" i="4" s="1"/>
  <c r="AF1103" i="4" s="1"/>
  <c r="AF1104" i="4" s="1"/>
  <c r="AF1105" i="4" s="1"/>
  <c r="AF1106" i="4" s="1"/>
  <c r="AF1107" i="4" s="1"/>
  <c r="AF1108" i="4" s="1"/>
  <c r="J1364" i="4"/>
  <c r="D83" i="1" l="1"/>
  <c r="B85" i="1"/>
  <c r="DO84" i="1"/>
  <c r="DM84" i="1"/>
  <c r="DN84" i="1"/>
  <c r="BB84" i="1"/>
  <c r="BI84" i="1"/>
  <c r="AZ84" i="1"/>
  <c r="BJ84" i="1"/>
  <c r="BA84" i="1"/>
  <c r="BK84" i="1"/>
  <c r="BH84" i="1"/>
  <c r="DP84" i="1"/>
  <c r="AF1109" i="4"/>
  <c r="AF1110" i="4" s="1"/>
  <c r="K1364" i="4"/>
  <c r="BQ5" i="1"/>
  <c r="BQ374" i="1" s="1"/>
  <c r="BP5" i="1"/>
  <c r="BP374" i="1" s="1"/>
  <c r="M787" i="4"/>
  <c r="L787" i="4"/>
  <c r="M786" i="4"/>
  <c r="L786" i="4"/>
  <c r="M785" i="4"/>
  <c r="L785" i="4"/>
  <c r="AB784" i="4"/>
  <c r="AD784" i="4" s="1"/>
  <c r="AA784" i="4"/>
  <c r="AC784" i="4" s="1"/>
  <c r="S784" i="4"/>
  <c r="R784" i="4"/>
  <c r="M784" i="4"/>
  <c r="A262" i="1"/>
  <c r="A261" i="1"/>
  <c r="A184" i="1"/>
  <c r="A183" i="1"/>
  <c r="A120" i="1"/>
  <c r="C119" i="1"/>
  <c r="H119" i="1" s="1"/>
  <c r="A119" i="1"/>
  <c r="A312" i="1"/>
  <c r="DU276" i="1"/>
  <c r="K5" i="1"/>
  <c r="K374" i="1" s="1"/>
  <c r="L784" i="4" l="1"/>
  <c r="B86" i="1"/>
  <c r="BA85" i="1"/>
  <c r="BB85" i="1"/>
  <c r="DO85" i="1"/>
  <c r="AZ85" i="1"/>
  <c r="DM85" i="1"/>
  <c r="BK85" i="1"/>
  <c r="BH85" i="1"/>
  <c r="BJ85" i="1"/>
  <c r="DN85" i="1"/>
  <c r="BI85" i="1"/>
  <c r="DP85" i="1"/>
  <c r="L1364" i="4"/>
  <c r="M1364" i="4" s="1"/>
  <c r="N1364" i="4" s="1"/>
  <c r="F1102" i="4"/>
  <c r="F1103" i="4" s="1"/>
  <c r="F1104" i="4" s="1"/>
  <c r="F1105" i="4" s="1"/>
  <c r="F1106" i="4" s="1"/>
  <c r="F1107" i="4" s="1"/>
  <c r="BP6" i="1"/>
  <c r="BQ6" i="1"/>
  <c r="U785" i="4"/>
  <c r="D785" i="4" s="1"/>
  <c r="U786" i="4"/>
  <c r="D786" i="4" s="1"/>
  <c r="U787" i="4"/>
  <c r="D787" i="4" s="1"/>
  <c r="T784" i="4"/>
  <c r="U784" i="4"/>
  <c r="D784" i="4" s="1"/>
  <c r="T785" i="4"/>
  <c r="T786" i="4"/>
  <c r="T787" i="4"/>
  <c r="K6" i="1"/>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85" i="4"/>
  <c r="C84" i="4"/>
  <c r="C83" i="4"/>
  <c r="C82" i="4"/>
  <c r="C81" i="4"/>
  <c r="C80" i="4"/>
  <c r="C79" i="4"/>
  <c r="C78" i="4"/>
  <c r="C77" i="4"/>
  <c r="C76" i="4"/>
  <c r="C75" i="4"/>
  <c r="C74" i="4"/>
  <c r="C73" i="4"/>
  <c r="C72" i="4"/>
  <c r="C71" i="4"/>
  <c r="C70" i="4"/>
  <c r="A260" i="1"/>
  <c r="A259" i="1"/>
  <c r="A258" i="1"/>
  <c r="A257" i="1"/>
  <c r="A256" i="1"/>
  <c r="A255" i="1"/>
  <c r="A254" i="1"/>
  <c r="A253" i="1"/>
  <c r="A252" i="1"/>
  <c r="A251" i="1"/>
  <c r="BB250" i="1"/>
  <c r="BB251" i="1" s="1"/>
  <c r="BB252" i="1" s="1"/>
  <c r="BB253" i="1" s="1"/>
  <c r="BB254" i="1" s="1"/>
  <c r="BB255" i="1" s="1"/>
  <c r="BB256" i="1" s="1"/>
  <c r="BB257" i="1" s="1"/>
  <c r="BB258" i="1" s="1"/>
  <c r="BB259" i="1" s="1"/>
  <c r="BB260" i="1" s="1"/>
  <c r="BA250" i="1"/>
  <c r="BA251" i="1" s="1"/>
  <c r="BA252" i="1" s="1"/>
  <c r="BA253" i="1" s="1"/>
  <c r="BA254" i="1" s="1"/>
  <c r="BA255" i="1" s="1"/>
  <c r="BA256" i="1" s="1"/>
  <c r="BA257" i="1" s="1"/>
  <c r="BA258" i="1" s="1"/>
  <c r="BA259" i="1" s="1"/>
  <c r="BA260" i="1" s="1"/>
  <c r="AZ250" i="1"/>
  <c r="AZ251" i="1" s="1"/>
  <c r="AZ252" i="1" s="1"/>
  <c r="AZ253" i="1" s="1"/>
  <c r="AZ254" i="1" s="1"/>
  <c r="AZ255" i="1" s="1"/>
  <c r="AZ256" i="1" s="1"/>
  <c r="AZ257" i="1" s="1"/>
  <c r="AZ258" i="1" s="1"/>
  <c r="AZ259" i="1" s="1"/>
  <c r="AZ260" i="1" s="1"/>
  <c r="AY250" i="1"/>
  <c r="AY251" i="1" s="1"/>
  <c r="AY252" i="1" s="1"/>
  <c r="AY253" i="1" s="1"/>
  <c r="AY254" i="1" s="1"/>
  <c r="AY255" i="1" s="1"/>
  <c r="AY256" i="1" s="1"/>
  <c r="AY257" i="1" s="1"/>
  <c r="AY258" i="1" s="1"/>
  <c r="AY259" i="1" s="1"/>
  <c r="AY260" i="1" s="1"/>
  <c r="AX250" i="1"/>
  <c r="AX251" i="1" s="1"/>
  <c r="AX252" i="1" s="1"/>
  <c r="AX253" i="1" s="1"/>
  <c r="AX254" i="1" s="1"/>
  <c r="AX255" i="1" s="1"/>
  <c r="AX256" i="1" s="1"/>
  <c r="AX257" i="1" s="1"/>
  <c r="AX258" i="1" s="1"/>
  <c r="AX259" i="1" s="1"/>
  <c r="AX260" i="1" s="1"/>
  <c r="A250" i="1"/>
  <c r="A249" i="1"/>
  <c r="B87" i="1" l="1"/>
  <c r="BI86" i="1"/>
  <c r="BB86" i="1"/>
  <c r="AZ86" i="1"/>
  <c r="BH86" i="1"/>
  <c r="DN86" i="1"/>
  <c r="BJ86" i="1"/>
  <c r="BA86" i="1"/>
  <c r="BK86" i="1"/>
  <c r="DM86" i="1"/>
  <c r="DO86" i="1"/>
  <c r="DP86" i="1"/>
  <c r="Z1586" i="4"/>
  <c r="Z1587" i="4" s="1"/>
  <c r="Z1386" i="4"/>
  <c r="Z1387" i="4" s="1"/>
  <c r="Z1486" i="4"/>
  <c r="Z1487" i="4" s="1"/>
  <c r="O1098" i="4"/>
  <c r="O1083" i="4"/>
  <c r="O1084" i="4" s="1"/>
  <c r="O1085" i="4" s="1"/>
  <c r="AL1086" i="4"/>
  <c r="AL1087" i="4" s="1"/>
  <c r="AL1088" i="4" s="1"/>
  <c r="AL1089" i="4" s="1"/>
  <c r="AL1090" i="4" s="1"/>
  <c r="AL1091" i="4" s="1"/>
  <c r="AL1092" i="4" s="1"/>
  <c r="AJ1081" i="4"/>
  <c r="AJ1082" i="4" s="1"/>
  <c r="AJ1083" i="4" s="1"/>
  <c r="AJ1084" i="4" s="1"/>
  <c r="AJ1085" i="4" s="1"/>
  <c r="AJ1086" i="4" s="1"/>
  <c r="AJ1087" i="4" s="1"/>
  <c r="AJ1088" i="4" s="1"/>
  <c r="AJ1089" i="4" s="1"/>
  <c r="AJ1090" i="4" s="1"/>
  <c r="AJ1091" i="4" s="1"/>
  <c r="AJ1092" i="4" s="1"/>
  <c r="AH1081" i="4"/>
  <c r="AH1082" i="4" s="1"/>
  <c r="AH1083" i="4" s="1"/>
  <c r="AH1084" i="4" s="1"/>
  <c r="AH1085" i="4" s="1"/>
  <c r="AH1086" i="4" s="1"/>
  <c r="AH1087" i="4" s="1"/>
  <c r="AH1088" i="4" s="1"/>
  <c r="AH1089" i="4" s="1"/>
  <c r="AH1090" i="4" s="1"/>
  <c r="AH1091" i="4" s="1"/>
  <c r="AH1092" i="4" s="1"/>
  <c r="AK1098" i="4"/>
  <c r="AK1099" i="4" s="1"/>
  <c r="AK1100" i="4" s="1"/>
  <c r="AK1101" i="4" s="1"/>
  <c r="AK1102" i="4" s="1"/>
  <c r="AK1103" i="4" s="1"/>
  <c r="AK1104" i="4" s="1"/>
  <c r="AK1105" i="4" s="1"/>
  <c r="AK1106" i="4" s="1"/>
  <c r="AK1107" i="4" s="1"/>
  <c r="AK1108" i="4" s="1"/>
  <c r="AK1109" i="4" s="1"/>
  <c r="AK1110" i="4" s="1"/>
  <c r="V786" i="4"/>
  <c r="V787" i="4"/>
  <c r="V785" i="4"/>
  <c r="C784" i="4"/>
  <c r="V784" i="4"/>
  <c r="O1364" i="4"/>
  <c r="C99" i="4"/>
  <c r="CB83" i="4"/>
  <c r="BU83" i="4"/>
  <c r="BN83" i="4"/>
  <c r="C275" i="4"/>
  <c r="CB211" i="4"/>
  <c r="BU211" i="4"/>
  <c r="BN211" i="4"/>
  <c r="C307" i="4"/>
  <c r="CB243" i="4"/>
  <c r="BU243" i="4"/>
  <c r="BN243" i="4"/>
  <c r="C308" i="4"/>
  <c r="CB244" i="4"/>
  <c r="BU244" i="4"/>
  <c r="BN244" i="4"/>
  <c r="C277" i="4"/>
  <c r="CB213" i="4"/>
  <c r="BU213" i="4"/>
  <c r="BN213" i="4"/>
  <c r="C309" i="4"/>
  <c r="CB245" i="4"/>
  <c r="BU245" i="4"/>
  <c r="BN245" i="4"/>
  <c r="C247" i="4"/>
  <c r="CB183" i="4"/>
  <c r="BU183" i="4"/>
  <c r="BN183" i="4"/>
  <c r="C279" i="4"/>
  <c r="CB215" i="4"/>
  <c r="BU215" i="4"/>
  <c r="BN215" i="4"/>
  <c r="C248" i="4"/>
  <c r="CB184" i="4"/>
  <c r="BU184" i="4"/>
  <c r="BN184" i="4"/>
  <c r="C280" i="4"/>
  <c r="CB216" i="4"/>
  <c r="BU216" i="4"/>
  <c r="BN216" i="4"/>
  <c r="C249" i="4"/>
  <c r="CB185" i="4"/>
  <c r="BU185" i="4"/>
  <c r="BN185" i="4"/>
  <c r="C289" i="4"/>
  <c r="CB225" i="4"/>
  <c r="BU225" i="4"/>
  <c r="BN225" i="4"/>
  <c r="C100" i="4"/>
  <c r="BU84" i="4"/>
  <c r="BN84" i="4"/>
  <c r="CB84" i="4"/>
  <c r="C283" i="4"/>
  <c r="BN219" i="4"/>
  <c r="CB219" i="4"/>
  <c r="BU219" i="4"/>
  <c r="C253" i="4"/>
  <c r="CB189" i="4"/>
  <c r="BU189" i="4"/>
  <c r="BN189" i="4"/>
  <c r="C258" i="4"/>
  <c r="CB194" i="4"/>
  <c r="BU194" i="4"/>
  <c r="BN194" i="4"/>
  <c r="C290" i="4"/>
  <c r="CB226" i="4"/>
  <c r="BU226" i="4"/>
  <c r="BN226" i="4"/>
  <c r="C274" i="4"/>
  <c r="CB210" i="4"/>
  <c r="BU210" i="4"/>
  <c r="BN210" i="4"/>
  <c r="C284" i="4"/>
  <c r="CB220" i="4"/>
  <c r="BU220" i="4"/>
  <c r="BN220" i="4"/>
  <c r="C286" i="4"/>
  <c r="CB222" i="4"/>
  <c r="BU222" i="4"/>
  <c r="BN222" i="4"/>
  <c r="C256" i="4"/>
  <c r="BU192" i="4"/>
  <c r="BN192" i="4"/>
  <c r="CB192" i="4"/>
  <c r="C257" i="4"/>
  <c r="CB193" i="4"/>
  <c r="BU193" i="4"/>
  <c r="BN193" i="4"/>
  <c r="C259" i="4"/>
  <c r="CB195" i="4"/>
  <c r="BU195" i="4"/>
  <c r="BN195" i="4"/>
  <c r="C291" i="4"/>
  <c r="CB227" i="4"/>
  <c r="BU227" i="4"/>
  <c r="BN227" i="4"/>
  <c r="C260" i="4"/>
  <c r="CB196" i="4"/>
  <c r="BU196" i="4"/>
  <c r="BN196" i="4"/>
  <c r="C292" i="4"/>
  <c r="CB228" i="4"/>
  <c r="BU228" i="4"/>
  <c r="BN228" i="4"/>
  <c r="C293" i="4"/>
  <c r="CB229" i="4"/>
  <c r="BU229" i="4"/>
  <c r="BN229" i="4"/>
  <c r="C86" i="4"/>
  <c r="CB70" i="4"/>
  <c r="BU70" i="4"/>
  <c r="BN70" i="4"/>
  <c r="C262" i="4"/>
  <c r="CB198" i="4"/>
  <c r="BU198" i="4"/>
  <c r="BN198" i="4"/>
  <c r="C294" i="4"/>
  <c r="CB230" i="4"/>
  <c r="BU230" i="4"/>
  <c r="BN230" i="4"/>
  <c r="C101" i="4"/>
  <c r="CB85" i="4"/>
  <c r="BU85" i="4"/>
  <c r="BN85" i="4"/>
  <c r="C285" i="4"/>
  <c r="CB221" i="4"/>
  <c r="BU221" i="4"/>
  <c r="BN221" i="4"/>
  <c r="C255" i="4"/>
  <c r="CB191" i="4"/>
  <c r="BU191" i="4"/>
  <c r="BN191" i="4"/>
  <c r="C87" i="4"/>
  <c r="BN71" i="4"/>
  <c r="BU71" i="4"/>
  <c r="CB71" i="4"/>
  <c r="C263" i="4"/>
  <c r="CB199" i="4"/>
  <c r="BU199" i="4"/>
  <c r="BN199" i="4"/>
  <c r="C295" i="4"/>
  <c r="CB231" i="4"/>
  <c r="BU231" i="4"/>
  <c r="BN231" i="4"/>
  <c r="C88" i="4"/>
  <c r="CB72" i="4"/>
  <c r="BU72" i="4"/>
  <c r="BN72" i="4"/>
  <c r="C264" i="4"/>
  <c r="CB200" i="4"/>
  <c r="BU200" i="4"/>
  <c r="BN200" i="4"/>
  <c r="C296" i="4"/>
  <c r="CB232" i="4"/>
  <c r="BU232" i="4"/>
  <c r="BN232" i="4"/>
  <c r="C246" i="4"/>
  <c r="CB182" i="4"/>
  <c r="BU182" i="4"/>
  <c r="BN182" i="4"/>
  <c r="C251" i="4"/>
  <c r="BN187" i="4"/>
  <c r="CB187" i="4"/>
  <c r="BU187" i="4"/>
  <c r="C288" i="4"/>
  <c r="BU224" i="4"/>
  <c r="BN224" i="4"/>
  <c r="CB224" i="4"/>
  <c r="C261" i="4"/>
  <c r="CB197" i="4"/>
  <c r="BU197" i="4"/>
  <c r="BN197" i="4"/>
  <c r="C89" i="4"/>
  <c r="CB73" i="4"/>
  <c r="BU73" i="4"/>
  <c r="BN73" i="4"/>
  <c r="C265" i="4"/>
  <c r="CB201" i="4"/>
  <c r="BU201" i="4"/>
  <c r="BN201" i="4"/>
  <c r="C297" i="4"/>
  <c r="CB233" i="4"/>
  <c r="BU233" i="4"/>
  <c r="BN233" i="4"/>
  <c r="C98" i="4"/>
  <c r="BN82" i="4"/>
  <c r="CB82" i="4"/>
  <c r="BU82" i="4"/>
  <c r="C250" i="4"/>
  <c r="CB186" i="4"/>
  <c r="BU186" i="4"/>
  <c r="BN186" i="4"/>
  <c r="C266" i="4"/>
  <c r="CB202" i="4"/>
  <c r="BU202" i="4"/>
  <c r="BN202" i="4"/>
  <c r="C90" i="4"/>
  <c r="CB74" i="4"/>
  <c r="BU74" i="4"/>
  <c r="BN74" i="4"/>
  <c r="C298" i="4"/>
  <c r="CB234" i="4"/>
  <c r="BU234" i="4"/>
  <c r="BN234" i="4"/>
  <c r="C299" i="4"/>
  <c r="BN235" i="4"/>
  <c r="CB235" i="4"/>
  <c r="BU235" i="4"/>
  <c r="C273" i="4"/>
  <c r="CB209" i="4"/>
  <c r="BU209" i="4"/>
  <c r="BN209" i="4"/>
  <c r="C91" i="4"/>
  <c r="CB75" i="4"/>
  <c r="BU75" i="4"/>
  <c r="BN75" i="4"/>
  <c r="C267" i="4"/>
  <c r="BN203" i="4"/>
  <c r="CB203" i="4"/>
  <c r="BU203" i="4"/>
  <c r="C92" i="4"/>
  <c r="BU76" i="4"/>
  <c r="BN76" i="4"/>
  <c r="CB76" i="4"/>
  <c r="C268" i="4"/>
  <c r="CB204" i="4"/>
  <c r="BU204" i="4"/>
  <c r="BN204" i="4"/>
  <c r="C300" i="4"/>
  <c r="CB236" i="4"/>
  <c r="BU236" i="4"/>
  <c r="BN236" i="4"/>
  <c r="C97" i="4"/>
  <c r="CB81" i="4"/>
  <c r="BU81" i="4"/>
  <c r="BN81" i="4"/>
  <c r="C278" i="4"/>
  <c r="CB214" i="4"/>
  <c r="BU214" i="4"/>
  <c r="BN214" i="4"/>
  <c r="C301" i="4"/>
  <c r="CB237" i="4"/>
  <c r="BU237" i="4"/>
  <c r="BN237" i="4"/>
  <c r="C306" i="4"/>
  <c r="CB242" i="4"/>
  <c r="BU242" i="4"/>
  <c r="BN242" i="4"/>
  <c r="C94" i="4"/>
  <c r="CB78" i="4"/>
  <c r="BU78" i="4"/>
  <c r="BN78" i="4"/>
  <c r="C270" i="4"/>
  <c r="CB206" i="4"/>
  <c r="BU206" i="4"/>
  <c r="BN206" i="4"/>
  <c r="C302" i="4"/>
  <c r="CB238" i="4"/>
  <c r="BU238" i="4"/>
  <c r="BN238" i="4"/>
  <c r="C305" i="4"/>
  <c r="CB241" i="4"/>
  <c r="BU241" i="4"/>
  <c r="BN241" i="4"/>
  <c r="C281" i="4"/>
  <c r="CB217" i="4"/>
  <c r="BU217" i="4"/>
  <c r="BN217" i="4"/>
  <c r="C254" i="4"/>
  <c r="CB190" i="4"/>
  <c r="BU190" i="4"/>
  <c r="BN190" i="4"/>
  <c r="C287" i="4"/>
  <c r="CB223" i="4"/>
  <c r="BU223" i="4"/>
  <c r="BN223" i="4"/>
  <c r="C93" i="4"/>
  <c r="CB77" i="4"/>
  <c r="BU77" i="4"/>
  <c r="BN77" i="4"/>
  <c r="C95" i="4"/>
  <c r="CB79" i="4"/>
  <c r="BU79" i="4"/>
  <c r="BN79" i="4"/>
  <c r="C271" i="4"/>
  <c r="CB207" i="4"/>
  <c r="BU207" i="4"/>
  <c r="BN207" i="4"/>
  <c r="C303" i="4"/>
  <c r="CB239" i="4"/>
  <c r="BU239" i="4"/>
  <c r="BN239" i="4"/>
  <c r="C276" i="4"/>
  <c r="CB212" i="4"/>
  <c r="BU212" i="4"/>
  <c r="BN212" i="4"/>
  <c r="C282" i="4"/>
  <c r="CB218" i="4"/>
  <c r="BU218" i="4"/>
  <c r="BN218" i="4"/>
  <c r="C252" i="4"/>
  <c r="CB188" i="4"/>
  <c r="BU188" i="4"/>
  <c r="BN188" i="4"/>
  <c r="C269" i="4"/>
  <c r="CB205" i="4"/>
  <c r="BU205" i="4"/>
  <c r="BN205" i="4"/>
  <c r="C96" i="4"/>
  <c r="CB80" i="4"/>
  <c r="BU80" i="4"/>
  <c r="BN80" i="4"/>
  <c r="C272" i="4"/>
  <c r="BU208" i="4"/>
  <c r="BN208" i="4"/>
  <c r="CB208" i="4"/>
  <c r="C304" i="4"/>
  <c r="BU240" i="4"/>
  <c r="BN240" i="4"/>
  <c r="CB240" i="4"/>
  <c r="BQ9" i="1"/>
  <c r="BQ13" i="1"/>
  <c r="BP13" i="1"/>
  <c r="BP9" i="1"/>
  <c r="C785" i="4"/>
  <c r="C787" i="4"/>
  <c r="C786" i="4"/>
  <c r="B261" i="1"/>
  <c r="E261" i="1" s="1"/>
  <c r="B262" i="1"/>
  <c r="E262" i="1" s="1"/>
  <c r="K9" i="1"/>
  <c r="K13" i="1"/>
  <c r="H9" i="1"/>
  <c r="I10" i="1" l="1"/>
  <c r="I9" i="1"/>
  <c r="B88" i="1"/>
  <c r="DN87" i="1"/>
  <c r="BJ87" i="1"/>
  <c r="BK87" i="1"/>
  <c r="DM87" i="1"/>
  <c r="BA87" i="1"/>
  <c r="DO87" i="1"/>
  <c r="AZ87" i="1"/>
  <c r="BB87" i="1"/>
  <c r="BI87" i="1"/>
  <c r="BH87" i="1"/>
  <c r="DP87" i="1"/>
  <c r="Z1488" i="4"/>
  <c r="Z1489" i="4" s="1"/>
  <c r="Z1490" i="4" s="1"/>
  <c r="Z1491" i="4" s="1"/>
  <c r="Z1492" i="4" s="1"/>
  <c r="Z1493" i="4" s="1"/>
  <c r="Z1494" i="4" s="1"/>
  <c r="Z1495" i="4" s="1"/>
  <c r="Z1496" i="4" s="1"/>
  <c r="Z1497" i="4" s="1"/>
  <c r="Z1498" i="4" s="1"/>
  <c r="Z1499" i="4" s="1"/>
  <c r="Z1500" i="4" s="1"/>
  <c r="Z1501" i="4" s="1"/>
  <c r="Z1502" i="4" s="1"/>
  <c r="Z1503" i="4" s="1"/>
  <c r="Z1504" i="4" s="1"/>
  <c r="Z1505" i="4" s="1"/>
  <c r="Z1506" i="4" s="1"/>
  <c r="Z1507" i="4" s="1"/>
  <c r="Z1509" i="4"/>
  <c r="Y1586" i="4"/>
  <c r="Y1587" i="4" s="1"/>
  <c r="Y1386" i="4"/>
  <c r="Y1387" i="4" s="1"/>
  <c r="Y1486" i="4"/>
  <c r="Y1487" i="4" s="1"/>
  <c r="Z1388" i="4"/>
  <c r="Z1389" i="4" s="1"/>
  <c r="Z1390" i="4" s="1"/>
  <c r="Z1391" i="4" s="1"/>
  <c r="Z1392" i="4" s="1"/>
  <c r="Z1393" i="4" s="1"/>
  <c r="Z1394" i="4" s="1"/>
  <c r="Z1395" i="4" s="1"/>
  <c r="Z1396" i="4" s="1"/>
  <c r="Z1397" i="4" s="1"/>
  <c r="Z1398" i="4" s="1"/>
  <c r="Z1399" i="4" s="1"/>
  <c r="Z1400" i="4" s="1"/>
  <c r="Z1401" i="4" s="1"/>
  <c r="Z1402" i="4" s="1"/>
  <c r="Z1403" i="4" s="1"/>
  <c r="Z1404" i="4" s="1"/>
  <c r="Z1405" i="4" s="1"/>
  <c r="Z1406" i="4" s="1"/>
  <c r="Z1407" i="4" s="1"/>
  <c r="Z1409" i="4"/>
  <c r="Z1588" i="4"/>
  <c r="Z1589" i="4" s="1"/>
  <c r="Z1590" i="4" s="1"/>
  <c r="Z1591" i="4" s="1"/>
  <c r="Z1592" i="4" s="1"/>
  <c r="Z1593" i="4" s="1"/>
  <c r="Z1594" i="4" s="1"/>
  <c r="Z1595" i="4" s="1"/>
  <c r="Z1596" i="4" s="1"/>
  <c r="Z1597" i="4" s="1"/>
  <c r="Z1598" i="4" s="1"/>
  <c r="Z1599" i="4" s="1"/>
  <c r="Z1600" i="4" s="1"/>
  <c r="Z1601" i="4" s="1"/>
  <c r="Z1602" i="4" s="1"/>
  <c r="Z1603" i="4" s="1"/>
  <c r="Z1604" i="4" s="1"/>
  <c r="Z1605" i="4" s="1"/>
  <c r="Z1606" i="4" s="1"/>
  <c r="Z1607" i="4" s="1"/>
  <c r="Z1609" i="4"/>
  <c r="AH1093" i="4"/>
  <c r="AJ1093" i="4"/>
  <c r="AJ1094" i="4" s="1"/>
  <c r="AJ1095" i="4" s="1"/>
  <c r="AJ1096" i="4" s="1"/>
  <c r="AJ1097" i="4" s="1"/>
  <c r="AJ1098" i="4" s="1"/>
  <c r="AJ1099" i="4" s="1"/>
  <c r="AJ1100" i="4" s="1"/>
  <c r="AJ1101" i="4" s="1"/>
  <c r="AJ1102" i="4" s="1"/>
  <c r="AJ1103" i="4" s="1"/>
  <c r="AJ1104" i="4" s="1"/>
  <c r="AJ1105" i="4" s="1"/>
  <c r="AJ1106" i="4" s="1"/>
  <c r="AJ1107" i="4" s="1"/>
  <c r="AJ1108" i="4" s="1"/>
  <c r="AJ1109" i="4" s="1"/>
  <c r="AJ1110" i="4" s="1"/>
  <c r="AL1093" i="4"/>
  <c r="AL1094" i="4" s="1"/>
  <c r="AL1095" i="4" s="1"/>
  <c r="AL1096" i="4" s="1"/>
  <c r="AL1097" i="4" s="1"/>
  <c r="AL1098" i="4" s="1"/>
  <c r="AL1099" i="4" s="1"/>
  <c r="AL1100" i="4" s="1"/>
  <c r="AL1101" i="4" s="1"/>
  <c r="AL1102" i="4" s="1"/>
  <c r="AL1103" i="4" s="1"/>
  <c r="AL1104" i="4" s="1"/>
  <c r="AL1105" i="4" s="1"/>
  <c r="AL1106" i="4" s="1"/>
  <c r="AL1107" i="4" s="1"/>
  <c r="AL1108" i="4" s="1"/>
  <c r="AL1109" i="4" s="1"/>
  <c r="AL1110" i="4" s="1"/>
  <c r="P1364" i="4"/>
  <c r="C368" i="4"/>
  <c r="BU304" i="4"/>
  <c r="BN304" i="4"/>
  <c r="CB304" i="4"/>
  <c r="C334" i="4"/>
  <c r="CB270" i="4"/>
  <c r="BU270" i="4"/>
  <c r="BN270" i="4"/>
  <c r="C355" i="4"/>
  <c r="CB291" i="4"/>
  <c r="BU291" i="4"/>
  <c r="BN291" i="4"/>
  <c r="C343" i="4"/>
  <c r="CB279" i="4"/>
  <c r="BU279" i="4"/>
  <c r="BN279" i="4"/>
  <c r="C331" i="4"/>
  <c r="BN267" i="4"/>
  <c r="CB267" i="4"/>
  <c r="BU267" i="4"/>
  <c r="C358" i="4"/>
  <c r="CB294" i="4"/>
  <c r="BU294" i="4"/>
  <c r="BN294" i="4"/>
  <c r="C341" i="4"/>
  <c r="CB277" i="4"/>
  <c r="BU277" i="4"/>
  <c r="BN277" i="4"/>
  <c r="C111" i="4"/>
  <c r="CB95" i="4"/>
  <c r="BN95" i="4"/>
  <c r="BU95" i="4"/>
  <c r="C360" i="4"/>
  <c r="CB296" i="4"/>
  <c r="BU296" i="4"/>
  <c r="BN296" i="4"/>
  <c r="C112" i="4"/>
  <c r="CB96" i="4"/>
  <c r="BU96" i="4"/>
  <c r="BN96" i="4"/>
  <c r="C347" i="4"/>
  <c r="BN283" i="4"/>
  <c r="CB283" i="4"/>
  <c r="BU283" i="4"/>
  <c r="C337" i="4"/>
  <c r="CB273" i="4"/>
  <c r="BU273" i="4"/>
  <c r="BN273" i="4"/>
  <c r="C316" i="4"/>
  <c r="CB252" i="4"/>
  <c r="BU252" i="4"/>
  <c r="BN252" i="4"/>
  <c r="C318" i="4"/>
  <c r="CB254" i="4"/>
  <c r="BU254" i="4"/>
  <c r="BN254" i="4"/>
  <c r="C342" i="4"/>
  <c r="CB278" i="4"/>
  <c r="BU278" i="4"/>
  <c r="BN278" i="4"/>
  <c r="C363" i="4"/>
  <c r="BN299" i="4"/>
  <c r="CB299" i="4"/>
  <c r="BU299" i="4"/>
  <c r="C105" i="4"/>
  <c r="CB89" i="4"/>
  <c r="BU89" i="4"/>
  <c r="BN89" i="4"/>
  <c r="C359" i="4"/>
  <c r="CB295" i="4"/>
  <c r="BU295" i="4"/>
  <c r="BN295" i="4"/>
  <c r="C102" i="4"/>
  <c r="CB86" i="4"/>
  <c r="BU86" i="4"/>
  <c r="BN86" i="4"/>
  <c r="C350" i="4"/>
  <c r="CB286" i="4"/>
  <c r="BU286" i="4"/>
  <c r="BN286" i="4"/>
  <c r="C353" i="4"/>
  <c r="CB289" i="4"/>
  <c r="BU289" i="4"/>
  <c r="BN289" i="4"/>
  <c r="C372" i="4"/>
  <c r="CB308" i="4"/>
  <c r="BU308" i="4"/>
  <c r="BN308" i="4"/>
  <c r="C373" i="4"/>
  <c r="CB309" i="4"/>
  <c r="BU309" i="4"/>
  <c r="BN309" i="4"/>
  <c r="C326" i="4"/>
  <c r="CB262" i="4"/>
  <c r="BU262" i="4"/>
  <c r="BN262" i="4"/>
  <c r="C311" i="4"/>
  <c r="CB247" i="4"/>
  <c r="BU247" i="4"/>
  <c r="BN247" i="4"/>
  <c r="C107" i="4"/>
  <c r="CB91" i="4"/>
  <c r="BU91" i="4"/>
  <c r="BN91" i="4"/>
  <c r="C351" i="4"/>
  <c r="CB287" i="4"/>
  <c r="BU287" i="4"/>
  <c r="BN287" i="4"/>
  <c r="C117" i="4"/>
  <c r="CB101" i="4"/>
  <c r="BU101" i="4"/>
  <c r="BN101" i="4"/>
  <c r="C346" i="4"/>
  <c r="CB282" i="4"/>
  <c r="BU282" i="4"/>
  <c r="BN282" i="4"/>
  <c r="C345" i="4"/>
  <c r="CB281" i="4"/>
  <c r="BU281" i="4"/>
  <c r="BN281" i="4"/>
  <c r="C113" i="4"/>
  <c r="CB97" i="4"/>
  <c r="BU97" i="4"/>
  <c r="BN97" i="4"/>
  <c r="C362" i="4"/>
  <c r="CB298" i="4"/>
  <c r="BU298" i="4"/>
  <c r="BN298" i="4"/>
  <c r="C325" i="4"/>
  <c r="CB261" i="4"/>
  <c r="BU261" i="4"/>
  <c r="BN261" i="4"/>
  <c r="C327" i="4"/>
  <c r="CB263" i="4"/>
  <c r="BU263" i="4"/>
  <c r="BN263" i="4"/>
  <c r="C357" i="4"/>
  <c r="CB293" i="4"/>
  <c r="BU293" i="4"/>
  <c r="BN293" i="4"/>
  <c r="C348" i="4"/>
  <c r="CB284" i="4"/>
  <c r="BU284" i="4"/>
  <c r="BN284" i="4"/>
  <c r="C313" i="4"/>
  <c r="CB249" i="4"/>
  <c r="BU249" i="4"/>
  <c r="BN249" i="4"/>
  <c r="C371" i="4"/>
  <c r="CB307" i="4"/>
  <c r="BU307" i="4"/>
  <c r="BN307" i="4"/>
  <c r="C336" i="4"/>
  <c r="BU272" i="4"/>
  <c r="BN272" i="4"/>
  <c r="CB272" i="4"/>
  <c r="C114" i="4"/>
  <c r="CB98" i="4"/>
  <c r="BU98" i="4"/>
  <c r="BN98" i="4"/>
  <c r="C109" i="4"/>
  <c r="CB93" i="4"/>
  <c r="BU93" i="4"/>
  <c r="BN93" i="4"/>
  <c r="C329" i="4"/>
  <c r="CB265" i="4"/>
  <c r="BU265" i="4"/>
  <c r="BN265" i="4"/>
  <c r="C323" i="4"/>
  <c r="CB259" i="4"/>
  <c r="BU259" i="4"/>
  <c r="BN259" i="4"/>
  <c r="C321" i="4"/>
  <c r="CB257" i="4"/>
  <c r="BU257" i="4"/>
  <c r="BN257" i="4"/>
  <c r="C320" i="4"/>
  <c r="BU256" i="4"/>
  <c r="BN256" i="4"/>
  <c r="CB256" i="4"/>
  <c r="C340" i="4"/>
  <c r="CB276" i="4"/>
  <c r="BU276" i="4"/>
  <c r="BN276" i="4"/>
  <c r="C369" i="4"/>
  <c r="CB305" i="4"/>
  <c r="BU305" i="4"/>
  <c r="BN305" i="4"/>
  <c r="C364" i="4"/>
  <c r="CB300" i="4"/>
  <c r="BU300" i="4"/>
  <c r="BN300" i="4"/>
  <c r="C106" i="4"/>
  <c r="CB90" i="4"/>
  <c r="BU90" i="4"/>
  <c r="BN90" i="4"/>
  <c r="C352" i="4"/>
  <c r="BU288" i="4"/>
  <c r="BN288" i="4"/>
  <c r="CB288" i="4"/>
  <c r="C103" i="4"/>
  <c r="BN87" i="4"/>
  <c r="CB87" i="4"/>
  <c r="BU87" i="4"/>
  <c r="C356" i="4"/>
  <c r="CB292" i="4"/>
  <c r="BU292" i="4"/>
  <c r="BN292" i="4"/>
  <c r="C338" i="4"/>
  <c r="CB274" i="4"/>
  <c r="BU274" i="4"/>
  <c r="BN274" i="4"/>
  <c r="C344" i="4"/>
  <c r="CB280" i="4"/>
  <c r="BU280" i="4"/>
  <c r="BN280" i="4"/>
  <c r="C339" i="4"/>
  <c r="CB275" i="4"/>
  <c r="BU275" i="4"/>
  <c r="BN275" i="4"/>
  <c r="C317" i="4"/>
  <c r="CB253" i="4"/>
  <c r="BU253" i="4"/>
  <c r="BN253" i="4"/>
  <c r="C370" i="4"/>
  <c r="CB306" i="4"/>
  <c r="BU306" i="4"/>
  <c r="BN306" i="4"/>
  <c r="C104" i="4"/>
  <c r="CB88" i="4"/>
  <c r="BU88" i="4"/>
  <c r="BN88" i="4"/>
  <c r="C110" i="4"/>
  <c r="CB94" i="4"/>
  <c r="BU94" i="4"/>
  <c r="BN94" i="4"/>
  <c r="C328" i="4"/>
  <c r="CB264" i="4"/>
  <c r="BU264" i="4"/>
  <c r="BN264" i="4"/>
  <c r="C116" i="4"/>
  <c r="BU100" i="4"/>
  <c r="BN100" i="4"/>
  <c r="CB100" i="4"/>
  <c r="C333" i="4"/>
  <c r="CB269" i="4"/>
  <c r="BU269" i="4"/>
  <c r="BN269" i="4"/>
  <c r="C335" i="4"/>
  <c r="CB271" i="4"/>
  <c r="BU271" i="4"/>
  <c r="BN271" i="4"/>
  <c r="C108" i="4"/>
  <c r="BU92" i="4"/>
  <c r="BN92" i="4"/>
  <c r="CB92" i="4"/>
  <c r="C314" i="4"/>
  <c r="CB250" i="4"/>
  <c r="BU250" i="4"/>
  <c r="BN250" i="4"/>
  <c r="C310" i="4"/>
  <c r="CB246" i="4"/>
  <c r="BU246" i="4"/>
  <c r="BN246" i="4"/>
  <c r="C349" i="4"/>
  <c r="CB285" i="4"/>
  <c r="BU285" i="4"/>
  <c r="BN285" i="4"/>
  <c r="C322" i="4"/>
  <c r="CB258" i="4"/>
  <c r="BU258" i="4"/>
  <c r="BN258" i="4"/>
  <c r="C361" i="4"/>
  <c r="CB297" i="4"/>
  <c r="BU297" i="4"/>
  <c r="BN297" i="4"/>
  <c r="C365" i="4"/>
  <c r="CB301" i="4"/>
  <c r="BU301" i="4"/>
  <c r="BN301" i="4"/>
  <c r="C367" i="4"/>
  <c r="CB303" i="4"/>
  <c r="BU303" i="4"/>
  <c r="BN303" i="4"/>
  <c r="C366" i="4"/>
  <c r="CB302" i="4"/>
  <c r="BU302" i="4"/>
  <c r="BN302" i="4"/>
  <c r="C332" i="4"/>
  <c r="CB268" i="4"/>
  <c r="BU268" i="4"/>
  <c r="BN268" i="4"/>
  <c r="C330" i="4"/>
  <c r="CB266" i="4"/>
  <c r="BU266" i="4"/>
  <c r="BN266" i="4"/>
  <c r="C315" i="4"/>
  <c r="BN251" i="4"/>
  <c r="CB251" i="4"/>
  <c r="BU251" i="4"/>
  <c r="C319" i="4"/>
  <c r="CB255" i="4"/>
  <c r="BU255" i="4"/>
  <c r="BN255" i="4"/>
  <c r="C324" i="4"/>
  <c r="CB260" i="4"/>
  <c r="BU260" i="4"/>
  <c r="BN260" i="4"/>
  <c r="C354" i="4"/>
  <c r="CB290" i="4"/>
  <c r="BU290" i="4"/>
  <c r="BN290" i="4"/>
  <c r="C312" i="4"/>
  <c r="CB248" i="4"/>
  <c r="BU248" i="4"/>
  <c r="BN248" i="4"/>
  <c r="C115" i="4"/>
  <c r="CB99" i="4"/>
  <c r="BU99" i="4"/>
  <c r="BN99" i="4"/>
  <c r="H9" i="4"/>
  <c r="CW15" i="1" s="1"/>
  <c r="G9" i="4"/>
  <c r="CV15" i="1" s="1"/>
  <c r="F9" i="4"/>
  <c r="CU15" i="1" s="1"/>
  <c r="E9" i="4"/>
  <c r="CT15" i="1" s="1"/>
  <c r="D9" i="4"/>
  <c r="CS15" i="1" s="1"/>
  <c r="C9" i="4"/>
  <c r="CR15" i="1" s="1"/>
  <c r="H8" i="4"/>
  <c r="CW13" i="1" s="1"/>
  <c r="G8" i="4"/>
  <c r="CV13" i="1" s="1"/>
  <c r="F8" i="4"/>
  <c r="CU13" i="1" s="1"/>
  <c r="E8" i="4"/>
  <c r="CT13" i="1" s="1"/>
  <c r="D8" i="4"/>
  <c r="CS13" i="1" s="1"/>
  <c r="C8" i="4"/>
  <c r="CR13" i="1" s="1"/>
  <c r="B89" i="1" l="1"/>
  <c r="DO88" i="1"/>
  <c r="DM88" i="1"/>
  <c r="BJ88" i="1"/>
  <c r="DN88" i="1"/>
  <c r="BK88" i="1"/>
  <c r="BA88" i="1"/>
  <c r="AZ88" i="1"/>
  <c r="BH88" i="1"/>
  <c r="BI88" i="1"/>
  <c r="BB88" i="1"/>
  <c r="DP88" i="1"/>
  <c r="Y1488" i="4"/>
  <c r="Y1489" i="4" s="1"/>
  <c r="Y1490" i="4" s="1"/>
  <c r="Y1491" i="4" s="1"/>
  <c r="Y1492" i="4" s="1"/>
  <c r="Y1493" i="4" s="1"/>
  <c r="Y1494" i="4" s="1"/>
  <c r="Y1495" i="4" s="1"/>
  <c r="Y1496" i="4" s="1"/>
  <c r="Y1497" i="4" s="1"/>
  <c r="Y1498" i="4" s="1"/>
  <c r="Y1499" i="4" s="1"/>
  <c r="Y1500" i="4" s="1"/>
  <c r="Y1501" i="4" s="1"/>
  <c r="Y1502" i="4" s="1"/>
  <c r="Y1503" i="4" s="1"/>
  <c r="Y1504" i="4" s="1"/>
  <c r="Y1505" i="4" s="1"/>
  <c r="Y1506" i="4" s="1"/>
  <c r="Y1507" i="4" s="1"/>
  <c r="Y1509" i="4"/>
  <c r="Y1388" i="4"/>
  <c r="Y1389" i="4" s="1"/>
  <c r="Y1390" i="4" s="1"/>
  <c r="Y1391" i="4" s="1"/>
  <c r="Y1392" i="4" s="1"/>
  <c r="Y1393" i="4" s="1"/>
  <c r="Y1394" i="4" s="1"/>
  <c r="Y1395" i="4" s="1"/>
  <c r="Y1396" i="4" s="1"/>
  <c r="Y1397" i="4" s="1"/>
  <c r="Y1398" i="4" s="1"/>
  <c r="Y1399" i="4" s="1"/>
  <c r="Y1400" i="4" s="1"/>
  <c r="Y1401" i="4" s="1"/>
  <c r="Y1402" i="4" s="1"/>
  <c r="Y1403" i="4" s="1"/>
  <c r="Y1404" i="4" s="1"/>
  <c r="Y1405" i="4" s="1"/>
  <c r="Y1406" i="4" s="1"/>
  <c r="Y1407" i="4" s="1"/>
  <c r="Y1409" i="4"/>
  <c r="Y1588" i="4"/>
  <c r="Y1589" i="4" s="1"/>
  <c r="Y1590" i="4" s="1"/>
  <c r="Y1591" i="4" s="1"/>
  <c r="Y1592" i="4" s="1"/>
  <c r="Y1593" i="4" s="1"/>
  <c r="Y1594" i="4" s="1"/>
  <c r="Y1595" i="4" s="1"/>
  <c r="Y1596" i="4" s="1"/>
  <c r="Y1597" i="4" s="1"/>
  <c r="Y1598" i="4" s="1"/>
  <c r="Y1599" i="4" s="1"/>
  <c r="Y1600" i="4" s="1"/>
  <c r="Y1601" i="4" s="1"/>
  <c r="Y1602" i="4" s="1"/>
  <c r="Y1603" i="4" s="1"/>
  <c r="Y1604" i="4" s="1"/>
  <c r="Y1605" i="4" s="1"/>
  <c r="Y1606" i="4" s="1"/>
  <c r="Y1607" i="4" s="1"/>
  <c r="Y1609" i="4"/>
  <c r="AH1094" i="4"/>
  <c r="AH1095" i="4" s="1"/>
  <c r="AH1096" i="4" s="1"/>
  <c r="AH1097" i="4" s="1"/>
  <c r="AH1098" i="4" s="1"/>
  <c r="AH1099" i="4" s="1"/>
  <c r="AH1100" i="4" s="1"/>
  <c r="AH1101" i="4" s="1"/>
  <c r="AH1102" i="4" s="1"/>
  <c r="AH1103" i="4" s="1"/>
  <c r="AH1104" i="4" s="1"/>
  <c r="AH1105" i="4" s="1"/>
  <c r="AH1106" i="4" s="1"/>
  <c r="AH1107" i="4" s="1"/>
  <c r="AH1108" i="4" s="1"/>
  <c r="AH1109" i="4" s="1"/>
  <c r="AH1110" i="4" s="1"/>
  <c r="P1084" i="4"/>
  <c r="P1085" i="4" s="1"/>
  <c r="T1083" i="4"/>
  <c r="T1084" i="4" s="1"/>
  <c r="T1085" i="4" s="1"/>
  <c r="S1083" i="4"/>
  <c r="S1084" i="4" s="1"/>
  <c r="S1085" i="4" s="1"/>
  <c r="R1083" i="4"/>
  <c r="R1084" i="4" s="1"/>
  <c r="R1085" i="4" s="1"/>
  <c r="Q1083" i="4"/>
  <c r="Q1084" i="4" s="1"/>
  <c r="Q1085" i="4" s="1"/>
  <c r="T1081" i="4"/>
  <c r="S1081" i="4"/>
  <c r="R1081" i="4"/>
  <c r="Q1081" i="4"/>
  <c r="Q1364" i="4"/>
  <c r="CB366" i="4"/>
  <c r="BU366" i="4"/>
  <c r="BN366" i="4"/>
  <c r="BU108" i="4"/>
  <c r="BN108" i="4"/>
  <c r="CB108" i="4"/>
  <c r="CB317" i="4"/>
  <c r="BU317" i="4"/>
  <c r="BN317" i="4"/>
  <c r="CB364" i="4"/>
  <c r="BU364" i="4"/>
  <c r="BN364" i="4"/>
  <c r="CB114" i="4"/>
  <c r="BU114" i="4"/>
  <c r="BN114" i="4"/>
  <c r="CB362" i="4"/>
  <c r="BU362" i="4"/>
  <c r="BN362" i="4"/>
  <c r="CB326" i="4"/>
  <c r="BU326" i="4"/>
  <c r="BN326" i="4"/>
  <c r="BN363" i="4"/>
  <c r="CB363" i="4"/>
  <c r="BU363" i="4"/>
  <c r="CB111" i="4"/>
  <c r="BN111" i="4"/>
  <c r="BU111" i="4"/>
  <c r="CB335" i="4"/>
  <c r="BU335" i="4"/>
  <c r="BN335" i="4"/>
  <c r="CB333" i="4"/>
  <c r="BU333" i="4"/>
  <c r="BN333" i="4"/>
  <c r="BN331" i="4"/>
  <c r="CB331" i="4"/>
  <c r="BU331" i="4"/>
  <c r="CB344" i="4"/>
  <c r="BU344" i="4"/>
  <c r="BN344" i="4"/>
  <c r="CB313" i="4"/>
  <c r="BU313" i="4"/>
  <c r="BN313" i="4"/>
  <c r="CB316" i="4"/>
  <c r="BU316" i="4"/>
  <c r="BN316" i="4"/>
  <c r="CB367" i="4"/>
  <c r="BU367" i="4"/>
  <c r="BN367" i="4"/>
  <c r="CB319" i="4"/>
  <c r="BU319" i="4"/>
  <c r="BN319" i="4"/>
  <c r="CB322" i="4"/>
  <c r="BU322" i="4"/>
  <c r="BN322" i="4"/>
  <c r="CB328" i="4"/>
  <c r="BU328" i="4"/>
  <c r="BN328" i="4"/>
  <c r="CB356" i="4"/>
  <c r="BU356" i="4"/>
  <c r="BN356" i="4"/>
  <c r="CB321" i="4"/>
  <c r="BU321" i="4"/>
  <c r="BN321" i="4"/>
  <c r="CB348" i="4"/>
  <c r="BU348" i="4"/>
  <c r="BN348" i="4"/>
  <c r="CB117" i="4"/>
  <c r="BU117" i="4"/>
  <c r="BN117" i="4"/>
  <c r="CB350" i="4"/>
  <c r="BU350" i="4"/>
  <c r="BN350" i="4"/>
  <c r="CB337" i="4"/>
  <c r="BU337" i="4"/>
  <c r="BN337" i="4"/>
  <c r="CB343" i="4"/>
  <c r="BU343" i="4"/>
  <c r="BN343" i="4"/>
  <c r="CB339" i="4"/>
  <c r="BU339" i="4"/>
  <c r="BN339" i="4"/>
  <c r="CB354" i="4"/>
  <c r="BU354" i="4"/>
  <c r="BN354" i="4"/>
  <c r="BU116" i="4"/>
  <c r="BN116" i="4"/>
  <c r="CB116" i="4"/>
  <c r="BU336" i="4"/>
  <c r="BN336" i="4"/>
  <c r="CB336" i="4"/>
  <c r="CB365" i="4"/>
  <c r="BU365" i="4"/>
  <c r="BN365" i="4"/>
  <c r="CB312" i="4"/>
  <c r="BU312" i="4"/>
  <c r="BN312" i="4"/>
  <c r="CB371" i="4"/>
  <c r="BU371" i="4"/>
  <c r="BN371" i="4"/>
  <c r="CB361" i="4"/>
  <c r="BU361" i="4"/>
  <c r="BN361" i="4"/>
  <c r="CB115" i="4"/>
  <c r="BU115" i="4"/>
  <c r="BN115" i="4"/>
  <c r="CB372" i="4"/>
  <c r="BU372" i="4"/>
  <c r="BN372" i="4"/>
  <c r="BN315" i="4"/>
  <c r="CB315" i="4"/>
  <c r="BU315" i="4"/>
  <c r="CB349" i="4"/>
  <c r="BU349" i="4"/>
  <c r="BN349" i="4"/>
  <c r="CB110" i="4"/>
  <c r="BU110" i="4"/>
  <c r="BN110" i="4"/>
  <c r="BN103" i="4"/>
  <c r="CB103" i="4"/>
  <c r="BU103" i="4"/>
  <c r="CB323" i="4"/>
  <c r="BU323" i="4"/>
  <c r="BN323" i="4"/>
  <c r="CB357" i="4"/>
  <c r="BU357" i="4"/>
  <c r="BN357" i="4"/>
  <c r="CB351" i="4"/>
  <c r="BU351" i="4"/>
  <c r="BN351" i="4"/>
  <c r="CB102" i="4"/>
  <c r="BU102" i="4"/>
  <c r="BN102" i="4"/>
  <c r="BN347" i="4"/>
  <c r="CB347" i="4"/>
  <c r="BU347" i="4"/>
  <c r="CB355" i="4"/>
  <c r="BU355" i="4"/>
  <c r="BN355" i="4"/>
  <c r="CB341" i="4"/>
  <c r="BU341" i="4"/>
  <c r="BN341" i="4"/>
  <c r="CB318" i="4"/>
  <c r="BU318" i="4"/>
  <c r="BN318" i="4"/>
  <c r="CB338" i="4"/>
  <c r="BU338" i="4"/>
  <c r="BN338" i="4"/>
  <c r="CB342" i="4"/>
  <c r="BU342" i="4"/>
  <c r="BN342" i="4"/>
  <c r="CB345" i="4"/>
  <c r="BU345" i="4"/>
  <c r="BN345" i="4"/>
  <c r="CB346" i="4"/>
  <c r="BU346" i="4"/>
  <c r="BN346" i="4"/>
  <c r="CB369" i="4"/>
  <c r="BU369" i="4"/>
  <c r="BN369" i="4"/>
  <c r="CB340" i="4"/>
  <c r="BU340" i="4"/>
  <c r="BN340" i="4"/>
  <c r="CB330" i="4"/>
  <c r="BU330" i="4"/>
  <c r="BN330" i="4"/>
  <c r="CB310" i="4"/>
  <c r="BU310" i="4"/>
  <c r="BN310" i="4"/>
  <c r="CB104" i="4"/>
  <c r="BU104" i="4"/>
  <c r="BN104" i="4"/>
  <c r="BU352" i="4"/>
  <c r="BN352" i="4"/>
  <c r="CB352" i="4"/>
  <c r="CB329" i="4"/>
  <c r="BU329" i="4"/>
  <c r="BN329" i="4"/>
  <c r="CB327" i="4"/>
  <c r="BU327" i="4"/>
  <c r="BN327" i="4"/>
  <c r="CB107" i="4"/>
  <c r="BU107" i="4"/>
  <c r="BN107" i="4"/>
  <c r="CB359" i="4"/>
  <c r="BU359" i="4"/>
  <c r="BN359" i="4"/>
  <c r="CB112" i="4"/>
  <c r="BU112" i="4"/>
  <c r="BN112" i="4"/>
  <c r="CB334" i="4"/>
  <c r="BU334" i="4"/>
  <c r="BN334" i="4"/>
  <c r="CB353" i="4"/>
  <c r="BU353" i="4"/>
  <c r="BN353" i="4"/>
  <c r="CB373" i="4"/>
  <c r="BU373" i="4"/>
  <c r="BN373" i="4"/>
  <c r="CB324" i="4"/>
  <c r="BU324" i="4"/>
  <c r="BN324" i="4"/>
  <c r="CB113" i="4"/>
  <c r="BU113" i="4"/>
  <c r="BN113" i="4"/>
  <c r="CB358" i="4"/>
  <c r="BU358" i="4"/>
  <c r="BN358" i="4"/>
  <c r="BU320" i="4"/>
  <c r="BN320" i="4"/>
  <c r="CB320" i="4"/>
  <c r="CB332" i="4"/>
  <c r="BU332" i="4"/>
  <c r="BN332" i="4"/>
  <c r="CB314" i="4"/>
  <c r="BU314" i="4"/>
  <c r="BN314" i="4"/>
  <c r="CB370" i="4"/>
  <c r="BU370" i="4"/>
  <c r="BN370" i="4"/>
  <c r="CB106" i="4"/>
  <c r="BU106" i="4"/>
  <c r="BN106" i="4"/>
  <c r="CB109" i="4"/>
  <c r="BU109" i="4"/>
  <c r="BN109" i="4"/>
  <c r="CB325" i="4"/>
  <c r="BU325" i="4"/>
  <c r="BN325" i="4"/>
  <c r="CB311" i="4"/>
  <c r="BU311" i="4"/>
  <c r="BN311" i="4"/>
  <c r="CB105" i="4"/>
  <c r="BU105" i="4"/>
  <c r="BN105" i="4"/>
  <c r="CB360" i="4"/>
  <c r="BU360" i="4"/>
  <c r="BN360" i="4"/>
  <c r="BU368" i="4"/>
  <c r="BN368" i="4"/>
  <c r="CB368" i="4"/>
  <c r="CT207" i="1"/>
  <c r="CT204" i="1"/>
  <c r="CT202" i="1"/>
  <c r="CT206" i="1"/>
  <c r="CT203" i="1"/>
  <c r="CT205" i="1"/>
  <c r="CT198" i="1"/>
  <c r="CT200" i="1"/>
  <c r="CT201" i="1"/>
  <c r="CT199" i="1"/>
  <c r="CU212" i="1"/>
  <c r="CU209" i="1"/>
  <c r="CU211" i="1"/>
  <c r="CU208" i="1"/>
  <c r="CU217" i="1"/>
  <c r="CU215" i="1"/>
  <c r="CU210" i="1"/>
  <c r="CU216" i="1"/>
  <c r="CU213" i="1"/>
  <c r="CU214" i="1"/>
  <c r="CV221" i="1"/>
  <c r="CV220" i="1"/>
  <c r="CV227" i="1"/>
  <c r="CV226" i="1"/>
  <c r="CV219" i="1"/>
  <c r="CV222" i="1"/>
  <c r="CV218" i="1"/>
  <c r="CV225" i="1"/>
  <c r="CV224" i="1"/>
  <c r="CV223" i="1"/>
  <c r="CS194" i="1"/>
  <c r="CS195" i="1"/>
  <c r="CS190" i="1"/>
  <c r="CS189" i="1"/>
  <c r="CS196" i="1"/>
  <c r="CS191" i="1"/>
  <c r="CS192" i="1"/>
  <c r="CS188" i="1"/>
  <c r="CS193" i="1"/>
  <c r="CS197" i="1"/>
  <c r="CW237" i="1"/>
  <c r="CW235" i="1"/>
  <c r="CW234" i="1"/>
  <c r="CW231" i="1"/>
  <c r="CW229" i="1"/>
  <c r="CW236" i="1"/>
  <c r="CW233" i="1"/>
  <c r="CW230" i="1"/>
  <c r="CW228" i="1"/>
  <c r="CW232" i="1"/>
  <c r="CR242" i="1"/>
  <c r="CR241" i="1"/>
  <c r="CR246" i="1"/>
  <c r="CR244" i="1"/>
  <c r="CR240" i="1"/>
  <c r="CR239" i="1"/>
  <c r="CR238" i="1"/>
  <c r="CR247" i="1"/>
  <c r="CR245" i="1"/>
  <c r="CR243" i="1"/>
  <c r="B90" i="1" l="1"/>
  <c r="BK89" i="1"/>
  <c r="BA89" i="1"/>
  <c r="BJ89" i="1"/>
  <c r="AZ89" i="1"/>
  <c r="DM89" i="1"/>
  <c r="DO89" i="1"/>
  <c r="DN89" i="1"/>
  <c r="DP89" i="1"/>
  <c r="BB89" i="1"/>
  <c r="BI89" i="1"/>
  <c r="BH89" i="1"/>
  <c r="AI1098" i="4"/>
  <c r="AI1099" i="4" s="1"/>
  <c r="AI1100" i="4" s="1"/>
  <c r="AI1101" i="4" s="1"/>
  <c r="AI1102" i="4" s="1"/>
  <c r="AI1103" i="4" s="1"/>
  <c r="AI1104" i="4" s="1"/>
  <c r="AI1105" i="4" s="1"/>
  <c r="AI1106" i="4" s="1"/>
  <c r="AI1107" i="4" s="1"/>
  <c r="AI1108" i="4" s="1"/>
  <c r="AI1109" i="4" s="1"/>
  <c r="AI1110" i="4" s="1"/>
  <c r="R1364" i="4"/>
  <c r="BS5" i="1"/>
  <c r="BS374" i="1" s="1"/>
  <c r="BR5" i="1"/>
  <c r="BR374" i="1" s="1"/>
  <c r="N917" i="4"/>
  <c r="N918" i="4" s="1"/>
  <c r="N919" i="4" s="1"/>
  <c r="N920" i="4" s="1"/>
  <c r="N912" i="4"/>
  <c r="N913" i="4" s="1"/>
  <c r="N914" i="4" s="1"/>
  <c r="N915" i="4" s="1"/>
  <c r="N907" i="4"/>
  <c r="N908" i="4" s="1"/>
  <c r="N909" i="4" s="1"/>
  <c r="N910" i="4" s="1"/>
  <c r="O902" i="4"/>
  <c r="O903" i="4" s="1"/>
  <c r="O904" i="4" s="1"/>
  <c r="O905" i="4" s="1"/>
  <c r="O906" i="4" s="1"/>
  <c r="O907" i="4" s="1"/>
  <c r="O908" i="4" s="1"/>
  <c r="O909" i="4" s="1"/>
  <c r="O910" i="4" s="1"/>
  <c r="O911" i="4" s="1"/>
  <c r="O912" i="4" s="1"/>
  <c r="O913" i="4" s="1"/>
  <c r="O914" i="4" s="1"/>
  <c r="O915" i="4" s="1"/>
  <c r="O916" i="4" s="1"/>
  <c r="O917" i="4" s="1"/>
  <c r="O918" i="4" s="1"/>
  <c r="O919" i="4" s="1"/>
  <c r="O920" i="4" s="1"/>
  <c r="N902" i="4"/>
  <c r="N903" i="4" s="1"/>
  <c r="N904" i="4" s="1"/>
  <c r="N905" i="4" s="1"/>
  <c r="N897" i="4"/>
  <c r="N898" i="4" s="1"/>
  <c r="N899" i="4" s="1"/>
  <c r="N900" i="4" s="1"/>
  <c r="N892" i="4"/>
  <c r="N893" i="4" s="1"/>
  <c r="N894" i="4" s="1"/>
  <c r="N895" i="4" s="1"/>
  <c r="N887" i="4"/>
  <c r="N888" i="4" s="1"/>
  <c r="N889" i="4" s="1"/>
  <c r="N890" i="4" s="1"/>
  <c r="O882" i="4"/>
  <c r="O883" i="4" s="1"/>
  <c r="O884" i="4" s="1"/>
  <c r="O885" i="4" s="1"/>
  <c r="O886" i="4" s="1"/>
  <c r="O887" i="4" s="1"/>
  <c r="O888" i="4" s="1"/>
  <c r="O889" i="4" s="1"/>
  <c r="O890" i="4" s="1"/>
  <c r="O891" i="4" s="1"/>
  <c r="O892" i="4" s="1"/>
  <c r="O893" i="4" s="1"/>
  <c r="O894" i="4" s="1"/>
  <c r="O895" i="4" s="1"/>
  <c r="O896" i="4" s="1"/>
  <c r="O897" i="4" s="1"/>
  <c r="O898" i="4" s="1"/>
  <c r="O899" i="4" s="1"/>
  <c r="O900" i="4" s="1"/>
  <c r="N882" i="4"/>
  <c r="N883" i="4" s="1"/>
  <c r="N884" i="4" s="1"/>
  <c r="N885" i="4" s="1"/>
  <c r="N877" i="4"/>
  <c r="N878" i="4" s="1"/>
  <c r="N879" i="4" s="1"/>
  <c r="N880" i="4" s="1"/>
  <c r="N872" i="4"/>
  <c r="N873" i="4" s="1"/>
  <c r="N874" i="4" s="1"/>
  <c r="N875" i="4" s="1"/>
  <c r="N867" i="4"/>
  <c r="N868" i="4" s="1"/>
  <c r="N869" i="4" s="1"/>
  <c r="N870" i="4" s="1"/>
  <c r="O862" i="4"/>
  <c r="O863" i="4" s="1"/>
  <c r="O864" i="4" s="1"/>
  <c r="O865" i="4" s="1"/>
  <c r="O866" i="4" s="1"/>
  <c r="O867" i="4" s="1"/>
  <c r="O868" i="4" s="1"/>
  <c r="O869" i="4" s="1"/>
  <c r="O870" i="4" s="1"/>
  <c r="O871" i="4" s="1"/>
  <c r="O872" i="4" s="1"/>
  <c r="O873" i="4" s="1"/>
  <c r="O874" i="4" s="1"/>
  <c r="O875" i="4" s="1"/>
  <c r="O876" i="4" s="1"/>
  <c r="O877" i="4" s="1"/>
  <c r="O878" i="4" s="1"/>
  <c r="O879" i="4" s="1"/>
  <c r="O880" i="4" s="1"/>
  <c r="N862" i="4"/>
  <c r="N863" i="4" s="1"/>
  <c r="N864" i="4" s="1"/>
  <c r="N865" i="4" s="1"/>
  <c r="G846" i="4"/>
  <c r="AG1590" i="4" s="1"/>
  <c r="G855" i="4"/>
  <c r="G856" i="4" s="1"/>
  <c r="G857" i="4" s="1"/>
  <c r="G851" i="4"/>
  <c r="G852" i="4" s="1"/>
  <c r="G853" i="4" s="1"/>
  <c r="G842" i="4"/>
  <c r="A119" i="4"/>
  <c r="A55" i="4"/>
  <c r="A39" i="4"/>
  <c r="AY316" i="1"/>
  <c r="AX316" i="1"/>
  <c r="C316" i="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BB277" i="1"/>
  <c r="BA277" i="1"/>
  <c r="AZ277" i="1"/>
  <c r="AX277" i="1"/>
  <c r="AX278" i="1" s="1"/>
  <c r="BB265" i="1"/>
  <c r="BB266" i="1" s="1"/>
  <c r="BB267" i="1" s="1"/>
  <c r="BB268" i="1" s="1"/>
  <c r="BB269" i="1" s="1"/>
  <c r="BB270" i="1" s="1"/>
  <c r="BB271" i="1" s="1"/>
  <c r="BB272" i="1" s="1"/>
  <c r="BB273" i="1" s="1"/>
  <c r="BB274" i="1" s="1"/>
  <c r="BB275" i="1" s="1"/>
  <c r="BA265" i="1"/>
  <c r="BA266" i="1" s="1"/>
  <c r="BA267" i="1" s="1"/>
  <c r="BA268" i="1" s="1"/>
  <c r="BA269" i="1" s="1"/>
  <c r="BA270" i="1" s="1"/>
  <c r="BA271" i="1" s="1"/>
  <c r="BA272" i="1" s="1"/>
  <c r="BA273" i="1" s="1"/>
  <c r="BA274" i="1" s="1"/>
  <c r="BA275" i="1" s="1"/>
  <c r="AZ265" i="1"/>
  <c r="AZ266" i="1" s="1"/>
  <c r="AZ267" i="1" s="1"/>
  <c r="AZ268" i="1" s="1"/>
  <c r="AZ269" i="1" s="1"/>
  <c r="AZ270" i="1" s="1"/>
  <c r="AZ271" i="1" s="1"/>
  <c r="AZ272" i="1" s="1"/>
  <c r="AZ273" i="1" s="1"/>
  <c r="AZ274" i="1" s="1"/>
  <c r="AZ275" i="1" s="1"/>
  <c r="AY265" i="1"/>
  <c r="AY266" i="1" s="1"/>
  <c r="AY267" i="1" s="1"/>
  <c r="AY268" i="1" s="1"/>
  <c r="AY269" i="1" s="1"/>
  <c r="AY270" i="1" s="1"/>
  <c r="AY271" i="1" s="1"/>
  <c r="AY272" i="1" s="1"/>
  <c r="AY273" i="1" s="1"/>
  <c r="AY274" i="1" s="1"/>
  <c r="AY275" i="1" s="1"/>
  <c r="AX265" i="1"/>
  <c r="AX266" i="1" s="1"/>
  <c r="AX267" i="1" s="1"/>
  <c r="AX268" i="1" s="1"/>
  <c r="AX269" i="1" s="1"/>
  <c r="AX270" i="1" s="1"/>
  <c r="AX271" i="1" s="1"/>
  <c r="AX272" i="1" s="1"/>
  <c r="AX273" i="1" s="1"/>
  <c r="AX274" i="1" s="1"/>
  <c r="AX275" i="1" s="1"/>
  <c r="P265" i="1"/>
  <c r="P266" i="1" s="1"/>
  <c r="P267" i="1" s="1"/>
  <c r="P268" i="1" s="1"/>
  <c r="P269" i="1" s="1"/>
  <c r="P270" i="1" s="1"/>
  <c r="P271" i="1" s="1"/>
  <c r="P272" i="1" s="1"/>
  <c r="P273" i="1" s="1"/>
  <c r="P274" i="1" s="1"/>
  <c r="P275" i="1" s="1"/>
  <c r="P276" i="1" s="1"/>
  <c r="P277" i="1" s="1"/>
  <c r="O265" i="1"/>
  <c r="O266" i="1" s="1"/>
  <c r="O267" i="1" s="1"/>
  <c r="O268" i="1" s="1"/>
  <c r="O269" i="1" s="1"/>
  <c r="O270" i="1" s="1"/>
  <c r="O271" i="1" s="1"/>
  <c r="O272" i="1" s="1"/>
  <c r="O273" i="1" s="1"/>
  <c r="O274" i="1" s="1"/>
  <c r="O275" i="1" s="1"/>
  <c r="O276" i="1" s="1"/>
  <c r="O277" i="1" s="1"/>
  <c r="N265" i="1"/>
  <c r="N266" i="1" s="1"/>
  <c r="N267" i="1" s="1"/>
  <c r="N268" i="1" s="1"/>
  <c r="N269" i="1" s="1"/>
  <c r="N270" i="1" s="1"/>
  <c r="N271" i="1" s="1"/>
  <c r="N272" i="1" s="1"/>
  <c r="N273" i="1" s="1"/>
  <c r="N274" i="1" s="1"/>
  <c r="N275" i="1" s="1"/>
  <c r="N276" i="1" s="1"/>
  <c r="N277" i="1" s="1"/>
  <c r="M265" i="1"/>
  <c r="M266" i="1" s="1"/>
  <c r="M267" i="1" s="1"/>
  <c r="M268" i="1" s="1"/>
  <c r="M269" i="1" s="1"/>
  <c r="M270" i="1" s="1"/>
  <c r="M271" i="1" s="1"/>
  <c r="M272" i="1" s="1"/>
  <c r="M273" i="1" s="1"/>
  <c r="M274" i="1" s="1"/>
  <c r="M275" i="1" s="1"/>
  <c r="M276" i="1" s="1"/>
  <c r="M277" i="1" s="1"/>
  <c r="L265" i="1"/>
  <c r="L266" i="1" s="1"/>
  <c r="L267" i="1" s="1"/>
  <c r="L268" i="1" s="1"/>
  <c r="L269" i="1" s="1"/>
  <c r="L270" i="1" s="1"/>
  <c r="L271" i="1" s="1"/>
  <c r="L272" i="1" s="1"/>
  <c r="L273" i="1" s="1"/>
  <c r="L274" i="1" s="1"/>
  <c r="L275" i="1" s="1"/>
  <c r="L276" i="1" s="1"/>
  <c r="L277" i="1" s="1"/>
  <c r="C187" i="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237" i="1" s="1"/>
  <c r="C238" i="1" s="1"/>
  <c r="C239" i="1" s="1"/>
  <c r="C240" i="1" s="1"/>
  <c r="C241" i="1" s="1"/>
  <c r="C242" i="1" s="1"/>
  <c r="C243" i="1" s="1"/>
  <c r="C244" i="1" s="1"/>
  <c r="C245" i="1" s="1"/>
  <c r="C246" i="1" s="1"/>
  <c r="C247" i="1" s="1"/>
  <c r="DU175" i="1"/>
  <c r="DU176" i="1" s="1"/>
  <c r="DZ172" i="1"/>
  <c r="DY172" i="1"/>
  <c r="DT172" i="1"/>
  <c r="DS172" i="1"/>
  <c r="DR172" i="1"/>
  <c r="DQ172" i="1"/>
  <c r="DF172" i="1"/>
  <c r="DE172" i="1"/>
  <c r="DD172" i="1"/>
  <c r="DC172" i="1"/>
  <c r="DB172" i="1"/>
  <c r="CZ172" i="1"/>
  <c r="BC172" i="1"/>
  <c r="BC173" i="1" s="1"/>
  <c r="BC174" i="1" s="1"/>
  <c r="BC175" i="1" s="1"/>
  <c r="BC176" i="1" s="1"/>
  <c r="BC177" i="1" s="1"/>
  <c r="BC178" i="1" s="1"/>
  <c r="BC179" i="1" s="1"/>
  <c r="BC180" i="1" s="1"/>
  <c r="BC181" i="1" s="1"/>
  <c r="BC182" i="1" s="1"/>
  <c r="BB172" i="1"/>
  <c r="BB173" i="1" s="1"/>
  <c r="BB174" i="1" s="1"/>
  <c r="BB175" i="1" s="1"/>
  <c r="BB176" i="1" s="1"/>
  <c r="BB177" i="1" s="1"/>
  <c r="BB178" i="1" s="1"/>
  <c r="BB179" i="1" s="1"/>
  <c r="BB180" i="1" s="1"/>
  <c r="BB181" i="1" s="1"/>
  <c r="BB182" i="1" s="1"/>
  <c r="BA172" i="1"/>
  <c r="BA173" i="1" s="1"/>
  <c r="BA174" i="1" s="1"/>
  <c r="BA175" i="1" s="1"/>
  <c r="BA176" i="1" s="1"/>
  <c r="BA177" i="1" s="1"/>
  <c r="BA178" i="1" s="1"/>
  <c r="BA179" i="1" s="1"/>
  <c r="BA180" i="1" s="1"/>
  <c r="BA181" i="1" s="1"/>
  <c r="BA182" i="1" s="1"/>
  <c r="AZ172" i="1"/>
  <c r="AZ173" i="1" s="1"/>
  <c r="AZ174" i="1" s="1"/>
  <c r="AZ175" i="1" s="1"/>
  <c r="AZ176" i="1" s="1"/>
  <c r="AZ177" i="1" s="1"/>
  <c r="AZ178" i="1" s="1"/>
  <c r="AZ179" i="1" s="1"/>
  <c r="AZ180" i="1" s="1"/>
  <c r="AZ181" i="1" s="1"/>
  <c r="AZ182" i="1" s="1"/>
  <c r="AY172" i="1"/>
  <c r="AY173" i="1" s="1"/>
  <c r="AY174" i="1" s="1"/>
  <c r="AY175" i="1" s="1"/>
  <c r="AY176" i="1" s="1"/>
  <c r="AY177" i="1" s="1"/>
  <c r="AY178" i="1" s="1"/>
  <c r="AY179" i="1" s="1"/>
  <c r="AY180" i="1" s="1"/>
  <c r="AY181" i="1" s="1"/>
  <c r="AY182" i="1" s="1"/>
  <c r="AX172" i="1"/>
  <c r="AX173" i="1" s="1"/>
  <c r="AX174" i="1" s="1"/>
  <c r="AX175" i="1" s="1"/>
  <c r="AX176" i="1" s="1"/>
  <c r="AX177" i="1" s="1"/>
  <c r="AX178" i="1" s="1"/>
  <c r="AX179" i="1" s="1"/>
  <c r="AX180" i="1" s="1"/>
  <c r="AX181" i="1" s="1"/>
  <c r="AX182" i="1" s="1"/>
  <c r="P172" i="1"/>
  <c r="P173" i="1" s="1"/>
  <c r="P174" i="1" s="1"/>
  <c r="P175" i="1" s="1"/>
  <c r="P176" i="1" s="1"/>
  <c r="P177" i="1" s="1"/>
  <c r="P178" i="1" s="1"/>
  <c r="P179" i="1" s="1"/>
  <c r="P180" i="1" s="1"/>
  <c r="P181" i="1" s="1"/>
  <c r="P182" i="1" s="1"/>
  <c r="O172" i="1"/>
  <c r="O173" i="1" s="1"/>
  <c r="O174" i="1" s="1"/>
  <c r="O175" i="1" s="1"/>
  <c r="O176" i="1" s="1"/>
  <c r="O177" i="1" s="1"/>
  <c r="O178" i="1" s="1"/>
  <c r="O179" i="1" s="1"/>
  <c r="O180" i="1" s="1"/>
  <c r="O181" i="1" s="1"/>
  <c r="O182" i="1" s="1"/>
  <c r="N172" i="1"/>
  <c r="N173" i="1" s="1"/>
  <c r="N174" i="1" s="1"/>
  <c r="N175" i="1" s="1"/>
  <c r="N176" i="1" s="1"/>
  <c r="N177" i="1" s="1"/>
  <c r="N178" i="1" s="1"/>
  <c r="N179" i="1" s="1"/>
  <c r="N180" i="1" s="1"/>
  <c r="N181" i="1" s="1"/>
  <c r="N182" i="1" s="1"/>
  <c r="L172" i="1"/>
  <c r="L173" i="1" s="1"/>
  <c r="L174" i="1" s="1"/>
  <c r="L175" i="1" s="1"/>
  <c r="L176" i="1" s="1"/>
  <c r="L177" i="1" s="1"/>
  <c r="L178" i="1" s="1"/>
  <c r="L179" i="1" s="1"/>
  <c r="L180" i="1" s="1"/>
  <c r="L181" i="1" s="1"/>
  <c r="L182" i="1" s="1"/>
  <c r="C72" i="1"/>
  <c r="BZ5" i="1"/>
  <c r="BZ374" i="1" s="1"/>
  <c r="BY5" i="1"/>
  <c r="BY374" i="1" s="1"/>
  <c r="AW5" i="1"/>
  <c r="AW374" i="1" s="1"/>
  <c r="F834" i="4"/>
  <c r="F835" i="4" s="1"/>
  <c r="E834" i="4"/>
  <c r="E835" i="4" s="1"/>
  <c r="D834" i="4"/>
  <c r="D835" i="4" s="1"/>
  <c r="C834" i="4"/>
  <c r="C835" i="4" s="1"/>
  <c r="F829" i="4"/>
  <c r="F827" i="4" s="1"/>
  <c r="E829" i="4"/>
  <c r="E827" i="4" s="1"/>
  <c r="D829" i="4"/>
  <c r="D826" i="4" s="1"/>
  <c r="C829" i="4"/>
  <c r="C826" i="4" s="1"/>
  <c r="F824" i="4"/>
  <c r="F825" i="4" s="1"/>
  <c r="E824" i="4"/>
  <c r="E825" i="4" s="1"/>
  <c r="D824" i="4"/>
  <c r="D825" i="4" s="1"/>
  <c r="G835" i="4"/>
  <c r="G832" i="4"/>
  <c r="G833" i="4" s="1"/>
  <c r="G831" i="4" s="1"/>
  <c r="G830" i="4"/>
  <c r="G827" i="4"/>
  <c r="G828" i="4" s="1"/>
  <c r="G826" i="4" s="1"/>
  <c r="P278" i="1" l="1"/>
  <c r="P279" i="1" s="1"/>
  <c r="P280" i="1" s="1"/>
  <c r="P281" i="1" s="1"/>
  <c r="P282" i="1" s="1"/>
  <c r="P283" i="1" s="1"/>
  <c r="P284" i="1" s="1"/>
  <c r="P285" i="1" s="1"/>
  <c r="P286" i="1" s="1"/>
  <c r="P287" i="1" s="1"/>
  <c r="P288" i="1" s="1"/>
  <c r="P289" i="1" s="1"/>
  <c r="P290" i="1" s="1"/>
  <c r="P291" i="1" s="1"/>
  <c r="P292" i="1" s="1"/>
  <c r="P293" i="1" s="1"/>
  <c r="P294" i="1" s="1"/>
  <c r="P295" i="1" s="1"/>
  <c r="P296" i="1" s="1"/>
  <c r="P297" i="1" s="1"/>
  <c r="P298" i="1" s="1"/>
  <c r="P299" i="1" s="1"/>
  <c r="P300" i="1" s="1"/>
  <c r="P301" i="1" s="1"/>
  <c r="P302" i="1" s="1"/>
  <c r="P303" i="1" s="1"/>
  <c r="P304" i="1" s="1"/>
  <c r="P305" i="1" s="1"/>
  <c r="P306" i="1" s="1"/>
  <c r="P307" i="1" s="1"/>
  <c r="P308" i="1" s="1"/>
  <c r="P309" i="1" s="1"/>
  <c r="P310" i="1" s="1"/>
  <c r="P311" i="1" s="1"/>
  <c r="BA278" i="1"/>
  <c r="BA279" i="1" s="1"/>
  <c r="BA280" i="1" s="1"/>
  <c r="BA281" i="1" s="1"/>
  <c r="BA282" i="1" s="1"/>
  <c r="BA283" i="1" s="1"/>
  <c r="BA284" i="1" s="1"/>
  <c r="BA285" i="1" s="1"/>
  <c r="BA286" i="1" s="1"/>
  <c r="BA287" i="1" s="1"/>
  <c r="AZ278" i="1"/>
  <c r="AZ279" i="1" s="1"/>
  <c r="AZ280" i="1" s="1"/>
  <c r="AZ281" i="1" s="1"/>
  <c r="AZ282" i="1" s="1"/>
  <c r="AZ283" i="1" s="1"/>
  <c r="AZ284" i="1" s="1"/>
  <c r="AZ285" i="1" s="1"/>
  <c r="AZ286" i="1" s="1"/>
  <c r="AZ287" i="1" s="1"/>
  <c r="L278" i="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BB278" i="1"/>
  <c r="BB279" i="1" s="1"/>
  <c r="BB280" i="1" s="1"/>
  <c r="BB281" i="1" s="1"/>
  <c r="BB282" i="1" s="1"/>
  <c r="BB283" i="1" s="1"/>
  <c r="BB284" i="1" s="1"/>
  <c r="BB285" i="1" s="1"/>
  <c r="BB286" i="1" s="1"/>
  <c r="BB287" i="1" s="1"/>
  <c r="M278" i="1"/>
  <c r="M279" i="1" s="1"/>
  <c r="M280" i="1" s="1"/>
  <c r="M281" i="1" s="1"/>
  <c r="M282" i="1" s="1"/>
  <c r="M283" i="1" s="1"/>
  <c r="M284" i="1" s="1"/>
  <c r="M285" i="1" s="1"/>
  <c r="M286" i="1" s="1"/>
  <c r="M287" i="1" s="1"/>
  <c r="M288" i="1" s="1"/>
  <c r="M289" i="1" s="1"/>
  <c r="M290" i="1" s="1"/>
  <c r="M291" i="1" s="1"/>
  <c r="M292" i="1" s="1"/>
  <c r="M293" i="1" s="1"/>
  <c r="M294" i="1" s="1"/>
  <c r="M295" i="1" s="1"/>
  <c r="M296" i="1" s="1"/>
  <c r="M297" i="1" s="1"/>
  <c r="M298" i="1" s="1"/>
  <c r="M299" i="1" s="1"/>
  <c r="M300" i="1" s="1"/>
  <c r="M301" i="1" s="1"/>
  <c r="M302" i="1" s="1"/>
  <c r="M303" i="1" s="1"/>
  <c r="M304" i="1" s="1"/>
  <c r="M305" i="1" s="1"/>
  <c r="M306" i="1" s="1"/>
  <c r="M307" i="1" s="1"/>
  <c r="M308" i="1" s="1"/>
  <c r="M309" i="1" s="1"/>
  <c r="M310" i="1" s="1"/>
  <c r="M311" i="1" s="1"/>
  <c r="N278" i="1"/>
  <c r="N279" i="1" s="1"/>
  <c r="N280" i="1" s="1"/>
  <c r="N281" i="1" s="1"/>
  <c r="N282" i="1" s="1"/>
  <c r="N283" i="1" s="1"/>
  <c r="N284" i="1" s="1"/>
  <c r="N285" i="1" s="1"/>
  <c r="N286" i="1" s="1"/>
  <c r="N287" i="1" s="1"/>
  <c r="N288" i="1" s="1"/>
  <c r="N289" i="1" s="1"/>
  <c r="N290" i="1" s="1"/>
  <c r="N291" i="1" s="1"/>
  <c r="N292" i="1" s="1"/>
  <c r="N293" i="1" s="1"/>
  <c r="N294" i="1" s="1"/>
  <c r="N295" i="1" s="1"/>
  <c r="N296" i="1" s="1"/>
  <c r="N297" i="1" s="1"/>
  <c r="N298" i="1" s="1"/>
  <c r="N299" i="1" s="1"/>
  <c r="N300" i="1" s="1"/>
  <c r="N301" i="1" s="1"/>
  <c r="N302" i="1" s="1"/>
  <c r="N303" i="1" s="1"/>
  <c r="N304" i="1" s="1"/>
  <c r="N305" i="1" s="1"/>
  <c r="N306" i="1" s="1"/>
  <c r="N307" i="1" s="1"/>
  <c r="N308" i="1" s="1"/>
  <c r="N309" i="1" s="1"/>
  <c r="N310" i="1" s="1"/>
  <c r="N311" i="1" s="1"/>
  <c r="O278" i="1"/>
  <c r="O279" i="1" s="1"/>
  <c r="O280" i="1" s="1"/>
  <c r="O281" i="1" s="1"/>
  <c r="O282" i="1" s="1"/>
  <c r="O283" i="1" s="1"/>
  <c r="O284" i="1" s="1"/>
  <c r="O285" i="1" s="1"/>
  <c r="O286" i="1" s="1"/>
  <c r="O287" i="1" s="1"/>
  <c r="O288" i="1" s="1"/>
  <c r="O289" i="1" s="1"/>
  <c r="O290" i="1" s="1"/>
  <c r="O291" i="1" s="1"/>
  <c r="O292" i="1" s="1"/>
  <c r="O293" i="1" s="1"/>
  <c r="O294" i="1" s="1"/>
  <c r="O295" i="1" s="1"/>
  <c r="O296" i="1" s="1"/>
  <c r="O297" i="1" s="1"/>
  <c r="O298" i="1" s="1"/>
  <c r="O299" i="1" s="1"/>
  <c r="O300" i="1" s="1"/>
  <c r="O301" i="1" s="1"/>
  <c r="O302" i="1" s="1"/>
  <c r="O303" i="1" s="1"/>
  <c r="O304" i="1" s="1"/>
  <c r="O305" i="1" s="1"/>
  <c r="O306" i="1" s="1"/>
  <c r="O307" i="1" s="1"/>
  <c r="O308" i="1" s="1"/>
  <c r="O309" i="1" s="1"/>
  <c r="O310" i="1" s="1"/>
  <c r="O311" i="1" s="1"/>
  <c r="B91" i="1"/>
  <c r="BK90" i="1"/>
  <c r="BJ90" i="1"/>
  <c r="BA90" i="1"/>
  <c r="AZ90" i="1"/>
  <c r="DM90" i="1"/>
  <c r="DN90" i="1"/>
  <c r="DO90" i="1"/>
  <c r="BI90" i="1"/>
  <c r="BH90" i="1"/>
  <c r="DP90" i="1"/>
  <c r="BB90" i="1"/>
  <c r="AG1573" i="4"/>
  <c r="AG1587" i="4"/>
  <c r="AG1572" i="4"/>
  <c r="AG1586" i="4"/>
  <c r="AG1390" i="4"/>
  <c r="AG1490" i="4"/>
  <c r="AG1473" i="4"/>
  <c r="AG1487" i="4"/>
  <c r="AG1472" i="4"/>
  <c r="AG1486" i="4"/>
  <c r="AG1373" i="4"/>
  <c r="AG1387" i="4"/>
  <c r="AG1372" i="4"/>
  <c r="AG1386" i="4"/>
  <c r="AG1273" i="4"/>
  <c r="AG1287" i="4"/>
  <c r="AG1272" i="4"/>
  <c r="AG1286" i="4"/>
  <c r="AG1190" i="4"/>
  <c r="AG1290" i="4"/>
  <c r="AG1072" i="4"/>
  <c r="AG1187" i="4"/>
  <c r="AG1172" i="4"/>
  <c r="AG1173" i="4"/>
  <c r="AG1186" i="4"/>
  <c r="AG1090" i="4"/>
  <c r="AG1073" i="4"/>
  <c r="AX317" i="1"/>
  <c r="AY317" i="1"/>
  <c r="DY173" i="1"/>
  <c r="DS173" i="1"/>
  <c r="DD173" i="1"/>
  <c r="DF173" i="1"/>
  <c r="CZ173" i="1"/>
  <c r="DR173" i="1"/>
  <c r="DC173" i="1"/>
  <c r="DT173" i="1"/>
  <c r="DZ173" i="1"/>
  <c r="DB173" i="1"/>
  <c r="DQ173" i="1"/>
  <c r="DE173" i="1"/>
  <c r="AG1086" i="4"/>
  <c r="AG1087" i="4"/>
  <c r="G843" i="4"/>
  <c r="S1364" i="4"/>
  <c r="C73" i="1"/>
  <c r="C74" i="1" s="1"/>
  <c r="C75" i="1" s="1"/>
  <c r="C76" i="1" s="1"/>
  <c r="C77" i="1" s="1"/>
  <c r="C78" i="1" s="1"/>
  <c r="C79" i="1" s="1"/>
  <c r="C80" i="1" s="1"/>
  <c r="C81" i="1" s="1"/>
  <c r="C82" i="1" s="1"/>
  <c r="C83" i="1" s="1"/>
  <c r="C84" i="1" s="1"/>
  <c r="C85" i="1" s="1"/>
  <c r="C86" i="1" s="1"/>
  <c r="G847" i="4"/>
  <c r="AX279" i="1"/>
  <c r="AX280" i="1" s="1"/>
  <c r="AX281" i="1" s="1"/>
  <c r="AX282" i="1" s="1"/>
  <c r="AX283" i="1" s="1"/>
  <c r="AX284" i="1" s="1"/>
  <c r="AX285" i="1" s="1"/>
  <c r="AX286" i="1" s="1"/>
  <c r="AX287" i="1" s="1"/>
  <c r="A40" i="4"/>
  <c r="D39" i="4"/>
  <c r="A56" i="4"/>
  <c r="F55" i="4"/>
  <c r="A120" i="4"/>
  <c r="C830" i="4"/>
  <c r="D830" i="4"/>
  <c r="E830" i="4"/>
  <c r="F830" i="4"/>
  <c r="BR6" i="1"/>
  <c r="BS6" i="1"/>
  <c r="BY6" i="1"/>
  <c r="BZ6" i="1"/>
  <c r="AW6" i="1"/>
  <c r="E821" i="4"/>
  <c r="E828" i="4"/>
  <c r="F828" i="4"/>
  <c r="C828" i="4"/>
  <c r="D821" i="4"/>
  <c r="F821" i="4"/>
  <c r="D822" i="4"/>
  <c r="F822" i="4"/>
  <c r="E832" i="4"/>
  <c r="C831" i="4"/>
  <c r="E831" i="4"/>
  <c r="E823" i="4"/>
  <c r="C833" i="4"/>
  <c r="F832" i="4"/>
  <c r="F833" i="4"/>
  <c r="D831" i="4"/>
  <c r="D823" i="4"/>
  <c r="C832" i="4"/>
  <c r="F823" i="4"/>
  <c r="E833" i="4"/>
  <c r="E822" i="4"/>
  <c r="F831" i="4"/>
  <c r="D832" i="4"/>
  <c r="F826" i="4"/>
  <c r="C827" i="4"/>
  <c r="D828" i="4"/>
  <c r="D833" i="4"/>
  <c r="E826" i="4"/>
  <c r="D827" i="4"/>
  <c r="B92" i="1" l="1"/>
  <c r="DO91" i="1"/>
  <c r="BJ91" i="1"/>
  <c r="BA91" i="1"/>
  <c r="DM91" i="1"/>
  <c r="BK91" i="1"/>
  <c r="DN91" i="1"/>
  <c r="AZ91" i="1"/>
  <c r="BB91" i="1"/>
  <c r="BI91" i="1"/>
  <c r="BH91" i="1"/>
  <c r="DP91" i="1"/>
  <c r="AG1591" i="4"/>
  <c r="AG1574" i="4"/>
  <c r="AG1588" i="4"/>
  <c r="AG1474" i="4"/>
  <c r="AG1488" i="4"/>
  <c r="AG1391" i="4"/>
  <c r="AG1491" i="4"/>
  <c r="AG1374" i="4"/>
  <c r="AG1388" i="4"/>
  <c r="AG1191" i="4"/>
  <c r="AG1291" i="4"/>
  <c r="AG1274" i="4"/>
  <c r="AG1288" i="4"/>
  <c r="AG1074" i="4"/>
  <c r="AG1174" i="4"/>
  <c r="AG1188" i="4"/>
  <c r="AG1091" i="4"/>
  <c r="AY318" i="1"/>
  <c r="AX318" i="1"/>
  <c r="DB174" i="1"/>
  <c r="DZ174" i="1"/>
  <c r="DT174" i="1"/>
  <c r="DC174" i="1"/>
  <c r="DR174" i="1"/>
  <c r="CZ174" i="1"/>
  <c r="DF174" i="1"/>
  <c r="DD174" i="1"/>
  <c r="DS174" i="1"/>
  <c r="DY174" i="1"/>
  <c r="DE174" i="1"/>
  <c r="DQ174" i="1"/>
  <c r="AG1088" i="4"/>
  <c r="G844" i="4"/>
  <c r="AG1476" i="4" s="1"/>
  <c r="AG1477" i="4" s="1"/>
  <c r="AG1478" i="4" s="1"/>
  <c r="AG1479" i="4" s="1"/>
  <c r="AG1480" i="4" s="1"/>
  <c r="AG1481" i="4" s="1"/>
  <c r="AG1482" i="4" s="1"/>
  <c r="T1364" i="4"/>
  <c r="C87" i="1"/>
  <c r="C88" i="1" s="1"/>
  <c r="C89" i="1" s="1"/>
  <c r="C90" i="1" s="1"/>
  <c r="C91" i="1" s="1"/>
  <c r="C92" i="1" s="1"/>
  <c r="C93" i="1" s="1"/>
  <c r="C94" i="1" s="1"/>
  <c r="C95" i="1" s="1"/>
  <c r="C96" i="1" s="1"/>
  <c r="C97" i="1" s="1"/>
  <c r="C98" i="1" s="1"/>
  <c r="C99" i="1" s="1"/>
  <c r="C100" i="1" s="1"/>
  <c r="C101" i="1" s="1"/>
  <c r="C102" i="1" s="1"/>
  <c r="C103" i="1" s="1"/>
  <c r="C104" i="1" s="1"/>
  <c r="C105" i="1" s="1"/>
  <c r="C106" i="1" s="1"/>
  <c r="C107" i="1" s="1"/>
  <c r="C108" i="1" s="1"/>
  <c r="C109" i="1" s="1"/>
  <c r="C110" i="1" s="1"/>
  <c r="C111" i="1" s="1"/>
  <c r="C112" i="1" s="1"/>
  <c r="C113" i="1" s="1"/>
  <c r="C114" i="1" s="1"/>
  <c r="C115" i="1" s="1"/>
  <c r="C116" i="1" s="1"/>
  <c r="C117" i="1" s="1"/>
  <c r="C118" i="1" s="1"/>
  <c r="CE55" i="4"/>
  <c r="BX55" i="4"/>
  <c r="BQ55" i="4"/>
  <c r="BO39" i="4"/>
  <c r="CC39" i="4"/>
  <c r="BV39" i="4"/>
  <c r="B55" i="4"/>
  <c r="B39" i="4"/>
  <c r="G848" i="4"/>
  <c r="A57" i="4"/>
  <c r="A41" i="4"/>
  <c r="F56" i="4"/>
  <c r="A121" i="4"/>
  <c r="D40" i="4"/>
  <c r="BS13" i="1"/>
  <c r="BS9" i="1"/>
  <c r="BR13" i="1"/>
  <c r="BR9" i="1"/>
  <c r="BZ9" i="1"/>
  <c r="BZ13" i="1"/>
  <c r="BY9" i="1"/>
  <c r="BY13" i="1"/>
  <c r="AW9" i="1"/>
  <c r="AW13" i="1"/>
  <c r="C824" i="4"/>
  <c r="C825" i="4" s="1"/>
  <c r="AC777" i="4"/>
  <c r="AA777" i="4"/>
  <c r="Y777" i="4"/>
  <c r="E24" i="4"/>
  <c r="A1286" i="4" s="1"/>
  <c r="D24" i="4"/>
  <c r="A1272" i="4" s="1"/>
  <c r="C24" i="4"/>
  <c r="A1268" i="4" s="1"/>
  <c r="E23" i="4"/>
  <c r="A1186" i="4" s="1"/>
  <c r="D23" i="4"/>
  <c r="A1172" i="4" s="1"/>
  <c r="C23" i="4"/>
  <c r="A1168" i="4" s="1"/>
  <c r="E22" i="4"/>
  <c r="D22" i="4"/>
  <c r="C22" i="4"/>
  <c r="D17" i="4"/>
  <c r="D16" i="4"/>
  <c r="D15" i="4"/>
  <c r="D14" i="4"/>
  <c r="A1276" i="4" s="1"/>
  <c r="D13" i="4"/>
  <c r="A1176" i="4" s="1"/>
  <c r="D12" i="4"/>
  <c r="A1076" i="4" s="1"/>
  <c r="F24" i="4"/>
  <c r="F23" i="4"/>
  <c r="F22" i="4"/>
  <c r="I843" i="4"/>
  <c r="H843" i="4"/>
  <c r="F20" i="3"/>
  <c r="AG1383" i="4" l="1"/>
  <c r="AG1384" i="4" s="1"/>
  <c r="AG1385" i="4" s="1"/>
  <c r="AG1376" i="4"/>
  <c r="AG1377" i="4" s="1"/>
  <c r="AG1378" i="4" s="1"/>
  <c r="AG1379" i="4" s="1"/>
  <c r="AG1380" i="4" s="1"/>
  <c r="AG1381" i="4" s="1"/>
  <c r="AG1382" i="4" s="1"/>
  <c r="AG1576" i="4"/>
  <c r="AG1577" i="4" s="1"/>
  <c r="AG1578" i="4" s="1"/>
  <c r="AG1579" i="4" s="1"/>
  <c r="AG1580" i="4" s="1"/>
  <c r="AG1581" i="4" s="1"/>
  <c r="AG1582" i="4" s="1"/>
  <c r="AG1583" i="4"/>
  <c r="AG1584" i="4" s="1"/>
  <c r="AG1585" i="4" s="1"/>
  <c r="AG1483" i="4"/>
  <c r="AG1484" i="4" s="1"/>
  <c r="AG1485" i="4" s="1"/>
  <c r="B93" i="1"/>
  <c r="DO92" i="1"/>
  <c r="BJ92" i="1"/>
  <c r="BK92" i="1"/>
  <c r="DN92" i="1"/>
  <c r="DM92" i="1"/>
  <c r="BA92" i="1"/>
  <c r="AZ92" i="1"/>
  <c r="BI92" i="1"/>
  <c r="BB92" i="1"/>
  <c r="BH92" i="1"/>
  <c r="DP92" i="1"/>
  <c r="V1374" i="4"/>
  <c r="V1488" i="4"/>
  <c r="V1574" i="4"/>
  <c r="V1388" i="4"/>
  <c r="V1274" i="4"/>
  <c r="V1474" i="4"/>
  <c r="V1588" i="4"/>
  <c r="V1288" i="4"/>
  <c r="V1583" i="4"/>
  <c r="V1584" i="4" s="1"/>
  <c r="V1383" i="4"/>
  <c r="V1384" i="4" s="1"/>
  <c r="V1576" i="4"/>
  <c r="V1476" i="4"/>
  <c r="V1483" i="4"/>
  <c r="V1484" i="4" s="1"/>
  <c r="V1376" i="4"/>
  <c r="V1377" i="4" s="1"/>
  <c r="V1378" i="4" s="1"/>
  <c r="V1379" i="4" s="1"/>
  <c r="V1380" i="4" s="1"/>
  <c r="V1381" i="4" s="1"/>
  <c r="V1382" i="4" s="1"/>
  <c r="V1593" i="4"/>
  <c r="V1594" i="4" s="1"/>
  <c r="V1595" i="4" s="1"/>
  <c r="V1596" i="4" s="1"/>
  <c r="V1597" i="4" s="1"/>
  <c r="V1598" i="4" s="1"/>
  <c r="V1599" i="4" s="1"/>
  <c r="V1600" i="4" s="1"/>
  <c r="V1601" i="4" s="1"/>
  <c r="V1602" i="4" s="1"/>
  <c r="V1603" i="4" s="1"/>
  <c r="V1604" i="4" s="1"/>
  <c r="V1605" i="4" s="1"/>
  <c r="V1606" i="4" s="1"/>
  <c r="V1607" i="4" s="1"/>
  <c r="V1608" i="4" s="1"/>
  <c r="V1493" i="4"/>
  <c r="V1494" i="4" s="1"/>
  <c r="V1495" i="4" s="1"/>
  <c r="V1496" i="4" s="1"/>
  <c r="V1497" i="4" s="1"/>
  <c r="V1498" i="4" s="1"/>
  <c r="V1499" i="4" s="1"/>
  <c r="V1500" i="4" s="1"/>
  <c r="V1501" i="4" s="1"/>
  <c r="V1502" i="4" s="1"/>
  <c r="V1503" i="4" s="1"/>
  <c r="V1504" i="4" s="1"/>
  <c r="V1505" i="4" s="1"/>
  <c r="V1506" i="4" s="1"/>
  <c r="V1507" i="4" s="1"/>
  <c r="V1508" i="4" s="1"/>
  <c r="V1410" i="4"/>
  <c r="V1610" i="4"/>
  <c r="V1510" i="4"/>
  <c r="U1374" i="4"/>
  <c r="U1488" i="4"/>
  <c r="U1574" i="4"/>
  <c r="U1388" i="4"/>
  <c r="U1274" i="4"/>
  <c r="U1474" i="4"/>
  <c r="U1588" i="4"/>
  <c r="U1288" i="4"/>
  <c r="U1576" i="4"/>
  <c r="U1583" i="4"/>
  <c r="U1584" i="4" s="1"/>
  <c r="U1476" i="4"/>
  <c r="U1483" i="4"/>
  <c r="U1484" i="4" s="1"/>
  <c r="U1383" i="4"/>
  <c r="U1384" i="4" s="1"/>
  <c r="U1376" i="4"/>
  <c r="U1377" i="4" s="1"/>
  <c r="U1378" i="4" s="1"/>
  <c r="U1379" i="4" s="1"/>
  <c r="U1380" i="4" s="1"/>
  <c r="U1381" i="4" s="1"/>
  <c r="U1382" i="4" s="1"/>
  <c r="U1493" i="4"/>
  <c r="U1494" i="4" s="1"/>
  <c r="U1495" i="4" s="1"/>
  <c r="U1496" i="4" s="1"/>
  <c r="U1497" i="4" s="1"/>
  <c r="U1498" i="4" s="1"/>
  <c r="U1499" i="4" s="1"/>
  <c r="U1500" i="4" s="1"/>
  <c r="U1501" i="4" s="1"/>
  <c r="U1502" i="4" s="1"/>
  <c r="U1503" i="4" s="1"/>
  <c r="U1504" i="4" s="1"/>
  <c r="U1505" i="4" s="1"/>
  <c r="U1506" i="4" s="1"/>
  <c r="U1507" i="4" s="1"/>
  <c r="U1508" i="4" s="1"/>
  <c r="U1593" i="4"/>
  <c r="U1594" i="4" s="1"/>
  <c r="U1595" i="4" s="1"/>
  <c r="U1596" i="4" s="1"/>
  <c r="U1597" i="4" s="1"/>
  <c r="U1598" i="4" s="1"/>
  <c r="U1599" i="4" s="1"/>
  <c r="U1600" i="4" s="1"/>
  <c r="U1601" i="4" s="1"/>
  <c r="U1602" i="4" s="1"/>
  <c r="U1603" i="4" s="1"/>
  <c r="U1604" i="4" s="1"/>
  <c r="U1605" i="4" s="1"/>
  <c r="U1606" i="4" s="1"/>
  <c r="U1607" i="4" s="1"/>
  <c r="U1608" i="4" s="1"/>
  <c r="U1410" i="4"/>
  <c r="U1610" i="4"/>
  <c r="U1510" i="4"/>
  <c r="W1276" i="4"/>
  <c r="W1277" i="4" s="1"/>
  <c r="W1278" i="4" s="1"/>
  <c r="W1279" i="4" s="1"/>
  <c r="W1280" i="4" s="1"/>
  <c r="W1281" i="4" s="1"/>
  <c r="W1282" i="4" s="1"/>
  <c r="AC1276" i="4"/>
  <c r="AB1276" i="4"/>
  <c r="U1276" i="4"/>
  <c r="AD1276" i="4"/>
  <c r="V1276" i="4"/>
  <c r="AE1276" i="4"/>
  <c r="AG1276" i="4"/>
  <c r="AG1277" i="4" s="1"/>
  <c r="AG1278" i="4" s="1"/>
  <c r="AG1279" i="4" s="1"/>
  <c r="AG1280" i="4" s="1"/>
  <c r="AG1281" i="4" s="1"/>
  <c r="AG1282" i="4" s="1"/>
  <c r="AG1183" i="4"/>
  <c r="AG1184" i="4" s="1"/>
  <c r="AG1185" i="4" s="1"/>
  <c r="AG1283" i="4"/>
  <c r="AG1284" i="4" s="1"/>
  <c r="AG1285" i="4" s="1"/>
  <c r="AG1083" i="4"/>
  <c r="AG1084" i="4" s="1"/>
  <c r="AG1085" i="4" s="1"/>
  <c r="AB1176" i="4"/>
  <c r="U1176" i="4"/>
  <c r="V1176" i="4"/>
  <c r="AG1176" i="4"/>
  <c r="AG1177" i="4" s="1"/>
  <c r="AG1178" i="4" s="1"/>
  <c r="AG1179" i="4" s="1"/>
  <c r="AG1180" i="4" s="1"/>
  <c r="AG1181" i="4" s="1"/>
  <c r="AG1182" i="4" s="1"/>
  <c r="AE1176" i="4"/>
  <c r="AD1176" i="4"/>
  <c r="AC1176" i="4"/>
  <c r="AE1076" i="4"/>
  <c r="AE1077" i="4" s="1"/>
  <c r="AE1078" i="4" s="1"/>
  <c r="AE1079" i="4" s="1"/>
  <c r="AE1080" i="4" s="1"/>
  <c r="AE1081" i="4" s="1"/>
  <c r="AE1082" i="4" s="1"/>
  <c r="AD1076" i="4"/>
  <c r="AD1077" i="4" s="1"/>
  <c r="AD1078" i="4" s="1"/>
  <c r="AD1079" i="4" s="1"/>
  <c r="AD1080" i="4" s="1"/>
  <c r="AD1081" i="4" s="1"/>
  <c r="AD1082" i="4" s="1"/>
  <c r="AC1076" i="4"/>
  <c r="AC1077" i="4" s="1"/>
  <c r="AC1078" i="4" s="1"/>
  <c r="AB1076" i="4"/>
  <c r="AB1077" i="4" s="1"/>
  <c r="AB1078" i="4" s="1"/>
  <c r="AB1079" i="4" s="1"/>
  <c r="AB1080" i="4" s="1"/>
  <c r="V1076" i="4"/>
  <c r="V1077" i="4" s="1"/>
  <c r="V1078" i="4" s="1"/>
  <c r="V1079" i="4" s="1"/>
  <c r="V1080" i="4" s="1"/>
  <c r="V1081" i="4" s="1"/>
  <c r="V1082" i="4" s="1"/>
  <c r="U1076" i="4"/>
  <c r="U1077" i="4" s="1"/>
  <c r="U1078" i="4" s="1"/>
  <c r="U1079" i="4" s="1"/>
  <c r="U1080" i="4" s="1"/>
  <c r="U1081" i="4" s="1"/>
  <c r="U1082" i="4" s="1"/>
  <c r="AG1076" i="4"/>
  <c r="AG1077" i="4" s="1"/>
  <c r="AG1078" i="4" s="1"/>
  <c r="AG1079" i="4" s="1"/>
  <c r="AG1080" i="4" s="1"/>
  <c r="AG1081" i="4" s="1"/>
  <c r="AG1082" i="4" s="1"/>
  <c r="AG1193" i="4"/>
  <c r="AG1194" i="4" s="1"/>
  <c r="AG1195" i="4" s="1"/>
  <c r="AG1196" i="4" s="1"/>
  <c r="AG1197" i="4" s="1"/>
  <c r="AG1198" i="4" s="1"/>
  <c r="AG1199" i="4" s="1"/>
  <c r="AG1200" i="4" s="1"/>
  <c r="AG1201" i="4" s="1"/>
  <c r="AG1202" i="4" s="1"/>
  <c r="AG1203" i="4" s="1"/>
  <c r="AG1204" i="4" s="1"/>
  <c r="AG1205" i="4" s="1"/>
  <c r="AG1206" i="4" s="1"/>
  <c r="AG1207" i="4" s="1"/>
  <c r="AG1208" i="4" s="1"/>
  <c r="AG1209" i="4"/>
  <c r="AG1210" i="4" s="1"/>
  <c r="AG1293" i="4"/>
  <c r="AG1294" i="4" s="1"/>
  <c r="AG1295" i="4" s="1"/>
  <c r="AG1296" i="4" s="1"/>
  <c r="AG1297" i="4" s="1"/>
  <c r="AG1298" i="4" s="1"/>
  <c r="AG1299" i="4" s="1"/>
  <c r="AG1300" i="4" s="1"/>
  <c r="AG1301" i="4" s="1"/>
  <c r="AG1302" i="4" s="1"/>
  <c r="AG1303" i="4" s="1"/>
  <c r="AG1304" i="4" s="1"/>
  <c r="AG1305" i="4" s="1"/>
  <c r="AG1306" i="4" s="1"/>
  <c r="AG1307" i="4" s="1"/>
  <c r="AG1308" i="4" s="1"/>
  <c r="AG1309" i="4"/>
  <c r="AG1310" i="4" s="1"/>
  <c r="CB1172" i="4"/>
  <c r="CC1172" i="4"/>
  <c r="BO1172" i="4"/>
  <c r="BN1172" i="4"/>
  <c r="BU1172" i="4"/>
  <c r="BV1172" i="4"/>
  <c r="CC1186" i="4"/>
  <c r="CB1186" i="4"/>
  <c r="BO1186" i="4"/>
  <c r="BU1186" i="4"/>
  <c r="BN1186" i="4"/>
  <c r="BV1186" i="4"/>
  <c r="BN1272" i="4"/>
  <c r="BN1273" i="4" s="1"/>
  <c r="BO1272" i="4"/>
  <c r="BO1273" i="4" s="1"/>
  <c r="BU1272" i="4"/>
  <c r="BU1273" i="4" s="1"/>
  <c r="BV1272" i="4"/>
  <c r="BV1273" i="4" s="1"/>
  <c r="CB1272" i="4"/>
  <c r="CB1273" i="4" s="1"/>
  <c r="CC1272" i="4"/>
  <c r="CC1273" i="4" s="1"/>
  <c r="BO1286" i="4"/>
  <c r="BO1287" i="4" s="1"/>
  <c r="BN1286" i="4"/>
  <c r="BN1287" i="4" s="1"/>
  <c r="BU1286" i="4"/>
  <c r="BU1287" i="4" s="1"/>
  <c r="BV1286" i="4"/>
  <c r="BV1287" i="4" s="1"/>
  <c r="CB1286" i="4"/>
  <c r="CB1287" i="4" s="1"/>
  <c r="CC1286" i="4"/>
  <c r="CC1287" i="4" s="1"/>
  <c r="AG1592" i="4"/>
  <c r="AG1609" i="4"/>
  <c r="AG1610" i="4" s="1"/>
  <c r="AG1575" i="4"/>
  <c r="AG1589" i="4"/>
  <c r="AG1593" i="4"/>
  <c r="AG1594" i="4" s="1"/>
  <c r="AG1595" i="4" s="1"/>
  <c r="AG1596" i="4" s="1"/>
  <c r="AG1597" i="4" s="1"/>
  <c r="AG1598" i="4" s="1"/>
  <c r="AG1599" i="4" s="1"/>
  <c r="AG1600" i="4" s="1"/>
  <c r="AG1601" i="4" s="1"/>
  <c r="AG1602" i="4" s="1"/>
  <c r="AG1603" i="4" s="1"/>
  <c r="AG1604" i="4" s="1"/>
  <c r="AG1605" i="4" s="1"/>
  <c r="AG1606" i="4" s="1"/>
  <c r="AG1607" i="4" s="1"/>
  <c r="AG1608" i="4" s="1"/>
  <c r="AG1475" i="4"/>
  <c r="AG1489" i="4"/>
  <c r="AG1493" i="4"/>
  <c r="AG1494" i="4" s="1"/>
  <c r="AG1495" i="4" s="1"/>
  <c r="AG1496" i="4" s="1"/>
  <c r="AG1497" i="4" s="1"/>
  <c r="AG1498" i="4" s="1"/>
  <c r="AG1499" i="4" s="1"/>
  <c r="AG1500" i="4" s="1"/>
  <c r="AG1501" i="4" s="1"/>
  <c r="AG1502" i="4" s="1"/>
  <c r="AG1503" i="4" s="1"/>
  <c r="AG1504" i="4" s="1"/>
  <c r="AG1505" i="4" s="1"/>
  <c r="AG1506" i="4" s="1"/>
  <c r="AG1507" i="4" s="1"/>
  <c r="AG1508" i="4" s="1"/>
  <c r="AG1492" i="4"/>
  <c r="AG1509" i="4"/>
  <c r="AG1510" i="4" s="1"/>
  <c r="AG1392" i="4"/>
  <c r="AG1409" i="4"/>
  <c r="AG1410" i="4" s="1"/>
  <c r="AG1375" i="4"/>
  <c r="AG1389" i="4"/>
  <c r="AG1393" i="4"/>
  <c r="AG1394" i="4" s="1"/>
  <c r="AG1395" i="4" s="1"/>
  <c r="AG1396" i="4" s="1"/>
  <c r="AG1397" i="4" s="1"/>
  <c r="AG1398" i="4" s="1"/>
  <c r="AG1399" i="4" s="1"/>
  <c r="AG1400" i="4" s="1"/>
  <c r="AG1401" i="4" s="1"/>
  <c r="AG1402" i="4" s="1"/>
  <c r="AG1403" i="4" s="1"/>
  <c r="AG1404" i="4" s="1"/>
  <c r="AG1405" i="4" s="1"/>
  <c r="AG1406" i="4" s="1"/>
  <c r="AG1407" i="4" s="1"/>
  <c r="AG1408" i="4" s="1"/>
  <c r="AG1275" i="4"/>
  <c r="AG1289" i="4"/>
  <c r="AG1292" i="4"/>
  <c r="A1068" i="4"/>
  <c r="U1188" i="4"/>
  <c r="U1174" i="4"/>
  <c r="A1072" i="4"/>
  <c r="CC1072" i="4" s="1"/>
  <c r="A1086" i="4"/>
  <c r="CC1086" i="4" s="1"/>
  <c r="V1188" i="4"/>
  <c r="V1174" i="4"/>
  <c r="AG1192" i="4"/>
  <c r="AG1175" i="4"/>
  <c r="AG1189" i="4"/>
  <c r="AG1109" i="4"/>
  <c r="AG1110" i="4" s="1"/>
  <c r="AG1092" i="4"/>
  <c r="U1074" i="4"/>
  <c r="V1074" i="4"/>
  <c r="AG1075" i="4"/>
  <c r="AX319" i="1"/>
  <c r="AY319" i="1"/>
  <c r="DS175" i="1"/>
  <c r="DD175" i="1"/>
  <c r="DF175" i="1"/>
  <c r="CZ175" i="1"/>
  <c r="DR175" i="1"/>
  <c r="DC175" i="1"/>
  <c r="DT175" i="1"/>
  <c r="DQ175" i="1"/>
  <c r="DY175" i="1"/>
  <c r="DE175" i="1"/>
  <c r="DZ175" i="1"/>
  <c r="DB175" i="1"/>
  <c r="G1003" i="4"/>
  <c r="G983" i="4"/>
  <c r="G923" i="4"/>
  <c r="G1023" i="4"/>
  <c r="G943" i="4"/>
  <c r="G963" i="4"/>
  <c r="U1084" i="4"/>
  <c r="U1088" i="4"/>
  <c r="V1084" i="4"/>
  <c r="V1088" i="4"/>
  <c r="AG1089" i="4"/>
  <c r="I847" i="4"/>
  <c r="J953" i="4"/>
  <c r="I953" i="4"/>
  <c r="H953" i="4"/>
  <c r="G953" i="4"/>
  <c r="F953" i="4"/>
  <c r="E953" i="4"/>
  <c r="D953" i="4"/>
  <c r="C953" i="4"/>
  <c r="J968" i="4"/>
  <c r="I968" i="4"/>
  <c r="H968" i="4"/>
  <c r="F968" i="4"/>
  <c r="E968" i="4"/>
  <c r="D968" i="4"/>
  <c r="C968" i="4"/>
  <c r="G968" i="4"/>
  <c r="C933" i="4"/>
  <c r="F933" i="4"/>
  <c r="G933" i="4"/>
  <c r="D933" i="4"/>
  <c r="H933" i="4"/>
  <c r="E933" i="4"/>
  <c r="J933" i="4"/>
  <c r="I933" i="4"/>
  <c r="G973" i="4"/>
  <c r="I973" i="4"/>
  <c r="J973" i="4"/>
  <c r="D928" i="4"/>
  <c r="J928" i="4"/>
  <c r="I928" i="4"/>
  <c r="H928" i="4"/>
  <c r="G928" i="4"/>
  <c r="F928" i="4"/>
  <c r="E928" i="4"/>
  <c r="C928" i="4"/>
  <c r="J948" i="4"/>
  <c r="I948" i="4"/>
  <c r="F948" i="4"/>
  <c r="D948" i="4"/>
  <c r="H948" i="4"/>
  <c r="E948" i="4"/>
  <c r="C948" i="4"/>
  <c r="G948" i="4"/>
  <c r="J1013" i="4"/>
  <c r="I1013" i="4"/>
  <c r="H1013" i="4"/>
  <c r="G1013" i="4"/>
  <c r="C1013" i="4"/>
  <c r="F1013" i="4"/>
  <c r="E1013" i="4"/>
  <c r="D1013" i="4"/>
  <c r="H988" i="4"/>
  <c r="C988" i="4"/>
  <c r="G988" i="4"/>
  <c r="E988" i="4"/>
  <c r="D988" i="4"/>
  <c r="F988" i="4"/>
  <c r="I988" i="4"/>
  <c r="J988" i="4"/>
  <c r="H993" i="4"/>
  <c r="F993" i="4"/>
  <c r="J993" i="4"/>
  <c r="E993" i="4"/>
  <c r="D993" i="4"/>
  <c r="C993" i="4"/>
  <c r="G993" i="4"/>
  <c r="I993" i="4"/>
  <c r="G1008" i="4"/>
  <c r="F1008" i="4"/>
  <c r="E1008" i="4"/>
  <c r="D1008" i="4"/>
  <c r="C1008" i="4"/>
  <c r="J1008" i="4"/>
  <c r="I1008" i="4"/>
  <c r="H1008" i="4"/>
  <c r="G1033" i="4"/>
  <c r="J1033" i="4"/>
  <c r="I1033" i="4"/>
  <c r="J1028" i="4"/>
  <c r="I1028" i="4"/>
  <c r="H1028" i="4"/>
  <c r="G1028" i="4"/>
  <c r="F1028" i="4"/>
  <c r="E1028" i="4"/>
  <c r="D1028" i="4"/>
  <c r="C1028" i="4"/>
  <c r="U1364" i="4"/>
  <c r="C120" i="1"/>
  <c r="H120" i="1" s="1"/>
  <c r="BX39" i="4"/>
  <c r="BW39" i="4"/>
  <c r="BY39" i="4" s="1"/>
  <c r="CC40" i="4"/>
  <c r="BV40" i="4"/>
  <c r="BO40" i="4"/>
  <c r="CE39" i="4"/>
  <c r="CD39" i="4"/>
  <c r="CF39" i="4" s="1"/>
  <c r="CE56" i="4"/>
  <c r="BX56" i="4"/>
  <c r="BQ56" i="4"/>
  <c r="BQ39" i="4"/>
  <c r="BP39" i="4"/>
  <c r="BR39" i="4" s="1"/>
  <c r="BT55" i="4"/>
  <c r="BS55" i="4"/>
  <c r="CA55" i="4"/>
  <c r="BZ55" i="4"/>
  <c r="CH55" i="4"/>
  <c r="CG55" i="4"/>
  <c r="B56" i="4"/>
  <c r="B40" i="4"/>
  <c r="D41" i="4"/>
  <c r="A58" i="4"/>
  <c r="F57" i="4"/>
  <c r="A42" i="4"/>
  <c r="A122" i="4"/>
  <c r="C823" i="4"/>
  <c r="C821" i="4"/>
  <c r="C822" i="4"/>
  <c r="J853" i="4"/>
  <c r="J857" i="4" s="1"/>
  <c r="I853" i="4"/>
  <c r="I857" i="4" s="1"/>
  <c r="H853" i="4"/>
  <c r="H857" i="4" s="1"/>
  <c r="I852" i="4"/>
  <c r="I856" i="4" s="1"/>
  <c r="I851" i="4"/>
  <c r="I855" i="4" s="1"/>
  <c r="H851" i="4"/>
  <c r="H855" i="4" s="1"/>
  <c r="I850" i="4"/>
  <c r="I854" i="4" s="1"/>
  <c r="H850" i="4"/>
  <c r="H854" i="4" s="1"/>
  <c r="B94" i="1" l="1"/>
  <c r="DN93" i="1"/>
  <c r="DM93" i="1"/>
  <c r="AZ93" i="1"/>
  <c r="BA93" i="1"/>
  <c r="DO93" i="1"/>
  <c r="BK93" i="1"/>
  <c r="BJ93" i="1"/>
  <c r="BH93" i="1"/>
  <c r="BB93" i="1"/>
  <c r="BI93" i="1"/>
  <c r="DP93" i="1"/>
  <c r="BN1072" i="4"/>
  <c r="BO1072" i="4"/>
  <c r="U1477" i="4"/>
  <c r="U1577" i="4"/>
  <c r="V1477" i="4"/>
  <c r="V1577" i="4"/>
  <c r="V1591" i="4"/>
  <c r="V1291" i="4"/>
  <c r="V1491" i="4"/>
  <c r="V1391" i="4"/>
  <c r="V1393" i="4"/>
  <c r="V1394" i="4" s="1"/>
  <c r="V1395" i="4" s="1"/>
  <c r="V1396" i="4" s="1"/>
  <c r="V1397" i="4" s="1"/>
  <c r="V1398" i="4" s="1"/>
  <c r="V1399" i="4" s="1"/>
  <c r="V1400" i="4" s="1"/>
  <c r="V1401" i="4" s="1"/>
  <c r="V1402" i="4" s="1"/>
  <c r="V1403" i="4" s="1"/>
  <c r="V1404" i="4" s="1"/>
  <c r="V1405" i="4" s="1"/>
  <c r="V1406" i="4" s="1"/>
  <c r="V1407" i="4" s="1"/>
  <c r="V1408" i="4" s="1"/>
  <c r="V1509" i="4"/>
  <c r="V1609" i="4"/>
  <c r="V1409" i="4"/>
  <c r="AB1081" i="4"/>
  <c r="AC1079" i="4"/>
  <c r="AC1177" i="4"/>
  <c r="AD1177" i="4"/>
  <c r="AE1177" i="4"/>
  <c r="V1177" i="4"/>
  <c r="U1177" i="4"/>
  <c r="AB1177" i="4"/>
  <c r="AE1277" i="4"/>
  <c r="V1277" i="4"/>
  <c r="AD1277" i="4"/>
  <c r="U1277" i="4"/>
  <c r="AB1277" i="4"/>
  <c r="AC1277" i="4"/>
  <c r="A1310" i="4"/>
  <c r="W1309" i="4"/>
  <c r="V1309" i="4"/>
  <c r="W1293" i="4"/>
  <c r="W1294" i="4" s="1"/>
  <c r="W1295" i="4" s="1"/>
  <c r="W1296" i="4" s="1"/>
  <c r="W1297" i="4" s="1"/>
  <c r="W1298" i="4" s="1"/>
  <c r="W1299" i="4" s="1"/>
  <c r="W1300" i="4" s="1"/>
  <c r="W1301" i="4" s="1"/>
  <c r="W1302" i="4" s="1"/>
  <c r="W1303" i="4" s="1"/>
  <c r="W1304" i="4" s="1"/>
  <c r="W1305" i="4" s="1"/>
  <c r="W1306" i="4" s="1"/>
  <c r="W1307" i="4" s="1"/>
  <c r="W1308" i="4" s="1"/>
  <c r="V1293" i="4"/>
  <c r="V1294" i="4" s="1"/>
  <c r="V1295" i="4" s="1"/>
  <c r="V1296" i="4" s="1"/>
  <c r="V1297" i="4" s="1"/>
  <c r="V1298" i="4" s="1"/>
  <c r="V1299" i="4" s="1"/>
  <c r="V1300" i="4" s="1"/>
  <c r="V1301" i="4" s="1"/>
  <c r="V1302" i="4" s="1"/>
  <c r="V1303" i="4" s="1"/>
  <c r="V1304" i="4" s="1"/>
  <c r="V1305" i="4" s="1"/>
  <c r="V1306" i="4" s="1"/>
  <c r="V1307" i="4" s="1"/>
  <c r="V1308" i="4" s="1"/>
  <c r="CC1288" i="4"/>
  <c r="CC1289" i="4" s="1"/>
  <c r="CC1290" i="4" s="1"/>
  <c r="CC1291" i="4" s="1"/>
  <c r="CC1292" i="4" s="1"/>
  <c r="CC1293" i="4" s="1"/>
  <c r="CC1308" i="4"/>
  <c r="CC1296" i="4"/>
  <c r="CB1288" i="4"/>
  <c r="CB1289" i="4" s="1"/>
  <c r="CB1290" i="4" s="1"/>
  <c r="CB1291" i="4" s="1"/>
  <c r="CB1292" i="4" s="1"/>
  <c r="CB1293" i="4" s="1"/>
  <c r="CB1308" i="4"/>
  <c r="CB1296" i="4"/>
  <c r="CB1301" i="4"/>
  <c r="BV1288" i="4"/>
  <c r="BV1289" i="4" s="1"/>
  <c r="BV1290" i="4" s="1"/>
  <c r="BV1291" i="4" s="1"/>
  <c r="BV1292" i="4" s="1"/>
  <c r="BV1293" i="4" s="1"/>
  <c r="BV1308" i="4"/>
  <c r="BV1296" i="4"/>
  <c r="BU1288" i="4"/>
  <c r="BU1289" i="4" s="1"/>
  <c r="BU1290" i="4" s="1"/>
  <c r="BU1291" i="4" s="1"/>
  <c r="BU1292" i="4" s="1"/>
  <c r="BU1293" i="4" s="1"/>
  <c r="BU1301" i="4"/>
  <c r="BU1308" i="4"/>
  <c r="BU1296" i="4"/>
  <c r="BN1288" i="4"/>
  <c r="BN1289" i="4" s="1"/>
  <c r="BN1290" i="4" s="1"/>
  <c r="BN1291" i="4" s="1"/>
  <c r="BN1292" i="4" s="1"/>
  <c r="BN1293" i="4" s="1"/>
  <c r="BN1296" i="4"/>
  <c r="BN1308" i="4"/>
  <c r="BN1301" i="4"/>
  <c r="BO1288" i="4"/>
  <c r="BO1289" i="4" s="1"/>
  <c r="BO1290" i="4" s="1"/>
  <c r="BO1291" i="4" s="1"/>
  <c r="BO1292" i="4" s="1"/>
  <c r="BO1293" i="4" s="1"/>
  <c r="BO1308" i="4"/>
  <c r="BO1296" i="4"/>
  <c r="CC1274" i="4"/>
  <c r="CC1307" i="4"/>
  <c r="CC1279" i="4"/>
  <c r="CB1274" i="4"/>
  <c r="CB1297" i="4"/>
  <c r="CB1283" i="4"/>
  <c r="CB1279" i="4"/>
  <c r="CB1307" i="4"/>
  <c r="BV1274" i="4"/>
  <c r="BV1307" i="4"/>
  <c r="BV1279" i="4"/>
  <c r="BU1283" i="4"/>
  <c r="BU1274" i="4"/>
  <c r="BU1307" i="4"/>
  <c r="BU1297" i="4"/>
  <c r="BU1279" i="4"/>
  <c r="BO1274" i="4"/>
  <c r="BO1279" i="4"/>
  <c r="BO1307" i="4"/>
  <c r="BN1297" i="4"/>
  <c r="BN1307" i="4"/>
  <c r="BN1274" i="4"/>
  <c r="BN1283" i="4"/>
  <c r="BN1279" i="4"/>
  <c r="BN1086" i="4"/>
  <c r="BN1087" i="4" s="1"/>
  <c r="BO1086" i="4"/>
  <c r="BO1087" i="4" s="1"/>
  <c r="BU1086" i="4"/>
  <c r="BU1087" i="4" s="1"/>
  <c r="BV1086" i="4"/>
  <c r="BV1087" i="4" s="1"/>
  <c r="CB1086" i="4"/>
  <c r="CB1087" i="4" s="1"/>
  <c r="BN1187" i="4"/>
  <c r="BO1187" i="4"/>
  <c r="BU1187" i="4"/>
  <c r="BV1187" i="4"/>
  <c r="CB1187" i="4"/>
  <c r="CC1187" i="4"/>
  <c r="V1091" i="4"/>
  <c r="V1191" i="4"/>
  <c r="BU1072" i="4"/>
  <c r="BU1073" i="4" s="1"/>
  <c r="BV1072" i="4"/>
  <c r="BV1073" i="4" s="1"/>
  <c r="CB1072" i="4"/>
  <c r="CB1073" i="4" s="1"/>
  <c r="A1210" i="4"/>
  <c r="W1209" i="4"/>
  <c r="V1209" i="4"/>
  <c r="U1193" i="4"/>
  <c r="U1194" i="4" s="1"/>
  <c r="U1195" i="4" s="1"/>
  <c r="U1196" i="4" s="1"/>
  <c r="U1197" i="4" s="1"/>
  <c r="U1198" i="4" s="1"/>
  <c r="U1199" i="4" s="1"/>
  <c r="U1200" i="4" s="1"/>
  <c r="U1201" i="4" s="1"/>
  <c r="U1202" i="4" s="1"/>
  <c r="U1203" i="4" s="1"/>
  <c r="U1204" i="4" s="1"/>
  <c r="U1205" i="4" s="1"/>
  <c r="U1206" i="4" s="1"/>
  <c r="U1207" i="4" s="1"/>
  <c r="U1208" i="4" s="1"/>
  <c r="AD1193" i="4"/>
  <c r="AD1194" i="4" s="1"/>
  <c r="AD1195" i="4" s="1"/>
  <c r="AD1196" i="4" s="1"/>
  <c r="AD1197" i="4" s="1"/>
  <c r="AD1198" i="4" s="1"/>
  <c r="AD1199" i="4" s="1"/>
  <c r="AD1200" i="4" s="1"/>
  <c r="AD1201" i="4" s="1"/>
  <c r="AD1202" i="4" s="1"/>
  <c r="AD1203" i="4" s="1"/>
  <c r="AD1204" i="4" s="1"/>
  <c r="AD1205" i="4" s="1"/>
  <c r="AD1206" i="4" s="1"/>
  <c r="AD1207" i="4" s="1"/>
  <c r="AD1208" i="4" s="1"/>
  <c r="AE1193" i="4"/>
  <c r="AE1194" i="4" s="1"/>
  <c r="AE1195" i="4" s="1"/>
  <c r="AE1196" i="4" s="1"/>
  <c r="AE1197" i="4" s="1"/>
  <c r="AE1198" i="4" s="1"/>
  <c r="AE1199" i="4" s="1"/>
  <c r="AE1200" i="4" s="1"/>
  <c r="AE1201" i="4" s="1"/>
  <c r="AE1202" i="4" s="1"/>
  <c r="AE1203" i="4" s="1"/>
  <c r="AE1204" i="4" s="1"/>
  <c r="AE1205" i="4" s="1"/>
  <c r="AE1206" i="4" s="1"/>
  <c r="AE1207" i="4" s="1"/>
  <c r="AE1208" i="4" s="1"/>
  <c r="AC1193" i="4"/>
  <c r="AC1194" i="4" s="1"/>
  <c r="AC1195" i="4" s="1"/>
  <c r="AC1196" i="4" s="1"/>
  <c r="AC1197" i="4" s="1"/>
  <c r="AC1198" i="4" s="1"/>
  <c r="AC1199" i="4" s="1"/>
  <c r="AC1200" i="4" s="1"/>
  <c r="AC1201" i="4" s="1"/>
  <c r="AC1202" i="4" s="1"/>
  <c r="AC1203" i="4" s="1"/>
  <c r="AC1204" i="4" s="1"/>
  <c r="AC1205" i="4" s="1"/>
  <c r="AC1206" i="4" s="1"/>
  <c r="AC1207" i="4" s="1"/>
  <c r="AC1208" i="4" s="1"/>
  <c r="AB1193" i="4"/>
  <c r="AB1194" i="4" s="1"/>
  <c r="AB1195" i="4" s="1"/>
  <c r="AB1196" i="4" s="1"/>
  <c r="AB1197" i="4" s="1"/>
  <c r="AB1198" i="4" s="1"/>
  <c r="AB1199" i="4" s="1"/>
  <c r="AB1200" i="4" s="1"/>
  <c r="AB1201" i="4" s="1"/>
  <c r="AB1202" i="4" s="1"/>
  <c r="AB1203" i="4" s="1"/>
  <c r="AB1204" i="4" s="1"/>
  <c r="AB1205" i="4" s="1"/>
  <c r="AB1206" i="4" s="1"/>
  <c r="AB1207" i="4" s="1"/>
  <c r="AB1208" i="4" s="1"/>
  <c r="W1193" i="4"/>
  <c r="W1194" i="4" s="1"/>
  <c r="W1195" i="4" s="1"/>
  <c r="W1196" i="4" s="1"/>
  <c r="W1197" i="4" s="1"/>
  <c r="W1198" i="4" s="1"/>
  <c r="W1199" i="4" s="1"/>
  <c r="W1200" i="4" s="1"/>
  <c r="W1201" i="4" s="1"/>
  <c r="W1202" i="4" s="1"/>
  <c r="W1203" i="4" s="1"/>
  <c r="W1204" i="4" s="1"/>
  <c r="W1205" i="4" s="1"/>
  <c r="W1206" i="4" s="1"/>
  <c r="W1207" i="4" s="1"/>
  <c r="W1208" i="4" s="1"/>
  <c r="V1193" i="4"/>
  <c r="V1194" i="4" s="1"/>
  <c r="V1195" i="4" s="1"/>
  <c r="V1196" i="4" s="1"/>
  <c r="V1197" i="4" s="1"/>
  <c r="V1198" i="4" s="1"/>
  <c r="V1199" i="4" s="1"/>
  <c r="V1200" i="4" s="1"/>
  <c r="V1201" i="4" s="1"/>
  <c r="V1202" i="4" s="1"/>
  <c r="V1203" i="4" s="1"/>
  <c r="V1204" i="4" s="1"/>
  <c r="V1205" i="4" s="1"/>
  <c r="V1206" i="4" s="1"/>
  <c r="V1207" i="4" s="1"/>
  <c r="V1208" i="4" s="1"/>
  <c r="W1093" i="4"/>
  <c r="W1094" i="4" s="1"/>
  <c r="W1095" i="4" s="1"/>
  <c r="W1096" i="4" s="1"/>
  <c r="W1097" i="4" s="1"/>
  <c r="W1098" i="4" s="1"/>
  <c r="W1099" i="4" s="1"/>
  <c r="W1100" i="4" s="1"/>
  <c r="W1101" i="4" s="1"/>
  <c r="W1102" i="4" s="1"/>
  <c r="W1103" i="4" s="1"/>
  <c r="W1104" i="4" s="1"/>
  <c r="W1105" i="4" s="1"/>
  <c r="W1106" i="4" s="1"/>
  <c r="W1107" i="4" s="1"/>
  <c r="W1108" i="4" s="1"/>
  <c r="V1093" i="4"/>
  <c r="V1094" i="4" s="1"/>
  <c r="V1095" i="4" s="1"/>
  <c r="V1096" i="4" s="1"/>
  <c r="V1097" i="4" s="1"/>
  <c r="V1098" i="4" s="1"/>
  <c r="V1099" i="4" s="1"/>
  <c r="V1100" i="4" s="1"/>
  <c r="V1101" i="4" s="1"/>
  <c r="V1102" i="4" s="1"/>
  <c r="V1103" i="4" s="1"/>
  <c r="V1104" i="4" s="1"/>
  <c r="V1105" i="4" s="1"/>
  <c r="V1106" i="4" s="1"/>
  <c r="V1107" i="4" s="1"/>
  <c r="V1108" i="4" s="1"/>
  <c r="U1093" i="4"/>
  <c r="U1094" i="4" s="1"/>
  <c r="U1095" i="4" s="1"/>
  <c r="U1096" i="4" s="1"/>
  <c r="U1097" i="4" s="1"/>
  <c r="U1098" i="4" s="1"/>
  <c r="U1099" i="4" s="1"/>
  <c r="U1100" i="4" s="1"/>
  <c r="U1101" i="4" s="1"/>
  <c r="U1102" i="4" s="1"/>
  <c r="U1103" i="4" s="1"/>
  <c r="U1104" i="4" s="1"/>
  <c r="U1105" i="4" s="1"/>
  <c r="U1106" i="4" s="1"/>
  <c r="U1107" i="4" s="1"/>
  <c r="U1108" i="4" s="1"/>
  <c r="AB1093" i="4"/>
  <c r="AB1094" i="4" s="1"/>
  <c r="AB1095" i="4" s="1"/>
  <c r="AB1096" i="4" s="1"/>
  <c r="AB1097" i="4" s="1"/>
  <c r="AB1098" i="4" s="1"/>
  <c r="AB1099" i="4" s="1"/>
  <c r="AB1100" i="4" s="1"/>
  <c r="AB1101" i="4" s="1"/>
  <c r="AB1102" i="4" s="1"/>
  <c r="AB1103" i="4" s="1"/>
  <c r="AB1104" i="4" s="1"/>
  <c r="AB1105" i="4" s="1"/>
  <c r="AB1106" i="4" s="1"/>
  <c r="AB1107" i="4" s="1"/>
  <c r="AB1108" i="4" s="1"/>
  <c r="AC1093" i="4"/>
  <c r="AC1094" i="4" s="1"/>
  <c r="AC1095" i="4" s="1"/>
  <c r="AC1096" i="4" s="1"/>
  <c r="AC1097" i="4" s="1"/>
  <c r="AC1098" i="4" s="1"/>
  <c r="AC1099" i="4" s="1"/>
  <c r="AC1100" i="4" s="1"/>
  <c r="AC1101" i="4" s="1"/>
  <c r="AC1102" i="4" s="1"/>
  <c r="AC1103" i="4" s="1"/>
  <c r="AC1104" i="4" s="1"/>
  <c r="AC1105" i="4" s="1"/>
  <c r="AC1106" i="4" s="1"/>
  <c r="AC1107" i="4" s="1"/>
  <c r="AC1108" i="4" s="1"/>
  <c r="AD1093" i="4"/>
  <c r="AD1094" i="4" s="1"/>
  <c r="AD1095" i="4" s="1"/>
  <c r="AD1096" i="4" s="1"/>
  <c r="AD1097" i="4" s="1"/>
  <c r="AD1098" i="4" s="1"/>
  <c r="AD1099" i="4" s="1"/>
  <c r="AD1100" i="4" s="1"/>
  <c r="AD1101" i="4" s="1"/>
  <c r="AD1102" i="4" s="1"/>
  <c r="AD1103" i="4" s="1"/>
  <c r="AD1104" i="4" s="1"/>
  <c r="AD1105" i="4" s="1"/>
  <c r="AD1106" i="4" s="1"/>
  <c r="AD1107" i="4" s="1"/>
  <c r="AD1108" i="4" s="1"/>
  <c r="AE1093" i="4"/>
  <c r="AE1094" i="4" s="1"/>
  <c r="AE1095" i="4" s="1"/>
  <c r="AE1096" i="4" s="1"/>
  <c r="AE1097" i="4" s="1"/>
  <c r="AE1098" i="4" s="1"/>
  <c r="AE1099" i="4" s="1"/>
  <c r="AE1100" i="4" s="1"/>
  <c r="AE1101" i="4" s="1"/>
  <c r="AE1102" i="4" s="1"/>
  <c r="AE1103" i="4" s="1"/>
  <c r="AE1104" i="4" s="1"/>
  <c r="AE1105" i="4" s="1"/>
  <c r="AE1106" i="4" s="1"/>
  <c r="AE1107" i="4" s="1"/>
  <c r="AE1108" i="4" s="1"/>
  <c r="AG1093" i="4"/>
  <c r="AG1094" i="4" s="1"/>
  <c r="AG1095" i="4" s="1"/>
  <c r="AG1096" i="4" s="1"/>
  <c r="AG1097" i="4" s="1"/>
  <c r="AG1098" i="4" s="1"/>
  <c r="AG1099" i="4" s="1"/>
  <c r="AG1100" i="4" s="1"/>
  <c r="AG1101" i="4" s="1"/>
  <c r="AG1102" i="4" s="1"/>
  <c r="AG1103" i="4" s="1"/>
  <c r="AG1104" i="4" s="1"/>
  <c r="AG1105" i="4" s="1"/>
  <c r="AG1106" i="4" s="1"/>
  <c r="AG1107" i="4" s="1"/>
  <c r="AG1108" i="4" s="1"/>
  <c r="W1109" i="4"/>
  <c r="V1109" i="4"/>
  <c r="A1110" i="4"/>
  <c r="AY320" i="1"/>
  <c r="AX320" i="1"/>
  <c r="DY176" i="1"/>
  <c r="DQ176" i="1"/>
  <c r="DB176" i="1"/>
  <c r="DT176" i="1"/>
  <c r="DZ176" i="1"/>
  <c r="DC176" i="1"/>
  <c r="DE176" i="1"/>
  <c r="DR176" i="1"/>
  <c r="CZ176" i="1"/>
  <c r="DF176" i="1"/>
  <c r="DD176" i="1"/>
  <c r="DS176" i="1"/>
  <c r="G964" i="4"/>
  <c r="G961" i="4"/>
  <c r="G965" i="4"/>
  <c r="G962" i="4"/>
  <c r="G944" i="4"/>
  <c r="G942" i="4"/>
  <c r="G941" i="4"/>
  <c r="G945" i="4"/>
  <c r="G1024" i="4"/>
  <c r="G1021" i="4"/>
  <c r="G1025" i="4"/>
  <c r="G1022" i="4"/>
  <c r="G922" i="4"/>
  <c r="G924" i="4"/>
  <c r="G921" i="4"/>
  <c r="G925" i="4"/>
  <c r="G985" i="4"/>
  <c r="G982" i="4"/>
  <c r="G984" i="4"/>
  <c r="G981" i="4"/>
  <c r="G1005" i="4"/>
  <c r="G1004" i="4"/>
  <c r="G1001" i="4"/>
  <c r="G1002" i="4"/>
  <c r="CC1087" i="4"/>
  <c r="BO1073" i="4"/>
  <c r="BN1073" i="4"/>
  <c r="CC1073" i="4"/>
  <c r="H966" i="4"/>
  <c r="H967" i="4" s="1"/>
  <c r="H970" i="4"/>
  <c r="H969" i="4" s="1"/>
  <c r="F967" i="4"/>
  <c r="F969" i="4"/>
  <c r="F966" i="4"/>
  <c r="F970" i="4"/>
  <c r="J950" i="4"/>
  <c r="J949" i="4" s="1"/>
  <c r="J946" i="4"/>
  <c r="J947" i="4" s="1"/>
  <c r="J955" i="4"/>
  <c r="J954" i="4" s="1"/>
  <c r="J951" i="4"/>
  <c r="J952" i="4" s="1"/>
  <c r="G926" i="4"/>
  <c r="G930" i="4"/>
  <c r="G927" i="4"/>
  <c r="G929" i="4"/>
  <c r="J971" i="4"/>
  <c r="J972" i="4" s="1"/>
  <c r="J975" i="4"/>
  <c r="J974" i="4" s="1"/>
  <c r="G975" i="4"/>
  <c r="G972" i="4"/>
  <c r="G974" i="4"/>
  <c r="G971" i="4"/>
  <c r="E929" i="4"/>
  <c r="E926" i="4"/>
  <c r="E930" i="4"/>
  <c r="E927" i="4"/>
  <c r="H926" i="4"/>
  <c r="H927" i="4" s="1"/>
  <c r="H930" i="4"/>
  <c r="H929" i="4" s="1"/>
  <c r="I931" i="4"/>
  <c r="I932" i="4" s="1"/>
  <c r="I935" i="4"/>
  <c r="I934" i="4" s="1"/>
  <c r="I955" i="4"/>
  <c r="I954" i="4" s="1"/>
  <c r="I951" i="4"/>
  <c r="I952" i="4" s="1"/>
  <c r="J931" i="4"/>
  <c r="J932" i="4" s="1"/>
  <c r="J935" i="4"/>
  <c r="J934" i="4" s="1"/>
  <c r="J966" i="4"/>
  <c r="J967" i="4" s="1"/>
  <c r="J970" i="4"/>
  <c r="J969" i="4" s="1"/>
  <c r="E934" i="4"/>
  <c r="E931" i="4"/>
  <c r="E935" i="4"/>
  <c r="E932" i="4"/>
  <c r="C929" i="4"/>
  <c r="C930" i="4"/>
  <c r="C926" i="4"/>
  <c r="C927" i="4"/>
  <c r="H931" i="4"/>
  <c r="H932" i="4" s="1"/>
  <c r="H935" i="4"/>
  <c r="H934" i="4" s="1"/>
  <c r="F952" i="4"/>
  <c r="F955" i="4"/>
  <c r="F954" i="4"/>
  <c r="F951" i="4"/>
  <c r="G949" i="4"/>
  <c r="G950" i="4"/>
  <c r="G947" i="4"/>
  <c r="G946" i="4"/>
  <c r="D934" i="4"/>
  <c r="D931" i="4"/>
  <c r="D935" i="4"/>
  <c r="D932" i="4"/>
  <c r="H955" i="4"/>
  <c r="H954" i="4" s="1"/>
  <c r="H951" i="4"/>
  <c r="H952" i="4" s="1"/>
  <c r="C950" i="4"/>
  <c r="C947" i="4"/>
  <c r="C949" i="4"/>
  <c r="C946" i="4"/>
  <c r="G935" i="4"/>
  <c r="G934" i="4"/>
  <c r="G931" i="4"/>
  <c r="G932" i="4"/>
  <c r="D952" i="4"/>
  <c r="D955" i="4"/>
  <c r="D954" i="4"/>
  <c r="D951" i="4"/>
  <c r="G952" i="4"/>
  <c r="G955" i="4"/>
  <c r="G954" i="4"/>
  <c r="G951" i="4"/>
  <c r="E949" i="4"/>
  <c r="E950" i="4"/>
  <c r="E947" i="4"/>
  <c r="E946" i="4"/>
  <c r="F932" i="4"/>
  <c r="F934" i="4"/>
  <c r="F935" i="4"/>
  <c r="F931" i="4"/>
  <c r="C951" i="4"/>
  <c r="C955" i="4"/>
  <c r="C952" i="4"/>
  <c r="C954" i="4"/>
  <c r="D929" i="4"/>
  <c r="D926" i="4"/>
  <c r="D927" i="4"/>
  <c r="D930" i="4"/>
  <c r="H950" i="4"/>
  <c r="H949" i="4" s="1"/>
  <c r="H946" i="4"/>
  <c r="H947" i="4" s="1"/>
  <c r="C932" i="4"/>
  <c r="C934" i="4"/>
  <c r="C931" i="4"/>
  <c r="C935" i="4"/>
  <c r="I966" i="4"/>
  <c r="I967" i="4" s="1"/>
  <c r="I970" i="4"/>
  <c r="I969" i="4" s="1"/>
  <c r="D947" i="4"/>
  <c r="D950" i="4"/>
  <c r="D949" i="4"/>
  <c r="D946" i="4"/>
  <c r="G967" i="4"/>
  <c r="G969" i="4"/>
  <c r="G966" i="4"/>
  <c r="G970" i="4"/>
  <c r="E952" i="4"/>
  <c r="E955" i="4"/>
  <c r="E954" i="4"/>
  <c r="E951" i="4"/>
  <c r="F946" i="4"/>
  <c r="F949" i="4"/>
  <c r="F950" i="4"/>
  <c r="F947" i="4"/>
  <c r="C970" i="4"/>
  <c r="C967" i="4"/>
  <c r="C966" i="4"/>
  <c r="C969" i="4"/>
  <c r="I926" i="4"/>
  <c r="I927" i="4" s="1"/>
  <c r="I930" i="4"/>
  <c r="I929" i="4" s="1"/>
  <c r="I975" i="4"/>
  <c r="I974" i="4" s="1"/>
  <c r="I971" i="4"/>
  <c r="I972" i="4" s="1"/>
  <c r="D970" i="4"/>
  <c r="D966" i="4"/>
  <c r="D967" i="4"/>
  <c r="D969" i="4"/>
  <c r="F929" i="4"/>
  <c r="F926" i="4"/>
  <c r="F927" i="4"/>
  <c r="F930" i="4"/>
  <c r="J930" i="4"/>
  <c r="J929" i="4" s="1"/>
  <c r="J926" i="4"/>
  <c r="J927" i="4" s="1"/>
  <c r="I950" i="4"/>
  <c r="I949" i="4" s="1"/>
  <c r="I946" i="4"/>
  <c r="I947" i="4" s="1"/>
  <c r="E967" i="4"/>
  <c r="E966" i="4"/>
  <c r="E969" i="4"/>
  <c r="E970" i="4"/>
  <c r="G986" i="4"/>
  <c r="G990" i="4"/>
  <c r="G987" i="4"/>
  <c r="G989" i="4"/>
  <c r="D1015" i="4"/>
  <c r="D1012" i="4"/>
  <c r="D1014" i="4"/>
  <c r="D1011" i="4"/>
  <c r="E1012" i="4"/>
  <c r="E1015" i="4"/>
  <c r="E1014" i="4"/>
  <c r="E1011" i="4"/>
  <c r="F1012" i="4"/>
  <c r="F1015" i="4"/>
  <c r="F1014" i="4"/>
  <c r="F1011" i="4"/>
  <c r="H986" i="4"/>
  <c r="H987" i="4" s="1"/>
  <c r="H990" i="4"/>
  <c r="H989" i="4" s="1"/>
  <c r="I1010" i="4"/>
  <c r="I1009" i="4" s="1"/>
  <c r="I1006" i="4"/>
  <c r="I1007" i="4" s="1"/>
  <c r="G1010" i="4"/>
  <c r="G1007" i="4"/>
  <c r="G1009" i="4"/>
  <c r="G1006" i="4"/>
  <c r="G1015" i="4"/>
  <c r="G1012" i="4"/>
  <c r="G1014" i="4"/>
  <c r="G1011" i="4"/>
  <c r="I991" i="4"/>
  <c r="I992" i="4" s="1"/>
  <c r="I995" i="4"/>
  <c r="I994" i="4" s="1"/>
  <c r="H1015" i="4"/>
  <c r="H1014" i="4" s="1"/>
  <c r="H1011" i="4"/>
  <c r="H1012" i="4" s="1"/>
  <c r="F1010" i="4"/>
  <c r="F1007" i="4"/>
  <c r="F1009" i="4"/>
  <c r="F1006" i="4"/>
  <c r="C992" i="4"/>
  <c r="C994" i="4"/>
  <c r="C991" i="4"/>
  <c r="C995" i="4"/>
  <c r="J1015" i="4"/>
  <c r="J1014" i="4" s="1"/>
  <c r="J1011" i="4"/>
  <c r="J1012" i="4" s="1"/>
  <c r="I1015" i="4"/>
  <c r="I1014" i="4" s="1"/>
  <c r="I1011" i="4"/>
  <c r="I1012" i="4" s="1"/>
  <c r="D994" i="4"/>
  <c r="D991" i="4"/>
  <c r="D995" i="4"/>
  <c r="D992" i="4"/>
  <c r="E989" i="4"/>
  <c r="E986" i="4"/>
  <c r="E990" i="4"/>
  <c r="E987" i="4"/>
  <c r="E991" i="4"/>
  <c r="E994" i="4"/>
  <c r="E995" i="4"/>
  <c r="E992" i="4"/>
  <c r="G994" i="4"/>
  <c r="G995" i="4"/>
  <c r="G991" i="4"/>
  <c r="G992" i="4"/>
  <c r="C1030" i="4"/>
  <c r="C1027" i="4"/>
  <c r="C1026" i="4"/>
  <c r="C1029" i="4"/>
  <c r="J991" i="4"/>
  <c r="J992" i="4" s="1"/>
  <c r="J995" i="4"/>
  <c r="J994" i="4" s="1"/>
  <c r="D989" i="4"/>
  <c r="D986" i="4"/>
  <c r="D990" i="4"/>
  <c r="D987" i="4"/>
  <c r="C1011" i="4"/>
  <c r="C1015" i="4"/>
  <c r="C1012" i="4"/>
  <c r="C1014" i="4"/>
  <c r="D1030" i="4"/>
  <c r="D1027" i="4"/>
  <c r="D1026" i="4"/>
  <c r="D1029" i="4"/>
  <c r="E1027" i="4"/>
  <c r="E1029" i="4"/>
  <c r="E1026" i="4"/>
  <c r="E1030" i="4"/>
  <c r="F994" i="4"/>
  <c r="F991" i="4"/>
  <c r="F995" i="4"/>
  <c r="F992" i="4"/>
  <c r="I1035" i="4"/>
  <c r="I1034" i="4" s="1"/>
  <c r="I1031" i="4"/>
  <c r="I1032" i="4" s="1"/>
  <c r="J1031" i="4"/>
  <c r="J1032" i="4" s="1"/>
  <c r="J1035" i="4"/>
  <c r="J1034" i="4" s="1"/>
  <c r="H1010" i="4"/>
  <c r="H1009" i="4" s="1"/>
  <c r="H1006" i="4"/>
  <c r="H1007" i="4" s="1"/>
  <c r="J1010" i="4"/>
  <c r="J1009" i="4" s="1"/>
  <c r="J1006" i="4"/>
  <c r="J1007" i="4" s="1"/>
  <c r="D1010" i="4"/>
  <c r="D1007" i="4"/>
  <c r="D1009" i="4"/>
  <c r="D1006" i="4"/>
  <c r="F1027" i="4"/>
  <c r="F1029" i="4"/>
  <c r="F1026" i="4"/>
  <c r="F1030" i="4"/>
  <c r="H991" i="4"/>
  <c r="H992" i="4" s="1"/>
  <c r="H995" i="4"/>
  <c r="H994" i="4" s="1"/>
  <c r="E1010" i="4"/>
  <c r="E1007" i="4"/>
  <c r="E1009" i="4"/>
  <c r="E1006" i="4"/>
  <c r="G1027" i="4"/>
  <c r="G1029" i="4"/>
  <c r="G1026" i="4"/>
  <c r="G1030" i="4"/>
  <c r="J990" i="4"/>
  <c r="J989" i="4" s="1"/>
  <c r="J986" i="4"/>
  <c r="J987" i="4" s="1"/>
  <c r="C989" i="4"/>
  <c r="C986" i="4"/>
  <c r="C987" i="4"/>
  <c r="C990" i="4"/>
  <c r="G1035" i="4"/>
  <c r="G1031" i="4"/>
  <c r="G1032" i="4"/>
  <c r="G1034" i="4"/>
  <c r="H1026" i="4"/>
  <c r="H1027" i="4" s="1"/>
  <c r="H1030" i="4"/>
  <c r="H1029" i="4" s="1"/>
  <c r="I1026" i="4"/>
  <c r="I1027" i="4" s="1"/>
  <c r="I1030" i="4"/>
  <c r="I1029" i="4" s="1"/>
  <c r="I986" i="4"/>
  <c r="I987" i="4" s="1"/>
  <c r="I990" i="4"/>
  <c r="I989" i="4" s="1"/>
  <c r="C1007" i="4"/>
  <c r="C1010" i="4"/>
  <c r="C1009" i="4"/>
  <c r="C1006" i="4"/>
  <c r="J1026" i="4"/>
  <c r="J1027" i="4" s="1"/>
  <c r="J1030" i="4"/>
  <c r="J1029" i="4" s="1"/>
  <c r="F989" i="4"/>
  <c r="F986" i="4"/>
  <c r="F987" i="4"/>
  <c r="F990" i="4"/>
  <c r="V1364" i="4"/>
  <c r="BT56" i="4"/>
  <c r="BS56" i="4"/>
  <c r="BZ56" i="4"/>
  <c r="CA56" i="4"/>
  <c r="CH56" i="4"/>
  <c r="CG56" i="4"/>
  <c r="CH39" i="4"/>
  <c r="CG39" i="4"/>
  <c r="BT39" i="4"/>
  <c r="BS39" i="4"/>
  <c r="BQ40" i="4"/>
  <c r="BP40" i="4"/>
  <c r="BR40" i="4" s="1"/>
  <c r="BQ57" i="4"/>
  <c r="CE57" i="4"/>
  <c r="BX57" i="4"/>
  <c r="CC41" i="4"/>
  <c r="BV41" i="4"/>
  <c r="BO41" i="4"/>
  <c r="BX40" i="4"/>
  <c r="BW40" i="4"/>
  <c r="BY40" i="4" s="1"/>
  <c r="CE40" i="4"/>
  <c r="CD40" i="4"/>
  <c r="CF40" i="4" s="1"/>
  <c r="CA39" i="4"/>
  <c r="BZ39" i="4"/>
  <c r="B57" i="4"/>
  <c r="B41" i="4"/>
  <c r="K848" i="4"/>
  <c r="X1309" i="4" s="1"/>
  <c r="F58" i="4"/>
  <c r="D42" i="4"/>
  <c r="A43" i="4"/>
  <c r="C42" i="4"/>
  <c r="E58" i="4"/>
  <c r="A59" i="4"/>
  <c r="A123" i="4"/>
  <c r="K844" i="4"/>
  <c r="J843" i="4"/>
  <c r="J842" i="4"/>
  <c r="J841" i="4"/>
  <c r="G71" i="1"/>
  <c r="EE5" i="1"/>
  <c r="EE374" i="1" s="1"/>
  <c r="B95" i="1" l="1"/>
  <c r="DM94" i="1"/>
  <c r="AZ94" i="1"/>
  <c r="DN94" i="1"/>
  <c r="BA94" i="1"/>
  <c r="BK94" i="1"/>
  <c r="BJ94" i="1"/>
  <c r="BH94" i="1"/>
  <c r="DO94" i="1"/>
  <c r="BI94" i="1"/>
  <c r="BB94" i="1"/>
  <c r="DP94" i="1"/>
  <c r="X1293" i="4"/>
  <c r="X1294" i="4" s="1"/>
  <c r="X1295" i="4" s="1"/>
  <c r="X1296" i="4" s="1"/>
  <c r="X1297" i="4" s="1"/>
  <c r="X1298" i="4" s="1"/>
  <c r="X1299" i="4" s="1"/>
  <c r="X1300" i="4" s="1"/>
  <c r="X1301" i="4" s="1"/>
  <c r="X1302" i="4" s="1"/>
  <c r="X1303" i="4" s="1"/>
  <c r="X1304" i="4" s="1"/>
  <c r="X1305" i="4" s="1"/>
  <c r="X1306" i="4" s="1"/>
  <c r="X1307" i="4" s="1"/>
  <c r="X1308" i="4" s="1"/>
  <c r="W1573" i="4"/>
  <c r="W1486" i="4"/>
  <c r="W1372" i="4"/>
  <c r="W1273" i="4"/>
  <c r="W1473" i="4"/>
  <c r="W1387" i="4"/>
  <c r="W1572" i="4"/>
  <c r="W1587" i="4"/>
  <c r="W1272" i="4"/>
  <c r="W1386" i="4"/>
  <c r="W1287" i="4"/>
  <c r="W1373" i="4"/>
  <c r="W1487" i="4"/>
  <c r="W1472" i="4"/>
  <c r="W1586" i="4"/>
  <c r="W1286" i="4"/>
  <c r="X1193" i="4"/>
  <c r="X1194" i="4" s="1"/>
  <c r="X1195" i="4" s="1"/>
  <c r="X1196" i="4" s="1"/>
  <c r="X1197" i="4" s="1"/>
  <c r="X1198" i="4" s="1"/>
  <c r="X1199" i="4" s="1"/>
  <c r="X1200" i="4" s="1"/>
  <c r="X1201" i="4" s="1"/>
  <c r="X1202" i="4" s="1"/>
  <c r="X1203" i="4" s="1"/>
  <c r="X1204" i="4" s="1"/>
  <c r="X1205" i="4" s="1"/>
  <c r="X1206" i="4" s="1"/>
  <c r="X1207" i="4" s="1"/>
  <c r="X1208" i="4" s="1"/>
  <c r="X1575" i="4"/>
  <c r="X1389" i="4"/>
  <c r="X1275" i="4"/>
  <c r="X1475" i="4"/>
  <c r="X1589" i="4"/>
  <c r="X1289" i="4"/>
  <c r="X1375" i="4"/>
  <c r="X1489" i="4"/>
  <c r="X1283" i="4"/>
  <c r="X1284" i="4" s="1"/>
  <c r="X1276" i="4"/>
  <c r="X1277" i="4" s="1"/>
  <c r="X1278" i="4" s="1"/>
  <c r="X1279" i="4" s="1"/>
  <c r="X1280" i="4" s="1"/>
  <c r="X1281" i="4" s="1"/>
  <c r="X1282" i="4" s="1"/>
  <c r="X1209" i="4"/>
  <c r="X1392" i="4"/>
  <c r="X1592" i="4"/>
  <c r="X1292" i="4"/>
  <c r="X1492" i="4"/>
  <c r="V1578" i="4"/>
  <c r="W1374" i="4"/>
  <c r="W1488" i="4"/>
  <c r="W1574" i="4"/>
  <c r="W1388" i="4"/>
  <c r="W1274" i="4"/>
  <c r="W1474" i="4"/>
  <c r="W1588" i="4"/>
  <c r="W1288" i="4"/>
  <c r="W1576" i="4"/>
  <c r="W1577" i="4" s="1"/>
  <c r="W1578" i="4" s="1"/>
  <c r="W1579" i="4" s="1"/>
  <c r="W1580" i="4" s="1"/>
  <c r="W1581" i="4" s="1"/>
  <c r="W1582" i="4" s="1"/>
  <c r="W1383" i="4"/>
  <c r="W1384" i="4" s="1"/>
  <c r="W1476" i="4"/>
  <c r="W1477" i="4" s="1"/>
  <c r="W1478" i="4" s="1"/>
  <c r="W1479" i="4" s="1"/>
  <c r="W1480" i="4" s="1"/>
  <c r="W1481" i="4" s="1"/>
  <c r="W1482" i="4" s="1"/>
  <c r="W1583" i="4"/>
  <c r="W1483" i="4"/>
  <c r="W1376" i="4"/>
  <c r="W1377" i="4" s="1"/>
  <c r="W1378" i="4" s="1"/>
  <c r="W1379" i="4" s="1"/>
  <c r="W1380" i="4" s="1"/>
  <c r="W1381" i="4" s="1"/>
  <c r="W1382" i="4" s="1"/>
  <c r="W1493" i="4"/>
  <c r="W1494" i="4" s="1"/>
  <c r="W1495" i="4" s="1"/>
  <c r="W1496" i="4" s="1"/>
  <c r="W1497" i="4" s="1"/>
  <c r="W1498" i="4" s="1"/>
  <c r="W1499" i="4" s="1"/>
  <c r="W1500" i="4" s="1"/>
  <c r="W1501" i="4" s="1"/>
  <c r="W1502" i="4" s="1"/>
  <c r="W1503" i="4" s="1"/>
  <c r="W1504" i="4" s="1"/>
  <c r="W1505" i="4" s="1"/>
  <c r="W1506" i="4" s="1"/>
  <c r="W1507" i="4" s="1"/>
  <c r="W1508" i="4" s="1"/>
  <c r="W1593" i="4"/>
  <c r="W1594" i="4" s="1"/>
  <c r="W1595" i="4" s="1"/>
  <c r="W1596" i="4" s="1"/>
  <c r="W1597" i="4" s="1"/>
  <c r="W1598" i="4" s="1"/>
  <c r="W1599" i="4" s="1"/>
  <c r="W1600" i="4" s="1"/>
  <c r="W1601" i="4" s="1"/>
  <c r="W1602" i="4" s="1"/>
  <c r="W1603" i="4" s="1"/>
  <c r="W1604" i="4" s="1"/>
  <c r="W1605" i="4" s="1"/>
  <c r="W1606" i="4" s="1"/>
  <c r="W1607" i="4" s="1"/>
  <c r="W1608" i="4" s="1"/>
  <c r="W1410" i="4"/>
  <c r="W1610" i="4"/>
  <c r="W1510" i="4"/>
  <c r="V1478" i="4"/>
  <c r="U1578" i="4"/>
  <c r="U1478" i="4"/>
  <c r="AB1278" i="4"/>
  <c r="U1278" i="4"/>
  <c r="AD1278" i="4"/>
  <c r="V1278" i="4"/>
  <c r="AE1278" i="4"/>
  <c r="AB1178" i="4"/>
  <c r="U1178" i="4"/>
  <c r="V1178" i="4"/>
  <c r="AE1178" i="4"/>
  <c r="AD1178" i="4"/>
  <c r="AC1278" i="4"/>
  <c r="AC1178" i="4"/>
  <c r="AC1080" i="4"/>
  <c r="AB1082" i="4"/>
  <c r="X1310" i="4"/>
  <c r="V1310" i="4"/>
  <c r="U1310" i="4"/>
  <c r="W1310" i="4"/>
  <c r="BV1275" i="4"/>
  <c r="CB1275" i="4"/>
  <c r="CC1275" i="4"/>
  <c r="BN1275" i="4"/>
  <c r="BO1275" i="4"/>
  <c r="BU1275" i="4"/>
  <c r="CC1188" i="4"/>
  <c r="CC1189" i="4" s="1"/>
  <c r="CC1190" i="4" s="1"/>
  <c r="CC1191" i="4" s="1"/>
  <c r="CC1192" i="4" s="1"/>
  <c r="CC1193" i="4" s="1"/>
  <c r="CC1208" i="4"/>
  <c r="CC1209" i="4" s="1"/>
  <c r="CC1210" i="4" s="1"/>
  <c r="CC1196" i="4"/>
  <c r="CC1197" i="4" s="1"/>
  <c r="CC1198" i="4" s="1"/>
  <c r="CC1199" i="4" s="1"/>
  <c r="CC1200" i="4" s="1"/>
  <c r="CC1201" i="4" s="1"/>
  <c r="CC1202" i="4" s="1"/>
  <c r="CC1203" i="4" s="1"/>
  <c r="CC1204" i="4" s="1"/>
  <c r="CC1205" i="4" s="1"/>
  <c r="CC1206" i="4" s="1"/>
  <c r="CB1188" i="4"/>
  <c r="CB1189" i="4" s="1"/>
  <c r="CB1190" i="4" s="1"/>
  <c r="CB1191" i="4" s="1"/>
  <c r="CB1192" i="4" s="1"/>
  <c r="CB1193" i="4" s="1"/>
  <c r="CB1208" i="4"/>
  <c r="CB1209" i="4" s="1"/>
  <c r="CB1210" i="4" s="1"/>
  <c r="CB1201" i="4"/>
  <c r="CB1202" i="4" s="1"/>
  <c r="CB1203" i="4" s="1"/>
  <c r="CB1204" i="4" s="1"/>
  <c r="CB1205" i="4" s="1"/>
  <c r="CB1206" i="4" s="1"/>
  <c r="CB1196" i="4"/>
  <c r="BV1188" i="4"/>
  <c r="BV1189" i="4" s="1"/>
  <c r="BV1190" i="4" s="1"/>
  <c r="BV1191" i="4" s="1"/>
  <c r="BV1192" i="4" s="1"/>
  <c r="BV1193" i="4" s="1"/>
  <c r="BV1208" i="4"/>
  <c r="BV1209" i="4" s="1"/>
  <c r="BV1210" i="4" s="1"/>
  <c r="BV1196" i="4"/>
  <c r="BV1197" i="4" s="1"/>
  <c r="BV1198" i="4" s="1"/>
  <c r="BV1199" i="4" s="1"/>
  <c r="BV1200" i="4" s="1"/>
  <c r="BV1201" i="4" s="1"/>
  <c r="BV1202" i="4" s="1"/>
  <c r="BV1203" i="4" s="1"/>
  <c r="BV1204" i="4" s="1"/>
  <c r="BV1205" i="4" s="1"/>
  <c r="BV1206" i="4" s="1"/>
  <c r="BU1188" i="4"/>
  <c r="BU1189" i="4" s="1"/>
  <c r="BU1190" i="4" s="1"/>
  <c r="BU1191" i="4" s="1"/>
  <c r="BU1192" i="4" s="1"/>
  <c r="BU1193" i="4" s="1"/>
  <c r="BU1201" i="4"/>
  <c r="BU1202" i="4" s="1"/>
  <c r="BU1203" i="4" s="1"/>
  <c r="BU1204" i="4" s="1"/>
  <c r="BU1205" i="4" s="1"/>
  <c r="BU1206" i="4" s="1"/>
  <c r="BU1208" i="4"/>
  <c r="BU1209" i="4" s="1"/>
  <c r="BU1210" i="4" s="1"/>
  <c r="BU1196" i="4"/>
  <c r="BO1188" i="4"/>
  <c r="BO1189" i="4" s="1"/>
  <c r="BO1190" i="4" s="1"/>
  <c r="BO1191" i="4" s="1"/>
  <c r="BO1192" i="4" s="1"/>
  <c r="BO1193" i="4" s="1"/>
  <c r="BO1208" i="4"/>
  <c r="BO1209" i="4" s="1"/>
  <c r="BO1210" i="4" s="1"/>
  <c r="BO1196" i="4"/>
  <c r="BO1197" i="4" s="1"/>
  <c r="BO1198" i="4" s="1"/>
  <c r="BO1199" i="4" s="1"/>
  <c r="BO1200" i="4" s="1"/>
  <c r="BO1201" i="4" s="1"/>
  <c r="BO1202" i="4" s="1"/>
  <c r="BO1203" i="4" s="1"/>
  <c r="BO1204" i="4" s="1"/>
  <c r="BO1205" i="4" s="1"/>
  <c r="BO1206" i="4" s="1"/>
  <c r="BN1188" i="4"/>
  <c r="BN1189" i="4" s="1"/>
  <c r="BN1190" i="4" s="1"/>
  <c r="BN1191" i="4" s="1"/>
  <c r="BN1192" i="4" s="1"/>
  <c r="BN1193" i="4" s="1"/>
  <c r="BN1201" i="4"/>
  <c r="BN1202" i="4" s="1"/>
  <c r="BN1203" i="4" s="1"/>
  <c r="BN1204" i="4" s="1"/>
  <c r="BN1205" i="4" s="1"/>
  <c r="BN1206" i="4" s="1"/>
  <c r="BN1208" i="4"/>
  <c r="BN1209" i="4" s="1"/>
  <c r="BN1210" i="4" s="1"/>
  <c r="BN1196" i="4"/>
  <c r="BO1309" i="4"/>
  <c r="BO1310" i="4" s="1"/>
  <c r="BO1297" i="4"/>
  <c r="BO1298" i="4" s="1"/>
  <c r="BO1299" i="4" s="1"/>
  <c r="BO1300" i="4" s="1"/>
  <c r="BO1301" i="4" s="1"/>
  <c r="BO1302" i="4" s="1"/>
  <c r="BO1303" i="4" s="1"/>
  <c r="BO1304" i="4" s="1"/>
  <c r="BO1305" i="4" s="1"/>
  <c r="BO1306" i="4" s="1"/>
  <c r="BN1309" i="4"/>
  <c r="BN1310" i="4" s="1"/>
  <c r="BN1302" i="4"/>
  <c r="BN1303" i="4" s="1"/>
  <c r="BN1304" i="4" s="1"/>
  <c r="BN1305" i="4" s="1"/>
  <c r="BN1306" i="4" s="1"/>
  <c r="BV1309" i="4"/>
  <c r="BV1310" i="4" s="1"/>
  <c r="BV1297" i="4"/>
  <c r="BV1298" i="4" s="1"/>
  <c r="BV1299" i="4" s="1"/>
  <c r="BV1300" i="4" s="1"/>
  <c r="BV1301" i="4" s="1"/>
  <c r="BV1302" i="4" s="1"/>
  <c r="BV1303" i="4" s="1"/>
  <c r="BV1304" i="4" s="1"/>
  <c r="BV1305" i="4" s="1"/>
  <c r="BV1306" i="4" s="1"/>
  <c r="CC1280" i="4"/>
  <c r="CC1281" i="4" s="1"/>
  <c r="CC1282" i="4" s="1"/>
  <c r="CC1283" i="4" s="1"/>
  <c r="CC1284" i="4" s="1"/>
  <c r="CC1285" i="4" s="1"/>
  <c r="BV1280" i="4"/>
  <c r="BV1281" i="4" s="1"/>
  <c r="BV1282" i="4" s="1"/>
  <c r="BV1283" i="4" s="1"/>
  <c r="BV1284" i="4" s="1"/>
  <c r="BV1285" i="4" s="1"/>
  <c r="BN1284" i="4"/>
  <c r="BN1285" i="4" s="1"/>
  <c r="BN1298" i="4"/>
  <c r="BN1299" i="4" s="1"/>
  <c r="BN1300" i="4" s="1"/>
  <c r="BO1280" i="4"/>
  <c r="BO1281" i="4" s="1"/>
  <c r="BO1282" i="4" s="1"/>
  <c r="BO1283" i="4" s="1"/>
  <c r="BO1284" i="4" s="1"/>
  <c r="BO1285" i="4" s="1"/>
  <c r="BU1284" i="4"/>
  <c r="BU1285" i="4" s="1"/>
  <c r="BU1298" i="4"/>
  <c r="BU1299" i="4" s="1"/>
  <c r="BU1300" i="4" s="1"/>
  <c r="CB1284" i="4"/>
  <c r="CB1285" i="4" s="1"/>
  <c r="CB1298" i="4"/>
  <c r="CB1299" i="4" s="1"/>
  <c r="CB1300" i="4" s="1"/>
  <c r="CC1309" i="4"/>
  <c r="CC1310" i="4" s="1"/>
  <c r="CC1297" i="4"/>
  <c r="CC1298" i="4" s="1"/>
  <c r="CC1299" i="4" s="1"/>
  <c r="CC1300" i="4" s="1"/>
  <c r="CC1301" i="4" s="1"/>
  <c r="CC1302" i="4" s="1"/>
  <c r="CC1303" i="4" s="1"/>
  <c r="CC1304" i="4" s="1"/>
  <c r="CC1305" i="4" s="1"/>
  <c r="CC1306" i="4" s="1"/>
  <c r="CB1309" i="4"/>
  <c r="CB1310" i="4" s="1"/>
  <c r="CB1302" i="4"/>
  <c r="CB1303" i="4" s="1"/>
  <c r="CB1304" i="4" s="1"/>
  <c r="CB1305" i="4" s="1"/>
  <c r="CB1306" i="4" s="1"/>
  <c r="BU1309" i="4"/>
  <c r="BU1310" i="4" s="1"/>
  <c r="BU1302" i="4"/>
  <c r="BU1303" i="4" s="1"/>
  <c r="BU1304" i="4" s="1"/>
  <c r="BU1305" i="4" s="1"/>
  <c r="BU1306" i="4" s="1"/>
  <c r="V1210" i="4"/>
  <c r="U1210" i="4"/>
  <c r="W1210" i="4"/>
  <c r="X1210" i="4"/>
  <c r="BO1173" i="4"/>
  <c r="X1092" i="4"/>
  <c r="X1192" i="4"/>
  <c r="BN1173" i="4"/>
  <c r="BU1173" i="4"/>
  <c r="BV1173" i="4"/>
  <c r="CB1173" i="4"/>
  <c r="CC1173" i="4"/>
  <c r="W1074" i="4"/>
  <c r="W1174" i="4"/>
  <c r="W1188" i="4"/>
  <c r="W1072" i="4"/>
  <c r="W1173" i="4"/>
  <c r="W1186" i="4"/>
  <c r="W1172" i="4"/>
  <c r="W1187" i="4"/>
  <c r="X1075" i="4"/>
  <c r="X1175" i="4"/>
  <c r="X1189" i="4"/>
  <c r="W1176" i="4"/>
  <c r="W1177" i="4" s="1"/>
  <c r="W1178" i="4" s="1"/>
  <c r="W1179" i="4" s="1"/>
  <c r="W1180" i="4" s="1"/>
  <c r="W1181" i="4" s="1"/>
  <c r="W1182" i="4" s="1"/>
  <c r="W1183" i="4"/>
  <c r="BO1074" i="4"/>
  <c r="CC1074" i="4"/>
  <c r="BV1074" i="4"/>
  <c r="X1093" i="4"/>
  <c r="X1094" i="4" s="1"/>
  <c r="X1095" i="4" s="1"/>
  <c r="X1096" i="4" s="1"/>
  <c r="X1097" i="4" s="1"/>
  <c r="X1098" i="4" s="1"/>
  <c r="X1099" i="4" s="1"/>
  <c r="X1100" i="4" s="1"/>
  <c r="X1101" i="4" s="1"/>
  <c r="X1102" i="4" s="1"/>
  <c r="X1103" i="4" s="1"/>
  <c r="X1104" i="4" s="1"/>
  <c r="X1105" i="4" s="1"/>
  <c r="X1106" i="4" s="1"/>
  <c r="X1107" i="4" s="1"/>
  <c r="X1108" i="4" s="1"/>
  <c r="X1110" i="4"/>
  <c r="W1110" i="4"/>
  <c r="V1110" i="4"/>
  <c r="U1110" i="4"/>
  <c r="X1109" i="4"/>
  <c r="J845" i="4"/>
  <c r="W1083" i="4"/>
  <c r="W1084" i="4" s="1"/>
  <c r="W1076" i="4"/>
  <c r="W1077" i="4" s="1"/>
  <c r="W1078" i="4" s="1"/>
  <c r="W1079" i="4" s="1"/>
  <c r="W1080" i="4" s="1"/>
  <c r="W1081" i="4" s="1"/>
  <c r="W1082" i="4" s="1"/>
  <c r="W1073" i="4"/>
  <c r="BN1074" i="4"/>
  <c r="BN1075" i="4" s="1"/>
  <c r="BN1076" i="4" s="1"/>
  <c r="BU1074" i="4"/>
  <c r="BU1075" i="4" s="1"/>
  <c r="BU1076" i="4" s="1"/>
  <c r="CB1074" i="4"/>
  <c r="CB1075" i="4" s="1"/>
  <c r="CB1076" i="4" s="1"/>
  <c r="AX321" i="1"/>
  <c r="AY321" i="1"/>
  <c r="DE177" i="1"/>
  <c r="DC177" i="1"/>
  <c r="DZ177" i="1"/>
  <c r="DT177" i="1"/>
  <c r="DS177" i="1"/>
  <c r="DB177" i="1"/>
  <c r="DD177" i="1"/>
  <c r="DQ177" i="1"/>
  <c r="DF177" i="1"/>
  <c r="CZ177" i="1"/>
  <c r="DY177" i="1"/>
  <c r="DR177" i="1"/>
  <c r="CC1107" i="4"/>
  <c r="CC1079" i="4"/>
  <c r="BV1107" i="4"/>
  <c r="BV1079" i="4"/>
  <c r="CC1088" i="4"/>
  <c r="CC1089" i="4" s="1"/>
  <c r="CC1108" i="4"/>
  <c r="CC1096" i="4"/>
  <c r="W1087" i="4"/>
  <c r="W1086" i="4"/>
  <c r="BN1107" i="4"/>
  <c r="BN1083" i="4"/>
  <c r="BN1097" i="4"/>
  <c r="BN1079" i="4"/>
  <c r="CB1088" i="4"/>
  <c r="CB1089" i="4" s="1"/>
  <c r="CB1108" i="4"/>
  <c r="CB1101" i="4"/>
  <c r="CB1096" i="4"/>
  <c r="W1088" i="4"/>
  <c r="BO1107" i="4"/>
  <c r="BO1079" i="4"/>
  <c r="BU1088" i="4"/>
  <c r="BU1089" i="4" s="1"/>
  <c r="BU1101" i="4"/>
  <c r="BU1108" i="4"/>
  <c r="BU1096" i="4"/>
  <c r="X1089" i="4"/>
  <c r="BU1107" i="4"/>
  <c r="BU1097" i="4"/>
  <c r="BU1079" i="4"/>
  <c r="BU1083" i="4"/>
  <c r="BO1088" i="4"/>
  <c r="BO1089" i="4" s="1"/>
  <c r="BO1108" i="4"/>
  <c r="BO1096" i="4"/>
  <c r="CB1107" i="4"/>
  <c r="CB1083" i="4"/>
  <c r="CB1097" i="4"/>
  <c r="CB1079" i="4"/>
  <c r="BN1108" i="4"/>
  <c r="BN1096" i="4"/>
  <c r="BN1088" i="4"/>
  <c r="BN1089" i="4" s="1"/>
  <c r="BN1101" i="4"/>
  <c r="BV1088" i="4"/>
  <c r="BV1089" i="4" s="1"/>
  <c r="BV1108" i="4"/>
  <c r="BV1096" i="4"/>
  <c r="J846" i="4"/>
  <c r="J847" i="4"/>
  <c r="J943" i="4"/>
  <c r="J923" i="4"/>
  <c r="J963" i="4"/>
  <c r="K948" i="4"/>
  <c r="K973" i="4"/>
  <c r="K928" i="4"/>
  <c r="K933" i="4"/>
  <c r="K953" i="4"/>
  <c r="K968" i="4"/>
  <c r="J1003" i="4"/>
  <c r="J983" i="4"/>
  <c r="J1023" i="4"/>
  <c r="K988" i="4"/>
  <c r="K993" i="4"/>
  <c r="K1028" i="4"/>
  <c r="K1033" i="4"/>
  <c r="K1013" i="4"/>
  <c r="K1008" i="4"/>
  <c r="W1364" i="4"/>
  <c r="CG40" i="4"/>
  <c r="CH40" i="4"/>
  <c r="CA40" i="4"/>
  <c r="BZ40" i="4"/>
  <c r="BQ41" i="4"/>
  <c r="BP41" i="4"/>
  <c r="BR41" i="4" s="1"/>
  <c r="BX41" i="4"/>
  <c r="BW41" i="4"/>
  <c r="BY41" i="4" s="1"/>
  <c r="CD41" i="4"/>
  <c r="CF41" i="4" s="1"/>
  <c r="CE41" i="4"/>
  <c r="CA57" i="4"/>
  <c r="BZ57" i="4"/>
  <c r="CH57" i="4"/>
  <c r="CG57" i="4"/>
  <c r="BT57" i="4"/>
  <c r="BS57" i="4"/>
  <c r="BT40" i="4"/>
  <c r="BS40" i="4"/>
  <c r="BW58" i="4"/>
  <c r="BY58" i="4" s="1"/>
  <c r="BP58" i="4"/>
  <c r="BR58" i="4" s="1"/>
  <c r="CD58" i="4"/>
  <c r="CF58" i="4" s="1"/>
  <c r="BU42" i="4"/>
  <c r="BN42" i="4"/>
  <c r="CB42" i="4"/>
  <c r="BV42" i="4"/>
  <c r="BO42" i="4"/>
  <c r="CC42" i="4"/>
  <c r="BX58" i="4"/>
  <c r="CE58" i="4"/>
  <c r="BQ58" i="4"/>
  <c r="B42" i="4"/>
  <c r="B58" i="4"/>
  <c r="A60" i="4"/>
  <c r="F59" i="4"/>
  <c r="E59" i="4"/>
  <c r="C43" i="4"/>
  <c r="A44" i="4"/>
  <c r="D43" i="4"/>
  <c r="A124" i="4"/>
  <c r="K841" i="4"/>
  <c r="J850" i="4"/>
  <c r="J854" i="4" s="1"/>
  <c r="K842" i="4"/>
  <c r="J851" i="4"/>
  <c r="J855" i="4" s="1"/>
  <c r="K853" i="4"/>
  <c r="K857" i="4" s="1"/>
  <c r="J852" i="4"/>
  <c r="J856" i="4" s="1"/>
  <c r="K843" i="4"/>
  <c r="EE6" i="1"/>
  <c r="DZ186" i="1"/>
  <c r="DY186" i="1"/>
  <c r="DT186" i="1"/>
  <c r="DS186" i="1"/>
  <c r="DR186" i="1"/>
  <c r="DQ186" i="1"/>
  <c r="DF186" i="1"/>
  <c r="DE186" i="1"/>
  <c r="DD186" i="1"/>
  <c r="DC186" i="1"/>
  <c r="DB186" i="1"/>
  <c r="CZ186" i="1"/>
  <c r="DZ264" i="1"/>
  <c r="DZ265" i="1" s="1"/>
  <c r="DZ266" i="1" s="1"/>
  <c r="DZ267" i="1" s="1"/>
  <c r="DZ268" i="1" s="1"/>
  <c r="DZ269" i="1" s="1"/>
  <c r="DZ270" i="1" s="1"/>
  <c r="DZ271" i="1" s="1"/>
  <c r="DZ272" i="1" s="1"/>
  <c r="DZ273" i="1" s="1"/>
  <c r="DZ274" i="1" s="1"/>
  <c r="DZ275" i="1" s="1"/>
  <c r="DZ276" i="1" s="1"/>
  <c r="DZ277" i="1" s="1"/>
  <c r="DY264" i="1"/>
  <c r="DY265" i="1" s="1"/>
  <c r="DY266" i="1" s="1"/>
  <c r="DY267" i="1" s="1"/>
  <c r="DY268" i="1" s="1"/>
  <c r="DY269" i="1" s="1"/>
  <c r="DY270" i="1" s="1"/>
  <c r="DY271" i="1" s="1"/>
  <c r="DY272" i="1" s="1"/>
  <c r="DY273" i="1" s="1"/>
  <c r="DY274" i="1" s="1"/>
  <c r="DY275" i="1" s="1"/>
  <c r="DY276" i="1" s="1"/>
  <c r="DY277" i="1" s="1"/>
  <c r="DT264" i="1"/>
  <c r="DT265" i="1" s="1"/>
  <c r="DT266" i="1" s="1"/>
  <c r="DT267" i="1" s="1"/>
  <c r="DT268" i="1" s="1"/>
  <c r="DT269" i="1" s="1"/>
  <c r="DT270" i="1" s="1"/>
  <c r="DT271" i="1" s="1"/>
  <c r="DT272" i="1" s="1"/>
  <c r="DT273" i="1" s="1"/>
  <c r="DT274" i="1" s="1"/>
  <c r="DT275" i="1" s="1"/>
  <c r="DT276" i="1" s="1"/>
  <c r="DT277" i="1" s="1"/>
  <c r="DS264" i="1"/>
  <c r="DS265" i="1" s="1"/>
  <c r="DS266" i="1" s="1"/>
  <c r="DS267" i="1" s="1"/>
  <c r="DS268" i="1" s="1"/>
  <c r="DS269" i="1" s="1"/>
  <c r="DS270" i="1" s="1"/>
  <c r="DS271" i="1" s="1"/>
  <c r="DS272" i="1" s="1"/>
  <c r="DS273" i="1" s="1"/>
  <c r="DS274" i="1" s="1"/>
  <c r="DS275" i="1" s="1"/>
  <c r="DS276" i="1" s="1"/>
  <c r="DS277" i="1" s="1"/>
  <c r="DR264" i="1"/>
  <c r="DR265" i="1" s="1"/>
  <c r="DR266" i="1" s="1"/>
  <c r="DR267" i="1" s="1"/>
  <c r="DR268" i="1" s="1"/>
  <c r="DR269" i="1" s="1"/>
  <c r="DR270" i="1" s="1"/>
  <c r="DR271" i="1" s="1"/>
  <c r="DR272" i="1" s="1"/>
  <c r="DR273" i="1" s="1"/>
  <c r="DR274" i="1" s="1"/>
  <c r="DR275" i="1" s="1"/>
  <c r="DR276" i="1" s="1"/>
  <c r="DR277" i="1" s="1"/>
  <c r="DQ264" i="1"/>
  <c r="DQ265" i="1" s="1"/>
  <c r="DQ266" i="1" s="1"/>
  <c r="DQ267" i="1" s="1"/>
  <c r="DQ268" i="1" s="1"/>
  <c r="DQ269" i="1" s="1"/>
  <c r="DQ270" i="1" s="1"/>
  <c r="DQ271" i="1" s="1"/>
  <c r="DQ272" i="1" s="1"/>
  <c r="DQ273" i="1" s="1"/>
  <c r="DQ274" i="1" s="1"/>
  <c r="DQ275" i="1" s="1"/>
  <c r="DQ276" i="1" s="1"/>
  <c r="DQ277" i="1" s="1"/>
  <c r="DF264" i="1"/>
  <c r="DF265" i="1" s="1"/>
  <c r="DF266" i="1" s="1"/>
  <c r="DF267" i="1" s="1"/>
  <c r="DF268" i="1" s="1"/>
  <c r="DF269" i="1" s="1"/>
  <c r="DF270" i="1" s="1"/>
  <c r="DF271" i="1" s="1"/>
  <c r="DF272" i="1" s="1"/>
  <c r="DF273" i="1" s="1"/>
  <c r="DF274" i="1" s="1"/>
  <c r="DF275" i="1" s="1"/>
  <c r="DF276" i="1" s="1"/>
  <c r="DF277" i="1" s="1"/>
  <c r="DE264" i="1"/>
  <c r="DE265" i="1" s="1"/>
  <c r="DE266" i="1" s="1"/>
  <c r="DE267" i="1" s="1"/>
  <c r="DE268" i="1" s="1"/>
  <c r="DE269" i="1" s="1"/>
  <c r="DE270" i="1" s="1"/>
  <c r="DE271" i="1" s="1"/>
  <c r="DE272" i="1" s="1"/>
  <c r="DE273" i="1" s="1"/>
  <c r="DE274" i="1" s="1"/>
  <c r="DE275" i="1" s="1"/>
  <c r="DE276" i="1" s="1"/>
  <c r="DE277" i="1" s="1"/>
  <c r="DD264" i="1"/>
  <c r="DD265" i="1" s="1"/>
  <c r="DD266" i="1" s="1"/>
  <c r="DD267" i="1" s="1"/>
  <c r="DD268" i="1" s="1"/>
  <c r="DD269" i="1" s="1"/>
  <c r="DD270" i="1" s="1"/>
  <c r="DD271" i="1" s="1"/>
  <c r="DD272" i="1" s="1"/>
  <c r="DD273" i="1" s="1"/>
  <c r="DD274" i="1" s="1"/>
  <c r="DD275" i="1" s="1"/>
  <c r="DD276" i="1" s="1"/>
  <c r="DD277" i="1" s="1"/>
  <c r="DC264" i="1"/>
  <c r="DC265" i="1" s="1"/>
  <c r="DC266" i="1" s="1"/>
  <c r="DC267" i="1" s="1"/>
  <c r="DC268" i="1" s="1"/>
  <c r="DC269" i="1" s="1"/>
  <c r="DC270" i="1" s="1"/>
  <c r="DC271" i="1" s="1"/>
  <c r="DC272" i="1" s="1"/>
  <c r="DC273" i="1" s="1"/>
  <c r="DC274" i="1" s="1"/>
  <c r="DC275" i="1" s="1"/>
  <c r="DC276" i="1" s="1"/>
  <c r="DC277" i="1" s="1"/>
  <c r="DB264" i="1"/>
  <c r="DB265" i="1" s="1"/>
  <c r="DB266" i="1" s="1"/>
  <c r="DB267" i="1" s="1"/>
  <c r="DB268" i="1" s="1"/>
  <c r="DB269" i="1" s="1"/>
  <c r="DB270" i="1" s="1"/>
  <c r="DB271" i="1" s="1"/>
  <c r="DB272" i="1" s="1"/>
  <c r="DB273" i="1" s="1"/>
  <c r="DB274" i="1" s="1"/>
  <c r="DB275" i="1" s="1"/>
  <c r="DB276" i="1" s="1"/>
  <c r="DB277" i="1" s="1"/>
  <c r="CZ264" i="1"/>
  <c r="CZ265" i="1" s="1"/>
  <c r="CZ266" i="1" s="1"/>
  <c r="CZ267" i="1" s="1"/>
  <c r="CZ268" i="1" s="1"/>
  <c r="CZ269" i="1" s="1"/>
  <c r="CZ270" i="1" s="1"/>
  <c r="CZ271" i="1" s="1"/>
  <c r="CZ272" i="1" s="1"/>
  <c r="CZ273" i="1" s="1"/>
  <c r="CZ274" i="1" s="1"/>
  <c r="CZ275" i="1" s="1"/>
  <c r="CZ276" i="1" s="1"/>
  <c r="CZ277" i="1" s="1"/>
  <c r="M781" i="4"/>
  <c r="L781" i="4"/>
  <c r="AB780" i="4"/>
  <c r="AD780" i="4" s="1"/>
  <c r="AA780" i="4"/>
  <c r="AC780" i="4" s="1"/>
  <c r="M783" i="4"/>
  <c r="L783" i="4"/>
  <c r="M782" i="4"/>
  <c r="L782" i="4"/>
  <c r="DX13" i="1"/>
  <c r="G83" i="1"/>
  <c r="A311" i="1"/>
  <c r="A310" i="1"/>
  <c r="A309" i="1"/>
  <c r="A308" i="1"/>
  <c r="A307" i="1"/>
  <c r="A306" i="1"/>
  <c r="A305" i="1"/>
  <c r="A304" i="1"/>
  <c r="A303" i="1"/>
  <c r="A302" i="1"/>
  <c r="A301" i="1"/>
  <c r="A300" i="1"/>
  <c r="A299" i="1"/>
  <c r="A298" i="1"/>
  <c r="A297" i="1"/>
  <c r="A296" i="1"/>
  <c r="A295" i="1"/>
  <c r="A294" i="1"/>
  <c r="A293" i="1"/>
  <c r="A292" i="1"/>
  <c r="A291" i="1"/>
  <c r="A290" i="1"/>
  <c r="A289" i="1"/>
  <c r="BB288" i="1"/>
  <c r="BB289" i="1" s="1"/>
  <c r="BB290" i="1" s="1"/>
  <c r="BB291" i="1" s="1"/>
  <c r="BB292" i="1" s="1"/>
  <c r="BB293" i="1" s="1"/>
  <c r="BB294" i="1" s="1"/>
  <c r="BB295" i="1" s="1"/>
  <c r="BB296" i="1" s="1"/>
  <c r="BB297" i="1" s="1"/>
  <c r="BB298" i="1" s="1"/>
  <c r="BB299" i="1" s="1"/>
  <c r="BB300" i="1" s="1"/>
  <c r="BB301" i="1" s="1"/>
  <c r="BB302" i="1" s="1"/>
  <c r="BB303" i="1" s="1"/>
  <c r="BB304" i="1" s="1"/>
  <c r="BB305" i="1" s="1"/>
  <c r="BB306" i="1" s="1"/>
  <c r="BB307" i="1" s="1"/>
  <c r="BB308" i="1" s="1"/>
  <c r="BB309" i="1" s="1"/>
  <c r="BB310" i="1" s="1"/>
  <c r="BB311" i="1" s="1"/>
  <c r="BA288" i="1"/>
  <c r="BA289" i="1" s="1"/>
  <c r="BA290" i="1" s="1"/>
  <c r="BA291" i="1" s="1"/>
  <c r="BA292" i="1" s="1"/>
  <c r="BA293" i="1" s="1"/>
  <c r="BA294" i="1" s="1"/>
  <c r="BA295" i="1" s="1"/>
  <c r="BA296" i="1" s="1"/>
  <c r="BA297" i="1" s="1"/>
  <c r="BA298" i="1" s="1"/>
  <c r="BA299" i="1" s="1"/>
  <c r="BA300" i="1" s="1"/>
  <c r="BA301" i="1" s="1"/>
  <c r="BA302" i="1" s="1"/>
  <c r="BA303" i="1" s="1"/>
  <c r="BA304" i="1" s="1"/>
  <c r="BA305" i="1" s="1"/>
  <c r="BA306" i="1" s="1"/>
  <c r="BA307" i="1" s="1"/>
  <c r="BA308" i="1" s="1"/>
  <c r="BA309" i="1" s="1"/>
  <c r="BA310" i="1" s="1"/>
  <c r="BA311" i="1" s="1"/>
  <c r="AZ288" i="1"/>
  <c r="AZ289" i="1" s="1"/>
  <c r="AZ290" i="1" s="1"/>
  <c r="AZ291" i="1" s="1"/>
  <c r="AZ292" i="1" s="1"/>
  <c r="AZ293" i="1" s="1"/>
  <c r="AZ294" i="1" s="1"/>
  <c r="AZ295" i="1" s="1"/>
  <c r="AZ296" i="1" s="1"/>
  <c r="AZ297" i="1" s="1"/>
  <c r="AZ298" i="1" s="1"/>
  <c r="AZ299" i="1" s="1"/>
  <c r="AZ300" i="1" s="1"/>
  <c r="AZ301" i="1" s="1"/>
  <c r="AZ302" i="1" s="1"/>
  <c r="AZ303" i="1" s="1"/>
  <c r="AZ304" i="1" s="1"/>
  <c r="AZ305" i="1" s="1"/>
  <c r="AZ306" i="1" s="1"/>
  <c r="AZ307" i="1" s="1"/>
  <c r="AZ308" i="1" s="1"/>
  <c r="AZ309" i="1" s="1"/>
  <c r="AZ310" i="1" s="1"/>
  <c r="AZ311" i="1" s="1"/>
  <c r="AY288" i="1"/>
  <c r="AY289" i="1" s="1"/>
  <c r="AY290" i="1" s="1"/>
  <c r="AY291" i="1" s="1"/>
  <c r="AY292" i="1" s="1"/>
  <c r="AY293" i="1" s="1"/>
  <c r="AY294" i="1" s="1"/>
  <c r="AY295" i="1" s="1"/>
  <c r="AY296" i="1" s="1"/>
  <c r="AY297" i="1" s="1"/>
  <c r="AY298" i="1" s="1"/>
  <c r="AY299" i="1" s="1"/>
  <c r="AY300" i="1" s="1"/>
  <c r="AY301" i="1" s="1"/>
  <c r="AY302" i="1" s="1"/>
  <c r="AY303" i="1" s="1"/>
  <c r="AY304" i="1" s="1"/>
  <c r="AY305" i="1" s="1"/>
  <c r="AY306" i="1" s="1"/>
  <c r="AY307" i="1" s="1"/>
  <c r="AY308" i="1" s="1"/>
  <c r="AY309" i="1" s="1"/>
  <c r="AY310" i="1" s="1"/>
  <c r="AY311" i="1" s="1"/>
  <c r="AX288" i="1"/>
  <c r="AX289" i="1" s="1"/>
  <c r="AX290" i="1" s="1"/>
  <c r="AX291" i="1" s="1"/>
  <c r="AX292" i="1" s="1"/>
  <c r="AX293" i="1" s="1"/>
  <c r="AX294" i="1" s="1"/>
  <c r="AX295" i="1" s="1"/>
  <c r="AX296" i="1" s="1"/>
  <c r="AX297" i="1" s="1"/>
  <c r="AX298" i="1" s="1"/>
  <c r="AX299" i="1" s="1"/>
  <c r="AX300" i="1" s="1"/>
  <c r="AX301" i="1" s="1"/>
  <c r="AX302" i="1" s="1"/>
  <c r="AX303" i="1" s="1"/>
  <c r="AX304" i="1" s="1"/>
  <c r="AX305" i="1" s="1"/>
  <c r="AX306" i="1" s="1"/>
  <c r="AX307" i="1" s="1"/>
  <c r="AX308" i="1" s="1"/>
  <c r="AX309" i="1" s="1"/>
  <c r="AX310" i="1" s="1"/>
  <c r="AX311" i="1" s="1"/>
  <c r="A288" i="1"/>
  <c r="A287" i="1"/>
  <c r="A286" i="1"/>
  <c r="A285" i="1"/>
  <c r="A284" i="1"/>
  <c r="A283" i="1"/>
  <c r="A282" i="1"/>
  <c r="A281" i="1"/>
  <c r="A280" i="1"/>
  <c r="A279" i="1"/>
  <c r="A278" i="1"/>
  <c r="A277" i="1"/>
  <c r="AY276" i="1"/>
  <c r="AY277" i="1" s="1"/>
  <c r="AY278" i="1" s="1"/>
  <c r="A276" i="1"/>
  <c r="A275" i="1"/>
  <c r="A274" i="1"/>
  <c r="A273" i="1"/>
  <c r="A272" i="1"/>
  <c r="A271" i="1"/>
  <c r="A270" i="1"/>
  <c r="A269" i="1"/>
  <c r="A268" i="1"/>
  <c r="A267" i="1"/>
  <c r="A266" i="1"/>
  <c r="A265" i="1"/>
  <c r="A264" i="1"/>
  <c r="L780" i="4" l="1"/>
  <c r="M780" i="4"/>
  <c r="CZ278" i="1"/>
  <c r="CZ279" i="1" s="1"/>
  <c r="CZ280" i="1" s="1"/>
  <c r="CZ281" i="1" s="1"/>
  <c r="CZ282" i="1" s="1"/>
  <c r="CZ283" i="1" s="1"/>
  <c r="CZ284" i="1" s="1"/>
  <c r="CZ285" i="1" s="1"/>
  <c r="CZ286" i="1" s="1"/>
  <c r="CZ287" i="1" s="1"/>
  <c r="CZ288" i="1" s="1"/>
  <c r="CZ289" i="1" s="1"/>
  <c r="CZ290" i="1" s="1"/>
  <c r="CZ291" i="1" s="1"/>
  <c r="CZ292" i="1" s="1"/>
  <c r="CZ293" i="1" s="1"/>
  <c r="CZ294" i="1" s="1"/>
  <c r="CZ295" i="1" s="1"/>
  <c r="CZ296" i="1" s="1"/>
  <c r="CZ297" i="1" s="1"/>
  <c r="CZ298" i="1" s="1"/>
  <c r="CZ299" i="1" s="1"/>
  <c r="CZ300" i="1" s="1"/>
  <c r="CZ301" i="1" s="1"/>
  <c r="CZ302" i="1" s="1"/>
  <c r="CZ303" i="1" s="1"/>
  <c r="CZ304" i="1" s="1"/>
  <c r="CZ305" i="1" s="1"/>
  <c r="CZ306" i="1" s="1"/>
  <c r="CZ307" i="1" s="1"/>
  <c r="CZ308" i="1" s="1"/>
  <c r="CZ309" i="1" s="1"/>
  <c r="CZ310" i="1" s="1"/>
  <c r="CZ311" i="1" s="1"/>
  <c r="DB278" i="1"/>
  <c r="DB279" i="1" s="1"/>
  <c r="DB280" i="1" s="1"/>
  <c r="DB281" i="1" s="1"/>
  <c r="DB282" i="1" s="1"/>
  <c r="DB283" i="1" s="1"/>
  <c r="DB284" i="1" s="1"/>
  <c r="DB285" i="1" s="1"/>
  <c r="DB286" i="1" s="1"/>
  <c r="DB287" i="1" s="1"/>
  <c r="DB288" i="1" s="1"/>
  <c r="DB289" i="1" s="1"/>
  <c r="DB290" i="1" s="1"/>
  <c r="DB291" i="1" s="1"/>
  <c r="DB292" i="1" s="1"/>
  <c r="DB293" i="1" s="1"/>
  <c r="DB294" i="1" s="1"/>
  <c r="DB295" i="1" s="1"/>
  <c r="DB296" i="1" s="1"/>
  <c r="DB297" i="1" s="1"/>
  <c r="DB298" i="1" s="1"/>
  <c r="DB299" i="1" s="1"/>
  <c r="DB300" i="1" s="1"/>
  <c r="DB301" i="1" s="1"/>
  <c r="DB302" i="1" s="1"/>
  <c r="DB303" i="1" s="1"/>
  <c r="DB304" i="1" s="1"/>
  <c r="DB305" i="1" s="1"/>
  <c r="DB306" i="1" s="1"/>
  <c r="DB307" i="1" s="1"/>
  <c r="DB308" i="1" s="1"/>
  <c r="DB309" i="1" s="1"/>
  <c r="DB310" i="1" s="1"/>
  <c r="DB311" i="1" s="1"/>
  <c r="DC278" i="1"/>
  <c r="DC279" i="1" s="1"/>
  <c r="DC280" i="1" s="1"/>
  <c r="DC281" i="1" s="1"/>
  <c r="DC282" i="1" s="1"/>
  <c r="DC283" i="1" s="1"/>
  <c r="DC284" i="1" s="1"/>
  <c r="DC285" i="1" s="1"/>
  <c r="DC286" i="1" s="1"/>
  <c r="DC287" i="1" s="1"/>
  <c r="DC288" i="1" s="1"/>
  <c r="DC289" i="1" s="1"/>
  <c r="DC290" i="1" s="1"/>
  <c r="DC291" i="1" s="1"/>
  <c r="DC292" i="1" s="1"/>
  <c r="DC293" i="1" s="1"/>
  <c r="DC294" i="1" s="1"/>
  <c r="DC295" i="1" s="1"/>
  <c r="DC296" i="1" s="1"/>
  <c r="DC297" i="1" s="1"/>
  <c r="DC298" i="1" s="1"/>
  <c r="DC299" i="1" s="1"/>
  <c r="DC300" i="1" s="1"/>
  <c r="DC301" i="1" s="1"/>
  <c r="DC302" i="1" s="1"/>
  <c r="DC303" i="1" s="1"/>
  <c r="DC304" i="1" s="1"/>
  <c r="DC305" i="1" s="1"/>
  <c r="DC306" i="1" s="1"/>
  <c r="DC307" i="1" s="1"/>
  <c r="DC308" i="1" s="1"/>
  <c r="DC309" i="1" s="1"/>
  <c r="DC310" i="1" s="1"/>
  <c r="DC311" i="1" s="1"/>
  <c r="DD278" i="1"/>
  <c r="DD279" i="1" s="1"/>
  <c r="DD280" i="1" s="1"/>
  <c r="DD281" i="1" s="1"/>
  <c r="DD282" i="1" s="1"/>
  <c r="DD283" i="1" s="1"/>
  <c r="DD284" i="1" s="1"/>
  <c r="DD285" i="1" s="1"/>
  <c r="DD286" i="1" s="1"/>
  <c r="DD287" i="1" s="1"/>
  <c r="DD288" i="1" s="1"/>
  <c r="DD289" i="1" s="1"/>
  <c r="DD290" i="1" s="1"/>
  <c r="DD291" i="1" s="1"/>
  <c r="DD292" i="1" s="1"/>
  <c r="DD293" i="1" s="1"/>
  <c r="DD294" i="1" s="1"/>
  <c r="DD295" i="1" s="1"/>
  <c r="DD296" i="1" s="1"/>
  <c r="DD297" i="1" s="1"/>
  <c r="DD298" i="1" s="1"/>
  <c r="DD299" i="1" s="1"/>
  <c r="DD300" i="1" s="1"/>
  <c r="DD301" i="1" s="1"/>
  <c r="DD302" i="1" s="1"/>
  <c r="DD303" i="1" s="1"/>
  <c r="DD304" i="1" s="1"/>
  <c r="DD305" i="1" s="1"/>
  <c r="DD306" i="1" s="1"/>
  <c r="DD307" i="1" s="1"/>
  <c r="DD308" i="1" s="1"/>
  <c r="DD309" i="1" s="1"/>
  <c r="DD310" i="1" s="1"/>
  <c r="DD311" i="1" s="1"/>
  <c r="DE278" i="1"/>
  <c r="DE279" i="1" s="1"/>
  <c r="DE280" i="1" s="1"/>
  <c r="DE281" i="1" s="1"/>
  <c r="DE282" i="1" s="1"/>
  <c r="DE283" i="1" s="1"/>
  <c r="DE284" i="1" s="1"/>
  <c r="DE285" i="1" s="1"/>
  <c r="DE286" i="1" s="1"/>
  <c r="DE287" i="1" s="1"/>
  <c r="DE288" i="1" s="1"/>
  <c r="DE289" i="1" s="1"/>
  <c r="DE290" i="1" s="1"/>
  <c r="DE291" i="1" s="1"/>
  <c r="DE292" i="1" s="1"/>
  <c r="DE293" i="1" s="1"/>
  <c r="DE294" i="1" s="1"/>
  <c r="DE295" i="1" s="1"/>
  <c r="DE296" i="1" s="1"/>
  <c r="DE297" i="1" s="1"/>
  <c r="DE298" i="1" s="1"/>
  <c r="DE299" i="1" s="1"/>
  <c r="DE300" i="1" s="1"/>
  <c r="DE301" i="1" s="1"/>
  <c r="DE302" i="1" s="1"/>
  <c r="DE303" i="1" s="1"/>
  <c r="DE304" i="1" s="1"/>
  <c r="DE305" i="1" s="1"/>
  <c r="DE306" i="1" s="1"/>
  <c r="DE307" i="1" s="1"/>
  <c r="DE308" i="1" s="1"/>
  <c r="DE309" i="1" s="1"/>
  <c r="DE310" i="1" s="1"/>
  <c r="DE311" i="1" s="1"/>
  <c r="DF278" i="1"/>
  <c r="DF279" i="1" s="1"/>
  <c r="DF280" i="1" s="1"/>
  <c r="DF281" i="1" s="1"/>
  <c r="DF282" i="1" s="1"/>
  <c r="DF283" i="1" s="1"/>
  <c r="DF284" i="1" s="1"/>
  <c r="DF285" i="1" s="1"/>
  <c r="DF286" i="1" s="1"/>
  <c r="DF287" i="1" s="1"/>
  <c r="DF288" i="1" s="1"/>
  <c r="DF289" i="1" s="1"/>
  <c r="DF290" i="1" s="1"/>
  <c r="DF291" i="1" s="1"/>
  <c r="DF292" i="1" s="1"/>
  <c r="DF293" i="1" s="1"/>
  <c r="DF294" i="1" s="1"/>
  <c r="DF295" i="1" s="1"/>
  <c r="DF296" i="1" s="1"/>
  <c r="DF297" i="1" s="1"/>
  <c r="DF298" i="1" s="1"/>
  <c r="DF299" i="1" s="1"/>
  <c r="DF300" i="1" s="1"/>
  <c r="DF301" i="1" s="1"/>
  <c r="DF302" i="1" s="1"/>
  <c r="DF303" i="1" s="1"/>
  <c r="DF304" i="1" s="1"/>
  <c r="DF305" i="1" s="1"/>
  <c r="DF306" i="1" s="1"/>
  <c r="DF307" i="1" s="1"/>
  <c r="DF308" i="1" s="1"/>
  <c r="DF309" i="1" s="1"/>
  <c r="DF310" i="1" s="1"/>
  <c r="DF311" i="1" s="1"/>
  <c r="DQ278" i="1"/>
  <c r="DQ279" i="1" s="1"/>
  <c r="DQ280" i="1" s="1"/>
  <c r="DQ281" i="1" s="1"/>
  <c r="DQ282" i="1" s="1"/>
  <c r="DQ283" i="1" s="1"/>
  <c r="DQ284" i="1" s="1"/>
  <c r="DQ285" i="1" s="1"/>
  <c r="DQ286" i="1" s="1"/>
  <c r="DQ287" i="1" s="1"/>
  <c r="DQ288" i="1" s="1"/>
  <c r="DQ289" i="1" s="1"/>
  <c r="DQ290" i="1" s="1"/>
  <c r="DQ291" i="1" s="1"/>
  <c r="DQ292" i="1" s="1"/>
  <c r="DQ293" i="1" s="1"/>
  <c r="DQ294" i="1" s="1"/>
  <c r="DQ295" i="1" s="1"/>
  <c r="DQ296" i="1" s="1"/>
  <c r="DQ297" i="1" s="1"/>
  <c r="DQ298" i="1" s="1"/>
  <c r="DQ299" i="1" s="1"/>
  <c r="DQ300" i="1" s="1"/>
  <c r="DQ301" i="1" s="1"/>
  <c r="DQ302" i="1" s="1"/>
  <c r="DQ303" i="1" s="1"/>
  <c r="DQ304" i="1" s="1"/>
  <c r="DQ305" i="1" s="1"/>
  <c r="DQ306" i="1" s="1"/>
  <c r="DQ307" i="1" s="1"/>
  <c r="DQ308" i="1" s="1"/>
  <c r="DQ309" i="1" s="1"/>
  <c r="DQ310" i="1" s="1"/>
  <c r="DQ311" i="1" s="1"/>
  <c r="DR278" i="1"/>
  <c r="DR279" i="1" s="1"/>
  <c r="DR280" i="1" s="1"/>
  <c r="DR281" i="1" s="1"/>
  <c r="DR282" i="1" s="1"/>
  <c r="DR283" i="1" s="1"/>
  <c r="DR284" i="1" s="1"/>
  <c r="DR285" i="1" s="1"/>
  <c r="DR286" i="1" s="1"/>
  <c r="DR287" i="1" s="1"/>
  <c r="DR288" i="1" s="1"/>
  <c r="DR289" i="1" s="1"/>
  <c r="DR290" i="1" s="1"/>
  <c r="DR291" i="1" s="1"/>
  <c r="DR292" i="1" s="1"/>
  <c r="DR293" i="1" s="1"/>
  <c r="DR294" i="1" s="1"/>
  <c r="DR295" i="1" s="1"/>
  <c r="DR296" i="1" s="1"/>
  <c r="DR297" i="1" s="1"/>
  <c r="DR298" i="1" s="1"/>
  <c r="DR299" i="1" s="1"/>
  <c r="DR300" i="1" s="1"/>
  <c r="DR301" i="1" s="1"/>
  <c r="DR302" i="1" s="1"/>
  <c r="DR303" i="1" s="1"/>
  <c r="DR304" i="1" s="1"/>
  <c r="DR305" i="1" s="1"/>
  <c r="DR306" i="1" s="1"/>
  <c r="DR307" i="1" s="1"/>
  <c r="DR308" i="1" s="1"/>
  <c r="DR309" i="1" s="1"/>
  <c r="DR310" i="1" s="1"/>
  <c r="DR311" i="1" s="1"/>
  <c r="DS278" i="1"/>
  <c r="DS279" i="1" s="1"/>
  <c r="DS280" i="1" s="1"/>
  <c r="DS281" i="1" s="1"/>
  <c r="DS282" i="1" s="1"/>
  <c r="DS283" i="1" s="1"/>
  <c r="DS284" i="1" s="1"/>
  <c r="DS285" i="1" s="1"/>
  <c r="DS286" i="1" s="1"/>
  <c r="DS287" i="1" s="1"/>
  <c r="DS288" i="1" s="1"/>
  <c r="DS289" i="1" s="1"/>
  <c r="DS290" i="1" s="1"/>
  <c r="DS291" i="1" s="1"/>
  <c r="DS292" i="1" s="1"/>
  <c r="DS293" i="1" s="1"/>
  <c r="DS294" i="1" s="1"/>
  <c r="DS295" i="1" s="1"/>
  <c r="DS296" i="1" s="1"/>
  <c r="DS297" i="1" s="1"/>
  <c r="DS298" i="1" s="1"/>
  <c r="DS299" i="1" s="1"/>
  <c r="DS300" i="1" s="1"/>
  <c r="DS301" i="1" s="1"/>
  <c r="DS302" i="1" s="1"/>
  <c r="DS303" i="1" s="1"/>
  <c r="DS304" i="1" s="1"/>
  <c r="DS305" i="1" s="1"/>
  <c r="DS306" i="1" s="1"/>
  <c r="DS307" i="1" s="1"/>
  <c r="DS308" i="1" s="1"/>
  <c r="DS309" i="1" s="1"/>
  <c r="DS310" i="1" s="1"/>
  <c r="DS311" i="1" s="1"/>
  <c r="DT278" i="1"/>
  <c r="DT279" i="1" s="1"/>
  <c r="DT280" i="1" s="1"/>
  <c r="DT281" i="1" s="1"/>
  <c r="DT282" i="1" s="1"/>
  <c r="DT283" i="1" s="1"/>
  <c r="DT284" i="1" s="1"/>
  <c r="DT285" i="1" s="1"/>
  <c r="DT286" i="1" s="1"/>
  <c r="DT287" i="1" s="1"/>
  <c r="DT288" i="1" s="1"/>
  <c r="DT289" i="1" s="1"/>
  <c r="DT290" i="1" s="1"/>
  <c r="DT291" i="1" s="1"/>
  <c r="DT292" i="1" s="1"/>
  <c r="DT293" i="1" s="1"/>
  <c r="DT294" i="1" s="1"/>
  <c r="DT295" i="1" s="1"/>
  <c r="DT296" i="1" s="1"/>
  <c r="DT297" i="1" s="1"/>
  <c r="DT298" i="1" s="1"/>
  <c r="DT299" i="1" s="1"/>
  <c r="DT300" i="1" s="1"/>
  <c r="DT301" i="1" s="1"/>
  <c r="DT302" i="1" s="1"/>
  <c r="DT303" i="1" s="1"/>
  <c r="DT304" i="1" s="1"/>
  <c r="DT305" i="1" s="1"/>
  <c r="DT306" i="1" s="1"/>
  <c r="DT307" i="1" s="1"/>
  <c r="DT308" i="1" s="1"/>
  <c r="DT309" i="1" s="1"/>
  <c r="DT310" i="1" s="1"/>
  <c r="DT311" i="1" s="1"/>
  <c r="DY278" i="1"/>
  <c r="DY279" i="1" s="1"/>
  <c r="DY280" i="1" s="1"/>
  <c r="DY281" i="1" s="1"/>
  <c r="DY282" i="1" s="1"/>
  <c r="DY283" i="1" s="1"/>
  <c r="DY284" i="1" s="1"/>
  <c r="DY285" i="1" s="1"/>
  <c r="DY286" i="1" s="1"/>
  <c r="DY287" i="1" s="1"/>
  <c r="DY288" i="1" s="1"/>
  <c r="DY289" i="1" s="1"/>
  <c r="DY290" i="1" s="1"/>
  <c r="DY291" i="1" s="1"/>
  <c r="DY292" i="1" s="1"/>
  <c r="DY293" i="1" s="1"/>
  <c r="DY294" i="1" s="1"/>
  <c r="DY295" i="1" s="1"/>
  <c r="DY296" i="1" s="1"/>
  <c r="DY297" i="1" s="1"/>
  <c r="DY298" i="1" s="1"/>
  <c r="DY299" i="1" s="1"/>
  <c r="DY300" i="1" s="1"/>
  <c r="DY301" i="1" s="1"/>
  <c r="DY302" i="1" s="1"/>
  <c r="DY303" i="1" s="1"/>
  <c r="DY304" i="1" s="1"/>
  <c r="DY305" i="1" s="1"/>
  <c r="DY306" i="1" s="1"/>
  <c r="DY307" i="1" s="1"/>
  <c r="DY308" i="1" s="1"/>
  <c r="DY309" i="1" s="1"/>
  <c r="DY310" i="1" s="1"/>
  <c r="DY311" i="1" s="1"/>
  <c r="DZ278" i="1"/>
  <c r="B96" i="1"/>
  <c r="BI95" i="1"/>
  <c r="BA95" i="1"/>
  <c r="BH95" i="1"/>
  <c r="DO95" i="1"/>
  <c r="BJ95" i="1"/>
  <c r="DN95" i="1"/>
  <c r="AZ95" i="1"/>
  <c r="DM95" i="1"/>
  <c r="BK95" i="1"/>
  <c r="DP95" i="1"/>
  <c r="BB95" i="1"/>
  <c r="B313" i="1"/>
  <c r="B312" i="1"/>
  <c r="D75" i="1"/>
  <c r="F75" i="1"/>
  <c r="U1479" i="4"/>
  <c r="W1591" i="4"/>
  <c r="W1291" i="4"/>
  <c r="W1491" i="4"/>
  <c r="W1391" i="4"/>
  <c r="W1393" i="4"/>
  <c r="W1394" i="4" s="1"/>
  <c r="W1395" i="4" s="1"/>
  <c r="W1396" i="4" s="1"/>
  <c r="W1397" i="4" s="1"/>
  <c r="W1398" i="4" s="1"/>
  <c r="W1399" i="4" s="1"/>
  <c r="W1400" i="4" s="1"/>
  <c r="W1401" i="4" s="1"/>
  <c r="W1402" i="4" s="1"/>
  <c r="W1403" i="4" s="1"/>
  <c r="W1404" i="4" s="1"/>
  <c r="W1405" i="4" s="1"/>
  <c r="W1406" i="4" s="1"/>
  <c r="W1407" i="4" s="1"/>
  <c r="W1408" i="4" s="1"/>
  <c r="W1509" i="4"/>
  <c r="W1609" i="4"/>
  <c r="W1409" i="4"/>
  <c r="U1579" i="4"/>
  <c r="W1590" i="4"/>
  <c r="W1290" i="4"/>
  <c r="W1490" i="4"/>
  <c r="W1390" i="4"/>
  <c r="V1479" i="4"/>
  <c r="W1484" i="4"/>
  <c r="W1584" i="4"/>
  <c r="X1488" i="4"/>
  <c r="X1374" i="4"/>
  <c r="X1574" i="4"/>
  <c r="X1388" i="4"/>
  <c r="X1274" i="4"/>
  <c r="X1474" i="4"/>
  <c r="X1588" i="4"/>
  <c r="X1288" i="4"/>
  <c r="X1383" i="4"/>
  <c r="X1384" i="4" s="1"/>
  <c r="X1576" i="4"/>
  <c r="X1577" i="4" s="1"/>
  <c r="X1578" i="4" s="1"/>
  <c r="X1579" i="4" s="1"/>
  <c r="X1580" i="4" s="1"/>
  <c r="X1581" i="4" s="1"/>
  <c r="X1582" i="4" s="1"/>
  <c r="X1476" i="4"/>
  <c r="X1477" i="4" s="1"/>
  <c r="X1478" i="4" s="1"/>
  <c r="X1479" i="4" s="1"/>
  <c r="X1480" i="4" s="1"/>
  <c r="X1481" i="4" s="1"/>
  <c r="X1482" i="4" s="1"/>
  <c r="X1376" i="4"/>
  <c r="X1377" i="4" s="1"/>
  <c r="X1378" i="4" s="1"/>
  <c r="X1379" i="4" s="1"/>
  <c r="X1380" i="4" s="1"/>
  <c r="X1381" i="4" s="1"/>
  <c r="X1382" i="4" s="1"/>
  <c r="X1483" i="4"/>
  <c r="X1484" i="4" s="1"/>
  <c r="X1583" i="4"/>
  <c r="X1584" i="4" s="1"/>
  <c r="X1493" i="4"/>
  <c r="X1494" i="4" s="1"/>
  <c r="X1495" i="4" s="1"/>
  <c r="X1496" i="4" s="1"/>
  <c r="X1497" i="4" s="1"/>
  <c r="X1498" i="4" s="1"/>
  <c r="X1499" i="4" s="1"/>
  <c r="X1500" i="4" s="1"/>
  <c r="X1501" i="4" s="1"/>
  <c r="X1502" i="4" s="1"/>
  <c r="X1503" i="4" s="1"/>
  <c r="X1504" i="4" s="1"/>
  <c r="X1505" i="4" s="1"/>
  <c r="X1506" i="4" s="1"/>
  <c r="X1507" i="4" s="1"/>
  <c r="X1508" i="4" s="1"/>
  <c r="X1593" i="4"/>
  <c r="X1594" i="4" s="1"/>
  <c r="X1595" i="4" s="1"/>
  <c r="X1596" i="4" s="1"/>
  <c r="X1597" i="4" s="1"/>
  <c r="X1598" i="4" s="1"/>
  <c r="X1599" i="4" s="1"/>
  <c r="X1600" i="4" s="1"/>
  <c r="X1601" i="4" s="1"/>
  <c r="X1602" i="4" s="1"/>
  <c r="X1603" i="4" s="1"/>
  <c r="X1604" i="4" s="1"/>
  <c r="X1605" i="4" s="1"/>
  <c r="X1606" i="4" s="1"/>
  <c r="X1607" i="4" s="1"/>
  <c r="X1608" i="4" s="1"/>
  <c r="X1410" i="4"/>
  <c r="X1610" i="4"/>
  <c r="X1510" i="4"/>
  <c r="X1387" i="4"/>
  <c r="X1473" i="4"/>
  <c r="X1572" i="4"/>
  <c r="X1587" i="4"/>
  <c r="X1272" i="4"/>
  <c r="X1386" i="4"/>
  <c r="X1287" i="4"/>
  <c r="X1373" i="4"/>
  <c r="X1487" i="4"/>
  <c r="X1472" i="4"/>
  <c r="X1586" i="4"/>
  <c r="X1286" i="4"/>
  <c r="X1273" i="4"/>
  <c r="X1573" i="4"/>
  <c r="X1486" i="4"/>
  <c r="X1372" i="4"/>
  <c r="V1579" i="4"/>
  <c r="AC1081" i="4"/>
  <c r="AC1179" i="4"/>
  <c r="AC1279" i="4"/>
  <c r="AD1179" i="4"/>
  <c r="AE1179" i="4"/>
  <c r="V1179" i="4"/>
  <c r="U1179" i="4"/>
  <c r="AB1179" i="4"/>
  <c r="AE1279" i="4"/>
  <c r="V1279" i="4"/>
  <c r="AD1279" i="4"/>
  <c r="U1279" i="4"/>
  <c r="AB1279" i="4"/>
  <c r="BU1276" i="4"/>
  <c r="BO1276" i="4"/>
  <c r="BN1276" i="4"/>
  <c r="CC1276" i="4"/>
  <c r="CB1276" i="4"/>
  <c r="BV1276" i="4"/>
  <c r="BO1075" i="4"/>
  <c r="BO1076" i="4" s="1"/>
  <c r="CC1207" i="4"/>
  <c r="CC1179" i="4"/>
  <c r="CC1180" i="4" s="1"/>
  <c r="CC1181" i="4" s="1"/>
  <c r="CC1182" i="4" s="1"/>
  <c r="CC1183" i="4" s="1"/>
  <c r="CC1184" i="4" s="1"/>
  <c r="CC1185" i="4" s="1"/>
  <c r="CB1207" i="4"/>
  <c r="CB1197" i="4"/>
  <c r="CB1198" i="4" s="1"/>
  <c r="CB1199" i="4" s="1"/>
  <c r="CB1200" i="4" s="1"/>
  <c r="CB1179" i="4"/>
  <c r="CB1183" i="4"/>
  <c r="CB1184" i="4" s="1"/>
  <c r="CB1185" i="4" s="1"/>
  <c r="BV1207" i="4"/>
  <c r="BV1179" i="4"/>
  <c r="BV1180" i="4" s="1"/>
  <c r="BV1181" i="4" s="1"/>
  <c r="BV1182" i="4" s="1"/>
  <c r="BV1183" i="4" s="1"/>
  <c r="BV1184" i="4" s="1"/>
  <c r="BV1185" i="4" s="1"/>
  <c r="BU1207" i="4"/>
  <c r="BU1197" i="4"/>
  <c r="BU1198" i="4" s="1"/>
  <c r="BU1199" i="4" s="1"/>
  <c r="BU1200" i="4" s="1"/>
  <c r="BU1179" i="4"/>
  <c r="BU1183" i="4"/>
  <c r="BU1184" i="4" s="1"/>
  <c r="BU1185" i="4" s="1"/>
  <c r="BN1197" i="4"/>
  <c r="BN1198" i="4" s="1"/>
  <c r="BN1199" i="4" s="1"/>
  <c r="BN1200" i="4" s="1"/>
  <c r="BN1207" i="4"/>
  <c r="BN1183" i="4"/>
  <c r="BN1184" i="4" s="1"/>
  <c r="BN1185" i="4" s="1"/>
  <c r="BN1179" i="4"/>
  <c r="BO1207" i="4"/>
  <c r="BO1179" i="4"/>
  <c r="BO1180" i="4" s="1"/>
  <c r="BO1181" i="4" s="1"/>
  <c r="BO1182" i="4" s="1"/>
  <c r="BO1183" i="4" s="1"/>
  <c r="BO1184" i="4" s="1"/>
  <c r="BO1185" i="4" s="1"/>
  <c r="BV1075" i="4"/>
  <c r="BV1076" i="4" s="1"/>
  <c r="W1184" i="4"/>
  <c r="X1074" i="4"/>
  <c r="X1174" i="4"/>
  <c r="X1188" i="4"/>
  <c r="X1072" i="4"/>
  <c r="X1186" i="4"/>
  <c r="X1172" i="4"/>
  <c r="X1187" i="4"/>
  <c r="X1173" i="4"/>
  <c r="X1083" i="4"/>
  <c r="X1084" i="4" s="1"/>
  <c r="X1176" i="4"/>
  <c r="X1177" i="4" s="1"/>
  <c r="X1178" i="4" s="1"/>
  <c r="X1179" i="4" s="1"/>
  <c r="X1180" i="4" s="1"/>
  <c r="X1181" i="4" s="1"/>
  <c r="X1182" i="4" s="1"/>
  <c r="X1183" i="4"/>
  <c r="X1184" i="4" s="1"/>
  <c r="CC1174" i="4"/>
  <c r="CC1075" i="4"/>
  <c r="CC1076" i="4" s="1"/>
  <c r="CB1174" i="4"/>
  <c r="BV1174" i="4"/>
  <c r="BU1174" i="4"/>
  <c r="BN1174" i="4"/>
  <c r="BO1174" i="4"/>
  <c r="W1091" i="4"/>
  <c r="W1191" i="4"/>
  <c r="W1090" i="4"/>
  <c r="W1190" i="4"/>
  <c r="BO1090" i="4"/>
  <c r="BO1091" i="4" s="1"/>
  <c r="BO1092" i="4" s="1"/>
  <c r="BO1093" i="4" s="1"/>
  <c r="CC1090" i="4"/>
  <c r="CC1091" i="4" s="1"/>
  <c r="CC1092" i="4" s="1"/>
  <c r="CC1093" i="4" s="1"/>
  <c r="BU1090" i="4"/>
  <c r="BU1091" i="4" s="1"/>
  <c r="BU1092" i="4" s="1"/>
  <c r="BU1093" i="4" s="1"/>
  <c r="BV1090" i="4"/>
  <c r="BV1091" i="4" s="1"/>
  <c r="BV1092" i="4" s="1"/>
  <c r="BV1093" i="4" s="1"/>
  <c r="CB1090" i="4"/>
  <c r="CB1091" i="4" s="1"/>
  <c r="CB1092" i="4" s="1"/>
  <c r="CB1093" i="4" s="1"/>
  <c r="BN1090" i="4"/>
  <c r="BN1091" i="4" s="1"/>
  <c r="BN1092" i="4" s="1"/>
  <c r="BN1093" i="4" s="1"/>
  <c r="X1076" i="4"/>
  <c r="X1077" i="4" s="1"/>
  <c r="X1078" i="4" s="1"/>
  <c r="X1079" i="4" s="1"/>
  <c r="X1080" i="4" s="1"/>
  <c r="X1081" i="4" s="1"/>
  <c r="X1082" i="4" s="1"/>
  <c r="X1073" i="4"/>
  <c r="AY322" i="1"/>
  <c r="AX322" i="1"/>
  <c r="DQ178" i="1"/>
  <c r="DD178" i="1"/>
  <c r="DB178" i="1"/>
  <c r="DS178" i="1"/>
  <c r="DT178" i="1"/>
  <c r="DZ178" i="1"/>
  <c r="DC178" i="1"/>
  <c r="DR178" i="1"/>
  <c r="DY178" i="1"/>
  <c r="CZ178" i="1"/>
  <c r="DF178" i="1"/>
  <c r="DE178" i="1"/>
  <c r="X1088" i="4"/>
  <c r="X1087" i="4"/>
  <c r="X1086" i="4"/>
  <c r="K851" i="4"/>
  <c r="K855" i="4" s="1"/>
  <c r="K943" i="4"/>
  <c r="K923" i="4"/>
  <c r="K963" i="4"/>
  <c r="K966" i="4"/>
  <c r="K967" i="4" s="1"/>
  <c r="K970" i="4"/>
  <c r="K969" i="4" s="1"/>
  <c r="K955" i="4"/>
  <c r="K954" i="4" s="1"/>
  <c r="K951" i="4"/>
  <c r="K952" i="4" s="1"/>
  <c r="K931" i="4"/>
  <c r="K932" i="4" s="1"/>
  <c r="K935" i="4"/>
  <c r="K934" i="4" s="1"/>
  <c r="K930" i="4"/>
  <c r="K929" i="4" s="1"/>
  <c r="K926" i="4"/>
  <c r="K927" i="4" s="1"/>
  <c r="K971" i="4"/>
  <c r="K972" i="4" s="1"/>
  <c r="K975" i="4"/>
  <c r="K974" i="4" s="1"/>
  <c r="K950" i="4"/>
  <c r="K949" i="4" s="1"/>
  <c r="K946" i="4"/>
  <c r="K947" i="4" s="1"/>
  <c r="J961" i="4"/>
  <c r="J962" i="4" s="1"/>
  <c r="J965" i="4"/>
  <c r="J964" i="4" s="1"/>
  <c r="J925" i="4"/>
  <c r="J924" i="4" s="1"/>
  <c r="J921" i="4"/>
  <c r="J922" i="4" s="1"/>
  <c r="J945" i="4"/>
  <c r="J944" i="4" s="1"/>
  <c r="J941" i="4"/>
  <c r="J942" i="4" s="1"/>
  <c r="K850" i="4"/>
  <c r="K854" i="4" s="1"/>
  <c r="K1003" i="4"/>
  <c r="K1023" i="4"/>
  <c r="K983" i="4"/>
  <c r="K1010" i="4"/>
  <c r="K1009" i="4" s="1"/>
  <c r="K1006" i="4"/>
  <c r="K1007" i="4" s="1"/>
  <c r="K1015" i="4"/>
  <c r="K1014" i="4" s="1"/>
  <c r="K1011" i="4"/>
  <c r="K1012" i="4" s="1"/>
  <c r="K1031" i="4"/>
  <c r="K1032" i="4" s="1"/>
  <c r="K1035" i="4"/>
  <c r="K1034" i="4" s="1"/>
  <c r="K1026" i="4"/>
  <c r="K1027" i="4" s="1"/>
  <c r="K1030" i="4"/>
  <c r="K1029" i="4" s="1"/>
  <c r="K995" i="4"/>
  <c r="K994" i="4" s="1"/>
  <c r="K991" i="4"/>
  <c r="K992" i="4" s="1"/>
  <c r="K990" i="4"/>
  <c r="K989" i="4" s="1"/>
  <c r="K986" i="4"/>
  <c r="K987" i="4" s="1"/>
  <c r="J1021" i="4"/>
  <c r="J1022" i="4" s="1"/>
  <c r="J1025" i="4"/>
  <c r="J1024" i="4" s="1"/>
  <c r="J985" i="4"/>
  <c r="J984" i="4" s="1"/>
  <c r="J981" i="4"/>
  <c r="J982" i="4" s="1"/>
  <c r="J1005" i="4"/>
  <c r="J1004" i="4" s="1"/>
  <c r="J1001" i="4"/>
  <c r="J1002" i="4" s="1"/>
  <c r="X1364" i="4"/>
  <c r="BT58" i="4"/>
  <c r="BS58" i="4"/>
  <c r="CG58" i="4"/>
  <c r="CH58" i="4"/>
  <c r="CA58" i="4"/>
  <c r="BZ58" i="4"/>
  <c r="CE42" i="4"/>
  <c r="CD42" i="4"/>
  <c r="CF42" i="4" s="1"/>
  <c r="BQ42" i="4"/>
  <c r="BP42" i="4"/>
  <c r="BR42" i="4" s="1"/>
  <c r="BX42" i="4"/>
  <c r="BW42" i="4"/>
  <c r="BY42" i="4" s="1"/>
  <c r="BV43" i="4"/>
  <c r="CC43" i="4"/>
  <c r="BO43" i="4"/>
  <c r="BN43" i="4"/>
  <c r="CB43" i="4"/>
  <c r="BU43" i="4"/>
  <c r="CD59" i="4"/>
  <c r="CF59" i="4" s="1"/>
  <c r="BW59" i="4"/>
  <c r="BY59" i="4" s="1"/>
  <c r="BP59" i="4"/>
  <c r="BR59" i="4" s="1"/>
  <c r="CE59" i="4"/>
  <c r="BX59" i="4"/>
  <c r="BQ59" i="4"/>
  <c r="CH41" i="4"/>
  <c r="CG41" i="4"/>
  <c r="CA41" i="4"/>
  <c r="BZ41" i="4"/>
  <c r="BT41" i="4"/>
  <c r="BS41" i="4"/>
  <c r="B59" i="4"/>
  <c r="B43" i="4"/>
  <c r="DZ279" i="1"/>
  <c r="DZ280" i="1" s="1"/>
  <c r="DZ281" i="1" s="1"/>
  <c r="DZ282" i="1" s="1"/>
  <c r="DZ283" i="1" s="1"/>
  <c r="DZ284" i="1" s="1"/>
  <c r="DZ285" i="1" s="1"/>
  <c r="DZ286" i="1" s="1"/>
  <c r="DZ287" i="1" s="1"/>
  <c r="DZ288" i="1" s="1"/>
  <c r="DZ289" i="1" s="1"/>
  <c r="DZ290" i="1" s="1"/>
  <c r="DZ291" i="1" s="1"/>
  <c r="DZ292" i="1" s="1"/>
  <c r="DZ293" i="1" s="1"/>
  <c r="DZ294" i="1" s="1"/>
  <c r="DZ295" i="1" s="1"/>
  <c r="DZ296" i="1" s="1"/>
  <c r="DZ297" i="1" s="1"/>
  <c r="DZ298" i="1" s="1"/>
  <c r="DZ299" i="1" s="1"/>
  <c r="DZ300" i="1" s="1"/>
  <c r="DZ301" i="1" s="1"/>
  <c r="DZ302" i="1" s="1"/>
  <c r="DZ303" i="1" s="1"/>
  <c r="DZ304" i="1" s="1"/>
  <c r="DZ305" i="1" s="1"/>
  <c r="DZ306" i="1" s="1"/>
  <c r="DZ307" i="1" s="1"/>
  <c r="DZ308" i="1" s="1"/>
  <c r="DZ309" i="1" s="1"/>
  <c r="DZ310" i="1" s="1"/>
  <c r="DZ311" i="1" s="1"/>
  <c r="AY279" i="1"/>
  <c r="AY280" i="1" s="1"/>
  <c r="AY281" i="1" s="1"/>
  <c r="AY282" i="1" s="1"/>
  <c r="AY283" i="1" s="1"/>
  <c r="AY284" i="1" s="1"/>
  <c r="AY285" i="1" s="1"/>
  <c r="AY286" i="1" s="1"/>
  <c r="AY287" i="1" s="1"/>
  <c r="D44" i="4"/>
  <c r="F60" i="4"/>
  <c r="A45" i="4"/>
  <c r="C44" i="4"/>
  <c r="A61" i="4"/>
  <c r="E60" i="4"/>
  <c r="A125" i="4"/>
  <c r="K846" i="4"/>
  <c r="K852" i="4"/>
  <c r="K856" i="4" s="1"/>
  <c r="K847" i="4"/>
  <c r="G75" i="1"/>
  <c r="G87" i="1" s="1"/>
  <c r="EE13" i="1"/>
  <c r="EE9" i="1"/>
  <c r="E883" i="4"/>
  <c r="F883" i="4"/>
  <c r="E903" i="4"/>
  <c r="F903" i="4"/>
  <c r="F904" i="4" s="1"/>
  <c r="G903" i="4"/>
  <c r="G904" i="4" s="1"/>
  <c r="H903" i="4"/>
  <c r="I903" i="4"/>
  <c r="J903" i="4"/>
  <c r="K903" i="4"/>
  <c r="C903" i="4"/>
  <c r="C904" i="4" s="1"/>
  <c r="D903" i="4"/>
  <c r="D904" i="4" s="1"/>
  <c r="G883" i="4"/>
  <c r="G884" i="4" s="1"/>
  <c r="H883" i="4"/>
  <c r="I883" i="4"/>
  <c r="J883" i="4"/>
  <c r="K883" i="4"/>
  <c r="C883" i="4"/>
  <c r="C884" i="4" s="1"/>
  <c r="D883" i="4"/>
  <c r="D884" i="4" s="1"/>
  <c r="DD313" i="1" l="1"/>
  <c r="DY313" i="1"/>
  <c r="DF313" i="1"/>
  <c r="CZ313" i="1"/>
  <c r="DR313" i="1"/>
  <c r="DC313" i="1"/>
  <c r="DT313" i="1"/>
  <c r="DE313" i="1"/>
  <c r="DQ313" i="1"/>
  <c r="DS313" i="1"/>
  <c r="DB313" i="1"/>
  <c r="DZ313" i="1"/>
  <c r="R313" i="1"/>
  <c r="Q313" i="1"/>
  <c r="P313" i="1"/>
  <c r="BA313" i="1"/>
  <c r="AZ313" i="1"/>
  <c r="L313" i="1"/>
  <c r="BB313" i="1"/>
  <c r="M313" i="1"/>
  <c r="N313" i="1"/>
  <c r="O313" i="1"/>
  <c r="B97" i="1"/>
  <c r="DM96" i="1"/>
  <c r="DN96" i="1"/>
  <c r="DO96" i="1"/>
  <c r="BK96" i="1"/>
  <c r="BJ96" i="1"/>
  <c r="AZ96" i="1"/>
  <c r="BH96" i="1"/>
  <c r="BA96" i="1"/>
  <c r="BI96" i="1"/>
  <c r="BB96" i="1"/>
  <c r="DP96" i="1"/>
  <c r="D79" i="1"/>
  <c r="D87" i="1"/>
  <c r="F79" i="1"/>
  <c r="V1580" i="4"/>
  <c r="V1480" i="4"/>
  <c r="U1580" i="4"/>
  <c r="X1591" i="4"/>
  <c r="X1491" i="4"/>
  <c r="X1291" i="4"/>
  <c r="X1391" i="4"/>
  <c r="X1509" i="4"/>
  <c r="X1609" i="4"/>
  <c r="X1409" i="4"/>
  <c r="X1393" i="4"/>
  <c r="X1394" i="4" s="1"/>
  <c r="X1395" i="4" s="1"/>
  <c r="X1396" i="4" s="1"/>
  <c r="X1397" i="4" s="1"/>
  <c r="X1398" i="4" s="1"/>
  <c r="X1399" i="4" s="1"/>
  <c r="X1400" i="4" s="1"/>
  <c r="X1401" i="4" s="1"/>
  <c r="X1402" i="4" s="1"/>
  <c r="X1403" i="4" s="1"/>
  <c r="X1404" i="4" s="1"/>
  <c r="X1405" i="4" s="1"/>
  <c r="X1406" i="4" s="1"/>
  <c r="X1407" i="4" s="1"/>
  <c r="X1408" i="4" s="1"/>
  <c r="X1590" i="4"/>
  <c r="X1290" i="4"/>
  <c r="X1490" i="4"/>
  <c r="X1390" i="4"/>
  <c r="U1480" i="4"/>
  <c r="AB1280" i="4"/>
  <c r="U1280" i="4"/>
  <c r="AD1280" i="4"/>
  <c r="V1280" i="4"/>
  <c r="AE1280" i="4"/>
  <c r="AB1180" i="4"/>
  <c r="U1180" i="4"/>
  <c r="V1180" i="4"/>
  <c r="AE1180" i="4"/>
  <c r="AD1180" i="4"/>
  <c r="AC1280" i="4"/>
  <c r="AC1180" i="4"/>
  <c r="AC1082" i="4"/>
  <c r="BO1175" i="4"/>
  <c r="BN1175" i="4"/>
  <c r="BU1175" i="4"/>
  <c r="BV1175" i="4"/>
  <c r="CB1175" i="4"/>
  <c r="CC1175" i="4"/>
  <c r="X1091" i="4"/>
  <c r="X1191" i="4"/>
  <c r="X1090" i="4"/>
  <c r="X1190" i="4"/>
  <c r="AX323" i="1"/>
  <c r="AY323" i="1"/>
  <c r="DC179" i="1"/>
  <c r="DZ179" i="1"/>
  <c r="DT179" i="1"/>
  <c r="DE179" i="1"/>
  <c r="DR179" i="1"/>
  <c r="DS179" i="1"/>
  <c r="DF179" i="1"/>
  <c r="DB179" i="1"/>
  <c r="CZ179" i="1"/>
  <c r="DD179" i="1"/>
  <c r="DY179" i="1"/>
  <c r="DQ179" i="1"/>
  <c r="K961" i="4"/>
  <c r="K962" i="4" s="1"/>
  <c r="K965" i="4"/>
  <c r="K964" i="4" s="1"/>
  <c r="K925" i="4"/>
  <c r="K924" i="4" s="1"/>
  <c r="K921" i="4"/>
  <c r="K922" i="4" s="1"/>
  <c r="K941" i="4"/>
  <c r="K942" i="4" s="1"/>
  <c r="K945" i="4"/>
  <c r="K944" i="4" s="1"/>
  <c r="K985" i="4"/>
  <c r="K984" i="4" s="1"/>
  <c r="K981" i="4"/>
  <c r="K982" i="4" s="1"/>
  <c r="K1021" i="4"/>
  <c r="K1022" i="4" s="1"/>
  <c r="K1025" i="4"/>
  <c r="K1024" i="4" s="1"/>
  <c r="K1001" i="4"/>
  <c r="K1002" i="4" s="1"/>
  <c r="K1005" i="4"/>
  <c r="K1004" i="4" s="1"/>
  <c r="Y1364" i="4"/>
  <c r="Q312" i="1"/>
  <c r="R312" i="1"/>
  <c r="BN44" i="4"/>
  <c r="CB44" i="4"/>
  <c r="BU44" i="4"/>
  <c r="BQ60" i="4"/>
  <c r="CE60" i="4"/>
  <c r="BX60" i="4"/>
  <c r="BO44" i="4"/>
  <c r="CC44" i="4"/>
  <c r="BV44" i="4"/>
  <c r="BT59" i="4"/>
  <c r="BS59" i="4"/>
  <c r="CA59" i="4"/>
  <c r="BZ59" i="4"/>
  <c r="CH59" i="4"/>
  <c r="CG59" i="4"/>
  <c r="CD60" i="4"/>
  <c r="CF60" i="4" s="1"/>
  <c r="BW60" i="4"/>
  <c r="BY60" i="4" s="1"/>
  <c r="BP60" i="4"/>
  <c r="BR60" i="4" s="1"/>
  <c r="BQ43" i="4"/>
  <c r="BP43" i="4"/>
  <c r="BR43" i="4" s="1"/>
  <c r="CE43" i="4"/>
  <c r="CD43" i="4"/>
  <c r="CF43" i="4" s="1"/>
  <c r="BW43" i="4"/>
  <c r="BY43" i="4" s="1"/>
  <c r="BX43" i="4"/>
  <c r="CA42" i="4"/>
  <c r="BZ42" i="4"/>
  <c r="BT42" i="4"/>
  <c r="BS42" i="4"/>
  <c r="CH42" i="4"/>
  <c r="CG42" i="4"/>
  <c r="B60" i="4"/>
  <c r="B44" i="4"/>
  <c r="DD312" i="1"/>
  <c r="DY312" i="1"/>
  <c r="DS312" i="1"/>
  <c r="DZ312" i="1"/>
  <c r="DF312" i="1"/>
  <c r="CZ312" i="1"/>
  <c r="DC312" i="1"/>
  <c r="DT312" i="1"/>
  <c r="DB312" i="1"/>
  <c r="DR312" i="1"/>
  <c r="DE312" i="1"/>
  <c r="DQ312" i="1"/>
  <c r="BA262" i="1"/>
  <c r="BB262" i="1"/>
  <c r="AZ262" i="1"/>
  <c r="BB261" i="1"/>
  <c r="BA261" i="1"/>
  <c r="AZ261" i="1"/>
  <c r="BB312" i="1"/>
  <c r="O312" i="1"/>
  <c r="BA312" i="1"/>
  <c r="P312" i="1"/>
  <c r="AZ312" i="1"/>
  <c r="L312" i="1"/>
  <c r="N312" i="1"/>
  <c r="M312" i="1"/>
  <c r="F61" i="4"/>
  <c r="A62" i="4"/>
  <c r="E61" i="4"/>
  <c r="D45" i="4"/>
  <c r="A46" i="4"/>
  <c r="C45" i="4"/>
  <c r="A126" i="4"/>
  <c r="E905" i="4"/>
  <c r="E904" i="4"/>
  <c r="F881" i="4"/>
  <c r="F884" i="4"/>
  <c r="E881" i="4"/>
  <c r="E884" i="4"/>
  <c r="G79" i="1"/>
  <c r="G91" i="1" s="1"/>
  <c r="F885" i="4"/>
  <c r="F882" i="4"/>
  <c r="E882" i="4"/>
  <c r="E885" i="4"/>
  <c r="E901" i="4"/>
  <c r="E902" i="4"/>
  <c r="D905" i="4"/>
  <c r="D902" i="4"/>
  <c r="D901" i="4"/>
  <c r="C905" i="4"/>
  <c r="C902" i="4"/>
  <c r="C901" i="4"/>
  <c r="K908" i="4"/>
  <c r="J908" i="4"/>
  <c r="I908" i="4"/>
  <c r="H908" i="4"/>
  <c r="F908" i="4"/>
  <c r="F909" i="4" s="1"/>
  <c r="E908" i="4"/>
  <c r="E909" i="4" s="1"/>
  <c r="D908" i="4"/>
  <c r="D909" i="4" s="1"/>
  <c r="C908" i="4"/>
  <c r="C909" i="4" s="1"/>
  <c r="K901" i="4"/>
  <c r="K902" i="4" s="1"/>
  <c r="K905" i="4"/>
  <c r="K904" i="4" s="1"/>
  <c r="J905" i="4"/>
  <c r="J904" i="4" s="1"/>
  <c r="J901" i="4"/>
  <c r="J902" i="4" s="1"/>
  <c r="I901" i="4"/>
  <c r="I902" i="4" s="1"/>
  <c r="I905" i="4"/>
  <c r="I904" i="4" s="1"/>
  <c r="H905" i="4"/>
  <c r="H904" i="4" s="1"/>
  <c r="H901" i="4"/>
  <c r="H902" i="4" s="1"/>
  <c r="G901" i="4"/>
  <c r="G905" i="4"/>
  <c r="G902" i="4"/>
  <c r="F905" i="4"/>
  <c r="F902" i="4"/>
  <c r="F901" i="4"/>
  <c r="D885" i="4"/>
  <c r="D882" i="4"/>
  <c r="D881" i="4"/>
  <c r="C885" i="4"/>
  <c r="C882" i="4"/>
  <c r="C881" i="4"/>
  <c r="K888" i="4"/>
  <c r="J888" i="4"/>
  <c r="I888" i="4"/>
  <c r="H888" i="4"/>
  <c r="F888" i="4"/>
  <c r="F889" i="4" s="1"/>
  <c r="E888" i="4"/>
  <c r="E889" i="4" s="1"/>
  <c r="D888" i="4"/>
  <c r="D889" i="4" s="1"/>
  <c r="C888" i="4"/>
  <c r="C889" i="4" s="1"/>
  <c r="K881" i="4"/>
  <c r="K882" i="4" s="1"/>
  <c r="K885" i="4"/>
  <c r="K884" i="4" s="1"/>
  <c r="J881" i="4"/>
  <c r="J882" i="4" s="1"/>
  <c r="J885" i="4"/>
  <c r="J884" i="4" s="1"/>
  <c r="I881" i="4"/>
  <c r="I882" i="4" s="1"/>
  <c r="I885" i="4"/>
  <c r="I884" i="4" s="1"/>
  <c r="H885" i="4"/>
  <c r="H884" i="4" s="1"/>
  <c r="H881" i="4"/>
  <c r="H882" i="4" s="1"/>
  <c r="G881" i="4"/>
  <c r="G885" i="4"/>
  <c r="G882" i="4"/>
  <c r="B98" i="1" l="1"/>
  <c r="BK97" i="1"/>
  <c r="BJ97" i="1"/>
  <c r="BA97" i="1"/>
  <c r="AZ97" i="1"/>
  <c r="DM97" i="1"/>
  <c r="BI97" i="1"/>
  <c r="BH97" i="1"/>
  <c r="DO97" i="1"/>
  <c r="BB97" i="1"/>
  <c r="DN97" i="1"/>
  <c r="DP97" i="1"/>
  <c r="D91" i="1"/>
  <c r="U1481" i="4"/>
  <c r="U1581" i="4"/>
  <c r="V1481" i="4"/>
  <c r="V1581" i="4"/>
  <c r="AC1181" i="4"/>
  <c r="AC1281" i="4"/>
  <c r="AD1181" i="4"/>
  <c r="AE1181" i="4"/>
  <c r="V1181" i="4"/>
  <c r="U1181" i="4"/>
  <c r="AB1181" i="4"/>
  <c r="AE1281" i="4"/>
  <c r="V1281" i="4"/>
  <c r="AD1281" i="4"/>
  <c r="U1281" i="4"/>
  <c r="AB1281" i="4"/>
  <c r="CC1176" i="4"/>
  <c r="CB1176" i="4"/>
  <c r="BV1176" i="4"/>
  <c r="BU1176" i="4"/>
  <c r="BN1176" i="4"/>
  <c r="BO1176" i="4"/>
  <c r="AY324" i="1"/>
  <c r="AX324" i="1"/>
  <c r="DS180" i="1"/>
  <c r="DR180" i="1"/>
  <c r="DE180" i="1"/>
  <c r="DQ180" i="1"/>
  <c r="DY180" i="1"/>
  <c r="DT180" i="1"/>
  <c r="DD180" i="1"/>
  <c r="DZ180" i="1"/>
  <c r="CZ180" i="1"/>
  <c r="DC180" i="1"/>
  <c r="DF180" i="1"/>
  <c r="DB180" i="1"/>
  <c r="Z1364" i="4"/>
  <c r="CA43" i="4"/>
  <c r="BZ43" i="4"/>
  <c r="CH43" i="4"/>
  <c r="CG43" i="4"/>
  <c r="BT43" i="4"/>
  <c r="BS43" i="4"/>
  <c r="CB45" i="4"/>
  <c r="BU45" i="4"/>
  <c r="BN45" i="4"/>
  <c r="BX44" i="4"/>
  <c r="BW44" i="4"/>
  <c r="CC45" i="4"/>
  <c r="BV45" i="4"/>
  <c r="BO45" i="4"/>
  <c r="CE44" i="4"/>
  <c r="CD44" i="4"/>
  <c r="CD61" i="4"/>
  <c r="CF61" i="4" s="1"/>
  <c r="BW61" i="4"/>
  <c r="BY61" i="4" s="1"/>
  <c r="BP61" i="4"/>
  <c r="BR61" i="4" s="1"/>
  <c r="BP44" i="4"/>
  <c r="BQ44" i="4"/>
  <c r="CA60" i="4"/>
  <c r="BZ60" i="4"/>
  <c r="BX61" i="4"/>
  <c r="BQ61" i="4"/>
  <c r="CE61" i="4"/>
  <c r="CH60" i="4"/>
  <c r="CG60" i="4"/>
  <c r="BS60" i="4"/>
  <c r="BT60" i="4"/>
  <c r="B45" i="4"/>
  <c r="B61" i="4"/>
  <c r="A47" i="4"/>
  <c r="C46" i="4"/>
  <c r="D46" i="4"/>
  <c r="A63" i="4"/>
  <c r="E62" i="4"/>
  <c r="F62" i="4"/>
  <c r="A127" i="4"/>
  <c r="I913" i="4"/>
  <c r="E910" i="4"/>
  <c r="E907" i="4"/>
  <c r="E906" i="4"/>
  <c r="H910" i="4"/>
  <c r="H909" i="4" s="1"/>
  <c r="H906" i="4"/>
  <c r="H907" i="4" s="1"/>
  <c r="I910" i="4"/>
  <c r="I909" i="4" s="1"/>
  <c r="I906" i="4"/>
  <c r="I907" i="4" s="1"/>
  <c r="D906" i="4"/>
  <c r="D910" i="4"/>
  <c r="D907" i="4"/>
  <c r="F910" i="4"/>
  <c r="F907" i="4"/>
  <c r="F906" i="4"/>
  <c r="J910" i="4"/>
  <c r="J909" i="4" s="1"/>
  <c r="J906" i="4"/>
  <c r="J907" i="4" s="1"/>
  <c r="C906" i="4"/>
  <c r="C910" i="4"/>
  <c r="C907" i="4"/>
  <c r="K910" i="4"/>
  <c r="K909" i="4" s="1"/>
  <c r="K906" i="4"/>
  <c r="K907" i="4" s="1"/>
  <c r="I893" i="4"/>
  <c r="C886" i="4"/>
  <c r="C890" i="4"/>
  <c r="C887" i="4"/>
  <c r="D886" i="4"/>
  <c r="D890" i="4"/>
  <c r="D887" i="4"/>
  <c r="E890" i="4"/>
  <c r="E887" i="4"/>
  <c r="E886" i="4"/>
  <c r="F890" i="4"/>
  <c r="F887" i="4"/>
  <c r="F886" i="4"/>
  <c r="H890" i="4"/>
  <c r="H889" i="4" s="1"/>
  <c r="H886" i="4"/>
  <c r="H887" i="4" s="1"/>
  <c r="I890" i="4"/>
  <c r="I889" i="4" s="1"/>
  <c r="I886" i="4"/>
  <c r="I887" i="4" s="1"/>
  <c r="J890" i="4"/>
  <c r="J889" i="4" s="1"/>
  <c r="J886" i="4"/>
  <c r="J887" i="4" s="1"/>
  <c r="K890" i="4"/>
  <c r="K889" i="4" s="1"/>
  <c r="K886" i="4"/>
  <c r="K887" i="4" s="1"/>
  <c r="B99" i="1" l="1"/>
  <c r="BK98" i="1"/>
  <c r="BJ98" i="1"/>
  <c r="BI98" i="1"/>
  <c r="AZ98" i="1"/>
  <c r="BA98" i="1"/>
  <c r="BH98" i="1"/>
  <c r="DN98" i="1"/>
  <c r="DO98" i="1"/>
  <c r="DM98" i="1"/>
  <c r="BB98" i="1"/>
  <c r="DP98" i="1"/>
  <c r="V1582" i="4"/>
  <c r="V1482" i="4"/>
  <c r="U1582" i="4"/>
  <c r="U1482" i="4"/>
  <c r="AB1282" i="4"/>
  <c r="U1282" i="4"/>
  <c r="AD1282" i="4"/>
  <c r="V1282" i="4"/>
  <c r="AE1282" i="4"/>
  <c r="AB1182" i="4"/>
  <c r="U1182" i="4"/>
  <c r="V1182" i="4"/>
  <c r="AE1182" i="4"/>
  <c r="AD1182" i="4"/>
  <c r="AC1282" i="4"/>
  <c r="AC1182" i="4"/>
  <c r="AX325" i="1"/>
  <c r="AY325" i="1"/>
  <c r="DD181" i="1"/>
  <c r="DT181" i="1"/>
  <c r="DY181" i="1"/>
  <c r="DQ181" i="1"/>
  <c r="DZ181" i="1"/>
  <c r="DE181" i="1"/>
  <c r="DB181" i="1"/>
  <c r="DF181" i="1"/>
  <c r="DR181" i="1"/>
  <c r="DC181" i="1"/>
  <c r="CZ181" i="1"/>
  <c r="DS181" i="1"/>
  <c r="CF44" i="4"/>
  <c r="BY44" i="4"/>
  <c r="BR44" i="4"/>
  <c r="AA1364" i="4"/>
  <c r="CH61" i="4"/>
  <c r="CG61" i="4"/>
  <c r="BT61" i="4"/>
  <c r="BS61" i="4"/>
  <c r="CA61" i="4"/>
  <c r="BZ61" i="4"/>
  <c r="BT44" i="4"/>
  <c r="BS44" i="4"/>
  <c r="CE62" i="4"/>
  <c r="BX62" i="4"/>
  <c r="BQ62" i="4"/>
  <c r="CG44" i="4"/>
  <c r="CH44" i="4"/>
  <c r="BW62" i="4"/>
  <c r="BY62" i="4" s="1"/>
  <c r="BP62" i="4"/>
  <c r="BR62" i="4" s="1"/>
  <c r="CD62" i="4"/>
  <c r="CF62" i="4" s="1"/>
  <c r="BQ45" i="4"/>
  <c r="BP45" i="4"/>
  <c r="BR45" i="4" s="1"/>
  <c r="BX45" i="4"/>
  <c r="BW45" i="4"/>
  <c r="BY45" i="4" s="1"/>
  <c r="BO46" i="4"/>
  <c r="CC46" i="4"/>
  <c r="BV46" i="4"/>
  <c r="CD45" i="4"/>
  <c r="CF45" i="4" s="1"/>
  <c r="CE45" i="4"/>
  <c r="CB46" i="4"/>
  <c r="BU46" i="4"/>
  <c r="BN46" i="4"/>
  <c r="CA44" i="4"/>
  <c r="BZ44" i="4"/>
  <c r="B62" i="4"/>
  <c r="B46" i="4"/>
  <c r="F63" i="4"/>
  <c r="D47" i="4"/>
  <c r="E63" i="4"/>
  <c r="A64" i="4"/>
  <c r="A48" i="4"/>
  <c r="C47" i="4"/>
  <c r="A128" i="4"/>
  <c r="I911" i="4"/>
  <c r="I912" i="4" s="1"/>
  <c r="I915" i="4"/>
  <c r="I914" i="4" s="1"/>
  <c r="I891" i="4"/>
  <c r="I892" i="4" s="1"/>
  <c r="I895" i="4"/>
  <c r="I894" i="4" s="1"/>
  <c r="S432" i="4"/>
  <c r="CD432" i="4" s="1"/>
  <c r="EO432" i="4" s="1"/>
  <c r="R432" i="4"/>
  <c r="CC432" i="4" s="1"/>
  <c r="EN432" i="4" s="1"/>
  <c r="Q432" i="4"/>
  <c r="CB432" i="4" s="1"/>
  <c r="EM432" i="4" s="1"/>
  <c r="L432" i="4"/>
  <c r="BW432" i="4" s="1"/>
  <c r="EH432" i="4" s="1"/>
  <c r="K432" i="4"/>
  <c r="BV432" i="4" s="1"/>
  <c r="J432" i="4"/>
  <c r="BU432" i="4" s="1"/>
  <c r="CC38" i="4"/>
  <c r="CB38" i="4"/>
  <c r="BV38" i="4"/>
  <c r="BU38"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C581" i="4"/>
  <c r="D580" i="4"/>
  <c r="C580" i="4"/>
  <c r="D579" i="4"/>
  <c r="C579" i="4"/>
  <c r="D578" i="4"/>
  <c r="C578" i="4"/>
  <c r="D577" i="4"/>
  <c r="C577" i="4"/>
  <c r="D576" i="4"/>
  <c r="C576" i="4"/>
  <c r="D575" i="4"/>
  <c r="C575" i="4"/>
  <c r="D574" i="4"/>
  <c r="C574" i="4"/>
  <c r="D573" i="4"/>
  <c r="C573" i="4"/>
  <c r="D572" i="4"/>
  <c r="C572" i="4"/>
  <c r="D571" i="4"/>
  <c r="C571" i="4"/>
  <c r="D570" i="4"/>
  <c r="C570" i="4"/>
  <c r="D569" i="4"/>
  <c r="C569" i="4"/>
  <c r="D568" i="4"/>
  <c r="C568" i="4"/>
  <c r="D567" i="4"/>
  <c r="C567" i="4"/>
  <c r="D566" i="4"/>
  <c r="C566" i="4"/>
  <c r="D565" i="4"/>
  <c r="C565" i="4"/>
  <c r="D564" i="4"/>
  <c r="C564" i="4"/>
  <c r="D563" i="4"/>
  <c r="C563" i="4"/>
  <c r="D562" i="4"/>
  <c r="C562" i="4"/>
  <c r="D561" i="4"/>
  <c r="C561" i="4"/>
  <c r="D560" i="4"/>
  <c r="C560" i="4"/>
  <c r="D559" i="4"/>
  <c r="C559" i="4"/>
  <c r="D558" i="4"/>
  <c r="C558" i="4"/>
  <c r="D557" i="4"/>
  <c r="C557" i="4"/>
  <c r="D556" i="4"/>
  <c r="C556" i="4"/>
  <c r="D555" i="4"/>
  <c r="C555" i="4"/>
  <c r="D554" i="4"/>
  <c r="C554" i="4"/>
  <c r="D553" i="4"/>
  <c r="C553" i="4"/>
  <c r="D552" i="4"/>
  <c r="C552" i="4"/>
  <c r="D551" i="4"/>
  <c r="C551" i="4"/>
  <c r="D550" i="4"/>
  <c r="C550" i="4"/>
  <c r="D549" i="4"/>
  <c r="C549" i="4"/>
  <c r="D548" i="4"/>
  <c r="C548" i="4"/>
  <c r="D547" i="4"/>
  <c r="C547" i="4"/>
  <c r="D546" i="4"/>
  <c r="C546" i="4"/>
  <c r="D545" i="4"/>
  <c r="C545" i="4"/>
  <c r="D544" i="4"/>
  <c r="C544" i="4"/>
  <c r="D543" i="4"/>
  <c r="C543" i="4"/>
  <c r="D542" i="4"/>
  <c r="C542" i="4"/>
  <c r="D541" i="4"/>
  <c r="C541" i="4"/>
  <c r="D540" i="4"/>
  <c r="C540" i="4"/>
  <c r="D539" i="4"/>
  <c r="C539" i="4"/>
  <c r="D538" i="4"/>
  <c r="C538" i="4"/>
  <c r="D537" i="4"/>
  <c r="C537" i="4"/>
  <c r="D536" i="4"/>
  <c r="C536" i="4"/>
  <c r="D535" i="4"/>
  <c r="C535" i="4"/>
  <c r="D534" i="4"/>
  <c r="C534" i="4"/>
  <c r="D533" i="4"/>
  <c r="C533" i="4"/>
  <c r="D532" i="4"/>
  <c r="C532" i="4"/>
  <c r="D531" i="4"/>
  <c r="C531" i="4"/>
  <c r="D530" i="4"/>
  <c r="C530" i="4"/>
  <c r="D529" i="4"/>
  <c r="C529" i="4"/>
  <c r="D528" i="4"/>
  <c r="C528" i="4"/>
  <c r="D527" i="4"/>
  <c r="C527" i="4"/>
  <c r="D526" i="4"/>
  <c r="C526" i="4"/>
  <c r="D525" i="4"/>
  <c r="C525" i="4"/>
  <c r="D524" i="4"/>
  <c r="C524" i="4"/>
  <c r="D523" i="4"/>
  <c r="C523" i="4"/>
  <c r="D522" i="4"/>
  <c r="C522" i="4"/>
  <c r="D521" i="4"/>
  <c r="C521" i="4"/>
  <c r="D520" i="4"/>
  <c r="C520" i="4"/>
  <c r="D519" i="4"/>
  <c r="C519" i="4"/>
  <c r="D518" i="4"/>
  <c r="C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C469" i="4"/>
  <c r="D468" i="4"/>
  <c r="C468" i="4"/>
  <c r="D467" i="4"/>
  <c r="C467" i="4"/>
  <c r="D466" i="4"/>
  <c r="C466" i="4"/>
  <c r="D465" i="4"/>
  <c r="C465" i="4"/>
  <c r="D464" i="4"/>
  <c r="C464" i="4"/>
  <c r="I463" i="4"/>
  <c r="H463" i="4"/>
  <c r="D463" i="4"/>
  <c r="C463" i="4"/>
  <c r="I462" i="4"/>
  <c r="H462" i="4"/>
  <c r="G462" i="4"/>
  <c r="D462" i="4"/>
  <c r="C462" i="4"/>
  <c r="I461" i="4"/>
  <c r="H461" i="4"/>
  <c r="G461" i="4"/>
  <c r="D461" i="4"/>
  <c r="C461" i="4"/>
  <c r="I460" i="4"/>
  <c r="H460" i="4"/>
  <c r="G460" i="4"/>
  <c r="D460" i="4"/>
  <c r="C460" i="4"/>
  <c r="I459" i="4"/>
  <c r="H459" i="4"/>
  <c r="G459" i="4"/>
  <c r="D459" i="4"/>
  <c r="C459" i="4"/>
  <c r="I458" i="4"/>
  <c r="H458" i="4"/>
  <c r="G458" i="4"/>
  <c r="D458" i="4"/>
  <c r="C458" i="4"/>
  <c r="I457" i="4"/>
  <c r="H457" i="4"/>
  <c r="G457" i="4"/>
  <c r="E457" i="4"/>
  <c r="D457" i="4"/>
  <c r="C457" i="4"/>
  <c r="I456" i="4"/>
  <c r="H456" i="4"/>
  <c r="G456" i="4"/>
  <c r="E456" i="4"/>
  <c r="D456" i="4"/>
  <c r="C456" i="4"/>
  <c r="I455" i="4"/>
  <c r="H455" i="4"/>
  <c r="G455" i="4"/>
  <c r="E455" i="4"/>
  <c r="D455" i="4"/>
  <c r="C455" i="4"/>
  <c r="I454" i="4"/>
  <c r="H454" i="4"/>
  <c r="G454" i="4"/>
  <c r="F454" i="4"/>
  <c r="E454" i="4"/>
  <c r="D454" i="4"/>
  <c r="C454" i="4"/>
  <c r="I447" i="4"/>
  <c r="H447" i="4"/>
  <c r="G447" i="4"/>
  <c r="F447" i="4"/>
  <c r="E447" i="4"/>
  <c r="I446" i="4"/>
  <c r="H446" i="4"/>
  <c r="G446" i="4"/>
  <c r="F446" i="4"/>
  <c r="E446" i="4"/>
  <c r="I445" i="4"/>
  <c r="H445" i="4"/>
  <c r="G445" i="4"/>
  <c r="F445" i="4"/>
  <c r="E445" i="4"/>
  <c r="I444" i="4"/>
  <c r="H444" i="4"/>
  <c r="G444" i="4"/>
  <c r="F444" i="4"/>
  <c r="E444" i="4"/>
  <c r="I443" i="4"/>
  <c r="H443" i="4"/>
  <c r="G443" i="4"/>
  <c r="F443" i="4"/>
  <c r="E443" i="4"/>
  <c r="I442" i="4"/>
  <c r="H442" i="4"/>
  <c r="G442" i="4"/>
  <c r="F442" i="4"/>
  <c r="E442" i="4"/>
  <c r="I441" i="4"/>
  <c r="H441" i="4"/>
  <c r="G441" i="4"/>
  <c r="F441" i="4"/>
  <c r="E441" i="4"/>
  <c r="C441" i="4"/>
  <c r="I440" i="4"/>
  <c r="H440" i="4"/>
  <c r="G440" i="4"/>
  <c r="F440" i="4"/>
  <c r="E440" i="4"/>
  <c r="C440" i="4"/>
  <c r="I439" i="4"/>
  <c r="H439" i="4"/>
  <c r="G439" i="4"/>
  <c r="F439" i="4"/>
  <c r="E439" i="4"/>
  <c r="C439" i="4"/>
  <c r="I438" i="4"/>
  <c r="H438" i="4"/>
  <c r="G438" i="4"/>
  <c r="F438" i="4"/>
  <c r="E438" i="4"/>
  <c r="D438" i="4"/>
  <c r="Q441" i="4"/>
  <c r="P441" i="4"/>
  <c r="O441" i="4"/>
  <c r="N441" i="4"/>
  <c r="M441" i="4"/>
  <c r="Q440" i="4"/>
  <c r="P440" i="4"/>
  <c r="O440" i="4"/>
  <c r="N440" i="4"/>
  <c r="M440" i="4"/>
  <c r="Q439" i="4"/>
  <c r="P439" i="4"/>
  <c r="O439" i="4"/>
  <c r="N439" i="4"/>
  <c r="M439" i="4"/>
  <c r="Q438" i="4"/>
  <c r="P438" i="4"/>
  <c r="O438" i="4"/>
  <c r="N438" i="4"/>
  <c r="E432" i="4"/>
  <c r="BP432" i="4" s="1"/>
  <c r="EA432" i="4" s="1"/>
  <c r="D432" i="4"/>
  <c r="BO432" i="4" s="1"/>
  <c r="DC32" i="4"/>
  <c r="DX32" i="4" s="1"/>
  <c r="ES32" i="4" s="1"/>
  <c r="FN32" i="4" s="1"/>
  <c r="DB32" i="4"/>
  <c r="DW32" i="4" s="1"/>
  <c r="ER32" i="4" s="1"/>
  <c r="FM32" i="4" s="1"/>
  <c r="DA32" i="4"/>
  <c r="DV32" i="4" s="1"/>
  <c r="EQ32" i="4" s="1"/>
  <c r="FL32" i="4" s="1"/>
  <c r="CZ32" i="4"/>
  <c r="DU32" i="4" s="1"/>
  <c r="EP32" i="4" s="1"/>
  <c r="FK32" i="4" s="1"/>
  <c r="CV32" i="4"/>
  <c r="DQ32" i="4" s="1"/>
  <c r="EL32" i="4" s="1"/>
  <c r="FG32" i="4" s="1"/>
  <c r="CU32" i="4"/>
  <c r="DP32" i="4" s="1"/>
  <c r="EK32" i="4" s="1"/>
  <c r="FF32" i="4" s="1"/>
  <c r="CT32" i="4"/>
  <c r="DO32" i="4" s="1"/>
  <c r="EJ32" i="4" s="1"/>
  <c r="FE32" i="4" s="1"/>
  <c r="CS32" i="4"/>
  <c r="DN32" i="4" s="1"/>
  <c r="EI32" i="4" s="1"/>
  <c r="FD32" i="4" s="1"/>
  <c r="CO32" i="4"/>
  <c r="DJ32" i="4" s="1"/>
  <c r="EE32" i="4" s="1"/>
  <c r="EZ32" i="4" s="1"/>
  <c r="CN32" i="4"/>
  <c r="DI32" i="4" s="1"/>
  <c r="ED32" i="4" s="1"/>
  <c r="EY32" i="4" s="1"/>
  <c r="CM32" i="4"/>
  <c r="DH32" i="4" s="1"/>
  <c r="EC32" i="4" s="1"/>
  <c r="EX32" i="4" s="1"/>
  <c r="CL32" i="4"/>
  <c r="DG32" i="4" s="1"/>
  <c r="EB32" i="4" s="1"/>
  <c r="EW32" i="4" s="1"/>
  <c r="BS35" i="4"/>
  <c r="CN35" i="4" s="1"/>
  <c r="DI35" i="4" s="1"/>
  <c r="ED35" i="4" s="1"/>
  <c r="BR35" i="4"/>
  <c r="CM35" i="4" s="1"/>
  <c r="AD35" i="4"/>
  <c r="AY35" i="4" s="1"/>
  <c r="AC35" i="4"/>
  <c r="AX35" i="4" s="1"/>
  <c r="AB35" i="4"/>
  <c r="AW35" i="4" s="1"/>
  <c r="AA35" i="4"/>
  <c r="AV35" i="4" s="1"/>
  <c r="Z35" i="4"/>
  <c r="O35" i="4"/>
  <c r="N35" i="4"/>
  <c r="C482" i="4"/>
  <c r="C478" i="4"/>
  <c r="C474" i="4"/>
  <c r="C585" i="4"/>
  <c r="BO38" i="4"/>
  <c r="BN38" i="4"/>
  <c r="CD32" i="4"/>
  <c r="CC32" i="4"/>
  <c r="CX32" i="4" s="1"/>
  <c r="DS32" i="4" s="1"/>
  <c r="EN32" i="4" s="1"/>
  <c r="FI32" i="4" s="1"/>
  <c r="CB32" i="4"/>
  <c r="BW32" i="4"/>
  <c r="CR32" i="4" s="1"/>
  <c r="DM32" i="4" s="1"/>
  <c r="EH32" i="4" s="1"/>
  <c r="FC32" i="4" s="1"/>
  <c r="BV32" i="4"/>
  <c r="BU32" i="4"/>
  <c r="BP35" i="4"/>
  <c r="CK35" i="4" s="1"/>
  <c r="BP32" i="4"/>
  <c r="CK32" i="4" s="1"/>
  <c r="DF32" i="4" s="1"/>
  <c r="EA32" i="4" s="1"/>
  <c r="EV32" i="4" s="1"/>
  <c r="BO32" i="4"/>
  <c r="CJ32" i="4" s="1"/>
  <c r="BH32" i="4"/>
  <c r="BH432" i="4" s="1"/>
  <c r="BA32" i="4"/>
  <c r="AT32" i="4"/>
  <c r="AM32" i="4"/>
  <c r="AF32" i="4"/>
  <c r="AF432" i="4" s="1"/>
  <c r="Y32" i="4"/>
  <c r="D35" i="4"/>
  <c r="Y35" i="4" s="1"/>
  <c r="AT35" i="4" s="1"/>
  <c r="C438" i="4"/>
  <c r="BI32" i="4"/>
  <c r="BI432" i="4" s="1"/>
  <c r="BB32" i="4"/>
  <c r="BB432" i="4" s="1"/>
  <c r="AN32" i="4"/>
  <c r="AN432" i="4" s="1"/>
  <c r="AL32" i="4"/>
  <c r="AL432" i="4" s="1"/>
  <c r="AG32" i="4"/>
  <c r="AG432" i="4" s="1"/>
  <c r="AE32" i="4"/>
  <c r="AE432" i="4" s="1"/>
  <c r="Z32" i="4"/>
  <c r="Z432" i="4" s="1"/>
  <c r="B100" i="1" l="1"/>
  <c r="BI99" i="1"/>
  <c r="BA99" i="1"/>
  <c r="DM99" i="1"/>
  <c r="BJ99" i="1"/>
  <c r="DO99" i="1"/>
  <c r="AZ99" i="1"/>
  <c r="DN99" i="1"/>
  <c r="BH99" i="1"/>
  <c r="BK99" i="1"/>
  <c r="DP99" i="1"/>
  <c r="BB99" i="1"/>
  <c r="AY326" i="1"/>
  <c r="AX326" i="1"/>
  <c r="DB182" i="1"/>
  <c r="DE182" i="1"/>
  <c r="DF182" i="1"/>
  <c r="DS182" i="1"/>
  <c r="DZ182" i="1"/>
  <c r="CZ182" i="1"/>
  <c r="DQ182" i="1"/>
  <c r="DY182" i="1"/>
  <c r="DC182" i="1"/>
  <c r="DT182" i="1"/>
  <c r="DR182" i="1"/>
  <c r="DD182" i="1"/>
  <c r="AB1364" i="4"/>
  <c r="CC466" i="4"/>
  <c r="BV466" i="4"/>
  <c r="BO466" i="4"/>
  <c r="CC495" i="4"/>
  <c r="BV495" i="4"/>
  <c r="BO495" i="4"/>
  <c r="CC522" i="4"/>
  <c r="BO522" i="4"/>
  <c r="BV522" i="4"/>
  <c r="CC538" i="4"/>
  <c r="BO538" i="4"/>
  <c r="BV538" i="4"/>
  <c r="CC554" i="4"/>
  <c r="BO554" i="4"/>
  <c r="BV554" i="4"/>
  <c r="CC570" i="4"/>
  <c r="BV570" i="4"/>
  <c r="BO570" i="4"/>
  <c r="CC623" i="4"/>
  <c r="BV623" i="4"/>
  <c r="BO623" i="4"/>
  <c r="BO655" i="4"/>
  <c r="CC655" i="4"/>
  <c r="BV655" i="4"/>
  <c r="CC687" i="4"/>
  <c r="BV687" i="4"/>
  <c r="BO687" i="4"/>
  <c r="CC719" i="4"/>
  <c r="BV719" i="4"/>
  <c r="BO719" i="4"/>
  <c r="CC751" i="4"/>
  <c r="BV751" i="4"/>
  <c r="BO751" i="4"/>
  <c r="BV591" i="4"/>
  <c r="CC591" i="4"/>
  <c r="BO591" i="4"/>
  <c r="BO496" i="4"/>
  <c r="BV496" i="4"/>
  <c r="CC496" i="4"/>
  <c r="CC592" i="4"/>
  <c r="BV592" i="4"/>
  <c r="BO592" i="4"/>
  <c r="CC624" i="4"/>
  <c r="BV624" i="4"/>
  <c r="BO624" i="4"/>
  <c r="CC656" i="4"/>
  <c r="BV656" i="4"/>
  <c r="BO656" i="4"/>
  <c r="CC688" i="4"/>
  <c r="BV688" i="4"/>
  <c r="BO688" i="4"/>
  <c r="CC720" i="4"/>
  <c r="BV720" i="4"/>
  <c r="BO720" i="4"/>
  <c r="CC752" i="4"/>
  <c r="BV752" i="4"/>
  <c r="BO752" i="4"/>
  <c r="CC467" i="4"/>
  <c r="BV467" i="4"/>
  <c r="BO467" i="4"/>
  <c r="CC497" i="4"/>
  <c r="BO497" i="4"/>
  <c r="BV497" i="4"/>
  <c r="CC523" i="4"/>
  <c r="BV523" i="4"/>
  <c r="BO523" i="4"/>
  <c r="CC539" i="4"/>
  <c r="BV539" i="4"/>
  <c r="BO539" i="4"/>
  <c r="CC555" i="4"/>
  <c r="BV555" i="4"/>
  <c r="BO555" i="4"/>
  <c r="CC571" i="4"/>
  <c r="BV571" i="4"/>
  <c r="BO571" i="4"/>
  <c r="CC593" i="4"/>
  <c r="BV593" i="4"/>
  <c r="BO593" i="4"/>
  <c r="CC625" i="4"/>
  <c r="BV625" i="4"/>
  <c r="BO625" i="4"/>
  <c r="CC657" i="4"/>
  <c r="BV657" i="4"/>
  <c r="BO657" i="4"/>
  <c r="CC689" i="4"/>
  <c r="BV689" i="4"/>
  <c r="BO689" i="4"/>
  <c r="CC721" i="4"/>
  <c r="BV721" i="4"/>
  <c r="BO721" i="4"/>
  <c r="CC753" i="4"/>
  <c r="BV753" i="4"/>
  <c r="BO753" i="4"/>
  <c r="CC498" i="4"/>
  <c r="BV498" i="4"/>
  <c r="BO498" i="4"/>
  <c r="BV594" i="4"/>
  <c r="BO594" i="4"/>
  <c r="CC594" i="4"/>
  <c r="BV626" i="4"/>
  <c r="BO626" i="4"/>
  <c r="CC626" i="4"/>
  <c r="BV658" i="4"/>
  <c r="BO658" i="4"/>
  <c r="CC658" i="4"/>
  <c r="BV690" i="4"/>
  <c r="BO690" i="4"/>
  <c r="CC690" i="4"/>
  <c r="BV722" i="4"/>
  <c r="BO722" i="4"/>
  <c r="CC722" i="4"/>
  <c r="BV754" i="4"/>
  <c r="BO754" i="4"/>
  <c r="CC754" i="4"/>
  <c r="CC459" i="4"/>
  <c r="BV459" i="4"/>
  <c r="BO459" i="4"/>
  <c r="BV468" i="4"/>
  <c r="BO468" i="4"/>
  <c r="CC468" i="4"/>
  <c r="CC499" i="4"/>
  <c r="BV499" i="4"/>
  <c r="BO499" i="4"/>
  <c r="CC524" i="4"/>
  <c r="BV524" i="4"/>
  <c r="BO524" i="4"/>
  <c r="CC540" i="4"/>
  <c r="BV540" i="4"/>
  <c r="BO540" i="4"/>
  <c r="CC556" i="4"/>
  <c r="BV556" i="4"/>
  <c r="BO556" i="4"/>
  <c r="CC572" i="4"/>
  <c r="BV572" i="4"/>
  <c r="BO572" i="4"/>
  <c r="BV595" i="4"/>
  <c r="BO595" i="4"/>
  <c r="CC595" i="4"/>
  <c r="CC627" i="4"/>
  <c r="BV627" i="4"/>
  <c r="BO627" i="4"/>
  <c r="CC659" i="4"/>
  <c r="BV659" i="4"/>
  <c r="BO659" i="4"/>
  <c r="BO691" i="4"/>
  <c r="CC691" i="4"/>
  <c r="BV691" i="4"/>
  <c r="BO723" i="4"/>
  <c r="CC723" i="4"/>
  <c r="BV723" i="4"/>
  <c r="BO755" i="4"/>
  <c r="CC755" i="4"/>
  <c r="BV755" i="4"/>
  <c r="CC500" i="4"/>
  <c r="BV500" i="4"/>
  <c r="BO500" i="4"/>
  <c r="CC596" i="4"/>
  <c r="BV596" i="4"/>
  <c r="BO596" i="4"/>
  <c r="CC628" i="4"/>
  <c r="BV628" i="4"/>
  <c r="BO628" i="4"/>
  <c r="CC660" i="4"/>
  <c r="BV660" i="4"/>
  <c r="BO660" i="4"/>
  <c r="CC692" i="4"/>
  <c r="BV692" i="4"/>
  <c r="BO692" i="4"/>
  <c r="CC724" i="4"/>
  <c r="BV724" i="4"/>
  <c r="BO724" i="4"/>
  <c r="CC756" i="4"/>
  <c r="BV756" i="4"/>
  <c r="BO756" i="4"/>
  <c r="BV454" i="4"/>
  <c r="BO454" i="4"/>
  <c r="CC454" i="4"/>
  <c r="BV469" i="4"/>
  <c r="CC469" i="4"/>
  <c r="BO469" i="4"/>
  <c r="BV501" i="4"/>
  <c r="CC501" i="4"/>
  <c r="BO501" i="4"/>
  <c r="BO525" i="4"/>
  <c r="CC525" i="4"/>
  <c r="BV525" i="4"/>
  <c r="BO541" i="4"/>
  <c r="CC541" i="4"/>
  <c r="BV541" i="4"/>
  <c r="BO557" i="4"/>
  <c r="CC557" i="4"/>
  <c r="BV557" i="4"/>
  <c r="BO573" i="4"/>
  <c r="BV573" i="4"/>
  <c r="CC573" i="4"/>
  <c r="CC597" i="4"/>
  <c r="BV597" i="4"/>
  <c r="BO597" i="4"/>
  <c r="CC629" i="4"/>
  <c r="BV629" i="4"/>
  <c r="BO629" i="4"/>
  <c r="CC661" i="4"/>
  <c r="BV661" i="4"/>
  <c r="BO661" i="4"/>
  <c r="CC693" i="4"/>
  <c r="BV693" i="4"/>
  <c r="BO693" i="4"/>
  <c r="CC725" i="4"/>
  <c r="BV725" i="4"/>
  <c r="BO725" i="4"/>
  <c r="CC757" i="4"/>
  <c r="BV757" i="4"/>
  <c r="BO757" i="4"/>
  <c r="BW454" i="4"/>
  <c r="BY454" i="4" s="1"/>
  <c r="BP454" i="4"/>
  <c r="BR454" i="4" s="1"/>
  <c r="CD454" i="4"/>
  <c r="CF454" i="4" s="1"/>
  <c r="CC470" i="4"/>
  <c r="BV470" i="4"/>
  <c r="BO470" i="4"/>
  <c r="BO502" i="4"/>
  <c r="CC502" i="4"/>
  <c r="BV502" i="4"/>
  <c r="CC598" i="4"/>
  <c r="BV598" i="4"/>
  <c r="BO598" i="4"/>
  <c r="CC630" i="4"/>
  <c r="BV630" i="4"/>
  <c r="BO630" i="4"/>
  <c r="CC662" i="4"/>
  <c r="BV662" i="4"/>
  <c r="BO662" i="4"/>
  <c r="CC694" i="4"/>
  <c r="BV694" i="4"/>
  <c r="BO694" i="4"/>
  <c r="CC726" i="4"/>
  <c r="BV726" i="4"/>
  <c r="BO726" i="4"/>
  <c r="CC758" i="4"/>
  <c r="BV758" i="4"/>
  <c r="BO758" i="4"/>
  <c r="BX454" i="4"/>
  <c r="CA454" i="4" s="1"/>
  <c r="BQ454" i="4"/>
  <c r="BS454" i="4" s="1"/>
  <c r="CE454" i="4"/>
  <c r="CG454" i="4" s="1"/>
  <c r="BO471" i="4"/>
  <c r="CC471" i="4"/>
  <c r="BV471" i="4"/>
  <c r="CC503" i="4"/>
  <c r="BV503" i="4"/>
  <c r="BO503" i="4"/>
  <c r="CC526" i="4"/>
  <c r="BV526" i="4"/>
  <c r="BO526" i="4"/>
  <c r="CC542" i="4"/>
  <c r="BO542" i="4"/>
  <c r="BV542" i="4"/>
  <c r="CC558" i="4"/>
  <c r="BV558" i="4"/>
  <c r="BO558" i="4"/>
  <c r="CC574" i="4"/>
  <c r="BV574" i="4"/>
  <c r="BO574" i="4"/>
  <c r="CC599" i="4"/>
  <c r="BV599" i="4"/>
  <c r="BO599" i="4"/>
  <c r="CC631" i="4"/>
  <c r="BV631" i="4"/>
  <c r="BO631" i="4"/>
  <c r="CC663" i="4"/>
  <c r="BV663" i="4"/>
  <c r="BO663" i="4"/>
  <c r="CC695" i="4"/>
  <c r="BV695" i="4"/>
  <c r="BO695" i="4"/>
  <c r="CC727" i="4"/>
  <c r="BV727" i="4"/>
  <c r="BO727" i="4"/>
  <c r="CC759" i="4"/>
  <c r="BV759" i="4"/>
  <c r="BO759" i="4"/>
  <c r="BV460" i="4"/>
  <c r="CC460" i="4"/>
  <c r="BO460" i="4"/>
  <c r="CC472" i="4"/>
  <c r="BV472" i="4"/>
  <c r="BO472" i="4"/>
  <c r="CC504" i="4"/>
  <c r="BV504" i="4"/>
  <c r="BO504" i="4"/>
  <c r="BO600" i="4"/>
  <c r="CC600" i="4"/>
  <c r="BV600" i="4"/>
  <c r="CC632" i="4"/>
  <c r="BV632" i="4"/>
  <c r="BO632" i="4"/>
  <c r="CC664" i="4"/>
  <c r="BV664" i="4"/>
  <c r="BO664" i="4"/>
  <c r="CC696" i="4"/>
  <c r="BO696" i="4"/>
  <c r="BV696" i="4"/>
  <c r="BV728" i="4"/>
  <c r="CC728" i="4"/>
  <c r="BO728" i="4"/>
  <c r="CC760" i="4"/>
  <c r="BV760" i="4"/>
  <c r="BO760" i="4"/>
  <c r="BO473" i="4"/>
  <c r="CC473" i="4"/>
  <c r="BV473" i="4"/>
  <c r="BO505" i="4"/>
  <c r="CC505" i="4"/>
  <c r="BV505" i="4"/>
  <c r="CC527" i="4"/>
  <c r="BV527" i="4"/>
  <c r="BO527" i="4"/>
  <c r="BO543" i="4"/>
  <c r="CC543" i="4"/>
  <c r="BV543" i="4"/>
  <c r="BV559" i="4"/>
  <c r="BO559" i="4"/>
  <c r="CC559" i="4"/>
  <c r="CC575" i="4"/>
  <c r="BV575" i="4"/>
  <c r="BO575" i="4"/>
  <c r="CC601" i="4"/>
  <c r="BV601" i="4"/>
  <c r="BO601" i="4"/>
  <c r="BV633" i="4"/>
  <c r="CC633" i="4"/>
  <c r="BO633" i="4"/>
  <c r="CC665" i="4"/>
  <c r="BV665" i="4"/>
  <c r="BO665" i="4"/>
  <c r="CC697" i="4"/>
  <c r="BV697" i="4"/>
  <c r="BO697" i="4"/>
  <c r="CC729" i="4"/>
  <c r="BV729" i="4"/>
  <c r="BO729" i="4"/>
  <c r="CC761" i="4"/>
  <c r="BV761" i="4"/>
  <c r="BO761" i="4"/>
  <c r="CC474" i="4"/>
  <c r="BV474" i="4"/>
  <c r="BO474" i="4"/>
  <c r="CC506" i="4"/>
  <c r="BV506" i="4"/>
  <c r="BO506" i="4"/>
  <c r="CC602" i="4"/>
  <c r="BO602" i="4"/>
  <c r="BV602" i="4"/>
  <c r="CC634" i="4"/>
  <c r="BV634" i="4"/>
  <c r="BO634" i="4"/>
  <c r="CC666" i="4"/>
  <c r="BV666" i="4"/>
  <c r="BO666" i="4"/>
  <c r="CC698" i="4"/>
  <c r="BV698" i="4"/>
  <c r="BO698" i="4"/>
  <c r="CC730" i="4"/>
  <c r="BV730" i="4"/>
  <c r="BO730" i="4"/>
  <c r="CC762" i="4"/>
  <c r="BV762" i="4"/>
  <c r="BO762" i="4"/>
  <c r="BV475" i="4"/>
  <c r="BO475" i="4"/>
  <c r="CC475" i="4"/>
  <c r="CC507" i="4"/>
  <c r="BV507" i="4"/>
  <c r="BO507" i="4"/>
  <c r="CC528" i="4"/>
  <c r="BV528" i="4"/>
  <c r="BO528" i="4"/>
  <c r="CC544" i="4"/>
  <c r="BV544" i="4"/>
  <c r="BO544" i="4"/>
  <c r="CC560" i="4"/>
  <c r="BV560" i="4"/>
  <c r="BO560" i="4"/>
  <c r="CC576" i="4"/>
  <c r="BV576" i="4"/>
  <c r="BO576" i="4"/>
  <c r="CC603" i="4"/>
  <c r="BV603" i="4"/>
  <c r="BO603" i="4"/>
  <c r="CC635" i="4"/>
  <c r="BV635" i="4"/>
  <c r="BO635" i="4"/>
  <c r="CC667" i="4"/>
  <c r="BV667" i="4"/>
  <c r="BO667" i="4"/>
  <c r="CC699" i="4"/>
  <c r="BV699" i="4"/>
  <c r="BO699" i="4"/>
  <c r="CC731" i="4"/>
  <c r="BV731" i="4"/>
  <c r="BO731" i="4"/>
  <c r="CC763" i="4"/>
  <c r="BV763" i="4"/>
  <c r="BO763" i="4"/>
  <c r="CC455" i="4"/>
  <c r="BV455" i="4"/>
  <c r="BO455" i="4"/>
  <c r="BO476" i="4"/>
  <c r="CC476" i="4"/>
  <c r="BV476" i="4"/>
  <c r="BV508" i="4"/>
  <c r="BO508" i="4"/>
  <c r="CC508" i="4"/>
  <c r="CC604" i="4"/>
  <c r="BV604" i="4"/>
  <c r="BO604" i="4"/>
  <c r="CC636" i="4"/>
  <c r="BV636" i="4"/>
  <c r="BO636" i="4"/>
  <c r="CC668" i="4"/>
  <c r="BV668" i="4"/>
  <c r="BO668" i="4"/>
  <c r="CC700" i="4"/>
  <c r="BV700" i="4"/>
  <c r="BO700" i="4"/>
  <c r="CC732" i="4"/>
  <c r="BV732" i="4"/>
  <c r="BO732" i="4"/>
  <c r="CC764" i="4"/>
  <c r="BV764" i="4"/>
  <c r="BO764" i="4"/>
  <c r="BP455" i="4"/>
  <c r="BR455" i="4" s="1"/>
  <c r="BW455" i="4"/>
  <c r="BY455" i="4" s="1"/>
  <c r="CD455" i="4"/>
  <c r="CF455" i="4" s="1"/>
  <c r="CC461" i="4"/>
  <c r="BV461" i="4"/>
  <c r="BO461" i="4"/>
  <c r="CC477" i="4"/>
  <c r="BV477" i="4"/>
  <c r="BO477" i="4"/>
  <c r="CC509" i="4"/>
  <c r="BV509" i="4"/>
  <c r="BO509" i="4"/>
  <c r="CC529" i="4"/>
  <c r="BV529" i="4"/>
  <c r="BO529" i="4"/>
  <c r="CC545" i="4"/>
  <c r="BV545" i="4"/>
  <c r="BO545" i="4"/>
  <c r="CC561" i="4"/>
  <c r="BV561" i="4"/>
  <c r="BO561" i="4"/>
  <c r="CC577" i="4"/>
  <c r="BV577" i="4"/>
  <c r="BO577" i="4"/>
  <c r="BO605" i="4"/>
  <c r="CC605" i="4"/>
  <c r="BV605" i="4"/>
  <c r="BO637" i="4"/>
  <c r="CC637" i="4"/>
  <c r="BV637" i="4"/>
  <c r="BO669" i="4"/>
  <c r="CC669" i="4"/>
  <c r="BV669" i="4"/>
  <c r="BO701" i="4"/>
  <c r="CC701" i="4"/>
  <c r="BV701" i="4"/>
  <c r="BO733" i="4"/>
  <c r="CC733" i="4"/>
  <c r="BV733" i="4"/>
  <c r="BO765" i="4"/>
  <c r="CC765" i="4"/>
  <c r="BV765" i="4"/>
  <c r="CC438" i="4"/>
  <c r="CE438" i="4" s="1"/>
  <c r="BV438" i="4"/>
  <c r="BX438" i="4" s="1"/>
  <c r="BV478" i="4"/>
  <c r="BO478" i="4"/>
  <c r="CC478" i="4"/>
  <c r="BV510" i="4"/>
  <c r="BO510" i="4"/>
  <c r="CC510" i="4"/>
  <c r="CC606" i="4"/>
  <c r="BV606" i="4"/>
  <c r="BO606" i="4"/>
  <c r="CC638" i="4"/>
  <c r="CC1486" i="4" s="1"/>
  <c r="CC1487" i="4" s="1"/>
  <c r="BV638" i="4"/>
  <c r="BV1486" i="4" s="1"/>
  <c r="BV1487" i="4" s="1"/>
  <c r="BO638" i="4"/>
  <c r="BO1486" i="4" s="1"/>
  <c r="BO1487" i="4" s="1"/>
  <c r="BO670" i="4"/>
  <c r="CC670" i="4"/>
  <c r="BV670" i="4"/>
  <c r="CC702" i="4"/>
  <c r="BV702" i="4"/>
  <c r="BO702" i="4"/>
  <c r="CC734" i="4"/>
  <c r="BV734" i="4"/>
  <c r="BO734" i="4"/>
  <c r="CC766" i="4"/>
  <c r="BV766" i="4"/>
  <c r="BO766" i="4"/>
  <c r="CC479" i="4"/>
  <c r="BO479" i="4"/>
  <c r="BV479" i="4"/>
  <c r="BO511" i="4"/>
  <c r="CC511" i="4"/>
  <c r="BV511" i="4"/>
  <c r="BV530" i="4"/>
  <c r="BO530" i="4"/>
  <c r="CC530" i="4"/>
  <c r="BV546" i="4"/>
  <c r="BO546" i="4"/>
  <c r="CC546" i="4"/>
  <c r="BV562" i="4"/>
  <c r="BO562" i="4"/>
  <c r="CC562" i="4"/>
  <c r="BV578" i="4"/>
  <c r="BO578" i="4"/>
  <c r="CC578" i="4"/>
  <c r="CC607" i="4"/>
  <c r="BV607" i="4"/>
  <c r="BO607" i="4"/>
  <c r="BO639" i="4"/>
  <c r="CC639" i="4"/>
  <c r="BV639" i="4"/>
  <c r="CC671" i="4"/>
  <c r="BV671" i="4"/>
  <c r="BO671" i="4"/>
  <c r="CC703" i="4"/>
  <c r="BV703" i="4"/>
  <c r="BO703" i="4"/>
  <c r="CC735" i="4"/>
  <c r="BV735" i="4"/>
  <c r="BO735" i="4"/>
  <c r="CC767" i="4"/>
  <c r="BV767" i="4"/>
  <c r="BO767" i="4"/>
  <c r="BO480" i="4"/>
  <c r="BV480" i="4"/>
  <c r="CC480" i="4"/>
  <c r="BV512" i="4"/>
  <c r="CC512" i="4"/>
  <c r="BO512" i="4"/>
  <c r="CC608" i="4"/>
  <c r="BV608" i="4"/>
  <c r="BO608" i="4"/>
  <c r="CC640" i="4"/>
  <c r="BV640" i="4"/>
  <c r="BO640" i="4"/>
  <c r="CC672" i="4"/>
  <c r="BV672" i="4"/>
  <c r="BO672" i="4"/>
  <c r="CC704" i="4"/>
  <c r="BV704" i="4"/>
  <c r="BO704" i="4"/>
  <c r="CC736" i="4"/>
  <c r="BV736" i="4"/>
  <c r="BO736" i="4"/>
  <c r="CC768" i="4"/>
  <c r="BV768" i="4"/>
  <c r="BO768" i="4"/>
  <c r="CC481" i="4"/>
  <c r="BO481" i="4"/>
  <c r="BV481" i="4"/>
  <c r="BV513" i="4"/>
  <c r="BO513" i="4"/>
  <c r="CC513" i="4"/>
  <c r="CC531" i="4"/>
  <c r="BV531" i="4"/>
  <c r="BO531" i="4"/>
  <c r="CC547" i="4"/>
  <c r="BV547" i="4"/>
  <c r="BO547" i="4"/>
  <c r="CC563" i="4"/>
  <c r="BV563" i="4"/>
  <c r="BO563" i="4"/>
  <c r="BV579" i="4"/>
  <c r="BO579" i="4"/>
  <c r="CC579" i="4"/>
  <c r="CC609" i="4"/>
  <c r="BV609" i="4"/>
  <c r="BO609" i="4"/>
  <c r="CC641" i="4"/>
  <c r="BV641" i="4"/>
  <c r="BO641" i="4"/>
  <c r="CC673" i="4"/>
  <c r="BV673" i="4"/>
  <c r="BO673" i="4"/>
  <c r="CC705" i="4"/>
  <c r="BV705" i="4"/>
  <c r="BO705" i="4"/>
  <c r="CC737" i="4"/>
  <c r="BV737" i="4"/>
  <c r="BO737" i="4"/>
  <c r="CC769" i="4"/>
  <c r="BV769" i="4"/>
  <c r="BO769" i="4"/>
  <c r="BN585" i="4"/>
  <c r="BU585" i="4"/>
  <c r="CB585" i="4"/>
  <c r="BO456" i="4"/>
  <c r="CC456" i="4"/>
  <c r="BV456" i="4"/>
  <c r="BV462" i="4"/>
  <c r="BO462" i="4"/>
  <c r="CC462" i="4"/>
  <c r="CC482" i="4"/>
  <c r="BV482" i="4"/>
  <c r="BO482" i="4"/>
  <c r="CC514" i="4"/>
  <c r="BV514" i="4"/>
  <c r="BO514" i="4"/>
  <c r="BV610" i="4"/>
  <c r="BO610" i="4"/>
  <c r="CC610" i="4"/>
  <c r="BV642" i="4"/>
  <c r="BO642" i="4"/>
  <c r="CC642" i="4"/>
  <c r="BV674" i="4"/>
  <c r="BO674" i="4"/>
  <c r="CC674" i="4"/>
  <c r="BV706" i="4"/>
  <c r="BO706" i="4"/>
  <c r="CC706" i="4"/>
  <c r="BV738" i="4"/>
  <c r="BO738" i="4"/>
  <c r="CC738" i="4"/>
  <c r="BV770" i="4"/>
  <c r="BO770" i="4"/>
  <c r="CC770" i="4"/>
  <c r="CD456" i="4"/>
  <c r="CF456" i="4" s="1"/>
  <c r="BP456" i="4"/>
  <c r="BR456" i="4" s="1"/>
  <c r="BW456" i="4"/>
  <c r="BY456" i="4" s="1"/>
  <c r="CC483" i="4"/>
  <c r="BV483" i="4"/>
  <c r="BO483" i="4"/>
  <c r="CC515" i="4"/>
  <c r="BV515" i="4"/>
  <c r="BO515" i="4"/>
  <c r="CC532" i="4"/>
  <c r="BV532" i="4"/>
  <c r="BO532" i="4"/>
  <c r="BV548" i="4"/>
  <c r="BO548" i="4"/>
  <c r="CC548" i="4"/>
  <c r="BO564" i="4"/>
  <c r="BV564" i="4"/>
  <c r="CC564" i="4"/>
  <c r="CC580" i="4"/>
  <c r="BV580" i="4"/>
  <c r="BO580" i="4"/>
  <c r="CC611" i="4"/>
  <c r="BV611" i="4"/>
  <c r="BO611" i="4"/>
  <c r="CC643" i="4"/>
  <c r="BV643" i="4"/>
  <c r="BO643" i="4"/>
  <c r="BV675" i="4"/>
  <c r="CC675" i="4"/>
  <c r="BO675" i="4"/>
  <c r="BO707" i="4"/>
  <c r="BV707" i="4"/>
  <c r="CC707" i="4"/>
  <c r="BV739" i="4"/>
  <c r="BO739" i="4"/>
  <c r="CC739" i="4"/>
  <c r="BV771" i="4"/>
  <c r="CC771" i="4"/>
  <c r="BO771" i="4"/>
  <c r="BU474" i="4"/>
  <c r="CB474" i="4"/>
  <c r="BN474" i="4"/>
  <c r="CC484" i="4"/>
  <c r="BV484" i="4"/>
  <c r="BO484" i="4"/>
  <c r="CC516" i="4"/>
  <c r="BV516" i="4"/>
  <c r="BO516" i="4"/>
  <c r="BV612" i="4"/>
  <c r="CC612" i="4"/>
  <c r="BO612" i="4"/>
  <c r="BO644" i="4"/>
  <c r="BO1586" i="4" s="1"/>
  <c r="BO1587" i="4" s="1"/>
  <c r="CC644" i="4"/>
  <c r="CC1586" i="4" s="1"/>
  <c r="CC1587" i="4" s="1"/>
  <c r="BV644" i="4"/>
  <c r="BV1586" i="4" s="1"/>
  <c r="BV1587" i="4" s="1"/>
  <c r="CC676" i="4"/>
  <c r="BV676" i="4"/>
  <c r="BO676" i="4"/>
  <c r="CC708" i="4"/>
  <c r="BV708" i="4"/>
  <c r="BO708" i="4"/>
  <c r="CC740" i="4"/>
  <c r="BV740" i="4"/>
  <c r="BO740" i="4"/>
  <c r="CC772" i="4"/>
  <c r="BV772" i="4"/>
  <c r="BO772" i="4"/>
  <c r="CB478" i="4"/>
  <c r="BU478" i="4"/>
  <c r="BN478" i="4"/>
  <c r="BO485" i="4"/>
  <c r="CC485" i="4"/>
  <c r="BV485" i="4"/>
  <c r="BV517" i="4"/>
  <c r="BO517" i="4"/>
  <c r="CC517" i="4"/>
  <c r="CC533" i="4"/>
  <c r="BV533" i="4"/>
  <c r="BO533" i="4"/>
  <c r="CC549" i="4"/>
  <c r="BV549" i="4"/>
  <c r="BO549" i="4"/>
  <c r="CC565" i="4"/>
  <c r="BV565" i="4"/>
  <c r="BO565" i="4"/>
  <c r="CC581" i="4"/>
  <c r="BV581" i="4"/>
  <c r="BO581" i="4"/>
  <c r="CC613" i="4"/>
  <c r="BV613" i="4"/>
  <c r="BO613" i="4"/>
  <c r="CC645" i="4"/>
  <c r="BV645" i="4"/>
  <c r="BO645" i="4"/>
  <c r="CC677" i="4"/>
  <c r="BV677" i="4"/>
  <c r="BO677" i="4"/>
  <c r="CC709" i="4"/>
  <c r="BV709" i="4"/>
  <c r="BO709" i="4"/>
  <c r="CC741" i="4"/>
  <c r="BV741" i="4"/>
  <c r="BO741" i="4"/>
  <c r="CC773" i="4"/>
  <c r="BV773" i="4"/>
  <c r="BO773" i="4"/>
  <c r="CB482" i="4"/>
  <c r="BU482" i="4"/>
  <c r="BN482" i="4"/>
  <c r="CC486" i="4"/>
  <c r="BO486" i="4"/>
  <c r="BV486" i="4"/>
  <c r="CC582" i="4"/>
  <c r="BV582" i="4"/>
  <c r="BO582" i="4"/>
  <c r="CC614" i="4"/>
  <c r="BV614" i="4"/>
  <c r="BO614" i="4"/>
  <c r="CC646" i="4"/>
  <c r="BV646" i="4"/>
  <c r="BO646" i="4"/>
  <c r="CC678" i="4"/>
  <c r="BV678" i="4"/>
  <c r="BO678" i="4"/>
  <c r="CC710" i="4"/>
  <c r="BV710" i="4"/>
  <c r="BO710" i="4"/>
  <c r="CC742" i="4"/>
  <c r="BV742" i="4"/>
  <c r="BO742" i="4"/>
  <c r="CC463" i="4"/>
  <c r="BO463" i="4"/>
  <c r="BV463" i="4"/>
  <c r="BO487" i="4"/>
  <c r="CC487" i="4"/>
  <c r="BV487" i="4"/>
  <c r="BO518" i="4"/>
  <c r="BV518" i="4"/>
  <c r="CC518" i="4"/>
  <c r="CC534" i="4"/>
  <c r="BV534" i="4"/>
  <c r="BO534" i="4"/>
  <c r="CC550" i="4"/>
  <c r="BV550" i="4"/>
  <c r="BO550" i="4"/>
  <c r="CC566" i="4"/>
  <c r="CC1386" i="4" s="1"/>
  <c r="CC1387" i="4" s="1"/>
  <c r="BV566" i="4"/>
  <c r="BV1386" i="4" s="1"/>
  <c r="BV1387" i="4" s="1"/>
  <c r="BO566" i="4"/>
  <c r="BO1386" i="4" s="1"/>
  <c r="BO1387" i="4" s="1"/>
  <c r="CC583" i="4"/>
  <c r="BV583" i="4"/>
  <c r="BO583" i="4"/>
  <c r="CC615" i="4"/>
  <c r="BV615" i="4"/>
  <c r="BO615" i="4"/>
  <c r="CC647" i="4"/>
  <c r="BV647" i="4"/>
  <c r="BO647" i="4"/>
  <c r="CC679" i="4"/>
  <c r="BV679" i="4"/>
  <c r="BO679" i="4"/>
  <c r="CC711" i="4"/>
  <c r="BV711" i="4"/>
  <c r="BO711" i="4"/>
  <c r="CC743" i="4"/>
  <c r="BV743" i="4"/>
  <c r="BO743" i="4"/>
  <c r="BV457" i="4"/>
  <c r="BO457" i="4"/>
  <c r="CC457" i="4"/>
  <c r="CC488" i="4"/>
  <c r="BV488" i="4"/>
  <c r="BO488" i="4"/>
  <c r="BV584" i="4"/>
  <c r="BO584" i="4"/>
  <c r="CC584" i="4"/>
  <c r="CC616" i="4"/>
  <c r="BV616" i="4"/>
  <c r="BO616" i="4"/>
  <c r="CC648" i="4"/>
  <c r="BV648" i="4"/>
  <c r="BO648" i="4"/>
  <c r="BV680" i="4"/>
  <c r="BO680" i="4"/>
  <c r="CC680" i="4"/>
  <c r="BV712" i="4"/>
  <c r="BO712" i="4"/>
  <c r="CC712" i="4"/>
  <c r="BV744" i="4"/>
  <c r="BO744" i="4"/>
  <c r="CC744" i="4"/>
  <c r="BW457" i="4"/>
  <c r="BY457" i="4" s="1"/>
  <c r="BP457" i="4"/>
  <c r="BR457" i="4" s="1"/>
  <c r="CD457" i="4"/>
  <c r="CF457" i="4" s="1"/>
  <c r="BO489" i="4"/>
  <c r="CC489" i="4"/>
  <c r="BV489" i="4"/>
  <c r="CC519" i="4"/>
  <c r="BV519" i="4"/>
  <c r="BO519" i="4"/>
  <c r="CC535" i="4"/>
  <c r="BV535" i="4"/>
  <c r="BO535" i="4"/>
  <c r="CC551" i="4"/>
  <c r="BV551" i="4"/>
  <c r="BO551" i="4"/>
  <c r="CC567" i="4"/>
  <c r="BV567" i="4"/>
  <c r="BO567" i="4"/>
  <c r="CC585" i="4"/>
  <c r="BO585" i="4"/>
  <c r="BV585" i="4"/>
  <c r="CC617" i="4"/>
  <c r="BV617" i="4"/>
  <c r="BO617" i="4"/>
  <c r="BV649" i="4"/>
  <c r="BO649" i="4"/>
  <c r="CC649" i="4"/>
  <c r="CC681" i="4"/>
  <c r="BV681" i="4"/>
  <c r="BO681" i="4"/>
  <c r="CC713" i="4"/>
  <c r="BV713" i="4"/>
  <c r="BO713" i="4"/>
  <c r="CC745" i="4"/>
  <c r="BV745" i="4"/>
  <c r="BO745" i="4"/>
  <c r="BV490" i="4"/>
  <c r="BO490" i="4"/>
  <c r="CC490" i="4"/>
  <c r="CC586" i="4"/>
  <c r="BV586" i="4"/>
  <c r="BO586" i="4"/>
  <c r="CC618" i="4"/>
  <c r="BV618" i="4"/>
  <c r="BO618" i="4"/>
  <c r="CC650" i="4"/>
  <c r="BV650" i="4"/>
  <c r="BO650" i="4"/>
  <c r="CC682" i="4"/>
  <c r="BV682" i="4"/>
  <c r="BO682" i="4"/>
  <c r="CC714" i="4"/>
  <c r="BV714" i="4"/>
  <c r="BO714" i="4"/>
  <c r="CC746" i="4"/>
  <c r="BV746" i="4"/>
  <c r="BO746" i="4"/>
  <c r="BV464" i="4"/>
  <c r="CC464" i="4"/>
  <c r="BO464" i="4"/>
  <c r="CC491" i="4"/>
  <c r="BO491" i="4"/>
  <c r="BV491" i="4"/>
  <c r="BO520" i="4"/>
  <c r="BV520" i="4"/>
  <c r="CC520" i="4"/>
  <c r="CC536" i="4"/>
  <c r="BO536" i="4"/>
  <c r="BV536" i="4"/>
  <c r="BO552" i="4"/>
  <c r="CC552" i="4"/>
  <c r="BV552" i="4"/>
  <c r="CC568" i="4"/>
  <c r="BV568" i="4"/>
  <c r="BO568" i="4"/>
  <c r="CC587" i="4"/>
  <c r="BV587" i="4"/>
  <c r="BO587" i="4"/>
  <c r="CC619" i="4"/>
  <c r="BV619" i="4"/>
  <c r="BO619" i="4"/>
  <c r="CC651" i="4"/>
  <c r="BV651" i="4"/>
  <c r="BO651" i="4"/>
  <c r="CC683" i="4"/>
  <c r="BV683" i="4"/>
  <c r="BO683" i="4"/>
  <c r="CC715" i="4"/>
  <c r="BV715" i="4"/>
  <c r="BO715" i="4"/>
  <c r="CC747" i="4"/>
  <c r="BV747" i="4"/>
  <c r="BO747" i="4"/>
  <c r="BV492" i="4"/>
  <c r="BO492" i="4"/>
  <c r="CC492" i="4"/>
  <c r="CC588" i="4"/>
  <c r="BV588" i="4"/>
  <c r="BO588" i="4"/>
  <c r="CC620" i="4"/>
  <c r="BV620" i="4"/>
  <c r="BO620" i="4"/>
  <c r="CC652" i="4"/>
  <c r="BV652" i="4"/>
  <c r="BO652" i="4"/>
  <c r="CC684" i="4"/>
  <c r="BV684" i="4"/>
  <c r="BO684" i="4"/>
  <c r="CC716" i="4"/>
  <c r="BV716" i="4"/>
  <c r="BO716" i="4"/>
  <c r="CC748" i="4"/>
  <c r="BV748" i="4"/>
  <c r="BO748" i="4"/>
  <c r="BO465" i="4"/>
  <c r="BV465" i="4"/>
  <c r="CC465" i="4"/>
  <c r="CC493" i="4"/>
  <c r="BV493" i="4"/>
  <c r="BO493" i="4"/>
  <c r="CC521" i="4"/>
  <c r="BO521" i="4"/>
  <c r="BV521" i="4"/>
  <c r="CC537" i="4"/>
  <c r="BV537" i="4"/>
  <c r="BO537" i="4"/>
  <c r="BV553" i="4"/>
  <c r="CC553" i="4"/>
  <c r="BO553" i="4"/>
  <c r="BO569" i="4"/>
  <c r="CC569" i="4"/>
  <c r="BV569" i="4"/>
  <c r="BO589" i="4"/>
  <c r="CC589" i="4"/>
  <c r="BV589" i="4"/>
  <c r="BO621" i="4"/>
  <c r="CC621" i="4"/>
  <c r="BV621" i="4"/>
  <c r="BO653" i="4"/>
  <c r="CC653" i="4"/>
  <c r="BV653" i="4"/>
  <c r="BO685" i="4"/>
  <c r="BV685" i="4"/>
  <c r="CC685" i="4"/>
  <c r="BO717" i="4"/>
  <c r="CC717" i="4"/>
  <c r="BV717" i="4"/>
  <c r="BO749" i="4"/>
  <c r="CC749" i="4"/>
  <c r="BV749" i="4"/>
  <c r="BV458" i="4"/>
  <c r="CC458" i="4"/>
  <c r="BO458" i="4"/>
  <c r="BV494" i="4"/>
  <c r="BO494" i="4"/>
  <c r="CC494" i="4"/>
  <c r="CC590" i="4"/>
  <c r="BV590" i="4"/>
  <c r="BO590" i="4"/>
  <c r="CC622" i="4"/>
  <c r="BV622" i="4"/>
  <c r="BO622" i="4"/>
  <c r="CC654" i="4"/>
  <c r="BV654" i="4"/>
  <c r="BO654" i="4"/>
  <c r="BO686" i="4"/>
  <c r="CC686" i="4"/>
  <c r="BV686" i="4"/>
  <c r="BO718" i="4"/>
  <c r="CC718" i="4"/>
  <c r="BV718" i="4"/>
  <c r="CC750" i="4"/>
  <c r="BV750" i="4"/>
  <c r="BO750" i="4"/>
  <c r="CH45" i="4"/>
  <c r="CG45" i="4"/>
  <c r="BW46" i="4"/>
  <c r="BY46" i="4" s="1"/>
  <c r="BX46" i="4"/>
  <c r="CE46" i="4"/>
  <c r="CD46" i="4"/>
  <c r="CF46" i="4" s="1"/>
  <c r="BQ46" i="4"/>
  <c r="BP46" i="4"/>
  <c r="BR46" i="4" s="1"/>
  <c r="CA45" i="4"/>
  <c r="BZ45" i="4"/>
  <c r="BT45" i="4"/>
  <c r="BS45" i="4"/>
  <c r="BU47" i="4"/>
  <c r="BN47" i="4"/>
  <c r="CB47" i="4"/>
  <c r="BP63" i="4"/>
  <c r="BR63" i="4" s="1"/>
  <c r="CD63" i="4"/>
  <c r="CF63" i="4" s="1"/>
  <c r="BW63" i="4"/>
  <c r="BY63" i="4" s="1"/>
  <c r="CC47" i="4"/>
  <c r="BV47" i="4"/>
  <c r="BO47" i="4"/>
  <c r="BT62" i="4"/>
  <c r="BS62" i="4"/>
  <c r="CE63" i="4"/>
  <c r="BX63" i="4"/>
  <c r="BQ63" i="4"/>
  <c r="CA62" i="4"/>
  <c r="BZ62" i="4"/>
  <c r="CH62" i="4"/>
  <c r="CG62" i="4"/>
  <c r="BX38" i="4"/>
  <c r="BW38" i="4"/>
  <c r="CE38" i="4"/>
  <c r="CD38" i="4"/>
  <c r="BQ38" i="4"/>
  <c r="BP38" i="4"/>
  <c r="BR38" i="4" s="1"/>
  <c r="B63" i="4"/>
  <c r="B47" i="4"/>
  <c r="D48" i="4"/>
  <c r="A49" i="4"/>
  <c r="C48" i="4"/>
  <c r="E64" i="4"/>
  <c r="F64" i="4"/>
  <c r="A65" i="4"/>
  <c r="A129" i="4"/>
  <c r="BU33" i="4"/>
  <c r="Y432" i="4"/>
  <c r="CJ432" i="4" s="1"/>
  <c r="AM432" i="4"/>
  <c r="CX432" i="4" s="1"/>
  <c r="AT432" i="4"/>
  <c r="DE432" i="4" s="1"/>
  <c r="CK432" i="4"/>
  <c r="EV432" i="4" s="1"/>
  <c r="CP432" i="4"/>
  <c r="FA432" i="4" s="1"/>
  <c r="BA432" i="4"/>
  <c r="DL432" i="4" s="1"/>
  <c r="CR432" i="4"/>
  <c r="FC432" i="4" s="1"/>
  <c r="CQ432" i="4"/>
  <c r="CY432" i="4"/>
  <c r="FJ432" i="4" s="1"/>
  <c r="DS432" i="4"/>
  <c r="DM432" i="4"/>
  <c r="CW432" i="4"/>
  <c r="FH432" i="4" s="1"/>
  <c r="DT432" i="4"/>
  <c r="CJ33" i="4"/>
  <c r="CK33" i="4" s="1"/>
  <c r="CL33" i="4" s="1"/>
  <c r="CM33" i="4" s="1"/>
  <c r="CN33" i="4" s="1"/>
  <c r="CO33" i="4" s="1"/>
  <c r="C598" i="4"/>
  <c r="C620" i="4"/>
  <c r="BO438" i="4"/>
  <c r="C599" i="4"/>
  <c r="C621" i="4"/>
  <c r="C642" i="4"/>
  <c r="C600" i="4"/>
  <c r="C643" i="4"/>
  <c r="C601" i="4"/>
  <c r="C622" i="4"/>
  <c r="C644" i="4"/>
  <c r="C623" i="4"/>
  <c r="C645" i="4"/>
  <c r="C602" i="4"/>
  <c r="C624" i="4"/>
  <c r="C603" i="4"/>
  <c r="C625" i="4"/>
  <c r="C472" i="4"/>
  <c r="C473" i="4"/>
  <c r="C606" i="4"/>
  <c r="C611" i="4"/>
  <c r="C479" i="4"/>
  <c r="C619" i="4"/>
  <c r="C627" i="4"/>
  <c r="C590" i="4"/>
  <c r="C612" i="4"/>
  <c r="C480" i="4"/>
  <c r="C641" i="4"/>
  <c r="C582" i="4"/>
  <c r="C591" i="4"/>
  <c r="C613" i="4"/>
  <c r="C630" i="4"/>
  <c r="C481" i="4"/>
  <c r="C592" i="4"/>
  <c r="C631" i="4"/>
  <c r="C604" i="4"/>
  <c r="C607" i="4"/>
  <c r="C593" i="4"/>
  <c r="C632" i="4"/>
  <c r="C586" i="4"/>
  <c r="C633" i="4"/>
  <c r="C483" i="4"/>
  <c r="C470" i="4"/>
  <c r="C609" i="4"/>
  <c r="C626" i="4"/>
  <c r="C610" i="4"/>
  <c r="C594" i="4"/>
  <c r="C484" i="4"/>
  <c r="C583" i="4"/>
  <c r="C595" i="4"/>
  <c r="C634" i="4"/>
  <c r="C588" i="4"/>
  <c r="C589" i="4"/>
  <c r="C596" i="4"/>
  <c r="C635" i="4"/>
  <c r="C587" i="4"/>
  <c r="C597" i="4"/>
  <c r="C614" i="4"/>
  <c r="C636" i="4"/>
  <c r="C475" i="4"/>
  <c r="C485" i="4"/>
  <c r="C605" i="4"/>
  <c r="C628" i="4"/>
  <c r="C615" i="4"/>
  <c r="C637" i="4"/>
  <c r="C608" i="4"/>
  <c r="C616" i="4"/>
  <c r="C629" i="4"/>
  <c r="C617" i="4"/>
  <c r="C638" i="4"/>
  <c r="C471" i="4"/>
  <c r="C584" i="4"/>
  <c r="C639" i="4"/>
  <c r="C476" i="4"/>
  <c r="C477" i="4"/>
  <c r="C618" i="4"/>
  <c r="C640" i="4"/>
  <c r="EN433" i="4"/>
  <c r="EO433" i="4" s="1"/>
  <c r="EP433" i="4" s="1"/>
  <c r="EQ433" i="4" s="1"/>
  <c r="ER433" i="4" s="1"/>
  <c r="ES433" i="4" s="1"/>
  <c r="DZ432" i="4"/>
  <c r="DZ433" i="4" s="1"/>
  <c r="EA433" i="4" s="1"/>
  <c r="EB433" i="4" s="1"/>
  <c r="EC433" i="4" s="1"/>
  <c r="ED433" i="4" s="1"/>
  <c r="EE433" i="4" s="1"/>
  <c r="BO433" i="4"/>
  <c r="BP433" i="4" s="1"/>
  <c r="BQ433" i="4" s="1"/>
  <c r="BR433" i="4" s="1"/>
  <c r="BS433" i="4" s="1"/>
  <c r="BT433" i="4" s="1"/>
  <c r="EF432" i="4"/>
  <c r="BU433" i="4"/>
  <c r="BV433" i="4"/>
  <c r="BW433" i="4" s="1"/>
  <c r="BX433" i="4" s="1"/>
  <c r="BY433" i="4" s="1"/>
  <c r="BZ433" i="4" s="1"/>
  <c r="CA433" i="4" s="1"/>
  <c r="EG432" i="4"/>
  <c r="EG433" i="4" s="1"/>
  <c r="EH433" i="4" s="1"/>
  <c r="EI433" i="4" s="1"/>
  <c r="EJ433" i="4" s="1"/>
  <c r="EK433" i="4" s="1"/>
  <c r="EL433" i="4" s="1"/>
  <c r="AU35" i="4"/>
  <c r="EM433" i="4"/>
  <c r="CB433" i="4"/>
  <c r="CC433" i="4"/>
  <c r="CD433" i="4" s="1"/>
  <c r="CE433" i="4" s="1"/>
  <c r="CF433" i="4" s="1"/>
  <c r="CG433" i="4" s="1"/>
  <c r="CH433" i="4" s="1"/>
  <c r="BV33" i="4"/>
  <c r="BW33" i="4" s="1"/>
  <c r="CB33" i="4"/>
  <c r="U35" i="4"/>
  <c r="BY35" i="4"/>
  <c r="CT35" i="4" s="1"/>
  <c r="DO35" i="4" s="1"/>
  <c r="EJ35" i="4" s="1"/>
  <c r="FE35" i="4" s="1"/>
  <c r="AJ35" i="4"/>
  <c r="BZ35" i="4"/>
  <c r="CU35" i="4" s="1"/>
  <c r="DP35" i="4" s="1"/>
  <c r="EK35" i="4" s="1"/>
  <c r="FF35" i="4" s="1"/>
  <c r="CP32" i="4"/>
  <c r="CQ32" i="4"/>
  <c r="CW32" i="4"/>
  <c r="CW33" i="4" s="1"/>
  <c r="CC33" i="4"/>
  <c r="CD33" i="4" s="1"/>
  <c r="CE33" i="4" s="1"/>
  <c r="CY32" i="4"/>
  <c r="EY35" i="4"/>
  <c r="DF35" i="4"/>
  <c r="EA35" i="4" s="1"/>
  <c r="EV35" i="4" s="1"/>
  <c r="DH35" i="4"/>
  <c r="EC35" i="4" s="1"/>
  <c r="DE32" i="4"/>
  <c r="V35" i="4"/>
  <c r="AI35" i="4"/>
  <c r="BO33" i="4"/>
  <c r="BP33" i="4" s="1"/>
  <c r="BQ33" i="4" s="1"/>
  <c r="BR33" i="4" s="1"/>
  <c r="BS33" i="4" s="1"/>
  <c r="BT33" i="4" s="1"/>
  <c r="M35" i="4"/>
  <c r="BQ35" i="4"/>
  <c r="CL35" i="4" s="1"/>
  <c r="DG35" i="4" s="1"/>
  <c r="EB35" i="4" s="1"/>
  <c r="P35" i="4"/>
  <c r="BO35" i="4"/>
  <c r="CJ35" i="4" s="1"/>
  <c r="DE35" i="4" s="1"/>
  <c r="DZ35" i="4" s="1"/>
  <c r="EU35" i="4" s="1"/>
  <c r="K35" i="4"/>
  <c r="E429" i="4"/>
  <c r="D435" i="4" s="1"/>
  <c r="J35" i="4"/>
  <c r="H848" i="4"/>
  <c r="H846" i="4"/>
  <c r="B101" i="1" l="1"/>
  <c r="DO100" i="1"/>
  <c r="BJ100" i="1"/>
  <c r="DN100" i="1"/>
  <c r="BH100" i="1"/>
  <c r="AZ100" i="1"/>
  <c r="DM100" i="1"/>
  <c r="BA100" i="1"/>
  <c r="BI100" i="1"/>
  <c r="BK100" i="1"/>
  <c r="DP100" i="1"/>
  <c r="BB100" i="1"/>
  <c r="BV1588" i="4"/>
  <c r="BV1589" i="4" s="1"/>
  <c r="BV1590" i="4" s="1"/>
  <c r="BV1591" i="4" s="1"/>
  <c r="BV1592" i="4" s="1"/>
  <c r="BV1593" i="4" s="1"/>
  <c r="BV1608" i="4"/>
  <c r="BV1609" i="4" s="1"/>
  <c r="BV1610" i="4" s="1"/>
  <c r="BV1596" i="4"/>
  <c r="BV1597" i="4" s="1"/>
  <c r="BV1598" i="4" s="1"/>
  <c r="BV1599" i="4" s="1"/>
  <c r="BV1600" i="4" s="1"/>
  <c r="BV1601" i="4" s="1"/>
  <c r="BV1602" i="4" s="1"/>
  <c r="BV1603" i="4" s="1"/>
  <c r="BV1604" i="4" s="1"/>
  <c r="BV1605" i="4" s="1"/>
  <c r="BV1606" i="4" s="1"/>
  <c r="CC1588" i="4"/>
  <c r="CC1589" i="4" s="1"/>
  <c r="CC1590" i="4" s="1"/>
  <c r="CC1591" i="4" s="1"/>
  <c r="CC1592" i="4" s="1"/>
  <c r="CC1593" i="4" s="1"/>
  <c r="CC1608" i="4"/>
  <c r="CC1609" i="4" s="1"/>
  <c r="CC1610" i="4" s="1"/>
  <c r="CC1596" i="4"/>
  <c r="CC1597" i="4" s="1"/>
  <c r="CC1598" i="4" s="1"/>
  <c r="CC1599" i="4" s="1"/>
  <c r="CC1600" i="4" s="1"/>
  <c r="CC1601" i="4" s="1"/>
  <c r="CC1602" i="4" s="1"/>
  <c r="CC1603" i="4" s="1"/>
  <c r="CC1604" i="4" s="1"/>
  <c r="CC1605" i="4" s="1"/>
  <c r="CC1606" i="4" s="1"/>
  <c r="BO1588" i="4"/>
  <c r="BO1589" i="4" s="1"/>
  <c r="BO1590" i="4" s="1"/>
  <c r="BO1591" i="4" s="1"/>
  <c r="BO1592" i="4" s="1"/>
  <c r="BO1593" i="4" s="1"/>
  <c r="BO1596" i="4"/>
  <c r="BO1597" i="4" s="1"/>
  <c r="BO1598" i="4" s="1"/>
  <c r="BO1599" i="4" s="1"/>
  <c r="BO1600" i="4" s="1"/>
  <c r="BO1601" i="4" s="1"/>
  <c r="BO1602" i="4" s="1"/>
  <c r="BO1603" i="4" s="1"/>
  <c r="BO1604" i="4" s="1"/>
  <c r="BO1605" i="4" s="1"/>
  <c r="BO1606" i="4" s="1"/>
  <c r="BO1608" i="4"/>
  <c r="BO1609" i="4" s="1"/>
  <c r="BO1610" i="4" s="1"/>
  <c r="BO1488" i="4"/>
  <c r="BO1489" i="4" s="1"/>
  <c r="BO1490" i="4" s="1"/>
  <c r="BO1491" i="4" s="1"/>
  <c r="BO1496" i="4"/>
  <c r="BO1497" i="4" s="1"/>
  <c r="BO1498" i="4" s="1"/>
  <c r="BO1499" i="4" s="1"/>
  <c r="BO1500" i="4" s="1"/>
  <c r="BO1501" i="4" s="1"/>
  <c r="BO1502" i="4" s="1"/>
  <c r="BO1503" i="4" s="1"/>
  <c r="BO1504" i="4" s="1"/>
  <c r="BO1505" i="4" s="1"/>
  <c r="BO1506" i="4" s="1"/>
  <c r="BO1508" i="4"/>
  <c r="BO1509" i="4" s="1"/>
  <c r="BO1510" i="4" s="1"/>
  <c r="BV1496" i="4"/>
  <c r="BV1497" i="4" s="1"/>
  <c r="BV1498" i="4" s="1"/>
  <c r="BV1499" i="4" s="1"/>
  <c r="BV1500" i="4" s="1"/>
  <c r="BV1501" i="4" s="1"/>
  <c r="BV1502" i="4" s="1"/>
  <c r="BV1503" i="4" s="1"/>
  <c r="BV1504" i="4" s="1"/>
  <c r="BV1505" i="4" s="1"/>
  <c r="BV1506" i="4" s="1"/>
  <c r="BV1508" i="4"/>
  <c r="BV1509" i="4" s="1"/>
  <c r="BV1510" i="4" s="1"/>
  <c r="BV1488" i="4"/>
  <c r="BV1489" i="4" s="1"/>
  <c r="BV1490" i="4" s="1"/>
  <c r="BV1491" i="4" s="1"/>
  <c r="CC1488" i="4"/>
  <c r="CC1489" i="4" s="1"/>
  <c r="CC1490" i="4" s="1"/>
  <c r="CC1491" i="4" s="1"/>
  <c r="CC1508" i="4"/>
  <c r="CC1509" i="4" s="1"/>
  <c r="CC1510" i="4" s="1"/>
  <c r="CC1496" i="4"/>
  <c r="CC1497" i="4" s="1"/>
  <c r="CC1498" i="4" s="1"/>
  <c r="CC1499" i="4" s="1"/>
  <c r="CC1500" i="4" s="1"/>
  <c r="CC1501" i="4" s="1"/>
  <c r="CC1502" i="4" s="1"/>
  <c r="CC1503" i="4" s="1"/>
  <c r="CC1504" i="4" s="1"/>
  <c r="CC1505" i="4" s="1"/>
  <c r="CC1506" i="4" s="1"/>
  <c r="BO1372" i="4"/>
  <c r="BO1373" i="4" s="1"/>
  <c r="BV1372" i="4"/>
  <c r="BV1373" i="4" s="1"/>
  <c r="CC1372" i="4"/>
  <c r="CC1373" i="4" s="1"/>
  <c r="BO1388" i="4"/>
  <c r="BO1389" i="4" s="1"/>
  <c r="BO1390" i="4" s="1"/>
  <c r="BO1391" i="4" s="1"/>
  <c r="BO1392" i="4" s="1"/>
  <c r="BO1393" i="4" s="1"/>
  <c r="BO1408" i="4"/>
  <c r="BO1409" i="4" s="1"/>
  <c r="BO1410" i="4" s="1"/>
  <c r="BO1396" i="4"/>
  <c r="BO1397" i="4" s="1"/>
  <c r="BO1398" i="4" s="1"/>
  <c r="BO1399" i="4" s="1"/>
  <c r="BO1400" i="4" s="1"/>
  <c r="BO1401" i="4" s="1"/>
  <c r="BO1402" i="4" s="1"/>
  <c r="BO1403" i="4" s="1"/>
  <c r="BO1404" i="4" s="1"/>
  <c r="BO1405" i="4" s="1"/>
  <c r="BO1406" i="4" s="1"/>
  <c r="U1590" i="4"/>
  <c r="U1290" i="4"/>
  <c r="U1490" i="4"/>
  <c r="U1390" i="4"/>
  <c r="BO1472" i="4"/>
  <c r="BO1473" i="4" s="1"/>
  <c r="BO1572" i="4"/>
  <c r="BO1573" i="4" s="1"/>
  <c r="BV1396" i="4"/>
  <c r="BV1397" i="4" s="1"/>
  <c r="BV1398" i="4" s="1"/>
  <c r="BV1399" i="4" s="1"/>
  <c r="BV1400" i="4" s="1"/>
  <c r="BV1401" i="4" s="1"/>
  <c r="BV1402" i="4" s="1"/>
  <c r="BV1403" i="4" s="1"/>
  <c r="BV1404" i="4" s="1"/>
  <c r="BV1405" i="4" s="1"/>
  <c r="BV1406" i="4" s="1"/>
  <c r="BV1408" i="4"/>
  <c r="BV1409" i="4" s="1"/>
  <c r="BV1410" i="4" s="1"/>
  <c r="BV1388" i="4"/>
  <c r="BV1389" i="4" s="1"/>
  <c r="BV1390" i="4" s="1"/>
  <c r="BV1391" i="4" s="1"/>
  <c r="BV1392" i="4" s="1"/>
  <c r="BV1393" i="4" s="1"/>
  <c r="BV1472" i="4"/>
  <c r="BV1473" i="4" s="1"/>
  <c r="BV1572" i="4"/>
  <c r="BV1573" i="4" s="1"/>
  <c r="CC1572" i="4"/>
  <c r="CC1573" i="4" s="1"/>
  <c r="CC1472" i="4"/>
  <c r="CC1473" i="4" s="1"/>
  <c r="U1492" i="4"/>
  <c r="U1392" i="4"/>
  <c r="U1592" i="4"/>
  <c r="U1292" i="4"/>
  <c r="U1293" i="4"/>
  <c r="U1294" i="4" s="1"/>
  <c r="U1295" i="4" s="1"/>
  <c r="U1296" i="4" s="1"/>
  <c r="U1297" i="4" s="1"/>
  <c r="U1298" i="4" s="1"/>
  <c r="U1299" i="4" s="1"/>
  <c r="U1300" i="4" s="1"/>
  <c r="U1301" i="4" s="1"/>
  <c r="U1302" i="4" s="1"/>
  <c r="U1303" i="4" s="1"/>
  <c r="U1304" i="4" s="1"/>
  <c r="U1305" i="4" s="1"/>
  <c r="U1306" i="4" s="1"/>
  <c r="U1307" i="4" s="1"/>
  <c r="U1308" i="4" s="1"/>
  <c r="U1309" i="4"/>
  <c r="CC1408" i="4"/>
  <c r="CC1409" i="4" s="1"/>
  <c r="CC1410" i="4" s="1"/>
  <c r="CC1388" i="4"/>
  <c r="CC1389" i="4" s="1"/>
  <c r="CC1390" i="4" s="1"/>
  <c r="CC1391" i="4" s="1"/>
  <c r="CC1392" i="4" s="1"/>
  <c r="CC1393" i="4" s="1"/>
  <c r="CC1396" i="4"/>
  <c r="CC1397" i="4" s="1"/>
  <c r="CC1398" i="4" s="1"/>
  <c r="CC1399" i="4" s="1"/>
  <c r="CC1400" i="4" s="1"/>
  <c r="CC1401" i="4" s="1"/>
  <c r="CC1402" i="4" s="1"/>
  <c r="CC1403" i="4" s="1"/>
  <c r="CC1404" i="4" s="1"/>
  <c r="CC1405" i="4" s="1"/>
  <c r="CC1406" i="4" s="1"/>
  <c r="U1090" i="4"/>
  <c r="U1190" i="4"/>
  <c r="U1092" i="4"/>
  <c r="U1192" i="4"/>
  <c r="U1209" i="4"/>
  <c r="U1109" i="4"/>
  <c r="AX327" i="1"/>
  <c r="AY327" i="1"/>
  <c r="H973" i="4"/>
  <c r="H1033" i="4"/>
  <c r="BO1068" i="4"/>
  <c r="BV1068" i="4"/>
  <c r="CC1068" i="4"/>
  <c r="CB1068" i="4"/>
  <c r="BN1068" i="4"/>
  <c r="BU1068" i="4"/>
  <c r="CG438" i="4"/>
  <c r="CH438" i="4"/>
  <c r="CA438" i="4"/>
  <c r="BZ438" i="4"/>
  <c r="BW438" i="4"/>
  <c r="CD438" i="4"/>
  <c r="AC1364" i="4"/>
  <c r="CB596" i="4"/>
  <c r="BU596" i="4"/>
  <c r="BN596" i="4"/>
  <c r="CB583" i="4"/>
  <c r="BU583" i="4"/>
  <c r="BN583" i="4"/>
  <c r="BN475" i="4"/>
  <c r="BU475" i="4"/>
  <c r="CB475" i="4"/>
  <c r="CB641" i="4"/>
  <c r="BU641" i="4"/>
  <c r="BN641" i="4"/>
  <c r="CB643" i="4"/>
  <c r="BU643" i="4"/>
  <c r="BN643" i="4"/>
  <c r="CB636" i="4"/>
  <c r="BU636" i="4"/>
  <c r="BN636" i="4"/>
  <c r="BQ438" i="4"/>
  <c r="CB477" i="4"/>
  <c r="BU477" i="4"/>
  <c r="BN477" i="4"/>
  <c r="BN602" i="4"/>
  <c r="CB602" i="4"/>
  <c r="BU602" i="4"/>
  <c r="BN590" i="4"/>
  <c r="CB590" i="4"/>
  <c r="BU590" i="4"/>
  <c r="CB627" i="4"/>
  <c r="BU627" i="4"/>
  <c r="BN627" i="4"/>
  <c r="BU642" i="4"/>
  <c r="BN642" i="4"/>
  <c r="CB642" i="4"/>
  <c r="CB599" i="4"/>
  <c r="BU599" i="4"/>
  <c r="BN599" i="4"/>
  <c r="BN606" i="4"/>
  <c r="CB606" i="4"/>
  <c r="BU606" i="4"/>
  <c r="BN595" i="4"/>
  <c r="BU595" i="4"/>
  <c r="CB595" i="4"/>
  <c r="CB625" i="4"/>
  <c r="BU625" i="4"/>
  <c r="BN625" i="4"/>
  <c r="BU587" i="4"/>
  <c r="BN587" i="4"/>
  <c r="CB587" i="4"/>
  <c r="BU476" i="4"/>
  <c r="CB476" i="4"/>
  <c r="BN476" i="4"/>
  <c r="BN639" i="4"/>
  <c r="CB639" i="4"/>
  <c r="BU639" i="4"/>
  <c r="CB633" i="4"/>
  <c r="BU633" i="4"/>
  <c r="BN633" i="4"/>
  <c r="BU618" i="4"/>
  <c r="BN618" i="4"/>
  <c r="CB618" i="4"/>
  <c r="CB483" i="4"/>
  <c r="BU483" i="4"/>
  <c r="BN483" i="4"/>
  <c r="BN584" i="4"/>
  <c r="CB584" i="4"/>
  <c r="BU584" i="4"/>
  <c r="CB586" i="4"/>
  <c r="BU586" i="4"/>
  <c r="BN586" i="4"/>
  <c r="BU635" i="4"/>
  <c r="BN635" i="4"/>
  <c r="CB635" i="4"/>
  <c r="BP438" i="4"/>
  <c r="BN471" i="4"/>
  <c r="CB471" i="4"/>
  <c r="BU471" i="4"/>
  <c r="BN632" i="4"/>
  <c r="CB632" i="4"/>
  <c r="BU632" i="4"/>
  <c r="CB645" i="4"/>
  <c r="BU645" i="4"/>
  <c r="BN645" i="4"/>
  <c r="CB620" i="4"/>
  <c r="BU620" i="4"/>
  <c r="BN620" i="4"/>
  <c r="BN484" i="4"/>
  <c r="BU484" i="4"/>
  <c r="CB484" i="4"/>
  <c r="CB638" i="4"/>
  <c r="BU638" i="4"/>
  <c r="BN638" i="4"/>
  <c r="CB593" i="4"/>
  <c r="BU593" i="4"/>
  <c r="BN593" i="4"/>
  <c r="BN623" i="4"/>
  <c r="CB623" i="4"/>
  <c r="BU623" i="4"/>
  <c r="CH454" i="4"/>
  <c r="BN621" i="4"/>
  <c r="BU621" i="4"/>
  <c r="CB621" i="4"/>
  <c r="BN589" i="4"/>
  <c r="BU589" i="4"/>
  <c r="CB589" i="4"/>
  <c r="BU473" i="4"/>
  <c r="BN473" i="4"/>
  <c r="CB473" i="4"/>
  <c r="CB472" i="4"/>
  <c r="BU472" i="4"/>
  <c r="BN472" i="4"/>
  <c r="CB617" i="4"/>
  <c r="BU617" i="4"/>
  <c r="BN617" i="4"/>
  <c r="CB607" i="4"/>
  <c r="BU607" i="4"/>
  <c r="BN607" i="4"/>
  <c r="BT454" i="4"/>
  <c r="CB614" i="4"/>
  <c r="BN614" i="4"/>
  <c r="BU614" i="4"/>
  <c r="CB604" i="4"/>
  <c r="BU604" i="4"/>
  <c r="BN604" i="4"/>
  <c r="CB480" i="4"/>
  <c r="BN480" i="4"/>
  <c r="BU480" i="4"/>
  <c r="CB611" i="4"/>
  <c r="BU611" i="4"/>
  <c r="BN611" i="4"/>
  <c r="CB624" i="4"/>
  <c r="BU624" i="4"/>
  <c r="BN624" i="4"/>
  <c r="CB629" i="4"/>
  <c r="BU629" i="4"/>
  <c r="BN629" i="4"/>
  <c r="BN616" i="4"/>
  <c r="BU616" i="4"/>
  <c r="CB616" i="4"/>
  <c r="CB631" i="4"/>
  <c r="BU631" i="4"/>
  <c r="BN631" i="4"/>
  <c r="CB612" i="4"/>
  <c r="BU612" i="4"/>
  <c r="BN612" i="4"/>
  <c r="CB597" i="4"/>
  <c r="BU597" i="4"/>
  <c r="BN597" i="4"/>
  <c r="BU619" i="4"/>
  <c r="BN619" i="4"/>
  <c r="CB619" i="4"/>
  <c r="BU626" i="4"/>
  <c r="BN626" i="4"/>
  <c r="CB626" i="4"/>
  <c r="CB608" i="4"/>
  <c r="BU608" i="4"/>
  <c r="BN608" i="4"/>
  <c r="CB592" i="4"/>
  <c r="BU592" i="4"/>
  <c r="BN592" i="4"/>
  <c r="BU644" i="4"/>
  <c r="CB644" i="4"/>
  <c r="BN644" i="4"/>
  <c r="BN600" i="4"/>
  <c r="BU600" i="4"/>
  <c r="CB600" i="4"/>
  <c r="CB470" i="4"/>
  <c r="BU470" i="4"/>
  <c r="BN470" i="4"/>
  <c r="BN637" i="4"/>
  <c r="BU637" i="4"/>
  <c r="CB637" i="4"/>
  <c r="CB481" i="4"/>
  <c r="BU481" i="4"/>
  <c r="BN481" i="4"/>
  <c r="CB622" i="4"/>
  <c r="BU622" i="4"/>
  <c r="BN622" i="4"/>
  <c r="BU603" i="4"/>
  <c r="BN603" i="4"/>
  <c r="CB603" i="4"/>
  <c r="CB615" i="4"/>
  <c r="BU615" i="4"/>
  <c r="BN615" i="4"/>
  <c r="CB630" i="4"/>
  <c r="BN630" i="4"/>
  <c r="BU630" i="4"/>
  <c r="CB601" i="4"/>
  <c r="BU601" i="4"/>
  <c r="BN601" i="4"/>
  <c r="BZ454" i="4"/>
  <c r="BU594" i="4"/>
  <c r="BN594" i="4"/>
  <c r="CB594" i="4"/>
  <c r="CB628" i="4"/>
  <c r="BU628" i="4"/>
  <c r="BN628" i="4"/>
  <c r="CB613" i="4"/>
  <c r="BN613" i="4"/>
  <c r="BU613" i="4"/>
  <c r="CB640" i="4"/>
  <c r="BU640" i="4"/>
  <c r="BN640" i="4"/>
  <c r="BN605" i="4"/>
  <c r="BU605" i="4"/>
  <c r="CB605" i="4"/>
  <c r="CB591" i="4"/>
  <c r="BU591" i="4"/>
  <c r="BN591" i="4"/>
  <c r="CB479" i="4"/>
  <c r="BN479" i="4"/>
  <c r="BU479" i="4"/>
  <c r="CB588" i="4"/>
  <c r="BU588" i="4"/>
  <c r="BN588" i="4"/>
  <c r="BN634" i="4"/>
  <c r="BU634" i="4"/>
  <c r="CB634" i="4"/>
  <c r="CB598" i="4"/>
  <c r="BN598" i="4"/>
  <c r="BU598" i="4"/>
  <c r="BU610" i="4"/>
  <c r="BN610" i="4"/>
  <c r="CB610" i="4"/>
  <c r="CB609" i="4"/>
  <c r="BU609" i="4"/>
  <c r="BN609" i="4"/>
  <c r="CB485" i="4"/>
  <c r="BN485" i="4"/>
  <c r="BU485" i="4"/>
  <c r="CB582" i="4"/>
  <c r="BN582" i="4"/>
  <c r="BU582" i="4"/>
  <c r="BT63" i="4"/>
  <c r="BS63" i="4"/>
  <c r="CA63" i="4"/>
  <c r="BZ63" i="4"/>
  <c r="CH63" i="4"/>
  <c r="CG63" i="4"/>
  <c r="BQ47" i="4"/>
  <c r="BP47" i="4"/>
  <c r="BX47" i="4"/>
  <c r="BW47" i="4"/>
  <c r="CE47" i="4"/>
  <c r="CD47" i="4"/>
  <c r="BT46" i="4"/>
  <c r="BS46" i="4"/>
  <c r="CH46" i="4"/>
  <c r="CG46" i="4"/>
  <c r="CA46" i="4"/>
  <c r="BZ46" i="4"/>
  <c r="CE64" i="4"/>
  <c r="BX64" i="4"/>
  <c r="BQ64" i="4"/>
  <c r="CD64" i="4"/>
  <c r="CF64" i="4" s="1"/>
  <c r="BW64" i="4"/>
  <c r="BY64" i="4" s="1"/>
  <c r="BP64" i="4"/>
  <c r="BR64" i="4" s="1"/>
  <c r="CC48" i="4"/>
  <c r="CC1168" i="4" s="1"/>
  <c r="CC1169" i="4" s="1"/>
  <c r="BV48" i="4"/>
  <c r="BV1168" i="4" s="1"/>
  <c r="BV1169" i="4" s="1"/>
  <c r="BO48" i="4"/>
  <c r="BO1168" i="4" s="1"/>
  <c r="BO1169" i="4" s="1"/>
  <c r="BN48" i="4"/>
  <c r="BN1168" i="4" s="1"/>
  <c r="BN1169" i="4" s="1"/>
  <c r="BN1180" i="4" s="1"/>
  <c r="CB48" i="4"/>
  <c r="CB1168" i="4" s="1"/>
  <c r="CB1169" i="4" s="1"/>
  <c r="CB1180" i="4" s="1"/>
  <c r="BU48" i="4"/>
  <c r="BU1168" i="4" s="1"/>
  <c r="BU1169" i="4" s="1"/>
  <c r="BU1180" i="4" s="1"/>
  <c r="B48" i="4"/>
  <c r="BS38" i="4"/>
  <c r="BT38" i="4"/>
  <c r="CF38" i="4"/>
  <c r="CG38" i="4"/>
  <c r="CH38" i="4"/>
  <c r="BY38" i="4"/>
  <c r="BZ38" i="4"/>
  <c r="CA38" i="4"/>
  <c r="H464" i="4"/>
  <c r="G464" i="4"/>
  <c r="G463" i="4"/>
  <c r="B64" i="4"/>
  <c r="E448" i="4"/>
  <c r="D49" i="4"/>
  <c r="E65" i="4"/>
  <c r="A66" i="4"/>
  <c r="F65" i="4"/>
  <c r="A50" i="4"/>
  <c r="C49" i="4"/>
  <c r="A130" i="4"/>
  <c r="CP433" i="4"/>
  <c r="FB432" i="4"/>
  <c r="FB433" i="4" s="1"/>
  <c r="FC433" i="4" s="1"/>
  <c r="FD433" i="4" s="1"/>
  <c r="FE433" i="4" s="1"/>
  <c r="FF433" i="4" s="1"/>
  <c r="FG433" i="4" s="1"/>
  <c r="CQ433" i="4"/>
  <c r="CR433" i="4" s="1"/>
  <c r="CS433" i="4" s="1"/>
  <c r="CT433" i="4" s="1"/>
  <c r="CU433" i="4" s="1"/>
  <c r="CV433" i="4" s="1"/>
  <c r="CM36" i="4"/>
  <c r="CK36" i="4"/>
  <c r="H913" i="4"/>
  <c r="H893" i="4"/>
  <c r="H873" i="4"/>
  <c r="H875" i="4" s="1"/>
  <c r="I873" i="4"/>
  <c r="I875" i="4" s="1"/>
  <c r="C868" i="4"/>
  <c r="C869" i="4" s="1"/>
  <c r="D868" i="4"/>
  <c r="D869" i="4" s="1"/>
  <c r="E868" i="4"/>
  <c r="E869" i="4" s="1"/>
  <c r="F868" i="4"/>
  <c r="F869" i="4" s="1"/>
  <c r="H868" i="4"/>
  <c r="I868" i="4"/>
  <c r="J868" i="4"/>
  <c r="K868" i="4"/>
  <c r="K863" i="4"/>
  <c r="J863" i="4"/>
  <c r="I863" i="4"/>
  <c r="H863" i="4"/>
  <c r="G863" i="4"/>
  <c r="F863" i="4"/>
  <c r="E863" i="4"/>
  <c r="D863" i="4"/>
  <c r="D864" i="4" s="1"/>
  <c r="C863" i="4"/>
  <c r="C864" i="4" s="1"/>
  <c r="DS433" i="4"/>
  <c r="DT433" i="4" s="1"/>
  <c r="DU433" i="4" s="1"/>
  <c r="DV433" i="4" s="1"/>
  <c r="DW433" i="4" s="1"/>
  <c r="DX433" i="4" s="1"/>
  <c r="DL433" i="4"/>
  <c r="DM433" i="4" s="1"/>
  <c r="DN433" i="4" s="1"/>
  <c r="DO433" i="4" s="1"/>
  <c r="DP433" i="4" s="1"/>
  <c r="DQ433" i="4" s="1"/>
  <c r="CW433" i="4"/>
  <c r="CX433" i="4"/>
  <c r="CY433" i="4" s="1"/>
  <c r="CZ433" i="4" s="1"/>
  <c r="DA433" i="4" s="1"/>
  <c r="DB433" i="4" s="1"/>
  <c r="DC433" i="4" s="1"/>
  <c r="FI432" i="4"/>
  <c r="FI433" i="4" s="1"/>
  <c r="FJ433" i="4" s="1"/>
  <c r="FK433" i="4" s="1"/>
  <c r="FL433" i="4" s="1"/>
  <c r="FM433" i="4" s="1"/>
  <c r="FN433" i="4" s="1"/>
  <c r="EU432" i="4"/>
  <c r="EU433" i="4" s="1"/>
  <c r="EV433" i="4" s="1"/>
  <c r="EW433" i="4" s="1"/>
  <c r="EX433" i="4" s="1"/>
  <c r="EY433" i="4" s="1"/>
  <c r="EZ433" i="4" s="1"/>
  <c r="CJ433" i="4"/>
  <c r="CK433" i="4" s="1"/>
  <c r="CL433" i="4" s="1"/>
  <c r="CM433" i="4" s="1"/>
  <c r="CN433" i="4" s="1"/>
  <c r="CO433" i="4" s="1"/>
  <c r="C495" i="4"/>
  <c r="C666" i="4"/>
  <c r="C671" i="4"/>
  <c r="C699" i="4"/>
  <c r="E461" i="4"/>
  <c r="C692" i="4"/>
  <c r="C678" i="4"/>
  <c r="C510" i="4"/>
  <c r="C706" i="4"/>
  <c r="E459" i="4"/>
  <c r="C670" i="4"/>
  <c r="C685" i="4"/>
  <c r="C660" i="4"/>
  <c r="C676" i="4"/>
  <c r="C649" i="4"/>
  <c r="E458" i="4"/>
  <c r="C654" i="4"/>
  <c r="C689" i="4"/>
  <c r="C708" i="4"/>
  <c r="C686" i="4"/>
  <c r="C665" i="4"/>
  <c r="F455" i="4"/>
  <c r="C691" i="4"/>
  <c r="C700" i="4"/>
  <c r="C662" i="4"/>
  <c r="C675" i="4"/>
  <c r="C651" i="4"/>
  <c r="C490" i="4"/>
  <c r="C492" i="4"/>
  <c r="C494" i="4"/>
  <c r="C489" i="4"/>
  <c r="C673" i="4"/>
  <c r="C502" i="4"/>
  <c r="C668" i="4"/>
  <c r="C659" i="4"/>
  <c r="C768" i="4"/>
  <c r="C696" i="4"/>
  <c r="C646" i="4"/>
  <c r="C688" i="4"/>
  <c r="C506" i="4"/>
  <c r="C667" i="4"/>
  <c r="C702" i="4"/>
  <c r="C500" i="4"/>
  <c r="C677" i="4"/>
  <c r="C648" i="4"/>
  <c r="C663" i="4"/>
  <c r="C681" i="4"/>
  <c r="D439" i="4"/>
  <c r="C652" i="4"/>
  <c r="C496" i="4"/>
  <c r="C508" i="4"/>
  <c r="C703" i="4"/>
  <c r="C710" i="4"/>
  <c r="C493" i="4"/>
  <c r="C704" i="4"/>
  <c r="C705" i="4"/>
  <c r="C501" i="4"/>
  <c r="C499" i="4"/>
  <c r="C695" i="4"/>
  <c r="C698" i="4"/>
  <c r="C712" i="4"/>
  <c r="C690" i="4"/>
  <c r="C497" i="4"/>
  <c r="C697" i="4"/>
  <c r="C674" i="4"/>
  <c r="C680" i="4"/>
  <c r="C498" i="4"/>
  <c r="C656" i="4"/>
  <c r="C715" i="4"/>
  <c r="C487" i="4"/>
  <c r="C658" i="4"/>
  <c r="C491" i="4"/>
  <c r="C488" i="4"/>
  <c r="C725" i="4"/>
  <c r="C647" i="4"/>
  <c r="C653" i="4"/>
  <c r="C442" i="4"/>
  <c r="C672" i="4"/>
  <c r="C661" i="4"/>
  <c r="C707" i="4"/>
  <c r="C657" i="4"/>
  <c r="C694" i="4"/>
  <c r="C650" i="4"/>
  <c r="C684" i="4"/>
  <c r="C669" i="4"/>
  <c r="C701" i="4"/>
  <c r="C709" i="4"/>
  <c r="C741" i="4"/>
  <c r="C486" i="4"/>
  <c r="C682" i="4"/>
  <c r="C683" i="4"/>
  <c r="C664" i="4"/>
  <c r="C679" i="4"/>
  <c r="C687" i="4"/>
  <c r="E460" i="4"/>
  <c r="C719" i="4"/>
  <c r="C693" i="4"/>
  <c r="C655" i="4"/>
  <c r="AT435" i="4"/>
  <c r="Y435" i="4"/>
  <c r="BE35" i="4"/>
  <c r="BX35" i="4"/>
  <c r="CS35" i="4" s="1"/>
  <c r="DN35" i="4" s="1"/>
  <c r="EI35" i="4" s="1"/>
  <c r="FD35" i="4" s="1"/>
  <c r="BU35" i="4"/>
  <c r="CP35" i="4" s="1"/>
  <c r="DK35" i="4" s="1"/>
  <c r="EF35" i="4" s="1"/>
  <c r="FA35" i="4" s="1"/>
  <c r="J435" i="4"/>
  <c r="BV35" i="4"/>
  <c r="K435" i="4"/>
  <c r="EF433" i="4"/>
  <c r="CA35" i="4"/>
  <c r="CV35" i="4" s="1"/>
  <c r="DQ35" i="4" s="1"/>
  <c r="EL35" i="4" s="1"/>
  <c r="FG35" i="4" s="1"/>
  <c r="BD35" i="4"/>
  <c r="CJ36" i="4"/>
  <c r="AP35" i="4"/>
  <c r="CF35" i="4"/>
  <c r="DA35" i="4" s="1"/>
  <c r="DV35" i="4" s="1"/>
  <c r="EQ35" i="4" s="1"/>
  <c r="FL35" i="4" s="1"/>
  <c r="AQ35" i="4"/>
  <c r="CG35" i="4"/>
  <c r="DB35" i="4" s="1"/>
  <c r="DW35" i="4" s="1"/>
  <c r="ER35" i="4" s="1"/>
  <c r="FM35" i="4" s="1"/>
  <c r="CL36" i="4"/>
  <c r="DR32" i="4"/>
  <c r="DR33" i="4" s="1"/>
  <c r="CQ33" i="4"/>
  <c r="CR33" i="4" s="1"/>
  <c r="CS33" i="4" s="1"/>
  <c r="CT33" i="4" s="1"/>
  <c r="CU33" i="4" s="1"/>
  <c r="CV33" i="4" s="1"/>
  <c r="DL32" i="4"/>
  <c r="CP33" i="4"/>
  <c r="DK32" i="4"/>
  <c r="BX33" i="4"/>
  <c r="CX33" i="4"/>
  <c r="DT32" i="4"/>
  <c r="CF33" i="4"/>
  <c r="EX35" i="4"/>
  <c r="EW35" i="4"/>
  <c r="DE33" i="4"/>
  <c r="DF33" i="4" s="1"/>
  <c r="DG33" i="4" s="1"/>
  <c r="DH33" i="4" s="1"/>
  <c r="DI33" i="4" s="1"/>
  <c r="DJ33" i="4" s="1"/>
  <c r="DZ32" i="4"/>
  <c r="BR36" i="4"/>
  <c r="BS36" i="4"/>
  <c r="W35" i="4"/>
  <c r="AK35" i="4"/>
  <c r="T35" i="4"/>
  <c r="AH35" i="4"/>
  <c r="Q35" i="4"/>
  <c r="Q435" i="4" s="1"/>
  <c r="AE35" i="4"/>
  <c r="R35" i="4"/>
  <c r="R435" i="4" s="1"/>
  <c r="AF35" i="4"/>
  <c r="BP36" i="4"/>
  <c r="BQ36" i="4"/>
  <c r="BO36" i="4"/>
  <c r="BT35" i="4"/>
  <c r="CO35" i="4" s="1"/>
  <c r="DJ35" i="4" s="1"/>
  <c r="EE35" i="4" s="1"/>
  <c r="EZ35" i="4" s="1"/>
  <c r="C435" i="4"/>
  <c r="BN1486" i="4" l="1"/>
  <c r="BN1487" i="4" s="1"/>
  <c r="BU1486" i="4"/>
  <c r="BU1487" i="4" s="1"/>
  <c r="BU1488" i="4" s="1"/>
  <c r="BU1489" i="4" s="1"/>
  <c r="BU1490" i="4" s="1"/>
  <c r="BU1491" i="4" s="1"/>
  <c r="CB1486" i="4"/>
  <c r="CB1487" i="4" s="1"/>
  <c r="CB1508" i="4" s="1"/>
  <c r="CB1509" i="4" s="1"/>
  <c r="CB1510" i="4" s="1"/>
  <c r="B102" i="1"/>
  <c r="AZ101" i="1"/>
  <c r="BA101" i="1"/>
  <c r="BJ101" i="1"/>
  <c r="BI101" i="1"/>
  <c r="BH101" i="1"/>
  <c r="BK101" i="1"/>
  <c r="DM101" i="1"/>
  <c r="DN101" i="1"/>
  <c r="DO101" i="1"/>
  <c r="DP101" i="1"/>
  <c r="BB101" i="1"/>
  <c r="BO1479" i="4"/>
  <c r="BO1480" i="4" s="1"/>
  <c r="BO1481" i="4" s="1"/>
  <c r="BO1482" i="4" s="1"/>
  <c r="BO1483" i="4" s="1"/>
  <c r="BO1484" i="4" s="1"/>
  <c r="BO1485" i="4" s="1"/>
  <c r="BO1474" i="4"/>
  <c r="BO1507" i="4"/>
  <c r="BN1488" i="4"/>
  <c r="BN1489" i="4" s="1"/>
  <c r="BN1490" i="4" s="1"/>
  <c r="BN1491" i="4" s="1"/>
  <c r="BN1496" i="4"/>
  <c r="BN1501" i="4"/>
  <c r="BN1502" i="4" s="1"/>
  <c r="BN1503" i="4" s="1"/>
  <c r="BN1504" i="4" s="1"/>
  <c r="BN1505" i="4" s="1"/>
  <c r="BN1506" i="4" s="1"/>
  <c r="BN1508" i="4"/>
  <c r="BN1509" i="4" s="1"/>
  <c r="BN1510" i="4" s="1"/>
  <c r="BU1508" i="4"/>
  <c r="BU1509" i="4" s="1"/>
  <c r="BU1510" i="4" s="1"/>
  <c r="BU1496" i="4"/>
  <c r="CB1488" i="4"/>
  <c r="CB1489" i="4" s="1"/>
  <c r="CB1490" i="4" s="1"/>
  <c r="CB1491" i="4" s="1"/>
  <c r="CB1501" i="4"/>
  <c r="CB1502" i="4" s="1"/>
  <c r="CB1503" i="4" s="1"/>
  <c r="CB1504" i="4" s="1"/>
  <c r="CB1505" i="4" s="1"/>
  <c r="CB1506" i="4" s="1"/>
  <c r="CC1374" i="4"/>
  <c r="CC1407" i="4"/>
  <c r="CC1379" i="4"/>
  <c r="CC1380" i="4" s="1"/>
  <c r="CC1381" i="4" s="1"/>
  <c r="CC1382" i="4" s="1"/>
  <c r="CC1383" i="4" s="1"/>
  <c r="CC1384" i="4" s="1"/>
  <c r="CC1385" i="4" s="1"/>
  <c r="BV1374" i="4"/>
  <c r="BV1407" i="4"/>
  <c r="BV1379" i="4"/>
  <c r="BV1380" i="4" s="1"/>
  <c r="BV1381" i="4" s="1"/>
  <c r="BV1382" i="4" s="1"/>
  <c r="BV1383" i="4" s="1"/>
  <c r="BV1384" i="4" s="1"/>
  <c r="BV1385" i="4" s="1"/>
  <c r="BO1374" i="4"/>
  <c r="BO1407" i="4"/>
  <c r="BO1379" i="4"/>
  <c r="BO1380" i="4" s="1"/>
  <c r="BO1381" i="4" s="1"/>
  <c r="BO1382" i="4" s="1"/>
  <c r="BO1383" i="4" s="1"/>
  <c r="BO1384" i="4" s="1"/>
  <c r="BO1385" i="4" s="1"/>
  <c r="CC1492" i="4"/>
  <c r="CC1493" i="4" s="1"/>
  <c r="BV1492" i="4"/>
  <c r="BV1493" i="4" s="1"/>
  <c r="BO1492" i="4"/>
  <c r="BO1493" i="4" s="1"/>
  <c r="CC1474" i="4"/>
  <c r="CC1507" i="4"/>
  <c r="CC1479" i="4"/>
  <c r="CC1480" i="4" s="1"/>
  <c r="CC1481" i="4" s="1"/>
  <c r="CC1482" i="4" s="1"/>
  <c r="CC1483" i="4" s="1"/>
  <c r="CC1484" i="4" s="1"/>
  <c r="CC1485" i="4" s="1"/>
  <c r="CC1607" i="4"/>
  <c r="CC1574" i="4"/>
  <c r="CC1579" i="4"/>
  <c r="CC1580" i="4" s="1"/>
  <c r="CC1581" i="4" s="1"/>
  <c r="CC1582" i="4" s="1"/>
  <c r="CC1583" i="4" s="1"/>
  <c r="CC1584" i="4" s="1"/>
  <c r="CC1585" i="4" s="1"/>
  <c r="BV1579" i="4"/>
  <c r="BV1580" i="4" s="1"/>
  <c r="BV1581" i="4" s="1"/>
  <c r="BV1582" i="4" s="1"/>
  <c r="BV1583" i="4" s="1"/>
  <c r="BV1584" i="4" s="1"/>
  <c r="BV1585" i="4" s="1"/>
  <c r="BV1574" i="4"/>
  <c r="BV1607" i="4"/>
  <c r="BV1507" i="4"/>
  <c r="BV1479" i="4"/>
  <c r="BV1480" i="4" s="1"/>
  <c r="BV1481" i="4" s="1"/>
  <c r="BV1482" i="4" s="1"/>
  <c r="BV1483" i="4" s="1"/>
  <c r="BV1484" i="4" s="1"/>
  <c r="BV1485" i="4" s="1"/>
  <c r="BV1474" i="4"/>
  <c r="BO1607" i="4"/>
  <c r="BO1574" i="4"/>
  <c r="BO1579" i="4"/>
  <c r="BO1580" i="4" s="1"/>
  <c r="BO1581" i="4" s="1"/>
  <c r="BO1582" i="4" s="1"/>
  <c r="BO1583" i="4" s="1"/>
  <c r="BO1584" i="4" s="1"/>
  <c r="BO1585" i="4" s="1"/>
  <c r="AY328" i="1"/>
  <c r="AX328" i="1"/>
  <c r="H1031" i="4"/>
  <c r="H1032" i="4" s="1"/>
  <c r="H1035" i="4"/>
  <c r="H1034" i="4" s="1"/>
  <c r="H971" i="4"/>
  <c r="H972" i="4" s="1"/>
  <c r="H975" i="4"/>
  <c r="H974" i="4" s="1"/>
  <c r="BQ1068" i="4"/>
  <c r="BX1068" i="4"/>
  <c r="BP1068" i="4"/>
  <c r="BW1068" i="4"/>
  <c r="CD1068" i="4"/>
  <c r="CE1068" i="4"/>
  <c r="BO1097" i="4"/>
  <c r="BO1098" i="4" s="1"/>
  <c r="BO1099" i="4" s="1"/>
  <c r="BO1100" i="4" s="1"/>
  <c r="BO1101" i="4" s="1"/>
  <c r="BO1102" i="4" s="1"/>
  <c r="BO1103" i="4" s="1"/>
  <c r="BO1104" i="4" s="1"/>
  <c r="BO1105" i="4" s="1"/>
  <c r="BO1106" i="4" s="1"/>
  <c r="BO1109" i="4"/>
  <c r="BO1110" i="4" s="1"/>
  <c r="CC1109" i="4"/>
  <c r="CC1110" i="4" s="1"/>
  <c r="CC1097" i="4"/>
  <c r="CC1098" i="4" s="1"/>
  <c r="CC1099" i="4" s="1"/>
  <c r="CC1100" i="4" s="1"/>
  <c r="CC1101" i="4" s="1"/>
  <c r="CC1102" i="4" s="1"/>
  <c r="CC1103" i="4" s="1"/>
  <c r="CC1104" i="4" s="1"/>
  <c r="CC1105" i="4" s="1"/>
  <c r="CC1106" i="4" s="1"/>
  <c r="BV1097" i="4"/>
  <c r="BV1098" i="4" s="1"/>
  <c r="BV1099" i="4" s="1"/>
  <c r="BV1100" i="4" s="1"/>
  <c r="BV1101" i="4" s="1"/>
  <c r="BV1102" i="4" s="1"/>
  <c r="BV1103" i="4" s="1"/>
  <c r="BV1104" i="4" s="1"/>
  <c r="BV1105" i="4" s="1"/>
  <c r="BV1106" i="4" s="1"/>
  <c r="BV1109" i="4"/>
  <c r="BV1110" i="4" s="1"/>
  <c r="FA433" i="4"/>
  <c r="CF438" i="4"/>
  <c r="BY438" i="4"/>
  <c r="AD1364" i="4"/>
  <c r="CB684" i="4"/>
  <c r="BU684" i="4"/>
  <c r="BN684" i="4"/>
  <c r="CB493" i="4"/>
  <c r="BU493" i="4"/>
  <c r="BN493" i="4"/>
  <c r="CB650" i="4"/>
  <c r="BU650" i="4"/>
  <c r="BN650" i="4"/>
  <c r="CB710" i="4"/>
  <c r="BU710" i="4"/>
  <c r="BN710" i="4"/>
  <c r="BU665" i="4"/>
  <c r="BN665" i="4"/>
  <c r="CB665" i="4"/>
  <c r="CB694" i="4"/>
  <c r="BU694" i="4"/>
  <c r="BN694" i="4"/>
  <c r="CB703" i="4"/>
  <c r="BU703" i="4"/>
  <c r="BN703" i="4"/>
  <c r="BN686" i="4"/>
  <c r="BU686" i="4"/>
  <c r="CB686" i="4"/>
  <c r="CB657" i="4"/>
  <c r="BU657" i="4"/>
  <c r="BN657" i="4"/>
  <c r="BN508" i="4"/>
  <c r="CB508" i="4"/>
  <c r="BU508" i="4"/>
  <c r="CB708" i="4"/>
  <c r="BU708" i="4"/>
  <c r="BN708" i="4"/>
  <c r="CB707" i="4"/>
  <c r="BU707" i="4"/>
  <c r="BN707" i="4"/>
  <c r="BU496" i="4"/>
  <c r="BN496" i="4"/>
  <c r="CB496" i="4"/>
  <c r="CB689" i="4"/>
  <c r="BU689" i="4"/>
  <c r="BN689" i="4"/>
  <c r="CB661" i="4"/>
  <c r="BU661" i="4"/>
  <c r="BN661" i="4"/>
  <c r="CB652" i="4"/>
  <c r="BU652" i="4"/>
  <c r="BN652" i="4"/>
  <c r="CB654" i="4"/>
  <c r="BN654" i="4"/>
  <c r="BU654" i="4"/>
  <c r="CB672" i="4"/>
  <c r="BU672" i="4"/>
  <c r="BN672" i="4"/>
  <c r="CB681" i="4"/>
  <c r="BU681" i="4"/>
  <c r="BN681" i="4"/>
  <c r="BU649" i="4"/>
  <c r="BN649" i="4"/>
  <c r="CB649" i="4"/>
  <c r="BN653" i="4"/>
  <c r="BU653" i="4"/>
  <c r="CB653" i="4"/>
  <c r="CB663" i="4"/>
  <c r="BU663" i="4"/>
  <c r="BN663" i="4"/>
  <c r="CB676" i="4"/>
  <c r="BU676" i="4"/>
  <c r="BN676" i="4"/>
  <c r="CB647" i="4"/>
  <c r="BU647" i="4"/>
  <c r="BN647" i="4"/>
  <c r="BN648" i="4"/>
  <c r="CB648" i="4"/>
  <c r="BU648" i="4"/>
  <c r="CB660" i="4"/>
  <c r="BU660" i="4"/>
  <c r="BN660" i="4"/>
  <c r="CB725" i="4"/>
  <c r="BU725" i="4"/>
  <c r="BN725" i="4"/>
  <c r="CB677" i="4"/>
  <c r="BU677" i="4"/>
  <c r="BN677" i="4"/>
  <c r="BN685" i="4"/>
  <c r="BU685" i="4"/>
  <c r="CB685" i="4"/>
  <c r="CB488" i="4"/>
  <c r="BU488" i="4"/>
  <c r="BN488" i="4"/>
  <c r="BN500" i="4"/>
  <c r="BU500" i="4"/>
  <c r="CB500" i="4"/>
  <c r="BN670" i="4"/>
  <c r="CB670" i="4"/>
  <c r="BU670" i="4"/>
  <c r="CB491" i="4"/>
  <c r="BN491" i="4"/>
  <c r="BU491" i="4"/>
  <c r="CB702" i="4"/>
  <c r="BU702" i="4"/>
  <c r="BN702" i="4"/>
  <c r="BU658" i="4"/>
  <c r="BN658" i="4"/>
  <c r="CB658" i="4"/>
  <c r="BU667" i="4"/>
  <c r="BN667" i="4"/>
  <c r="CB667" i="4"/>
  <c r="BU706" i="4"/>
  <c r="BN706" i="4"/>
  <c r="CB706" i="4"/>
  <c r="BS438" i="4"/>
  <c r="BT438" i="4"/>
  <c r="CB487" i="4"/>
  <c r="BN487" i="4"/>
  <c r="BU487" i="4"/>
  <c r="CB506" i="4"/>
  <c r="BU506" i="4"/>
  <c r="BN506" i="4"/>
  <c r="CB510" i="4"/>
  <c r="BU510" i="4"/>
  <c r="BN510" i="4"/>
  <c r="CB715" i="4"/>
  <c r="BU715" i="4"/>
  <c r="BN715" i="4"/>
  <c r="CB688" i="4"/>
  <c r="BU688" i="4"/>
  <c r="BN688" i="4"/>
  <c r="CB678" i="4"/>
  <c r="BN678" i="4"/>
  <c r="BU678" i="4"/>
  <c r="CB656" i="4"/>
  <c r="BU656" i="4"/>
  <c r="BN656" i="4"/>
  <c r="CB646" i="4"/>
  <c r="BN646" i="4"/>
  <c r="BU646" i="4"/>
  <c r="CB692" i="4"/>
  <c r="BU692" i="4"/>
  <c r="BN692" i="4"/>
  <c r="CB498" i="4"/>
  <c r="BU498" i="4"/>
  <c r="BN498" i="4"/>
  <c r="BN696" i="4"/>
  <c r="BU696" i="4"/>
  <c r="CB696" i="4"/>
  <c r="BN655" i="4"/>
  <c r="CB655" i="4"/>
  <c r="BU655" i="4"/>
  <c r="CB768" i="4"/>
  <c r="BU768" i="4"/>
  <c r="BN768" i="4"/>
  <c r="CB699" i="4"/>
  <c r="BU699" i="4"/>
  <c r="BN699" i="4"/>
  <c r="CB693" i="4"/>
  <c r="BU693" i="4"/>
  <c r="BN693" i="4"/>
  <c r="CB659" i="4"/>
  <c r="BU659" i="4"/>
  <c r="BN659" i="4"/>
  <c r="CB671" i="4"/>
  <c r="BU671" i="4"/>
  <c r="BN671" i="4"/>
  <c r="CB719" i="4"/>
  <c r="BU719" i="4"/>
  <c r="BN719" i="4"/>
  <c r="BN680" i="4"/>
  <c r="BU680" i="4"/>
  <c r="CB680" i="4"/>
  <c r="CB668" i="4"/>
  <c r="BU668" i="4"/>
  <c r="BN668" i="4"/>
  <c r="CB666" i="4"/>
  <c r="BU666" i="4"/>
  <c r="BN666" i="4"/>
  <c r="BU674" i="4"/>
  <c r="BN674" i="4"/>
  <c r="CB674" i="4"/>
  <c r="BN502" i="4"/>
  <c r="BU502" i="4"/>
  <c r="CB502" i="4"/>
  <c r="CB495" i="4"/>
  <c r="BN495" i="4"/>
  <c r="BU495" i="4"/>
  <c r="CB687" i="4"/>
  <c r="BU687" i="4"/>
  <c r="BN687" i="4"/>
  <c r="BN697" i="4"/>
  <c r="CB697" i="4"/>
  <c r="BU697" i="4"/>
  <c r="CB673" i="4"/>
  <c r="BU673" i="4"/>
  <c r="BN673" i="4"/>
  <c r="BR438" i="4"/>
  <c r="CB679" i="4"/>
  <c r="BU679" i="4"/>
  <c r="BN679" i="4"/>
  <c r="BU497" i="4"/>
  <c r="CB497" i="4"/>
  <c r="BN497" i="4"/>
  <c r="BU489" i="4"/>
  <c r="BN489" i="4"/>
  <c r="CB489" i="4"/>
  <c r="BN664" i="4"/>
  <c r="CB664" i="4"/>
  <c r="BU664" i="4"/>
  <c r="BU690" i="4"/>
  <c r="BN690" i="4"/>
  <c r="CB690" i="4"/>
  <c r="CB494" i="4"/>
  <c r="BU494" i="4"/>
  <c r="BN494" i="4"/>
  <c r="CB683" i="4"/>
  <c r="BU683" i="4"/>
  <c r="BN683" i="4"/>
  <c r="BN712" i="4"/>
  <c r="BU712" i="4"/>
  <c r="CB712" i="4"/>
  <c r="BU492" i="4"/>
  <c r="BN492" i="4"/>
  <c r="CB492" i="4"/>
  <c r="CB682" i="4"/>
  <c r="BU682" i="4"/>
  <c r="BN682" i="4"/>
  <c r="CB698" i="4"/>
  <c r="BU698" i="4"/>
  <c r="BN698" i="4"/>
  <c r="BU490" i="4"/>
  <c r="CB490" i="4"/>
  <c r="BN490" i="4"/>
  <c r="BN486" i="4"/>
  <c r="CB486" i="4"/>
  <c r="BU486" i="4"/>
  <c r="CB695" i="4"/>
  <c r="BU695" i="4"/>
  <c r="BN695" i="4"/>
  <c r="BU651" i="4"/>
  <c r="BN651" i="4"/>
  <c r="CB651" i="4"/>
  <c r="CB741" i="4"/>
  <c r="BU741" i="4"/>
  <c r="BN741" i="4"/>
  <c r="CB499" i="4"/>
  <c r="BU499" i="4"/>
  <c r="BN499" i="4"/>
  <c r="CB675" i="4"/>
  <c r="BN675" i="4"/>
  <c r="BU675" i="4"/>
  <c r="CB709" i="4"/>
  <c r="BU709" i="4"/>
  <c r="BN709" i="4"/>
  <c r="BN501" i="4"/>
  <c r="BU501" i="4"/>
  <c r="CB501" i="4"/>
  <c r="CB662" i="4"/>
  <c r="BN662" i="4"/>
  <c r="BU662" i="4"/>
  <c r="BN701" i="4"/>
  <c r="BU701" i="4"/>
  <c r="CB701" i="4"/>
  <c r="CB705" i="4"/>
  <c r="BU705" i="4"/>
  <c r="BN705" i="4"/>
  <c r="CB700" i="4"/>
  <c r="BU700" i="4"/>
  <c r="BN700" i="4"/>
  <c r="BN669" i="4"/>
  <c r="BU669" i="4"/>
  <c r="CB669" i="4"/>
  <c r="CB704" i="4"/>
  <c r="BU704" i="4"/>
  <c r="BN704" i="4"/>
  <c r="BN691" i="4"/>
  <c r="CB691" i="4"/>
  <c r="BU691" i="4"/>
  <c r="BQ48" i="4"/>
  <c r="BQ1168" i="4" s="1"/>
  <c r="BQ1169" i="4" s="1"/>
  <c r="BP48" i="4"/>
  <c r="BX48" i="4"/>
  <c r="BX1168" i="4" s="1"/>
  <c r="BX1169" i="4" s="1"/>
  <c r="BW48" i="4"/>
  <c r="CE48" i="4"/>
  <c r="CE1168" i="4" s="1"/>
  <c r="CE1169" i="4" s="1"/>
  <c r="CD48" i="4"/>
  <c r="BT64" i="4"/>
  <c r="BS64" i="4"/>
  <c r="CA64" i="4"/>
  <c r="BZ64" i="4"/>
  <c r="CH64" i="4"/>
  <c r="CG64" i="4"/>
  <c r="BU49" i="4"/>
  <c r="BU1268" i="4" s="1"/>
  <c r="BU1269" i="4" s="1"/>
  <c r="BU1280" i="4" s="1"/>
  <c r="BN49" i="4"/>
  <c r="BN1268" i="4" s="1"/>
  <c r="BN1269" i="4" s="1"/>
  <c r="BN1280" i="4" s="1"/>
  <c r="CB49" i="4"/>
  <c r="CB1268" i="4" s="1"/>
  <c r="CB1269" i="4" s="1"/>
  <c r="CB1280" i="4" s="1"/>
  <c r="CE65" i="4"/>
  <c r="BX65" i="4"/>
  <c r="BQ65" i="4"/>
  <c r="CF47" i="4"/>
  <c r="CH47" i="4"/>
  <c r="CG47" i="4"/>
  <c r="CD65" i="4"/>
  <c r="CF65" i="4" s="1"/>
  <c r="BW65" i="4"/>
  <c r="BY65" i="4" s="1"/>
  <c r="BP65" i="4"/>
  <c r="BR65" i="4" s="1"/>
  <c r="BY47" i="4"/>
  <c r="BV49" i="4"/>
  <c r="BV1268" i="4" s="1"/>
  <c r="BV1269" i="4" s="1"/>
  <c r="BO49" i="4"/>
  <c r="BO1268" i="4" s="1"/>
  <c r="BO1269" i="4" s="1"/>
  <c r="CC49" i="4"/>
  <c r="CC1268" i="4" s="1"/>
  <c r="CC1269" i="4" s="1"/>
  <c r="CA47" i="4"/>
  <c r="BZ47" i="4"/>
  <c r="BR47" i="4"/>
  <c r="BT47" i="4"/>
  <c r="BS47" i="4"/>
  <c r="BU442" i="4"/>
  <c r="BN442" i="4"/>
  <c r="CB442" i="4"/>
  <c r="BX455" i="4"/>
  <c r="CE455" i="4"/>
  <c r="BQ455" i="4"/>
  <c r="BP459" i="4"/>
  <c r="BR459" i="4" s="1"/>
  <c r="CD459" i="4"/>
  <c r="CF459" i="4" s="1"/>
  <c r="BW459" i="4"/>
  <c r="BY459" i="4" s="1"/>
  <c r="BW460" i="4"/>
  <c r="BY460" i="4" s="1"/>
  <c r="BP460" i="4"/>
  <c r="BR460" i="4" s="1"/>
  <c r="CD460" i="4"/>
  <c r="CF460" i="4" s="1"/>
  <c r="BV439" i="4"/>
  <c r="BO439" i="4"/>
  <c r="CC439" i="4"/>
  <c r="CD458" i="4"/>
  <c r="CF458" i="4" s="1"/>
  <c r="BP458" i="4"/>
  <c r="BR458" i="4" s="1"/>
  <c r="BW458" i="4"/>
  <c r="BY458" i="4" s="1"/>
  <c r="CD461" i="4"/>
  <c r="CF461" i="4" s="1"/>
  <c r="BW461" i="4"/>
  <c r="BY461" i="4" s="1"/>
  <c r="BP461" i="4"/>
  <c r="BR461" i="4" s="1"/>
  <c r="H465" i="4"/>
  <c r="G465" i="4"/>
  <c r="I464" i="4"/>
  <c r="B49" i="4"/>
  <c r="B65" i="4"/>
  <c r="E449" i="4"/>
  <c r="F448" i="4"/>
  <c r="F66" i="4"/>
  <c r="D50" i="4"/>
  <c r="A51" i="4"/>
  <c r="C50" i="4"/>
  <c r="E66" i="4"/>
  <c r="A67" i="4"/>
  <c r="A131" i="4"/>
  <c r="E864" i="4"/>
  <c r="F864" i="4"/>
  <c r="G864" i="4"/>
  <c r="E866" i="4"/>
  <c r="E867" i="4"/>
  <c r="E870" i="4"/>
  <c r="K913" i="4"/>
  <c r="H911" i="4"/>
  <c r="H912" i="4" s="1"/>
  <c r="H915" i="4"/>
  <c r="H914" i="4" s="1"/>
  <c r="K873" i="4"/>
  <c r="K893" i="4"/>
  <c r="H891" i="4"/>
  <c r="H892" i="4" s="1"/>
  <c r="H895" i="4"/>
  <c r="H894" i="4" s="1"/>
  <c r="I865" i="4"/>
  <c r="I864" i="4" s="1"/>
  <c r="FH433" i="4"/>
  <c r="C735" i="4"/>
  <c r="BU36" i="4"/>
  <c r="C727" i="4"/>
  <c r="C761" i="4"/>
  <c r="F457" i="4"/>
  <c r="C718" i="4"/>
  <c r="C751" i="4"/>
  <c r="C759" i="4"/>
  <c r="C765" i="4"/>
  <c r="C749" i="4"/>
  <c r="C716" i="4"/>
  <c r="C515" i="4"/>
  <c r="C734" i="4"/>
  <c r="C729" i="4"/>
  <c r="C514" i="4"/>
  <c r="C723" i="4"/>
  <c r="C731" i="4"/>
  <c r="C505" i="4"/>
  <c r="C767" i="4"/>
  <c r="C511" i="4"/>
  <c r="C507" i="4"/>
  <c r="C773" i="4"/>
  <c r="C711" i="4"/>
  <c r="C720" i="4"/>
  <c r="C742" i="4"/>
  <c r="C764" i="4"/>
  <c r="C770" i="4"/>
  <c r="C714" i="4"/>
  <c r="C516" i="4"/>
  <c r="C717" i="4"/>
  <c r="C753" i="4"/>
  <c r="C740" i="4"/>
  <c r="F456" i="4"/>
  <c r="C744" i="4"/>
  <c r="C733" i="4"/>
  <c r="C766" i="4"/>
  <c r="C762" i="4"/>
  <c r="C746" i="4"/>
  <c r="C756" i="4"/>
  <c r="C771" i="4"/>
  <c r="C443" i="4"/>
  <c r="C755" i="4"/>
  <c r="C747" i="4"/>
  <c r="C739" i="4"/>
  <c r="C736" i="4"/>
  <c r="C752" i="4"/>
  <c r="C724" i="4"/>
  <c r="C722" i="4"/>
  <c r="D440" i="4"/>
  <c r="C504" i="4"/>
  <c r="C763" i="4"/>
  <c r="C760" i="4"/>
  <c r="C738" i="4"/>
  <c r="C517" i="4"/>
  <c r="E463" i="4"/>
  <c r="E462" i="4"/>
  <c r="C772" i="4"/>
  <c r="C769" i="4"/>
  <c r="E464" i="4"/>
  <c r="C737" i="4"/>
  <c r="C726" i="4"/>
  <c r="C728" i="4"/>
  <c r="C713" i="4"/>
  <c r="C754" i="4"/>
  <c r="C757" i="4"/>
  <c r="C730" i="4"/>
  <c r="E465" i="4"/>
  <c r="C732" i="4"/>
  <c r="C503" i="4"/>
  <c r="C721" i="4"/>
  <c r="C513" i="4"/>
  <c r="C509" i="4"/>
  <c r="C743" i="4"/>
  <c r="C750" i="4"/>
  <c r="C748" i="4"/>
  <c r="C745" i="4"/>
  <c r="C758" i="4"/>
  <c r="C512" i="4"/>
  <c r="BL35" i="4"/>
  <c r="CQ35" i="4"/>
  <c r="BV36" i="4"/>
  <c r="AZ35" i="4"/>
  <c r="AZ435" i="4" s="1"/>
  <c r="AE435" i="4"/>
  <c r="BC35" i="4"/>
  <c r="BF35" i="4"/>
  <c r="BK35" i="4"/>
  <c r="BA35" i="4"/>
  <c r="BA435" i="4" s="1"/>
  <c r="AF435" i="4"/>
  <c r="AM35" i="4"/>
  <c r="CC35" i="4"/>
  <c r="CO36" i="4"/>
  <c r="AL35" i="4"/>
  <c r="CB35" i="4"/>
  <c r="AR35" i="4"/>
  <c r="CH35" i="4"/>
  <c r="DC35" i="4" s="1"/>
  <c r="DX35" i="4" s="1"/>
  <c r="ES35" i="4" s="1"/>
  <c r="FN35" i="4" s="1"/>
  <c r="AO35" i="4"/>
  <c r="CE35" i="4"/>
  <c r="EM32" i="4"/>
  <c r="FH32" i="4" s="1"/>
  <c r="FH33" i="4" s="1"/>
  <c r="BY33" i="4"/>
  <c r="BX36" i="4"/>
  <c r="EF32" i="4"/>
  <c r="DK33" i="4"/>
  <c r="EG32" i="4"/>
  <c r="DL33" i="4"/>
  <c r="DM33" i="4" s="1"/>
  <c r="CG33" i="4"/>
  <c r="CF36" i="4"/>
  <c r="EO32" i="4"/>
  <c r="DS33" i="4"/>
  <c r="DT33" i="4" s="1"/>
  <c r="DU33" i="4" s="1"/>
  <c r="DV33" i="4" s="1"/>
  <c r="DW33" i="4" s="1"/>
  <c r="DX33" i="4" s="1"/>
  <c r="CY33" i="4"/>
  <c r="DZ33" i="4"/>
  <c r="EA33" i="4" s="1"/>
  <c r="EB33" i="4" s="1"/>
  <c r="EU32" i="4"/>
  <c r="EU33" i="4" s="1"/>
  <c r="CN36" i="4"/>
  <c r="BT36" i="4"/>
  <c r="DF36" i="4"/>
  <c r="H871" i="4"/>
  <c r="H872" i="4" s="1"/>
  <c r="I874" i="4"/>
  <c r="I871" i="4"/>
  <c r="I872" i="4" s="1"/>
  <c r="H874" i="4"/>
  <c r="G865" i="4"/>
  <c r="F861" i="4"/>
  <c r="E862" i="4"/>
  <c r="D862" i="4"/>
  <c r="K861" i="4"/>
  <c r="K862" i="4" s="1"/>
  <c r="J865" i="4"/>
  <c r="J864" i="4" s="1"/>
  <c r="J861" i="4"/>
  <c r="J862" i="4" s="1"/>
  <c r="I861" i="4"/>
  <c r="I862" i="4" s="1"/>
  <c r="K865" i="4"/>
  <c r="K864" i="4" s="1"/>
  <c r="K866" i="4"/>
  <c r="K867" i="4" s="1"/>
  <c r="K870" i="4"/>
  <c r="K869" i="4" s="1"/>
  <c r="J866" i="4"/>
  <c r="J867" i="4" s="1"/>
  <c r="J870" i="4"/>
  <c r="J869" i="4" s="1"/>
  <c r="I870" i="4"/>
  <c r="I869" i="4" s="1"/>
  <c r="I866" i="4"/>
  <c r="I867" i="4" s="1"/>
  <c r="H866" i="4"/>
  <c r="H867" i="4" s="1"/>
  <c r="H870" i="4"/>
  <c r="H869" i="4" s="1"/>
  <c r="F862" i="4"/>
  <c r="F865" i="4"/>
  <c r="D865" i="4"/>
  <c r="H861" i="4"/>
  <c r="H865" i="4"/>
  <c r="D861" i="4"/>
  <c r="E865" i="4"/>
  <c r="E861" i="4"/>
  <c r="G861" i="4"/>
  <c r="G862" i="4"/>
  <c r="F867" i="4"/>
  <c r="F866" i="4"/>
  <c r="F870" i="4"/>
  <c r="D867" i="4"/>
  <c r="D866" i="4"/>
  <c r="D870" i="4"/>
  <c r="C870" i="4"/>
  <c r="C866" i="4"/>
  <c r="C867" i="4"/>
  <c r="C865" i="4"/>
  <c r="C861" i="4"/>
  <c r="C862" i="4"/>
  <c r="BU1501" i="4" l="1"/>
  <c r="BU1502" i="4" s="1"/>
  <c r="BU1503" i="4" s="1"/>
  <c r="BU1504" i="4" s="1"/>
  <c r="BU1505" i="4" s="1"/>
  <c r="BU1506" i="4" s="1"/>
  <c r="CB1496" i="4"/>
  <c r="CF48" i="4"/>
  <c r="CF1168" i="4" s="1"/>
  <c r="CF1169" i="4" s="1"/>
  <c r="CD1168" i="4"/>
  <c r="CD1169" i="4" s="1"/>
  <c r="CD1180" i="4" s="1"/>
  <c r="BR48" i="4"/>
  <c r="BR1168" i="4" s="1"/>
  <c r="BR1169" i="4" s="1"/>
  <c r="BP1168" i="4"/>
  <c r="BP1169" i="4" s="1"/>
  <c r="BP1180" i="4" s="1"/>
  <c r="BY48" i="4"/>
  <c r="BY1168" i="4" s="1"/>
  <c r="BY1169" i="4" s="1"/>
  <c r="BW1168" i="4"/>
  <c r="BW1169" i="4" s="1"/>
  <c r="BW1180" i="4" s="1"/>
  <c r="B103" i="1"/>
  <c r="BH102" i="1"/>
  <c r="BI102" i="1"/>
  <c r="BJ102" i="1"/>
  <c r="BK102" i="1"/>
  <c r="BA102" i="1"/>
  <c r="AZ102" i="1"/>
  <c r="DN102" i="1"/>
  <c r="DO102" i="1"/>
  <c r="DM102" i="1"/>
  <c r="DP102" i="1"/>
  <c r="BB102" i="1"/>
  <c r="BV1375" i="4"/>
  <c r="BV1376" i="4" s="1"/>
  <c r="CC1375" i="4"/>
  <c r="CC1376" i="4" s="1"/>
  <c r="BV1475" i="4"/>
  <c r="CB1492" i="4"/>
  <c r="CB1493" i="4" s="1"/>
  <c r="BV1575" i="4"/>
  <c r="BU1492" i="4"/>
  <c r="BU1493" i="4" s="1"/>
  <c r="CC1575" i="4"/>
  <c r="BN1492" i="4"/>
  <c r="BN1493" i="4" s="1"/>
  <c r="CC1475" i="4"/>
  <c r="BO1375" i="4"/>
  <c r="BO1376" i="4" s="1"/>
  <c r="BO1475" i="4"/>
  <c r="BO1575" i="4"/>
  <c r="BQ1182" i="4"/>
  <c r="BQ1180" i="4"/>
  <c r="BX1182" i="4"/>
  <c r="BX1180" i="4"/>
  <c r="CE1182" i="4"/>
  <c r="CE1180" i="4"/>
  <c r="AX329" i="1"/>
  <c r="AY329" i="1"/>
  <c r="BT1068" i="4"/>
  <c r="CF1068" i="4"/>
  <c r="BY1068" i="4"/>
  <c r="CH1068" i="4"/>
  <c r="BR1068" i="4"/>
  <c r="CG1068" i="4"/>
  <c r="BZ1068" i="4"/>
  <c r="BS1068" i="4"/>
  <c r="CA1068" i="4"/>
  <c r="CB1069" i="4"/>
  <c r="BN1069" i="4"/>
  <c r="BU1069" i="4"/>
  <c r="BO1080" i="4"/>
  <c r="BO1081" i="4" s="1"/>
  <c r="BO1082" i="4" s="1"/>
  <c r="BO1083" i="4" s="1"/>
  <c r="BO1084" i="4" s="1"/>
  <c r="BO1085" i="4" s="1"/>
  <c r="BV1080" i="4"/>
  <c r="BV1081" i="4" s="1"/>
  <c r="BV1082" i="4" s="1"/>
  <c r="BV1083" i="4" s="1"/>
  <c r="BV1084" i="4" s="1"/>
  <c r="BV1085" i="4" s="1"/>
  <c r="CC1080" i="4"/>
  <c r="CC1081" i="4" s="1"/>
  <c r="CC1082" i="4" s="1"/>
  <c r="CC1083" i="4" s="1"/>
  <c r="CC1084" i="4" s="1"/>
  <c r="CC1085" i="4" s="1"/>
  <c r="AE1364" i="4"/>
  <c r="BU505" i="4"/>
  <c r="BN505" i="4"/>
  <c r="CB505" i="4"/>
  <c r="CB759" i="4"/>
  <c r="BU759" i="4"/>
  <c r="BN759" i="4"/>
  <c r="CB743" i="4"/>
  <c r="BU743" i="4"/>
  <c r="BN743" i="4"/>
  <c r="BU771" i="4"/>
  <c r="CB771" i="4"/>
  <c r="BN771" i="4"/>
  <c r="CB758" i="4"/>
  <c r="BU758" i="4"/>
  <c r="BN758" i="4"/>
  <c r="BN765" i="4"/>
  <c r="BU765" i="4"/>
  <c r="CB765" i="4"/>
  <c r="CB509" i="4"/>
  <c r="BU509" i="4"/>
  <c r="BN509" i="4"/>
  <c r="CB756" i="4"/>
  <c r="BU756" i="4"/>
  <c r="BN756" i="4"/>
  <c r="CB735" i="4"/>
  <c r="BU735" i="4"/>
  <c r="BN735" i="4"/>
  <c r="CB752" i="4"/>
  <c r="BU752" i="4"/>
  <c r="BN752" i="4"/>
  <c r="CB727" i="4"/>
  <c r="BU727" i="4"/>
  <c r="BN727" i="4"/>
  <c r="BU754" i="4"/>
  <c r="BN754" i="4"/>
  <c r="CB754" i="4"/>
  <c r="CB740" i="4"/>
  <c r="BU740" i="4"/>
  <c r="BN740" i="4"/>
  <c r="CB736" i="4"/>
  <c r="BU736" i="4"/>
  <c r="BN736" i="4"/>
  <c r="CB745" i="4"/>
  <c r="BU745" i="4"/>
  <c r="BN745" i="4"/>
  <c r="CB513" i="4"/>
  <c r="BU513" i="4"/>
  <c r="BN513" i="4"/>
  <c r="BN728" i="4"/>
  <c r="BU728" i="4"/>
  <c r="CB728" i="4"/>
  <c r="BN717" i="4"/>
  <c r="BU717" i="4"/>
  <c r="CB717" i="4"/>
  <c r="CB726" i="4"/>
  <c r="BU726" i="4"/>
  <c r="BN726" i="4"/>
  <c r="BN516" i="4"/>
  <c r="BU516" i="4"/>
  <c r="CB516" i="4"/>
  <c r="BN723" i="4"/>
  <c r="CB723" i="4"/>
  <c r="BU723" i="4"/>
  <c r="CB514" i="4"/>
  <c r="BU514" i="4"/>
  <c r="BN514" i="4"/>
  <c r="CB512" i="4"/>
  <c r="BN512" i="4"/>
  <c r="BU512" i="4"/>
  <c r="BN503" i="4"/>
  <c r="CB503" i="4"/>
  <c r="BU503" i="4"/>
  <c r="BN766" i="4"/>
  <c r="CB766" i="4"/>
  <c r="BU766" i="4"/>
  <c r="CB737" i="4"/>
  <c r="BU737" i="4"/>
  <c r="BN737" i="4"/>
  <c r="CB714" i="4"/>
  <c r="BU714" i="4"/>
  <c r="BN714" i="4"/>
  <c r="CB511" i="4"/>
  <c r="BN511" i="4"/>
  <c r="BU511" i="4"/>
  <c r="CB767" i="4"/>
  <c r="BU767" i="4"/>
  <c r="BN767" i="4"/>
  <c r="CB504" i="4"/>
  <c r="BU504" i="4"/>
  <c r="BN504" i="4"/>
  <c r="BN749" i="4"/>
  <c r="BU749" i="4"/>
  <c r="CB749" i="4"/>
  <c r="BU770" i="4"/>
  <c r="BN770" i="4"/>
  <c r="CB770" i="4"/>
  <c r="BN729" i="4"/>
  <c r="CB729" i="4"/>
  <c r="BU729" i="4"/>
  <c r="CB761" i="4"/>
  <c r="BN761" i="4"/>
  <c r="BU761" i="4"/>
  <c r="BN733" i="4"/>
  <c r="BU733" i="4"/>
  <c r="CB733" i="4"/>
  <c r="BN744" i="4"/>
  <c r="BU744" i="4"/>
  <c r="CB744" i="4"/>
  <c r="CB713" i="4"/>
  <c r="BU713" i="4"/>
  <c r="BN713" i="4"/>
  <c r="CB769" i="4"/>
  <c r="BU769" i="4"/>
  <c r="BN769" i="4"/>
  <c r="CB764" i="4"/>
  <c r="BU764" i="4"/>
  <c r="BN764" i="4"/>
  <c r="CB763" i="4"/>
  <c r="BU763" i="4"/>
  <c r="BN763" i="4"/>
  <c r="CB751" i="4"/>
  <c r="BU751" i="4"/>
  <c r="BN751" i="4"/>
  <c r="CB721" i="4"/>
  <c r="BU721" i="4"/>
  <c r="BN721" i="4"/>
  <c r="CB762" i="4"/>
  <c r="BU762" i="4"/>
  <c r="BN762" i="4"/>
  <c r="CB732" i="4"/>
  <c r="BU732" i="4"/>
  <c r="BN732" i="4"/>
  <c r="CB753" i="4"/>
  <c r="BU753" i="4"/>
  <c r="BN753" i="4"/>
  <c r="CB772" i="4"/>
  <c r="BU772" i="4"/>
  <c r="BN772" i="4"/>
  <c r="CB742" i="4"/>
  <c r="BU742" i="4"/>
  <c r="BN742" i="4"/>
  <c r="CB739" i="4"/>
  <c r="BU739" i="4"/>
  <c r="BN739" i="4"/>
  <c r="CB747" i="4"/>
  <c r="BU747" i="4"/>
  <c r="BN747" i="4"/>
  <c r="BU755" i="4"/>
  <c r="BN755" i="4"/>
  <c r="CB755" i="4"/>
  <c r="CB720" i="4"/>
  <c r="BU720" i="4"/>
  <c r="BN720" i="4"/>
  <c r="BN760" i="4"/>
  <c r="CB760" i="4"/>
  <c r="BU760" i="4"/>
  <c r="CB711" i="4"/>
  <c r="BU711" i="4"/>
  <c r="BN711" i="4"/>
  <c r="CB731" i="4"/>
  <c r="BU731" i="4"/>
  <c r="BN731" i="4"/>
  <c r="BU722" i="4"/>
  <c r="BN722" i="4"/>
  <c r="CB722" i="4"/>
  <c r="CB724" i="4"/>
  <c r="BU724" i="4"/>
  <c r="BN724" i="4"/>
  <c r="CB734" i="4"/>
  <c r="BU734" i="4"/>
  <c r="BN734" i="4"/>
  <c r="CB515" i="4"/>
  <c r="BU515" i="4"/>
  <c r="BN515" i="4"/>
  <c r="CB716" i="4"/>
  <c r="BU716" i="4"/>
  <c r="BN716" i="4"/>
  <c r="BN750" i="4"/>
  <c r="CB750" i="4"/>
  <c r="BU750" i="4"/>
  <c r="BN718" i="4"/>
  <c r="BU718" i="4"/>
  <c r="CB718" i="4"/>
  <c r="CB730" i="4"/>
  <c r="BU730" i="4"/>
  <c r="BN730" i="4"/>
  <c r="CB757" i="4"/>
  <c r="BU757" i="4"/>
  <c r="BN757" i="4"/>
  <c r="BN517" i="4"/>
  <c r="CB517" i="4"/>
  <c r="BU517" i="4"/>
  <c r="CB773" i="4"/>
  <c r="BU773" i="4"/>
  <c r="BN773" i="4"/>
  <c r="CB748" i="4"/>
  <c r="BU748" i="4"/>
  <c r="BN748" i="4"/>
  <c r="CB746" i="4"/>
  <c r="BU746" i="4"/>
  <c r="BN746" i="4"/>
  <c r="BU738" i="4"/>
  <c r="BN738" i="4"/>
  <c r="CB738" i="4"/>
  <c r="CB507" i="4"/>
  <c r="BN507" i="4"/>
  <c r="BU507" i="4"/>
  <c r="BT65" i="4"/>
  <c r="BS65" i="4"/>
  <c r="CA65" i="4"/>
  <c r="BZ65" i="4"/>
  <c r="CH65" i="4"/>
  <c r="CG65" i="4"/>
  <c r="BP66" i="4"/>
  <c r="BR66" i="4" s="1"/>
  <c r="CD66" i="4"/>
  <c r="CF66" i="4" s="1"/>
  <c r="BW66" i="4"/>
  <c r="BY66" i="4" s="1"/>
  <c r="CE49" i="4"/>
  <c r="CE1268" i="4" s="1"/>
  <c r="CE1269" i="4" s="1"/>
  <c r="CE1282" i="4" s="1"/>
  <c r="CD49" i="4"/>
  <c r="CB50" i="4"/>
  <c r="BU50" i="4"/>
  <c r="BN50" i="4"/>
  <c r="BQ49" i="4"/>
  <c r="BQ1268" i="4" s="1"/>
  <c r="BQ1269" i="4" s="1"/>
  <c r="BQ1282" i="4" s="1"/>
  <c r="BP49" i="4"/>
  <c r="BX49" i="4"/>
  <c r="BX1268" i="4" s="1"/>
  <c r="BX1269" i="4" s="1"/>
  <c r="BW49" i="4"/>
  <c r="CC50" i="4"/>
  <c r="BV50" i="4"/>
  <c r="BO50" i="4"/>
  <c r="BQ66" i="4"/>
  <c r="CE66" i="4"/>
  <c r="BX66" i="4"/>
  <c r="CH48" i="4"/>
  <c r="CH1168" i="4" s="1"/>
  <c r="CH1169" i="4" s="1"/>
  <c r="CG48" i="4"/>
  <c r="CG1168" i="4" s="1"/>
  <c r="CG1169" i="4" s="1"/>
  <c r="CA48" i="4"/>
  <c r="CA1168" i="4" s="1"/>
  <c r="CA1169" i="4" s="1"/>
  <c r="BZ48" i="4"/>
  <c r="BZ1168" i="4" s="1"/>
  <c r="BZ1169" i="4" s="1"/>
  <c r="BT48" i="4"/>
  <c r="BT1168" i="4" s="1"/>
  <c r="BT1169" i="4" s="1"/>
  <c r="BS48" i="4"/>
  <c r="BS1168" i="4" s="1"/>
  <c r="BS1169" i="4" s="1"/>
  <c r="CE439" i="4"/>
  <c r="CD439" i="4"/>
  <c r="CF439" i="4" s="1"/>
  <c r="CD463" i="4"/>
  <c r="CF463" i="4" s="1"/>
  <c r="BW463" i="4"/>
  <c r="BY463" i="4" s="1"/>
  <c r="BP463" i="4"/>
  <c r="BR463" i="4" s="1"/>
  <c r="BQ439" i="4"/>
  <c r="BP439" i="4"/>
  <c r="BR439" i="4" s="1"/>
  <c r="BQ456" i="4"/>
  <c r="CE456" i="4"/>
  <c r="BX456" i="4"/>
  <c r="CC440" i="4"/>
  <c r="BV440" i="4"/>
  <c r="BO440" i="4"/>
  <c r="BX439" i="4"/>
  <c r="BW439" i="4"/>
  <c r="BY439" i="4" s="1"/>
  <c r="CB443" i="4"/>
  <c r="BU443" i="4"/>
  <c r="BN443" i="4"/>
  <c r="BX457" i="4"/>
  <c r="BQ457" i="4"/>
  <c r="CE457" i="4"/>
  <c r="BT455" i="4"/>
  <c r="BS455" i="4"/>
  <c r="CD464" i="4"/>
  <c r="CF464" i="4" s="1"/>
  <c r="BW464" i="4"/>
  <c r="BY464" i="4" s="1"/>
  <c r="BP464" i="4"/>
  <c r="BR464" i="4" s="1"/>
  <c r="CH455" i="4"/>
  <c r="CG455" i="4"/>
  <c r="CA455" i="4"/>
  <c r="BZ455" i="4"/>
  <c r="BW465" i="4"/>
  <c r="BY465" i="4" s="1"/>
  <c r="BP465" i="4"/>
  <c r="BR465" i="4" s="1"/>
  <c r="CD465" i="4"/>
  <c r="CF465" i="4" s="1"/>
  <c r="CD462" i="4"/>
  <c r="CF462" i="4" s="1"/>
  <c r="BP462" i="4"/>
  <c r="BR462" i="4" s="1"/>
  <c r="BW462" i="4"/>
  <c r="BY462" i="4" s="1"/>
  <c r="G466" i="4"/>
  <c r="H466" i="4"/>
  <c r="I465" i="4"/>
  <c r="B66" i="4"/>
  <c r="B50" i="4"/>
  <c r="E450" i="4"/>
  <c r="G448" i="4"/>
  <c r="F449" i="4"/>
  <c r="D51" i="4"/>
  <c r="E67" i="4"/>
  <c r="A68" i="4"/>
  <c r="A52" i="4"/>
  <c r="C51" i="4"/>
  <c r="F67" i="4"/>
  <c r="A132" i="4"/>
  <c r="K911" i="4"/>
  <c r="K912" i="4" s="1"/>
  <c r="K915" i="4"/>
  <c r="K914" i="4" s="1"/>
  <c r="K891" i="4"/>
  <c r="K892" i="4" s="1"/>
  <c r="K895" i="4"/>
  <c r="K894" i="4" s="1"/>
  <c r="E466" i="4"/>
  <c r="C444" i="4"/>
  <c r="D441" i="4"/>
  <c r="BG35" i="4"/>
  <c r="BG435" i="4" s="1"/>
  <c r="AL435" i="4"/>
  <c r="BH35" i="4"/>
  <c r="BH435" i="4" s="1"/>
  <c r="AM435" i="4"/>
  <c r="BM35" i="4"/>
  <c r="DL35" i="4"/>
  <c r="EG35" i="4" s="1"/>
  <c r="FB35" i="4" s="1"/>
  <c r="CQ36" i="4"/>
  <c r="BJ35" i="4"/>
  <c r="CX35" i="4"/>
  <c r="CC36" i="4"/>
  <c r="CW35" i="4"/>
  <c r="DR35" i="4" s="1"/>
  <c r="EM35" i="4" s="1"/>
  <c r="FH35" i="4" s="1"/>
  <c r="FH36" i="4" s="1"/>
  <c r="CB36" i="4"/>
  <c r="CZ35" i="4"/>
  <c r="DU35" i="4" s="1"/>
  <c r="EP35" i="4" s="1"/>
  <c r="FK35" i="4" s="1"/>
  <c r="CE36" i="4"/>
  <c r="EV33" i="4"/>
  <c r="EU36" i="4"/>
  <c r="EC33" i="4"/>
  <c r="EB36" i="4"/>
  <c r="EM33" i="4"/>
  <c r="DN33" i="4"/>
  <c r="FB32" i="4"/>
  <c r="FB33" i="4" s="1"/>
  <c r="EG33" i="4"/>
  <c r="EH33" i="4" s="1"/>
  <c r="EI33" i="4" s="1"/>
  <c r="EJ33" i="4" s="1"/>
  <c r="EK33" i="4" s="1"/>
  <c r="EL33" i="4" s="1"/>
  <c r="FA32" i="4"/>
  <c r="EF33" i="4"/>
  <c r="EF36" i="4" s="1"/>
  <c r="BZ33" i="4"/>
  <c r="BY36" i="4"/>
  <c r="CZ33" i="4"/>
  <c r="FJ32" i="4"/>
  <c r="FI33" i="4" s="1"/>
  <c r="EN33" i="4"/>
  <c r="EO33" i="4" s="1"/>
  <c r="EP33" i="4" s="1"/>
  <c r="CH33" i="4"/>
  <c r="CH36" i="4" s="1"/>
  <c r="CG36" i="4"/>
  <c r="CV36" i="4"/>
  <c r="CT36" i="4"/>
  <c r="CS36" i="4"/>
  <c r="EA36" i="4"/>
  <c r="DG36" i="4"/>
  <c r="K875" i="4"/>
  <c r="K874" i="4" s="1"/>
  <c r="K871" i="4"/>
  <c r="K872" i="4" s="1"/>
  <c r="BQ1280" i="4" l="1"/>
  <c r="CE1280" i="4"/>
  <c r="BY49" i="4"/>
  <c r="BY1268" i="4" s="1"/>
  <c r="BY1269" i="4" s="1"/>
  <c r="BW1268" i="4"/>
  <c r="BX1280" i="4"/>
  <c r="BX1282" i="4"/>
  <c r="BR49" i="4"/>
  <c r="BR1268" i="4" s="1"/>
  <c r="BR1269" i="4" s="1"/>
  <c r="BP1268" i="4"/>
  <c r="CF49" i="4"/>
  <c r="CF1268" i="4" s="1"/>
  <c r="CF1269" i="4" s="1"/>
  <c r="CD1268" i="4"/>
  <c r="B104" i="1"/>
  <c r="DN103" i="1"/>
  <c r="BI103" i="1"/>
  <c r="DM103" i="1"/>
  <c r="DO103" i="1"/>
  <c r="BK103" i="1"/>
  <c r="BJ103" i="1"/>
  <c r="BH103" i="1"/>
  <c r="AZ103" i="1"/>
  <c r="BA103" i="1"/>
  <c r="DP103" i="1"/>
  <c r="BB103" i="1"/>
  <c r="BO1576" i="4"/>
  <c r="BO1476" i="4"/>
  <c r="CC1476" i="4"/>
  <c r="CC1576" i="4"/>
  <c r="BV1576" i="4"/>
  <c r="BV1476" i="4"/>
  <c r="BN1181" i="4"/>
  <c r="CB1181" i="4"/>
  <c r="AY330" i="1"/>
  <c r="AX330" i="1"/>
  <c r="BU1080" i="4"/>
  <c r="BN1080" i="4"/>
  <c r="CB1080" i="4"/>
  <c r="AF1364" i="4"/>
  <c r="CH49" i="4"/>
  <c r="CH1268" i="4" s="1"/>
  <c r="CH1269" i="4" s="1"/>
  <c r="CG49" i="4"/>
  <c r="CG1268" i="4" s="1"/>
  <c r="CG1269" i="4" s="1"/>
  <c r="CA66" i="4"/>
  <c r="BZ66" i="4"/>
  <c r="CH66" i="4"/>
  <c r="CG66" i="4"/>
  <c r="BT66" i="4"/>
  <c r="BS66" i="4"/>
  <c r="BQ50" i="4"/>
  <c r="BP50" i="4"/>
  <c r="BR50" i="4" s="1"/>
  <c r="BN51" i="4"/>
  <c r="BU51" i="4"/>
  <c r="CB51" i="4"/>
  <c r="BX50" i="4"/>
  <c r="BW50" i="4"/>
  <c r="BY50" i="4" s="1"/>
  <c r="CE67" i="4"/>
  <c r="BX67" i="4"/>
  <c r="BQ67" i="4"/>
  <c r="CD67" i="4"/>
  <c r="CF67" i="4" s="1"/>
  <c r="BW67" i="4"/>
  <c r="BY67" i="4" s="1"/>
  <c r="BP67" i="4"/>
  <c r="BR67" i="4" s="1"/>
  <c r="CD50" i="4"/>
  <c r="CF50" i="4" s="1"/>
  <c r="CE50" i="4"/>
  <c r="CA49" i="4"/>
  <c r="CA1268" i="4" s="1"/>
  <c r="CA1269" i="4" s="1"/>
  <c r="BZ49" i="4"/>
  <c r="BZ1268" i="4" s="1"/>
  <c r="BZ1269" i="4" s="1"/>
  <c r="BO51" i="4"/>
  <c r="CC51" i="4"/>
  <c r="BV51" i="4"/>
  <c r="BS49" i="4"/>
  <c r="BS1268" i="4" s="1"/>
  <c r="BS1269" i="4" s="1"/>
  <c r="BT49" i="4"/>
  <c r="BT1268" i="4" s="1"/>
  <c r="BT1269" i="4" s="1"/>
  <c r="CA457" i="4"/>
  <c r="BZ457" i="4"/>
  <c r="BZ439" i="4"/>
  <c r="CA439" i="4"/>
  <c r="CH457" i="4"/>
  <c r="CG457" i="4"/>
  <c r="BP440" i="4"/>
  <c r="BR440" i="4" s="1"/>
  <c r="BQ440" i="4"/>
  <c r="BX440" i="4"/>
  <c r="BW440" i="4"/>
  <c r="BY440" i="4" s="1"/>
  <c r="CE440" i="4"/>
  <c r="CD440" i="4"/>
  <c r="CF440" i="4" s="1"/>
  <c r="CA456" i="4"/>
  <c r="BZ456" i="4"/>
  <c r="CH456" i="4"/>
  <c r="CG456" i="4"/>
  <c r="BS456" i="4"/>
  <c r="BT456" i="4"/>
  <c r="BT457" i="4"/>
  <c r="BS457" i="4"/>
  <c r="BT439" i="4"/>
  <c r="BS439" i="4"/>
  <c r="CD466" i="4"/>
  <c r="BP466" i="4"/>
  <c r="BW466" i="4"/>
  <c r="CB444" i="4"/>
  <c r="BN444" i="4"/>
  <c r="BU444" i="4"/>
  <c r="CC441" i="4"/>
  <c r="BV441" i="4"/>
  <c r="BO441" i="4"/>
  <c r="CH439" i="4"/>
  <c r="CG439" i="4"/>
  <c r="I466" i="4"/>
  <c r="H467" i="4"/>
  <c r="B51" i="4"/>
  <c r="B67" i="4"/>
  <c r="G449" i="4"/>
  <c r="H448" i="4"/>
  <c r="E451" i="4"/>
  <c r="F450" i="4"/>
  <c r="F68" i="4"/>
  <c r="E467" i="4"/>
  <c r="D52" i="4"/>
  <c r="A53" i="4"/>
  <c r="C52" i="4"/>
  <c r="E68" i="4"/>
  <c r="A69" i="4"/>
  <c r="A133" i="4"/>
  <c r="F458" i="4"/>
  <c r="C445" i="4"/>
  <c r="FA33" i="4"/>
  <c r="FA36" i="4" s="1"/>
  <c r="DL36" i="4"/>
  <c r="CW36" i="4"/>
  <c r="DU36" i="4"/>
  <c r="DS35" i="4"/>
  <c r="CX36" i="4"/>
  <c r="CA33" i="4"/>
  <c r="CA36" i="4" s="1"/>
  <c r="BZ36" i="4"/>
  <c r="FC33" i="4"/>
  <c r="FB36" i="4"/>
  <c r="DO33" i="4"/>
  <c r="DN36" i="4"/>
  <c r="ED33" i="4"/>
  <c r="EC36" i="4"/>
  <c r="EW33" i="4"/>
  <c r="EV36" i="4"/>
  <c r="EQ33" i="4"/>
  <c r="EP36" i="4"/>
  <c r="FJ33" i="4"/>
  <c r="DA33" i="4"/>
  <c r="CZ36" i="4"/>
  <c r="DR36" i="4"/>
  <c r="DK36" i="4"/>
  <c r="DI36" i="4"/>
  <c r="DH36" i="4"/>
  <c r="DV36" i="4"/>
  <c r="EJ36" i="4"/>
  <c r="F429" i="4"/>
  <c r="BJ435" i="4" s="1"/>
  <c r="L35" i="4"/>
  <c r="DY5" i="1"/>
  <c r="DY374" i="1" s="1"/>
  <c r="CD1269" i="4" l="1"/>
  <c r="BP1269" i="4"/>
  <c r="BW1269" i="4"/>
  <c r="B105" i="1"/>
  <c r="DO104" i="1"/>
  <c r="DN104" i="1"/>
  <c r="BH104" i="1"/>
  <c r="BK104" i="1"/>
  <c r="DM104" i="1"/>
  <c r="BI104" i="1"/>
  <c r="BJ104" i="1"/>
  <c r="BA104" i="1"/>
  <c r="AZ104" i="1"/>
  <c r="DP104" i="1"/>
  <c r="BB104" i="1"/>
  <c r="BU1181" i="4"/>
  <c r="BU1182" i="4" s="1"/>
  <c r="CB1281" i="4"/>
  <c r="BN1281" i="4"/>
  <c r="BU1281" i="4"/>
  <c r="BN1182" i="4"/>
  <c r="CB1182" i="4"/>
  <c r="AX331" i="1"/>
  <c r="AY331" i="1"/>
  <c r="BY466" i="4"/>
  <c r="BR466" i="4"/>
  <c r="CF466" i="4"/>
  <c r="AG1364" i="4"/>
  <c r="CE51" i="4"/>
  <c r="CD51" i="4"/>
  <c r="CF51" i="4" s="1"/>
  <c r="BQ51" i="4"/>
  <c r="BP51" i="4"/>
  <c r="BR51" i="4" s="1"/>
  <c r="CH50" i="4"/>
  <c r="CG50" i="4"/>
  <c r="BT67" i="4"/>
  <c r="BS67" i="4"/>
  <c r="CA67" i="4"/>
  <c r="BZ67" i="4"/>
  <c r="CH67" i="4"/>
  <c r="CG67" i="4"/>
  <c r="BX51" i="4"/>
  <c r="BW51" i="4"/>
  <c r="BY51" i="4" s="1"/>
  <c r="CA50" i="4"/>
  <c r="BZ50" i="4"/>
  <c r="BU52" i="4"/>
  <c r="BN52" i="4"/>
  <c r="CB52" i="4"/>
  <c r="BV52" i="4"/>
  <c r="CC52" i="4"/>
  <c r="BO52" i="4"/>
  <c r="BT50" i="4"/>
  <c r="BS50" i="4"/>
  <c r="CD68" i="4"/>
  <c r="CF68" i="4" s="1"/>
  <c r="BW68" i="4"/>
  <c r="BY68" i="4" s="1"/>
  <c r="BP68" i="4"/>
  <c r="BR68" i="4" s="1"/>
  <c r="CE68" i="4"/>
  <c r="BX68" i="4"/>
  <c r="BQ68" i="4"/>
  <c r="BX441" i="4"/>
  <c r="BW441" i="4"/>
  <c r="BY441" i="4" s="1"/>
  <c r="CG440" i="4"/>
  <c r="CH440" i="4"/>
  <c r="CA440" i="4"/>
  <c r="BZ440" i="4"/>
  <c r="CD441" i="4"/>
  <c r="CF441" i="4" s="1"/>
  <c r="CE441" i="4"/>
  <c r="BS440" i="4"/>
  <c r="BT440" i="4"/>
  <c r="CE458" i="4"/>
  <c r="BX458" i="4"/>
  <c r="BQ458" i="4"/>
  <c r="BQ441" i="4"/>
  <c r="BP441" i="4"/>
  <c r="BR441" i="4" s="1"/>
  <c r="BW467" i="4"/>
  <c r="BP467" i="4"/>
  <c r="CD467" i="4"/>
  <c r="BU445" i="4"/>
  <c r="BN445" i="4"/>
  <c r="CB445" i="4"/>
  <c r="B52" i="4"/>
  <c r="H468" i="4"/>
  <c r="I467" i="4"/>
  <c r="G468" i="4"/>
  <c r="G467" i="4"/>
  <c r="B68" i="4"/>
  <c r="G450" i="4"/>
  <c r="F451" i="4"/>
  <c r="I448" i="4"/>
  <c r="E452" i="4"/>
  <c r="H449" i="4"/>
  <c r="E69" i="4"/>
  <c r="F69" i="4"/>
  <c r="A70" i="4"/>
  <c r="E468" i="4"/>
  <c r="C53" i="4"/>
  <c r="D53" i="4"/>
  <c r="A134" i="4"/>
  <c r="F459" i="4"/>
  <c r="BM435" i="4"/>
  <c r="D442" i="4"/>
  <c r="BW35" i="4"/>
  <c r="CR35" i="4" s="1"/>
  <c r="L435" i="4"/>
  <c r="I435" i="4"/>
  <c r="H435" i="4"/>
  <c r="G435" i="4"/>
  <c r="F435" i="4"/>
  <c r="AV435" i="4"/>
  <c r="N435" i="4"/>
  <c r="AB435" i="4"/>
  <c r="AC435" i="4"/>
  <c r="AX435" i="4"/>
  <c r="AD435" i="4"/>
  <c r="O435" i="4"/>
  <c r="Z435" i="4"/>
  <c r="AW435" i="4"/>
  <c r="AA435" i="4"/>
  <c r="AY435" i="4"/>
  <c r="AU435" i="4"/>
  <c r="P435" i="4"/>
  <c r="AI435" i="4"/>
  <c r="V435" i="4"/>
  <c r="AJ435" i="4"/>
  <c r="U435" i="4"/>
  <c r="M435" i="4"/>
  <c r="BD435" i="4"/>
  <c r="AQ435" i="4"/>
  <c r="T435" i="4"/>
  <c r="AP435" i="4"/>
  <c r="BE435" i="4"/>
  <c r="AH435" i="4"/>
  <c r="AK435" i="4"/>
  <c r="W435" i="4"/>
  <c r="BL435" i="4"/>
  <c r="BF435" i="4"/>
  <c r="BC435" i="4"/>
  <c r="AR435" i="4"/>
  <c r="AO435" i="4"/>
  <c r="BK435" i="4"/>
  <c r="EN35" i="4"/>
  <c r="FI35" i="4" s="1"/>
  <c r="FI36" i="4" s="1"/>
  <c r="DS36" i="4"/>
  <c r="EX33" i="4"/>
  <c r="EW36" i="4"/>
  <c r="EE33" i="4"/>
  <c r="EE36" i="4" s="1"/>
  <c r="ED36" i="4"/>
  <c r="DP33" i="4"/>
  <c r="DO36" i="4"/>
  <c r="FD33" i="4"/>
  <c r="DB33" i="4"/>
  <c r="DA36" i="4"/>
  <c r="FK33" i="4"/>
  <c r="ER33" i="4"/>
  <c r="EQ36" i="4"/>
  <c r="EG36" i="4"/>
  <c r="S35" i="4"/>
  <c r="S435" i="4" s="1"/>
  <c r="AG35" i="4"/>
  <c r="DZ36" i="4"/>
  <c r="DX36" i="4"/>
  <c r="DW36" i="4"/>
  <c r="EK36" i="4"/>
  <c r="E435" i="4"/>
  <c r="DY6" i="1"/>
  <c r="DA5" i="1"/>
  <c r="DA374" i="1" s="1"/>
  <c r="BW1280" i="4" l="1"/>
  <c r="BP1280" i="4"/>
  <c r="CD1280" i="4"/>
  <c r="B106" i="1"/>
  <c r="DM105" i="1"/>
  <c r="DN105" i="1"/>
  <c r="BH105" i="1"/>
  <c r="BK105" i="1"/>
  <c r="BJ105" i="1"/>
  <c r="BI105" i="1"/>
  <c r="DO105" i="1"/>
  <c r="AZ105" i="1"/>
  <c r="BA105" i="1"/>
  <c r="DP105" i="1"/>
  <c r="BB105" i="1"/>
  <c r="BU1282" i="4"/>
  <c r="BN1282" i="4"/>
  <c r="CB1282" i="4"/>
  <c r="AY332" i="1"/>
  <c r="AX332" i="1"/>
  <c r="AH1364" i="4"/>
  <c r="CF467" i="4"/>
  <c r="BR467" i="4"/>
  <c r="BY467" i="4"/>
  <c r="CC53" i="4"/>
  <c r="BO53" i="4"/>
  <c r="BV53" i="4"/>
  <c r="CB53" i="4"/>
  <c r="BN53" i="4"/>
  <c r="BU53" i="4"/>
  <c r="BQ69" i="4"/>
  <c r="BX69" i="4"/>
  <c r="CE69" i="4"/>
  <c r="BP69" i="4"/>
  <c r="BR69" i="4" s="1"/>
  <c r="BW69" i="4"/>
  <c r="BY69" i="4" s="1"/>
  <c r="CD69" i="4"/>
  <c r="CF69" i="4" s="1"/>
  <c r="BQ52" i="4"/>
  <c r="BP52" i="4"/>
  <c r="BR52" i="4" s="1"/>
  <c r="CE52" i="4"/>
  <c r="CD52" i="4"/>
  <c r="CF52" i="4" s="1"/>
  <c r="BX52" i="4"/>
  <c r="BW52" i="4"/>
  <c r="BY52" i="4" s="1"/>
  <c r="CA51" i="4"/>
  <c r="BZ51" i="4"/>
  <c r="BT68" i="4"/>
  <c r="BS68" i="4"/>
  <c r="CA68" i="4"/>
  <c r="BZ68" i="4"/>
  <c r="BT51" i="4"/>
  <c r="BS51" i="4"/>
  <c r="CH68" i="4"/>
  <c r="CG68" i="4"/>
  <c r="CH51" i="4"/>
  <c r="CG51" i="4"/>
  <c r="BQ459" i="4"/>
  <c r="CE459" i="4"/>
  <c r="BX459" i="4"/>
  <c r="CD468" i="4"/>
  <c r="CF468" i="4" s="1"/>
  <c r="BW468" i="4"/>
  <c r="BY468" i="4" s="1"/>
  <c r="BP468" i="4"/>
  <c r="BR468" i="4" s="1"/>
  <c r="BS441" i="4"/>
  <c r="BT441" i="4"/>
  <c r="BT458" i="4"/>
  <c r="BS458" i="4"/>
  <c r="CA458" i="4"/>
  <c r="BZ458" i="4"/>
  <c r="CH458" i="4"/>
  <c r="CG458" i="4"/>
  <c r="CH441" i="4"/>
  <c r="CG441" i="4"/>
  <c r="BV442" i="4"/>
  <c r="BO442" i="4"/>
  <c r="CC442" i="4"/>
  <c r="BZ441" i="4"/>
  <c r="CA441" i="4"/>
  <c r="H469" i="4"/>
  <c r="G469" i="4"/>
  <c r="I468" i="4"/>
  <c r="B53" i="4"/>
  <c r="B69" i="4"/>
  <c r="F452" i="4"/>
  <c r="E453" i="4"/>
  <c r="G451" i="4"/>
  <c r="I449" i="4"/>
  <c r="H450" i="4"/>
  <c r="F70" i="4"/>
  <c r="A71" i="4"/>
  <c r="E70" i="4"/>
  <c r="E469" i="4"/>
  <c r="A135" i="4"/>
  <c r="J913" i="4"/>
  <c r="J893" i="4"/>
  <c r="J873" i="4"/>
  <c r="DY9" i="1"/>
  <c r="DY13" i="1"/>
  <c r="BW36" i="4"/>
  <c r="C446" i="4"/>
  <c r="D443" i="4"/>
  <c r="F460" i="4"/>
  <c r="BB35" i="4"/>
  <c r="BB435" i="4" s="1"/>
  <c r="AG435" i="4"/>
  <c r="AN35" i="4"/>
  <c r="CD35" i="4"/>
  <c r="DM35" i="4"/>
  <c r="CR36" i="4"/>
  <c r="FE33" i="4"/>
  <c r="FD36" i="4"/>
  <c r="DQ33" i="4"/>
  <c r="DQ36" i="4" s="1"/>
  <c r="DP36" i="4"/>
  <c r="EY33" i="4"/>
  <c r="EX36" i="4"/>
  <c r="ES33" i="4"/>
  <c r="ES36" i="4" s="1"/>
  <c r="ER36" i="4"/>
  <c r="FL33" i="4"/>
  <c r="FK36" i="4"/>
  <c r="DC33" i="4"/>
  <c r="DC36" i="4" s="1"/>
  <c r="DB36" i="4"/>
  <c r="EM36" i="4"/>
  <c r="CP36" i="4"/>
  <c r="H852" i="4"/>
  <c r="H856" i="4" s="1"/>
  <c r="H847" i="4"/>
  <c r="DA6" i="1"/>
  <c r="M438" i="4"/>
  <c r="C432" i="4"/>
  <c r="BN432" i="4" s="1"/>
  <c r="B430" i="4"/>
  <c r="B438" i="4"/>
  <c r="DU5" i="1"/>
  <c r="DU374" i="1" s="1"/>
  <c r="AQ5" i="1"/>
  <c r="AQ374" i="1" s="1"/>
  <c r="B107" i="1" l="1"/>
  <c r="BH106" i="1"/>
  <c r="DM106" i="1"/>
  <c r="BI106" i="1"/>
  <c r="BJ106" i="1"/>
  <c r="BK106" i="1"/>
  <c r="DN106" i="1"/>
  <c r="BA106" i="1"/>
  <c r="DO106" i="1"/>
  <c r="AZ106" i="1"/>
  <c r="DP106" i="1"/>
  <c r="BB106" i="1"/>
  <c r="DA13" i="1"/>
  <c r="U1591" i="4"/>
  <c r="U1291" i="4"/>
  <c r="U1491" i="4"/>
  <c r="U1391" i="4"/>
  <c r="U1609" i="4"/>
  <c r="U1509" i="4"/>
  <c r="U1409" i="4"/>
  <c r="U1393" i="4"/>
  <c r="U1394" i="4" s="1"/>
  <c r="U1395" i="4" s="1"/>
  <c r="U1396" i="4" s="1"/>
  <c r="U1397" i="4" s="1"/>
  <c r="U1398" i="4" s="1"/>
  <c r="U1399" i="4" s="1"/>
  <c r="U1400" i="4" s="1"/>
  <c r="U1401" i="4" s="1"/>
  <c r="U1402" i="4" s="1"/>
  <c r="U1403" i="4" s="1"/>
  <c r="U1404" i="4" s="1"/>
  <c r="U1405" i="4" s="1"/>
  <c r="U1406" i="4" s="1"/>
  <c r="U1407" i="4" s="1"/>
  <c r="U1408" i="4" s="1"/>
  <c r="U1091" i="4"/>
  <c r="U1191" i="4"/>
  <c r="AX333" i="1"/>
  <c r="AY333" i="1"/>
  <c r="CC1069" i="4"/>
  <c r="BO1069" i="4"/>
  <c r="BV1069" i="4"/>
  <c r="AI1364" i="4"/>
  <c r="BN556" i="4"/>
  <c r="BU469" i="4"/>
  <c r="BU531" i="4"/>
  <c r="BU462" i="4"/>
  <c r="BN564" i="4"/>
  <c r="BN534" i="4"/>
  <c r="BU568" i="4"/>
  <c r="CB537" i="4"/>
  <c r="CB528" i="4"/>
  <c r="BU530" i="4"/>
  <c r="CB520" i="4"/>
  <c r="CB465" i="4"/>
  <c r="CB572" i="4"/>
  <c r="CB469" i="4"/>
  <c r="CB529" i="4"/>
  <c r="CB547" i="4"/>
  <c r="BN462" i="4"/>
  <c r="CB580" i="4"/>
  <c r="BU534" i="4"/>
  <c r="BU537" i="4"/>
  <c r="BN551" i="4"/>
  <c r="BN549" i="4"/>
  <c r="BU549" i="4"/>
  <c r="BU536" i="4"/>
  <c r="BU572" i="4"/>
  <c r="BN469" i="4"/>
  <c r="BU529" i="4"/>
  <c r="BU547" i="4"/>
  <c r="BU580" i="4"/>
  <c r="CB550" i="4"/>
  <c r="BN537" i="4"/>
  <c r="BU551" i="4"/>
  <c r="CB570" i="4"/>
  <c r="BN520" i="4"/>
  <c r="BN572" i="4"/>
  <c r="BN529" i="4"/>
  <c r="BN547" i="4"/>
  <c r="BN580" i="4"/>
  <c r="CB439" i="4"/>
  <c r="BN550" i="4"/>
  <c r="BN553" i="4"/>
  <c r="BU464" i="4"/>
  <c r="BN458" i="4"/>
  <c r="CB441" i="4"/>
  <c r="CB545" i="4"/>
  <c r="BU563" i="4"/>
  <c r="BU439" i="4"/>
  <c r="BU550" i="4"/>
  <c r="CB553" i="4"/>
  <c r="CB458" i="4"/>
  <c r="BU441" i="4"/>
  <c r="CB527" i="4"/>
  <c r="BU545" i="4"/>
  <c r="BN563" i="4"/>
  <c r="BN439" i="4"/>
  <c r="CB566" i="4"/>
  <c r="CB1386" i="4" s="1"/>
  <c r="CB1387" i="4" s="1"/>
  <c r="BU553" i="4"/>
  <c r="CB466" i="4"/>
  <c r="BN455" i="4"/>
  <c r="BU458" i="4"/>
  <c r="BN441" i="4"/>
  <c r="BN525" i="4"/>
  <c r="BU527" i="4"/>
  <c r="BN545" i="4"/>
  <c r="CB563" i="4"/>
  <c r="BN566" i="4"/>
  <c r="BN1386" i="4" s="1"/>
  <c r="BN1387" i="4" s="1"/>
  <c r="BU569" i="4"/>
  <c r="BU466" i="4"/>
  <c r="BN533" i="4"/>
  <c r="CB554" i="4"/>
  <c r="BU567" i="4"/>
  <c r="BU1586" i="4" s="1"/>
  <c r="BN567" i="4"/>
  <c r="BN1586" i="4" s="1"/>
  <c r="BU570" i="4"/>
  <c r="BN570" i="4"/>
  <c r="BU520" i="4"/>
  <c r="BN465" i="4"/>
  <c r="CB467" i="4"/>
  <c r="BU525" i="4"/>
  <c r="BN527" i="4"/>
  <c r="CB561" i="4"/>
  <c r="CB579" i="4"/>
  <c r="BU566" i="4"/>
  <c r="BU1386" i="4" s="1"/>
  <c r="BU1387" i="4" s="1"/>
  <c r="BN569" i="4"/>
  <c r="BN466" i="4"/>
  <c r="BU575" i="4"/>
  <c r="CB536" i="4"/>
  <c r="BU467" i="4"/>
  <c r="CB525" i="4"/>
  <c r="BN543" i="4"/>
  <c r="BU561" i="4"/>
  <c r="BU579" i="4"/>
  <c r="CB569" i="4"/>
  <c r="CB549" i="4"/>
  <c r="CB463" i="4"/>
  <c r="BN536" i="4"/>
  <c r="BN467" i="4"/>
  <c r="BN541" i="4"/>
  <c r="CB543" i="4"/>
  <c r="BN561" i="4"/>
  <c r="BN579" i="4"/>
  <c r="CB519" i="4"/>
  <c r="BU533" i="4"/>
  <c r="BU528" i="4"/>
  <c r="BN565" i="4"/>
  <c r="BU541" i="4"/>
  <c r="BU543" i="4"/>
  <c r="CB577" i="4"/>
  <c r="BU519" i="4"/>
  <c r="BU455" i="4"/>
  <c r="BN554" i="4"/>
  <c r="CB565" i="4"/>
  <c r="BU465" i="4"/>
  <c r="CB541" i="4"/>
  <c r="BN559" i="4"/>
  <c r="BU577" i="4"/>
  <c r="BN519" i="4"/>
  <c r="BN440" i="4"/>
  <c r="CB522" i="4"/>
  <c r="BN464" i="4"/>
  <c r="BN557" i="4"/>
  <c r="BU559" i="4"/>
  <c r="BN577" i="4"/>
  <c r="CB535" i="4"/>
  <c r="BU440" i="4"/>
  <c r="BN522" i="4"/>
  <c r="CB551" i="4"/>
  <c r="BU554" i="4"/>
  <c r="CB567" i="4"/>
  <c r="CB1586" i="4" s="1"/>
  <c r="BU523" i="4"/>
  <c r="BU557" i="4"/>
  <c r="CB559" i="4"/>
  <c r="BU535" i="4"/>
  <c r="CB440" i="4"/>
  <c r="BU522" i="4"/>
  <c r="CB464" i="4"/>
  <c r="CB538" i="4"/>
  <c r="BU565" i="4"/>
  <c r="BN523" i="4"/>
  <c r="CB557" i="4"/>
  <c r="BN575" i="4"/>
  <c r="CB455" i="4"/>
  <c r="CB533" i="4"/>
  <c r="BN535" i="4"/>
  <c r="BU538" i="4"/>
  <c r="BN573" i="4"/>
  <c r="BN538" i="4"/>
  <c r="CB523" i="4"/>
  <c r="CB459" i="4"/>
  <c r="CB575" i="4"/>
  <c r="BU539" i="4"/>
  <c r="BN459" i="4"/>
  <c r="BU573" i="4"/>
  <c r="BN539" i="4"/>
  <c r="BU459" i="4"/>
  <c r="CB573" i="4"/>
  <c r="CB539" i="4"/>
  <c r="BN468" i="4"/>
  <c r="BN528" i="4"/>
  <c r="BU555" i="4"/>
  <c r="BU468" i="4"/>
  <c r="CB544" i="4"/>
  <c r="BN530" i="4"/>
  <c r="BN555" i="4"/>
  <c r="CB468" i="4"/>
  <c r="CB526" i="4"/>
  <c r="BU544" i="4"/>
  <c r="CB530" i="4"/>
  <c r="CB555" i="4"/>
  <c r="BU526" i="4"/>
  <c r="BU460" i="4"/>
  <c r="BN544" i="4"/>
  <c r="BU546" i="4"/>
  <c r="BU571" i="4"/>
  <c r="BN526" i="4"/>
  <c r="BN460" i="4"/>
  <c r="CB560" i="4"/>
  <c r="BN546" i="4"/>
  <c r="BN571" i="4"/>
  <c r="BN542" i="4"/>
  <c r="CB460" i="4"/>
  <c r="BU560" i="4"/>
  <c r="CB546" i="4"/>
  <c r="CB581" i="4"/>
  <c r="BN463" i="4"/>
  <c r="CB571" i="4"/>
  <c r="CB524" i="4"/>
  <c r="CB542" i="4"/>
  <c r="BN560" i="4"/>
  <c r="CB461" i="4"/>
  <c r="BU562" i="4"/>
  <c r="CB532" i="4"/>
  <c r="BN581" i="4"/>
  <c r="BU463" i="4"/>
  <c r="BU524" i="4"/>
  <c r="BU542" i="4"/>
  <c r="CB576" i="4"/>
  <c r="BU461" i="4"/>
  <c r="BN562" i="4"/>
  <c r="BN532" i="4"/>
  <c r="BU581" i="4"/>
  <c r="BN524" i="4"/>
  <c r="CB558" i="4"/>
  <c r="BU576" i="4"/>
  <c r="BN461" i="4"/>
  <c r="CB562" i="4"/>
  <c r="BU532" i="4"/>
  <c r="BU438" i="4"/>
  <c r="CB540" i="4"/>
  <c r="BU558" i="4"/>
  <c r="BN576" i="4"/>
  <c r="BU578" i="4"/>
  <c r="CB548" i="4"/>
  <c r="CB438" i="4"/>
  <c r="BN552" i="4"/>
  <c r="BU540" i="4"/>
  <c r="BN558" i="4"/>
  <c r="BN578" i="4"/>
  <c r="BN456" i="4"/>
  <c r="BU548" i="4"/>
  <c r="CB518" i="4"/>
  <c r="CB457" i="4"/>
  <c r="BU552" i="4"/>
  <c r="BN540" i="4"/>
  <c r="BU454" i="4"/>
  <c r="BU574" i="4"/>
  <c r="CB578" i="4"/>
  <c r="BU456" i="4"/>
  <c r="BN548" i="4"/>
  <c r="BU518" i="4"/>
  <c r="BU457" i="4"/>
  <c r="CB552" i="4"/>
  <c r="BU521" i="4"/>
  <c r="CB556" i="4"/>
  <c r="BN454" i="4"/>
  <c r="CB574" i="4"/>
  <c r="BN531" i="4"/>
  <c r="CB456" i="4"/>
  <c r="CB564" i="4"/>
  <c r="BN518" i="4"/>
  <c r="BN457" i="4"/>
  <c r="BN568" i="4"/>
  <c r="CB521" i="4"/>
  <c r="BU556" i="4"/>
  <c r="CB454" i="4"/>
  <c r="BN574" i="4"/>
  <c r="CB531" i="4"/>
  <c r="CB462" i="4"/>
  <c r="BU564" i="4"/>
  <c r="CB534" i="4"/>
  <c r="CB568" i="4"/>
  <c r="BN521" i="4"/>
  <c r="BZ52" i="4"/>
  <c r="CA52" i="4"/>
  <c r="CH52" i="4"/>
  <c r="CG52" i="4"/>
  <c r="BT52" i="4"/>
  <c r="BS52" i="4"/>
  <c r="CD70" i="4"/>
  <c r="CF70" i="4" s="1"/>
  <c r="BW70" i="4"/>
  <c r="BY70" i="4" s="1"/>
  <c r="BP70" i="4"/>
  <c r="BR70" i="4" s="1"/>
  <c r="CA69" i="4"/>
  <c r="BZ69" i="4"/>
  <c r="CE70" i="4"/>
  <c r="BX70" i="4"/>
  <c r="BQ70" i="4"/>
  <c r="CH69" i="4"/>
  <c r="CG69" i="4"/>
  <c r="BT69" i="4"/>
  <c r="BS69" i="4"/>
  <c r="BX53" i="4"/>
  <c r="BW53" i="4"/>
  <c r="BY53" i="4" s="1"/>
  <c r="BQ53" i="4"/>
  <c r="BP53" i="4"/>
  <c r="BR53" i="4" s="1"/>
  <c r="CE53" i="4"/>
  <c r="CD53" i="4"/>
  <c r="CF53" i="4" s="1"/>
  <c r="BP469" i="4"/>
  <c r="BR469" i="4" s="1"/>
  <c r="CD469" i="4"/>
  <c r="CF469" i="4" s="1"/>
  <c r="BW469" i="4"/>
  <c r="BY469" i="4" s="1"/>
  <c r="CE442" i="4"/>
  <c r="CD442" i="4"/>
  <c r="BQ442" i="4"/>
  <c r="BP442" i="4"/>
  <c r="BW442" i="4"/>
  <c r="BX442" i="4"/>
  <c r="BU446" i="4"/>
  <c r="CB446" i="4"/>
  <c r="BN446" i="4"/>
  <c r="CC443" i="4"/>
  <c r="BV443" i="4"/>
  <c r="BO443" i="4"/>
  <c r="BX460" i="4"/>
  <c r="BQ460" i="4"/>
  <c r="CE460" i="4"/>
  <c r="BZ459" i="4"/>
  <c r="CA459" i="4"/>
  <c r="CH459" i="4"/>
  <c r="CG459" i="4"/>
  <c r="BT459" i="4"/>
  <c r="BS459" i="4"/>
  <c r="B70" i="4"/>
  <c r="H470" i="4"/>
  <c r="I469" i="4"/>
  <c r="H451" i="4"/>
  <c r="I450" i="4"/>
  <c r="F453" i="4"/>
  <c r="G452" i="4"/>
  <c r="BX435" i="4"/>
  <c r="BX436" i="4" s="1"/>
  <c r="DC435" i="4"/>
  <c r="FN435" i="4" s="1"/>
  <c r="BW435" i="4"/>
  <c r="DF435" i="4"/>
  <c r="DF436" i="4" s="1"/>
  <c r="DB435" i="4"/>
  <c r="BV435" i="4"/>
  <c r="DA435" i="4"/>
  <c r="BU435" i="4"/>
  <c r="CZ435" i="4"/>
  <c r="CZ436" i="4" s="1"/>
  <c r="BT435" i="4"/>
  <c r="BT436" i="4" s="1"/>
  <c r="BS435" i="4"/>
  <c r="BZ435" i="4"/>
  <c r="CX435" i="4"/>
  <c r="CX436" i="4" s="1"/>
  <c r="BR435" i="4"/>
  <c r="BR436" i="4" s="1"/>
  <c r="CW435" i="4"/>
  <c r="BQ435" i="4"/>
  <c r="CV435" i="4"/>
  <c r="CV436" i="4" s="1"/>
  <c r="BP435" i="4"/>
  <c r="BP436" i="4" s="1"/>
  <c r="CU435" i="4"/>
  <c r="BO435" i="4"/>
  <c r="CT435" i="4"/>
  <c r="CT436" i="4" s="1"/>
  <c r="BN435" i="4"/>
  <c r="DY435" i="4" s="1"/>
  <c r="CS435" i="4"/>
  <c r="DX435" i="4"/>
  <c r="DX436" i="4" s="1"/>
  <c r="CR435" i="4"/>
  <c r="FC435" i="4" s="1"/>
  <c r="FC436" i="4" s="1"/>
  <c r="DW435" i="4"/>
  <c r="DW436" i="4" s="1"/>
  <c r="CQ435" i="4"/>
  <c r="DV435" i="4"/>
  <c r="DV436" i="4" s="1"/>
  <c r="CP435" i="4"/>
  <c r="CP436" i="4" s="1"/>
  <c r="DU435" i="4"/>
  <c r="DU436" i="4" s="1"/>
  <c r="CO435" i="4"/>
  <c r="BY435" i="4"/>
  <c r="BY436" i="4" s="1"/>
  <c r="CN435" i="4"/>
  <c r="DS435" i="4"/>
  <c r="DS436" i="4" s="1"/>
  <c r="CM435" i="4"/>
  <c r="DR435" i="4"/>
  <c r="DR436" i="4" s="1"/>
  <c r="CL435" i="4"/>
  <c r="DQ435" i="4"/>
  <c r="DQ436" i="4" s="1"/>
  <c r="CK435" i="4"/>
  <c r="DP435" i="4"/>
  <c r="DP436" i="4" s="1"/>
  <c r="CJ435" i="4"/>
  <c r="DO435" i="4"/>
  <c r="DO436" i="4" s="1"/>
  <c r="DN435" i="4"/>
  <c r="DN436" i="4" s="1"/>
  <c r="CH435" i="4"/>
  <c r="DM435" i="4"/>
  <c r="DM436" i="4" s="1"/>
  <c r="CG435" i="4"/>
  <c r="DE435" i="4"/>
  <c r="DE436" i="4" s="1"/>
  <c r="DL435" i="4"/>
  <c r="DL436" i="4" s="1"/>
  <c r="CF435" i="4"/>
  <c r="DK435" i="4"/>
  <c r="DK436" i="4" s="1"/>
  <c r="CE435" i="4"/>
  <c r="DJ435" i="4"/>
  <c r="DJ436" i="4" s="1"/>
  <c r="CD435" i="4"/>
  <c r="DI435" i="4"/>
  <c r="DI436" i="4" s="1"/>
  <c r="CC435" i="4"/>
  <c r="DH435" i="4"/>
  <c r="DH436" i="4" s="1"/>
  <c r="CB435" i="4"/>
  <c r="DG435" i="4"/>
  <c r="DG436" i="4" s="1"/>
  <c r="CA435" i="4"/>
  <c r="E470" i="4"/>
  <c r="E71" i="4"/>
  <c r="A72" i="4"/>
  <c r="F71" i="4"/>
  <c r="A136" i="4"/>
  <c r="J911" i="4"/>
  <c r="J912" i="4" s="1"/>
  <c r="J915" i="4"/>
  <c r="J914" i="4" s="1"/>
  <c r="J891" i="4"/>
  <c r="J892" i="4" s="1"/>
  <c r="J895" i="4"/>
  <c r="J894" i="4" s="1"/>
  <c r="BN438" i="4"/>
  <c r="C447" i="4"/>
  <c r="F461" i="4"/>
  <c r="D444" i="4"/>
  <c r="BN433" i="4"/>
  <c r="DY432" i="4"/>
  <c r="DY433" i="4" s="1"/>
  <c r="BI35" i="4"/>
  <c r="BI435" i="4" s="1"/>
  <c r="DT435" i="4" s="1"/>
  <c r="AN435" i="4"/>
  <c r="CY435" i="4" s="1"/>
  <c r="FJ435" i="4" s="1"/>
  <c r="CY35" i="4"/>
  <c r="CD36" i="4"/>
  <c r="EH35" i="4"/>
  <c r="DM36" i="4"/>
  <c r="EZ33" i="4"/>
  <c r="EZ36" i="4" s="1"/>
  <c r="EY36" i="4"/>
  <c r="FF33" i="4"/>
  <c r="FE36" i="4"/>
  <c r="FM33" i="4"/>
  <c r="FL36" i="4"/>
  <c r="EL36" i="4"/>
  <c r="DE36" i="4"/>
  <c r="CU36" i="4"/>
  <c r="B439" i="4"/>
  <c r="J875" i="4"/>
  <c r="J874" i="4" s="1"/>
  <c r="J871" i="4"/>
  <c r="J872" i="4" s="1"/>
  <c r="DU6" i="1"/>
  <c r="AQ6" i="1"/>
  <c r="CB1568" i="4" l="1"/>
  <c r="BN1372" i="4"/>
  <c r="BN1373" i="4" s="1"/>
  <c r="BN1407" i="4" s="1"/>
  <c r="BN1472" i="4"/>
  <c r="BN1572" i="4"/>
  <c r="BN1587" i="4"/>
  <c r="BU1587" i="4"/>
  <c r="BN1568" i="4"/>
  <c r="BU1568" i="4"/>
  <c r="BU1372" i="4"/>
  <c r="BU1373" i="4" s="1"/>
  <c r="BU1379" i="4" s="1"/>
  <c r="BU1472" i="4"/>
  <c r="BU1572" i="4"/>
  <c r="CB1587" i="4"/>
  <c r="CB1372" i="4"/>
  <c r="CB1373" i="4" s="1"/>
  <c r="CB1379" i="4" s="1"/>
  <c r="CB1572" i="4"/>
  <c r="CB1472" i="4"/>
  <c r="B108" i="1"/>
  <c r="BK107" i="1"/>
  <c r="BH107" i="1"/>
  <c r="DN107" i="1"/>
  <c r="BJ107" i="1"/>
  <c r="DO107" i="1"/>
  <c r="BI107" i="1"/>
  <c r="DM107" i="1"/>
  <c r="DP107" i="1"/>
  <c r="AZ107" i="1"/>
  <c r="BA107" i="1"/>
  <c r="BB107" i="1"/>
  <c r="DU13" i="1"/>
  <c r="CB1401" i="4"/>
  <c r="CB1402" i="4" s="1"/>
  <c r="CB1403" i="4" s="1"/>
  <c r="CB1404" i="4" s="1"/>
  <c r="CB1405" i="4" s="1"/>
  <c r="CB1406" i="4" s="1"/>
  <c r="CB1388" i="4"/>
  <c r="CB1389" i="4" s="1"/>
  <c r="CB1390" i="4" s="1"/>
  <c r="CB1391" i="4" s="1"/>
  <c r="CB1392" i="4" s="1"/>
  <c r="CB1393" i="4" s="1"/>
  <c r="CB1408" i="4"/>
  <c r="CB1409" i="4" s="1"/>
  <c r="CB1410" i="4" s="1"/>
  <c r="CB1396" i="4"/>
  <c r="BU1408" i="4"/>
  <c r="BU1409" i="4" s="1"/>
  <c r="BU1410" i="4" s="1"/>
  <c r="BU1396" i="4"/>
  <c r="BU1388" i="4"/>
  <c r="BU1389" i="4" s="1"/>
  <c r="BU1390" i="4" s="1"/>
  <c r="BU1391" i="4" s="1"/>
  <c r="BU1392" i="4" s="1"/>
  <c r="BU1393" i="4" s="1"/>
  <c r="BU1401" i="4"/>
  <c r="BU1402" i="4" s="1"/>
  <c r="BU1403" i="4" s="1"/>
  <c r="BU1404" i="4" s="1"/>
  <c r="BU1405" i="4" s="1"/>
  <c r="BU1406" i="4" s="1"/>
  <c r="BN1388" i="4"/>
  <c r="BN1389" i="4" s="1"/>
  <c r="BN1390" i="4" s="1"/>
  <c r="BN1391" i="4" s="1"/>
  <c r="BN1392" i="4" s="1"/>
  <c r="BN1393" i="4" s="1"/>
  <c r="BN1401" i="4"/>
  <c r="BN1402" i="4" s="1"/>
  <c r="BN1403" i="4" s="1"/>
  <c r="BN1404" i="4" s="1"/>
  <c r="BN1405" i="4" s="1"/>
  <c r="BN1406" i="4" s="1"/>
  <c r="BN1408" i="4"/>
  <c r="BN1409" i="4" s="1"/>
  <c r="BN1410" i="4" s="1"/>
  <c r="BN1396" i="4"/>
  <c r="BO1568" i="4"/>
  <c r="BO1569" i="4" s="1"/>
  <c r="BV1568" i="4"/>
  <c r="BV1569" i="4" s="1"/>
  <c r="CC1568" i="4"/>
  <c r="CC1569" i="4" s="1"/>
  <c r="AY334" i="1"/>
  <c r="AX334" i="1"/>
  <c r="CE1069" i="4"/>
  <c r="BX1069" i="4"/>
  <c r="BP1069" i="4"/>
  <c r="BQ1069" i="4"/>
  <c r="BW1069" i="4"/>
  <c r="CD1069" i="4"/>
  <c r="BY442" i="4"/>
  <c r="BR442" i="4"/>
  <c r="CF442" i="4"/>
  <c r="AJ1364" i="4"/>
  <c r="EE435" i="4"/>
  <c r="EE436" i="4" s="1"/>
  <c r="EJ435" i="4"/>
  <c r="EJ436" i="4" s="1"/>
  <c r="EI435" i="4"/>
  <c r="EI436" i="4" s="1"/>
  <c r="CR436" i="4"/>
  <c r="DC436" i="4"/>
  <c r="CA53" i="4"/>
  <c r="BZ53" i="4"/>
  <c r="BT70" i="4"/>
  <c r="BS70" i="4"/>
  <c r="CA70" i="4"/>
  <c r="BZ70" i="4"/>
  <c r="CG70" i="4"/>
  <c r="CH70" i="4"/>
  <c r="BS53" i="4"/>
  <c r="BT53" i="4"/>
  <c r="CG53" i="4"/>
  <c r="CH53" i="4"/>
  <c r="CE71" i="4"/>
  <c r="BX71" i="4"/>
  <c r="BQ71" i="4"/>
  <c r="BW71" i="4"/>
  <c r="BY71" i="4" s="1"/>
  <c r="BP71" i="4"/>
  <c r="BR71" i="4" s="1"/>
  <c r="CD71" i="4"/>
  <c r="CF71" i="4" s="1"/>
  <c r="CH460" i="4"/>
  <c r="CG460" i="4"/>
  <c r="BT460" i="4"/>
  <c r="BS460" i="4"/>
  <c r="CA460" i="4"/>
  <c r="BZ460" i="4"/>
  <c r="BQ443" i="4"/>
  <c r="BP443" i="4"/>
  <c r="BX443" i="4"/>
  <c r="BW443" i="4"/>
  <c r="CD443" i="4"/>
  <c r="CE443" i="4"/>
  <c r="CE461" i="4"/>
  <c r="BX461" i="4"/>
  <c r="BQ461" i="4"/>
  <c r="CA442" i="4"/>
  <c r="BZ442" i="4"/>
  <c r="CD470" i="4"/>
  <c r="BW470" i="4"/>
  <c r="BP470" i="4"/>
  <c r="BT442" i="4"/>
  <c r="BS442" i="4"/>
  <c r="CH442" i="4"/>
  <c r="CG442" i="4"/>
  <c r="BO444" i="4"/>
  <c r="CC444" i="4"/>
  <c r="BV444" i="4"/>
  <c r="BN447" i="4"/>
  <c r="CB447" i="4"/>
  <c r="BU447" i="4"/>
  <c r="H471" i="4"/>
  <c r="B71" i="4"/>
  <c r="I470" i="4"/>
  <c r="G470" i="4"/>
  <c r="H452" i="4"/>
  <c r="I451" i="4"/>
  <c r="G453" i="4"/>
  <c r="FA435" i="4"/>
  <c r="FA436" i="4" s="1"/>
  <c r="EC435" i="4"/>
  <c r="EC436" i="4" s="1"/>
  <c r="FE435" i="4"/>
  <c r="FE436" i="4" s="1"/>
  <c r="ES435" i="4"/>
  <c r="ES436" i="4" s="1"/>
  <c r="CH436" i="4"/>
  <c r="EB435" i="4"/>
  <c r="EB436" i="4" s="1"/>
  <c r="BQ436" i="4"/>
  <c r="FH435" i="4"/>
  <c r="FH436" i="4" s="1"/>
  <c r="CW436" i="4"/>
  <c r="EU435" i="4"/>
  <c r="EU436" i="4" s="1"/>
  <c r="CJ436" i="4"/>
  <c r="EV435" i="4"/>
  <c r="EV436" i="4" s="1"/>
  <c r="CK436" i="4"/>
  <c r="EW435" i="4"/>
  <c r="EW436" i="4" s="1"/>
  <c r="CL436" i="4"/>
  <c r="EK435" i="4"/>
  <c r="EK436" i="4" s="1"/>
  <c r="BZ436" i="4"/>
  <c r="ED435" i="4"/>
  <c r="ED436" i="4" s="1"/>
  <c r="BS436" i="4"/>
  <c r="EX435" i="4"/>
  <c r="EX436" i="4" s="1"/>
  <c r="CM436" i="4"/>
  <c r="EY435" i="4"/>
  <c r="EY436" i="4" s="1"/>
  <c r="CN436" i="4"/>
  <c r="FF435" i="4"/>
  <c r="FF436" i="4" s="1"/>
  <c r="CU436" i="4"/>
  <c r="EZ435" i="4"/>
  <c r="EZ436" i="4" s="1"/>
  <c r="CO436" i="4"/>
  <c r="EF435" i="4"/>
  <c r="EF436" i="4" s="1"/>
  <c r="BU436" i="4"/>
  <c r="FL435" i="4"/>
  <c r="FL436" i="4" s="1"/>
  <c r="DA436" i="4"/>
  <c r="ER435" i="4"/>
  <c r="ER436" i="4" s="1"/>
  <c r="CG436" i="4"/>
  <c r="EL435" i="4"/>
  <c r="EL436" i="4" s="1"/>
  <c r="CA436" i="4"/>
  <c r="EG435" i="4"/>
  <c r="EG436" i="4" s="1"/>
  <c r="BV436" i="4"/>
  <c r="DT436" i="4"/>
  <c r="EM435" i="4"/>
  <c r="EM436" i="4" s="1"/>
  <c r="CB436" i="4"/>
  <c r="FB435" i="4"/>
  <c r="FB436" i="4" s="1"/>
  <c r="CQ436" i="4"/>
  <c r="FM435" i="4"/>
  <c r="FM436" i="4" s="1"/>
  <c r="DB436" i="4"/>
  <c r="FG435" i="4"/>
  <c r="EN435" i="4"/>
  <c r="EN436" i="4" s="1"/>
  <c r="CC436" i="4"/>
  <c r="EH435" i="4"/>
  <c r="EH436" i="4" s="1"/>
  <c r="BW436" i="4"/>
  <c r="EO435" i="4"/>
  <c r="EO436" i="4" s="1"/>
  <c r="CD436" i="4"/>
  <c r="FD435" i="4"/>
  <c r="FD436" i="4" s="1"/>
  <c r="CS436" i="4"/>
  <c r="FI435" i="4"/>
  <c r="FI436" i="4" s="1"/>
  <c r="EP435" i="4"/>
  <c r="EP436" i="4" s="1"/>
  <c r="CE436" i="4"/>
  <c r="EQ435" i="4"/>
  <c r="EQ436" i="4" s="1"/>
  <c r="CF436" i="4"/>
  <c r="EA435" i="4"/>
  <c r="EA436" i="4" s="1"/>
  <c r="FK435" i="4"/>
  <c r="FK436" i="4" s="1"/>
  <c r="DZ435" i="4"/>
  <c r="DZ436" i="4" s="1"/>
  <c r="BO436" i="4"/>
  <c r="F72" i="4"/>
  <c r="AQ264" i="1"/>
  <c r="AQ276" i="1"/>
  <c r="AQ288" i="1"/>
  <c r="E72" i="4"/>
  <c r="A73" i="4"/>
  <c r="E471" i="4"/>
  <c r="A137" i="4"/>
  <c r="D445" i="4"/>
  <c r="C448" i="4"/>
  <c r="CY436" i="4"/>
  <c r="FJ436" i="4"/>
  <c r="DT35" i="4"/>
  <c r="EO35" i="4" s="1"/>
  <c r="CY36" i="4"/>
  <c r="FC35" i="4"/>
  <c r="FC36" i="4" s="1"/>
  <c r="EH36" i="4"/>
  <c r="FG33" i="4"/>
  <c r="FF36" i="4"/>
  <c r="FN33" i="4"/>
  <c r="FM36" i="4"/>
  <c r="DJ36" i="4"/>
  <c r="B440" i="4"/>
  <c r="DU9" i="1"/>
  <c r="AQ9" i="1"/>
  <c r="AQ13" i="1"/>
  <c r="CB1383" i="4" l="1"/>
  <c r="CB1384" i="4" s="1"/>
  <c r="CB1385" i="4" s="1"/>
  <c r="BN1379" i="4"/>
  <c r="BN1383" i="4"/>
  <c r="BN1384" i="4" s="1"/>
  <c r="BN1385" i="4" s="1"/>
  <c r="BN1374" i="4"/>
  <c r="BN1397" i="4"/>
  <c r="BN1398" i="4" s="1"/>
  <c r="BN1399" i="4" s="1"/>
  <c r="BN1400" i="4" s="1"/>
  <c r="BU1397" i="4"/>
  <c r="BU1398" i="4" s="1"/>
  <c r="BU1399" i="4" s="1"/>
  <c r="BU1400" i="4" s="1"/>
  <c r="BU1374" i="4"/>
  <c r="BU1375" i="4" s="1"/>
  <c r="BU1376" i="4" s="1"/>
  <c r="BU1407" i="4"/>
  <c r="CB1473" i="4"/>
  <c r="CB1573" i="4"/>
  <c r="CB1608" i="4"/>
  <c r="CB1609" i="4" s="1"/>
  <c r="CB1610" i="4" s="1"/>
  <c r="CB1601" i="4"/>
  <c r="CB1602" i="4" s="1"/>
  <c r="CB1603" i="4" s="1"/>
  <c r="CB1604" i="4" s="1"/>
  <c r="CB1605" i="4" s="1"/>
  <c r="CB1606" i="4" s="1"/>
  <c r="CB1596" i="4"/>
  <c r="CB1588" i="4"/>
  <c r="BU1573" i="4"/>
  <c r="BU1473" i="4"/>
  <c r="BU1569" i="4"/>
  <c r="BN1569" i="4"/>
  <c r="BU1383" i="4"/>
  <c r="BU1384" i="4" s="1"/>
  <c r="BU1385" i="4" s="1"/>
  <c r="BU1588" i="4"/>
  <c r="BU1596" i="4"/>
  <c r="BU1601" i="4"/>
  <c r="BU1602" i="4" s="1"/>
  <c r="BU1603" i="4" s="1"/>
  <c r="BU1604" i="4" s="1"/>
  <c r="BU1605" i="4" s="1"/>
  <c r="BU1606" i="4" s="1"/>
  <c r="BU1608" i="4"/>
  <c r="BU1609" i="4" s="1"/>
  <c r="BU1610" i="4" s="1"/>
  <c r="BN1588" i="4"/>
  <c r="BN1601" i="4"/>
  <c r="BN1602" i="4" s="1"/>
  <c r="BN1603" i="4" s="1"/>
  <c r="BN1604" i="4" s="1"/>
  <c r="BN1605" i="4" s="1"/>
  <c r="BN1606" i="4" s="1"/>
  <c r="BN1608" i="4"/>
  <c r="BN1609" i="4" s="1"/>
  <c r="BN1610" i="4" s="1"/>
  <c r="BN1596" i="4"/>
  <c r="BN1573" i="4"/>
  <c r="CB1407" i="4"/>
  <c r="BN1473" i="4"/>
  <c r="CB1374" i="4"/>
  <c r="CB1375" i="4" s="1"/>
  <c r="CB1376" i="4" s="1"/>
  <c r="CB1397" i="4"/>
  <c r="CB1398" i="4" s="1"/>
  <c r="CB1399" i="4" s="1"/>
  <c r="CB1400" i="4" s="1"/>
  <c r="CB1569" i="4"/>
  <c r="AQ265" i="1"/>
  <c r="AQ266" i="1" s="1"/>
  <c r="AQ267" i="1" s="1"/>
  <c r="AQ268" i="1" s="1"/>
  <c r="AQ269" i="1" s="1"/>
  <c r="AQ270" i="1" s="1"/>
  <c r="AQ271" i="1" s="1"/>
  <c r="AQ272" i="1" s="1"/>
  <c r="AQ273" i="1" s="1"/>
  <c r="AQ274" i="1" s="1"/>
  <c r="AQ275" i="1" s="1"/>
  <c r="B109" i="1"/>
  <c r="DN108" i="1"/>
  <c r="DO108" i="1"/>
  <c r="BK108" i="1"/>
  <c r="BI108" i="1"/>
  <c r="DM108" i="1"/>
  <c r="BJ108" i="1"/>
  <c r="BH108" i="1"/>
  <c r="AZ108" i="1"/>
  <c r="BA108" i="1"/>
  <c r="DP108" i="1"/>
  <c r="BB108" i="1"/>
  <c r="BN1375" i="4"/>
  <c r="BN1376" i="4" s="1"/>
  <c r="CE1568" i="4"/>
  <c r="CE1569" i="4" s="1"/>
  <c r="CD1568" i="4"/>
  <c r="CD1569" i="4" s="1"/>
  <c r="CD1580" i="4" s="1"/>
  <c r="CD1581" i="4" s="1"/>
  <c r="BW1568" i="4"/>
  <c r="BW1569" i="4" s="1"/>
  <c r="BW1580" i="4" s="1"/>
  <c r="BW1581" i="4" s="1"/>
  <c r="BX1568" i="4"/>
  <c r="BX1569" i="4" s="1"/>
  <c r="BP1568" i="4"/>
  <c r="BP1569" i="4" s="1"/>
  <c r="BP1580" i="4" s="1"/>
  <c r="BP1581" i="4" s="1"/>
  <c r="BQ1568" i="4"/>
  <c r="BQ1569" i="4" s="1"/>
  <c r="BP1181" i="4"/>
  <c r="BP1281" i="4"/>
  <c r="BW1181" i="4"/>
  <c r="BW1281" i="4"/>
  <c r="CD1181" i="4"/>
  <c r="CD1281" i="4"/>
  <c r="AX335" i="1"/>
  <c r="AY335" i="1"/>
  <c r="CD1080" i="4"/>
  <c r="BW1080" i="4"/>
  <c r="BP1080" i="4"/>
  <c r="BQ1082" i="4"/>
  <c r="BQ1080" i="4"/>
  <c r="BX1082" i="4"/>
  <c r="BX1080" i="4"/>
  <c r="CE1082" i="4"/>
  <c r="CE1080" i="4"/>
  <c r="CF1069" i="4"/>
  <c r="CH1069" i="4"/>
  <c r="BT1069" i="4"/>
  <c r="BR1069" i="4"/>
  <c r="BY1069" i="4"/>
  <c r="CA1069" i="4"/>
  <c r="BZ1069" i="4"/>
  <c r="BN1102" i="4"/>
  <c r="BN1103" i="4" s="1"/>
  <c r="BN1104" i="4" s="1"/>
  <c r="BN1105" i="4" s="1"/>
  <c r="BN1106" i="4" s="1"/>
  <c r="BN1109" i="4"/>
  <c r="BN1110" i="4" s="1"/>
  <c r="BS1069" i="4"/>
  <c r="BU1102" i="4"/>
  <c r="BU1103" i="4" s="1"/>
  <c r="BU1104" i="4" s="1"/>
  <c r="BU1105" i="4" s="1"/>
  <c r="BU1106" i="4" s="1"/>
  <c r="BU1109" i="4"/>
  <c r="BU1110" i="4" s="1"/>
  <c r="CB1102" i="4"/>
  <c r="CB1103" i="4" s="1"/>
  <c r="CB1104" i="4" s="1"/>
  <c r="CB1105" i="4" s="1"/>
  <c r="CB1106" i="4" s="1"/>
  <c r="CB1109" i="4"/>
  <c r="CB1110" i="4" s="1"/>
  <c r="CG1069" i="4"/>
  <c r="AK1364" i="4"/>
  <c r="BR470" i="4"/>
  <c r="BY470" i="4"/>
  <c r="CF470" i="4"/>
  <c r="CA71" i="4"/>
  <c r="BZ71" i="4"/>
  <c r="CH71" i="4"/>
  <c r="CG71" i="4"/>
  <c r="BW72" i="4"/>
  <c r="BY72" i="4" s="1"/>
  <c r="BP72" i="4"/>
  <c r="BR72" i="4" s="1"/>
  <c r="CD72" i="4"/>
  <c r="CF72" i="4" s="1"/>
  <c r="BT71" i="4"/>
  <c r="BS71" i="4"/>
  <c r="BQ72" i="4"/>
  <c r="CE72" i="4"/>
  <c r="BX72" i="4"/>
  <c r="BS461" i="4"/>
  <c r="BT461" i="4"/>
  <c r="CA461" i="4"/>
  <c r="BZ461" i="4"/>
  <c r="CH461" i="4"/>
  <c r="CG461" i="4"/>
  <c r="BP444" i="4"/>
  <c r="BR444" i="4" s="1"/>
  <c r="BQ444" i="4"/>
  <c r="CH443" i="4"/>
  <c r="CG443" i="4"/>
  <c r="CF443" i="4"/>
  <c r="BY443" i="4"/>
  <c r="CA443" i="4"/>
  <c r="BZ443" i="4"/>
  <c r="BV445" i="4"/>
  <c r="BO445" i="4"/>
  <c r="CC445" i="4"/>
  <c r="CE444" i="4"/>
  <c r="CD444" i="4"/>
  <c r="CF444" i="4" s="1"/>
  <c r="BR443" i="4"/>
  <c r="BT443" i="4"/>
  <c r="BS443" i="4"/>
  <c r="BU448" i="4"/>
  <c r="BN448" i="4"/>
  <c r="CB448" i="4"/>
  <c r="CD471" i="4"/>
  <c r="BP471" i="4"/>
  <c r="BW471" i="4"/>
  <c r="BX444" i="4"/>
  <c r="BW444" i="4"/>
  <c r="BY444" i="4" s="1"/>
  <c r="G471" i="4"/>
  <c r="B72" i="4"/>
  <c r="H472" i="4"/>
  <c r="I471" i="4"/>
  <c r="I452" i="4"/>
  <c r="H453" i="4"/>
  <c r="AQ277" i="1"/>
  <c r="E73" i="4"/>
  <c r="A74" i="4"/>
  <c r="F73" i="4"/>
  <c r="E472" i="4"/>
  <c r="A138" i="4"/>
  <c r="F462" i="4"/>
  <c r="C449" i="4"/>
  <c r="FN36" i="4"/>
  <c r="FN436" i="4"/>
  <c r="FG36" i="4"/>
  <c r="FG436" i="4"/>
  <c r="DT36" i="4"/>
  <c r="FJ35" i="4"/>
  <c r="FJ36" i="4" s="1"/>
  <c r="EO36" i="4"/>
  <c r="EI36" i="4"/>
  <c r="B441" i="4"/>
  <c r="EO5" i="1"/>
  <c r="EO374" i="1" s="1"/>
  <c r="F40" i="3"/>
  <c r="F38" i="3"/>
  <c r="F25" i="3"/>
  <c r="F24" i="3"/>
  <c r="F23" i="3"/>
  <c r="F22" i="3"/>
  <c r="BN1479" i="4" l="1"/>
  <c r="BN1483" i="4"/>
  <c r="BN1497" i="4"/>
  <c r="BN1507" i="4"/>
  <c r="BN1474" i="4"/>
  <c r="BN1583" i="4"/>
  <c r="BN1579" i="4"/>
  <c r="BN1574" i="4"/>
  <c r="BN1597" i="4"/>
  <c r="BN1607" i="4"/>
  <c r="BN1589" i="4"/>
  <c r="BU1589" i="4"/>
  <c r="BN1580" i="4"/>
  <c r="BU1580" i="4"/>
  <c r="BU1483" i="4"/>
  <c r="BU1507" i="4"/>
  <c r="BU1479" i="4"/>
  <c r="BU1497" i="4"/>
  <c r="BU1474" i="4"/>
  <c r="BU1574" i="4"/>
  <c r="BU1607" i="4"/>
  <c r="BU1597" i="4"/>
  <c r="BU1579" i="4"/>
  <c r="BU1583" i="4"/>
  <c r="CB1589" i="4"/>
  <c r="CB1580" i="4"/>
  <c r="CB1574" i="4"/>
  <c r="CB1607" i="4"/>
  <c r="CB1597" i="4"/>
  <c r="CB1579" i="4"/>
  <c r="CB1583" i="4"/>
  <c r="CB1507" i="4"/>
  <c r="CB1497" i="4"/>
  <c r="CB1479" i="4"/>
  <c r="CB1483" i="4"/>
  <c r="CB1474" i="4"/>
  <c r="AQ278" i="1"/>
  <c r="AQ279" i="1" s="1"/>
  <c r="AQ280" i="1" s="1"/>
  <c r="AQ281" i="1" s="1"/>
  <c r="AQ282" i="1" s="1"/>
  <c r="AQ283" i="1" s="1"/>
  <c r="AQ284" i="1" s="1"/>
  <c r="AQ285" i="1" s="1"/>
  <c r="AQ286" i="1" s="1"/>
  <c r="AQ287" i="1" s="1"/>
  <c r="AQ289" i="1" s="1"/>
  <c r="AQ290" i="1" s="1"/>
  <c r="AQ291" i="1" s="1"/>
  <c r="AQ292" i="1" s="1"/>
  <c r="AQ293" i="1" s="1"/>
  <c r="AQ294" i="1" s="1"/>
  <c r="AQ295" i="1" s="1"/>
  <c r="AQ296" i="1" s="1"/>
  <c r="AQ297" i="1" s="1"/>
  <c r="AQ298" i="1" s="1"/>
  <c r="AQ299" i="1" s="1"/>
  <c r="AQ300" i="1" s="1"/>
  <c r="AQ301" i="1" s="1"/>
  <c r="AQ302" i="1" s="1"/>
  <c r="AQ303" i="1" s="1"/>
  <c r="AQ304" i="1" s="1"/>
  <c r="AQ305" i="1" s="1"/>
  <c r="AQ306" i="1" s="1"/>
  <c r="AQ307" i="1" s="1"/>
  <c r="AQ308" i="1" s="1"/>
  <c r="AQ309" i="1" s="1"/>
  <c r="AQ310" i="1" s="1"/>
  <c r="AQ311" i="1" s="1"/>
  <c r="AQ313" i="1"/>
  <c r="B110" i="1"/>
  <c r="BK109" i="1"/>
  <c r="DM109" i="1"/>
  <c r="BH109" i="1"/>
  <c r="BI109" i="1"/>
  <c r="BJ109" i="1"/>
  <c r="DO109" i="1"/>
  <c r="BA109" i="1"/>
  <c r="DN109" i="1"/>
  <c r="AZ109" i="1"/>
  <c r="DP109" i="1"/>
  <c r="BB109" i="1"/>
  <c r="BQ1582" i="4"/>
  <c r="BQ1580" i="4"/>
  <c r="BX1582" i="4"/>
  <c r="BX1580" i="4"/>
  <c r="CE1582" i="4"/>
  <c r="CE1580" i="4"/>
  <c r="BZ1568" i="4"/>
  <c r="BZ1569" i="4" s="1"/>
  <c r="CA1568" i="4"/>
  <c r="CA1569" i="4" s="1"/>
  <c r="BS1568" i="4"/>
  <c r="BS1569" i="4" s="1"/>
  <c r="CG1568" i="4"/>
  <c r="CG1569" i="4" s="1"/>
  <c r="BR1568" i="4"/>
  <c r="BR1569" i="4" s="1"/>
  <c r="BY1568" i="4"/>
  <c r="BY1569" i="4" s="1"/>
  <c r="CH1568" i="4"/>
  <c r="CH1569" i="4" s="1"/>
  <c r="BT1568" i="4"/>
  <c r="BT1569" i="4" s="1"/>
  <c r="CF1568" i="4"/>
  <c r="CF1569" i="4" s="1"/>
  <c r="AY336" i="1"/>
  <c r="AX336" i="1"/>
  <c r="CB1084" i="4"/>
  <c r="CB1098" i="4"/>
  <c r="BN1098" i="4"/>
  <c r="BN1084" i="4"/>
  <c r="BU1084" i="4"/>
  <c r="BU1098" i="4"/>
  <c r="AL1364" i="4"/>
  <c r="BY471" i="4"/>
  <c r="BR471" i="4"/>
  <c r="CF471" i="4"/>
  <c r="CA72" i="4"/>
  <c r="BZ72" i="4"/>
  <c r="CH72" i="4"/>
  <c r="CG72" i="4"/>
  <c r="BT72" i="4"/>
  <c r="BS72" i="4"/>
  <c r="CE73" i="4"/>
  <c r="BX73" i="4"/>
  <c r="BQ73" i="4"/>
  <c r="CD73" i="4"/>
  <c r="CF73" i="4" s="1"/>
  <c r="BW73" i="4"/>
  <c r="BY73" i="4" s="1"/>
  <c r="BP73" i="4"/>
  <c r="BR73" i="4" s="1"/>
  <c r="BW472" i="4"/>
  <c r="BP472" i="4"/>
  <c r="CD472" i="4"/>
  <c r="BT444" i="4"/>
  <c r="BS444" i="4"/>
  <c r="BQ462" i="4"/>
  <c r="CE462" i="4"/>
  <c r="BX462" i="4"/>
  <c r="CH444" i="4"/>
  <c r="CG444" i="4"/>
  <c r="CB449" i="4"/>
  <c r="BU449" i="4"/>
  <c r="BN449" i="4"/>
  <c r="CE445" i="4"/>
  <c r="CD445" i="4"/>
  <c r="CF445" i="4" s="1"/>
  <c r="CA444" i="4"/>
  <c r="BZ444" i="4"/>
  <c r="BQ445" i="4"/>
  <c r="BP445" i="4"/>
  <c r="BR445" i="4" s="1"/>
  <c r="BX445" i="4"/>
  <c r="BW445" i="4"/>
  <c r="BY445" i="4" s="1"/>
  <c r="I472" i="4"/>
  <c r="H473" i="4"/>
  <c r="G472" i="4"/>
  <c r="G473" i="4"/>
  <c r="AQ312" i="1"/>
  <c r="B73" i="4"/>
  <c r="I453" i="4"/>
  <c r="F74" i="4"/>
  <c r="E74" i="4"/>
  <c r="A75" i="4"/>
  <c r="E473" i="4"/>
  <c r="A139" i="4"/>
  <c r="D446" i="4"/>
  <c r="F463" i="4"/>
  <c r="EN36" i="4"/>
  <c r="B442" i="4"/>
  <c r="BG32" i="4"/>
  <c r="AZ32" i="4"/>
  <c r="AU32" i="4"/>
  <c r="X32" i="4"/>
  <c r="F853" i="4"/>
  <c r="E853" i="4"/>
  <c r="D853" i="4"/>
  <c r="C853" i="4"/>
  <c r="F852" i="4"/>
  <c r="E852" i="4"/>
  <c r="D852" i="4"/>
  <c r="C852" i="4"/>
  <c r="F851" i="4"/>
  <c r="E851" i="4"/>
  <c r="D851" i="4"/>
  <c r="C851" i="4"/>
  <c r="F850" i="4"/>
  <c r="E850" i="4"/>
  <c r="D850" i="4"/>
  <c r="C850" i="4"/>
  <c r="AZ315" i="1"/>
  <c r="AZ316" i="1" s="1"/>
  <c r="BU1584" i="4" l="1"/>
  <c r="BU1598" i="4"/>
  <c r="BU1575" i="4"/>
  <c r="BU1475" i="4"/>
  <c r="BU1498" i="4"/>
  <c r="BU1484" i="4"/>
  <c r="BU1581" i="4"/>
  <c r="BN1581" i="4"/>
  <c r="CB1475" i="4"/>
  <c r="CB1484" i="4"/>
  <c r="BU1590" i="4"/>
  <c r="CB1498" i="4"/>
  <c r="BN1590" i="4"/>
  <c r="CB1584" i="4"/>
  <c r="BN1598" i="4"/>
  <c r="BN1575" i="4"/>
  <c r="CB1598" i="4"/>
  <c r="BN1584" i="4"/>
  <c r="CB1575" i="4"/>
  <c r="BN1475" i="4"/>
  <c r="CB1581" i="4"/>
  <c r="BN1498" i="4"/>
  <c r="CB1590" i="4"/>
  <c r="BN1484" i="4"/>
  <c r="B111" i="1"/>
  <c r="BK110" i="1"/>
  <c r="BI110" i="1"/>
  <c r="BH110" i="1"/>
  <c r="BJ110" i="1"/>
  <c r="DN110" i="1"/>
  <c r="AZ110" i="1"/>
  <c r="BA110" i="1"/>
  <c r="DO110" i="1"/>
  <c r="DM110" i="1"/>
  <c r="DP110" i="1"/>
  <c r="BB110" i="1"/>
  <c r="AX337" i="1"/>
  <c r="AY337" i="1"/>
  <c r="AZ317" i="1"/>
  <c r="BP1081" i="4"/>
  <c r="BW1081" i="4"/>
  <c r="CD1081" i="4"/>
  <c r="BU1099" i="4"/>
  <c r="BU1085" i="4"/>
  <c r="BN1085" i="4"/>
  <c r="BN1099" i="4"/>
  <c r="CB1099" i="4"/>
  <c r="CB1085" i="4"/>
  <c r="AM1364" i="4"/>
  <c r="AN1364" i="4" s="1"/>
  <c r="AO1364" i="4" s="1"/>
  <c r="AP1364" i="4" s="1"/>
  <c r="AQ1364" i="4" s="1"/>
  <c r="AR1364" i="4" s="1"/>
  <c r="AS1364" i="4" s="1"/>
  <c r="AT1364" i="4" s="1"/>
  <c r="AU1364" i="4" s="1"/>
  <c r="AV1364" i="4" s="1"/>
  <c r="AW1364" i="4" s="1"/>
  <c r="AX1364" i="4" s="1"/>
  <c r="AY1364" i="4" s="1"/>
  <c r="AZ1364" i="4" s="1"/>
  <c r="BA1364" i="4" s="1"/>
  <c r="BB1364" i="4" s="1"/>
  <c r="BC1364" i="4" s="1"/>
  <c r="BD1364" i="4" s="1"/>
  <c r="BE1364" i="4" s="1"/>
  <c r="BF1364" i="4" s="1"/>
  <c r="BG1364" i="4" s="1"/>
  <c r="BH1364" i="4" s="1"/>
  <c r="BI1364" i="4" s="1"/>
  <c r="BJ1364" i="4" s="1"/>
  <c r="BK1364" i="4" s="1"/>
  <c r="BL1364" i="4" s="1"/>
  <c r="BM1364" i="4" s="1"/>
  <c r="BN1364" i="4" s="1"/>
  <c r="CF472" i="4"/>
  <c r="BR472" i="4"/>
  <c r="BY472" i="4"/>
  <c r="BT73" i="4"/>
  <c r="BS73" i="4"/>
  <c r="CA73" i="4"/>
  <c r="BZ73" i="4"/>
  <c r="CH73" i="4"/>
  <c r="CG73" i="4"/>
  <c r="CD74" i="4"/>
  <c r="CF74" i="4" s="1"/>
  <c r="BW74" i="4"/>
  <c r="BY74" i="4" s="1"/>
  <c r="BP74" i="4"/>
  <c r="BR74" i="4" s="1"/>
  <c r="CE74" i="4"/>
  <c r="BX74" i="4"/>
  <c r="BQ74" i="4"/>
  <c r="BZ445" i="4"/>
  <c r="CA445" i="4"/>
  <c r="BT445" i="4"/>
  <c r="BS445" i="4"/>
  <c r="CG445" i="4"/>
  <c r="CH445" i="4"/>
  <c r="BW473" i="4"/>
  <c r="BY473" i="4" s="1"/>
  <c r="CD473" i="4"/>
  <c r="CF473" i="4" s="1"/>
  <c r="BP473" i="4"/>
  <c r="BR473" i="4" s="1"/>
  <c r="BQ463" i="4"/>
  <c r="CE463" i="4"/>
  <c r="BX463" i="4"/>
  <c r="CC446" i="4"/>
  <c r="BV446" i="4"/>
  <c r="BO446" i="4"/>
  <c r="BZ462" i="4"/>
  <c r="CA462" i="4"/>
  <c r="CH462" i="4"/>
  <c r="CG462" i="4"/>
  <c r="BT462" i="4"/>
  <c r="BS462" i="4"/>
  <c r="G474" i="4"/>
  <c r="H474" i="4"/>
  <c r="I473" i="4"/>
  <c r="B74" i="4"/>
  <c r="E75" i="4"/>
  <c r="F75" i="4"/>
  <c r="A76" i="4"/>
  <c r="E474" i="4"/>
  <c r="A140" i="4"/>
  <c r="L1048" i="4"/>
  <c r="X432" i="4"/>
  <c r="CI432" i="4" s="1"/>
  <c r="AS432" i="4"/>
  <c r="DD432" i="4" s="1"/>
  <c r="DD433" i="4" s="1"/>
  <c r="AU432" i="4"/>
  <c r="DF432" i="4" s="1"/>
  <c r="DE433" i="4" s="1"/>
  <c r="DF433" i="4" s="1"/>
  <c r="DG433" i="4" s="1"/>
  <c r="DH433" i="4" s="1"/>
  <c r="DI433" i="4" s="1"/>
  <c r="DJ433" i="4" s="1"/>
  <c r="AZ432" i="4"/>
  <c r="DK432" i="4" s="1"/>
  <c r="DK433" i="4" s="1"/>
  <c r="BG432" i="4"/>
  <c r="DR432" i="4" s="1"/>
  <c r="DR433" i="4" s="1"/>
  <c r="C450" i="4"/>
  <c r="D447" i="4"/>
  <c r="F464" i="4"/>
  <c r="B443" i="4"/>
  <c r="E856" i="4"/>
  <c r="F856" i="4"/>
  <c r="F857" i="4"/>
  <c r="C856" i="4"/>
  <c r="L1046" i="4"/>
  <c r="D857" i="4"/>
  <c r="E857" i="4"/>
  <c r="B444" i="4"/>
  <c r="D856" i="4"/>
  <c r="C857" i="4"/>
  <c r="C855" i="4"/>
  <c r="D855" i="4"/>
  <c r="F854" i="4"/>
  <c r="E855" i="4"/>
  <c r="F855" i="4"/>
  <c r="C854" i="4"/>
  <c r="D854" i="4"/>
  <c r="E854" i="4"/>
  <c r="EO9" i="1"/>
  <c r="EO13" i="1"/>
  <c r="H377" i="1"/>
  <c r="BX5" i="1"/>
  <c r="BX374" i="1" s="1"/>
  <c r="BV5" i="1"/>
  <c r="BV374" i="1" s="1"/>
  <c r="BU5" i="1"/>
  <c r="BU374" i="1" s="1"/>
  <c r="BN1576" i="4" l="1"/>
  <c r="BN1599" i="4"/>
  <c r="CB1585" i="4"/>
  <c r="BN1591" i="4"/>
  <c r="CB1499" i="4"/>
  <c r="BU1591" i="4"/>
  <c r="CB1485" i="4"/>
  <c r="CB1476" i="4"/>
  <c r="BN1485" i="4"/>
  <c r="BN1582" i="4"/>
  <c r="CB1591" i="4"/>
  <c r="BU1582" i="4"/>
  <c r="BN1499" i="4"/>
  <c r="BU1485" i="4"/>
  <c r="CB1582" i="4"/>
  <c r="BU1499" i="4"/>
  <c r="BN1476" i="4"/>
  <c r="BU1476" i="4"/>
  <c r="CB1576" i="4"/>
  <c r="BU1576" i="4"/>
  <c r="BN1585" i="4"/>
  <c r="BU1599" i="4"/>
  <c r="CB1599" i="4"/>
  <c r="BU1585" i="4"/>
  <c r="B112" i="1"/>
  <c r="DN111" i="1"/>
  <c r="DO111" i="1"/>
  <c r="BI111" i="1"/>
  <c r="BJ111" i="1"/>
  <c r="BH111" i="1"/>
  <c r="BK111" i="1"/>
  <c r="DM111" i="1"/>
  <c r="AZ111" i="1"/>
  <c r="BA111" i="1"/>
  <c r="DP111" i="1"/>
  <c r="BB111" i="1"/>
  <c r="AZ318" i="1"/>
  <c r="AY338" i="1"/>
  <c r="AX338" i="1"/>
  <c r="CB1100" i="4"/>
  <c r="BN1100" i="4"/>
  <c r="BU1100" i="4"/>
  <c r="R1048" i="4"/>
  <c r="R1046" i="4"/>
  <c r="BO1364" i="4"/>
  <c r="BX75" i="4"/>
  <c r="BQ75" i="4"/>
  <c r="CE75" i="4"/>
  <c r="BT74" i="4"/>
  <c r="BS74" i="4"/>
  <c r="BW75" i="4"/>
  <c r="BY75" i="4" s="1"/>
  <c r="BP75" i="4"/>
  <c r="BR75" i="4" s="1"/>
  <c r="CD75" i="4"/>
  <c r="CF75" i="4" s="1"/>
  <c r="CA74" i="4"/>
  <c r="BZ74" i="4"/>
  <c r="CH74" i="4"/>
  <c r="CG74" i="4"/>
  <c r="BQ464" i="4"/>
  <c r="CE464" i="4"/>
  <c r="BX464" i="4"/>
  <c r="CA463" i="4"/>
  <c r="BZ463" i="4"/>
  <c r="CH463" i="4"/>
  <c r="CG463" i="4"/>
  <c r="BS463" i="4"/>
  <c r="BT463" i="4"/>
  <c r="BX446" i="4"/>
  <c r="BW446" i="4"/>
  <c r="BY446" i="4" s="1"/>
  <c r="CD446" i="4"/>
  <c r="CF446" i="4" s="1"/>
  <c r="CE446" i="4"/>
  <c r="BN450" i="4"/>
  <c r="CB450" i="4"/>
  <c r="BU450" i="4"/>
  <c r="CC447" i="4"/>
  <c r="BO447" i="4"/>
  <c r="BV447" i="4"/>
  <c r="BP474" i="4"/>
  <c r="BR474" i="4" s="1"/>
  <c r="CD474" i="4"/>
  <c r="CF474" i="4" s="1"/>
  <c r="BW474" i="4"/>
  <c r="BY474" i="4" s="1"/>
  <c r="BQ446" i="4"/>
  <c r="BP446" i="4"/>
  <c r="BR446" i="4" s="1"/>
  <c r="I474" i="4"/>
  <c r="H475" i="4"/>
  <c r="G475" i="4"/>
  <c r="B75" i="4"/>
  <c r="F76" i="4"/>
  <c r="A77" i="4"/>
  <c r="E76" i="4"/>
  <c r="E475" i="4"/>
  <c r="A141" i="4"/>
  <c r="ET432" i="4"/>
  <c r="ET433" i="4" s="1"/>
  <c r="CI433" i="4"/>
  <c r="F465" i="4"/>
  <c r="D448" i="4"/>
  <c r="C451" i="4"/>
  <c r="F847" i="4"/>
  <c r="E847" i="4"/>
  <c r="C847" i="4"/>
  <c r="D848" i="4"/>
  <c r="E848" i="4"/>
  <c r="E846" i="4"/>
  <c r="F846" i="4"/>
  <c r="F845" i="4"/>
  <c r="F848" i="4"/>
  <c r="D846" i="4"/>
  <c r="C846" i="4"/>
  <c r="C848" i="4"/>
  <c r="D847" i="4"/>
  <c r="B445" i="4"/>
  <c r="E845" i="4"/>
  <c r="D845" i="4"/>
  <c r="C845" i="4"/>
  <c r="H862" i="4"/>
  <c r="H864" i="4"/>
  <c r="BX6" i="1"/>
  <c r="BU6" i="1"/>
  <c r="BV6" i="1"/>
  <c r="A10" i="1"/>
  <c r="DD5" i="1"/>
  <c r="DD374" i="1" s="1"/>
  <c r="DC5" i="1"/>
  <c r="DC374" i="1" s="1"/>
  <c r="DB5" i="1"/>
  <c r="BW5" i="1"/>
  <c r="BW374" i="1" s="1"/>
  <c r="EC5" i="1"/>
  <c r="EC374" i="1" s="1"/>
  <c r="EL5" i="1"/>
  <c r="EL6" i="1" s="1"/>
  <c r="EL13" i="1" s="1"/>
  <c r="EF5" i="1"/>
  <c r="EF374" i="1" s="1"/>
  <c r="BU1500" i="4" l="1"/>
  <c r="BN1500" i="4"/>
  <c r="CB1592" i="4"/>
  <c r="CB1600" i="4"/>
  <c r="BU1600" i="4"/>
  <c r="BU1592" i="4"/>
  <c r="CB1500" i="4"/>
  <c r="BN1592" i="4"/>
  <c r="BN1600" i="4"/>
  <c r="B113" i="1"/>
  <c r="DO112" i="1"/>
  <c r="BK112" i="1"/>
  <c r="BH112" i="1"/>
  <c r="DN112" i="1"/>
  <c r="BI112" i="1"/>
  <c r="BJ112" i="1"/>
  <c r="DM112" i="1"/>
  <c r="AZ112" i="1"/>
  <c r="BA112" i="1"/>
  <c r="DP112" i="1"/>
  <c r="BB112" i="1"/>
  <c r="BU1468" i="4"/>
  <c r="BU1469" i="4" s="1"/>
  <c r="CB1468" i="4"/>
  <c r="CB1469" i="4" s="1"/>
  <c r="BN1468" i="4"/>
  <c r="BN1469" i="4" s="1"/>
  <c r="AC1590" i="4"/>
  <c r="AC1290" i="4"/>
  <c r="AC1490" i="4"/>
  <c r="AC1390" i="4"/>
  <c r="AE1392" i="4"/>
  <c r="AE1592" i="4"/>
  <c r="AE1292" i="4"/>
  <c r="AE1492" i="4"/>
  <c r="AE1309" i="4"/>
  <c r="AE1310" i="4" s="1"/>
  <c r="AE1293" i="4"/>
  <c r="AC1392" i="4"/>
  <c r="AC1592" i="4"/>
  <c r="AC1292" i="4"/>
  <c r="AC1492" i="4"/>
  <c r="AC1293" i="4"/>
  <c r="AC1309" i="4"/>
  <c r="AC1310" i="4" s="1"/>
  <c r="AE1491" i="4"/>
  <c r="AE1391" i="4"/>
  <c r="AE1591" i="4"/>
  <c r="AE1291" i="4"/>
  <c r="AE1393" i="4"/>
  <c r="AE1394" i="4" s="1"/>
  <c r="AE1395" i="4" s="1"/>
  <c r="AE1396" i="4" s="1"/>
  <c r="AE1397" i="4" s="1"/>
  <c r="AE1398" i="4" s="1"/>
  <c r="AE1399" i="4" s="1"/>
  <c r="AE1400" i="4" s="1"/>
  <c r="AE1401" i="4" s="1"/>
  <c r="AE1402" i="4" s="1"/>
  <c r="AE1403" i="4" s="1"/>
  <c r="AE1404" i="4" s="1"/>
  <c r="AE1405" i="4" s="1"/>
  <c r="AE1406" i="4" s="1"/>
  <c r="AE1407" i="4" s="1"/>
  <c r="AE1408" i="4" s="1"/>
  <c r="AE1609" i="4"/>
  <c r="AE1610" i="4" s="1"/>
  <c r="AE1509" i="4"/>
  <c r="AE1510" i="4" s="1"/>
  <c r="AE1409" i="4"/>
  <c r="AE1410" i="4" s="1"/>
  <c r="AB1392" i="4"/>
  <c r="AB1592" i="4"/>
  <c r="AB1292" i="4"/>
  <c r="AB1492" i="4"/>
  <c r="AB1309" i="4"/>
  <c r="AB1310" i="4" s="1"/>
  <c r="AB1293" i="4"/>
  <c r="AD1491" i="4"/>
  <c r="AD1391" i="4"/>
  <c r="AD1591" i="4"/>
  <c r="AD1291" i="4"/>
  <c r="AD1509" i="4"/>
  <c r="AD1510" i="4" s="1"/>
  <c r="AD1393" i="4"/>
  <c r="AD1394" i="4" s="1"/>
  <c r="AD1395" i="4" s="1"/>
  <c r="AD1396" i="4" s="1"/>
  <c r="AD1397" i="4" s="1"/>
  <c r="AD1398" i="4" s="1"/>
  <c r="AD1399" i="4" s="1"/>
  <c r="AD1400" i="4" s="1"/>
  <c r="AD1401" i="4" s="1"/>
  <c r="AD1402" i="4" s="1"/>
  <c r="AD1403" i="4" s="1"/>
  <c r="AD1404" i="4" s="1"/>
  <c r="AD1405" i="4" s="1"/>
  <c r="AD1406" i="4" s="1"/>
  <c r="AD1407" i="4" s="1"/>
  <c r="AD1408" i="4" s="1"/>
  <c r="AD1609" i="4"/>
  <c r="AD1610" i="4" s="1"/>
  <c r="AD1409" i="4"/>
  <c r="AD1410" i="4" s="1"/>
  <c r="AB1590" i="4"/>
  <c r="AB1290" i="4"/>
  <c r="AB1490" i="4"/>
  <c r="AB1390" i="4"/>
  <c r="AC1491" i="4"/>
  <c r="AC1391" i="4"/>
  <c r="AC1591" i="4"/>
  <c r="AC1291" i="4"/>
  <c r="AC1509" i="4"/>
  <c r="AC1510" i="4" s="1"/>
  <c r="AC1609" i="4"/>
  <c r="AC1610" i="4" s="1"/>
  <c r="AC1409" i="4"/>
  <c r="AC1410" i="4" s="1"/>
  <c r="AC1393" i="4"/>
  <c r="AC1394" i="4" s="1"/>
  <c r="AC1395" i="4" s="1"/>
  <c r="AC1396" i="4" s="1"/>
  <c r="AC1397" i="4" s="1"/>
  <c r="AC1398" i="4" s="1"/>
  <c r="AC1399" i="4" s="1"/>
  <c r="AC1400" i="4" s="1"/>
  <c r="AC1401" i="4" s="1"/>
  <c r="AC1402" i="4" s="1"/>
  <c r="AC1403" i="4" s="1"/>
  <c r="AC1404" i="4" s="1"/>
  <c r="AC1405" i="4" s="1"/>
  <c r="AC1406" i="4" s="1"/>
  <c r="AC1407" i="4" s="1"/>
  <c r="AC1408" i="4" s="1"/>
  <c r="AD1590" i="4"/>
  <c r="AD1290" i="4"/>
  <c r="AD1490" i="4"/>
  <c r="AD1390" i="4"/>
  <c r="AD1392" i="4"/>
  <c r="AD1592" i="4"/>
  <c r="AD1292" i="4"/>
  <c r="AD1492" i="4"/>
  <c r="AD1309" i="4"/>
  <c r="AD1310" i="4" s="1"/>
  <c r="AD1293" i="4"/>
  <c r="AB1291" i="4"/>
  <c r="AB1491" i="4"/>
  <c r="AB1391" i="4"/>
  <c r="AB1591" i="4"/>
  <c r="AB1609" i="4"/>
  <c r="AB1610" i="4" s="1"/>
  <c r="AB1509" i="4"/>
  <c r="AB1510" i="4" s="1"/>
  <c r="AB1409" i="4"/>
  <c r="AB1410" i="4" s="1"/>
  <c r="AB1393" i="4"/>
  <c r="AB1394" i="4" s="1"/>
  <c r="AB1395" i="4" s="1"/>
  <c r="AB1396" i="4" s="1"/>
  <c r="AB1397" i="4" s="1"/>
  <c r="AB1398" i="4" s="1"/>
  <c r="AB1399" i="4" s="1"/>
  <c r="AB1400" i="4" s="1"/>
  <c r="AB1401" i="4" s="1"/>
  <c r="AB1402" i="4" s="1"/>
  <c r="AB1403" i="4" s="1"/>
  <c r="AB1404" i="4" s="1"/>
  <c r="AB1405" i="4" s="1"/>
  <c r="AB1406" i="4" s="1"/>
  <c r="AB1407" i="4" s="1"/>
  <c r="AB1408" i="4" s="1"/>
  <c r="AE1590" i="4"/>
  <c r="AE1290" i="4"/>
  <c r="AE1490" i="4"/>
  <c r="AE1390" i="4"/>
  <c r="AE1090" i="4"/>
  <c r="AE1190" i="4"/>
  <c r="AB1192" i="4"/>
  <c r="AB1209" i="4"/>
  <c r="AB1210" i="4" s="1"/>
  <c r="AD1090" i="4"/>
  <c r="AD1190" i="4"/>
  <c r="AD1192" i="4"/>
  <c r="AD1209" i="4"/>
  <c r="AD1210" i="4" s="1"/>
  <c r="AC1192" i="4"/>
  <c r="AC1209" i="4"/>
  <c r="AC1210" i="4" s="1"/>
  <c r="AB1091" i="4"/>
  <c r="AB1191" i="4"/>
  <c r="AC1091" i="4"/>
  <c r="AC1191" i="4"/>
  <c r="AE1192" i="4"/>
  <c r="AE1209" i="4"/>
  <c r="AE1210" i="4" s="1"/>
  <c r="AD1091" i="4"/>
  <c r="AD1191" i="4"/>
  <c r="AB1090" i="4"/>
  <c r="AB1190" i="4"/>
  <c r="AE1091" i="4"/>
  <c r="AE1191" i="4"/>
  <c r="AC1090" i="4"/>
  <c r="AC1190" i="4"/>
  <c r="AB1092" i="4"/>
  <c r="AB1109" i="4"/>
  <c r="AB1110" i="4" s="1"/>
  <c r="AD1092" i="4"/>
  <c r="AD1109" i="4"/>
  <c r="AD1110" i="4" s="1"/>
  <c r="AC1092" i="4"/>
  <c r="AC1109" i="4"/>
  <c r="AC1110" i="4" s="1"/>
  <c r="AE1092" i="4"/>
  <c r="AE1109" i="4"/>
  <c r="AE1110" i="4" s="1"/>
  <c r="AX339" i="1"/>
  <c r="AY339" i="1"/>
  <c r="AZ319" i="1"/>
  <c r="F1033" i="4"/>
  <c r="F973" i="4"/>
  <c r="C1033" i="4"/>
  <c r="C973" i="4"/>
  <c r="E1033" i="4"/>
  <c r="E973" i="4"/>
  <c r="D1033" i="4"/>
  <c r="D973" i="4"/>
  <c r="BP1364" i="4"/>
  <c r="CE76" i="4"/>
  <c r="BX76" i="4"/>
  <c r="BQ76" i="4"/>
  <c r="CD76" i="4"/>
  <c r="CF76" i="4" s="1"/>
  <c r="BW76" i="4"/>
  <c r="BY76" i="4" s="1"/>
  <c r="BP76" i="4"/>
  <c r="BR76" i="4" s="1"/>
  <c r="CH75" i="4"/>
  <c r="CG75" i="4"/>
  <c r="BT75" i="4"/>
  <c r="BS75" i="4"/>
  <c r="CA75" i="4"/>
  <c r="BZ75" i="4"/>
  <c r="BT446" i="4"/>
  <c r="BS446" i="4"/>
  <c r="CH446" i="4"/>
  <c r="CG446" i="4"/>
  <c r="CA446" i="4"/>
  <c r="BZ446" i="4"/>
  <c r="BU451" i="4"/>
  <c r="BN451" i="4"/>
  <c r="CB451" i="4"/>
  <c r="BX447" i="4"/>
  <c r="BW447" i="4"/>
  <c r="BY447" i="4" s="1"/>
  <c r="BV448" i="4"/>
  <c r="BO448" i="4"/>
  <c r="CC448" i="4"/>
  <c r="BP447" i="4"/>
  <c r="BR447" i="4" s="1"/>
  <c r="BQ447" i="4"/>
  <c r="CE447" i="4"/>
  <c r="CD447" i="4"/>
  <c r="CF447" i="4" s="1"/>
  <c r="BW475" i="4"/>
  <c r="BY475" i="4" s="1"/>
  <c r="CD475" i="4"/>
  <c r="CF475" i="4" s="1"/>
  <c r="BP475" i="4"/>
  <c r="BR475" i="4" s="1"/>
  <c r="CE465" i="4"/>
  <c r="BX465" i="4"/>
  <c r="BQ465" i="4"/>
  <c r="CA464" i="4"/>
  <c r="BZ464" i="4"/>
  <c r="CH464" i="4"/>
  <c r="CG464" i="4"/>
  <c r="BT464" i="4"/>
  <c r="BS464" i="4"/>
  <c r="I475" i="4"/>
  <c r="B76" i="4"/>
  <c r="H476" i="4"/>
  <c r="E476" i="4"/>
  <c r="A78" i="4"/>
  <c r="E77" i="4"/>
  <c r="F77" i="4"/>
  <c r="A142" i="4"/>
  <c r="G908" i="4"/>
  <c r="F913" i="4"/>
  <c r="F914" i="4" s="1"/>
  <c r="G913" i="4"/>
  <c r="G914" i="4" s="1"/>
  <c r="E913" i="4"/>
  <c r="E914" i="4" s="1"/>
  <c r="D913" i="4"/>
  <c r="D914" i="4" s="1"/>
  <c r="C913" i="4"/>
  <c r="C914" i="4" s="1"/>
  <c r="C893" i="4"/>
  <c r="C894" i="4" s="1"/>
  <c r="C873" i="4"/>
  <c r="C874" i="4" s="1"/>
  <c r="F893" i="4"/>
  <c r="F894" i="4" s="1"/>
  <c r="F873" i="4"/>
  <c r="F874" i="4" s="1"/>
  <c r="G893" i="4"/>
  <c r="G894" i="4" s="1"/>
  <c r="G873" i="4"/>
  <c r="G874" i="4" s="1"/>
  <c r="E893" i="4"/>
  <c r="E894" i="4" s="1"/>
  <c r="E873" i="4"/>
  <c r="E874" i="4" s="1"/>
  <c r="D893" i="4"/>
  <c r="D894" i="4" s="1"/>
  <c r="D873" i="4"/>
  <c r="D874" i="4" s="1"/>
  <c r="G888" i="4"/>
  <c r="G889" i="4" s="1"/>
  <c r="G868" i="4"/>
  <c r="G869" i="4" s="1"/>
  <c r="C452" i="4"/>
  <c r="D449" i="4"/>
  <c r="DB374" i="1"/>
  <c r="DB6" i="1"/>
  <c r="BX13" i="1"/>
  <c r="BX9" i="1"/>
  <c r="BV13" i="1"/>
  <c r="BV9" i="1"/>
  <c r="BU13" i="1"/>
  <c r="BU9" i="1"/>
  <c r="DD6" i="1"/>
  <c r="DC6" i="1"/>
  <c r="BW6" i="1"/>
  <c r="EL374" i="1"/>
  <c r="EL9" i="1"/>
  <c r="EC6" i="1"/>
  <c r="EF6" i="1"/>
  <c r="BN1593" i="4" l="1"/>
  <c r="BU1593" i="4"/>
  <c r="CB1593" i="4"/>
  <c r="B114" i="1"/>
  <c r="BK113" i="1"/>
  <c r="BH113" i="1"/>
  <c r="BJ113" i="1"/>
  <c r="BI113" i="1"/>
  <c r="DO113" i="1"/>
  <c r="DN113" i="1"/>
  <c r="DM113" i="1"/>
  <c r="AZ113" i="1"/>
  <c r="DP113" i="1"/>
  <c r="BA113" i="1"/>
  <c r="BB113" i="1"/>
  <c r="DD13" i="1"/>
  <c r="DB13" i="1"/>
  <c r="DC13" i="1"/>
  <c r="BN1480" i="4"/>
  <c r="CB1480" i="4"/>
  <c r="BU1480" i="4"/>
  <c r="AB1294" i="4"/>
  <c r="AD1294" i="4"/>
  <c r="AC1294" i="4"/>
  <c r="AE1294" i="4"/>
  <c r="AZ320" i="1"/>
  <c r="AY340" i="1"/>
  <c r="AX340" i="1"/>
  <c r="D971" i="4"/>
  <c r="D975" i="4"/>
  <c r="D974" i="4"/>
  <c r="D972" i="4"/>
  <c r="D1032" i="4"/>
  <c r="D1035" i="4"/>
  <c r="D1034" i="4"/>
  <c r="D1031" i="4"/>
  <c r="E971" i="4"/>
  <c r="E975" i="4"/>
  <c r="E974" i="4"/>
  <c r="E972" i="4"/>
  <c r="E1032" i="4"/>
  <c r="E1035" i="4"/>
  <c r="E1034" i="4"/>
  <c r="E1031" i="4"/>
  <c r="C972" i="4"/>
  <c r="C974" i="4"/>
  <c r="C971" i="4"/>
  <c r="C975" i="4"/>
  <c r="C1035" i="4"/>
  <c r="C1032" i="4"/>
  <c r="C1034" i="4"/>
  <c r="C1031" i="4"/>
  <c r="F971" i="4"/>
  <c r="F974" i="4"/>
  <c r="F972" i="4"/>
  <c r="F975" i="4"/>
  <c r="F1031" i="4"/>
  <c r="F1032" i="4"/>
  <c r="F1034" i="4"/>
  <c r="F1035" i="4"/>
  <c r="BQ1364" i="4"/>
  <c r="CD77" i="4"/>
  <c r="CF77" i="4" s="1"/>
  <c r="BW77" i="4"/>
  <c r="BY77" i="4" s="1"/>
  <c r="BP77" i="4"/>
  <c r="BR77" i="4" s="1"/>
  <c r="CE77" i="4"/>
  <c r="BX77" i="4"/>
  <c r="BQ77" i="4"/>
  <c r="BT76" i="4"/>
  <c r="BS76" i="4"/>
  <c r="CA76" i="4"/>
  <c r="BZ76" i="4"/>
  <c r="CH76" i="4"/>
  <c r="CG76" i="4"/>
  <c r="BT465" i="4"/>
  <c r="BS465" i="4"/>
  <c r="CA465" i="4"/>
  <c r="BZ465" i="4"/>
  <c r="CG465" i="4"/>
  <c r="CH465" i="4"/>
  <c r="CC449" i="4"/>
  <c r="BV449" i="4"/>
  <c r="BO449" i="4"/>
  <c r="CG447" i="4"/>
  <c r="CH447" i="4"/>
  <c r="BT447" i="4"/>
  <c r="BS447" i="4"/>
  <c r="CB452" i="4"/>
  <c r="BU452" i="4"/>
  <c r="BN452" i="4"/>
  <c r="CE448" i="4"/>
  <c r="CD448" i="4"/>
  <c r="CF448" i="4" s="1"/>
  <c r="BQ448" i="4"/>
  <c r="BP448" i="4"/>
  <c r="BR448" i="4" s="1"/>
  <c r="BX448" i="4"/>
  <c r="BW448" i="4"/>
  <c r="BY448" i="4" s="1"/>
  <c r="CD476" i="4"/>
  <c r="BP476" i="4"/>
  <c r="BW476" i="4"/>
  <c r="CA447" i="4"/>
  <c r="BZ447" i="4"/>
  <c r="H477" i="4"/>
  <c r="G477" i="4"/>
  <c r="I476" i="4"/>
  <c r="G476" i="4"/>
  <c r="B77" i="4"/>
  <c r="F78" i="4"/>
  <c r="E477" i="4"/>
  <c r="A79" i="4"/>
  <c r="E78" i="4"/>
  <c r="A143" i="4"/>
  <c r="G910" i="4"/>
  <c r="G909" i="4"/>
  <c r="G906" i="4"/>
  <c r="G907" i="4"/>
  <c r="C915" i="4"/>
  <c r="C912" i="4"/>
  <c r="C911" i="4"/>
  <c r="D912" i="4"/>
  <c r="D911" i="4"/>
  <c r="D915" i="4"/>
  <c r="E911" i="4"/>
  <c r="E915" i="4"/>
  <c r="E912" i="4"/>
  <c r="G911" i="4"/>
  <c r="G915" i="4"/>
  <c r="G912" i="4"/>
  <c r="F911" i="4"/>
  <c r="F915" i="4"/>
  <c r="F912" i="4"/>
  <c r="G890" i="4"/>
  <c r="G887" i="4"/>
  <c r="G886" i="4"/>
  <c r="D892" i="4"/>
  <c r="D891" i="4"/>
  <c r="D895" i="4"/>
  <c r="E891" i="4"/>
  <c r="E895" i="4"/>
  <c r="E892" i="4"/>
  <c r="G891" i="4"/>
  <c r="G895" i="4"/>
  <c r="G892" i="4"/>
  <c r="F891" i="4"/>
  <c r="F895" i="4"/>
  <c r="F892" i="4"/>
  <c r="C895" i="4"/>
  <c r="C892" i="4"/>
  <c r="C891" i="4"/>
  <c r="F466" i="4"/>
  <c r="C453" i="4"/>
  <c r="F871" i="4"/>
  <c r="F875" i="4"/>
  <c r="F872" i="4"/>
  <c r="C871" i="4"/>
  <c r="C875" i="4"/>
  <c r="C872" i="4"/>
  <c r="G866" i="4"/>
  <c r="G867" i="4"/>
  <c r="G870" i="4"/>
  <c r="D875" i="4"/>
  <c r="D872" i="4"/>
  <c r="D871" i="4"/>
  <c r="E871" i="4"/>
  <c r="E875" i="4"/>
  <c r="E872" i="4"/>
  <c r="G871" i="4"/>
  <c r="G875" i="4"/>
  <c r="G872" i="4"/>
  <c r="B446" i="4"/>
  <c r="DD9" i="1"/>
  <c r="DC9" i="1"/>
  <c r="BW9" i="1"/>
  <c r="BW13" i="1"/>
  <c r="EC13" i="1"/>
  <c r="EC9" i="1"/>
  <c r="EF9" i="1"/>
  <c r="EF13" i="1"/>
  <c r="B115" i="1" l="1"/>
  <c r="BH114" i="1"/>
  <c r="BJ114" i="1"/>
  <c r="BI114" i="1"/>
  <c r="BK114" i="1"/>
  <c r="DO114" i="1"/>
  <c r="DN114" i="1"/>
  <c r="DM114" i="1"/>
  <c r="DP114" i="1"/>
  <c r="BA114" i="1"/>
  <c r="AZ114" i="1"/>
  <c r="BB114" i="1"/>
  <c r="BU1481" i="4"/>
  <c r="CB1481" i="4"/>
  <c r="BN1481" i="4"/>
  <c r="AE1295" i="4"/>
  <c r="AC1295" i="4"/>
  <c r="AD1295" i="4"/>
  <c r="AB1295" i="4"/>
  <c r="AX341" i="1"/>
  <c r="AY341" i="1"/>
  <c r="AZ321" i="1"/>
  <c r="BR1364" i="4"/>
  <c r="BY476" i="4"/>
  <c r="BR476" i="4"/>
  <c r="CF476" i="4"/>
  <c r="BW78" i="4"/>
  <c r="BY78" i="4" s="1"/>
  <c r="BP78" i="4"/>
  <c r="BR78" i="4" s="1"/>
  <c r="CD78" i="4"/>
  <c r="CF78" i="4" s="1"/>
  <c r="BT77" i="4"/>
  <c r="BS77" i="4"/>
  <c r="BX78" i="4"/>
  <c r="BQ78" i="4"/>
  <c r="CE78" i="4"/>
  <c r="CA77" i="4"/>
  <c r="BZ77" i="4"/>
  <c r="CH77" i="4"/>
  <c r="CG77" i="4"/>
  <c r="BQ449" i="4"/>
  <c r="BP449" i="4"/>
  <c r="BR449" i="4" s="1"/>
  <c r="BW449" i="4"/>
  <c r="BY449" i="4" s="1"/>
  <c r="BX449" i="4"/>
  <c r="CE449" i="4"/>
  <c r="CD449" i="4"/>
  <c r="CF449" i="4" s="1"/>
  <c r="BN453" i="4"/>
  <c r="CB453" i="4"/>
  <c r="BU453" i="4"/>
  <c r="BW477" i="4"/>
  <c r="BY477" i="4" s="1"/>
  <c r="BP477" i="4"/>
  <c r="BR477" i="4" s="1"/>
  <c r="CD477" i="4"/>
  <c r="CF477" i="4" s="1"/>
  <c r="CA448" i="4"/>
  <c r="BZ448" i="4"/>
  <c r="BT448" i="4"/>
  <c r="BS448" i="4"/>
  <c r="CH448" i="4"/>
  <c r="CG448" i="4"/>
  <c r="CE466" i="4"/>
  <c r="BQ466" i="4"/>
  <c r="BX466" i="4"/>
  <c r="G478" i="4"/>
  <c r="H478" i="4"/>
  <c r="I477" i="4"/>
  <c r="B78" i="4"/>
  <c r="E478" i="4"/>
  <c r="A80" i="4"/>
  <c r="E79" i="4"/>
  <c r="F79" i="4"/>
  <c r="A144" i="4"/>
  <c r="D450" i="4"/>
  <c r="F467" i="4"/>
  <c r="B447" i="4"/>
  <c r="G822" i="4"/>
  <c r="G825" i="4"/>
  <c r="B116" i="1" l="1"/>
  <c r="DO115" i="1"/>
  <c r="BH115" i="1"/>
  <c r="BI115" i="1"/>
  <c r="BJ115" i="1"/>
  <c r="BK115" i="1"/>
  <c r="DN115" i="1"/>
  <c r="DM115" i="1"/>
  <c r="BA115" i="1"/>
  <c r="AZ115" i="1"/>
  <c r="DP115" i="1"/>
  <c r="BB115" i="1"/>
  <c r="BU1368" i="4"/>
  <c r="BN1368" i="4"/>
  <c r="BN1369" i="4" s="1"/>
  <c r="CB1368" i="4"/>
  <c r="CB1369" i="4" s="1"/>
  <c r="BN1482" i="4"/>
  <c r="CB1482" i="4"/>
  <c r="BU1482" i="4"/>
  <c r="AB1296" i="4"/>
  <c r="AD1296" i="4"/>
  <c r="AC1296" i="4"/>
  <c r="AE1296" i="4"/>
  <c r="AZ322" i="1"/>
  <c r="AY342" i="1"/>
  <c r="AX342" i="1"/>
  <c r="CB1081" i="4"/>
  <c r="BU1081" i="4"/>
  <c r="BN1081" i="4"/>
  <c r="BS1364" i="4"/>
  <c r="CD79" i="4"/>
  <c r="CF79" i="4" s="1"/>
  <c r="BW79" i="4"/>
  <c r="BY79" i="4" s="1"/>
  <c r="BP79" i="4"/>
  <c r="BR79" i="4" s="1"/>
  <c r="CE79" i="4"/>
  <c r="BX79" i="4"/>
  <c r="BQ79" i="4"/>
  <c r="CH78" i="4"/>
  <c r="CG78" i="4"/>
  <c r="BT78" i="4"/>
  <c r="BS78" i="4"/>
  <c r="CA78" i="4"/>
  <c r="BZ78" i="4"/>
  <c r="CA466" i="4"/>
  <c r="BZ466" i="4"/>
  <c r="BT466" i="4"/>
  <c r="BS466" i="4"/>
  <c r="CH466" i="4"/>
  <c r="CG466" i="4"/>
  <c r="BO450" i="4"/>
  <c r="CC450" i="4"/>
  <c r="BV450" i="4"/>
  <c r="BW478" i="4"/>
  <c r="BY478" i="4" s="1"/>
  <c r="BP478" i="4"/>
  <c r="BR478" i="4" s="1"/>
  <c r="CD478" i="4"/>
  <c r="CF478" i="4" s="1"/>
  <c r="CH449" i="4"/>
  <c r="CG449" i="4"/>
  <c r="CA449" i="4"/>
  <c r="BZ449" i="4"/>
  <c r="BS449" i="4"/>
  <c r="BT449" i="4"/>
  <c r="CE467" i="4"/>
  <c r="BQ467" i="4"/>
  <c r="BX467" i="4"/>
  <c r="I478" i="4"/>
  <c r="H479" i="4"/>
  <c r="G479" i="4"/>
  <c r="B79" i="4"/>
  <c r="F80" i="4"/>
  <c r="E479" i="4"/>
  <c r="A81" i="4"/>
  <c r="E80" i="4"/>
  <c r="A145" i="4"/>
  <c r="D451" i="4"/>
  <c r="F468" i="4"/>
  <c r="B448" i="4"/>
  <c r="BN35" i="4"/>
  <c r="BN32" i="4"/>
  <c r="X35" i="4"/>
  <c r="DZ5" i="1"/>
  <c r="DZ374" i="1" s="1"/>
  <c r="DW5" i="1"/>
  <c r="DW374" i="1" s="1"/>
  <c r="S780" i="4"/>
  <c r="U780" i="4" s="1"/>
  <c r="D780" i="4" s="1"/>
  <c r="R780" i="4"/>
  <c r="T780" i="4" s="1"/>
  <c r="T783" i="4"/>
  <c r="T782" i="4"/>
  <c r="T781" i="4"/>
  <c r="BT5" i="1"/>
  <c r="BT374" i="1" s="1"/>
  <c r="B117" i="1" l="1"/>
  <c r="DO116" i="1"/>
  <c r="BJ116" i="1"/>
  <c r="BH116" i="1"/>
  <c r="BI116" i="1"/>
  <c r="DN116" i="1"/>
  <c r="BK116" i="1"/>
  <c r="DM116" i="1"/>
  <c r="BA116" i="1"/>
  <c r="AZ116" i="1"/>
  <c r="DP116" i="1"/>
  <c r="BB116" i="1"/>
  <c r="BV1468" i="4"/>
  <c r="BV1469" i="4" s="1"/>
  <c r="CC1468" i="4"/>
  <c r="CC1469" i="4" s="1"/>
  <c r="BO1468" i="4"/>
  <c r="BO1469" i="4" s="1"/>
  <c r="BU1369" i="4"/>
  <c r="BU1380" i="4" s="1"/>
  <c r="BN1380" i="4"/>
  <c r="CB1380" i="4"/>
  <c r="AE1297" i="4"/>
  <c r="AC1297" i="4"/>
  <c r="AD1297" i="4"/>
  <c r="AB1297" i="4"/>
  <c r="AX343" i="1"/>
  <c r="AY343" i="1"/>
  <c r="AZ323" i="1"/>
  <c r="BN1082" i="4"/>
  <c r="BU1082" i="4"/>
  <c r="CB1082" i="4"/>
  <c r="V780" i="4"/>
  <c r="BT1364" i="4"/>
  <c r="BW80" i="4"/>
  <c r="BY80" i="4" s="1"/>
  <c r="BP80" i="4"/>
  <c r="BR80" i="4" s="1"/>
  <c r="CD80" i="4"/>
  <c r="CF80" i="4" s="1"/>
  <c r="BQ80" i="4"/>
  <c r="CE80" i="4"/>
  <c r="BX80" i="4"/>
  <c r="BT79" i="4"/>
  <c r="BS79" i="4"/>
  <c r="CA79" i="4"/>
  <c r="BZ79" i="4"/>
  <c r="CH79" i="4"/>
  <c r="CG79" i="4"/>
  <c r="BV451" i="4"/>
  <c r="BO451" i="4"/>
  <c r="CC451" i="4"/>
  <c r="CE468" i="4"/>
  <c r="BX468" i="4"/>
  <c r="BQ468" i="4"/>
  <c r="CA467" i="4"/>
  <c r="BZ467" i="4"/>
  <c r="BT467" i="4"/>
  <c r="BS467" i="4"/>
  <c r="CG467" i="4"/>
  <c r="CH467" i="4"/>
  <c r="BP479" i="4"/>
  <c r="BR479" i="4" s="1"/>
  <c r="CD479" i="4"/>
  <c r="CF479" i="4" s="1"/>
  <c r="BW479" i="4"/>
  <c r="BY479" i="4" s="1"/>
  <c r="BW450" i="4"/>
  <c r="BX450" i="4"/>
  <c r="CE450" i="4"/>
  <c r="CD450" i="4"/>
  <c r="BQ450" i="4"/>
  <c r="BP450" i="4"/>
  <c r="G480" i="4"/>
  <c r="H480" i="4"/>
  <c r="I479" i="4"/>
  <c r="B80" i="4"/>
  <c r="E480" i="4"/>
  <c r="E81" i="4"/>
  <c r="F81" i="4"/>
  <c r="A82" i="4"/>
  <c r="A146" i="4"/>
  <c r="C783" i="4"/>
  <c r="C781" i="4"/>
  <c r="C780" i="4"/>
  <c r="C782" i="4"/>
  <c r="D452" i="4"/>
  <c r="F469" i="4"/>
  <c r="AS35" i="4"/>
  <c r="AS435" i="4" s="1"/>
  <c r="DD435" i="4" s="1"/>
  <c r="X435" i="4"/>
  <c r="CI435" i="4" s="1"/>
  <c r="ET435" i="4" s="1"/>
  <c r="BN33" i="4"/>
  <c r="BN436" i="4" s="1"/>
  <c r="CI32" i="4"/>
  <c r="CI35" i="4"/>
  <c r="DD35" i="4" s="1"/>
  <c r="DY35" i="4" s="1"/>
  <c r="ET35" i="4" s="1"/>
  <c r="B449" i="4"/>
  <c r="DZ6" i="1"/>
  <c r="DW6" i="1"/>
  <c r="U781" i="4"/>
  <c r="D781" i="4" s="1"/>
  <c r="U782" i="4"/>
  <c r="D782" i="4" s="1"/>
  <c r="U783" i="4"/>
  <c r="D783" i="4" s="1"/>
  <c r="BT6" i="1"/>
  <c r="B118" i="1" l="1"/>
  <c r="DN117" i="1"/>
  <c r="BJ117" i="1"/>
  <c r="BI117" i="1"/>
  <c r="BK117" i="1"/>
  <c r="DM117" i="1"/>
  <c r="BH117" i="1"/>
  <c r="DO117" i="1"/>
  <c r="DP117" i="1"/>
  <c r="BA117" i="1"/>
  <c r="AZ117" i="1"/>
  <c r="BB117" i="1"/>
  <c r="BQ1468" i="4"/>
  <c r="BQ1469" i="4" s="1"/>
  <c r="CD1468" i="4"/>
  <c r="CD1469" i="4" s="1"/>
  <c r="CE1468" i="4"/>
  <c r="CE1469" i="4" s="1"/>
  <c r="BX1468" i="4"/>
  <c r="BX1469" i="4" s="1"/>
  <c r="DW13" i="1"/>
  <c r="DZ13" i="1"/>
  <c r="BR450" i="4"/>
  <c r="BP1468" i="4"/>
  <c r="BY450" i="4"/>
  <c r="BW1468" i="4"/>
  <c r="BU1381" i="4"/>
  <c r="BU1382" i="4" s="1"/>
  <c r="CB1381" i="4"/>
  <c r="CB1382" i="4" s="1"/>
  <c r="BN1381" i="4"/>
  <c r="BN1382" i="4" s="1"/>
  <c r="AB1298" i="4"/>
  <c r="AD1298" i="4"/>
  <c r="AC1298" i="4"/>
  <c r="AE1298" i="4"/>
  <c r="Y1186" i="4"/>
  <c r="Y1187" i="4" s="1"/>
  <c r="Y1286" i="4"/>
  <c r="Y1287" i="4" s="1"/>
  <c r="Z1186" i="4"/>
  <c r="Z1187" i="4" s="1"/>
  <c r="Z1286" i="4"/>
  <c r="Z1287" i="4" s="1"/>
  <c r="AZ324" i="1"/>
  <c r="AY344" i="1"/>
  <c r="AX344" i="1"/>
  <c r="Y1086" i="4"/>
  <c r="Y1087" i="4" s="1"/>
  <c r="Y1610" i="4" s="1"/>
  <c r="Z1086" i="4"/>
  <c r="Z1087" i="4" s="1"/>
  <c r="Z1610" i="4" s="1"/>
  <c r="V782" i="4"/>
  <c r="V783" i="4"/>
  <c r="V781" i="4"/>
  <c r="BU1364" i="4"/>
  <c r="BW81" i="4"/>
  <c r="BY81" i="4" s="1"/>
  <c r="BP81" i="4"/>
  <c r="BR81" i="4" s="1"/>
  <c r="CD81" i="4"/>
  <c r="CF81" i="4" s="1"/>
  <c r="CA80" i="4"/>
  <c r="BZ80" i="4"/>
  <c r="CH80" i="4"/>
  <c r="CG80" i="4"/>
  <c r="BT80" i="4"/>
  <c r="BS80" i="4"/>
  <c r="BX81" i="4"/>
  <c r="BQ81" i="4"/>
  <c r="CE81" i="4"/>
  <c r="CD480" i="4"/>
  <c r="CF480" i="4" s="1"/>
  <c r="BW480" i="4"/>
  <c r="BY480" i="4" s="1"/>
  <c r="BP480" i="4"/>
  <c r="BR480" i="4" s="1"/>
  <c r="BV452" i="4"/>
  <c r="CC452" i="4"/>
  <c r="BO452" i="4"/>
  <c r="BT450" i="4"/>
  <c r="BS450" i="4"/>
  <c r="CF450" i="4"/>
  <c r="CG450" i="4"/>
  <c r="CH450" i="4"/>
  <c r="CA450" i="4"/>
  <c r="BZ450" i="4"/>
  <c r="BT468" i="4"/>
  <c r="BS468" i="4"/>
  <c r="CA468" i="4"/>
  <c r="BZ468" i="4"/>
  <c r="CH468" i="4"/>
  <c r="CG468" i="4"/>
  <c r="CE469" i="4"/>
  <c r="BX469" i="4"/>
  <c r="BQ469" i="4"/>
  <c r="CE451" i="4"/>
  <c r="CD451" i="4"/>
  <c r="BQ451" i="4"/>
  <c r="BP451" i="4"/>
  <c r="BR451" i="4" s="1"/>
  <c r="BX451" i="4"/>
  <c r="BW451" i="4"/>
  <c r="BY451" i="4" s="1"/>
  <c r="H481" i="4"/>
  <c r="G481" i="4"/>
  <c r="I480" i="4"/>
  <c r="B81" i="4"/>
  <c r="F82" i="4"/>
  <c r="A83" i="4"/>
  <c r="E82" i="4"/>
  <c r="E481" i="4"/>
  <c r="A147" i="4"/>
  <c r="D453" i="4"/>
  <c r="DD32" i="4"/>
  <c r="CI33" i="4"/>
  <c r="CI36" i="4" s="1"/>
  <c r="BN36" i="4"/>
  <c r="DZ9" i="1"/>
  <c r="DW9" i="1"/>
  <c r="BT13" i="1"/>
  <c r="BT9" i="1"/>
  <c r="BJ118" i="1" l="1"/>
  <c r="BI118" i="1"/>
  <c r="BK118" i="1"/>
  <c r="DN118" i="1"/>
  <c r="DM118" i="1"/>
  <c r="BH118" i="1"/>
  <c r="DO118" i="1"/>
  <c r="BA118" i="1"/>
  <c r="AZ118" i="1"/>
  <c r="DP118" i="1"/>
  <c r="BB118" i="1"/>
  <c r="BY1468" i="4"/>
  <c r="BR1468" i="4"/>
  <c r="BR1469" i="4" s="1"/>
  <c r="BZ1468" i="4"/>
  <c r="CA1468" i="4"/>
  <c r="BW1469" i="4"/>
  <c r="CH1468" i="4"/>
  <c r="CG1468" i="4"/>
  <c r="CD1480" i="4"/>
  <c r="CD1481" i="4" s="1"/>
  <c r="CF1468" i="4"/>
  <c r="BX1482" i="4"/>
  <c r="BX1480" i="4"/>
  <c r="BS1468" i="4"/>
  <c r="BT1468" i="4"/>
  <c r="BQ1482" i="4"/>
  <c r="BQ1480" i="4"/>
  <c r="BP1469" i="4"/>
  <c r="CE1482" i="4"/>
  <c r="CE1480" i="4"/>
  <c r="AE1299" i="4"/>
  <c r="AC1299" i="4"/>
  <c r="AD1299" i="4"/>
  <c r="AB1299" i="4"/>
  <c r="Z1188" i="4"/>
  <c r="Z1189" i="4" s="1"/>
  <c r="Z1190" i="4" s="1"/>
  <c r="Z1191" i="4" s="1"/>
  <c r="Z1192" i="4" s="1"/>
  <c r="Z1193" i="4" s="1"/>
  <c r="Z1194" i="4" s="1"/>
  <c r="Z1195" i="4" s="1"/>
  <c r="Z1196" i="4" s="1"/>
  <c r="Z1197" i="4" s="1"/>
  <c r="Z1198" i="4" s="1"/>
  <c r="Z1199" i="4" s="1"/>
  <c r="Z1200" i="4" s="1"/>
  <c r="Z1201" i="4" s="1"/>
  <c r="Z1202" i="4" s="1"/>
  <c r="Z1203" i="4" s="1"/>
  <c r="Z1204" i="4" s="1"/>
  <c r="Z1205" i="4" s="1"/>
  <c r="Z1206" i="4" s="1"/>
  <c r="Z1207" i="4" s="1"/>
  <c r="Z1209" i="4"/>
  <c r="Z1210" i="4" s="1"/>
  <c r="Y1188" i="4"/>
  <c r="Y1189" i="4" s="1"/>
  <c r="Y1190" i="4" s="1"/>
  <c r="Y1191" i="4" s="1"/>
  <c r="Y1192" i="4" s="1"/>
  <c r="Y1193" i="4" s="1"/>
  <c r="Y1194" i="4" s="1"/>
  <c r="Y1195" i="4" s="1"/>
  <c r="Y1196" i="4" s="1"/>
  <c r="Y1197" i="4" s="1"/>
  <c r="Y1198" i="4" s="1"/>
  <c r="Y1199" i="4" s="1"/>
  <c r="Y1200" i="4" s="1"/>
  <c r="Y1201" i="4" s="1"/>
  <c r="Y1202" i="4" s="1"/>
  <c r="Y1203" i="4" s="1"/>
  <c r="Y1204" i="4" s="1"/>
  <c r="Y1205" i="4" s="1"/>
  <c r="Y1206" i="4" s="1"/>
  <c r="Y1207" i="4" s="1"/>
  <c r="Y1209" i="4"/>
  <c r="Y1210" i="4" s="1"/>
  <c r="Z1288" i="4"/>
  <c r="Z1289" i="4" s="1"/>
  <c r="Z1290" i="4" s="1"/>
  <c r="Z1291" i="4" s="1"/>
  <c r="Z1292" i="4" s="1"/>
  <c r="Z1293" i="4" s="1"/>
  <c r="Z1294" i="4" s="1"/>
  <c r="Z1295" i="4" s="1"/>
  <c r="Z1296" i="4" s="1"/>
  <c r="Z1297" i="4" s="1"/>
  <c r="Z1298" i="4" s="1"/>
  <c r="Z1299" i="4" s="1"/>
  <c r="Z1300" i="4" s="1"/>
  <c r="Z1301" i="4" s="1"/>
  <c r="Z1302" i="4" s="1"/>
  <c r="Z1303" i="4" s="1"/>
  <c r="Z1304" i="4" s="1"/>
  <c r="Z1305" i="4" s="1"/>
  <c r="Z1306" i="4" s="1"/>
  <c r="Z1307" i="4" s="1"/>
  <c r="Z1309" i="4"/>
  <c r="Z1310" i="4" s="1"/>
  <c r="Y1288" i="4"/>
  <c r="Y1289" i="4" s="1"/>
  <c r="Y1290" i="4" s="1"/>
  <c r="Y1291" i="4" s="1"/>
  <c r="Y1292" i="4" s="1"/>
  <c r="Y1293" i="4" s="1"/>
  <c r="Y1294" i="4" s="1"/>
  <c r="Y1295" i="4" s="1"/>
  <c r="Y1296" i="4" s="1"/>
  <c r="Y1297" i="4" s="1"/>
  <c r="Y1298" i="4" s="1"/>
  <c r="Y1299" i="4" s="1"/>
  <c r="Y1300" i="4" s="1"/>
  <c r="Y1301" i="4" s="1"/>
  <c r="Y1302" i="4" s="1"/>
  <c r="Y1303" i="4" s="1"/>
  <c r="Y1304" i="4" s="1"/>
  <c r="Y1305" i="4" s="1"/>
  <c r="Y1306" i="4" s="1"/>
  <c r="Y1307" i="4" s="1"/>
  <c r="Y1309" i="4"/>
  <c r="Y1310" i="4" s="1"/>
  <c r="Z1410" i="4"/>
  <c r="Z1510" i="4"/>
  <c r="Y1410" i="4"/>
  <c r="Y1510" i="4"/>
  <c r="Z1109" i="4"/>
  <c r="Y1109" i="4"/>
  <c r="AX345" i="1"/>
  <c r="AY345" i="1"/>
  <c r="AZ325" i="1"/>
  <c r="Z1088" i="4"/>
  <c r="Z1089" i="4" s="1"/>
  <c r="Z1090" i="4" s="1"/>
  <c r="Z1091" i="4" s="1"/>
  <c r="Z1092" i="4" s="1"/>
  <c r="Y1088" i="4"/>
  <c r="Y1089" i="4" s="1"/>
  <c r="Y1090" i="4" s="1"/>
  <c r="Y1091" i="4" s="1"/>
  <c r="Y1092" i="4" s="1"/>
  <c r="BV1364" i="4"/>
  <c r="CD82" i="4"/>
  <c r="CF82" i="4" s="1"/>
  <c r="BW82" i="4"/>
  <c r="BY82" i="4" s="1"/>
  <c r="BP82" i="4"/>
  <c r="BR82" i="4" s="1"/>
  <c r="CE82" i="4"/>
  <c r="BX82" i="4"/>
  <c r="BQ82" i="4"/>
  <c r="CH81" i="4"/>
  <c r="CG81" i="4"/>
  <c r="BT81" i="4"/>
  <c r="BS81" i="4"/>
  <c r="BZ81" i="4"/>
  <c r="CA81" i="4"/>
  <c r="BO453" i="4"/>
  <c r="BV453" i="4"/>
  <c r="CC453" i="4"/>
  <c r="BZ451" i="4"/>
  <c r="CA451" i="4"/>
  <c r="BT451" i="4"/>
  <c r="BS451" i="4"/>
  <c r="CF451" i="4"/>
  <c r="BW481" i="4"/>
  <c r="BY481" i="4" s="1"/>
  <c r="BP481" i="4"/>
  <c r="BR481" i="4" s="1"/>
  <c r="CD481" i="4"/>
  <c r="CF481" i="4" s="1"/>
  <c r="CH451" i="4"/>
  <c r="CG451" i="4"/>
  <c r="BS469" i="4"/>
  <c r="BT469" i="4"/>
  <c r="CA469" i="4"/>
  <c r="BZ469" i="4"/>
  <c r="CH469" i="4"/>
  <c r="CG469" i="4"/>
  <c r="BP452" i="4"/>
  <c r="BR452" i="4" s="1"/>
  <c r="BQ452" i="4"/>
  <c r="CE452" i="4"/>
  <c r="CD452" i="4"/>
  <c r="BW452" i="4"/>
  <c r="BY452" i="4" s="1"/>
  <c r="BX452" i="4"/>
  <c r="G482" i="4"/>
  <c r="H482" i="4"/>
  <c r="I481" i="4"/>
  <c r="B82" i="4"/>
  <c r="E482" i="4"/>
  <c r="A84" i="4"/>
  <c r="F83" i="4"/>
  <c r="E83" i="4"/>
  <c r="A148" i="4"/>
  <c r="CI436" i="4"/>
  <c r="DY32" i="4"/>
  <c r="DD33" i="4"/>
  <c r="B450" i="4"/>
  <c r="EM13" i="1"/>
  <c r="T5" i="1"/>
  <c r="T374" i="1" s="1"/>
  <c r="S5" i="1"/>
  <c r="S374" i="1" s="1"/>
  <c r="BY1469" i="4" l="1"/>
  <c r="BV1368" i="4"/>
  <c r="BO1368" i="4"/>
  <c r="CC1368" i="4"/>
  <c r="CC1369" i="4" s="1"/>
  <c r="BP1480" i="4"/>
  <c r="BP1481" i="4" s="1"/>
  <c r="BT1469" i="4"/>
  <c r="BS1469" i="4"/>
  <c r="CF1469" i="4"/>
  <c r="CG1469" i="4"/>
  <c r="CH1469" i="4"/>
  <c r="BW1480" i="4"/>
  <c r="BW1481" i="4" s="1"/>
  <c r="CA1469" i="4"/>
  <c r="BZ1469" i="4"/>
  <c r="AB1300" i="4"/>
  <c r="AD1300" i="4"/>
  <c r="AC1300" i="4"/>
  <c r="AE1300" i="4"/>
  <c r="AZ326" i="1"/>
  <c r="AY346" i="1"/>
  <c r="AX346" i="1"/>
  <c r="Z1093" i="4"/>
  <c r="Y1093" i="4"/>
  <c r="Y1110" i="4"/>
  <c r="BW1364" i="4"/>
  <c r="BT82" i="4"/>
  <c r="BS82" i="4"/>
  <c r="CA82" i="4"/>
  <c r="BZ82" i="4"/>
  <c r="CH82" i="4"/>
  <c r="CG82" i="4"/>
  <c r="BP83" i="4"/>
  <c r="BR83" i="4" s="1"/>
  <c r="CD83" i="4"/>
  <c r="CF83" i="4" s="1"/>
  <c r="BW83" i="4"/>
  <c r="BY83" i="4" s="1"/>
  <c r="CE83" i="4"/>
  <c r="BX83" i="4"/>
  <c r="BQ83" i="4"/>
  <c r="CD482" i="4"/>
  <c r="BW482" i="4"/>
  <c r="BP482" i="4"/>
  <c r="CA452" i="4"/>
  <c r="BZ452" i="4"/>
  <c r="CF452" i="4"/>
  <c r="CG452" i="4"/>
  <c r="CH452" i="4"/>
  <c r="BS452" i="4"/>
  <c r="BT452" i="4"/>
  <c r="CE453" i="4"/>
  <c r="CD453" i="4"/>
  <c r="BW453" i="4"/>
  <c r="BX453" i="4"/>
  <c r="BP453" i="4"/>
  <c r="BQ453" i="4"/>
  <c r="H483" i="4"/>
  <c r="I482" i="4"/>
  <c r="G483" i="4"/>
  <c r="B83" i="4"/>
  <c r="F84" i="4"/>
  <c r="E483" i="4"/>
  <c r="A85" i="4"/>
  <c r="E84" i="4"/>
  <c r="A149" i="4"/>
  <c r="DD36" i="4"/>
  <c r="DD436" i="4"/>
  <c r="ET32" i="4"/>
  <c r="ET33" i="4" s="1"/>
  <c r="DY33" i="4"/>
  <c r="B451" i="4"/>
  <c r="S6" i="1"/>
  <c r="S13" i="1" s="1"/>
  <c r="T6" i="1"/>
  <c r="T13" i="1" s="1"/>
  <c r="BV1369" i="4" l="1"/>
  <c r="BX1368" i="4"/>
  <c r="BR482" i="4"/>
  <c r="BY482" i="4"/>
  <c r="CE1368" i="4"/>
  <c r="CE1369" i="4" s="1"/>
  <c r="CF482" i="4"/>
  <c r="CD1368" i="4"/>
  <c r="CD1369" i="4" s="1"/>
  <c r="BQ1368" i="4"/>
  <c r="BQ1369" i="4" s="1"/>
  <c r="BO1369" i="4"/>
  <c r="BR453" i="4"/>
  <c r="BP1368" i="4"/>
  <c r="BY453" i="4"/>
  <c r="BW1368" i="4"/>
  <c r="AE1301" i="4"/>
  <c r="AC1301" i="4"/>
  <c r="AD1301" i="4"/>
  <c r="AB1301" i="4"/>
  <c r="AX347" i="1"/>
  <c r="AY347" i="1"/>
  <c r="AZ327" i="1"/>
  <c r="Y1094" i="4"/>
  <c r="Y1095" i="4" s="1"/>
  <c r="Y1096" i="4" s="1"/>
  <c r="Y1097" i="4" s="1"/>
  <c r="Y1098" i="4" s="1"/>
  <c r="Y1099" i="4" s="1"/>
  <c r="Y1100" i="4" s="1"/>
  <c r="Y1101" i="4" s="1"/>
  <c r="Y1102" i="4" s="1"/>
  <c r="Y1103" i="4" s="1"/>
  <c r="Z1094" i="4"/>
  <c r="Z1095" i="4" s="1"/>
  <c r="Z1096" i="4" s="1"/>
  <c r="Z1097" i="4" s="1"/>
  <c r="Z1098" i="4" s="1"/>
  <c r="Z1099" i="4" s="1"/>
  <c r="Z1100" i="4" s="1"/>
  <c r="Z1101" i="4" s="1"/>
  <c r="Z1102" i="4" s="1"/>
  <c r="Z1103" i="4" s="1"/>
  <c r="Z1110" i="4"/>
  <c r="BX1364" i="4"/>
  <c r="BW84" i="4"/>
  <c r="BY84" i="4" s="1"/>
  <c r="BP84" i="4"/>
  <c r="BR84" i="4" s="1"/>
  <c r="CD84" i="4"/>
  <c r="CF84" i="4" s="1"/>
  <c r="BT83" i="4"/>
  <c r="BS83" i="4"/>
  <c r="CA83" i="4"/>
  <c r="BZ83" i="4"/>
  <c r="BX84" i="4"/>
  <c r="BQ84" i="4"/>
  <c r="CE84" i="4"/>
  <c r="CH83" i="4"/>
  <c r="CG83" i="4"/>
  <c r="BS453" i="4"/>
  <c r="BT453" i="4"/>
  <c r="CA453" i="4"/>
  <c r="BZ453" i="4"/>
  <c r="CF453" i="4"/>
  <c r="CH453" i="4"/>
  <c r="CG453" i="4"/>
  <c r="CD483" i="4"/>
  <c r="BP483" i="4"/>
  <c r="BW483" i="4"/>
  <c r="G484" i="4"/>
  <c r="H484" i="4"/>
  <c r="I483" i="4"/>
  <c r="B84" i="4"/>
  <c r="E484" i="4"/>
  <c r="F85" i="4"/>
  <c r="E85" i="4"/>
  <c r="A86" i="4"/>
  <c r="A150" i="4"/>
  <c r="DY36" i="4"/>
  <c r="DY436" i="4"/>
  <c r="ET36" i="4"/>
  <c r="ET436" i="4"/>
  <c r="B452" i="4"/>
  <c r="T9" i="1"/>
  <c r="S9" i="1"/>
  <c r="BX1369" i="4" l="1"/>
  <c r="BX1382" i="4" s="1"/>
  <c r="BR1368" i="4"/>
  <c r="BR1369" i="4" s="1"/>
  <c r="BY1368" i="4"/>
  <c r="BY1369" i="4" s="1"/>
  <c r="CE1382" i="4"/>
  <c r="CE1380" i="4"/>
  <c r="CD1380" i="4"/>
  <c r="CD1381" i="4" s="1"/>
  <c r="CG1368" i="4"/>
  <c r="BW1369" i="4"/>
  <c r="CH1368" i="4"/>
  <c r="CF1368" i="4"/>
  <c r="BZ1368" i="4"/>
  <c r="BP1369" i="4"/>
  <c r="CA1368" i="4"/>
  <c r="BT1368" i="4"/>
  <c r="BS1368" i="4"/>
  <c r="BQ1382" i="4"/>
  <c r="BQ1380" i="4"/>
  <c r="AB1302" i="4"/>
  <c r="AD1302" i="4"/>
  <c r="AC1302" i="4"/>
  <c r="AE1302" i="4"/>
  <c r="BW1472" i="4"/>
  <c r="BW1572" i="4"/>
  <c r="BP1472" i="4"/>
  <c r="BP1572" i="4"/>
  <c r="CD1472" i="4"/>
  <c r="CD1572" i="4"/>
  <c r="AZ328" i="1"/>
  <c r="AY348" i="1"/>
  <c r="AX348" i="1"/>
  <c r="Z1104" i="4"/>
  <c r="Y1104" i="4"/>
  <c r="BY483" i="4"/>
  <c r="CF483" i="4"/>
  <c r="BR483" i="4"/>
  <c r="BY1364" i="4"/>
  <c r="CG84" i="4"/>
  <c r="CH84" i="4"/>
  <c r="BT84" i="4"/>
  <c r="BS84" i="4"/>
  <c r="CA84" i="4"/>
  <c r="BZ84" i="4"/>
  <c r="CD85" i="4"/>
  <c r="CF85" i="4" s="1"/>
  <c r="BW85" i="4"/>
  <c r="BY85" i="4" s="1"/>
  <c r="BP85" i="4"/>
  <c r="BR85" i="4" s="1"/>
  <c r="CE85" i="4"/>
  <c r="BX85" i="4"/>
  <c r="BQ85" i="4"/>
  <c r="BP484" i="4"/>
  <c r="BR484" i="4" s="1"/>
  <c r="BW484" i="4"/>
  <c r="BY484" i="4" s="1"/>
  <c r="CD484" i="4"/>
  <c r="CF484" i="4" s="1"/>
  <c r="I484" i="4"/>
  <c r="B85" i="4"/>
  <c r="H485" i="4"/>
  <c r="E86" i="4"/>
  <c r="A87" i="4"/>
  <c r="E485" i="4"/>
  <c r="F86" i="4"/>
  <c r="A151" i="4"/>
  <c r="B453" i="4"/>
  <c r="BX1380" i="4" l="1"/>
  <c r="BP1380" i="4"/>
  <c r="BP1381" i="4" s="1"/>
  <c r="CF1369" i="4"/>
  <c r="BS1369" i="4"/>
  <c r="CH1369" i="4"/>
  <c r="BZ1369" i="4"/>
  <c r="CA1369" i="4"/>
  <c r="BW1380" i="4"/>
  <c r="BW1381" i="4" s="1"/>
  <c r="CG1369" i="4"/>
  <c r="BT1369" i="4"/>
  <c r="AE1303" i="4"/>
  <c r="AC1303" i="4"/>
  <c r="AD1303" i="4"/>
  <c r="AB1303" i="4"/>
  <c r="BR1472" i="4"/>
  <c r="BR1572" i="4"/>
  <c r="CF1472" i="4"/>
  <c r="CF1572" i="4"/>
  <c r="BY1472" i="4"/>
  <c r="BY1572" i="4"/>
  <c r="AX349" i="1"/>
  <c r="AY349" i="1"/>
  <c r="AZ329" i="1"/>
  <c r="Y1105" i="4"/>
  <c r="Y1106" i="4" s="1"/>
  <c r="Y1107" i="4" s="1"/>
  <c r="Z1105" i="4"/>
  <c r="BZ1364" i="4"/>
  <c r="BQ86" i="4"/>
  <c r="CE86" i="4"/>
  <c r="BX86" i="4"/>
  <c r="BP86" i="4"/>
  <c r="BR86" i="4" s="1"/>
  <c r="CD86" i="4"/>
  <c r="CF86" i="4" s="1"/>
  <c r="BW86" i="4"/>
  <c r="BY86" i="4" s="1"/>
  <c r="BT85" i="4"/>
  <c r="BS85" i="4"/>
  <c r="CA85" i="4"/>
  <c r="BZ85" i="4"/>
  <c r="CH85" i="4"/>
  <c r="CG85" i="4"/>
  <c r="BW485" i="4"/>
  <c r="CD485" i="4"/>
  <c r="BP485" i="4"/>
  <c r="G486" i="4"/>
  <c r="I485" i="4"/>
  <c r="G485" i="4"/>
  <c r="H486" i="4"/>
  <c r="B86" i="4"/>
  <c r="F87" i="4"/>
  <c r="E87" i="4"/>
  <c r="A88" i="4"/>
  <c r="E486" i="4"/>
  <c r="A152" i="4"/>
  <c r="AB1304" i="4" l="1"/>
  <c r="AD1304" i="4"/>
  <c r="AC1304" i="4"/>
  <c r="AE1304" i="4"/>
  <c r="AZ330" i="1"/>
  <c r="AY350" i="1"/>
  <c r="AX350" i="1"/>
  <c r="Z1106" i="4"/>
  <c r="CA1364" i="4"/>
  <c r="BR485" i="4"/>
  <c r="CF485" i="4"/>
  <c r="BY485" i="4"/>
  <c r="BW87" i="4"/>
  <c r="BY87" i="4" s="1"/>
  <c r="BP87" i="4"/>
  <c r="BR87" i="4" s="1"/>
  <c r="CD87" i="4"/>
  <c r="CF87" i="4" s="1"/>
  <c r="BX87" i="4"/>
  <c r="BQ87" i="4"/>
  <c r="CE87" i="4"/>
  <c r="CA86" i="4"/>
  <c r="BZ86" i="4"/>
  <c r="CG86" i="4"/>
  <c r="CH86" i="4"/>
  <c r="BS86" i="4"/>
  <c r="BT86" i="4"/>
  <c r="BP486" i="4"/>
  <c r="BR486" i="4" s="1"/>
  <c r="CD486" i="4"/>
  <c r="CF486" i="4" s="1"/>
  <c r="BW486" i="4"/>
  <c r="BY486" i="4" s="1"/>
  <c r="G487" i="4"/>
  <c r="I486" i="4"/>
  <c r="H487" i="4"/>
  <c r="B87" i="4"/>
  <c r="F88" i="4"/>
  <c r="A89" i="4"/>
  <c r="E88" i="4"/>
  <c r="E487" i="4"/>
  <c r="A153" i="4"/>
  <c r="F470" i="4"/>
  <c r="AE1305" i="4" l="1"/>
  <c r="AC1305" i="4"/>
  <c r="AD1305" i="4"/>
  <c r="AB1305" i="4"/>
  <c r="AX351" i="1"/>
  <c r="AY351" i="1"/>
  <c r="AZ331" i="1"/>
  <c r="Z1107" i="4"/>
  <c r="CB1364" i="4"/>
  <c r="CH87" i="4"/>
  <c r="CG87" i="4"/>
  <c r="CD88" i="4"/>
  <c r="CF88" i="4" s="1"/>
  <c r="BW88" i="4"/>
  <c r="BY88" i="4" s="1"/>
  <c r="BP88" i="4"/>
  <c r="BR88" i="4" s="1"/>
  <c r="BT87" i="4"/>
  <c r="BS87" i="4"/>
  <c r="CA87" i="4"/>
  <c r="BZ87" i="4"/>
  <c r="CE88" i="4"/>
  <c r="BX88" i="4"/>
  <c r="BQ88" i="4"/>
  <c r="BP487" i="4"/>
  <c r="BR487" i="4" s="1"/>
  <c r="CD487" i="4"/>
  <c r="CF487" i="4" s="1"/>
  <c r="BW487" i="4"/>
  <c r="BY487" i="4" s="1"/>
  <c r="BX470" i="4"/>
  <c r="BQ470" i="4"/>
  <c r="CE470" i="4"/>
  <c r="I487" i="4"/>
  <c r="B88" i="4"/>
  <c r="H488" i="4"/>
  <c r="E488" i="4"/>
  <c r="E89" i="4"/>
  <c r="A90" i="4"/>
  <c r="F89" i="4"/>
  <c r="A154" i="4"/>
  <c r="F471" i="4"/>
  <c r="AB1306" i="4" l="1"/>
  <c r="AD1306" i="4"/>
  <c r="AC1306" i="4"/>
  <c r="AE1306" i="4"/>
  <c r="AZ332" i="1"/>
  <c r="AY352" i="1"/>
  <c r="AX352" i="1"/>
  <c r="CC1364" i="4"/>
  <c r="BP89" i="4"/>
  <c r="BR89" i="4" s="1"/>
  <c r="BW89" i="4"/>
  <c r="BY89" i="4" s="1"/>
  <c r="CD89" i="4"/>
  <c r="CF89" i="4" s="1"/>
  <c r="BQ89" i="4"/>
  <c r="CE89" i="4"/>
  <c r="BX89" i="4"/>
  <c r="BS88" i="4"/>
  <c r="BT88" i="4"/>
  <c r="CA88" i="4"/>
  <c r="BZ88" i="4"/>
  <c r="CH88" i="4"/>
  <c r="CG88" i="4"/>
  <c r="CD488" i="4"/>
  <c r="BW488" i="4"/>
  <c r="BP488" i="4"/>
  <c r="CE471" i="4"/>
  <c r="BQ471" i="4"/>
  <c r="BX471" i="4"/>
  <c r="CG470" i="4"/>
  <c r="CH470" i="4"/>
  <c r="BT470" i="4"/>
  <c r="BS470" i="4"/>
  <c r="CA470" i="4"/>
  <c r="BZ470" i="4"/>
  <c r="I488" i="4"/>
  <c r="G488" i="4"/>
  <c r="H489" i="4"/>
  <c r="G489" i="4"/>
  <c r="B89" i="4"/>
  <c r="F90" i="4"/>
  <c r="E90" i="4"/>
  <c r="A91" i="4"/>
  <c r="E489" i="4"/>
  <c r="A155" i="4"/>
  <c r="F472" i="4"/>
  <c r="AE1307" i="4" l="1"/>
  <c r="AC1307" i="4"/>
  <c r="AD1307" i="4"/>
  <c r="AB1307" i="4"/>
  <c r="AX353" i="1"/>
  <c r="AY353" i="1"/>
  <c r="AZ333" i="1"/>
  <c r="CD1364" i="4"/>
  <c r="BR488" i="4"/>
  <c r="BY488" i="4"/>
  <c r="CF488" i="4"/>
  <c r="BW90" i="4"/>
  <c r="BY90" i="4" s="1"/>
  <c r="BP90" i="4"/>
  <c r="BR90" i="4" s="1"/>
  <c r="CD90" i="4"/>
  <c r="CF90" i="4" s="1"/>
  <c r="CA89" i="4"/>
  <c r="BZ89" i="4"/>
  <c r="BX90" i="4"/>
  <c r="BQ90" i="4"/>
  <c r="CE90" i="4"/>
  <c r="CH89" i="4"/>
  <c r="CG89" i="4"/>
  <c r="BT89" i="4"/>
  <c r="BS89" i="4"/>
  <c r="BP489" i="4"/>
  <c r="BR489" i="4" s="1"/>
  <c r="BW489" i="4"/>
  <c r="BY489" i="4" s="1"/>
  <c r="CD489" i="4"/>
  <c r="CF489" i="4" s="1"/>
  <c r="CA471" i="4"/>
  <c r="BZ471" i="4"/>
  <c r="BT471" i="4"/>
  <c r="BS471" i="4"/>
  <c r="CG471" i="4"/>
  <c r="CH471" i="4"/>
  <c r="BQ472" i="4"/>
  <c r="CE472" i="4"/>
  <c r="BX472" i="4"/>
  <c r="I489" i="4"/>
  <c r="H490" i="4"/>
  <c r="G490" i="4"/>
  <c r="B90" i="4"/>
  <c r="F91" i="4"/>
  <c r="A92" i="4"/>
  <c r="E91" i="4"/>
  <c r="E490" i="4"/>
  <c r="A156" i="4"/>
  <c r="F473" i="4"/>
  <c r="AB1308" i="4" l="1"/>
  <c r="AD1308" i="4"/>
  <c r="AC1308" i="4"/>
  <c r="AE1308" i="4"/>
  <c r="AZ334" i="1"/>
  <c r="AY354" i="1"/>
  <c r="AX354" i="1"/>
  <c r="CE1364" i="4"/>
  <c r="CD91" i="4"/>
  <c r="BP91" i="4"/>
  <c r="BW91" i="4"/>
  <c r="CE91" i="4"/>
  <c r="BQ91" i="4"/>
  <c r="BX91" i="4"/>
  <c r="CH90" i="4"/>
  <c r="CG90" i="4"/>
  <c r="BT90" i="4"/>
  <c r="BS90" i="4"/>
  <c r="CA90" i="4"/>
  <c r="BZ90" i="4"/>
  <c r="CA472" i="4"/>
  <c r="BZ472" i="4"/>
  <c r="CH472" i="4"/>
  <c r="CG472" i="4"/>
  <c r="CD490" i="4"/>
  <c r="CF490" i="4" s="1"/>
  <c r="BW490" i="4"/>
  <c r="BY490" i="4" s="1"/>
  <c r="BP490" i="4"/>
  <c r="BR490" i="4" s="1"/>
  <c r="BT472" i="4"/>
  <c r="BS472" i="4"/>
  <c r="CE473" i="4"/>
  <c r="BX473" i="4"/>
  <c r="BQ473" i="4"/>
  <c r="H491" i="4"/>
  <c r="I490" i="4"/>
  <c r="G491" i="4"/>
  <c r="B91" i="4"/>
  <c r="E491" i="4"/>
  <c r="A93" i="4"/>
  <c r="E92" i="4"/>
  <c r="F92" i="4"/>
  <c r="A157" i="4"/>
  <c r="CD1473" i="4" l="1"/>
  <c r="BW1473" i="4"/>
  <c r="BP1473" i="4"/>
  <c r="AX355" i="1"/>
  <c r="AY355" i="1"/>
  <c r="AZ335" i="1"/>
  <c r="BY91" i="4"/>
  <c r="BR91" i="4"/>
  <c r="CF91" i="4"/>
  <c r="CF1364" i="4"/>
  <c r="BQ92" i="4"/>
  <c r="BQ1072" i="4" s="1"/>
  <c r="BQ1073" i="4" s="1"/>
  <c r="CE92" i="4"/>
  <c r="CE1072" i="4" s="1"/>
  <c r="CE1073" i="4" s="1"/>
  <c r="BX92" i="4"/>
  <c r="BX1072" i="4" s="1"/>
  <c r="BX1073" i="4" s="1"/>
  <c r="CA91" i="4"/>
  <c r="BZ91" i="4"/>
  <c r="BT91" i="4"/>
  <c r="BS91" i="4"/>
  <c r="BP92" i="4"/>
  <c r="BR92" i="4" s="1"/>
  <c r="CD92" i="4"/>
  <c r="CF92" i="4" s="1"/>
  <c r="BW92" i="4"/>
  <c r="BY92" i="4" s="1"/>
  <c r="CH91" i="4"/>
  <c r="CG91" i="4"/>
  <c r="CD491" i="4"/>
  <c r="CF491" i="4" s="1"/>
  <c r="BW491" i="4"/>
  <c r="BY491" i="4" s="1"/>
  <c r="BP491" i="4"/>
  <c r="BR491" i="4" s="1"/>
  <c r="BS473" i="4"/>
  <c r="BT473" i="4"/>
  <c r="CA473" i="4"/>
  <c r="BZ473" i="4"/>
  <c r="CG473" i="4"/>
  <c r="CH473" i="4"/>
  <c r="H492" i="4"/>
  <c r="B92" i="4"/>
  <c r="I491" i="4"/>
  <c r="F93" i="4"/>
  <c r="E492" i="4"/>
  <c r="E93" i="4"/>
  <c r="A94" i="4"/>
  <c r="A158" i="4"/>
  <c r="F474" i="4"/>
  <c r="CD1072" i="4" l="1"/>
  <c r="CD1073" i="4" s="1"/>
  <c r="CD1082" i="4" s="1"/>
  <c r="BP1072" i="4"/>
  <c r="BP1073" i="4" s="1"/>
  <c r="BP1082" i="4" s="1"/>
  <c r="BW1072" i="4"/>
  <c r="BW1073" i="4" s="1"/>
  <c r="BW1082" i="4" s="1"/>
  <c r="BP1474" i="4"/>
  <c r="BP1482" i="4"/>
  <c r="BP1483" i="4" s="1"/>
  <c r="BP1484" i="4" s="1"/>
  <c r="BP1485" i="4" s="1"/>
  <c r="BP1507" i="4"/>
  <c r="BP1479" i="4"/>
  <c r="BW1474" i="4"/>
  <c r="BW1475" i="4" s="1"/>
  <c r="BW1482" i="4"/>
  <c r="BW1483" i="4" s="1"/>
  <c r="BW1484" i="4" s="1"/>
  <c r="BW1485" i="4" s="1"/>
  <c r="BW1507" i="4"/>
  <c r="BW1479" i="4"/>
  <c r="CD1474" i="4"/>
  <c r="CD1475" i="4" s="1"/>
  <c r="CD1507" i="4"/>
  <c r="CD1482" i="4"/>
  <c r="CD1483" i="4" s="1"/>
  <c r="CD1484" i="4" s="1"/>
  <c r="CD1485" i="4" s="1"/>
  <c r="CD1479" i="4"/>
  <c r="CF1573" i="4"/>
  <c r="BR1573" i="4"/>
  <c r="BY1573" i="4"/>
  <c r="BP1573" i="4"/>
  <c r="BW1573" i="4"/>
  <c r="CD1573" i="4"/>
  <c r="BP1074" i="4"/>
  <c r="BW1074" i="4"/>
  <c r="CA1072" i="4"/>
  <c r="CA1073" i="4" s="1"/>
  <c r="CE1074" i="4"/>
  <c r="CE1075" i="4" s="1"/>
  <c r="CE1076" i="4" s="1"/>
  <c r="BQ1074" i="4"/>
  <c r="BQ1075" i="4" s="1"/>
  <c r="BQ1076" i="4" s="1"/>
  <c r="BX1074" i="4"/>
  <c r="BX1075" i="4" s="1"/>
  <c r="BX1076" i="4" s="1"/>
  <c r="CE1081" i="4"/>
  <c r="BQ1081" i="4"/>
  <c r="AZ336" i="1"/>
  <c r="AY356" i="1"/>
  <c r="AX356" i="1"/>
  <c r="CF1072" i="4"/>
  <c r="CF1073" i="4" s="1"/>
  <c r="BY1072" i="4"/>
  <c r="BY1073" i="4" s="1"/>
  <c r="BR1072" i="4"/>
  <c r="BR1073" i="4" s="1"/>
  <c r="BQ1079" i="4"/>
  <c r="BX1083" i="4"/>
  <c r="BX1107" i="4"/>
  <c r="BX1081" i="4"/>
  <c r="CE1083" i="4"/>
  <c r="CE1079" i="4"/>
  <c r="BX1079" i="4"/>
  <c r="BQ1107" i="4"/>
  <c r="CE1107" i="4"/>
  <c r="BQ1083" i="4"/>
  <c r="CG1364" i="4"/>
  <c r="CD93" i="4"/>
  <c r="CF93" i="4" s="1"/>
  <c r="BW93" i="4"/>
  <c r="BY93" i="4" s="1"/>
  <c r="BP93" i="4"/>
  <c r="BR93" i="4" s="1"/>
  <c r="CA92" i="4"/>
  <c r="BZ92" i="4"/>
  <c r="BZ1072" i="4" s="1"/>
  <c r="BZ1073" i="4" s="1"/>
  <c r="BX93" i="4"/>
  <c r="BQ93" i="4"/>
  <c r="CE93" i="4"/>
  <c r="CH92" i="4"/>
  <c r="CH1072" i="4" s="1"/>
  <c r="CH1073" i="4" s="1"/>
  <c r="CG92" i="4"/>
  <c r="CG1072" i="4" s="1"/>
  <c r="CG1073" i="4" s="1"/>
  <c r="BS92" i="4"/>
  <c r="BS1072" i="4" s="1"/>
  <c r="BS1073" i="4" s="1"/>
  <c r="BT92" i="4"/>
  <c r="BT1072" i="4" s="1"/>
  <c r="BT1073" i="4" s="1"/>
  <c r="BP492" i="4"/>
  <c r="CD492" i="4"/>
  <c r="BW492" i="4"/>
  <c r="BQ474" i="4"/>
  <c r="CE474" i="4"/>
  <c r="BX474" i="4"/>
  <c r="G492" i="4"/>
  <c r="B93" i="4"/>
  <c r="H493" i="4"/>
  <c r="I492" i="4"/>
  <c r="A95" i="4"/>
  <c r="E94" i="4"/>
  <c r="F94" i="4"/>
  <c r="E493" i="4"/>
  <c r="A159" i="4"/>
  <c r="F475" i="4"/>
  <c r="B455" i="4"/>
  <c r="CD1074" i="4" l="1"/>
  <c r="BW1107" i="4"/>
  <c r="BW1079" i="4"/>
  <c r="BP1079" i="4"/>
  <c r="BP1107" i="4"/>
  <c r="CD1079" i="4"/>
  <c r="CD1107" i="4"/>
  <c r="BP1475" i="4"/>
  <c r="BP1574" i="4"/>
  <c r="BP1575" i="4" s="1"/>
  <c r="BP1582" i="4"/>
  <c r="BP1583" i="4" s="1"/>
  <c r="BP1584" i="4" s="1"/>
  <c r="BP1585" i="4" s="1"/>
  <c r="BP1607" i="4"/>
  <c r="BP1579" i="4"/>
  <c r="BY1574" i="4"/>
  <c r="BY1607" i="4"/>
  <c r="BY1597" i="4"/>
  <c r="BY1598" i="4" s="1"/>
  <c r="BY1579" i="4"/>
  <c r="BY1580" i="4" s="1"/>
  <c r="BY1581" i="4" s="1"/>
  <c r="BY1582" i="4" s="1"/>
  <c r="BY1583" i="4" s="1"/>
  <c r="BY1584" i="4" s="1"/>
  <c r="BY1585" i="4" s="1"/>
  <c r="BR1574" i="4"/>
  <c r="BR1607" i="4"/>
  <c r="BR1597" i="4"/>
  <c r="BR1598" i="4" s="1"/>
  <c r="BR1579" i="4"/>
  <c r="BR1580" i="4" s="1"/>
  <c r="BR1581" i="4" s="1"/>
  <c r="BR1582" i="4" s="1"/>
  <c r="BR1583" i="4" s="1"/>
  <c r="BR1584" i="4" s="1"/>
  <c r="BR1585" i="4" s="1"/>
  <c r="CF1574" i="4"/>
  <c r="CF1575" i="4" s="1"/>
  <c r="CF1607" i="4"/>
  <c r="CF1597" i="4"/>
  <c r="CF1598" i="4" s="1"/>
  <c r="CF1579" i="4"/>
  <c r="CF1580" i="4" s="1"/>
  <c r="CF1581" i="4" s="1"/>
  <c r="CF1582" i="4" s="1"/>
  <c r="CF1583" i="4" s="1"/>
  <c r="CF1584" i="4" s="1"/>
  <c r="CF1585" i="4" s="1"/>
  <c r="CD1574" i="4"/>
  <c r="CD1575" i="4" s="1"/>
  <c r="CD1607" i="4"/>
  <c r="CD1579" i="4"/>
  <c r="CD1582" i="4"/>
  <c r="CD1583" i="4" s="1"/>
  <c r="CD1584" i="4" s="1"/>
  <c r="CD1585" i="4" s="1"/>
  <c r="BW1574" i="4"/>
  <c r="BW1575" i="4" s="1"/>
  <c r="BW1582" i="4"/>
  <c r="BW1583" i="4" s="1"/>
  <c r="BW1584" i="4" s="1"/>
  <c r="BW1585" i="4" s="1"/>
  <c r="BW1607" i="4"/>
  <c r="BW1579" i="4"/>
  <c r="BP1075" i="4"/>
  <c r="BP1076" i="4" s="1"/>
  <c r="BW1075" i="4"/>
  <c r="BW1076" i="4" s="1"/>
  <c r="CD1476" i="4"/>
  <c r="BW1476" i="4"/>
  <c r="BY1473" i="4"/>
  <c r="BR1473" i="4"/>
  <c r="CF1473" i="4"/>
  <c r="CD1075" i="4"/>
  <c r="CD1076" i="4" s="1"/>
  <c r="BT1074" i="4"/>
  <c r="BS1074" i="4"/>
  <c r="BR1074" i="4"/>
  <c r="CH1100" i="4"/>
  <c r="CA1074" i="4"/>
  <c r="CG1079" i="4"/>
  <c r="CG1074" i="4" s="1"/>
  <c r="CG1075" i="4" s="1"/>
  <c r="CG1076" i="4" s="1"/>
  <c r="CF1074" i="4"/>
  <c r="BY1074" i="4"/>
  <c r="BZ1074" i="4"/>
  <c r="AX357" i="1"/>
  <c r="AY357" i="1"/>
  <c r="AZ337" i="1"/>
  <c r="CH1079" i="4"/>
  <c r="CH1074" i="4" s="1"/>
  <c r="CH1075" i="4" s="1"/>
  <c r="CH1076" i="4" s="1"/>
  <c r="CH1097" i="4"/>
  <c r="CA1107" i="4"/>
  <c r="BR1107" i="4"/>
  <c r="CF1107" i="4"/>
  <c r="BR1079" i="4"/>
  <c r="BR1097" i="4"/>
  <c r="BZ1099" i="4"/>
  <c r="CF1079" i="4"/>
  <c r="CF1097" i="4"/>
  <c r="CA1100" i="4"/>
  <c r="CA1079" i="4"/>
  <c r="CA1097" i="4"/>
  <c r="BZ1079" i="4"/>
  <c r="CH1107" i="4"/>
  <c r="CG1097" i="4"/>
  <c r="CG1099" i="4"/>
  <c r="BT1100" i="4"/>
  <c r="CG1107" i="4"/>
  <c r="BT1079" i="4"/>
  <c r="BZ1097" i="4"/>
  <c r="BY1079" i="4"/>
  <c r="BT1097" i="4"/>
  <c r="BY1097" i="4"/>
  <c r="BT1107" i="4"/>
  <c r="BY1107" i="4"/>
  <c r="BS1079" i="4"/>
  <c r="BZ1107" i="4"/>
  <c r="BS1097" i="4"/>
  <c r="BS1107" i="4"/>
  <c r="BS1099" i="4"/>
  <c r="CH1364" i="4"/>
  <c r="BY492" i="4"/>
  <c r="CF492" i="4"/>
  <c r="BR492" i="4"/>
  <c r="CE94" i="4"/>
  <c r="BX94" i="4"/>
  <c r="BQ94" i="4"/>
  <c r="CD94" i="4"/>
  <c r="CF94" i="4" s="1"/>
  <c r="BW94" i="4"/>
  <c r="BY94" i="4" s="1"/>
  <c r="BP94" i="4"/>
  <c r="BR94" i="4" s="1"/>
  <c r="CG93" i="4"/>
  <c r="CH93" i="4"/>
  <c r="BT93" i="4"/>
  <c r="BS93" i="4"/>
  <c r="CA93" i="4"/>
  <c r="BZ93" i="4"/>
  <c r="BW493" i="4"/>
  <c r="BP493" i="4"/>
  <c r="CD493" i="4"/>
  <c r="CA474" i="4"/>
  <c r="BZ474" i="4"/>
  <c r="CH474" i="4"/>
  <c r="CG474" i="4"/>
  <c r="BS474" i="4"/>
  <c r="BT474" i="4"/>
  <c r="BX475" i="4"/>
  <c r="BQ475" i="4"/>
  <c r="CE475" i="4"/>
  <c r="I493" i="4"/>
  <c r="G493" i="4"/>
  <c r="H494" i="4"/>
  <c r="B94" i="4"/>
  <c r="F95" i="4"/>
  <c r="E494" i="4"/>
  <c r="A96" i="4"/>
  <c r="E95" i="4"/>
  <c r="A160" i="4"/>
  <c r="F476" i="4"/>
  <c r="B454" i="4"/>
  <c r="B456" i="4"/>
  <c r="BP1476" i="4" l="1"/>
  <c r="BY1575" i="4"/>
  <c r="BY1576" i="4" s="1"/>
  <c r="BR1575" i="4"/>
  <c r="BR1576" i="4" s="1"/>
  <c r="BY1474" i="4"/>
  <c r="BY1475" i="4" s="1"/>
  <c r="BY1507" i="4"/>
  <c r="BY1497" i="4"/>
  <c r="BY1498" i="4" s="1"/>
  <c r="BY1479" i="4"/>
  <c r="BY1480" i="4" s="1"/>
  <c r="BY1481" i="4" s="1"/>
  <c r="BY1482" i="4" s="1"/>
  <c r="BY1483" i="4" s="1"/>
  <c r="BY1484" i="4" s="1"/>
  <c r="BY1485" i="4" s="1"/>
  <c r="CF1474" i="4"/>
  <c r="CF1475" i="4" s="1"/>
  <c r="CF1507" i="4"/>
  <c r="CF1497" i="4"/>
  <c r="CF1498" i="4" s="1"/>
  <c r="CF1479" i="4"/>
  <c r="CF1480" i="4" s="1"/>
  <c r="CF1481" i="4" s="1"/>
  <c r="CF1482" i="4" s="1"/>
  <c r="CF1483" i="4" s="1"/>
  <c r="CF1484" i="4" s="1"/>
  <c r="CF1485" i="4" s="1"/>
  <c r="BR1474" i="4"/>
  <c r="BR1507" i="4"/>
  <c r="BR1497" i="4"/>
  <c r="BR1498" i="4" s="1"/>
  <c r="BR1479" i="4"/>
  <c r="BR1480" i="4" s="1"/>
  <c r="BR1481" i="4" s="1"/>
  <c r="BR1482" i="4" s="1"/>
  <c r="BR1483" i="4" s="1"/>
  <c r="BR1484" i="4" s="1"/>
  <c r="BR1485" i="4" s="1"/>
  <c r="BW1576" i="4"/>
  <c r="BP1576" i="4"/>
  <c r="CF1576" i="4"/>
  <c r="CD1576" i="4"/>
  <c r="BT1075" i="4"/>
  <c r="BT1076" i="4" s="1"/>
  <c r="BR1075" i="4"/>
  <c r="BR1076" i="4" s="1"/>
  <c r="CF1075" i="4"/>
  <c r="CF1076" i="4" s="1"/>
  <c r="BS1075" i="4"/>
  <c r="BS1076" i="4" s="1"/>
  <c r="BY1075" i="4"/>
  <c r="BY1076" i="4" s="1"/>
  <c r="BZ1075" i="4"/>
  <c r="BZ1076" i="4" s="1"/>
  <c r="CA1075" i="4"/>
  <c r="CA1076" i="4" s="1"/>
  <c r="AZ338" i="1"/>
  <c r="AY358" i="1"/>
  <c r="AX358" i="1"/>
  <c r="CI1364" i="4"/>
  <c r="CJ1364" i="4" s="1"/>
  <c r="CK1364" i="4" s="1"/>
  <c r="CL1364" i="4" s="1"/>
  <c r="CM1364" i="4" s="1"/>
  <c r="CN1364" i="4" s="1"/>
  <c r="CO1364" i="4" s="1"/>
  <c r="CP1364" i="4" s="1"/>
  <c r="CQ1364" i="4" s="1"/>
  <c r="CR1364" i="4" s="1"/>
  <c r="CS1364" i="4" s="1"/>
  <c r="CT1364" i="4" s="1"/>
  <c r="CU1364" i="4" s="1"/>
  <c r="CV1364" i="4" s="1"/>
  <c r="CW1364" i="4" s="1"/>
  <c r="CX1364" i="4" s="1"/>
  <c r="CY1364" i="4" s="1"/>
  <c r="CZ1364" i="4" s="1"/>
  <c r="DA1364" i="4" s="1"/>
  <c r="DB1364" i="4" s="1"/>
  <c r="DC1364" i="4" s="1"/>
  <c r="DD1364" i="4" s="1"/>
  <c r="DE1364" i="4" s="1"/>
  <c r="DF1364" i="4" s="1"/>
  <c r="DG1364" i="4" s="1"/>
  <c r="DH1364" i="4" s="1"/>
  <c r="DI1364" i="4" s="1"/>
  <c r="DJ1364" i="4" s="1"/>
  <c r="DK1364" i="4" s="1"/>
  <c r="DL1364" i="4" s="1"/>
  <c r="DM1364" i="4" s="1"/>
  <c r="DN1364" i="4" s="1"/>
  <c r="DO1364" i="4" s="1"/>
  <c r="DP1364" i="4" s="1"/>
  <c r="DQ1364" i="4" s="1"/>
  <c r="DR1364" i="4" s="1"/>
  <c r="DS1364" i="4" s="1"/>
  <c r="DT1364" i="4" s="1"/>
  <c r="DU1364" i="4" s="1"/>
  <c r="DV1364" i="4" s="1"/>
  <c r="DW1364" i="4" s="1"/>
  <c r="DX1364" i="4" s="1"/>
  <c r="DY1364" i="4" s="1"/>
  <c r="DZ1364" i="4" s="1"/>
  <c r="EA1364" i="4" s="1"/>
  <c r="EB1364" i="4" s="1"/>
  <c r="EC1364" i="4" s="1"/>
  <c r="ED1364" i="4" s="1"/>
  <c r="EE1364" i="4" s="1"/>
  <c r="EF1364" i="4" s="1"/>
  <c r="EG1364" i="4" s="1"/>
  <c r="EH1364" i="4" s="1"/>
  <c r="EI1364" i="4" s="1"/>
  <c r="EJ1364" i="4" s="1"/>
  <c r="EK1364" i="4" s="1"/>
  <c r="EL1364" i="4" s="1"/>
  <c r="EM1364" i="4" s="1"/>
  <c r="EN1364" i="4" s="1"/>
  <c r="EO1364" i="4" s="1"/>
  <c r="EP1364" i="4" s="1"/>
  <c r="EQ1364" i="4" s="1"/>
  <c r="ER1364" i="4" s="1"/>
  <c r="ES1364" i="4" s="1"/>
  <c r="ET1364" i="4" s="1"/>
  <c r="EU1364" i="4" s="1"/>
  <c r="EV1364" i="4" s="1"/>
  <c r="EW1364" i="4" s="1"/>
  <c r="EX1364" i="4" s="1"/>
  <c r="EY1364" i="4" s="1"/>
  <c r="EZ1364" i="4" s="1"/>
  <c r="FA1364" i="4" s="1"/>
  <c r="FB1364" i="4" s="1"/>
  <c r="FC1364" i="4" s="1"/>
  <c r="FD1364" i="4" s="1"/>
  <c r="FE1364" i="4" s="1"/>
  <c r="FF1364" i="4" s="1"/>
  <c r="FG1364" i="4" s="1"/>
  <c r="FH1364" i="4" s="1"/>
  <c r="FI1364" i="4" s="1"/>
  <c r="FJ1364" i="4" s="1"/>
  <c r="FK1364" i="4" s="1"/>
  <c r="FL1364" i="4" s="1"/>
  <c r="FM1364" i="4" s="1"/>
  <c r="FN1364" i="4" s="1"/>
  <c r="CF493" i="4"/>
  <c r="BR493" i="4"/>
  <c r="BY493" i="4"/>
  <c r="BP95" i="4"/>
  <c r="BR95" i="4" s="1"/>
  <c r="CD95" i="4"/>
  <c r="CF95" i="4" s="1"/>
  <c r="BW95" i="4"/>
  <c r="BY95" i="4" s="1"/>
  <c r="BQ95" i="4"/>
  <c r="CE95" i="4"/>
  <c r="BX95" i="4"/>
  <c r="BT94" i="4"/>
  <c r="BS94" i="4"/>
  <c r="CA94" i="4"/>
  <c r="BZ94" i="4"/>
  <c r="CH94" i="4"/>
  <c r="CG94" i="4"/>
  <c r="CH475" i="4"/>
  <c r="CG475" i="4"/>
  <c r="BT475" i="4"/>
  <c r="BS475" i="4"/>
  <c r="CD494" i="4"/>
  <c r="BW494" i="4"/>
  <c r="BP494" i="4"/>
  <c r="CA475" i="4"/>
  <c r="BZ475" i="4"/>
  <c r="BX476" i="4"/>
  <c r="CE476" i="4"/>
  <c r="BQ476" i="4"/>
  <c r="H495" i="4"/>
  <c r="G494" i="4"/>
  <c r="I494" i="4"/>
  <c r="G495" i="4"/>
  <c r="B95" i="4"/>
  <c r="E96" i="4"/>
  <c r="A97" i="4"/>
  <c r="F96" i="4"/>
  <c r="E495" i="4"/>
  <c r="A161" i="4"/>
  <c r="F477" i="4"/>
  <c r="B457" i="4"/>
  <c r="BR1475" i="4" l="1"/>
  <c r="BR1476" i="4" s="1"/>
  <c r="BY1476" i="4"/>
  <c r="CF1476" i="4"/>
  <c r="AX359" i="1"/>
  <c r="AY359" i="1"/>
  <c r="AZ339" i="1"/>
  <c r="BR494" i="4"/>
  <c r="BY494" i="4"/>
  <c r="CF494" i="4"/>
  <c r="CD96" i="4"/>
  <c r="BW96" i="4"/>
  <c r="BP96" i="4"/>
  <c r="CE96" i="4"/>
  <c r="BX96" i="4"/>
  <c r="BQ96" i="4"/>
  <c r="CA95" i="4"/>
  <c r="BZ95" i="4"/>
  <c r="CG95" i="4"/>
  <c r="CH95" i="4"/>
  <c r="BT95" i="4"/>
  <c r="BS95" i="4"/>
  <c r="BP495" i="4"/>
  <c r="BR495" i="4" s="1"/>
  <c r="BW495" i="4"/>
  <c r="BY495" i="4" s="1"/>
  <c r="CD495" i="4"/>
  <c r="CF495" i="4" s="1"/>
  <c r="BT476" i="4"/>
  <c r="BS476" i="4"/>
  <c r="CH476" i="4"/>
  <c r="CG476" i="4"/>
  <c r="BZ476" i="4"/>
  <c r="CA476" i="4"/>
  <c r="BX477" i="4"/>
  <c r="BQ477" i="4"/>
  <c r="CE477" i="4"/>
  <c r="H496" i="4"/>
  <c r="B96" i="4"/>
  <c r="I495" i="4"/>
  <c r="F97" i="4"/>
  <c r="E97" i="4"/>
  <c r="A98" i="4"/>
  <c r="E496" i="4"/>
  <c r="A162" i="4"/>
  <c r="BX1172" i="4" l="1"/>
  <c r="BX1173" i="4" s="1"/>
  <c r="BX1174" i="4" s="1"/>
  <c r="BX1175" i="4" s="1"/>
  <c r="BX1272" i="4"/>
  <c r="BX1273" i="4" s="1"/>
  <c r="CD1172" i="4"/>
  <c r="CD1173" i="4" s="1"/>
  <c r="CD1174" i="4" s="1"/>
  <c r="CD1175" i="4" s="1"/>
  <c r="CD1272" i="4"/>
  <c r="CD1273" i="4" s="1"/>
  <c r="BW1172" i="4"/>
  <c r="BW1173" i="4" s="1"/>
  <c r="BW1207" i="4" s="1"/>
  <c r="BW1272" i="4"/>
  <c r="BW1273" i="4" s="1"/>
  <c r="BP1172" i="4"/>
  <c r="BP1173" i="4" s="1"/>
  <c r="BP1179" i="4" s="1"/>
  <c r="BP1272" i="4"/>
  <c r="BP1273" i="4" s="1"/>
  <c r="BQ1172" i="4"/>
  <c r="BQ1173" i="4" s="1"/>
  <c r="BQ1174" i="4" s="1"/>
  <c r="BQ1175" i="4" s="1"/>
  <c r="BQ1272" i="4"/>
  <c r="BQ1273" i="4" s="1"/>
  <c r="CE1172" i="4"/>
  <c r="CE1173" i="4" s="1"/>
  <c r="CE1174" i="4" s="1"/>
  <c r="CE1272" i="4"/>
  <c r="CE1273" i="4" s="1"/>
  <c r="AZ340" i="1"/>
  <c r="AY360" i="1"/>
  <c r="AX360" i="1"/>
  <c r="BY96" i="4"/>
  <c r="BR96" i="4"/>
  <c r="CF96" i="4"/>
  <c r="CD97" i="4"/>
  <c r="CF97" i="4" s="1"/>
  <c r="BW97" i="4"/>
  <c r="BY97" i="4" s="1"/>
  <c r="BP97" i="4"/>
  <c r="BR97" i="4" s="1"/>
  <c r="CE97" i="4"/>
  <c r="BX97" i="4"/>
  <c r="BQ97" i="4"/>
  <c r="BT96" i="4"/>
  <c r="BS96" i="4"/>
  <c r="CA96" i="4"/>
  <c r="BZ96" i="4"/>
  <c r="CH96" i="4"/>
  <c r="CG96" i="4"/>
  <c r="CD496" i="4"/>
  <c r="BW496" i="4"/>
  <c r="BP496" i="4"/>
  <c r="BT477" i="4"/>
  <c r="BS477" i="4"/>
  <c r="BZ477" i="4"/>
  <c r="CA477" i="4"/>
  <c r="CG477" i="4"/>
  <c r="CH477" i="4"/>
  <c r="G496" i="4"/>
  <c r="G497" i="4"/>
  <c r="H497" i="4"/>
  <c r="I496" i="4"/>
  <c r="B97" i="4"/>
  <c r="A99" i="4"/>
  <c r="F98" i="4"/>
  <c r="E98" i="4"/>
  <c r="E497" i="4"/>
  <c r="A163" i="4"/>
  <c r="F478" i="4"/>
  <c r="B458" i="4"/>
  <c r="CE1183" i="4" l="1"/>
  <c r="CE1184" i="4" s="1"/>
  <c r="CE1185" i="4" s="1"/>
  <c r="BP1207" i="4"/>
  <c r="BP1182" i="4"/>
  <c r="BP1183" i="4" s="1"/>
  <c r="BP1184" i="4" s="1"/>
  <c r="BP1185" i="4" s="1"/>
  <c r="BP1174" i="4"/>
  <c r="BP1175" i="4" s="1"/>
  <c r="BP1176" i="4" s="1"/>
  <c r="BQ1183" i="4"/>
  <c r="BQ1184" i="4" s="1"/>
  <c r="BQ1185" i="4" s="1"/>
  <c r="BQ1179" i="4"/>
  <c r="BQ1181" i="4"/>
  <c r="BW1182" i="4"/>
  <c r="BW1183" i="4" s="1"/>
  <c r="BW1184" i="4" s="1"/>
  <c r="BW1185" i="4" s="1"/>
  <c r="BW1174" i="4"/>
  <c r="BW1175" i="4" s="1"/>
  <c r="BW1176" i="4" s="1"/>
  <c r="BQ1207" i="4"/>
  <c r="BX1183" i="4"/>
  <c r="BX1184" i="4" s="1"/>
  <c r="BX1185" i="4" s="1"/>
  <c r="BX1179" i="4"/>
  <c r="BX1207" i="4"/>
  <c r="BX1181" i="4"/>
  <c r="CD1179" i="4"/>
  <c r="CD1182" i="4"/>
  <c r="CD1183" i="4" s="1"/>
  <c r="CD1184" i="4" s="1"/>
  <c r="CD1185" i="4" s="1"/>
  <c r="CD1207" i="4"/>
  <c r="CE1175" i="4"/>
  <c r="CG1172" i="4"/>
  <c r="CG1173" i="4" s="1"/>
  <c r="CG1174" i="4" s="1"/>
  <c r="CG1175" i="4" s="1"/>
  <c r="CG1272" i="4"/>
  <c r="CG1273" i="4" s="1"/>
  <c r="CH1172" i="4"/>
  <c r="CH1173" i="4" s="1"/>
  <c r="CH1174" i="4" s="1"/>
  <c r="CH1272" i="4"/>
  <c r="CH1273" i="4" s="1"/>
  <c r="CE1274" i="4"/>
  <c r="CE1307" i="4"/>
  <c r="CE1281" i="4"/>
  <c r="CE1279" i="4"/>
  <c r="CE1283" i="4"/>
  <c r="CE1284" i="4" s="1"/>
  <c r="CE1285" i="4" s="1"/>
  <c r="BZ1172" i="4"/>
  <c r="BZ1173" i="4" s="1"/>
  <c r="BZ1174" i="4" s="1"/>
  <c r="BZ1175" i="4" s="1"/>
  <c r="BZ1272" i="4"/>
  <c r="BZ1273" i="4" s="1"/>
  <c r="CA1172" i="4"/>
  <c r="CA1173" i="4" s="1"/>
  <c r="CA1179" i="4" s="1"/>
  <c r="CA1180" i="4" s="1"/>
  <c r="CA1181" i="4" s="1"/>
  <c r="CA1182" i="4" s="1"/>
  <c r="CA1183" i="4" s="1"/>
  <c r="CA1184" i="4" s="1"/>
  <c r="CA1185" i="4" s="1"/>
  <c r="CA1272" i="4"/>
  <c r="CA1273" i="4" s="1"/>
  <c r="BQ1274" i="4"/>
  <c r="BQ1281" i="4"/>
  <c r="BQ1283" i="4"/>
  <c r="BQ1284" i="4" s="1"/>
  <c r="BQ1285" i="4" s="1"/>
  <c r="BQ1307" i="4"/>
  <c r="BQ1279" i="4"/>
  <c r="BT1172" i="4"/>
  <c r="BT1173" i="4" s="1"/>
  <c r="BT1207" i="4" s="1"/>
  <c r="BT1272" i="4"/>
  <c r="BT1273" i="4" s="1"/>
  <c r="BP1274" i="4"/>
  <c r="BP1282" i="4"/>
  <c r="BP1283" i="4" s="1"/>
  <c r="BP1284" i="4" s="1"/>
  <c r="BP1285" i="4" s="1"/>
  <c r="BP1307" i="4"/>
  <c r="BP1279" i="4"/>
  <c r="CF1172" i="4"/>
  <c r="CF1173" i="4" s="1"/>
  <c r="CF1197" i="4" s="1"/>
  <c r="CF1198" i="4" s="1"/>
  <c r="CF1272" i="4"/>
  <c r="CF1273" i="4" s="1"/>
  <c r="CE1179" i="4"/>
  <c r="BW1274" i="4"/>
  <c r="BW1282" i="4"/>
  <c r="BW1283" i="4" s="1"/>
  <c r="BW1284" i="4" s="1"/>
  <c r="BW1285" i="4" s="1"/>
  <c r="BW1307" i="4"/>
  <c r="BW1279" i="4"/>
  <c r="BR1172" i="4"/>
  <c r="BR1173" i="4" s="1"/>
  <c r="BR1197" i="4" s="1"/>
  <c r="BR1198" i="4" s="1"/>
  <c r="BR1272" i="4"/>
  <c r="BR1273" i="4" s="1"/>
  <c r="CE1181" i="4"/>
  <c r="CE1207" i="4"/>
  <c r="CD1274" i="4"/>
  <c r="CD1307" i="4"/>
  <c r="CD1279" i="4"/>
  <c r="CD1282" i="4"/>
  <c r="CD1283" i="4" s="1"/>
  <c r="CD1284" i="4" s="1"/>
  <c r="CD1285" i="4" s="1"/>
  <c r="BY1172" i="4"/>
  <c r="BY1173" i="4" s="1"/>
  <c r="BY1174" i="4" s="1"/>
  <c r="BY1272" i="4"/>
  <c r="BY1273" i="4" s="1"/>
  <c r="BS1172" i="4"/>
  <c r="BS1173" i="4" s="1"/>
  <c r="BS1174" i="4" s="1"/>
  <c r="BS1175" i="4" s="1"/>
  <c r="BS1272" i="4"/>
  <c r="BS1273" i="4" s="1"/>
  <c r="BW1179" i="4"/>
  <c r="BX1274" i="4"/>
  <c r="BX1281" i="4"/>
  <c r="BX1307" i="4"/>
  <c r="BX1279" i="4"/>
  <c r="BX1283" i="4"/>
  <c r="BX1284" i="4" s="1"/>
  <c r="BX1285" i="4" s="1"/>
  <c r="BX1176" i="4"/>
  <c r="BQ1176" i="4"/>
  <c r="CD1176" i="4"/>
  <c r="AX361" i="1"/>
  <c r="AY361" i="1"/>
  <c r="AZ341" i="1"/>
  <c r="BR496" i="4"/>
  <c r="BY496" i="4"/>
  <c r="CF496" i="4"/>
  <c r="BP98" i="4"/>
  <c r="BR98" i="4" s="1"/>
  <c r="CD98" i="4"/>
  <c r="CF98" i="4" s="1"/>
  <c r="BW98" i="4"/>
  <c r="BY98" i="4" s="1"/>
  <c r="BQ98" i="4"/>
  <c r="CE98" i="4"/>
  <c r="BX98" i="4"/>
  <c r="BT97" i="4"/>
  <c r="BS97" i="4"/>
  <c r="CA97" i="4"/>
  <c r="BZ97" i="4"/>
  <c r="CH97" i="4"/>
  <c r="CG97" i="4"/>
  <c r="BP497" i="4"/>
  <c r="BR497" i="4" s="1"/>
  <c r="CD497" i="4"/>
  <c r="CF497" i="4" s="1"/>
  <c r="BW497" i="4"/>
  <c r="BY497" i="4" s="1"/>
  <c r="BX478" i="4"/>
  <c r="CE478" i="4"/>
  <c r="BQ478" i="4"/>
  <c r="H498" i="4"/>
  <c r="G498" i="4"/>
  <c r="I497" i="4"/>
  <c r="B98" i="4"/>
  <c r="E498" i="4"/>
  <c r="F99" i="4"/>
  <c r="A100" i="4"/>
  <c r="E99" i="4"/>
  <c r="A164" i="4"/>
  <c r="F479" i="4"/>
  <c r="B459" i="4"/>
  <c r="CE1176" i="4" l="1"/>
  <c r="BR1207" i="4"/>
  <c r="BR1174" i="4"/>
  <c r="BR1175" i="4" s="1"/>
  <c r="BR1176" i="4" s="1"/>
  <c r="BR1179" i="4"/>
  <c r="BR1180" i="4" s="1"/>
  <c r="BR1181" i="4" s="1"/>
  <c r="BR1182" i="4" s="1"/>
  <c r="BR1183" i="4" s="1"/>
  <c r="BR1184" i="4" s="1"/>
  <c r="BR1185" i="4" s="1"/>
  <c r="BS1179" i="4"/>
  <c r="BS1180" i="4" s="1"/>
  <c r="BS1181" i="4" s="1"/>
  <c r="BS1182" i="4" s="1"/>
  <c r="BS1183" i="4" s="1"/>
  <c r="BS1184" i="4" s="1"/>
  <c r="BS1185" i="4" s="1"/>
  <c r="BS1197" i="4"/>
  <c r="BS1207" i="4"/>
  <c r="CH1200" i="4"/>
  <c r="CH1197" i="4"/>
  <c r="CA1200" i="4"/>
  <c r="CA1197" i="4"/>
  <c r="CA1207" i="4"/>
  <c r="BT1200" i="4"/>
  <c r="CA1174" i="4"/>
  <c r="BZ1179" i="4"/>
  <c r="BZ1180" i="4" s="1"/>
  <c r="BZ1181" i="4" s="1"/>
  <c r="BZ1182" i="4" s="1"/>
  <c r="BZ1183" i="4" s="1"/>
  <c r="BZ1184" i="4" s="1"/>
  <c r="BZ1185" i="4" s="1"/>
  <c r="BZ1197" i="4"/>
  <c r="BZ1207" i="4"/>
  <c r="BZ1199" i="4"/>
  <c r="CH1179" i="4"/>
  <c r="CH1180" i="4" s="1"/>
  <c r="CH1181" i="4" s="1"/>
  <c r="CH1182" i="4" s="1"/>
  <c r="CH1183" i="4" s="1"/>
  <c r="CH1184" i="4" s="1"/>
  <c r="CH1185" i="4" s="1"/>
  <c r="CG1179" i="4"/>
  <c r="CG1180" i="4" s="1"/>
  <c r="CG1181" i="4" s="1"/>
  <c r="CG1182" i="4" s="1"/>
  <c r="CG1183" i="4" s="1"/>
  <c r="CG1184" i="4" s="1"/>
  <c r="CG1185" i="4" s="1"/>
  <c r="CG1197" i="4"/>
  <c r="BS1199" i="4"/>
  <c r="CG1199" i="4"/>
  <c r="CG1207" i="4"/>
  <c r="CH1175" i="4"/>
  <c r="CF1207" i="4"/>
  <c r="BW1275" i="4"/>
  <c r="CF1274" i="4"/>
  <c r="CF1307" i="4"/>
  <c r="CF1297" i="4"/>
  <c r="CF1298" i="4" s="1"/>
  <c r="CF1279" i="4"/>
  <c r="CF1280" i="4" s="1"/>
  <c r="CF1281" i="4" s="1"/>
  <c r="CF1282" i="4" s="1"/>
  <c r="CF1283" i="4" s="1"/>
  <c r="CF1284" i="4" s="1"/>
  <c r="CF1285" i="4" s="1"/>
  <c r="BP1275" i="4"/>
  <c r="BT1274" i="4"/>
  <c r="BT1307" i="4"/>
  <c r="BT1297" i="4"/>
  <c r="BT1279" i="4"/>
  <c r="BT1280" i="4" s="1"/>
  <c r="BT1281" i="4" s="1"/>
  <c r="BT1282" i="4" s="1"/>
  <c r="BT1283" i="4" s="1"/>
  <c r="BT1284" i="4" s="1"/>
  <c r="BT1285" i="4" s="1"/>
  <c r="BT1300" i="4"/>
  <c r="BX1275" i="4"/>
  <c r="BQ1275" i="4"/>
  <c r="CA1274" i="4"/>
  <c r="CA1307" i="4"/>
  <c r="CA1297" i="4"/>
  <c r="CA1279" i="4"/>
  <c r="CA1280" i="4" s="1"/>
  <c r="CA1281" i="4" s="1"/>
  <c r="CA1282" i="4" s="1"/>
  <c r="CA1283" i="4" s="1"/>
  <c r="CA1284" i="4" s="1"/>
  <c r="CA1285" i="4" s="1"/>
  <c r="CA1300" i="4"/>
  <c r="BS1274" i="4"/>
  <c r="BS1299" i="4"/>
  <c r="BS1307" i="4"/>
  <c r="BS1297" i="4"/>
  <c r="BS1279" i="4"/>
  <c r="BS1280" i="4" s="1"/>
  <c r="BS1281" i="4" s="1"/>
  <c r="BS1282" i="4" s="1"/>
  <c r="BS1283" i="4" s="1"/>
  <c r="BS1284" i="4" s="1"/>
  <c r="BS1285" i="4" s="1"/>
  <c r="BZ1274" i="4"/>
  <c r="BZ1299" i="4"/>
  <c r="BZ1307" i="4"/>
  <c r="BZ1297" i="4"/>
  <c r="BZ1279" i="4"/>
  <c r="BZ1280" i="4" s="1"/>
  <c r="BZ1281" i="4" s="1"/>
  <c r="BZ1282" i="4" s="1"/>
  <c r="BZ1283" i="4" s="1"/>
  <c r="BZ1284" i="4" s="1"/>
  <c r="BZ1285" i="4" s="1"/>
  <c r="BY1279" i="4"/>
  <c r="BY1280" i="4" s="1"/>
  <c r="BY1281" i="4" s="1"/>
  <c r="BY1282" i="4" s="1"/>
  <c r="BY1283" i="4" s="1"/>
  <c r="BY1284" i="4" s="1"/>
  <c r="BY1285" i="4" s="1"/>
  <c r="BY1274" i="4"/>
  <c r="BY1307" i="4"/>
  <c r="BY1297" i="4"/>
  <c r="BY1298" i="4" s="1"/>
  <c r="BT1179" i="4"/>
  <c r="BT1180" i="4" s="1"/>
  <c r="BT1181" i="4" s="1"/>
  <c r="BT1182" i="4" s="1"/>
  <c r="BT1183" i="4" s="1"/>
  <c r="BT1184" i="4" s="1"/>
  <c r="BT1185" i="4" s="1"/>
  <c r="CF1174" i="4"/>
  <c r="CF1175" i="4" s="1"/>
  <c r="BT1174" i="4"/>
  <c r="BY1179" i="4"/>
  <c r="BY1180" i="4" s="1"/>
  <c r="BY1181" i="4" s="1"/>
  <c r="BY1182" i="4" s="1"/>
  <c r="BY1183" i="4" s="1"/>
  <c r="BY1184" i="4" s="1"/>
  <c r="BY1185" i="4" s="1"/>
  <c r="BY1197" i="4"/>
  <c r="BY1198" i="4" s="1"/>
  <c r="CD1275" i="4"/>
  <c r="CE1275" i="4"/>
  <c r="BY1207" i="4"/>
  <c r="BT1197" i="4"/>
  <c r="CH1274" i="4"/>
  <c r="CH1307" i="4"/>
  <c r="CH1300" i="4"/>
  <c r="CH1297" i="4"/>
  <c r="CH1279" i="4"/>
  <c r="CH1280" i="4" s="1"/>
  <c r="CH1281" i="4" s="1"/>
  <c r="CH1282" i="4" s="1"/>
  <c r="CH1283" i="4" s="1"/>
  <c r="CH1284" i="4" s="1"/>
  <c r="CH1285" i="4" s="1"/>
  <c r="BR1274" i="4"/>
  <c r="BR1307" i="4"/>
  <c r="BR1297" i="4"/>
  <c r="BR1298" i="4" s="1"/>
  <c r="BR1279" i="4"/>
  <c r="BR1280" i="4" s="1"/>
  <c r="BR1281" i="4" s="1"/>
  <c r="BR1282" i="4" s="1"/>
  <c r="BR1283" i="4" s="1"/>
  <c r="BR1284" i="4" s="1"/>
  <c r="BR1285" i="4" s="1"/>
  <c r="CG1274" i="4"/>
  <c r="CG1307" i="4"/>
  <c r="CG1299" i="4"/>
  <c r="CG1297" i="4"/>
  <c r="CG1279" i="4"/>
  <c r="CG1280" i="4" s="1"/>
  <c r="CG1281" i="4" s="1"/>
  <c r="CG1282" i="4" s="1"/>
  <c r="CG1283" i="4" s="1"/>
  <c r="CG1284" i="4" s="1"/>
  <c r="CG1285" i="4" s="1"/>
  <c r="CF1179" i="4"/>
  <c r="CF1180" i="4" s="1"/>
  <c r="CF1181" i="4" s="1"/>
  <c r="CF1182" i="4" s="1"/>
  <c r="CF1183" i="4" s="1"/>
  <c r="CF1184" i="4" s="1"/>
  <c r="CF1185" i="4" s="1"/>
  <c r="CH1207" i="4"/>
  <c r="BY1175" i="4"/>
  <c r="BY1176" i="4" s="1"/>
  <c r="BS1176" i="4"/>
  <c r="BZ1176" i="4"/>
  <c r="CG1176" i="4"/>
  <c r="AZ342" i="1"/>
  <c r="AY362" i="1"/>
  <c r="AX362" i="1"/>
  <c r="CE99" i="4"/>
  <c r="BX99" i="4"/>
  <c r="BQ99" i="4"/>
  <c r="CA98" i="4"/>
  <c r="BZ98" i="4"/>
  <c r="CD99" i="4"/>
  <c r="CF99" i="4" s="1"/>
  <c r="BW99" i="4"/>
  <c r="BY99" i="4" s="1"/>
  <c r="BP99" i="4"/>
  <c r="BR99" i="4" s="1"/>
  <c r="CH98" i="4"/>
  <c r="CG98" i="4"/>
  <c r="BT98" i="4"/>
  <c r="BS98" i="4"/>
  <c r="CD498" i="4"/>
  <c r="CF498" i="4" s="1"/>
  <c r="BW498" i="4"/>
  <c r="BY498" i="4" s="1"/>
  <c r="BP498" i="4"/>
  <c r="BR498" i="4" s="1"/>
  <c r="BT478" i="4"/>
  <c r="BS478" i="4"/>
  <c r="CH478" i="4"/>
  <c r="CG478" i="4"/>
  <c r="CA478" i="4"/>
  <c r="BZ478" i="4"/>
  <c r="BQ479" i="4"/>
  <c r="CE479" i="4"/>
  <c r="BX479" i="4"/>
  <c r="H499" i="4"/>
  <c r="B99" i="4"/>
  <c r="I498" i="4"/>
  <c r="E499" i="4"/>
  <c r="E100" i="4"/>
  <c r="A101" i="4"/>
  <c r="F100" i="4"/>
  <c r="A165" i="4"/>
  <c r="F480" i="4"/>
  <c r="B460" i="4"/>
  <c r="CA1175" i="4" l="1"/>
  <c r="CA1176" i="4" s="1"/>
  <c r="CH1176" i="4"/>
  <c r="CF1176" i="4"/>
  <c r="BZ1275" i="4"/>
  <c r="CA1275" i="4"/>
  <c r="BQ1276" i="4"/>
  <c r="BX1276" i="4"/>
  <c r="CD1276" i="4"/>
  <c r="BS1275" i="4"/>
  <c r="BT1175" i="4"/>
  <c r="BT1275" i="4"/>
  <c r="CG1275" i="4"/>
  <c r="BP1276" i="4"/>
  <c r="CE1276" i="4"/>
  <c r="BY1275" i="4"/>
  <c r="CF1275" i="4"/>
  <c r="BR1275" i="4"/>
  <c r="BW1276" i="4"/>
  <c r="CH1275" i="4"/>
  <c r="AZ343" i="1"/>
  <c r="CD100" i="4"/>
  <c r="CF100" i="4" s="1"/>
  <c r="BP100" i="4"/>
  <c r="BR100" i="4" s="1"/>
  <c r="BW100" i="4"/>
  <c r="BY100" i="4" s="1"/>
  <c r="CE100" i="4"/>
  <c r="BQ100" i="4"/>
  <c r="BX100" i="4"/>
  <c r="BT99" i="4"/>
  <c r="BS99" i="4"/>
  <c r="CA99" i="4"/>
  <c r="BZ99" i="4"/>
  <c r="CH99" i="4"/>
  <c r="CG99" i="4"/>
  <c r="CD499" i="4"/>
  <c r="BW499" i="4"/>
  <c r="BP499" i="4"/>
  <c r="CA479" i="4"/>
  <c r="BZ479" i="4"/>
  <c r="CH479" i="4"/>
  <c r="CG479" i="4"/>
  <c r="BS479" i="4"/>
  <c r="BT479" i="4"/>
  <c r="CE480" i="4"/>
  <c r="BX480" i="4"/>
  <c r="BQ480" i="4"/>
  <c r="B100" i="4"/>
  <c r="G499" i="4"/>
  <c r="I499" i="4"/>
  <c r="H500" i="4"/>
  <c r="F101" i="4"/>
  <c r="A102" i="4"/>
  <c r="E101" i="4"/>
  <c r="E500" i="4"/>
  <c r="A166" i="4"/>
  <c r="F481" i="4"/>
  <c r="B461" i="4"/>
  <c r="BT1276" i="4" l="1"/>
  <c r="BT1176" i="4"/>
  <c r="BS1276" i="4"/>
  <c r="BY1276" i="4"/>
  <c r="CH1276" i="4"/>
  <c r="BR1276" i="4"/>
  <c r="CF1276" i="4"/>
  <c r="CA1276" i="4"/>
  <c r="CG1276" i="4"/>
  <c r="BZ1276" i="4"/>
  <c r="AZ344" i="1"/>
  <c r="BR499" i="4"/>
  <c r="BY499" i="4"/>
  <c r="CF499" i="4"/>
  <c r="BP101" i="4"/>
  <c r="BR101" i="4" s="1"/>
  <c r="CD101" i="4"/>
  <c r="CF101" i="4" s="1"/>
  <c r="BW101" i="4"/>
  <c r="BY101" i="4" s="1"/>
  <c r="CA100" i="4"/>
  <c r="BZ100" i="4"/>
  <c r="BQ101" i="4"/>
  <c r="CE101" i="4"/>
  <c r="BX101" i="4"/>
  <c r="BT100" i="4"/>
  <c r="BS100" i="4"/>
  <c r="CH100" i="4"/>
  <c r="CG100" i="4"/>
  <c r="BS480" i="4"/>
  <c r="BT480" i="4"/>
  <c r="CA480" i="4"/>
  <c r="BZ480" i="4"/>
  <c r="CG480" i="4"/>
  <c r="CH480" i="4"/>
  <c r="BX481" i="4"/>
  <c r="BQ481" i="4"/>
  <c r="CE481" i="4"/>
  <c r="BW500" i="4"/>
  <c r="BP500" i="4"/>
  <c r="CD500" i="4"/>
  <c r="G501" i="4"/>
  <c r="I500" i="4"/>
  <c r="G500" i="4"/>
  <c r="H501" i="4"/>
  <c r="B101" i="4"/>
  <c r="E501" i="4"/>
  <c r="F102" i="4"/>
  <c r="A103" i="4"/>
  <c r="E102" i="4"/>
  <c r="A167" i="4"/>
  <c r="AZ345" i="1" l="1"/>
  <c r="CD1083" i="4"/>
  <c r="CD1084" i="4" s="1"/>
  <c r="CD1085" i="4" s="1"/>
  <c r="BW1083" i="4"/>
  <c r="BW1084" i="4" s="1"/>
  <c r="BW1085" i="4" s="1"/>
  <c r="BP1083" i="4"/>
  <c r="BP1084" i="4" s="1"/>
  <c r="BP1085" i="4" s="1"/>
  <c r="CF500" i="4"/>
  <c r="BR500" i="4"/>
  <c r="BY500" i="4"/>
  <c r="CE102" i="4"/>
  <c r="BX102" i="4"/>
  <c r="BQ102" i="4"/>
  <c r="CA101" i="4"/>
  <c r="BZ101" i="4"/>
  <c r="CH101" i="4"/>
  <c r="CG101" i="4"/>
  <c r="BT101" i="4"/>
  <c r="BS101" i="4"/>
  <c r="CD102" i="4"/>
  <c r="CF102" i="4" s="1"/>
  <c r="BW102" i="4"/>
  <c r="BY102" i="4" s="1"/>
  <c r="BP102" i="4"/>
  <c r="BR102" i="4" s="1"/>
  <c r="CD501" i="4"/>
  <c r="CF501" i="4" s="1"/>
  <c r="BP501" i="4"/>
  <c r="BR501" i="4" s="1"/>
  <c r="BW501" i="4"/>
  <c r="BY501" i="4" s="1"/>
  <c r="CH481" i="4"/>
  <c r="CG481" i="4"/>
  <c r="BT481" i="4"/>
  <c r="BS481" i="4"/>
  <c r="CA481" i="4"/>
  <c r="BZ481" i="4"/>
  <c r="H502" i="4"/>
  <c r="G118" i="4"/>
  <c r="G502" i="4"/>
  <c r="I501" i="4"/>
  <c r="B102" i="4"/>
  <c r="A104" i="4"/>
  <c r="E103" i="4"/>
  <c r="F103" i="4"/>
  <c r="E502" i="4"/>
  <c r="A168" i="4"/>
  <c r="F482" i="4"/>
  <c r="B462" i="4"/>
  <c r="AZ346" i="1" l="1"/>
  <c r="BR1080" i="4"/>
  <c r="BR1081" i="4" s="1"/>
  <c r="BR1082" i="4" s="1"/>
  <c r="BR1083" i="4" s="1"/>
  <c r="BR1084" i="4" s="1"/>
  <c r="BR1085" i="4" s="1"/>
  <c r="BR1098" i="4"/>
  <c r="BY1098" i="4"/>
  <c r="BY1080" i="4"/>
  <c r="BY1081" i="4" s="1"/>
  <c r="BY1082" i="4" s="1"/>
  <c r="BY1083" i="4" s="1"/>
  <c r="BY1084" i="4" s="1"/>
  <c r="BY1085" i="4" s="1"/>
  <c r="CF1098" i="4"/>
  <c r="CF1080" i="4"/>
  <c r="CF1081" i="4" s="1"/>
  <c r="CF1082" i="4" s="1"/>
  <c r="CF1083" i="4" s="1"/>
  <c r="CF1084" i="4" s="1"/>
  <c r="CF1085" i="4" s="1"/>
  <c r="BY118" i="4"/>
  <c r="BR118" i="4"/>
  <c r="CF118" i="4"/>
  <c r="CE103" i="4"/>
  <c r="BX103" i="4"/>
  <c r="BQ103" i="4"/>
  <c r="BP103" i="4"/>
  <c r="BR103" i="4" s="1"/>
  <c r="CD103" i="4"/>
  <c r="CF103" i="4" s="1"/>
  <c r="BW103" i="4"/>
  <c r="BY103" i="4" s="1"/>
  <c r="BT102" i="4"/>
  <c r="BS102" i="4"/>
  <c r="CA102" i="4"/>
  <c r="BZ102" i="4"/>
  <c r="CG102" i="4"/>
  <c r="CH102" i="4"/>
  <c r="BX482" i="4"/>
  <c r="BQ482" i="4"/>
  <c r="CE482" i="4"/>
  <c r="CD502" i="4"/>
  <c r="CF502" i="4" s="1"/>
  <c r="BW502" i="4"/>
  <c r="BY502" i="4" s="1"/>
  <c r="BP502" i="4"/>
  <c r="BR502" i="4" s="1"/>
  <c r="G518" i="4"/>
  <c r="G134" i="4"/>
  <c r="I502" i="4"/>
  <c r="H503" i="4"/>
  <c r="G119" i="4"/>
  <c r="G503" i="4"/>
  <c r="B103" i="4"/>
  <c r="F104" i="4"/>
  <c r="E503" i="4"/>
  <c r="E104" i="4"/>
  <c r="A105" i="4"/>
  <c r="A169" i="4"/>
  <c r="F483" i="4"/>
  <c r="B463" i="4"/>
  <c r="AZ347" i="1" l="1"/>
  <c r="BY518" i="4"/>
  <c r="CF518" i="4"/>
  <c r="BR518" i="4"/>
  <c r="CF119" i="4"/>
  <c r="BY119" i="4"/>
  <c r="BR119" i="4"/>
  <c r="BY134" i="4"/>
  <c r="BR134" i="4"/>
  <c r="CF134" i="4"/>
  <c r="BW104" i="4"/>
  <c r="BY104" i="4" s="1"/>
  <c r="BP104" i="4"/>
  <c r="BR104" i="4" s="1"/>
  <c r="CD104" i="4"/>
  <c r="CF104" i="4" s="1"/>
  <c r="BX104" i="4"/>
  <c r="BQ104" i="4"/>
  <c r="CE104" i="4"/>
  <c r="BT103" i="4"/>
  <c r="BS103" i="4"/>
  <c r="CA103" i="4"/>
  <c r="BZ103" i="4"/>
  <c r="CH103" i="4"/>
  <c r="CG103" i="4"/>
  <c r="CE483" i="4"/>
  <c r="BX483" i="4"/>
  <c r="BQ483" i="4"/>
  <c r="CD503" i="4"/>
  <c r="CF503" i="4" s="1"/>
  <c r="BW503" i="4"/>
  <c r="BY503" i="4" s="1"/>
  <c r="BP503" i="4"/>
  <c r="BR503" i="4" s="1"/>
  <c r="CH482" i="4"/>
  <c r="CG482" i="4"/>
  <c r="BT482" i="4"/>
  <c r="BS482" i="4"/>
  <c r="CA482" i="4"/>
  <c r="BZ482" i="4"/>
  <c r="I503" i="4"/>
  <c r="H504" i="4"/>
  <c r="G534" i="4"/>
  <c r="G150" i="4"/>
  <c r="G519" i="4"/>
  <c r="G135" i="4"/>
  <c r="G120" i="4"/>
  <c r="G504" i="4"/>
  <c r="B104" i="4"/>
  <c r="A106" i="4"/>
  <c r="F105" i="4"/>
  <c r="E105" i="4"/>
  <c r="E504" i="4"/>
  <c r="A170" i="4"/>
  <c r="F484" i="4"/>
  <c r="B464" i="4"/>
  <c r="BQ1472" i="4" l="1"/>
  <c r="BQ1473" i="4" s="1"/>
  <c r="BQ1481" i="4" s="1"/>
  <c r="BQ1572" i="4"/>
  <c r="BQ1573" i="4" s="1"/>
  <c r="BX1472" i="4"/>
  <c r="BX1473" i="4" s="1"/>
  <c r="BX1481" i="4" s="1"/>
  <c r="BX1572" i="4"/>
  <c r="BX1573" i="4" s="1"/>
  <c r="CE1472" i="4"/>
  <c r="CE1473" i="4" s="1"/>
  <c r="CE1481" i="4" s="1"/>
  <c r="CE1572" i="4"/>
  <c r="CE1573" i="4" s="1"/>
  <c r="AZ348" i="1"/>
  <c r="BR120" i="4"/>
  <c r="CF120" i="4"/>
  <c r="BY120" i="4"/>
  <c r="CF135" i="4"/>
  <c r="BR135" i="4"/>
  <c r="BY135" i="4"/>
  <c r="BR150" i="4"/>
  <c r="CF150" i="4"/>
  <c r="BY150" i="4"/>
  <c r="CH104" i="4"/>
  <c r="CG104" i="4"/>
  <c r="BT104" i="4"/>
  <c r="BS104" i="4"/>
  <c r="CA104" i="4"/>
  <c r="BZ104" i="4"/>
  <c r="CE105" i="4"/>
  <c r="BX105" i="4"/>
  <c r="BQ105" i="4"/>
  <c r="CD105" i="4"/>
  <c r="CF105" i="4" s="1"/>
  <c r="BW105" i="4"/>
  <c r="BY105" i="4" s="1"/>
  <c r="BP105" i="4"/>
  <c r="BR105" i="4" s="1"/>
  <c r="BY534" i="4"/>
  <c r="BR534" i="4"/>
  <c r="CF534" i="4"/>
  <c r="BP504" i="4"/>
  <c r="BR504" i="4" s="1"/>
  <c r="BW504" i="4"/>
  <c r="BY504" i="4" s="1"/>
  <c r="CD504" i="4"/>
  <c r="CF504" i="4" s="1"/>
  <c r="BY519" i="4"/>
  <c r="BR519" i="4"/>
  <c r="CF519" i="4"/>
  <c r="BT483" i="4"/>
  <c r="BS483" i="4"/>
  <c r="BX484" i="4"/>
  <c r="BQ484" i="4"/>
  <c r="CE484" i="4"/>
  <c r="BZ483" i="4"/>
  <c r="CA483" i="4"/>
  <c r="CH483" i="4"/>
  <c r="CG483" i="4"/>
  <c r="I504" i="4"/>
  <c r="G520" i="4"/>
  <c r="G136" i="4"/>
  <c r="G535" i="4"/>
  <c r="G151" i="4"/>
  <c r="G121" i="4"/>
  <c r="G505" i="4"/>
  <c r="H505" i="4"/>
  <c r="G550" i="4"/>
  <c r="G166" i="4"/>
  <c r="B105" i="4"/>
  <c r="E505" i="4"/>
  <c r="F106" i="4"/>
  <c r="A107" i="4"/>
  <c r="E106" i="4"/>
  <c r="A171" i="4"/>
  <c r="F485" i="4"/>
  <c r="B465" i="4"/>
  <c r="BX1507" i="4" l="1"/>
  <c r="BX1474" i="4"/>
  <c r="BX1479" i="4"/>
  <c r="BX1483" i="4"/>
  <c r="BX1484" i="4" s="1"/>
  <c r="BX1485" i="4" s="1"/>
  <c r="BQ1474" i="4"/>
  <c r="BQ1507" i="4"/>
  <c r="BQ1479" i="4"/>
  <c r="BQ1483" i="4"/>
  <c r="BQ1484" i="4" s="1"/>
  <c r="BQ1485" i="4" s="1"/>
  <c r="CE1483" i="4"/>
  <c r="CE1484" i="4" s="1"/>
  <c r="CE1485" i="4" s="1"/>
  <c r="CE1479" i="4"/>
  <c r="CE1507" i="4"/>
  <c r="CE1474" i="4"/>
  <c r="CE1574" i="4"/>
  <c r="CE1575" i="4" s="1"/>
  <c r="CE1607" i="4"/>
  <c r="CE1581" i="4"/>
  <c r="CE1579" i="4"/>
  <c r="CE1583" i="4"/>
  <c r="CE1584" i="4" s="1"/>
  <c r="CE1585" i="4" s="1"/>
  <c r="BX1574" i="4"/>
  <c r="BX1575" i="4" s="1"/>
  <c r="BX1581" i="4"/>
  <c r="BX1607" i="4"/>
  <c r="BX1579" i="4"/>
  <c r="BX1583" i="4"/>
  <c r="BX1584" i="4" s="1"/>
  <c r="BX1585" i="4" s="1"/>
  <c r="BQ1574" i="4"/>
  <c r="BQ1575" i="4" s="1"/>
  <c r="BQ1581" i="4"/>
  <c r="BQ1607" i="4"/>
  <c r="BQ1579" i="4"/>
  <c r="BQ1583" i="4"/>
  <c r="BQ1584" i="4" s="1"/>
  <c r="BQ1585" i="4" s="1"/>
  <c r="BT1472" i="4"/>
  <c r="BT1473" i="4" s="1"/>
  <c r="BT1474" i="4" s="1"/>
  <c r="BT1572" i="4"/>
  <c r="BT1573" i="4" s="1"/>
  <c r="BS1472" i="4"/>
  <c r="BS1473" i="4" s="1"/>
  <c r="BS1474" i="4" s="1"/>
  <c r="BS1572" i="4"/>
  <c r="BS1573" i="4" s="1"/>
  <c r="CG1472" i="4"/>
  <c r="CG1473" i="4" s="1"/>
  <c r="CG1474" i="4" s="1"/>
  <c r="CG1572" i="4"/>
  <c r="CG1573" i="4" s="1"/>
  <c r="CH1472" i="4"/>
  <c r="CH1473" i="4" s="1"/>
  <c r="CH1474" i="4" s="1"/>
  <c r="CH1572" i="4"/>
  <c r="CH1573" i="4" s="1"/>
  <c r="CA1472" i="4"/>
  <c r="CA1473" i="4" s="1"/>
  <c r="CA1507" i="4" s="1"/>
  <c r="CA1572" i="4"/>
  <c r="CA1573" i="4" s="1"/>
  <c r="BZ1472" i="4"/>
  <c r="BZ1473" i="4" s="1"/>
  <c r="BZ1474" i="4" s="1"/>
  <c r="BZ1572" i="4"/>
  <c r="BZ1573" i="4" s="1"/>
  <c r="AZ349" i="1"/>
  <c r="BP106" i="4"/>
  <c r="BR106" i="4" s="1"/>
  <c r="CD106" i="4"/>
  <c r="CF106" i="4" s="1"/>
  <c r="BW106" i="4"/>
  <c r="BY106" i="4" s="1"/>
  <c r="BR166" i="4"/>
  <c r="BY166" i="4"/>
  <c r="CF166" i="4"/>
  <c r="BQ106" i="4"/>
  <c r="CE106" i="4"/>
  <c r="BX106" i="4"/>
  <c r="CF121" i="4"/>
  <c r="BY121" i="4"/>
  <c r="BR121" i="4"/>
  <c r="CF151" i="4"/>
  <c r="BY151" i="4"/>
  <c r="BR151" i="4"/>
  <c r="BR136" i="4"/>
  <c r="BY136" i="4"/>
  <c r="CF136" i="4"/>
  <c r="BT105" i="4"/>
  <c r="BS105" i="4"/>
  <c r="CA105" i="4"/>
  <c r="BZ105" i="4"/>
  <c r="CH105" i="4"/>
  <c r="CG105" i="4"/>
  <c r="BX485" i="4"/>
  <c r="CE485" i="4"/>
  <c r="BQ485" i="4"/>
  <c r="BW505" i="4"/>
  <c r="BY505" i="4" s="1"/>
  <c r="CD505" i="4"/>
  <c r="CF505" i="4" s="1"/>
  <c r="BP505" i="4"/>
  <c r="BR505" i="4" s="1"/>
  <c r="CF550" i="4"/>
  <c r="BY550" i="4"/>
  <c r="BR550" i="4"/>
  <c r="CH484" i="4"/>
  <c r="CG484" i="4"/>
  <c r="BT484" i="4"/>
  <c r="BS484" i="4"/>
  <c r="BZ484" i="4"/>
  <c r="CA484" i="4"/>
  <c r="CF535" i="4"/>
  <c r="BR535" i="4"/>
  <c r="BY535" i="4"/>
  <c r="CF520" i="4"/>
  <c r="BY520" i="4"/>
  <c r="BR520" i="4"/>
  <c r="G536" i="4"/>
  <c r="G152" i="4"/>
  <c r="G566" i="4"/>
  <c r="I505" i="4"/>
  <c r="G122" i="4"/>
  <c r="G506" i="4"/>
  <c r="G551" i="4"/>
  <c r="G167" i="4"/>
  <c r="H506" i="4"/>
  <c r="G521" i="4"/>
  <c r="G137" i="4"/>
  <c r="B106" i="4"/>
  <c r="E506" i="4"/>
  <c r="A108" i="4"/>
  <c r="E107" i="4"/>
  <c r="F107" i="4"/>
  <c r="A172" i="4"/>
  <c r="BX1475" i="4" l="1"/>
  <c r="CE1475" i="4"/>
  <c r="CE1476" i="4" s="1"/>
  <c r="BQ1475" i="4"/>
  <c r="BQ1476" i="4" s="1"/>
  <c r="BS1497" i="4"/>
  <c r="CH1574" i="4"/>
  <c r="CH1575" i="4" s="1"/>
  <c r="CH1607" i="4"/>
  <c r="CH1597" i="4"/>
  <c r="CH1579" i="4"/>
  <c r="CH1580" i="4" s="1"/>
  <c r="CH1581" i="4" s="1"/>
  <c r="CH1582" i="4" s="1"/>
  <c r="CH1583" i="4" s="1"/>
  <c r="CH1584" i="4" s="1"/>
  <c r="CH1585" i="4" s="1"/>
  <c r="CH1600" i="4"/>
  <c r="CG1574" i="4"/>
  <c r="CG1607" i="4"/>
  <c r="CG1599" i="4"/>
  <c r="CG1597" i="4"/>
  <c r="CG1579" i="4"/>
  <c r="CG1580" i="4" s="1"/>
  <c r="CG1581" i="4" s="1"/>
  <c r="CG1582" i="4" s="1"/>
  <c r="CG1583" i="4" s="1"/>
  <c r="CG1584" i="4" s="1"/>
  <c r="CG1585" i="4" s="1"/>
  <c r="CA1479" i="4"/>
  <c r="CA1480" i="4" s="1"/>
  <c r="CA1481" i="4" s="1"/>
  <c r="CA1482" i="4" s="1"/>
  <c r="CA1483" i="4" s="1"/>
  <c r="CA1484" i="4" s="1"/>
  <c r="CA1485" i="4" s="1"/>
  <c r="BS1574" i="4"/>
  <c r="BS1575" i="4" s="1"/>
  <c r="BS1599" i="4"/>
  <c r="BS1607" i="4"/>
  <c r="BS1597" i="4"/>
  <c r="BS1579" i="4"/>
  <c r="BS1580" i="4" s="1"/>
  <c r="BS1581" i="4" s="1"/>
  <c r="BS1582" i="4" s="1"/>
  <c r="BS1583" i="4" s="1"/>
  <c r="BS1584" i="4" s="1"/>
  <c r="BS1585" i="4" s="1"/>
  <c r="BT1574" i="4"/>
  <c r="BT1575" i="4" s="1"/>
  <c r="BT1607" i="4"/>
  <c r="BT1597" i="4"/>
  <c r="BT1579" i="4"/>
  <c r="BT1580" i="4" s="1"/>
  <c r="BT1581" i="4" s="1"/>
  <c r="BT1582" i="4" s="1"/>
  <c r="BT1583" i="4" s="1"/>
  <c r="BT1584" i="4" s="1"/>
  <c r="BT1585" i="4" s="1"/>
  <c r="BT1600" i="4"/>
  <c r="BS1507" i="4"/>
  <c r="CH1500" i="4"/>
  <c r="CH1479" i="4"/>
  <c r="CH1480" i="4" s="1"/>
  <c r="CH1481" i="4" s="1"/>
  <c r="CH1482" i="4" s="1"/>
  <c r="CH1483" i="4" s="1"/>
  <c r="CH1484" i="4" s="1"/>
  <c r="CH1485" i="4" s="1"/>
  <c r="CH1497" i="4"/>
  <c r="CH1507" i="4"/>
  <c r="CG1479" i="4"/>
  <c r="CG1480" i="4" s="1"/>
  <c r="CG1481" i="4" s="1"/>
  <c r="CG1482" i="4" s="1"/>
  <c r="CG1483" i="4" s="1"/>
  <c r="CG1484" i="4" s="1"/>
  <c r="CG1485" i="4" s="1"/>
  <c r="BT1479" i="4"/>
  <c r="BT1480" i="4" s="1"/>
  <c r="BT1481" i="4" s="1"/>
  <c r="BT1482" i="4" s="1"/>
  <c r="BT1483" i="4" s="1"/>
  <c r="BT1484" i="4" s="1"/>
  <c r="BT1485" i="4" s="1"/>
  <c r="CG1507" i="4"/>
  <c r="BT1500" i="4"/>
  <c r="BT1497" i="4"/>
  <c r="BT1507" i="4"/>
  <c r="BZ1574" i="4"/>
  <c r="BZ1599" i="4"/>
  <c r="BZ1607" i="4"/>
  <c r="BZ1597" i="4"/>
  <c r="BZ1579" i="4"/>
  <c r="BZ1580" i="4" s="1"/>
  <c r="BZ1581" i="4" s="1"/>
  <c r="BZ1582" i="4" s="1"/>
  <c r="BZ1583" i="4" s="1"/>
  <c r="BZ1584" i="4" s="1"/>
  <c r="BZ1585" i="4" s="1"/>
  <c r="CA1474" i="4"/>
  <c r="CA1475" i="4" s="1"/>
  <c r="CA1500" i="4"/>
  <c r="CA1574" i="4"/>
  <c r="CA1575" i="4" s="1"/>
  <c r="CA1607" i="4"/>
  <c r="CA1597" i="4"/>
  <c r="CA1579" i="4"/>
  <c r="CA1580" i="4" s="1"/>
  <c r="CA1581" i="4" s="1"/>
  <c r="CA1582" i="4" s="1"/>
  <c r="CA1583" i="4" s="1"/>
  <c r="CA1584" i="4" s="1"/>
  <c r="CA1585" i="4" s="1"/>
  <c r="CA1600" i="4"/>
  <c r="CA1497" i="4"/>
  <c r="CG1497" i="4"/>
  <c r="CG1499" i="4"/>
  <c r="BQ1576" i="4"/>
  <c r="BZ1497" i="4"/>
  <c r="BZ1479" i="4"/>
  <c r="BZ1480" i="4" s="1"/>
  <c r="BZ1481" i="4" s="1"/>
  <c r="BZ1482" i="4" s="1"/>
  <c r="BZ1483" i="4" s="1"/>
  <c r="BZ1484" i="4" s="1"/>
  <c r="BZ1485" i="4" s="1"/>
  <c r="BZ1507" i="4"/>
  <c r="BZ1499" i="4"/>
  <c r="BX1576" i="4"/>
  <c r="CE1576" i="4"/>
  <c r="BS1479" i="4"/>
  <c r="BS1480" i="4" s="1"/>
  <c r="BS1481" i="4" s="1"/>
  <c r="BS1482" i="4" s="1"/>
  <c r="BS1483" i="4" s="1"/>
  <c r="BS1484" i="4" s="1"/>
  <c r="BS1485" i="4" s="1"/>
  <c r="BS1499" i="4"/>
  <c r="BS1475" i="4"/>
  <c r="BZ1475" i="4"/>
  <c r="CH1475" i="4"/>
  <c r="CG1475" i="4"/>
  <c r="BT1475" i="4"/>
  <c r="AZ350" i="1"/>
  <c r="BY152" i="4"/>
  <c r="BR152" i="4"/>
  <c r="CF152" i="4"/>
  <c r="CF137" i="4"/>
  <c r="BY137" i="4"/>
  <c r="BR137" i="4"/>
  <c r="CA106" i="4"/>
  <c r="BZ106" i="4"/>
  <c r="CH106" i="4"/>
  <c r="CG106" i="4"/>
  <c r="CF167" i="4"/>
  <c r="BY167" i="4"/>
  <c r="BR167" i="4"/>
  <c r="BT106" i="4"/>
  <c r="BS106" i="4"/>
  <c r="CF122" i="4"/>
  <c r="BY122" i="4"/>
  <c r="BR122" i="4"/>
  <c r="BX107" i="4"/>
  <c r="BQ107" i="4"/>
  <c r="CE107" i="4"/>
  <c r="BW107" i="4"/>
  <c r="BY107" i="4" s="1"/>
  <c r="BP107" i="4"/>
  <c r="BR107" i="4" s="1"/>
  <c r="CD107" i="4"/>
  <c r="CF107" i="4" s="1"/>
  <c r="BY551" i="4"/>
  <c r="BR551" i="4"/>
  <c r="CF551" i="4"/>
  <c r="BR536" i="4"/>
  <c r="CF536" i="4"/>
  <c r="BY536" i="4"/>
  <c r="BP506" i="4"/>
  <c r="BR506" i="4" s="1"/>
  <c r="CD506" i="4"/>
  <c r="CF506" i="4" s="1"/>
  <c r="BW506" i="4"/>
  <c r="BY506" i="4" s="1"/>
  <c r="CF566" i="4"/>
  <c r="BY566" i="4"/>
  <c r="BR566" i="4"/>
  <c r="BR521" i="4"/>
  <c r="CF521" i="4"/>
  <c r="BY521" i="4"/>
  <c r="BT485" i="4"/>
  <c r="BS485" i="4"/>
  <c r="CH485" i="4"/>
  <c r="CG485" i="4"/>
  <c r="CA485" i="4"/>
  <c r="BZ485" i="4"/>
  <c r="G123" i="4"/>
  <c r="G507" i="4"/>
  <c r="G522" i="4"/>
  <c r="G138" i="4"/>
  <c r="G552" i="4"/>
  <c r="G168" i="4"/>
  <c r="G537" i="4"/>
  <c r="G153" i="4"/>
  <c r="H507" i="4"/>
  <c r="G567" i="4"/>
  <c r="I506" i="4"/>
  <c r="B107" i="4"/>
  <c r="F108" i="4"/>
  <c r="E507" i="4"/>
  <c r="E108" i="4"/>
  <c r="A109" i="4"/>
  <c r="A173" i="4"/>
  <c r="B466" i="4"/>
  <c r="AA5" i="1"/>
  <c r="AA374" i="1" s="1"/>
  <c r="Y5" i="1"/>
  <c r="Y374" i="1" s="1"/>
  <c r="AC5" i="1"/>
  <c r="AC374" i="1" s="1"/>
  <c r="V5" i="1"/>
  <c r="V374" i="1" s="1"/>
  <c r="A7" i="1"/>
  <c r="EB9" i="1"/>
  <c r="EA9" i="1"/>
  <c r="DX9" i="1"/>
  <c r="DP9" i="1"/>
  <c r="DO9" i="1"/>
  <c r="DN9" i="1"/>
  <c r="DM9" i="1"/>
  <c r="A9" i="1"/>
  <c r="B10" i="1" l="1"/>
  <c r="Z10" i="1" s="1"/>
  <c r="B11" i="1"/>
  <c r="BR1386" i="4"/>
  <c r="BY1386" i="4"/>
  <c r="CF1386" i="4"/>
  <c r="BX1476" i="4"/>
  <c r="AD10" i="1"/>
  <c r="U10" i="1"/>
  <c r="X10" i="1"/>
  <c r="BZ1575" i="4"/>
  <c r="BZ1576" i="4" s="1"/>
  <c r="CG1575" i="4"/>
  <c r="CG1576" i="4" s="1"/>
  <c r="BT1576" i="4"/>
  <c r="BS1576" i="4"/>
  <c r="CH1576" i="4"/>
  <c r="CA1576" i="4"/>
  <c r="BT1476" i="4"/>
  <c r="CG1476" i="4"/>
  <c r="CH1476" i="4"/>
  <c r="BZ1476" i="4"/>
  <c r="CA1476" i="4"/>
  <c r="BS1476" i="4"/>
  <c r="AZ351" i="1"/>
  <c r="BR153" i="4"/>
  <c r="CF153" i="4"/>
  <c r="BY153" i="4"/>
  <c r="CF168" i="4"/>
  <c r="BR168" i="4"/>
  <c r="BY168" i="4"/>
  <c r="CH107" i="4"/>
  <c r="CG107" i="4"/>
  <c r="BT107" i="4"/>
  <c r="BS107" i="4"/>
  <c r="BR138" i="4"/>
  <c r="CF138" i="4"/>
  <c r="BY138" i="4"/>
  <c r="CA107" i="4"/>
  <c r="BZ107" i="4"/>
  <c r="BY123" i="4"/>
  <c r="BR123" i="4"/>
  <c r="CF123" i="4"/>
  <c r="CE108" i="4"/>
  <c r="BX108" i="4"/>
  <c r="BQ108" i="4"/>
  <c r="CD108" i="4"/>
  <c r="CF108" i="4" s="1"/>
  <c r="BW108" i="4"/>
  <c r="BY108" i="4" s="1"/>
  <c r="BP108" i="4"/>
  <c r="BR108" i="4" s="1"/>
  <c r="BR567" i="4"/>
  <c r="CF567" i="4"/>
  <c r="BY567" i="4"/>
  <c r="CF537" i="4"/>
  <c r="BY537" i="4"/>
  <c r="BR537" i="4"/>
  <c r="CF552" i="4"/>
  <c r="BY552" i="4"/>
  <c r="BR552" i="4"/>
  <c r="BW507" i="4"/>
  <c r="BY507" i="4" s="1"/>
  <c r="CD507" i="4"/>
  <c r="CF507" i="4" s="1"/>
  <c r="BP507" i="4"/>
  <c r="BR507" i="4" s="1"/>
  <c r="CF522" i="4"/>
  <c r="BY522" i="4"/>
  <c r="BR522" i="4"/>
  <c r="I507" i="4"/>
  <c r="G538" i="4"/>
  <c r="G154" i="4"/>
  <c r="G124" i="4"/>
  <c r="G508" i="4"/>
  <c r="G553" i="4"/>
  <c r="G169" i="4"/>
  <c r="H508" i="4"/>
  <c r="G523" i="4"/>
  <c r="G139" i="4"/>
  <c r="G568" i="4"/>
  <c r="B108" i="4"/>
  <c r="BQ10" i="1"/>
  <c r="BP10" i="1"/>
  <c r="A110" i="4"/>
  <c r="F109" i="4"/>
  <c r="E109" i="4"/>
  <c r="E508" i="4"/>
  <c r="A174" i="4"/>
  <c r="BS10" i="1"/>
  <c r="BR10" i="1"/>
  <c r="AW10" i="1"/>
  <c r="BY10" i="1"/>
  <c r="BZ10" i="1"/>
  <c r="EE10" i="1"/>
  <c r="DY10" i="1"/>
  <c r="B467" i="4"/>
  <c r="AQ10" i="1"/>
  <c r="DU10" i="1"/>
  <c r="BX10" i="1"/>
  <c r="EO10" i="1"/>
  <c r="BV10" i="1"/>
  <c r="BU10" i="1"/>
  <c r="T10" i="1"/>
  <c r="DZ10" i="1"/>
  <c r="AY10" i="1"/>
  <c r="BW10" i="1"/>
  <c r="AX10" i="1"/>
  <c r="DW10" i="1"/>
  <c r="DO10" i="1"/>
  <c r="BT10" i="1"/>
  <c r="DX10" i="1"/>
  <c r="DN10" i="1"/>
  <c r="EL10" i="1"/>
  <c r="DD10" i="1"/>
  <c r="DC10" i="1"/>
  <c r="EC10" i="1"/>
  <c r="DM10" i="1"/>
  <c r="EB10" i="1"/>
  <c r="CF10" i="1"/>
  <c r="EF10" i="1"/>
  <c r="EA10" i="1"/>
  <c r="DP10" i="1"/>
  <c r="AA6" i="1"/>
  <c r="AA13" i="1" s="1"/>
  <c r="Y6" i="1"/>
  <c r="Y13" i="1" s="1"/>
  <c r="AC6" i="1"/>
  <c r="V6" i="1"/>
  <c r="S10" i="1" l="1"/>
  <c r="K10" i="1"/>
  <c r="EF11" i="1"/>
  <c r="BQ11" i="1"/>
  <c r="AQ11" i="1"/>
  <c r="BY11" i="1"/>
  <c r="DD11" i="1"/>
  <c r="Z11" i="1"/>
  <c r="BU11" i="1"/>
  <c r="AW11" i="1"/>
  <c r="P11" i="1"/>
  <c r="BW11" i="1"/>
  <c r="O11" i="1"/>
  <c r="DU11" i="1"/>
  <c r="N11" i="1"/>
  <c r="DP11" i="1"/>
  <c r="X11" i="1"/>
  <c r="M11" i="1"/>
  <c r="DO11" i="1"/>
  <c r="L11" i="1"/>
  <c r="DN11" i="1"/>
  <c r="BH11" i="1"/>
  <c r="BT11" i="1"/>
  <c r="BR11" i="1"/>
  <c r="DM11" i="1"/>
  <c r="EL11" i="1"/>
  <c r="BX11" i="1"/>
  <c r="BV11" i="1"/>
  <c r="CF11" i="1"/>
  <c r="BZ11" i="1"/>
  <c r="T11" i="1"/>
  <c r="DZ11" i="1"/>
  <c r="DC11" i="1"/>
  <c r="EC11" i="1"/>
  <c r="U11" i="1"/>
  <c r="BS11" i="1"/>
  <c r="EO11" i="1"/>
  <c r="AD11" i="1"/>
  <c r="EE11" i="1"/>
  <c r="BP11" i="1"/>
  <c r="K11" i="1"/>
  <c r="DW11" i="1"/>
  <c r="DX11" i="1"/>
  <c r="EB11" i="1"/>
  <c r="DY11" i="1"/>
  <c r="EA11" i="1"/>
  <c r="S11" i="1"/>
  <c r="AZ352" i="1"/>
  <c r="BR169" i="4"/>
  <c r="CF169" i="4"/>
  <c r="BY169" i="4"/>
  <c r="CF124" i="4"/>
  <c r="BY124" i="4"/>
  <c r="BR124" i="4"/>
  <c r="BR154" i="4"/>
  <c r="CF154" i="4"/>
  <c r="BY154" i="4"/>
  <c r="BT108" i="4"/>
  <c r="BS108" i="4"/>
  <c r="CA108" i="4"/>
  <c r="BZ108" i="4"/>
  <c r="CH108" i="4"/>
  <c r="CG108" i="4"/>
  <c r="BY139" i="4"/>
  <c r="BR139" i="4"/>
  <c r="CF139" i="4"/>
  <c r="BP109" i="4"/>
  <c r="BR109" i="4" s="1"/>
  <c r="BW109" i="4"/>
  <c r="BY109" i="4" s="1"/>
  <c r="CD109" i="4"/>
  <c r="CF109" i="4" s="1"/>
  <c r="BQ109" i="4"/>
  <c r="BX109" i="4"/>
  <c r="CE109" i="4"/>
  <c r="CF523" i="4"/>
  <c r="BY523" i="4"/>
  <c r="BR523" i="4"/>
  <c r="BR553" i="4"/>
  <c r="CF553" i="4"/>
  <c r="BY553" i="4"/>
  <c r="BR538" i="4"/>
  <c r="CF538" i="4"/>
  <c r="BY538" i="4"/>
  <c r="CD508" i="4"/>
  <c r="CF508" i="4" s="1"/>
  <c r="BW508" i="4"/>
  <c r="BY508" i="4" s="1"/>
  <c r="BP508" i="4"/>
  <c r="BR508" i="4" s="1"/>
  <c r="BR568" i="4"/>
  <c r="CF568" i="4"/>
  <c r="BY568" i="4"/>
  <c r="I508" i="4"/>
  <c r="G125" i="4"/>
  <c r="G509" i="4"/>
  <c r="H509" i="4"/>
  <c r="G569" i="4"/>
  <c r="G539" i="4"/>
  <c r="G155" i="4"/>
  <c r="G524" i="4"/>
  <c r="G140" i="4"/>
  <c r="G554" i="4"/>
  <c r="G170" i="4"/>
  <c r="B109" i="4"/>
  <c r="F110" i="4"/>
  <c r="E509" i="4"/>
  <c r="E110" i="4"/>
  <c r="A111" i="4"/>
  <c r="A175" i="4"/>
  <c r="B468" i="4"/>
  <c r="Y9" i="1"/>
  <c r="Y10" i="1" s="1"/>
  <c r="AA9" i="1"/>
  <c r="AA10" i="1" s="1"/>
  <c r="AC9" i="1"/>
  <c r="AC10" i="1" s="1"/>
  <c r="V9" i="1"/>
  <c r="V10" i="1" s="1"/>
  <c r="DF5" i="1"/>
  <c r="DE5" i="1"/>
  <c r="R5" i="1"/>
  <c r="Q5"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BG5" i="1"/>
  <c r="BF5" i="1"/>
  <c r="AA11" i="1" l="1"/>
  <c r="AC11" i="1"/>
  <c r="Y11" i="1"/>
  <c r="V11" i="1"/>
  <c r="AZ353" i="1"/>
  <c r="CH109" i="4"/>
  <c r="CG109" i="4"/>
  <c r="BZ109" i="4"/>
  <c r="CA109" i="4"/>
  <c r="BT109" i="4"/>
  <c r="BS109" i="4"/>
  <c r="CF170" i="4"/>
  <c r="BY170" i="4"/>
  <c r="BR170" i="4"/>
  <c r="BR125" i="4"/>
  <c r="BY125" i="4"/>
  <c r="CF125" i="4"/>
  <c r="CD110" i="4"/>
  <c r="CF110" i="4" s="1"/>
  <c r="BW110" i="4"/>
  <c r="BY110" i="4" s="1"/>
  <c r="BP110" i="4"/>
  <c r="BR110" i="4" s="1"/>
  <c r="CF140" i="4"/>
  <c r="BY140" i="4"/>
  <c r="BR140" i="4"/>
  <c r="CE110" i="4"/>
  <c r="BX110" i="4"/>
  <c r="BQ110" i="4"/>
  <c r="BR155" i="4"/>
  <c r="CF155" i="4"/>
  <c r="BY155" i="4"/>
  <c r="BY524" i="4"/>
  <c r="BR524" i="4"/>
  <c r="CF524" i="4"/>
  <c r="BY539" i="4"/>
  <c r="BR539" i="4"/>
  <c r="CF539" i="4"/>
  <c r="BW509" i="4"/>
  <c r="BY509" i="4" s="1"/>
  <c r="BP509" i="4"/>
  <c r="BR509" i="4" s="1"/>
  <c r="CD509" i="4"/>
  <c r="CF509" i="4" s="1"/>
  <c r="CF554" i="4"/>
  <c r="BY554" i="4"/>
  <c r="BR554" i="4"/>
  <c r="BY569" i="4"/>
  <c r="BR569" i="4"/>
  <c r="CF569" i="4"/>
  <c r="G555" i="4"/>
  <c r="G171" i="4"/>
  <c r="H510" i="4"/>
  <c r="G570" i="4"/>
  <c r="I509" i="4"/>
  <c r="G525" i="4"/>
  <c r="G141" i="4"/>
  <c r="G540" i="4"/>
  <c r="G156" i="4"/>
  <c r="B110" i="4"/>
  <c r="A112" i="4"/>
  <c r="F111" i="4"/>
  <c r="E111" i="4"/>
  <c r="E510" i="4"/>
  <c r="A176" i="4"/>
  <c r="B469" i="4"/>
  <c r="Q374" i="1"/>
  <c r="R374" i="1"/>
  <c r="BF374" i="1"/>
  <c r="BG374" i="1"/>
  <c r="DE374" i="1"/>
  <c r="DF374" i="1"/>
  <c r="DF6" i="1"/>
  <c r="DE6" i="1"/>
  <c r="Q6" i="1"/>
  <c r="R6" i="1"/>
  <c r="BF6" i="1"/>
  <c r="BG6" i="1"/>
  <c r="DE13" i="1" l="1"/>
  <c r="DF13" i="1"/>
  <c r="AZ354" i="1"/>
  <c r="BT110" i="4"/>
  <c r="BS110" i="4"/>
  <c r="CA110" i="4"/>
  <c r="BZ110" i="4"/>
  <c r="CH110" i="4"/>
  <c r="CG110" i="4"/>
  <c r="BY156" i="4"/>
  <c r="BR156" i="4"/>
  <c r="CF156" i="4"/>
  <c r="CF171" i="4"/>
  <c r="BY171" i="4"/>
  <c r="BR171" i="4"/>
  <c r="CD111" i="4"/>
  <c r="CF111" i="4" s="1"/>
  <c r="BW111" i="4"/>
  <c r="BY111" i="4" s="1"/>
  <c r="BP111" i="4"/>
  <c r="BR111" i="4" s="1"/>
  <c r="BR141" i="4"/>
  <c r="CF141" i="4"/>
  <c r="BY141" i="4"/>
  <c r="CE111" i="4"/>
  <c r="BX111" i="4"/>
  <c r="BQ111" i="4"/>
  <c r="BY525" i="4"/>
  <c r="CF525" i="4"/>
  <c r="BR525" i="4"/>
  <c r="CF555" i="4"/>
  <c r="BY555" i="4"/>
  <c r="BR555" i="4"/>
  <c r="BR570" i="4"/>
  <c r="CF570" i="4"/>
  <c r="BY570" i="4"/>
  <c r="BW510" i="4"/>
  <c r="BP510" i="4"/>
  <c r="CD510" i="4"/>
  <c r="CF540" i="4"/>
  <c r="BY540" i="4"/>
  <c r="BR540" i="4"/>
  <c r="G541" i="4"/>
  <c r="G157" i="4"/>
  <c r="G126" i="4"/>
  <c r="G510" i="4"/>
  <c r="G556" i="4"/>
  <c r="G172" i="4"/>
  <c r="I510" i="4"/>
  <c r="H511" i="4"/>
  <c r="G571" i="4"/>
  <c r="G511" i="4"/>
  <c r="G127" i="4"/>
  <c r="B111" i="4"/>
  <c r="F112" i="4"/>
  <c r="E511" i="4"/>
  <c r="A113" i="4"/>
  <c r="E112" i="4"/>
  <c r="A177" i="4"/>
  <c r="DF9" i="1"/>
  <c r="DE9" i="1"/>
  <c r="Q9" i="1"/>
  <c r="R9" i="1"/>
  <c r="BG13" i="1"/>
  <c r="BG122" i="1" s="1"/>
  <c r="BG123" i="1" s="1"/>
  <c r="BG124" i="1" s="1"/>
  <c r="BG125" i="1" s="1"/>
  <c r="BG126" i="1" s="1"/>
  <c r="BG127" i="1" s="1"/>
  <c r="BG128" i="1" s="1"/>
  <c r="BG129" i="1" s="1"/>
  <c r="BG130" i="1" s="1"/>
  <c r="BG131" i="1" s="1"/>
  <c r="BG132" i="1" s="1"/>
  <c r="BG133" i="1" s="1"/>
  <c r="BG134" i="1" s="1"/>
  <c r="BG135" i="1" s="1"/>
  <c r="BG136" i="1" s="1"/>
  <c r="BG137" i="1" s="1"/>
  <c r="BG138" i="1" s="1"/>
  <c r="BG139" i="1" s="1"/>
  <c r="BG140" i="1" s="1"/>
  <c r="BG141" i="1" s="1"/>
  <c r="BG142" i="1" s="1"/>
  <c r="BG143" i="1" s="1"/>
  <c r="BG144" i="1" s="1"/>
  <c r="BG145" i="1" s="1"/>
  <c r="BG146" i="1" s="1"/>
  <c r="BG147" i="1" s="1"/>
  <c r="BG148" i="1" s="1"/>
  <c r="BG149" i="1" s="1"/>
  <c r="BG150" i="1" s="1"/>
  <c r="BG151" i="1" s="1"/>
  <c r="BG152" i="1" s="1"/>
  <c r="BG153" i="1" s="1"/>
  <c r="BG154" i="1" s="1"/>
  <c r="BG155" i="1" s="1"/>
  <c r="BG156" i="1" s="1"/>
  <c r="BG157" i="1" s="1"/>
  <c r="BG158" i="1" s="1"/>
  <c r="BG159" i="1" s="1"/>
  <c r="BG160" i="1" s="1"/>
  <c r="BG161" i="1" s="1"/>
  <c r="BG162" i="1" s="1"/>
  <c r="BG163" i="1" s="1"/>
  <c r="BG164" i="1" s="1"/>
  <c r="BG165" i="1" s="1"/>
  <c r="BG166" i="1" s="1"/>
  <c r="BG167" i="1" s="1"/>
  <c r="BG168" i="1" s="1"/>
  <c r="BG169" i="1" s="1"/>
  <c r="BG9" i="1"/>
  <c r="BF13" i="1"/>
  <c r="BF122" i="1" s="1"/>
  <c r="BF123" i="1" s="1"/>
  <c r="BF124" i="1" s="1"/>
  <c r="BF125" i="1" s="1"/>
  <c r="BF126" i="1" s="1"/>
  <c r="BF127" i="1" s="1"/>
  <c r="BF128" i="1" s="1"/>
  <c r="BF129" i="1" s="1"/>
  <c r="BF130" i="1" s="1"/>
  <c r="BF131" i="1" s="1"/>
  <c r="BF132" i="1" s="1"/>
  <c r="BF133" i="1" s="1"/>
  <c r="BF134" i="1" s="1"/>
  <c r="BF135" i="1" s="1"/>
  <c r="BF136" i="1" s="1"/>
  <c r="BF137" i="1" s="1"/>
  <c r="BF138" i="1" s="1"/>
  <c r="BF139" i="1" s="1"/>
  <c r="BF140" i="1" s="1"/>
  <c r="BF141" i="1" s="1"/>
  <c r="BF142" i="1" s="1"/>
  <c r="BF143" i="1" s="1"/>
  <c r="BF144" i="1" s="1"/>
  <c r="BF145" i="1" s="1"/>
  <c r="BF146" i="1" s="1"/>
  <c r="BF147" i="1" s="1"/>
  <c r="BF148" i="1" s="1"/>
  <c r="BF149" i="1" s="1"/>
  <c r="BF150" i="1" s="1"/>
  <c r="BF151" i="1" s="1"/>
  <c r="BF152" i="1" s="1"/>
  <c r="BF153" i="1" s="1"/>
  <c r="BF154" i="1" s="1"/>
  <c r="BF155" i="1" s="1"/>
  <c r="BF156" i="1" s="1"/>
  <c r="BF157" i="1" s="1"/>
  <c r="BF158" i="1" s="1"/>
  <c r="BF159" i="1" s="1"/>
  <c r="BF160" i="1" s="1"/>
  <c r="BF161" i="1" s="1"/>
  <c r="BF162" i="1" s="1"/>
  <c r="BF163" i="1" s="1"/>
  <c r="BF164" i="1" s="1"/>
  <c r="BF165" i="1" s="1"/>
  <c r="BF166" i="1" s="1"/>
  <c r="BF167" i="1" s="1"/>
  <c r="BF168" i="1" s="1"/>
  <c r="BF169" i="1" s="1"/>
  <c r="BF9" i="1"/>
  <c r="R11" i="1" l="1"/>
  <c r="R10" i="1"/>
  <c r="Q11" i="1"/>
  <c r="Q10" i="1"/>
  <c r="DF10" i="1"/>
  <c r="DF11" i="1"/>
  <c r="DE10" i="1"/>
  <c r="DE11" i="1"/>
  <c r="BF10" i="1"/>
  <c r="BF11" i="1"/>
  <c r="BG10" i="1"/>
  <c r="BG11" i="1"/>
  <c r="AZ355" i="1"/>
  <c r="BR510" i="4"/>
  <c r="BY510" i="4"/>
  <c r="CF510" i="4"/>
  <c r="BX112" i="4"/>
  <c r="BQ112" i="4"/>
  <c r="CE112" i="4"/>
  <c r="CF127" i="4"/>
  <c r="BY127" i="4"/>
  <c r="BR127" i="4"/>
  <c r="BR172" i="4"/>
  <c r="CF172" i="4"/>
  <c r="BY172" i="4"/>
  <c r="BT111" i="4"/>
  <c r="BS111" i="4"/>
  <c r="CA111" i="4"/>
  <c r="BZ111" i="4"/>
  <c r="CG111" i="4"/>
  <c r="CH111" i="4"/>
  <c r="CF126" i="4"/>
  <c r="BY126" i="4"/>
  <c r="BR126" i="4"/>
  <c r="BY157" i="4"/>
  <c r="BR157" i="4"/>
  <c r="CF157" i="4"/>
  <c r="BW112" i="4"/>
  <c r="BY112" i="4" s="1"/>
  <c r="BP112" i="4"/>
  <c r="BR112" i="4" s="1"/>
  <c r="CD112" i="4"/>
  <c r="CF112" i="4" s="1"/>
  <c r="CF571" i="4"/>
  <c r="BY571" i="4"/>
  <c r="BR571" i="4"/>
  <c r="BR541" i="4"/>
  <c r="CF541" i="4"/>
  <c r="BY541" i="4"/>
  <c r="BR556" i="4"/>
  <c r="BY556" i="4"/>
  <c r="CF556" i="4"/>
  <c r="BP511" i="4"/>
  <c r="BR511" i="4" s="1"/>
  <c r="CD511" i="4"/>
  <c r="CF511" i="4" s="1"/>
  <c r="BW511" i="4"/>
  <c r="BY511" i="4" s="1"/>
  <c r="G572" i="4"/>
  <c r="B112" i="4"/>
  <c r="G527" i="4"/>
  <c r="G143" i="4"/>
  <c r="H512" i="4"/>
  <c r="G526" i="4"/>
  <c r="G142" i="4"/>
  <c r="I511" i="4"/>
  <c r="G557" i="4"/>
  <c r="G173" i="4"/>
  <c r="E512" i="4"/>
  <c r="A114" i="4"/>
  <c r="E113" i="4"/>
  <c r="F113" i="4"/>
  <c r="A178" i="4"/>
  <c r="F486" i="4"/>
  <c r="BF315" i="1"/>
  <c r="BG315" i="1"/>
  <c r="AZ356" i="1" l="1"/>
  <c r="BF316" i="1"/>
  <c r="BG316" i="1"/>
  <c r="CD113" i="4"/>
  <c r="CF113" i="4" s="1"/>
  <c r="BW113" i="4"/>
  <c r="BY113" i="4" s="1"/>
  <c r="BP113" i="4"/>
  <c r="BR113" i="4" s="1"/>
  <c r="CF173" i="4"/>
  <c r="BY173" i="4"/>
  <c r="BR173" i="4"/>
  <c r="CE113" i="4"/>
  <c r="BX113" i="4"/>
  <c r="BQ113" i="4"/>
  <c r="BY142" i="4"/>
  <c r="BR142" i="4"/>
  <c r="CF142" i="4"/>
  <c r="CF143" i="4"/>
  <c r="BY143" i="4"/>
  <c r="BR143" i="4"/>
  <c r="CH112" i="4"/>
  <c r="CG112" i="4"/>
  <c r="BS112" i="4"/>
  <c r="BT112" i="4"/>
  <c r="BZ112" i="4"/>
  <c r="CA112" i="4"/>
  <c r="BR526" i="4"/>
  <c r="CF526" i="4"/>
  <c r="BY526" i="4"/>
  <c r="BY527" i="4"/>
  <c r="CF527" i="4"/>
  <c r="BR527" i="4"/>
  <c r="CF572" i="4"/>
  <c r="BY572" i="4"/>
  <c r="BR572" i="4"/>
  <c r="BW512" i="4"/>
  <c r="CD512" i="4"/>
  <c r="BP512" i="4"/>
  <c r="BY557" i="4"/>
  <c r="CF557" i="4"/>
  <c r="BR557" i="4"/>
  <c r="BQ486" i="4"/>
  <c r="CE486" i="4"/>
  <c r="BX486" i="4"/>
  <c r="I512" i="4"/>
  <c r="G573" i="4"/>
  <c r="G543" i="4"/>
  <c r="G159" i="4"/>
  <c r="H513" i="4"/>
  <c r="B113" i="4"/>
  <c r="G542" i="4"/>
  <c r="G158" i="4"/>
  <c r="G512" i="4"/>
  <c r="G128" i="4"/>
  <c r="F114" i="4"/>
  <c r="E513" i="4"/>
  <c r="E114" i="4"/>
  <c r="A115" i="4"/>
  <c r="A179" i="4"/>
  <c r="F487" i="4"/>
  <c r="BG317" i="1" l="1"/>
  <c r="BF317" i="1"/>
  <c r="AZ357" i="1"/>
  <c r="CF512" i="4"/>
  <c r="BY512" i="4"/>
  <c r="BR512" i="4"/>
  <c r="BR128" i="4"/>
  <c r="CF128" i="4"/>
  <c r="BY128" i="4"/>
  <c r="CF158" i="4"/>
  <c r="BY158" i="4"/>
  <c r="BR158" i="4"/>
  <c r="BP114" i="4"/>
  <c r="BR114" i="4" s="1"/>
  <c r="CD114" i="4"/>
  <c r="CF114" i="4" s="1"/>
  <c r="BW114" i="4"/>
  <c r="BY114" i="4" s="1"/>
  <c r="BQ114" i="4"/>
  <c r="CE114" i="4"/>
  <c r="BX114" i="4"/>
  <c r="BY159" i="4"/>
  <c r="BR159" i="4"/>
  <c r="CF159" i="4"/>
  <c r="BT113" i="4"/>
  <c r="BS113" i="4"/>
  <c r="CA113" i="4"/>
  <c r="BZ113" i="4"/>
  <c r="CH113" i="4"/>
  <c r="CG113" i="4"/>
  <c r="CF543" i="4"/>
  <c r="BY543" i="4"/>
  <c r="BR543" i="4"/>
  <c r="BR573" i="4"/>
  <c r="CF573" i="4"/>
  <c r="BY573" i="4"/>
  <c r="CA486" i="4"/>
  <c r="BZ486" i="4"/>
  <c r="CH486" i="4"/>
  <c r="CG486" i="4"/>
  <c r="BS486" i="4"/>
  <c r="BT486" i="4"/>
  <c r="BW513" i="4"/>
  <c r="BP513" i="4"/>
  <c r="CD513" i="4"/>
  <c r="CF542" i="4"/>
  <c r="BY542" i="4"/>
  <c r="BR542" i="4"/>
  <c r="BQ487" i="4"/>
  <c r="CE487" i="4"/>
  <c r="BX487" i="4"/>
  <c r="I513" i="4"/>
  <c r="G559" i="4"/>
  <c r="G175" i="4"/>
  <c r="H118" i="4"/>
  <c r="H514" i="4"/>
  <c r="G528" i="4"/>
  <c r="G144" i="4"/>
  <c r="G558" i="4"/>
  <c r="G174" i="4"/>
  <c r="G514" i="4"/>
  <c r="G130" i="4"/>
  <c r="G513" i="4"/>
  <c r="G129" i="4"/>
  <c r="B114" i="4"/>
  <c r="A116" i="4"/>
  <c r="F115" i="4"/>
  <c r="E115" i="4"/>
  <c r="E118" i="4"/>
  <c r="E514" i="4"/>
  <c r="A180" i="4"/>
  <c r="F488" i="4"/>
  <c r="AZ358" i="1" l="1"/>
  <c r="BF318" i="1"/>
  <c r="BG318" i="1"/>
  <c r="BS118" i="4"/>
  <c r="CG118" i="4"/>
  <c r="BZ118" i="4"/>
  <c r="CF513" i="4"/>
  <c r="BR513" i="4"/>
  <c r="BY513" i="4"/>
  <c r="BY174" i="4"/>
  <c r="BR174" i="4"/>
  <c r="CF174" i="4"/>
  <c r="BR175" i="4"/>
  <c r="CF175" i="4"/>
  <c r="BY175" i="4"/>
  <c r="BX115" i="4"/>
  <c r="BQ115" i="4"/>
  <c r="CE115" i="4"/>
  <c r="CA114" i="4"/>
  <c r="BZ114" i="4"/>
  <c r="BR144" i="4"/>
  <c r="BY144" i="4"/>
  <c r="CF144" i="4"/>
  <c r="CH114" i="4"/>
  <c r="CG114" i="4"/>
  <c r="BW115" i="4"/>
  <c r="BY115" i="4" s="1"/>
  <c r="BP115" i="4"/>
  <c r="BR115" i="4" s="1"/>
  <c r="CD115" i="4"/>
  <c r="CF115" i="4" s="1"/>
  <c r="CF129" i="4"/>
  <c r="BY129" i="4"/>
  <c r="BR129" i="4"/>
  <c r="BT114" i="4"/>
  <c r="BS114" i="4"/>
  <c r="BY130" i="4"/>
  <c r="BR130" i="4"/>
  <c r="CF130" i="4"/>
  <c r="CD118" i="4"/>
  <c r="BW118" i="4"/>
  <c r="BP118" i="4"/>
  <c r="BY559" i="4"/>
  <c r="CF559" i="4"/>
  <c r="BR559" i="4"/>
  <c r="CA487" i="4"/>
  <c r="BZ487" i="4"/>
  <c r="CH487" i="4"/>
  <c r="CG487" i="4"/>
  <c r="BS487" i="4"/>
  <c r="BT487" i="4"/>
  <c r="BQ488" i="4"/>
  <c r="CE488" i="4"/>
  <c r="BX488" i="4"/>
  <c r="BR558" i="4"/>
  <c r="CF558" i="4"/>
  <c r="BY558" i="4"/>
  <c r="CD514" i="4"/>
  <c r="CF514" i="4" s="1"/>
  <c r="BW514" i="4"/>
  <c r="BY514" i="4" s="1"/>
  <c r="BP514" i="4"/>
  <c r="BR514" i="4" s="1"/>
  <c r="CF528" i="4"/>
  <c r="BR528" i="4"/>
  <c r="BY528" i="4"/>
  <c r="G515" i="4"/>
  <c r="G131" i="4"/>
  <c r="H119" i="4"/>
  <c r="H515" i="4"/>
  <c r="G544" i="4"/>
  <c r="G160" i="4"/>
  <c r="G529" i="4"/>
  <c r="G145" i="4"/>
  <c r="G530" i="4"/>
  <c r="G146" i="4"/>
  <c r="H122" i="4"/>
  <c r="H518" i="4"/>
  <c r="I514" i="4"/>
  <c r="G575" i="4"/>
  <c r="G574" i="4"/>
  <c r="B115" i="4"/>
  <c r="F116" i="4"/>
  <c r="E122" i="4"/>
  <c r="E518" i="4"/>
  <c r="E119" i="4"/>
  <c r="E515" i="4"/>
  <c r="E116" i="4"/>
  <c r="A117" i="4"/>
  <c r="A181" i="4"/>
  <c r="F489" i="4"/>
  <c r="BG319" i="1" l="1"/>
  <c r="BF319" i="1"/>
  <c r="AZ359" i="1"/>
  <c r="CG518" i="4"/>
  <c r="BZ518" i="4"/>
  <c r="BS518" i="4"/>
  <c r="CG119" i="4"/>
  <c r="BZ119" i="4"/>
  <c r="BS119" i="4"/>
  <c r="CD116" i="4"/>
  <c r="CF116" i="4" s="1"/>
  <c r="BW116" i="4"/>
  <c r="BY116" i="4" s="1"/>
  <c r="BP116" i="4"/>
  <c r="BR116" i="4" s="1"/>
  <c r="CH115" i="4"/>
  <c r="CG115" i="4"/>
  <c r="BY146" i="4"/>
  <c r="BR146" i="4"/>
  <c r="CF146" i="4"/>
  <c r="BT115" i="4"/>
  <c r="BS115" i="4"/>
  <c r="CD119" i="4"/>
  <c r="BW119" i="4"/>
  <c r="BP119" i="4"/>
  <c r="CA115" i="4"/>
  <c r="BZ115" i="4"/>
  <c r="CF160" i="4"/>
  <c r="BY160" i="4"/>
  <c r="BR160" i="4"/>
  <c r="BP122" i="4"/>
  <c r="CD122" i="4"/>
  <c r="BW122" i="4"/>
  <c r="CF145" i="4"/>
  <c r="BY145" i="4"/>
  <c r="BR145" i="4"/>
  <c r="CE116" i="4"/>
  <c r="BX116" i="4"/>
  <c r="BQ116" i="4"/>
  <c r="CG122" i="4"/>
  <c r="BZ122" i="4"/>
  <c r="BS122" i="4"/>
  <c r="BY131" i="4"/>
  <c r="BR131" i="4"/>
  <c r="CF131" i="4"/>
  <c r="BY574" i="4"/>
  <c r="BR574" i="4"/>
  <c r="CF574" i="4"/>
  <c r="CF575" i="4"/>
  <c r="BY575" i="4"/>
  <c r="BR575" i="4"/>
  <c r="CA488" i="4"/>
  <c r="BZ488" i="4"/>
  <c r="BR530" i="4"/>
  <c r="CF530" i="4"/>
  <c r="BY530" i="4"/>
  <c r="CH488" i="4"/>
  <c r="CG488" i="4"/>
  <c r="BT488" i="4"/>
  <c r="BS488" i="4"/>
  <c r="BY529" i="4"/>
  <c r="BR529" i="4"/>
  <c r="CF529" i="4"/>
  <c r="BP515" i="4"/>
  <c r="BR515" i="4" s="1"/>
  <c r="CD515" i="4"/>
  <c r="CF515" i="4" s="1"/>
  <c r="BW515" i="4"/>
  <c r="BY515" i="4" s="1"/>
  <c r="BP518" i="4"/>
  <c r="BW518" i="4"/>
  <c r="CD518" i="4"/>
  <c r="BQ489" i="4"/>
  <c r="BX489" i="4"/>
  <c r="CE489" i="4"/>
  <c r="BR544" i="4"/>
  <c r="BY544" i="4"/>
  <c r="CF544" i="4"/>
  <c r="G545" i="4"/>
  <c r="G161" i="4"/>
  <c r="G560" i="4"/>
  <c r="G176" i="4"/>
  <c r="B116" i="4"/>
  <c r="H120" i="4"/>
  <c r="H516" i="4"/>
  <c r="H126" i="4"/>
  <c r="H522" i="4"/>
  <c r="H123" i="4"/>
  <c r="H519" i="4"/>
  <c r="G546" i="4"/>
  <c r="G162" i="4"/>
  <c r="I515" i="4"/>
  <c r="G531" i="4"/>
  <c r="G147" i="4"/>
  <c r="E117" i="4"/>
  <c r="F117" i="4"/>
  <c r="E120" i="4"/>
  <c r="E516" i="4"/>
  <c r="E123" i="4"/>
  <c r="E519" i="4"/>
  <c r="E126" i="4"/>
  <c r="E522" i="4"/>
  <c r="A182" i="4"/>
  <c r="AZ360" i="1" l="1"/>
  <c r="BF320" i="1"/>
  <c r="BG320" i="1"/>
  <c r="BT116" i="4"/>
  <c r="BS116" i="4"/>
  <c r="CA116" i="4"/>
  <c r="BZ116" i="4"/>
  <c r="CH116" i="4"/>
  <c r="CG116" i="4"/>
  <c r="CD126" i="4"/>
  <c r="BW126" i="4"/>
  <c r="BP126" i="4"/>
  <c r="BW123" i="4"/>
  <c r="BP123" i="4"/>
  <c r="CD123" i="4"/>
  <c r="BW120" i="4"/>
  <c r="BP120" i="4"/>
  <c r="CD120" i="4"/>
  <c r="BQ117" i="4"/>
  <c r="CE117" i="4"/>
  <c r="BX117" i="4"/>
  <c r="BP117" i="4"/>
  <c r="BR117" i="4" s="1"/>
  <c r="BW117" i="4"/>
  <c r="BY117" i="4" s="1"/>
  <c r="CD117" i="4"/>
  <c r="CF117" i="4" s="1"/>
  <c r="BY147" i="4"/>
  <c r="BR147" i="4"/>
  <c r="CF147" i="4"/>
  <c r="CF162" i="4"/>
  <c r="BY162" i="4"/>
  <c r="BR162" i="4"/>
  <c r="BZ123" i="4"/>
  <c r="BS123" i="4"/>
  <c r="CG123" i="4"/>
  <c r="BZ126" i="4"/>
  <c r="BS126" i="4"/>
  <c r="CG126" i="4"/>
  <c r="BS120" i="4"/>
  <c r="BZ120" i="4"/>
  <c r="CG120" i="4"/>
  <c r="CF176" i="4"/>
  <c r="BY176" i="4"/>
  <c r="BR176" i="4"/>
  <c r="BY161" i="4"/>
  <c r="BR161" i="4"/>
  <c r="CF161" i="4"/>
  <c r="CF546" i="4"/>
  <c r="BR546" i="4"/>
  <c r="BY546" i="4"/>
  <c r="CH489" i="4"/>
  <c r="CG489" i="4"/>
  <c r="CA489" i="4"/>
  <c r="BZ489" i="4"/>
  <c r="BT489" i="4"/>
  <c r="BS489" i="4"/>
  <c r="BZ519" i="4"/>
  <c r="BS519" i="4"/>
  <c r="CG519" i="4"/>
  <c r="CD522" i="4"/>
  <c r="BW522" i="4"/>
  <c r="BP522" i="4"/>
  <c r="BZ522" i="4"/>
  <c r="CG522" i="4"/>
  <c r="BS522" i="4"/>
  <c r="BP519" i="4"/>
  <c r="CD519" i="4"/>
  <c r="BW519" i="4"/>
  <c r="BW516" i="4"/>
  <c r="BP516" i="4"/>
  <c r="CD516" i="4"/>
  <c r="CF560" i="4"/>
  <c r="BY560" i="4"/>
  <c r="BR560" i="4"/>
  <c r="BR531" i="4"/>
  <c r="CF531" i="4"/>
  <c r="BY531" i="4"/>
  <c r="BY545" i="4"/>
  <c r="CF545" i="4"/>
  <c r="BR545" i="4"/>
  <c r="H124" i="4"/>
  <c r="H520" i="4"/>
  <c r="G547" i="4"/>
  <c r="G163" i="4"/>
  <c r="I516" i="4"/>
  <c r="G516" i="4"/>
  <c r="G132" i="4"/>
  <c r="G562" i="4"/>
  <c r="G178" i="4"/>
  <c r="G576" i="4"/>
  <c r="F118" i="4"/>
  <c r="G517" i="4"/>
  <c r="G133" i="4"/>
  <c r="H127" i="4"/>
  <c r="H523" i="4"/>
  <c r="G561" i="4"/>
  <c r="G177" i="4"/>
  <c r="H130" i="4"/>
  <c r="H526" i="4"/>
  <c r="B117" i="4"/>
  <c r="E526" i="4"/>
  <c r="E130" i="4"/>
  <c r="E127" i="4"/>
  <c r="E523" i="4"/>
  <c r="E124" i="4"/>
  <c r="E520" i="4"/>
  <c r="E121" i="4"/>
  <c r="E517" i="4"/>
  <c r="G182" i="4"/>
  <c r="A183" i="4"/>
  <c r="F490" i="4"/>
  <c r="B470" i="4"/>
  <c r="BG321" i="1" l="1"/>
  <c r="BF321" i="1"/>
  <c r="AZ361" i="1"/>
  <c r="BY516" i="4"/>
  <c r="CF516" i="4"/>
  <c r="BR516" i="4"/>
  <c r="CF177" i="4"/>
  <c r="BY177" i="4"/>
  <c r="BR177" i="4"/>
  <c r="CG127" i="4"/>
  <c r="BZ127" i="4"/>
  <c r="BS127" i="4"/>
  <c r="CF133" i="4"/>
  <c r="BY133" i="4"/>
  <c r="BR133" i="4"/>
  <c r="F119" i="4"/>
  <c r="CE118" i="4"/>
  <c r="BX118" i="4"/>
  <c r="BQ118" i="4"/>
  <c r="BY178" i="4"/>
  <c r="BR178" i="4"/>
  <c r="CF178" i="4"/>
  <c r="CF132" i="4"/>
  <c r="BY132" i="4"/>
  <c r="BR132" i="4"/>
  <c r="CA117" i="4"/>
  <c r="BZ117" i="4"/>
  <c r="CH117" i="4"/>
  <c r="CG117" i="4"/>
  <c r="BT117" i="4"/>
  <c r="BS117" i="4"/>
  <c r="CF163" i="4"/>
  <c r="BY163" i="4"/>
  <c r="BR163" i="4"/>
  <c r="CF182" i="4"/>
  <c r="BY182" i="4"/>
  <c r="BR182" i="4"/>
  <c r="CD121" i="4"/>
  <c r="BW121" i="4"/>
  <c r="BP121" i="4"/>
  <c r="CG124" i="4"/>
  <c r="BZ124" i="4"/>
  <c r="BS124" i="4"/>
  <c r="BW124" i="4"/>
  <c r="BP124" i="4"/>
  <c r="CD124" i="4"/>
  <c r="BS130" i="4"/>
  <c r="CG130" i="4"/>
  <c r="BZ130" i="4"/>
  <c r="CD127" i="4"/>
  <c r="BW127" i="4"/>
  <c r="BP127" i="4"/>
  <c r="BP130" i="4"/>
  <c r="BW130" i="4"/>
  <c r="CD130" i="4"/>
  <c r="BW523" i="4"/>
  <c r="BP523" i="4"/>
  <c r="CD523" i="4"/>
  <c r="BR576" i="4"/>
  <c r="BY576" i="4"/>
  <c r="CF576" i="4"/>
  <c r="BY562" i="4"/>
  <c r="BR562" i="4"/>
  <c r="CF562" i="4"/>
  <c r="BP526" i="4"/>
  <c r="CD526" i="4"/>
  <c r="BW526" i="4"/>
  <c r="BS526" i="4"/>
  <c r="CG526" i="4"/>
  <c r="BZ526" i="4"/>
  <c r="BY561" i="4"/>
  <c r="BR561" i="4"/>
  <c r="CF561" i="4"/>
  <c r="BP517" i="4"/>
  <c r="CD517" i="4"/>
  <c r="BW517" i="4"/>
  <c r="BS523" i="4"/>
  <c r="CG523" i="4"/>
  <c r="BZ523" i="4"/>
  <c r="CF547" i="4"/>
  <c r="BY547" i="4"/>
  <c r="BR547" i="4"/>
  <c r="CG520" i="4"/>
  <c r="BZ520" i="4"/>
  <c r="BS520" i="4"/>
  <c r="CD520" i="4"/>
  <c r="BW520" i="4"/>
  <c r="BP520" i="4"/>
  <c r="CE490" i="4"/>
  <c r="BX490" i="4"/>
  <c r="BQ490" i="4"/>
  <c r="G578" i="4"/>
  <c r="G532" i="4"/>
  <c r="G148" i="4"/>
  <c r="H527" i="4"/>
  <c r="H131" i="4"/>
  <c r="G533" i="4"/>
  <c r="G149" i="4"/>
  <c r="G563" i="4"/>
  <c r="G179" i="4"/>
  <c r="H121" i="4"/>
  <c r="H517" i="4"/>
  <c r="H530" i="4"/>
  <c r="H134" i="4"/>
  <c r="G577" i="4"/>
  <c r="H128" i="4"/>
  <c r="H524" i="4"/>
  <c r="E125" i="4"/>
  <c r="E521" i="4"/>
  <c r="E524" i="4"/>
  <c r="E128" i="4"/>
  <c r="E527" i="4"/>
  <c r="E131" i="4"/>
  <c r="E134" i="4"/>
  <c r="E530" i="4"/>
  <c r="G183" i="4"/>
  <c r="G582" i="4"/>
  <c r="A184" i="4"/>
  <c r="F491" i="4"/>
  <c r="B471" i="4"/>
  <c r="H13"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B186" i="1" s="1"/>
  <c r="A81" i="1"/>
  <c r="A80" i="1"/>
  <c r="A79" i="1"/>
  <c r="A78" i="1"/>
  <c r="A77" i="1"/>
  <c r="A76" i="1"/>
  <c r="A75" i="1"/>
  <c r="A74" i="1"/>
  <c r="B171" i="1" s="1"/>
  <c r="A73" i="1"/>
  <c r="A72" i="1"/>
  <c r="A71" i="1"/>
  <c r="B122" i="1" s="1"/>
  <c r="EK5" i="1"/>
  <c r="B123" i="1" l="1"/>
  <c r="E122" i="1"/>
  <c r="DM122" i="1"/>
  <c r="BH122" i="1"/>
  <c r="DN122" i="1"/>
  <c r="BI122" i="1"/>
  <c r="DO122" i="1"/>
  <c r="BJ122" i="1"/>
  <c r="BK122" i="1"/>
  <c r="DP122" i="1"/>
  <c r="D122" i="1"/>
  <c r="F122" i="1"/>
  <c r="D76" i="1"/>
  <c r="F76" i="1"/>
  <c r="D80" i="1"/>
  <c r="F80" i="1"/>
  <c r="BY517" i="4"/>
  <c r="BW1372" i="4"/>
  <c r="CF517" i="4"/>
  <c r="CD1372" i="4"/>
  <c r="BR517" i="4"/>
  <c r="BP1372" i="4"/>
  <c r="AZ362" i="1"/>
  <c r="BF322" i="1"/>
  <c r="BG322" i="1"/>
  <c r="BZ131" i="4"/>
  <c r="BS131" i="4"/>
  <c r="CG131" i="4"/>
  <c r="BR183" i="4"/>
  <c r="CF183" i="4"/>
  <c r="BY183" i="4"/>
  <c r="CF148" i="4"/>
  <c r="BY148" i="4"/>
  <c r="BR148" i="4"/>
  <c r="CD134" i="4"/>
  <c r="BW134" i="4"/>
  <c r="BP134" i="4"/>
  <c r="BW131" i="4"/>
  <c r="BP131" i="4"/>
  <c r="CD131" i="4"/>
  <c r="BW128" i="4"/>
  <c r="BP128" i="4"/>
  <c r="CD128" i="4"/>
  <c r="BP125" i="4"/>
  <c r="BW125" i="4"/>
  <c r="CD125" i="4"/>
  <c r="BS128" i="4"/>
  <c r="BZ128" i="4"/>
  <c r="CG128" i="4"/>
  <c r="F120" i="4"/>
  <c r="CE119" i="4"/>
  <c r="BX119" i="4"/>
  <c r="BQ119" i="4"/>
  <c r="BZ134" i="4"/>
  <c r="BS134" i="4"/>
  <c r="CG134" i="4"/>
  <c r="CG121" i="4"/>
  <c r="BZ121" i="4"/>
  <c r="BS121" i="4"/>
  <c r="CF179" i="4"/>
  <c r="BY179" i="4"/>
  <c r="BR179" i="4"/>
  <c r="BR149" i="4"/>
  <c r="CF149" i="4"/>
  <c r="BY149" i="4"/>
  <c r="BP524" i="4"/>
  <c r="BW524" i="4"/>
  <c r="CD524" i="4"/>
  <c r="BY563" i="4"/>
  <c r="BR563" i="4"/>
  <c r="CF563" i="4"/>
  <c r="BY533" i="4"/>
  <c r="CF533" i="4"/>
  <c r="BR533" i="4"/>
  <c r="CG527" i="4"/>
  <c r="BZ527" i="4"/>
  <c r="BS527" i="4"/>
  <c r="BR582" i="4"/>
  <c r="BY582" i="4"/>
  <c r="CF582" i="4"/>
  <c r="CE491" i="4"/>
  <c r="BX491" i="4"/>
  <c r="BQ491" i="4"/>
  <c r="BZ524" i="4"/>
  <c r="BS524" i="4"/>
  <c r="CG524" i="4"/>
  <c r="BY577" i="4"/>
  <c r="CF577" i="4"/>
  <c r="BR577" i="4"/>
  <c r="BZ530" i="4"/>
  <c r="CG530" i="4"/>
  <c r="BS530" i="4"/>
  <c r="CF532" i="4"/>
  <c r="BY532" i="4"/>
  <c r="BR532" i="4"/>
  <c r="BP530" i="4"/>
  <c r="CD530" i="4"/>
  <c r="BW530" i="4"/>
  <c r="CF578" i="4"/>
  <c r="BR578" i="4"/>
  <c r="BY578" i="4"/>
  <c r="BW521" i="4"/>
  <c r="BP521" i="4"/>
  <c r="CD521" i="4"/>
  <c r="BW527" i="4"/>
  <c r="CD527" i="4"/>
  <c r="BP527" i="4"/>
  <c r="BT490" i="4"/>
  <c r="BS490" i="4"/>
  <c r="CA490" i="4"/>
  <c r="BZ490" i="4"/>
  <c r="CH490" i="4"/>
  <c r="CG490" i="4"/>
  <c r="H531" i="4"/>
  <c r="H135" i="4"/>
  <c r="H125" i="4"/>
  <c r="H521" i="4"/>
  <c r="I118" i="4"/>
  <c r="I517" i="4"/>
  <c r="H528" i="4"/>
  <c r="H132" i="4"/>
  <c r="G579" i="4"/>
  <c r="G548" i="4"/>
  <c r="G164" i="4"/>
  <c r="G549" i="4"/>
  <c r="G165" i="4"/>
  <c r="H534" i="4"/>
  <c r="H138" i="4"/>
  <c r="B120" i="1"/>
  <c r="B119" i="1"/>
  <c r="E138" i="4"/>
  <c r="E534" i="4"/>
  <c r="E531" i="4"/>
  <c r="E135" i="4"/>
  <c r="E132" i="4"/>
  <c r="E528" i="4"/>
  <c r="E525" i="4"/>
  <c r="E129" i="4"/>
  <c r="G184" i="4"/>
  <c r="G583" i="4"/>
  <c r="A185" i="4"/>
  <c r="B264" i="1"/>
  <c r="F492" i="4"/>
  <c r="B472" i="4"/>
  <c r="B315" i="1"/>
  <c r="EK374" i="1"/>
  <c r="EK6" i="1"/>
  <c r="EK13" i="1" s="1"/>
  <c r="EM5" i="1"/>
  <c r="DV5" i="1"/>
  <c r="E123" i="1" l="1"/>
  <c r="B124" i="1"/>
  <c r="DP123" i="1"/>
  <c r="DM123" i="1"/>
  <c r="DN123" i="1"/>
  <c r="DO123" i="1"/>
  <c r="BH264" i="1"/>
  <c r="BJ264" i="1"/>
  <c r="BI264" i="1"/>
  <c r="BK264" i="1"/>
  <c r="DO120" i="1"/>
  <c r="BA120" i="1"/>
  <c r="BB120" i="1"/>
  <c r="DN120" i="1"/>
  <c r="AZ120" i="1"/>
  <c r="DM120" i="1"/>
  <c r="BK120" i="1"/>
  <c r="BJ120" i="1"/>
  <c r="BH120" i="1"/>
  <c r="DP120" i="1"/>
  <c r="BI120" i="1"/>
  <c r="DO119" i="1"/>
  <c r="BB119" i="1"/>
  <c r="DN119" i="1"/>
  <c r="AZ119" i="1"/>
  <c r="BK119" i="1"/>
  <c r="BJ119" i="1"/>
  <c r="BH119" i="1"/>
  <c r="DP119" i="1"/>
  <c r="BI119" i="1"/>
  <c r="DM119" i="1"/>
  <c r="BA119" i="1"/>
  <c r="BR1372" i="4"/>
  <c r="BR1373" i="4" s="1"/>
  <c r="CF1372" i="4"/>
  <c r="CF1373" i="4" s="1"/>
  <c r="BY1372" i="4"/>
  <c r="BY1373" i="4" s="1"/>
  <c r="F77" i="1"/>
  <c r="D89" i="1"/>
  <c r="D77" i="1"/>
  <c r="D78" i="1"/>
  <c r="F78" i="1"/>
  <c r="D82" i="1"/>
  <c r="F82" i="1"/>
  <c r="D92" i="1"/>
  <c r="E315" i="1"/>
  <c r="D315" i="1"/>
  <c r="F315" i="1"/>
  <c r="D81" i="1"/>
  <c r="F81" i="1"/>
  <c r="D88" i="1"/>
  <c r="D72" i="1"/>
  <c r="D123" i="1" s="1"/>
  <c r="F72" i="1"/>
  <c r="F123" i="1" s="1"/>
  <c r="BP1373" i="4"/>
  <c r="CD1373" i="4"/>
  <c r="BW1373" i="4"/>
  <c r="BG323" i="1"/>
  <c r="BF323" i="1"/>
  <c r="BK315" i="1"/>
  <c r="BJ315" i="1"/>
  <c r="BI315" i="1"/>
  <c r="BH315" i="1"/>
  <c r="E264" i="1"/>
  <c r="D264" i="1"/>
  <c r="F264" i="1"/>
  <c r="BT118" i="4"/>
  <c r="CH118" i="4"/>
  <c r="CA118" i="4"/>
  <c r="BS125" i="4"/>
  <c r="BZ125" i="4"/>
  <c r="CG125" i="4"/>
  <c r="CD138" i="4"/>
  <c r="BW138" i="4"/>
  <c r="BP138" i="4"/>
  <c r="CG135" i="4"/>
  <c r="BS135" i="4"/>
  <c r="BZ135" i="4"/>
  <c r="F121" i="4"/>
  <c r="BX120" i="4"/>
  <c r="BQ120" i="4"/>
  <c r="CE120" i="4"/>
  <c r="BP135" i="4"/>
  <c r="CD135" i="4"/>
  <c r="BW135" i="4"/>
  <c r="CG138" i="4"/>
  <c r="BZ138" i="4"/>
  <c r="BS138" i="4"/>
  <c r="CF184" i="4"/>
  <c r="BY184" i="4"/>
  <c r="BR184" i="4"/>
  <c r="CF165" i="4"/>
  <c r="BY165" i="4"/>
  <c r="BR165" i="4"/>
  <c r="CD129" i="4"/>
  <c r="BW129" i="4"/>
  <c r="BP129" i="4"/>
  <c r="BY164" i="4"/>
  <c r="BR164" i="4"/>
  <c r="CF164" i="4"/>
  <c r="CG132" i="4"/>
  <c r="BZ132" i="4"/>
  <c r="BS132" i="4"/>
  <c r="CD132" i="4"/>
  <c r="BW132" i="4"/>
  <c r="BP132" i="4"/>
  <c r="BQ492" i="4"/>
  <c r="CE492" i="4"/>
  <c r="BX492" i="4"/>
  <c r="CD525" i="4"/>
  <c r="BW525" i="4"/>
  <c r="BP525" i="4"/>
  <c r="BS521" i="4"/>
  <c r="CG521" i="4"/>
  <c r="BZ521" i="4"/>
  <c r="BZ534" i="4"/>
  <c r="BS534" i="4"/>
  <c r="CG534" i="4"/>
  <c r="BP528" i="4"/>
  <c r="CD528" i="4"/>
  <c r="BW528" i="4"/>
  <c r="BS531" i="4"/>
  <c r="CG531" i="4"/>
  <c r="BZ531" i="4"/>
  <c r="BY549" i="4"/>
  <c r="BR549" i="4"/>
  <c r="CF549" i="4"/>
  <c r="BT491" i="4"/>
  <c r="BS491" i="4"/>
  <c r="BP531" i="4"/>
  <c r="CD531" i="4"/>
  <c r="BW531" i="4"/>
  <c r="BZ491" i="4"/>
  <c r="CA491" i="4"/>
  <c r="CG491" i="4"/>
  <c r="CH491" i="4"/>
  <c r="CD534" i="4"/>
  <c r="BW534" i="4"/>
  <c r="BP534" i="4"/>
  <c r="CF548" i="4"/>
  <c r="BY548" i="4"/>
  <c r="BR548" i="4"/>
  <c r="CF583" i="4"/>
  <c r="BY583" i="4"/>
  <c r="BR583" i="4"/>
  <c r="BR579" i="4"/>
  <c r="CF579" i="4"/>
  <c r="BY579" i="4"/>
  <c r="BZ528" i="4"/>
  <c r="CG528" i="4"/>
  <c r="BS528" i="4"/>
  <c r="G565" i="4"/>
  <c r="G181" i="4"/>
  <c r="B118" i="4"/>
  <c r="I119" i="4"/>
  <c r="I518" i="4"/>
  <c r="H129" i="4"/>
  <c r="H525" i="4"/>
  <c r="G564" i="4"/>
  <c r="G180" i="4"/>
  <c r="H538" i="4"/>
  <c r="H142" i="4"/>
  <c r="H535" i="4"/>
  <c r="H139" i="4"/>
  <c r="H532" i="4"/>
  <c r="H136" i="4"/>
  <c r="E136" i="4"/>
  <c r="E532" i="4"/>
  <c r="E139" i="4"/>
  <c r="E535" i="4"/>
  <c r="E133" i="4"/>
  <c r="E529" i="4"/>
  <c r="E538" i="4"/>
  <c r="E142" i="4"/>
  <c r="G185" i="4"/>
  <c r="G584" i="4"/>
  <c r="A186" i="4"/>
  <c r="B172" i="1"/>
  <c r="B265" i="1"/>
  <c r="DM186" i="1"/>
  <c r="DN186" i="1"/>
  <c r="DO186" i="1"/>
  <c r="DO171" i="1"/>
  <c r="DM171" i="1"/>
  <c r="DN171" i="1"/>
  <c r="F493" i="4"/>
  <c r="B473" i="4"/>
  <c r="EK9" i="1"/>
  <c r="B316" i="1"/>
  <c r="EM374" i="1"/>
  <c r="DV374" i="1"/>
  <c r="BJ72" i="1"/>
  <c r="BJ123" i="1" s="1"/>
  <c r="BI72" i="1"/>
  <c r="BI123" i="1" s="1"/>
  <c r="BA72" i="1"/>
  <c r="AZ72" i="1"/>
  <c r="BH72" i="1"/>
  <c r="BH123" i="1" s="1"/>
  <c r="BB72" i="1"/>
  <c r="BK72" i="1"/>
  <c r="BK123" i="1" s="1"/>
  <c r="EM6" i="1"/>
  <c r="DV13" i="1"/>
  <c r="DT5" i="1"/>
  <c r="DS5" i="1"/>
  <c r="B125" i="1" l="1"/>
  <c r="E124" i="1"/>
  <c r="DP124" i="1"/>
  <c r="DO124" i="1"/>
  <c r="BK124" i="1"/>
  <c r="DM124" i="1"/>
  <c r="BH124" i="1"/>
  <c r="BI124" i="1"/>
  <c r="DN124" i="1"/>
  <c r="BJ124" i="1"/>
  <c r="EK10" i="1"/>
  <c r="EK11" i="1"/>
  <c r="BH265" i="1"/>
  <c r="BK265" i="1"/>
  <c r="BI265" i="1"/>
  <c r="BJ265" i="1"/>
  <c r="D90" i="1"/>
  <c r="D84" i="1"/>
  <c r="D73" i="1"/>
  <c r="D124" i="1" s="1"/>
  <c r="F73" i="1"/>
  <c r="F124" i="1" s="1"/>
  <c r="D93" i="1"/>
  <c r="D94" i="1"/>
  <c r="BY1374" i="4"/>
  <c r="BY1407" i="4"/>
  <c r="BY1397" i="4"/>
  <c r="BY1398" i="4" s="1"/>
  <c r="BY1379" i="4"/>
  <c r="BW1374" i="4"/>
  <c r="BW1382" i="4"/>
  <c r="BW1383" i="4" s="1"/>
  <c r="BW1384" i="4" s="1"/>
  <c r="BW1385" i="4" s="1"/>
  <c r="BW1407" i="4"/>
  <c r="BW1379" i="4"/>
  <c r="CF1374" i="4"/>
  <c r="CF1407" i="4"/>
  <c r="CF1397" i="4"/>
  <c r="CF1398" i="4" s="1"/>
  <c r="CF1379" i="4"/>
  <c r="CD1407" i="4"/>
  <c r="CD1382" i="4"/>
  <c r="CD1383" i="4" s="1"/>
  <c r="CD1384" i="4" s="1"/>
  <c r="CD1385" i="4" s="1"/>
  <c r="CD1374" i="4"/>
  <c r="CD1379" i="4"/>
  <c r="BR1407" i="4"/>
  <c r="BR1397" i="4"/>
  <c r="BR1398" i="4" s="1"/>
  <c r="BR1379" i="4"/>
  <c r="BR1374" i="4"/>
  <c r="BP1379" i="4"/>
  <c r="BP1374" i="4"/>
  <c r="BP1407" i="4"/>
  <c r="BP1382" i="4"/>
  <c r="BP1383" i="4" s="1"/>
  <c r="BP1384" i="4" s="1"/>
  <c r="BP1385" i="4" s="1"/>
  <c r="D172" i="1"/>
  <c r="F172" i="1"/>
  <c r="D316" i="1"/>
  <c r="F316" i="1"/>
  <c r="E316" i="1"/>
  <c r="BF324" i="1"/>
  <c r="BG324" i="1"/>
  <c r="BK316" i="1"/>
  <c r="BJ316" i="1"/>
  <c r="BI316" i="1"/>
  <c r="BH316" i="1"/>
  <c r="F265" i="1"/>
  <c r="E265" i="1"/>
  <c r="D265" i="1"/>
  <c r="BT518" i="4"/>
  <c r="CH518" i="4"/>
  <c r="CA518" i="4"/>
  <c r="BR180" i="4"/>
  <c r="BY180" i="4"/>
  <c r="CF180" i="4"/>
  <c r="CG129" i="4"/>
  <c r="BZ129" i="4"/>
  <c r="BS129" i="4"/>
  <c r="CH119" i="4"/>
  <c r="CA119" i="4"/>
  <c r="BT119" i="4"/>
  <c r="BR185" i="4"/>
  <c r="CF185" i="4"/>
  <c r="BY185" i="4"/>
  <c r="BY181" i="4"/>
  <c r="BR181" i="4"/>
  <c r="CF181" i="4"/>
  <c r="CD142" i="4"/>
  <c r="BW142" i="4"/>
  <c r="BP142" i="4"/>
  <c r="BP133" i="4"/>
  <c r="CD133" i="4"/>
  <c r="BW133" i="4"/>
  <c r="F122" i="4"/>
  <c r="CE121" i="4"/>
  <c r="BX121" i="4"/>
  <c r="BQ121" i="4"/>
  <c r="BS136" i="4"/>
  <c r="CG136" i="4"/>
  <c r="BZ136" i="4"/>
  <c r="BW139" i="4"/>
  <c r="BP139" i="4"/>
  <c r="CD139" i="4"/>
  <c r="BZ139" i="4"/>
  <c r="BS139" i="4"/>
  <c r="CG139" i="4"/>
  <c r="BW136" i="4"/>
  <c r="BP136" i="4"/>
  <c r="CD136" i="4"/>
  <c r="BZ142" i="4"/>
  <c r="BS142" i="4"/>
  <c r="CG142" i="4"/>
  <c r="CD535" i="4"/>
  <c r="BP535" i="4"/>
  <c r="BW535" i="4"/>
  <c r="CG525" i="4"/>
  <c r="BZ525" i="4"/>
  <c r="BS525" i="4"/>
  <c r="BP532" i="4"/>
  <c r="CD532" i="4"/>
  <c r="BW532" i="4"/>
  <c r="BR584" i="4"/>
  <c r="CF584" i="4"/>
  <c r="BY584" i="4"/>
  <c r="BZ532" i="4"/>
  <c r="BS532" i="4"/>
  <c r="CG532" i="4"/>
  <c r="CG535" i="4"/>
  <c r="BZ535" i="4"/>
  <c r="BS535" i="4"/>
  <c r="BY565" i="4"/>
  <c r="BR565" i="4"/>
  <c r="CF565" i="4"/>
  <c r="CG538" i="4"/>
  <c r="BZ538" i="4"/>
  <c r="BS538" i="4"/>
  <c r="BP538" i="4"/>
  <c r="CD538" i="4"/>
  <c r="BW538" i="4"/>
  <c r="BQ493" i="4"/>
  <c r="CE493" i="4"/>
  <c r="BX493" i="4"/>
  <c r="BW529" i="4"/>
  <c r="BP529" i="4"/>
  <c r="CD529" i="4"/>
  <c r="BZ492" i="4"/>
  <c r="CA492" i="4"/>
  <c r="CH492" i="4"/>
  <c r="CG492" i="4"/>
  <c r="CF564" i="4"/>
  <c r="BY564" i="4"/>
  <c r="BR564" i="4"/>
  <c r="BT492" i="4"/>
  <c r="BS492" i="4"/>
  <c r="H539" i="4"/>
  <c r="H143" i="4"/>
  <c r="H529" i="4"/>
  <c r="H133" i="4"/>
  <c r="H542" i="4"/>
  <c r="H146" i="4"/>
  <c r="I120" i="4"/>
  <c r="I519" i="4"/>
  <c r="B119" i="4"/>
  <c r="G581" i="4"/>
  <c r="H536" i="4"/>
  <c r="H140" i="4"/>
  <c r="G580" i="4"/>
  <c r="E137" i="4"/>
  <c r="E533" i="4"/>
  <c r="E143" i="4"/>
  <c r="E539" i="4"/>
  <c r="E140" i="4"/>
  <c r="E536" i="4"/>
  <c r="E146" i="4"/>
  <c r="E542" i="4"/>
  <c r="G186" i="4"/>
  <c r="G585" i="4"/>
  <c r="A187" i="4"/>
  <c r="DP172" i="1"/>
  <c r="DN172" i="1"/>
  <c r="DO172" i="1"/>
  <c r="DM172" i="1"/>
  <c r="B173" i="1"/>
  <c r="B266" i="1"/>
  <c r="BH171" i="1"/>
  <c r="BI171" i="1"/>
  <c r="BJ171" i="1"/>
  <c r="BK171" i="1"/>
  <c r="BA186" i="1"/>
  <c r="BB186" i="1"/>
  <c r="EM9" i="1"/>
  <c r="B317" i="1"/>
  <c r="DS374" i="1"/>
  <c r="DT374" i="1"/>
  <c r="DV9" i="1"/>
  <c r="DS6" i="1"/>
  <c r="DT6" i="1"/>
  <c r="E125" i="1" l="1"/>
  <c r="B126" i="1"/>
  <c r="DP125" i="1"/>
  <c r="DM125" i="1"/>
  <c r="BJ125" i="1"/>
  <c r="BI125" i="1"/>
  <c r="DN125" i="1"/>
  <c r="DO125" i="1"/>
  <c r="BK125" i="1"/>
  <c r="BH125" i="1"/>
  <c r="EM10" i="1"/>
  <c r="EM11" i="1"/>
  <c r="DV10" i="1"/>
  <c r="DV11" i="1"/>
  <c r="BI266" i="1"/>
  <c r="BK266" i="1"/>
  <c r="BJ266" i="1"/>
  <c r="BH266" i="1"/>
  <c r="DS13" i="1"/>
  <c r="DT13" i="1"/>
  <c r="D85" i="1"/>
  <c r="D74" i="1"/>
  <c r="F74" i="1"/>
  <c r="DP171" i="1"/>
  <c r="D111" i="1"/>
  <c r="F111" i="1"/>
  <c r="BP1375" i="4"/>
  <c r="BR1375" i="4"/>
  <c r="BR1380" i="4"/>
  <c r="CD1375" i="4"/>
  <c r="CF1380" i="4"/>
  <c r="CF1375" i="4"/>
  <c r="BW1375" i="4"/>
  <c r="BY1380" i="4"/>
  <c r="BY1375" i="4"/>
  <c r="D173" i="1"/>
  <c r="F173" i="1"/>
  <c r="F317" i="1"/>
  <c r="D317" i="1"/>
  <c r="E317" i="1"/>
  <c r="BK173" i="1"/>
  <c r="BJ173" i="1"/>
  <c r="BI173" i="1"/>
  <c r="BH173" i="1"/>
  <c r="BG325" i="1"/>
  <c r="BF325" i="1"/>
  <c r="BK317" i="1"/>
  <c r="BJ317" i="1"/>
  <c r="BI317" i="1"/>
  <c r="BH317" i="1"/>
  <c r="F266" i="1"/>
  <c r="D266" i="1"/>
  <c r="E266" i="1"/>
  <c r="CD143" i="4"/>
  <c r="BW143" i="4"/>
  <c r="BP143" i="4"/>
  <c r="BT120" i="4"/>
  <c r="CA120" i="4"/>
  <c r="CH120" i="4"/>
  <c r="CG146" i="4"/>
  <c r="BZ146" i="4"/>
  <c r="BS146" i="4"/>
  <c r="BZ133" i="4"/>
  <c r="BS133" i="4"/>
  <c r="CG133" i="4"/>
  <c r="F123" i="4"/>
  <c r="CE122" i="4"/>
  <c r="BX122" i="4"/>
  <c r="BQ122" i="4"/>
  <c r="CG143" i="4"/>
  <c r="BZ143" i="4"/>
  <c r="BS143" i="4"/>
  <c r="CD137" i="4"/>
  <c r="BW137" i="4"/>
  <c r="BP137" i="4"/>
  <c r="BR186" i="4"/>
  <c r="BY186" i="4"/>
  <c r="CF186" i="4"/>
  <c r="BP146" i="4"/>
  <c r="BW146" i="4"/>
  <c r="CD146" i="4"/>
  <c r="CG140" i="4"/>
  <c r="BZ140" i="4"/>
  <c r="BS140" i="4"/>
  <c r="CD140" i="4"/>
  <c r="BW140" i="4"/>
  <c r="BP140" i="4"/>
  <c r="CA493" i="4"/>
  <c r="BZ493" i="4"/>
  <c r="CH493" i="4"/>
  <c r="CG493" i="4"/>
  <c r="BP536" i="4"/>
  <c r="CD536" i="4"/>
  <c r="BW536" i="4"/>
  <c r="BT493" i="4"/>
  <c r="BS493" i="4"/>
  <c r="CG542" i="4"/>
  <c r="BZ542" i="4"/>
  <c r="BS542" i="4"/>
  <c r="BW539" i="4"/>
  <c r="BP539" i="4"/>
  <c r="CD539" i="4"/>
  <c r="BS529" i="4"/>
  <c r="BZ529" i="4"/>
  <c r="CG529" i="4"/>
  <c r="CF580" i="4"/>
  <c r="BR580" i="4"/>
  <c r="BY580" i="4"/>
  <c r="BS539" i="4"/>
  <c r="BZ539" i="4"/>
  <c r="CG539" i="4"/>
  <c r="CF585" i="4"/>
  <c r="BY585" i="4"/>
  <c r="BR585" i="4"/>
  <c r="BP533" i="4"/>
  <c r="CD533" i="4"/>
  <c r="BW533" i="4"/>
  <c r="BZ536" i="4"/>
  <c r="BS536" i="4"/>
  <c r="CG536" i="4"/>
  <c r="CF581" i="4"/>
  <c r="BY581" i="4"/>
  <c r="BR581" i="4"/>
  <c r="CD542" i="4"/>
  <c r="BW542" i="4"/>
  <c r="BP542" i="4"/>
  <c r="CA519" i="4"/>
  <c r="BT519" i="4"/>
  <c r="CH519" i="4"/>
  <c r="H546" i="4"/>
  <c r="H150" i="4"/>
  <c r="H540" i="4"/>
  <c r="H144" i="4"/>
  <c r="H533" i="4"/>
  <c r="H137" i="4"/>
  <c r="H543" i="4"/>
  <c r="H147" i="4"/>
  <c r="I121" i="4"/>
  <c r="I520" i="4"/>
  <c r="B120" i="4"/>
  <c r="E150" i="4"/>
  <c r="E546" i="4"/>
  <c r="E144" i="4"/>
  <c r="E540" i="4"/>
  <c r="E147" i="4"/>
  <c r="E543" i="4"/>
  <c r="E141" i="4"/>
  <c r="E537" i="4"/>
  <c r="G187" i="4"/>
  <c r="G586" i="4"/>
  <c r="A188" i="4"/>
  <c r="DP173" i="1"/>
  <c r="B174" i="1"/>
  <c r="DO173" i="1"/>
  <c r="DN173" i="1"/>
  <c r="DM173" i="1"/>
  <c r="B267" i="1"/>
  <c r="F494" i="4"/>
  <c r="B474" i="4"/>
  <c r="B318" i="1"/>
  <c r="DT9" i="1"/>
  <c r="DS9" i="1"/>
  <c r="B127" i="1" l="1"/>
  <c r="E126" i="1"/>
  <c r="DN126" i="1"/>
  <c r="DM126" i="1"/>
  <c r="BI126" i="1"/>
  <c r="BK126" i="1"/>
  <c r="BH126" i="1"/>
  <c r="BJ126" i="1"/>
  <c r="DO126" i="1"/>
  <c r="DP126" i="1"/>
  <c r="F126" i="1"/>
  <c r="D126" i="1"/>
  <c r="F171" i="1"/>
  <c r="F125" i="1"/>
  <c r="D171" i="1"/>
  <c r="D125" i="1"/>
  <c r="DS10" i="1"/>
  <c r="DS11" i="1"/>
  <c r="DT10" i="1"/>
  <c r="DT11" i="1"/>
  <c r="BK267" i="1"/>
  <c r="BJ267" i="1"/>
  <c r="BI267" i="1"/>
  <c r="BH267" i="1"/>
  <c r="D86" i="1"/>
  <c r="G99" i="1"/>
  <c r="BY1376" i="4"/>
  <c r="BY1381" i="4"/>
  <c r="BW1376" i="4"/>
  <c r="CF1376" i="4"/>
  <c r="CF1381" i="4"/>
  <c r="CD1376" i="4"/>
  <c r="BR1381" i="4"/>
  <c r="BR1376" i="4"/>
  <c r="BP1376" i="4"/>
  <c r="D318" i="1"/>
  <c r="F318" i="1"/>
  <c r="E318" i="1"/>
  <c r="BK174" i="1"/>
  <c r="BJ174" i="1"/>
  <c r="BI174" i="1"/>
  <c r="BH174" i="1"/>
  <c r="BF326" i="1"/>
  <c r="BG326" i="1"/>
  <c r="BK318" i="1"/>
  <c r="BJ318" i="1"/>
  <c r="BI318" i="1"/>
  <c r="BH318" i="1"/>
  <c r="F267" i="1"/>
  <c r="E267" i="1"/>
  <c r="D267" i="1"/>
  <c r="BP141" i="4"/>
  <c r="CD141" i="4"/>
  <c r="BW141" i="4"/>
  <c r="BZ147" i="4"/>
  <c r="BS147" i="4"/>
  <c r="CG147" i="4"/>
  <c r="BW147" i="4"/>
  <c r="BP147" i="4"/>
  <c r="CD147" i="4"/>
  <c r="CG137" i="4"/>
  <c r="BZ137" i="4"/>
  <c r="BS137" i="4"/>
  <c r="BS144" i="4"/>
  <c r="BZ144" i="4"/>
  <c r="CG144" i="4"/>
  <c r="BP144" i="4"/>
  <c r="BW144" i="4"/>
  <c r="CD144" i="4"/>
  <c r="BZ150" i="4"/>
  <c r="BS150" i="4"/>
  <c r="CG150" i="4"/>
  <c r="CD150" i="4"/>
  <c r="BW150" i="4"/>
  <c r="BP150" i="4"/>
  <c r="F124" i="4"/>
  <c r="BX123" i="4"/>
  <c r="BQ123" i="4"/>
  <c r="CE123" i="4"/>
  <c r="CF187" i="4"/>
  <c r="BY187" i="4"/>
  <c r="BR187" i="4"/>
  <c r="CH121" i="4"/>
  <c r="CA121" i="4"/>
  <c r="BT121" i="4"/>
  <c r="CF586" i="4"/>
  <c r="BY586" i="4"/>
  <c r="BR586" i="4"/>
  <c r="BS533" i="4"/>
  <c r="CG533" i="4"/>
  <c r="BZ533" i="4"/>
  <c r="CD537" i="4"/>
  <c r="BW537" i="4"/>
  <c r="BP537" i="4"/>
  <c r="CE494" i="4"/>
  <c r="BX494" i="4"/>
  <c r="BQ494" i="4"/>
  <c r="CG540" i="4"/>
  <c r="BZ540" i="4"/>
  <c r="BS540" i="4"/>
  <c r="CD543" i="4"/>
  <c r="BW543" i="4"/>
  <c r="BP543" i="4"/>
  <c r="CH520" i="4"/>
  <c r="CA520" i="4"/>
  <c r="BT520" i="4"/>
  <c r="BS546" i="4"/>
  <c r="CG546" i="4"/>
  <c r="BZ546" i="4"/>
  <c r="CD540" i="4"/>
  <c r="BP540" i="4"/>
  <c r="BW540" i="4"/>
  <c r="BP546" i="4"/>
  <c r="CD546" i="4"/>
  <c r="BW546" i="4"/>
  <c r="CG543" i="4"/>
  <c r="BZ543" i="4"/>
  <c r="BS543" i="4"/>
  <c r="I122" i="4"/>
  <c r="I521" i="4"/>
  <c r="B121" i="4"/>
  <c r="H537" i="4"/>
  <c r="H141" i="4"/>
  <c r="H544" i="4"/>
  <c r="H148" i="4"/>
  <c r="H547" i="4"/>
  <c r="H151" i="4"/>
  <c r="H550" i="4"/>
  <c r="H154" i="4"/>
  <c r="E151" i="4"/>
  <c r="E547" i="4"/>
  <c r="E148" i="4"/>
  <c r="E544" i="4"/>
  <c r="E145" i="4"/>
  <c r="E541" i="4"/>
  <c r="E154" i="4"/>
  <c r="E550" i="4"/>
  <c r="G188" i="4"/>
  <c r="G587" i="4"/>
  <c r="A189" i="4"/>
  <c r="DO174" i="1"/>
  <c r="DN174" i="1"/>
  <c r="B175" i="1"/>
  <c r="DM174" i="1"/>
  <c r="B268" i="1"/>
  <c r="F495" i="4"/>
  <c r="B475" i="4"/>
  <c r="B319" i="1"/>
  <c r="B128" i="1" l="1"/>
  <c r="E127" i="1"/>
  <c r="BK127" i="1"/>
  <c r="DO127" i="1"/>
  <c r="DN127" i="1"/>
  <c r="BH127" i="1"/>
  <c r="DM127" i="1"/>
  <c r="DP127" i="1"/>
  <c r="BJ127" i="1"/>
  <c r="BI127" i="1"/>
  <c r="F127" i="1"/>
  <c r="D127" i="1"/>
  <c r="BK268" i="1"/>
  <c r="BJ268" i="1"/>
  <c r="BI268" i="1"/>
  <c r="BH268" i="1"/>
  <c r="G111" i="1"/>
  <c r="F87" i="1"/>
  <c r="BR1382" i="4"/>
  <c r="CF1382" i="4"/>
  <c r="BY1382" i="4"/>
  <c r="F319" i="1"/>
  <c r="E319" i="1"/>
  <c r="D319" i="1"/>
  <c r="BK175" i="1"/>
  <c r="BJ175" i="1"/>
  <c r="BI175" i="1"/>
  <c r="BH175" i="1"/>
  <c r="BG327" i="1"/>
  <c r="BF327" i="1"/>
  <c r="BK319" i="1"/>
  <c r="BJ319" i="1"/>
  <c r="BI319" i="1"/>
  <c r="BH319" i="1"/>
  <c r="E268" i="1"/>
  <c r="F268" i="1"/>
  <c r="D268" i="1"/>
  <c r="F125" i="4"/>
  <c r="CE124" i="4"/>
  <c r="BX124" i="4"/>
  <c r="BQ124" i="4"/>
  <c r="CG151" i="4"/>
  <c r="BZ151" i="4"/>
  <c r="BS151" i="4"/>
  <c r="CD148" i="4"/>
  <c r="BW148" i="4"/>
  <c r="BP148" i="4"/>
  <c r="CG148" i="4"/>
  <c r="BZ148" i="4"/>
  <c r="BS148" i="4"/>
  <c r="BW151" i="4"/>
  <c r="BP151" i="4"/>
  <c r="CD151" i="4"/>
  <c r="CF188" i="4"/>
  <c r="BY188" i="4"/>
  <c r="BR188" i="4"/>
  <c r="BS141" i="4"/>
  <c r="CG141" i="4"/>
  <c r="BZ141" i="4"/>
  <c r="CD145" i="4"/>
  <c r="BW145" i="4"/>
  <c r="BP145" i="4"/>
  <c r="BP154" i="4"/>
  <c r="CD154" i="4"/>
  <c r="BW154" i="4"/>
  <c r="CH122" i="4"/>
  <c r="CA122" i="4"/>
  <c r="BT122" i="4"/>
  <c r="BS154" i="4"/>
  <c r="CG154" i="4"/>
  <c r="BZ154" i="4"/>
  <c r="CD547" i="4"/>
  <c r="BW547" i="4"/>
  <c r="BP547" i="4"/>
  <c r="BS547" i="4"/>
  <c r="CG547" i="4"/>
  <c r="BZ547" i="4"/>
  <c r="CF587" i="4"/>
  <c r="BY587" i="4"/>
  <c r="BR587" i="4"/>
  <c r="BZ544" i="4"/>
  <c r="BS544" i="4"/>
  <c r="CG544" i="4"/>
  <c r="BP550" i="4"/>
  <c r="CD550" i="4"/>
  <c r="BW550" i="4"/>
  <c r="BP541" i="4"/>
  <c r="CD541" i="4"/>
  <c r="BW541" i="4"/>
  <c r="BT494" i="4"/>
  <c r="BS494" i="4"/>
  <c r="CG537" i="4"/>
  <c r="BZ537" i="4"/>
  <c r="BS537" i="4"/>
  <c r="CA494" i="4"/>
  <c r="BZ494" i="4"/>
  <c r="CH494" i="4"/>
  <c r="CG494" i="4"/>
  <c r="BQ495" i="4"/>
  <c r="BX495" i="4"/>
  <c r="CE495" i="4"/>
  <c r="BW544" i="4"/>
  <c r="BP544" i="4"/>
  <c r="CD544" i="4"/>
  <c r="CG550" i="4"/>
  <c r="BZ550" i="4"/>
  <c r="BS550" i="4"/>
  <c r="BT521" i="4"/>
  <c r="CH521" i="4"/>
  <c r="CA521" i="4"/>
  <c r="H548" i="4"/>
  <c r="H152" i="4"/>
  <c r="H554" i="4"/>
  <c r="H158" i="4"/>
  <c r="H541" i="4"/>
  <c r="H145" i="4"/>
  <c r="H551" i="4"/>
  <c r="H155" i="4"/>
  <c r="I123" i="4"/>
  <c r="I522" i="4"/>
  <c r="B122" i="4"/>
  <c r="E149" i="4"/>
  <c r="E545" i="4"/>
  <c r="E548" i="4"/>
  <c r="E152" i="4"/>
  <c r="E158" i="4"/>
  <c r="E554" i="4"/>
  <c r="E155" i="4"/>
  <c r="E551" i="4"/>
  <c r="G189" i="4"/>
  <c r="G588" i="4"/>
  <c r="A190" i="4"/>
  <c r="DM175" i="1"/>
  <c r="DN175" i="1"/>
  <c r="DO175" i="1"/>
  <c r="B176" i="1"/>
  <c r="B269" i="1"/>
  <c r="DP268" i="1"/>
  <c r="F496" i="4"/>
  <c r="B476" i="4"/>
  <c r="B320" i="1"/>
  <c r="CZ5" i="1"/>
  <c r="CY5" i="1"/>
  <c r="E128" i="1" l="1"/>
  <c r="B129" i="1"/>
  <c r="BH128" i="1"/>
  <c r="BK128" i="1"/>
  <c r="BI128" i="1"/>
  <c r="BJ128" i="1"/>
  <c r="DP128" i="1"/>
  <c r="DO128" i="1"/>
  <c r="DN128" i="1"/>
  <c r="DM128" i="1"/>
  <c r="D128" i="1"/>
  <c r="F128" i="1"/>
  <c r="BK269" i="1"/>
  <c r="BH269" i="1"/>
  <c r="BJ269" i="1"/>
  <c r="BI269" i="1"/>
  <c r="BY1383" i="4"/>
  <c r="CF1383" i="4"/>
  <c r="BR1383" i="4"/>
  <c r="D320" i="1"/>
  <c r="F320" i="1"/>
  <c r="E320" i="1"/>
  <c r="BK176" i="1"/>
  <c r="BJ176" i="1"/>
  <c r="BI176" i="1"/>
  <c r="BH176" i="1"/>
  <c r="BF328" i="1"/>
  <c r="BG328" i="1"/>
  <c r="D269" i="1"/>
  <c r="E269" i="1"/>
  <c r="F269" i="1"/>
  <c r="CA123" i="4"/>
  <c r="BT123" i="4"/>
  <c r="CH123" i="4"/>
  <c r="CD155" i="4"/>
  <c r="BW155" i="4"/>
  <c r="BP155" i="4"/>
  <c r="CG155" i="4"/>
  <c r="BZ155" i="4"/>
  <c r="BS155" i="4"/>
  <c r="BP158" i="4"/>
  <c r="CD158" i="4"/>
  <c r="BW158" i="4"/>
  <c r="CG145" i="4"/>
  <c r="BZ145" i="4"/>
  <c r="BS145" i="4"/>
  <c r="CG158" i="4"/>
  <c r="BZ158" i="4"/>
  <c r="BS158" i="4"/>
  <c r="BP152" i="4"/>
  <c r="BW152" i="4"/>
  <c r="CD152" i="4"/>
  <c r="BP149" i="4"/>
  <c r="CD149" i="4"/>
  <c r="BW149" i="4"/>
  <c r="BS152" i="4"/>
  <c r="CG152" i="4"/>
  <c r="BZ152" i="4"/>
  <c r="BY189" i="4"/>
  <c r="BR189" i="4"/>
  <c r="CF189" i="4"/>
  <c r="F126" i="4"/>
  <c r="BQ125" i="4"/>
  <c r="BX125" i="4"/>
  <c r="CE125" i="4"/>
  <c r="CH495" i="4"/>
  <c r="CG495" i="4"/>
  <c r="CA495" i="4"/>
  <c r="BZ495" i="4"/>
  <c r="BS495" i="4"/>
  <c r="BT495" i="4"/>
  <c r="CH522" i="4"/>
  <c r="BT522" i="4"/>
  <c r="CA522" i="4"/>
  <c r="BZ548" i="4"/>
  <c r="CG548" i="4"/>
  <c r="BS548" i="4"/>
  <c r="BZ554" i="4"/>
  <c r="CG554" i="4"/>
  <c r="BS554" i="4"/>
  <c r="CD554" i="4"/>
  <c r="BW554" i="4"/>
  <c r="BP554" i="4"/>
  <c r="CD548" i="4"/>
  <c r="BW548" i="4"/>
  <c r="BP548" i="4"/>
  <c r="BX496" i="4"/>
  <c r="CE496" i="4"/>
  <c r="BQ496" i="4"/>
  <c r="BW545" i="4"/>
  <c r="CD545" i="4"/>
  <c r="BP545" i="4"/>
  <c r="CG551" i="4"/>
  <c r="BS551" i="4"/>
  <c r="BZ551" i="4"/>
  <c r="BW551" i="4"/>
  <c r="BP551" i="4"/>
  <c r="CD551" i="4"/>
  <c r="BR588" i="4"/>
  <c r="BY588" i="4"/>
  <c r="CF588" i="4"/>
  <c r="BS541" i="4"/>
  <c r="CG541" i="4"/>
  <c r="BZ541" i="4"/>
  <c r="I124" i="4"/>
  <c r="I523" i="4"/>
  <c r="B123" i="4"/>
  <c r="H558" i="4"/>
  <c r="H162" i="4"/>
  <c r="H555" i="4"/>
  <c r="H159" i="4"/>
  <c r="H552" i="4"/>
  <c r="H156" i="4"/>
  <c r="H545" i="4"/>
  <c r="H149" i="4"/>
  <c r="DO176" i="1"/>
  <c r="E156" i="4"/>
  <c r="E552" i="4"/>
  <c r="E159" i="4"/>
  <c r="E555" i="4"/>
  <c r="E162" i="4"/>
  <c r="E558" i="4"/>
  <c r="E153" i="4"/>
  <c r="E549" i="4"/>
  <c r="G190" i="4"/>
  <c r="G589" i="4"/>
  <c r="A191" i="4"/>
  <c r="DN176" i="1"/>
  <c r="DM176" i="1"/>
  <c r="B177" i="1"/>
  <c r="B270" i="1"/>
  <c r="F497" i="4"/>
  <c r="B477" i="4"/>
  <c r="B321" i="1"/>
  <c r="CY374" i="1"/>
  <c r="CZ374" i="1"/>
  <c r="CZ6" i="1"/>
  <c r="CY6" i="1"/>
  <c r="E129" i="1" l="1"/>
  <c r="B130" i="1"/>
  <c r="DP129" i="1"/>
  <c r="BK129" i="1"/>
  <c r="BJ129" i="1"/>
  <c r="DM129" i="1"/>
  <c r="BI129" i="1"/>
  <c r="BH129" i="1"/>
  <c r="DN129" i="1"/>
  <c r="DO129" i="1"/>
  <c r="F129" i="1"/>
  <c r="D129" i="1"/>
  <c r="BK270" i="1"/>
  <c r="BJ270" i="1"/>
  <c r="BI270" i="1"/>
  <c r="BH270" i="1"/>
  <c r="CZ13" i="1"/>
  <c r="CY13" i="1"/>
  <c r="BR1384" i="4"/>
  <c r="CF1384" i="4"/>
  <c r="BY1384" i="4"/>
  <c r="D177" i="1"/>
  <c r="F177" i="1"/>
  <c r="E321" i="1"/>
  <c r="F321" i="1"/>
  <c r="D321" i="1"/>
  <c r="BK177" i="1"/>
  <c r="BJ177" i="1"/>
  <c r="BI177" i="1"/>
  <c r="BH177" i="1"/>
  <c r="BG329" i="1"/>
  <c r="BF329" i="1"/>
  <c r="E270" i="1"/>
  <c r="D270" i="1"/>
  <c r="F270" i="1"/>
  <c r="CG159" i="4"/>
  <c r="BS159" i="4"/>
  <c r="BZ159" i="4"/>
  <c r="BS156" i="4"/>
  <c r="BZ156" i="4"/>
  <c r="CG156" i="4"/>
  <c r="BZ162" i="4"/>
  <c r="CG162" i="4"/>
  <c r="BS162" i="4"/>
  <c r="CH124" i="4"/>
  <c r="CA124" i="4"/>
  <c r="BT124" i="4"/>
  <c r="CF190" i="4"/>
  <c r="BR190" i="4"/>
  <c r="BY190" i="4"/>
  <c r="F127" i="4"/>
  <c r="CE126" i="4"/>
  <c r="BX126" i="4"/>
  <c r="BQ126" i="4"/>
  <c r="BW153" i="4"/>
  <c r="CD153" i="4"/>
  <c r="BP153" i="4"/>
  <c r="CD162" i="4"/>
  <c r="BW162" i="4"/>
  <c r="BP162" i="4"/>
  <c r="BP159" i="4"/>
  <c r="BW159" i="4"/>
  <c r="CD159" i="4"/>
  <c r="CD156" i="4"/>
  <c r="BW156" i="4"/>
  <c r="BP156" i="4"/>
  <c r="BS149" i="4"/>
  <c r="CG149" i="4"/>
  <c r="BZ149" i="4"/>
  <c r="BT496" i="4"/>
  <c r="BS496" i="4"/>
  <c r="CH496" i="4"/>
  <c r="CG496" i="4"/>
  <c r="CA496" i="4"/>
  <c r="BZ496" i="4"/>
  <c r="BP555" i="4"/>
  <c r="CD555" i="4"/>
  <c r="BW555" i="4"/>
  <c r="CD552" i="4"/>
  <c r="BP552" i="4"/>
  <c r="BW552" i="4"/>
  <c r="CH523" i="4"/>
  <c r="BT523" i="4"/>
  <c r="CA523" i="4"/>
  <c r="CF589" i="4"/>
  <c r="BY589" i="4"/>
  <c r="BR589" i="4"/>
  <c r="CG552" i="4"/>
  <c r="BZ552" i="4"/>
  <c r="BS552" i="4"/>
  <c r="CG545" i="4"/>
  <c r="BZ545" i="4"/>
  <c r="BS545" i="4"/>
  <c r="CE497" i="4"/>
  <c r="BQ497" i="4"/>
  <c r="BX497" i="4"/>
  <c r="BW549" i="4"/>
  <c r="BP549" i="4"/>
  <c r="CD549" i="4"/>
  <c r="BP558" i="4"/>
  <c r="CD558" i="4"/>
  <c r="BW558" i="4"/>
  <c r="CG555" i="4"/>
  <c r="BZ555" i="4"/>
  <c r="BS555" i="4"/>
  <c r="BS558" i="4"/>
  <c r="CG558" i="4"/>
  <c r="BZ558" i="4"/>
  <c r="H562" i="4"/>
  <c r="H166" i="4"/>
  <c r="H556" i="4"/>
  <c r="H160" i="4"/>
  <c r="H549" i="4"/>
  <c r="H153" i="4"/>
  <c r="I125" i="4"/>
  <c r="I524" i="4"/>
  <c r="B124" i="4"/>
  <c r="H559" i="4"/>
  <c r="H163" i="4"/>
  <c r="E163" i="4"/>
  <c r="E559" i="4"/>
  <c r="E160" i="4"/>
  <c r="E556" i="4"/>
  <c r="E157" i="4"/>
  <c r="E553" i="4"/>
  <c r="E166" i="4"/>
  <c r="E562" i="4"/>
  <c r="G191" i="4"/>
  <c r="G590" i="4"/>
  <c r="A192" i="4"/>
  <c r="DM177" i="1"/>
  <c r="DO177" i="1"/>
  <c r="DN177" i="1"/>
  <c r="B178" i="1"/>
  <c r="B271" i="1"/>
  <c r="B481" i="4"/>
  <c r="B322" i="1"/>
  <c r="CY9" i="1"/>
  <c r="CZ9" i="1"/>
  <c r="EA13" i="1"/>
  <c r="EA5" i="1"/>
  <c r="EA374" i="1" s="1"/>
  <c r="DP13" i="1"/>
  <c r="A16" i="1"/>
  <c r="A15" i="1"/>
  <c r="A14" i="1"/>
  <c r="A182" i="1"/>
  <c r="A181" i="1"/>
  <c r="A180" i="1"/>
  <c r="CG5" i="1"/>
  <c r="A176" i="1"/>
  <c r="A175" i="1"/>
  <c r="A174" i="1"/>
  <c r="A179" i="1"/>
  <c r="B131" i="1" l="1"/>
  <c r="E130" i="1"/>
  <c r="DP130" i="1"/>
  <c r="DM130" i="1"/>
  <c r="BK130" i="1"/>
  <c r="DN130" i="1"/>
  <c r="BI130" i="1"/>
  <c r="BJ130" i="1"/>
  <c r="DO130" i="1"/>
  <c r="BH130" i="1"/>
  <c r="F130" i="1"/>
  <c r="D130" i="1"/>
  <c r="CZ10" i="1"/>
  <c r="CZ11" i="1"/>
  <c r="CY10" i="1"/>
  <c r="CY11" i="1"/>
  <c r="BK271" i="1"/>
  <c r="BI271" i="1"/>
  <c r="BJ271" i="1"/>
  <c r="BH271" i="1"/>
  <c r="B40" i="1"/>
  <c r="B36" i="1"/>
  <c r="B32" i="1"/>
  <c r="B48" i="1"/>
  <c r="B44" i="1"/>
  <c r="B52" i="1"/>
  <c r="B64" i="1"/>
  <c r="B60" i="1"/>
  <c r="B56" i="1"/>
  <c r="BY1385" i="4"/>
  <c r="CF1385" i="4"/>
  <c r="BR1385" i="4"/>
  <c r="D178" i="1"/>
  <c r="F178" i="1"/>
  <c r="F322" i="1"/>
  <c r="D322" i="1"/>
  <c r="E322" i="1"/>
  <c r="BK178" i="1"/>
  <c r="BJ178" i="1"/>
  <c r="BI178" i="1"/>
  <c r="BH178" i="1"/>
  <c r="BF330" i="1"/>
  <c r="BG330" i="1"/>
  <c r="D271" i="1"/>
  <c r="F271" i="1"/>
  <c r="E271" i="1"/>
  <c r="CH125" i="4"/>
  <c r="CA125" i="4"/>
  <c r="BT125" i="4"/>
  <c r="CG153" i="4"/>
  <c r="BZ153" i="4"/>
  <c r="BS153" i="4"/>
  <c r="CD157" i="4"/>
  <c r="BW157" i="4"/>
  <c r="BP157" i="4"/>
  <c r="CG160" i="4"/>
  <c r="BZ160" i="4"/>
  <c r="BS160" i="4"/>
  <c r="CD160" i="4"/>
  <c r="BW160" i="4"/>
  <c r="BP160" i="4"/>
  <c r="CG166" i="4"/>
  <c r="BS166" i="4"/>
  <c r="BZ166" i="4"/>
  <c r="CD163" i="4"/>
  <c r="BW163" i="4"/>
  <c r="BP163" i="4"/>
  <c r="F128" i="4"/>
  <c r="BX127" i="4"/>
  <c r="BQ127" i="4"/>
  <c r="CE127" i="4"/>
  <c r="BR191" i="4"/>
  <c r="CF191" i="4"/>
  <c r="BY191" i="4"/>
  <c r="BP166" i="4"/>
  <c r="CD166" i="4"/>
  <c r="BW166" i="4"/>
  <c r="CG163" i="4"/>
  <c r="BZ163" i="4"/>
  <c r="BS163" i="4"/>
  <c r="BZ556" i="4"/>
  <c r="BS556" i="4"/>
  <c r="CG556" i="4"/>
  <c r="CA497" i="4"/>
  <c r="BZ497" i="4"/>
  <c r="BS497" i="4"/>
  <c r="BT497" i="4"/>
  <c r="BW553" i="4"/>
  <c r="BP553" i="4"/>
  <c r="CD553" i="4"/>
  <c r="BZ562" i="4"/>
  <c r="BS562" i="4"/>
  <c r="CG562" i="4"/>
  <c r="CG497" i="4"/>
  <c r="CH497" i="4"/>
  <c r="BP556" i="4"/>
  <c r="BW556" i="4"/>
  <c r="CD556" i="4"/>
  <c r="BR590" i="4"/>
  <c r="BY590" i="4"/>
  <c r="CF590" i="4"/>
  <c r="BS559" i="4"/>
  <c r="CG559" i="4"/>
  <c r="BZ559" i="4"/>
  <c r="BW559" i="4"/>
  <c r="CD559" i="4"/>
  <c r="BP559" i="4"/>
  <c r="BT524" i="4"/>
  <c r="CH524" i="4"/>
  <c r="CA524" i="4"/>
  <c r="BP562" i="4"/>
  <c r="CD562" i="4"/>
  <c r="BW562" i="4"/>
  <c r="CG549" i="4"/>
  <c r="BZ549" i="4"/>
  <c r="BS549" i="4"/>
  <c r="H563" i="4"/>
  <c r="H167" i="4"/>
  <c r="H566" i="4"/>
  <c r="H170" i="4"/>
  <c r="I126" i="4"/>
  <c r="I525" i="4"/>
  <c r="B125" i="4"/>
  <c r="H553" i="4"/>
  <c r="H157" i="4"/>
  <c r="H560" i="4"/>
  <c r="H164" i="4"/>
  <c r="B184" i="1"/>
  <c r="B183" i="1"/>
  <c r="E557" i="4"/>
  <c r="E161" i="4"/>
  <c r="E566" i="4"/>
  <c r="E170" i="4"/>
  <c r="E164" i="4"/>
  <c r="E560" i="4"/>
  <c r="E167" i="4"/>
  <c r="E563" i="4"/>
  <c r="G192" i="4"/>
  <c r="G591" i="4"/>
  <c r="A193" i="4"/>
  <c r="DO178" i="1"/>
  <c r="DN178" i="1"/>
  <c r="B179" i="1"/>
  <c r="DM178" i="1"/>
  <c r="B272" i="1"/>
  <c r="B16" i="1"/>
  <c r="AD16" i="1" s="1"/>
  <c r="F498" i="4"/>
  <c r="B478" i="4"/>
  <c r="B323" i="1"/>
  <c r="CG374" i="1"/>
  <c r="CG6" i="1"/>
  <c r="AY5" i="1"/>
  <c r="AX5" i="1"/>
  <c r="A178" i="1"/>
  <c r="A177" i="1"/>
  <c r="B132" i="1" l="1"/>
  <c r="E131" i="1"/>
  <c r="DP131" i="1"/>
  <c r="BJ131" i="1"/>
  <c r="BH131" i="1"/>
  <c r="BK131" i="1"/>
  <c r="BI131" i="1"/>
  <c r="DM131" i="1"/>
  <c r="DO131" i="1"/>
  <c r="DN131" i="1"/>
  <c r="F131" i="1"/>
  <c r="D131" i="1"/>
  <c r="BJ272" i="1"/>
  <c r="BH272" i="1"/>
  <c r="BK272" i="1"/>
  <c r="BI272" i="1"/>
  <c r="DX56" i="1"/>
  <c r="AD56" i="1"/>
  <c r="AD57" i="1" s="1"/>
  <c r="AD58" i="1" s="1"/>
  <c r="AD59" i="1" s="1"/>
  <c r="AD60" i="1"/>
  <c r="AD61" i="1" s="1"/>
  <c r="AD62" i="1" s="1"/>
  <c r="AD63" i="1" s="1"/>
  <c r="DX60" i="1"/>
  <c r="AD64" i="1"/>
  <c r="AD65" i="1" s="1"/>
  <c r="AD66" i="1" s="1"/>
  <c r="AD67" i="1" s="1"/>
  <c r="DX64" i="1"/>
  <c r="CS52" i="1"/>
  <c r="CS53" i="1" s="1"/>
  <c r="CS54" i="1" s="1"/>
  <c r="CS55" i="1" s="1"/>
  <c r="CR52" i="1"/>
  <c r="CR53" i="1" s="1"/>
  <c r="CR54" i="1" s="1"/>
  <c r="CR55" i="1" s="1"/>
  <c r="AD52" i="1"/>
  <c r="EB52" i="1"/>
  <c r="EB53" i="1" s="1"/>
  <c r="EB54" i="1" s="1"/>
  <c r="EB55" i="1" s="1"/>
  <c r="EA52" i="1"/>
  <c r="EA53" i="1" s="1"/>
  <c r="EA54" i="1" s="1"/>
  <c r="EA55" i="1" s="1"/>
  <c r="CA52" i="1"/>
  <c r="Z52" i="1"/>
  <c r="Z53" i="1" s="1"/>
  <c r="Z54" i="1" s="1"/>
  <c r="Z55" i="1" s="1"/>
  <c r="X52" i="1"/>
  <c r="X53" i="1" s="1"/>
  <c r="X54" i="1" s="1"/>
  <c r="X55" i="1" s="1"/>
  <c r="U52" i="1"/>
  <c r="U53" i="1" s="1"/>
  <c r="U54" i="1" s="1"/>
  <c r="U55" i="1" s="1"/>
  <c r="CW52" i="1"/>
  <c r="CW53" i="1" s="1"/>
  <c r="CW54" i="1" s="1"/>
  <c r="CW55" i="1" s="1"/>
  <c r="CV52" i="1"/>
  <c r="CV53" i="1" s="1"/>
  <c r="CV54" i="1" s="1"/>
  <c r="CV55" i="1" s="1"/>
  <c r="CU52" i="1"/>
  <c r="CU53" i="1" s="1"/>
  <c r="CU54" i="1" s="1"/>
  <c r="CU55" i="1" s="1"/>
  <c r="CT52" i="1"/>
  <c r="CT53" i="1" s="1"/>
  <c r="CT54" i="1" s="1"/>
  <c r="CT55" i="1" s="1"/>
  <c r="BQ52" i="1"/>
  <c r="BQ53" i="1" s="1"/>
  <c r="BQ54" i="1" s="1"/>
  <c r="BQ55" i="1" s="1"/>
  <c r="BP52" i="1"/>
  <c r="BP53" i="1" s="1"/>
  <c r="BP54" i="1" s="1"/>
  <c r="BP55" i="1" s="1"/>
  <c r="BO52" i="1"/>
  <c r="BO53" i="1" s="1"/>
  <c r="BO54" i="1" s="1"/>
  <c r="BO55" i="1" s="1"/>
  <c r="BN52" i="1"/>
  <c r="BN53" i="1" s="1"/>
  <c r="BN54" i="1" s="1"/>
  <c r="BN55" i="1" s="1"/>
  <c r="AD44" i="1"/>
  <c r="X44" i="1"/>
  <c r="X45" i="1" s="1"/>
  <c r="X46" i="1" s="1"/>
  <c r="X47" i="1" s="1"/>
  <c r="BQ44" i="1"/>
  <c r="BQ45" i="1" s="1"/>
  <c r="BQ46" i="1" s="1"/>
  <c r="BQ47" i="1" s="1"/>
  <c r="BP44" i="1"/>
  <c r="BP45" i="1" s="1"/>
  <c r="BP46" i="1" s="1"/>
  <c r="BP47" i="1" s="1"/>
  <c r="BO44" i="1"/>
  <c r="BO45" i="1" s="1"/>
  <c r="BO46" i="1" s="1"/>
  <c r="BO47" i="1" s="1"/>
  <c r="BN44" i="1"/>
  <c r="BN45" i="1" s="1"/>
  <c r="BN46" i="1" s="1"/>
  <c r="BN47" i="1" s="1"/>
  <c r="CR44" i="1"/>
  <c r="CR45" i="1" s="1"/>
  <c r="CR46" i="1" s="1"/>
  <c r="CR47" i="1" s="1"/>
  <c r="CW44" i="1"/>
  <c r="CW45" i="1" s="1"/>
  <c r="CW46" i="1" s="1"/>
  <c r="CW47" i="1" s="1"/>
  <c r="CV44" i="1"/>
  <c r="CV45" i="1" s="1"/>
  <c r="CV46" i="1" s="1"/>
  <c r="CV47" i="1" s="1"/>
  <c r="CU44" i="1"/>
  <c r="CU45" i="1" s="1"/>
  <c r="CU46" i="1" s="1"/>
  <c r="CU47" i="1" s="1"/>
  <c r="CT44" i="1"/>
  <c r="CT45" i="1" s="1"/>
  <c r="CT46" i="1" s="1"/>
  <c r="CT47" i="1" s="1"/>
  <c r="CS44" i="1"/>
  <c r="CS45" i="1" s="1"/>
  <c r="CS46" i="1" s="1"/>
  <c r="CS47" i="1" s="1"/>
  <c r="EA44" i="1"/>
  <c r="EA45" i="1" s="1"/>
  <c r="EA46" i="1" s="1"/>
  <c r="EA47" i="1" s="1"/>
  <c r="CA44" i="1"/>
  <c r="Z44" i="1"/>
  <c r="Z45" i="1" s="1"/>
  <c r="Z46" i="1" s="1"/>
  <c r="Z47" i="1" s="1"/>
  <c r="U44" i="1"/>
  <c r="U45" i="1" s="1"/>
  <c r="U46" i="1" s="1"/>
  <c r="U47" i="1" s="1"/>
  <c r="EB44" i="1"/>
  <c r="EB45" i="1" s="1"/>
  <c r="EB46" i="1" s="1"/>
  <c r="EB47" i="1" s="1"/>
  <c r="CA48" i="1"/>
  <c r="CT48" i="1"/>
  <c r="CT49" i="1" s="1"/>
  <c r="CT50" i="1" s="1"/>
  <c r="CT51" i="1" s="1"/>
  <c r="CS48" i="1"/>
  <c r="CS49" i="1" s="1"/>
  <c r="CS50" i="1" s="1"/>
  <c r="CS51" i="1" s="1"/>
  <c r="CR48" i="1"/>
  <c r="CR49" i="1" s="1"/>
  <c r="CR50" i="1" s="1"/>
  <c r="CR51" i="1" s="1"/>
  <c r="AD48" i="1"/>
  <c r="CW48" i="1"/>
  <c r="CW49" i="1" s="1"/>
  <c r="CW50" i="1" s="1"/>
  <c r="CW51" i="1" s="1"/>
  <c r="CV48" i="1"/>
  <c r="CV49" i="1" s="1"/>
  <c r="CV50" i="1" s="1"/>
  <c r="CV51" i="1" s="1"/>
  <c r="CU48" i="1"/>
  <c r="CU49" i="1" s="1"/>
  <c r="CU50" i="1" s="1"/>
  <c r="CU51" i="1" s="1"/>
  <c r="Z48" i="1"/>
  <c r="Z49" i="1" s="1"/>
  <c r="Z50" i="1" s="1"/>
  <c r="Z51" i="1" s="1"/>
  <c r="BN48" i="1"/>
  <c r="BN49" i="1" s="1"/>
  <c r="BN50" i="1" s="1"/>
  <c r="BN51" i="1" s="1"/>
  <c r="BQ48" i="1"/>
  <c r="BQ49" i="1" s="1"/>
  <c r="BQ50" i="1" s="1"/>
  <c r="BQ51" i="1" s="1"/>
  <c r="BP48" i="1"/>
  <c r="BP49" i="1" s="1"/>
  <c r="BP50" i="1" s="1"/>
  <c r="BP51" i="1" s="1"/>
  <c r="BO48" i="1"/>
  <c r="BO49" i="1" s="1"/>
  <c r="BO50" i="1" s="1"/>
  <c r="BO51" i="1" s="1"/>
  <c r="X48" i="1"/>
  <c r="X49" i="1" s="1"/>
  <c r="X50" i="1" s="1"/>
  <c r="X51" i="1" s="1"/>
  <c r="EB48" i="1"/>
  <c r="EB49" i="1" s="1"/>
  <c r="EB50" i="1" s="1"/>
  <c r="EB51" i="1" s="1"/>
  <c r="U48" i="1"/>
  <c r="U49" i="1" s="1"/>
  <c r="U50" i="1" s="1"/>
  <c r="U51" i="1" s="1"/>
  <c r="EA48" i="1"/>
  <c r="EA49" i="1" s="1"/>
  <c r="EA50" i="1" s="1"/>
  <c r="EA51" i="1" s="1"/>
  <c r="CF32" i="1"/>
  <c r="CF36" i="1"/>
  <c r="CF40" i="1"/>
  <c r="E183" i="1"/>
  <c r="BH183" i="1"/>
  <c r="BI183" i="1"/>
  <c r="BJ183" i="1"/>
  <c r="BK183" i="1"/>
  <c r="E184" i="1"/>
  <c r="BH184" i="1"/>
  <c r="BI184" i="1"/>
  <c r="BJ184" i="1"/>
  <c r="BK184" i="1"/>
  <c r="D179" i="1"/>
  <c r="F179" i="1"/>
  <c r="D323" i="1"/>
  <c r="F323" i="1"/>
  <c r="E323" i="1"/>
  <c r="BK179" i="1"/>
  <c r="BJ179" i="1"/>
  <c r="BI179" i="1"/>
  <c r="BH179" i="1"/>
  <c r="X16" i="1"/>
  <c r="Z16" i="1"/>
  <c r="BG331" i="1"/>
  <c r="BF331" i="1"/>
  <c r="BH323" i="1"/>
  <c r="BK323" i="1"/>
  <c r="BJ323" i="1"/>
  <c r="BI323" i="1"/>
  <c r="E272" i="1"/>
  <c r="F272" i="1"/>
  <c r="D272" i="1"/>
  <c r="Q183" i="1"/>
  <c r="R183" i="1"/>
  <c r="Q184" i="1"/>
  <c r="R184" i="1"/>
  <c r="CD170" i="4"/>
  <c r="BW170" i="4"/>
  <c r="BP170" i="4"/>
  <c r="BZ164" i="4"/>
  <c r="BS164" i="4"/>
  <c r="CG164" i="4"/>
  <c r="BP161" i="4"/>
  <c r="CD161" i="4"/>
  <c r="BW161" i="4"/>
  <c r="BZ157" i="4"/>
  <c r="BS157" i="4"/>
  <c r="CG157" i="4"/>
  <c r="F129" i="4"/>
  <c r="BX128" i="4"/>
  <c r="BQ128" i="4"/>
  <c r="CE128" i="4"/>
  <c r="CA126" i="4"/>
  <c r="BT126" i="4"/>
  <c r="CH126" i="4"/>
  <c r="BW164" i="4"/>
  <c r="BP164" i="4"/>
  <c r="CD164" i="4"/>
  <c r="CF192" i="4"/>
  <c r="BY192" i="4"/>
  <c r="BR192" i="4"/>
  <c r="BZ170" i="4"/>
  <c r="BS170" i="4"/>
  <c r="CG170" i="4"/>
  <c r="BW167" i="4"/>
  <c r="BP167" i="4"/>
  <c r="CD167" i="4"/>
  <c r="BS167" i="4"/>
  <c r="CG167" i="4"/>
  <c r="BZ167" i="4"/>
  <c r="BS553" i="4"/>
  <c r="CG553" i="4"/>
  <c r="BZ553" i="4"/>
  <c r="CA525" i="4"/>
  <c r="CH525" i="4"/>
  <c r="BT525" i="4"/>
  <c r="CD566" i="4"/>
  <c r="BW566" i="4"/>
  <c r="BP566" i="4"/>
  <c r="BY591" i="4"/>
  <c r="CF591" i="4"/>
  <c r="BR591" i="4"/>
  <c r="BZ560" i="4"/>
  <c r="CG560" i="4"/>
  <c r="BS560" i="4"/>
  <c r="CG566" i="4"/>
  <c r="BZ566" i="4"/>
  <c r="BS566" i="4"/>
  <c r="CD557" i="4"/>
  <c r="BP557" i="4"/>
  <c r="BW557" i="4"/>
  <c r="BW563" i="4"/>
  <c r="BP563" i="4"/>
  <c r="CD563" i="4"/>
  <c r="CE498" i="4"/>
  <c r="BX498" i="4"/>
  <c r="BQ498" i="4"/>
  <c r="BZ563" i="4"/>
  <c r="BS563" i="4"/>
  <c r="CG563" i="4"/>
  <c r="CD560" i="4"/>
  <c r="BW560" i="4"/>
  <c r="BP560" i="4"/>
  <c r="H570" i="4"/>
  <c r="H174" i="4"/>
  <c r="H557" i="4"/>
  <c r="H161" i="4"/>
  <c r="H567" i="4"/>
  <c r="H171" i="4"/>
  <c r="H564" i="4"/>
  <c r="H168" i="4"/>
  <c r="I127" i="4"/>
  <c r="I526" i="4"/>
  <c r="B126" i="4"/>
  <c r="BQ16" i="1"/>
  <c r="BP16" i="1"/>
  <c r="BA183" i="1"/>
  <c r="BB183" i="1"/>
  <c r="AZ183" i="1"/>
  <c r="BA184" i="1"/>
  <c r="BB184" i="1"/>
  <c r="AZ184" i="1"/>
  <c r="E174" i="4"/>
  <c r="E570" i="4"/>
  <c r="E171" i="4"/>
  <c r="E567" i="4"/>
  <c r="E165" i="4"/>
  <c r="E561" i="4"/>
  <c r="E168" i="4"/>
  <c r="E564" i="4"/>
  <c r="G193" i="4"/>
  <c r="G592" i="4"/>
  <c r="A194" i="4"/>
  <c r="DN179" i="1"/>
  <c r="DO179" i="1"/>
  <c r="B180" i="1"/>
  <c r="DM179" i="1"/>
  <c r="B273" i="1"/>
  <c r="DP272" i="1"/>
  <c r="CS16" i="1"/>
  <c r="CS60" i="1" s="1"/>
  <c r="CS61" i="1" s="1"/>
  <c r="CS62" i="1" s="1"/>
  <c r="CS63" i="1" s="1"/>
  <c r="CT16" i="1"/>
  <c r="CT60" i="1" s="1"/>
  <c r="CT61" i="1" s="1"/>
  <c r="CT62" i="1" s="1"/>
  <c r="CT63" i="1" s="1"/>
  <c r="F499" i="4"/>
  <c r="B482" i="4"/>
  <c r="B479" i="4"/>
  <c r="CG9" i="1"/>
  <c r="B324" i="1"/>
  <c r="EA16" i="1"/>
  <c r="EA60" i="1" s="1"/>
  <c r="EA61" i="1" s="1"/>
  <c r="EA62" i="1" s="1"/>
  <c r="EA63" i="1" s="1"/>
  <c r="CG13" i="1"/>
  <c r="AD107" i="1" l="1"/>
  <c r="E132" i="1"/>
  <c r="B133" i="1"/>
  <c r="BJ132" i="1"/>
  <c r="BK132" i="1"/>
  <c r="BH132" i="1"/>
  <c r="BI132" i="1"/>
  <c r="DN132" i="1"/>
  <c r="DO132" i="1"/>
  <c r="DM132" i="1"/>
  <c r="DP132" i="1"/>
  <c r="F132" i="1"/>
  <c r="D132" i="1"/>
  <c r="AD108" i="1"/>
  <c r="AD111" i="1"/>
  <c r="CG10" i="1"/>
  <c r="CG11" i="1"/>
  <c r="AD115" i="1"/>
  <c r="X103" i="1"/>
  <c r="Z95" i="1"/>
  <c r="X95" i="1"/>
  <c r="BQ103" i="1"/>
  <c r="BQ95" i="1"/>
  <c r="BK273" i="1"/>
  <c r="BJ273" i="1"/>
  <c r="BI273" i="1"/>
  <c r="BH273" i="1"/>
  <c r="X99" i="1"/>
  <c r="BP95" i="1"/>
  <c r="DX65" i="1"/>
  <c r="DX115" i="1"/>
  <c r="DX61" i="1"/>
  <c r="DX111" i="1"/>
  <c r="DX57" i="1"/>
  <c r="DX107" i="1"/>
  <c r="BP103" i="1"/>
  <c r="Z99" i="1"/>
  <c r="AD45" i="1"/>
  <c r="AD95" i="1"/>
  <c r="AD53" i="1"/>
  <c r="AD54" i="1" s="1"/>
  <c r="AD55" i="1" s="1"/>
  <c r="AD103" i="1"/>
  <c r="AD49" i="1"/>
  <c r="AD50" i="1" s="1"/>
  <c r="AD51" i="1" s="1"/>
  <c r="AD99" i="1"/>
  <c r="Z103" i="1"/>
  <c r="BQ99" i="1"/>
  <c r="BP99" i="1"/>
  <c r="BQ64" i="1"/>
  <c r="BQ65" i="1" s="1"/>
  <c r="BQ66" i="1" s="1"/>
  <c r="BQ67" i="1" s="1"/>
  <c r="EA64" i="1"/>
  <c r="EA65" i="1" s="1"/>
  <c r="EA66" i="1" s="1"/>
  <c r="EA67" i="1" s="1"/>
  <c r="CF41" i="1"/>
  <c r="CA53" i="1"/>
  <c r="EA56" i="1"/>
  <c r="EA57" i="1" s="1"/>
  <c r="EA58" i="1" s="1"/>
  <c r="EA59" i="1" s="1"/>
  <c r="BQ60" i="1"/>
  <c r="BQ61" i="1" s="1"/>
  <c r="BQ62" i="1" s="1"/>
  <c r="BQ63" i="1" s="1"/>
  <c r="BP60" i="1"/>
  <c r="BP61" i="1" s="1"/>
  <c r="BP62" i="1" s="1"/>
  <c r="BP63" i="1" s="1"/>
  <c r="CS64" i="1"/>
  <c r="CS65" i="1" s="1"/>
  <c r="CS66" i="1" s="1"/>
  <c r="CS67" i="1" s="1"/>
  <c r="CS56" i="1"/>
  <c r="CS57" i="1" s="1"/>
  <c r="CS58" i="1" s="1"/>
  <c r="CS59" i="1" s="1"/>
  <c r="CA49" i="1"/>
  <c r="CF33" i="1"/>
  <c r="CT64" i="1"/>
  <c r="CT65" i="1" s="1"/>
  <c r="CT66" i="1" s="1"/>
  <c r="CT67" i="1" s="1"/>
  <c r="CA45" i="1"/>
  <c r="BP56" i="1"/>
  <c r="BP57" i="1" s="1"/>
  <c r="BP58" i="1" s="1"/>
  <c r="BP59" i="1" s="1"/>
  <c r="X60" i="1"/>
  <c r="X61" i="1" s="1"/>
  <c r="X62" i="1" s="1"/>
  <c r="X63" i="1" s="1"/>
  <c r="BP64" i="1"/>
  <c r="BP65" i="1" s="1"/>
  <c r="BP66" i="1" s="1"/>
  <c r="BP67" i="1" s="1"/>
  <c r="Z60" i="1"/>
  <c r="Z61" i="1" s="1"/>
  <c r="Z62" i="1" s="1"/>
  <c r="Z63" i="1" s="1"/>
  <c r="CT56" i="1"/>
  <c r="CT57" i="1" s="1"/>
  <c r="CT58" i="1" s="1"/>
  <c r="CT59" i="1" s="1"/>
  <c r="BQ56" i="1"/>
  <c r="BQ57" i="1" s="1"/>
  <c r="BQ58" i="1" s="1"/>
  <c r="BQ59" i="1" s="1"/>
  <c r="Z56" i="1"/>
  <c r="Z57" i="1" s="1"/>
  <c r="Z58" i="1" s="1"/>
  <c r="Z59" i="1" s="1"/>
  <c r="CF37" i="1"/>
  <c r="X56" i="1"/>
  <c r="X57" i="1" s="1"/>
  <c r="X58" i="1" s="1"/>
  <c r="X59" i="1" s="1"/>
  <c r="Z64" i="1"/>
  <c r="Z65" i="1" s="1"/>
  <c r="Z66" i="1" s="1"/>
  <c r="Z67" i="1" s="1"/>
  <c r="X64" i="1"/>
  <c r="X65" i="1" s="1"/>
  <c r="X66" i="1" s="1"/>
  <c r="X67" i="1" s="1"/>
  <c r="E324" i="1"/>
  <c r="F324" i="1"/>
  <c r="D324" i="1"/>
  <c r="BS1386" i="4"/>
  <c r="BZ1386" i="4"/>
  <c r="CG1386" i="4"/>
  <c r="BP1386" i="4"/>
  <c r="BW1386" i="4"/>
  <c r="CD1386" i="4"/>
  <c r="BK180" i="1"/>
  <c r="BJ180" i="1"/>
  <c r="BI180" i="1"/>
  <c r="BH180" i="1"/>
  <c r="AD118" i="1"/>
  <c r="Z100" i="1"/>
  <c r="Z96" i="1"/>
  <c r="BF332" i="1"/>
  <c r="BG332" i="1"/>
  <c r="BK324" i="1"/>
  <c r="BJ324" i="1"/>
  <c r="BI324" i="1"/>
  <c r="BH324" i="1"/>
  <c r="F273" i="1"/>
  <c r="E273" i="1"/>
  <c r="D273" i="1"/>
  <c r="CD171" i="4"/>
  <c r="BW171" i="4"/>
  <c r="BP171" i="4"/>
  <c r="CH127" i="4"/>
  <c r="CA127" i="4"/>
  <c r="BT127" i="4"/>
  <c r="CG168" i="4"/>
  <c r="BZ168" i="4"/>
  <c r="BS168" i="4"/>
  <c r="CD174" i="4"/>
  <c r="BW174" i="4"/>
  <c r="BP174" i="4"/>
  <c r="CG171" i="4"/>
  <c r="BZ171" i="4"/>
  <c r="BS171" i="4"/>
  <c r="BS161" i="4"/>
  <c r="BZ161" i="4"/>
  <c r="CG161" i="4"/>
  <c r="CF193" i="4"/>
  <c r="BY193" i="4"/>
  <c r="BR193" i="4"/>
  <c r="F130" i="4"/>
  <c r="CE129" i="4"/>
  <c r="BX129" i="4"/>
  <c r="BQ129" i="4"/>
  <c r="CG174" i="4"/>
  <c r="BZ174" i="4"/>
  <c r="BS174" i="4"/>
  <c r="BW168" i="4"/>
  <c r="BP168" i="4"/>
  <c r="CD168" i="4"/>
  <c r="CD165" i="4"/>
  <c r="BW165" i="4"/>
  <c r="BP165" i="4"/>
  <c r="BS567" i="4"/>
  <c r="CG567" i="4"/>
  <c r="BZ567" i="4"/>
  <c r="BT498" i="4"/>
  <c r="BS498" i="4"/>
  <c r="CE499" i="4"/>
  <c r="BX499" i="4"/>
  <c r="BQ499" i="4"/>
  <c r="CA498" i="4"/>
  <c r="BZ498" i="4"/>
  <c r="CG498" i="4"/>
  <c r="CH498" i="4"/>
  <c r="BY592" i="4"/>
  <c r="CF592" i="4"/>
  <c r="BR592" i="4"/>
  <c r="BP567" i="4"/>
  <c r="CD567" i="4"/>
  <c r="BW567" i="4"/>
  <c r="CG557" i="4"/>
  <c r="BS557" i="4"/>
  <c r="BZ557" i="4"/>
  <c r="BP570" i="4"/>
  <c r="CD570" i="4"/>
  <c r="BW570" i="4"/>
  <c r="BZ570" i="4"/>
  <c r="BS570" i="4"/>
  <c r="CG570" i="4"/>
  <c r="CH526" i="4"/>
  <c r="CA526" i="4"/>
  <c r="BT526" i="4"/>
  <c r="BP564" i="4"/>
  <c r="CD564" i="4"/>
  <c r="BW564" i="4"/>
  <c r="CG564" i="4"/>
  <c r="BS564" i="4"/>
  <c r="BZ564" i="4"/>
  <c r="CD561" i="4"/>
  <c r="BW561" i="4"/>
  <c r="BP561" i="4"/>
  <c r="I128" i="4"/>
  <c r="I527" i="4"/>
  <c r="B127" i="4"/>
  <c r="H561" i="4"/>
  <c r="H165" i="4"/>
  <c r="H568" i="4"/>
  <c r="H172" i="4"/>
  <c r="H574" i="4"/>
  <c r="H178" i="4"/>
  <c r="H571" i="4"/>
  <c r="H175" i="4"/>
  <c r="BP96" i="1"/>
  <c r="BQ96" i="1"/>
  <c r="BQ100" i="1"/>
  <c r="BP100" i="1"/>
  <c r="E169" i="4"/>
  <c r="E565" i="4"/>
  <c r="E175" i="4"/>
  <c r="E571" i="4"/>
  <c r="E172" i="4"/>
  <c r="E568" i="4"/>
  <c r="E178" i="4"/>
  <c r="E574" i="4"/>
  <c r="G194" i="4"/>
  <c r="G593" i="4"/>
  <c r="A195" i="4"/>
  <c r="B181" i="1"/>
  <c r="DM180" i="1"/>
  <c r="DN180" i="1"/>
  <c r="DO180" i="1"/>
  <c r="B274" i="1"/>
  <c r="F500" i="4"/>
  <c r="B483" i="4"/>
  <c r="B480" i="4"/>
  <c r="B325" i="1"/>
  <c r="A173" i="1"/>
  <c r="A172" i="1"/>
  <c r="DN13" i="1"/>
  <c r="DN5" i="1"/>
  <c r="DN374" i="1" s="1"/>
  <c r="E133" i="1" l="1"/>
  <c r="B134" i="1"/>
  <c r="DP133" i="1"/>
  <c r="DO133" i="1"/>
  <c r="DN133" i="1"/>
  <c r="BH133" i="1"/>
  <c r="BI133" i="1"/>
  <c r="BJ133" i="1"/>
  <c r="DM133" i="1"/>
  <c r="BK133" i="1"/>
  <c r="F133" i="1"/>
  <c r="D133" i="1"/>
  <c r="AD112" i="1"/>
  <c r="BQ104" i="1"/>
  <c r="X96" i="1"/>
  <c r="X104" i="1"/>
  <c r="AD116" i="1"/>
  <c r="Z104" i="1"/>
  <c r="BP101" i="1"/>
  <c r="BQ101" i="1"/>
  <c r="BQ97" i="1"/>
  <c r="BP97" i="1"/>
  <c r="BP104" i="1"/>
  <c r="Z97" i="1"/>
  <c r="Z101" i="1"/>
  <c r="X100" i="1"/>
  <c r="AD109" i="1"/>
  <c r="Z115" i="1"/>
  <c r="BP111" i="1"/>
  <c r="BQ115" i="1"/>
  <c r="BK274" i="1"/>
  <c r="BJ274" i="1"/>
  <c r="BI274" i="1"/>
  <c r="BH274" i="1"/>
  <c r="DX58" i="1"/>
  <c r="DX108" i="1"/>
  <c r="DX62" i="1"/>
  <c r="DX112" i="1"/>
  <c r="DX66" i="1"/>
  <c r="DX116" i="1"/>
  <c r="Z111" i="1"/>
  <c r="BQ111" i="1"/>
  <c r="X115" i="1"/>
  <c r="X107" i="1"/>
  <c r="BP115" i="1"/>
  <c r="X111" i="1"/>
  <c r="Z107" i="1"/>
  <c r="BQ107" i="1"/>
  <c r="BP107" i="1"/>
  <c r="AD100" i="1"/>
  <c r="AD104" i="1"/>
  <c r="AD46" i="1"/>
  <c r="AD47" i="1" s="1"/>
  <c r="AD96" i="1"/>
  <c r="CA50" i="1"/>
  <c r="CA46" i="1"/>
  <c r="CA54" i="1"/>
  <c r="CF34" i="1"/>
  <c r="CF42" i="1"/>
  <c r="CF38" i="1"/>
  <c r="F325" i="1"/>
  <c r="E325" i="1"/>
  <c r="D325" i="1"/>
  <c r="X118" i="1"/>
  <c r="BK181" i="1"/>
  <c r="BJ181" i="1"/>
  <c r="BI181" i="1"/>
  <c r="BH181" i="1"/>
  <c r="Z118" i="1"/>
  <c r="BG333" i="1"/>
  <c r="BF333" i="1"/>
  <c r="BK320" i="1"/>
  <c r="BK325" i="1"/>
  <c r="BJ325" i="1"/>
  <c r="BI325" i="1"/>
  <c r="BH325" i="1"/>
  <c r="E274" i="1"/>
  <c r="F274" i="1"/>
  <c r="D274" i="1"/>
  <c r="BS175" i="4"/>
  <c r="CG175" i="4"/>
  <c r="BZ175" i="4"/>
  <c r="F131" i="4"/>
  <c r="BQ130" i="4"/>
  <c r="CE130" i="4"/>
  <c r="BX130" i="4"/>
  <c r="BZ178" i="4"/>
  <c r="BS178" i="4"/>
  <c r="CG178" i="4"/>
  <c r="BR194" i="4"/>
  <c r="BY194" i="4"/>
  <c r="CF194" i="4"/>
  <c r="BS172" i="4"/>
  <c r="CG172" i="4"/>
  <c r="BZ172" i="4"/>
  <c r="CG165" i="4"/>
  <c r="BZ165" i="4"/>
  <c r="BS165" i="4"/>
  <c r="BW178" i="4"/>
  <c r="BP178" i="4"/>
  <c r="CD178" i="4"/>
  <c r="BP172" i="4"/>
  <c r="BW172" i="4"/>
  <c r="CD172" i="4"/>
  <c r="BT128" i="4"/>
  <c r="CH128" i="4"/>
  <c r="CA128" i="4"/>
  <c r="BW175" i="4"/>
  <c r="BP175" i="4"/>
  <c r="CD175" i="4"/>
  <c r="CD169" i="4"/>
  <c r="BW169" i="4"/>
  <c r="BP169" i="4"/>
  <c r="BS574" i="4"/>
  <c r="BZ574" i="4"/>
  <c r="CG574" i="4"/>
  <c r="CF593" i="4"/>
  <c r="BY593" i="4"/>
  <c r="BR593" i="4"/>
  <c r="CD574" i="4"/>
  <c r="BW574" i="4"/>
  <c r="BP574" i="4"/>
  <c r="BZ568" i="4"/>
  <c r="BS568" i="4"/>
  <c r="CG568" i="4"/>
  <c r="CD568" i="4"/>
  <c r="BW568" i="4"/>
  <c r="BP568" i="4"/>
  <c r="BS571" i="4"/>
  <c r="CG571" i="4"/>
  <c r="BZ571" i="4"/>
  <c r="BZ561" i="4"/>
  <c r="BS561" i="4"/>
  <c r="CG561" i="4"/>
  <c r="BX500" i="4"/>
  <c r="BQ500" i="4"/>
  <c r="CE500" i="4"/>
  <c r="CA527" i="4"/>
  <c r="BT527" i="4"/>
  <c r="CH527" i="4"/>
  <c r="BW571" i="4"/>
  <c r="CD571" i="4"/>
  <c r="BP571" i="4"/>
  <c r="BT499" i="4"/>
  <c r="BS499" i="4"/>
  <c r="CA499" i="4"/>
  <c r="BZ499" i="4"/>
  <c r="CH499" i="4"/>
  <c r="CG499" i="4"/>
  <c r="BW565" i="4"/>
  <c r="BP565" i="4"/>
  <c r="CD565" i="4"/>
  <c r="H575" i="4"/>
  <c r="H179" i="4"/>
  <c r="H572" i="4"/>
  <c r="H176" i="4"/>
  <c r="H565" i="4"/>
  <c r="H169" i="4"/>
  <c r="H578" i="4"/>
  <c r="H182" i="4"/>
  <c r="I129" i="4"/>
  <c r="I528" i="4"/>
  <c r="B128" i="4"/>
  <c r="BQ118" i="1"/>
  <c r="B182" i="1"/>
  <c r="BP118" i="1"/>
  <c r="E176" i="4"/>
  <c r="E572" i="4"/>
  <c r="E575" i="4"/>
  <c r="E179" i="4"/>
  <c r="E182" i="4"/>
  <c r="E578" i="4"/>
  <c r="E173" i="4"/>
  <c r="E569" i="4"/>
  <c r="G195" i="4"/>
  <c r="G594" i="4"/>
  <c r="A196" i="4"/>
  <c r="DM181" i="1"/>
  <c r="DN181" i="1"/>
  <c r="DO181" i="1"/>
  <c r="B275" i="1"/>
  <c r="DO272" i="1"/>
  <c r="DN272" i="1"/>
  <c r="DM272" i="1"/>
  <c r="DN268" i="1"/>
  <c r="DM268" i="1"/>
  <c r="DO268" i="1"/>
  <c r="F501" i="4"/>
  <c r="B484" i="4"/>
  <c r="B326" i="1"/>
  <c r="AV5" i="1"/>
  <c r="AU5" i="1"/>
  <c r="BE5" i="1"/>
  <c r="B135" i="1" l="1"/>
  <c r="E134" i="1"/>
  <c r="BI134" i="1"/>
  <c r="DN134" i="1"/>
  <c r="BJ134" i="1"/>
  <c r="BK134" i="1"/>
  <c r="DM134" i="1"/>
  <c r="BH134" i="1"/>
  <c r="DO134" i="1"/>
  <c r="DP134" i="1"/>
  <c r="D134" i="1"/>
  <c r="BP116" i="1"/>
  <c r="X108" i="1"/>
  <c r="X116" i="1"/>
  <c r="BQ112" i="1"/>
  <c r="Z112" i="1"/>
  <c r="BP98" i="1"/>
  <c r="AD110" i="1"/>
  <c r="BP102" i="1"/>
  <c r="X101" i="1"/>
  <c r="Z102" i="1"/>
  <c r="Z105" i="1"/>
  <c r="BQ116" i="1"/>
  <c r="Z98" i="1"/>
  <c r="BP105" i="1"/>
  <c r="BQ98" i="1"/>
  <c r="AD105" i="1"/>
  <c r="AD117" i="1"/>
  <c r="BP112" i="1"/>
  <c r="X105" i="1"/>
  <c r="AD101" i="1"/>
  <c r="Z116" i="1"/>
  <c r="BP108" i="1"/>
  <c r="X97" i="1"/>
  <c r="BQ108" i="1"/>
  <c r="BQ105" i="1"/>
  <c r="Z108" i="1"/>
  <c r="X112" i="1"/>
  <c r="BQ102" i="1"/>
  <c r="AD113" i="1"/>
  <c r="BI275" i="1"/>
  <c r="BH275" i="1"/>
  <c r="BK275" i="1"/>
  <c r="BJ275" i="1"/>
  <c r="AD97" i="1"/>
  <c r="DX67" i="1"/>
  <c r="DX118" i="1" s="1"/>
  <c r="DX117" i="1"/>
  <c r="DX63" i="1"/>
  <c r="DX114" i="1" s="1"/>
  <c r="DX113" i="1"/>
  <c r="DX59" i="1"/>
  <c r="DX110" i="1" s="1"/>
  <c r="DX109" i="1"/>
  <c r="CF69" i="1"/>
  <c r="CF68" i="1"/>
  <c r="CF35" i="1"/>
  <c r="CF43" i="1"/>
  <c r="CF39" i="1"/>
  <c r="CA55" i="1"/>
  <c r="CA47" i="1"/>
  <c r="CA51" i="1"/>
  <c r="E326" i="1"/>
  <c r="D326" i="1"/>
  <c r="F326" i="1"/>
  <c r="AD182" i="1"/>
  <c r="BK182" i="1"/>
  <c r="BJ182" i="1"/>
  <c r="BI182" i="1"/>
  <c r="BH182" i="1"/>
  <c r="X182" i="1"/>
  <c r="Z182" i="1"/>
  <c r="BF334" i="1"/>
  <c r="BG334" i="1"/>
  <c r="BX1084" i="4"/>
  <c r="BX1085" i="4" s="1"/>
  <c r="BQ1084" i="4"/>
  <c r="BQ1085" i="4" s="1"/>
  <c r="BK321" i="1"/>
  <c r="BK326" i="1"/>
  <c r="BJ326" i="1"/>
  <c r="BI326" i="1"/>
  <c r="BH326" i="1"/>
  <c r="F275" i="1"/>
  <c r="E275" i="1"/>
  <c r="D275" i="1"/>
  <c r="DM273" i="1"/>
  <c r="DN273" i="1"/>
  <c r="DO273" i="1"/>
  <c r="DM269" i="1"/>
  <c r="DN269" i="1"/>
  <c r="DO269" i="1"/>
  <c r="CD182" i="4"/>
  <c r="BW182" i="4"/>
  <c r="BP182" i="4"/>
  <c r="BP179" i="4"/>
  <c r="CD179" i="4"/>
  <c r="BW179" i="4"/>
  <c r="CD176" i="4"/>
  <c r="BW176" i="4"/>
  <c r="BP176" i="4"/>
  <c r="CH129" i="4"/>
  <c r="CA129" i="4"/>
  <c r="BT129" i="4"/>
  <c r="CG182" i="4"/>
  <c r="BZ182" i="4"/>
  <c r="BS182" i="4"/>
  <c r="BS169" i="4"/>
  <c r="CG169" i="4"/>
  <c r="BZ169" i="4"/>
  <c r="CG176" i="4"/>
  <c r="BZ176" i="4"/>
  <c r="BS176" i="4"/>
  <c r="CD173" i="4"/>
  <c r="BW173" i="4"/>
  <c r="BP173" i="4"/>
  <c r="CG179" i="4"/>
  <c r="BZ179" i="4"/>
  <c r="BS179" i="4"/>
  <c r="F132" i="4"/>
  <c r="BX131" i="4"/>
  <c r="BQ131" i="4"/>
  <c r="CE131" i="4"/>
  <c r="BR195" i="4"/>
  <c r="CF195" i="4"/>
  <c r="BY195" i="4"/>
  <c r="BP578" i="4"/>
  <c r="CD578" i="4"/>
  <c r="BW578" i="4"/>
  <c r="BZ572" i="4"/>
  <c r="BS572" i="4"/>
  <c r="CG572" i="4"/>
  <c r="CH500" i="4"/>
  <c r="CG500" i="4"/>
  <c r="CD575" i="4"/>
  <c r="BW575" i="4"/>
  <c r="BP575" i="4"/>
  <c r="BT500" i="4"/>
  <c r="BS500" i="4"/>
  <c r="CA500" i="4"/>
  <c r="BZ500" i="4"/>
  <c r="CD572" i="4"/>
  <c r="BW572" i="4"/>
  <c r="BP572" i="4"/>
  <c r="CH528" i="4"/>
  <c r="CA528" i="4"/>
  <c r="BT528" i="4"/>
  <c r="CG575" i="4"/>
  <c r="BZ575" i="4"/>
  <c r="BS575" i="4"/>
  <c r="BY594" i="4"/>
  <c r="BR594" i="4"/>
  <c r="CF594" i="4"/>
  <c r="CG578" i="4"/>
  <c r="BS578" i="4"/>
  <c r="BZ578" i="4"/>
  <c r="CE501" i="4"/>
  <c r="BQ501" i="4"/>
  <c r="BX501" i="4"/>
  <c r="CD569" i="4"/>
  <c r="BW569" i="4"/>
  <c r="BP569" i="4"/>
  <c r="BZ565" i="4"/>
  <c r="BS565" i="4"/>
  <c r="CG565" i="4"/>
  <c r="I130" i="4"/>
  <c r="I529" i="4"/>
  <c r="B129" i="4"/>
  <c r="H582" i="4"/>
  <c r="H186" i="4"/>
  <c r="H576" i="4"/>
  <c r="H180" i="4"/>
  <c r="H579" i="4"/>
  <c r="H183" i="4"/>
  <c r="H569" i="4"/>
  <c r="H173" i="4"/>
  <c r="DO182" i="1"/>
  <c r="DN182" i="1"/>
  <c r="DM182" i="1"/>
  <c r="BQ182" i="1"/>
  <c r="BP182" i="1"/>
  <c r="E186" i="4"/>
  <c r="E582" i="4"/>
  <c r="E183" i="4"/>
  <c r="E579" i="4"/>
  <c r="E177" i="4"/>
  <c r="E573" i="4"/>
  <c r="E180" i="4"/>
  <c r="E576" i="4"/>
  <c r="G196" i="4"/>
  <c r="G595" i="4"/>
  <c r="A197" i="4"/>
  <c r="B276" i="1"/>
  <c r="DM275" i="1"/>
  <c r="DN275" i="1"/>
  <c r="DO275" i="1"/>
  <c r="B485" i="4"/>
  <c r="B327" i="1"/>
  <c r="AU374" i="1"/>
  <c r="AV374" i="1"/>
  <c r="BE374" i="1"/>
  <c r="AU6" i="1"/>
  <c r="AV6" i="1"/>
  <c r="BE6" i="1"/>
  <c r="DX5" i="1"/>
  <c r="BO5" i="1"/>
  <c r="E22" i="3"/>
  <c r="D22" i="3"/>
  <c r="C22" i="3"/>
  <c r="B22" i="3"/>
  <c r="A187" i="1"/>
  <c r="B188" i="1" s="1"/>
  <c r="B136" i="1" l="1"/>
  <c r="E135" i="1"/>
  <c r="DP135" i="1"/>
  <c r="BJ135" i="1"/>
  <c r="DN135" i="1"/>
  <c r="DM135" i="1"/>
  <c r="BK135" i="1"/>
  <c r="BI135" i="1"/>
  <c r="DO135" i="1"/>
  <c r="BH135" i="1"/>
  <c r="D135" i="1"/>
  <c r="BQ117" i="1"/>
  <c r="BQ106" i="1"/>
  <c r="BP109" i="1"/>
  <c r="X102" i="1"/>
  <c r="AD114" i="1"/>
  <c r="BP178" i="1"/>
  <c r="BQ178" i="1"/>
  <c r="Z117" i="1"/>
  <c r="Z106" i="1"/>
  <c r="AD102" i="1"/>
  <c r="BQ113" i="1"/>
  <c r="BQ109" i="1"/>
  <c r="AD180" i="1"/>
  <c r="X117" i="1"/>
  <c r="X113" i="1"/>
  <c r="BQ177" i="1"/>
  <c r="AD98" i="1"/>
  <c r="X106" i="1"/>
  <c r="BP106" i="1"/>
  <c r="Z177" i="1"/>
  <c r="BP177" i="1"/>
  <c r="Z109" i="1"/>
  <c r="X98" i="1"/>
  <c r="Z178" i="1"/>
  <c r="X109" i="1"/>
  <c r="BP113" i="1"/>
  <c r="Z113" i="1"/>
  <c r="AD106" i="1"/>
  <c r="BP117" i="1"/>
  <c r="BI276" i="1"/>
  <c r="BK276" i="1"/>
  <c r="BJ276" i="1"/>
  <c r="BH276" i="1"/>
  <c r="E327" i="1"/>
  <c r="BK172" i="1"/>
  <c r="BG335" i="1"/>
  <c r="BF335" i="1"/>
  <c r="CG1080" i="4"/>
  <c r="CG1081" i="4" s="1"/>
  <c r="CG1082" i="4" s="1"/>
  <c r="CG1083" i="4" s="1"/>
  <c r="CG1084" i="4" s="1"/>
  <c r="CG1085" i="4" s="1"/>
  <c r="CE1084" i="4"/>
  <c r="CE1085" i="4" s="1"/>
  <c r="BK322" i="1"/>
  <c r="BK327" i="1"/>
  <c r="BJ327" i="1"/>
  <c r="BI327" i="1"/>
  <c r="BH327" i="1"/>
  <c r="E276" i="1"/>
  <c r="DO270" i="1"/>
  <c r="DN270" i="1"/>
  <c r="DM270" i="1"/>
  <c r="DO274" i="1"/>
  <c r="DN274" i="1"/>
  <c r="DM274" i="1"/>
  <c r="CG173" i="4"/>
  <c r="BZ173" i="4"/>
  <c r="BS173" i="4"/>
  <c r="BS183" i="4"/>
  <c r="CG183" i="4"/>
  <c r="BZ183" i="4"/>
  <c r="F133" i="4"/>
  <c r="CE132" i="4"/>
  <c r="BX132" i="4"/>
  <c r="BQ132" i="4"/>
  <c r="BZ180" i="4"/>
  <c r="BS180" i="4"/>
  <c r="CG180" i="4"/>
  <c r="BS186" i="4"/>
  <c r="CG186" i="4"/>
  <c r="BZ186" i="4"/>
  <c r="CF196" i="4"/>
  <c r="BY196" i="4"/>
  <c r="BR196" i="4"/>
  <c r="BT130" i="4"/>
  <c r="CH130" i="4"/>
  <c r="CA130" i="4"/>
  <c r="BP180" i="4"/>
  <c r="BW180" i="4"/>
  <c r="CD180" i="4"/>
  <c r="CD177" i="4"/>
  <c r="BW177" i="4"/>
  <c r="BP177" i="4"/>
  <c r="BP183" i="4"/>
  <c r="BW183" i="4"/>
  <c r="CD183" i="4"/>
  <c r="BW186" i="4"/>
  <c r="BP186" i="4"/>
  <c r="CD186" i="4"/>
  <c r="BP582" i="4"/>
  <c r="CD582" i="4"/>
  <c r="BW582" i="4"/>
  <c r="BS576" i="4"/>
  <c r="BZ576" i="4"/>
  <c r="CG576" i="4"/>
  <c r="BY595" i="4"/>
  <c r="CF595" i="4"/>
  <c r="BR595" i="4"/>
  <c r="BS582" i="4"/>
  <c r="BZ582" i="4"/>
  <c r="CG582" i="4"/>
  <c r="BT529" i="4"/>
  <c r="CA529" i="4"/>
  <c r="CH529" i="4"/>
  <c r="CG569" i="4"/>
  <c r="BS569" i="4"/>
  <c r="BZ569" i="4"/>
  <c r="BW576" i="4"/>
  <c r="BP576" i="4"/>
  <c r="CD576" i="4"/>
  <c r="BS579" i="4"/>
  <c r="CG579" i="4"/>
  <c r="BZ579" i="4"/>
  <c r="BP573" i="4"/>
  <c r="CD573" i="4"/>
  <c r="BW573" i="4"/>
  <c r="CD579" i="4"/>
  <c r="BW579" i="4"/>
  <c r="BP579" i="4"/>
  <c r="BZ501" i="4"/>
  <c r="CA501" i="4"/>
  <c r="BT501" i="4"/>
  <c r="BS501" i="4"/>
  <c r="CH501" i="4"/>
  <c r="CG501" i="4"/>
  <c r="H580" i="4"/>
  <c r="H184" i="4"/>
  <c r="H573" i="4"/>
  <c r="H177" i="4"/>
  <c r="H586" i="4"/>
  <c r="H190" i="4"/>
  <c r="H583" i="4"/>
  <c r="H187" i="4"/>
  <c r="I131" i="4"/>
  <c r="I530" i="4"/>
  <c r="B130" i="4"/>
  <c r="E181" i="4"/>
  <c r="E577" i="4"/>
  <c r="E184" i="4"/>
  <c r="E580" i="4"/>
  <c r="E187" i="4"/>
  <c r="E583" i="4"/>
  <c r="E190" i="4"/>
  <c r="E586" i="4"/>
  <c r="G197" i="4"/>
  <c r="G596" i="4"/>
  <c r="A198" i="4"/>
  <c r="B189" i="1"/>
  <c r="B277" i="1"/>
  <c r="DO276" i="1"/>
  <c r="DN276" i="1"/>
  <c r="DM276" i="1"/>
  <c r="AV9" i="1"/>
  <c r="AU9" i="1"/>
  <c r="B328" i="1"/>
  <c r="BE9" i="1"/>
  <c r="DM327" i="1"/>
  <c r="DN327" i="1"/>
  <c r="DO327" i="1"/>
  <c r="DN323" i="1"/>
  <c r="DM323" i="1"/>
  <c r="DO323" i="1"/>
  <c r="DM319" i="1"/>
  <c r="DO319" i="1"/>
  <c r="DN319" i="1"/>
  <c r="BE13" i="1"/>
  <c r="BE122" i="1" s="1"/>
  <c r="BE123" i="1" s="1"/>
  <c r="BE124" i="1" s="1"/>
  <c r="BE125" i="1" s="1"/>
  <c r="BE126" i="1" s="1"/>
  <c r="BE127" i="1" s="1"/>
  <c r="BE128" i="1" s="1"/>
  <c r="BE129" i="1" s="1"/>
  <c r="BE130" i="1" s="1"/>
  <c r="BE131" i="1" s="1"/>
  <c r="BE132" i="1" s="1"/>
  <c r="BE133" i="1" s="1"/>
  <c r="BE134" i="1" s="1"/>
  <c r="BE135" i="1" s="1"/>
  <c r="BE136" i="1" s="1"/>
  <c r="BE137" i="1" s="1"/>
  <c r="BE138" i="1" s="1"/>
  <c r="BE139" i="1" s="1"/>
  <c r="BE140" i="1" s="1"/>
  <c r="BE141" i="1" s="1"/>
  <c r="BE142" i="1" s="1"/>
  <c r="BE143" i="1" s="1"/>
  <c r="BE144" i="1" s="1"/>
  <c r="BE145" i="1" s="1"/>
  <c r="BE146" i="1" s="1"/>
  <c r="BE147" i="1" s="1"/>
  <c r="BE148" i="1" s="1"/>
  <c r="BE149" i="1" s="1"/>
  <c r="BE150" i="1" s="1"/>
  <c r="BE151" i="1" s="1"/>
  <c r="BE152" i="1" s="1"/>
  <c r="BE153" i="1" s="1"/>
  <c r="BE154" i="1" s="1"/>
  <c r="BE155" i="1" s="1"/>
  <c r="BE156" i="1" s="1"/>
  <c r="BE157" i="1" s="1"/>
  <c r="BE158" i="1" s="1"/>
  <c r="BE159" i="1" s="1"/>
  <c r="BE160" i="1" s="1"/>
  <c r="BE161" i="1" s="1"/>
  <c r="BE162" i="1" s="1"/>
  <c r="BE163" i="1" s="1"/>
  <c r="BE164" i="1" s="1"/>
  <c r="BE165" i="1" s="1"/>
  <c r="BE166" i="1" s="1"/>
  <c r="BE167" i="1" s="1"/>
  <c r="BE168" i="1" s="1"/>
  <c r="BE169" i="1" s="1"/>
  <c r="AV13" i="1"/>
  <c r="AU13" i="1"/>
  <c r="BO374" i="1"/>
  <c r="DX374" i="1"/>
  <c r="BO6" i="1"/>
  <c r="EB5" i="1"/>
  <c r="E136" i="1" l="1"/>
  <c r="B137" i="1"/>
  <c r="DO136" i="1"/>
  <c r="DM136" i="1"/>
  <c r="DN136" i="1"/>
  <c r="BK136" i="1"/>
  <c r="DP136" i="1"/>
  <c r="BI136" i="1"/>
  <c r="BH136" i="1"/>
  <c r="BJ136" i="1"/>
  <c r="D136" i="1"/>
  <c r="Z114" i="1"/>
  <c r="X114" i="1"/>
  <c r="BQ179" i="1"/>
  <c r="AD177" i="1"/>
  <c r="AD181" i="1"/>
  <c r="BQ110" i="1"/>
  <c r="Z179" i="1"/>
  <c r="X178" i="1"/>
  <c r="BP114" i="1"/>
  <c r="X177" i="1"/>
  <c r="AD179" i="1"/>
  <c r="Z110" i="1"/>
  <c r="BQ114" i="1"/>
  <c r="BP179" i="1"/>
  <c r="BP110" i="1"/>
  <c r="X179" i="1"/>
  <c r="AD178" i="1"/>
  <c r="X110" i="1"/>
  <c r="AU10" i="1"/>
  <c r="AU11" i="1"/>
  <c r="AV10" i="1"/>
  <c r="AV11" i="1"/>
  <c r="BE10" i="1"/>
  <c r="BE11" i="1"/>
  <c r="BK277" i="1"/>
  <c r="BJ277" i="1"/>
  <c r="BI277" i="1"/>
  <c r="BH277" i="1"/>
  <c r="E328" i="1"/>
  <c r="BF336" i="1"/>
  <c r="BG336" i="1"/>
  <c r="BT1080" i="4"/>
  <c r="BT1081" i="4" s="1"/>
  <c r="BT1082" i="4" s="1"/>
  <c r="BT1083" i="4" s="1"/>
  <c r="BT1084" i="4" s="1"/>
  <c r="BT1085" i="4" s="1"/>
  <c r="BS1080" i="4"/>
  <c r="BS1081" i="4" s="1"/>
  <c r="BS1082" i="4" s="1"/>
  <c r="BS1083" i="4" s="1"/>
  <c r="BS1084" i="4" s="1"/>
  <c r="BS1085" i="4" s="1"/>
  <c r="CH1080" i="4"/>
  <c r="CH1081" i="4" s="1"/>
  <c r="CH1082" i="4" s="1"/>
  <c r="CH1083" i="4" s="1"/>
  <c r="CH1084" i="4" s="1"/>
  <c r="CH1085" i="4" s="1"/>
  <c r="CA1080" i="4"/>
  <c r="CA1081" i="4" s="1"/>
  <c r="CA1082" i="4" s="1"/>
  <c r="CA1083" i="4" s="1"/>
  <c r="CA1084" i="4" s="1"/>
  <c r="CA1085" i="4" s="1"/>
  <c r="BZ1080" i="4"/>
  <c r="BZ1081" i="4" s="1"/>
  <c r="BZ1082" i="4" s="1"/>
  <c r="BZ1083" i="4" s="1"/>
  <c r="BZ1084" i="4" s="1"/>
  <c r="BZ1085" i="4" s="1"/>
  <c r="BK328" i="1"/>
  <c r="BJ328" i="1"/>
  <c r="BI328" i="1"/>
  <c r="BH328" i="1"/>
  <c r="E277" i="1"/>
  <c r="DM271" i="1"/>
  <c r="DN271" i="1"/>
  <c r="DO271" i="1"/>
  <c r="CD181" i="4"/>
  <c r="BW181" i="4"/>
  <c r="BP181" i="4"/>
  <c r="CA131" i="4"/>
  <c r="BT131" i="4"/>
  <c r="CH131" i="4"/>
  <c r="CG187" i="4"/>
  <c r="BZ187" i="4"/>
  <c r="BS187" i="4"/>
  <c r="CG190" i="4"/>
  <c r="BZ190" i="4"/>
  <c r="BS190" i="4"/>
  <c r="BZ177" i="4"/>
  <c r="CG177" i="4"/>
  <c r="BS177" i="4"/>
  <c r="BZ184" i="4"/>
  <c r="BS184" i="4"/>
  <c r="CG184" i="4"/>
  <c r="BY197" i="4"/>
  <c r="BR197" i="4"/>
  <c r="CF197" i="4"/>
  <c r="F134" i="4"/>
  <c r="BQ133" i="4"/>
  <c r="CE133" i="4"/>
  <c r="BX133" i="4"/>
  <c r="CD184" i="4"/>
  <c r="BW184" i="4"/>
  <c r="BP184" i="4"/>
  <c r="CD190" i="4"/>
  <c r="BP190" i="4"/>
  <c r="BW190" i="4"/>
  <c r="CD187" i="4"/>
  <c r="BW187" i="4"/>
  <c r="BP187" i="4"/>
  <c r="CG583" i="4"/>
  <c r="BZ583" i="4"/>
  <c r="BS583" i="4"/>
  <c r="CD583" i="4"/>
  <c r="BW583" i="4"/>
  <c r="BP583" i="4"/>
  <c r="CG586" i="4"/>
  <c r="BZ586" i="4"/>
  <c r="BS586" i="4"/>
  <c r="CD580" i="4"/>
  <c r="BW580" i="4"/>
  <c r="BP580" i="4"/>
  <c r="BS573" i="4"/>
  <c r="CG573" i="4"/>
  <c r="BZ573" i="4"/>
  <c r="CD577" i="4"/>
  <c r="BW577" i="4"/>
  <c r="BP577" i="4"/>
  <c r="BZ580" i="4"/>
  <c r="BS580" i="4"/>
  <c r="CG580" i="4"/>
  <c r="BR596" i="4"/>
  <c r="BY596" i="4"/>
  <c r="CF596" i="4"/>
  <c r="CH530" i="4"/>
  <c r="CA530" i="4"/>
  <c r="BT530" i="4"/>
  <c r="BW586" i="4"/>
  <c r="BP586" i="4"/>
  <c r="CD586" i="4"/>
  <c r="H590" i="4"/>
  <c r="H194" i="4"/>
  <c r="H198" i="4" s="1"/>
  <c r="H577" i="4"/>
  <c r="H181" i="4"/>
  <c r="I132" i="4"/>
  <c r="I531" i="4"/>
  <c r="B131" i="4"/>
  <c r="H584" i="4"/>
  <c r="H188" i="4"/>
  <c r="H587" i="4"/>
  <c r="H191" i="4"/>
  <c r="E194" i="4"/>
  <c r="E590" i="4"/>
  <c r="E587" i="4"/>
  <c r="E191" i="4"/>
  <c r="E188" i="4"/>
  <c r="E584" i="4"/>
  <c r="E185" i="4"/>
  <c r="E581" i="4"/>
  <c r="G198" i="4"/>
  <c r="G597" i="4"/>
  <c r="A199" i="4"/>
  <c r="B190" i="1"/>
  <c r="DM277" i="1"/>
  <c r="DN277" i="1"/>
  <c r="DO277" i="1"/>
  <c r="B278" i="1"/>
  <c r="BE315" i="1"/>
  <c r="BO9" i="1"/>
  <c r="B329" i="1"/>
  <c r="DN328" i="1"/>
  <c r="DO328" i="1"/>
  <c r="DN320" i="1"/>
  <c r="DM324" i="1"/>
  <c r="DN324" i="1"/>
  <c r="DM328" i="1"/>
  <c r="DO320" i="1"/>
  <c r="DM320" i="1"/>
  <c r="DO324" i="1"/>
  <c r="BO13" i="1"/>
  <c r="EB374" i="1"/>
  <c r="EB13" i="1"/>
  <c r="DL5" i="1"/>
  <c r="DK5" i="1"/>
  <c r="DI5" i="1"/>
  <c r="B138" i="1" l="1"/>
  <c r="E137" i="1"/>
  <c r="DP137" i="1"/>
  <c r="DO137" i="1"/>
  <c r="DM137" i="1"/>
  <c r="BK137" i="1"/>
  <c r="BJ137" i="1"/>
  <c r="DN137" i="1"/>
  <c r="BH137" i="1"/>
  <c r="BI137" i="1"/>
  <c r="D137" i="1"/>
  <c r="X180" i="1"/>
  <c r="BP181" i="1"/>
  <c r="BQ180" i="1"/>
  <c r="X181" i="1"/>
  <c r="BP180" i="1"/>
  <c r="Z180" i="1"/>
  <c r="BQ181" i="1"/>
  <c r="Z181" i="1"/>
  <c r="BO10" i="1"/>
  <c r="BO11" i="1"/>
  <c r="BH278" i="1"/>
  <c r="BK278" i="1"/>
  <c r="BJ278" i="1"/>
  <c r="BI278" i="1"/>
  <c r="BH313" i="1"/>
  <c r="BH312" i="1"/>
  <c r="BI313" i="1"/>
  <c r="BI312" i="1"/>
  <c r="BJ313" i="1"/>
  <c r="BJ312" i="1"/>
  <c r="BK313" i="1"/>
  <c r="BK312" i="1"/>
  <c r="DO313" i="1"/>
  <c r="DM313" i="1"/>
  <c r="DN313" i="1"/>
  <c r="E329" i="1"/>
  <c r="BF337" i="1"/>
  <c r="BG337" i="1"/>
  <c r="BK329" i="1"/>
  <c r="BJ329" i="1"/>
  <c r="BI329" i="1"/>
  <c r="BH329" i="1"/>
  <c r="E278" i="1"/>
  <c r="BS198" i="4"/>
  <c r="CG198" i="4"/>
  <c r="BZ198" i="4"/>
  <c r="CF198" i="4"/>
  <c r="BY198" i="4"/>
  <c r="BR198" i="4"/>
  <c r="BP185" i="4"/>
  <c r="CD185" i="4"/>
  <c r="BW185" i="4"/>
  <c r="BP188" i="4"/>
  <c r="CD188" i="4"/>
  <c r="BW188" i="4"/>
  <c r="BP191" i="4"/>
  <c r="CD191" i="4"/>
  <c r="BW191" i="4"/>
  <c r="E198" i="4"/>
  <c r="BW194" i="4"/>
  <c r="BP194" i="4"/>
  <c r="CD194" i="4"/>
  <c r="F135" i="4"/>
  <c r="CE134" i="4"/>
  <c r="BX134" i="4"/>
  <c r="BQ134" i="4"/>
  <c r="BS191" i="4"/>
  <c r="CG191" i="4"/>
  <c r="BZ191" i="4"/>
  <c r="BS188" i="4"/>
  <c r="CG188" i="4"/>
  <c r="BZ188" i="4"/>
  <c r="CH132" i="4"/>
  <c r="CA132" i="4"/>
  <c r="BT132" i="4"/>
  <c r="BZ181" i="4"/>
  <c r="BS181" i="4"/>
  <c r="CG181" i="4"/>
  <c r="BS194" i="4"/>
  <c r="BZ194" i="4"/>
  <c r="CG194" i="4"/>
  <c r="CD581" i="4"/>
  <c r="BW581" i="4"/>
  <c r="BP581" i="4"/>
  <c r="CG584" i="4"/>
  <c r="BS584" i="4"/>
  <c r="BZ584" i="4"/>
  <c r="BP584" i="4"/>
  <c r="CD584" i="4"/>
  <c r="BW584" i="4"/>
  <c r="CA531" i="4"/>
  <c r="CH531" i="4"/>
  <c r="BT531" i="4"/>
  <c r="CD587" i="4"/>
  <c r="BW587" i="4"/>
  <c r="BP587" i="4"/>
  <c r="CG577" i="4"/>
  <c r="BS577" i="4"/>
  <c r="BZ577" i="4"/>
  <c r="BP590" i="4"/>
  <c r="CD590" i="4"/>
  <c r="BW590" i="4"/>
  <c r="CG590" i="4"/>
  <c r="BZ590" i="4"/>
  <c r="BS590" i="4"/>
  <c r="BR597" i="4"/>
  <c r="BY597" i="4"/>
  <c r="CF597" i="4"/>
  <c r="CG587" i="4"/>
  <c r="BZ587" i="4"/>
  <c r="BS587" i="4"/>
  <c r="I133" i="4"/>
  <c r="I532" i="4"/>
  <c r="B132" i="4"/>
  <c r="H581" i="4"/>
  <c r="H185" i="4"/>
  <c r="H591" i="4"/>
  <c r="H195" i="4"/>
  <c r="H594" i="4"/>
  <c r="H588" i="4"/>
  <c r="H192" i="4"/>
  <c r="E189" i="4"/>
  <c r="E585" i="4"/>
  <c r="E192" i="4"/>
  <c r="E588" i="4"/>
  <c r="E195" i="4"/>
  <c r="E591" i="4"/>
  <c r="E594" i="4"/>
  <c r="G199" i="4"/>
  <c r="G598" i="4"/>
  <c r="H598" i="4"/>
  <c r="A200" i="4"/>
  <c r="BE316" i="1"/>
  <c r="B191" i="1"/>
  <c r="B279" i="1"/>
  <c r="DO278" i="1"/>
  <c r="DN278" i="1"/>
  <c r="DM278" i="1"/>
  <c r="B330" i="1"/>
  <c r="DN329" i="1"/>
  <c r="DO325" i="1"/>
  <c r="DN325" i="1"/>
  <c r="DM325" i="1"/>
  <c r="DN321" i="1"/>
  <c r="DM321" i="1"/>
  <c r="DO321" i="1"/>
  <c r="DO329" i="1"/>
  <c r="DM329" i="1"/>
  <c r="DL374" i="1"/>
  <c r="DI374" i="1"/>
  <c r="DK374" i="1"/>
  <c r="DL6" i="1"/>
  <c r="DK6" i="1"/>
  <c r="DI6" i="1"/>
  <c r="DJ5" i="1"/>
  <c r="E138" i="1" l="1"/>
  <c r="B139" i="1"/>
  <c r="DP138" i="1"/>
  <c r="BH138" i="1"/>
  <c r="BI138" i="1"/>
  <c r="DO138" i="1"/>
  <c r="DM138" i="1"/>
  <c r="BK138" i="1"/>
  <c r="BJ138" i="1"/>
  <c r="DN138" i="1"/>
  <c r="D138" i="1"/>
  <c r="F138" i="1"/>
  <c r="BK279" i="1"/>
  <c r="BH279" i="1"/>
  <c r="BJ279" i="1"/>
  <c r="BI279" i="1"/>
  <c r="E312" i="1"/>
  <c r="E313" i="1"/>
  <c r="E330" i="1"/>
  <c r="BG338" i="1"/>
  <c r="BE317" i="1"/>
  <c r="BF338" i="1"/>
  <c r="BK330" i="1"/>
  <c r="BJ330" i="1"/>
  <c r="BI330" i="1"/>
  <c r="BH330" i="1"/>
  <c r="E279" i="1"/>
  <c r="BZ195" i="4"/>
  <c r="CG195" i="4"/>
  <c r="BS195" i="4"/>
  <c r="CG185" i="4"/>
  <c r="BS185" i="4"/>
  <c r="BZ185" i="4"/>
  <c r="BT133" i="4"/>
  <c r="CH133" i="4"/>
  <c r="CA133" i="4"/>
  <c r="F136" i="4"/>
  <c r="CE135" i="4"/>
  <c r="BQ135" i="4"/>
  <c r="BX135" i="4"/>
  <c r="CD198" i="4"/>
  <c r="BW198" i="4"/>
  <c r="BP198" i="4"/>
  <c r="E598" i="4"/>
  <c r="BP598" i="4" s="1"/>
  <c r="BY199" i="4"/>
  <c r="BR199" i="4"/>
  <c r="CF199" i="4"/>
  <c r="CD195" i="4"/>
  <c r="BW195" i="4"/>
  <c r="BP195" i="4"/>
  <c r="CD192" i="4"/>
  <c r="BW192" i="4"/>
  <c r="BP192" i="4"/>
  <c r="CD189" i="4"/>
  <c r="BW189" i="4"/>
  <c r="BP189" i="4"/>
  <c r="CG192" i="4"/>
  <c r="BZ192" i="4"/>
  <c r="BS192" i="4"/>
  <c r="BW588" i="4"/>
  <c r="BP588" i="4"/>
  <c r="CD588" i="4"/>
  <c r="CG581" i="4"/>
  <c r="BZ581" i="4"/>
  <c r="BS581" i="4"/>
  <c r="CA532" i="4"/>
  <c r="BT532" i="4"/>
  <c r="CH532" i="4"/>
  <c r="BW585" i="4"/>
  <c r="CD585" i="4"/>
  <c r="BP585" i="4"/>
  <c r="BZ598" i="4"/>
  <c r="BS598" i="4"/>
  <c r="CG598" i="4"/>
  <c r="BS588" i="4"/>
  <c r="CG588" i="4"/>
  <c r="BZ588" i="4"/>
  <c r="BR598" i="4"/>
  <c r="BY598" i="4"/>
  <c r="CF598" i="4"/>
  <c r="BZ594" i="4"/>
  <c r="CG594" i="4"/>
  <c r="BS594" i="4"/>
  <c r="BW594" i="4"/>
  <c r="BP594" i="4"/>
  <c r="CD594" i="4"/>
  <c r="BS591" i="4"/>
  <c r="CG591" i="4"/>
  <c r="BZ591" i="4"/>
  <c r="BW591" i="4"/>
  <c r="BP591" i="4"/>
  <c r="CD591" i="4"/>
  <c r="H595" i="4"/>
  <c r="H585" i="4"/>
  <c r="H189" i="4"/>
  <c r="H592" i="4"/>
  <c r="H196" i="4"/>
  <c r="I134" i="4"/>
  <c r="I533" i="4"/>
  <c r="B133" i="4"/>
  <c r="H199" i="4"/>
  <c r="DM184" i="1"/>
  <c r="DM183" i="1"/>
  <c r="DN183" i="1"/>
  <c r="DN184" i="1"/>
  <c r="DO184" i="1"/>
  <c r="DO183" i="1"/>
  <c r="E120" i="1"/>
  <c r="E119" i="1"/>
  <c r="DM312" i="1"/>
  <c r="DN312" i="1"/>
  <c r="DO312" i="1"/>
  <c r="E595" i="4"/>
  <c r="E196" i="4"/>
  <c r="E592" i="4"/>
  <c r="E199" i="4"/>
  <c r="E589" i="4"/>
  <c r="E193" i="4"/>
  <c r="G200" i="4"/>
  <c r="G599" i="4"/>
  <c r="A201" i="4"/>
  <c r="B192" i="1"/>
  <c r="DM279" i="1"/>
  <c r="DN279" i="1"/>
  <c r="DO279" i="1"/>
  <c r="B280" i="1"/>
  <c r="DK9" i="1"/>
  <c r="DL9" i="1"/>
  <c r="DI9" i="1"/>
  <c r="B331" i="1"/>
  <c r="DM330" i="1"/>
  <c r="DN326" i="1"/>
  <c r="DO330" i="1"/>
  <c r="DO322" i="1"/>
  <c r="DM322" i="1"/>
  <c r="DN322" i="1"/>
  <c r="DM326" i="1"/>
  <c r="DO326" i="1"/>
  <c r="DN330" i="1"/>
  <c r="DI13" i="1"/>
  <c r="DK13" i="1"/>
  <c r="DL13" i="1"/>
  <c r="DJ374" i="1"/>
  <c r="DJ6" i="1"/>
  <c r="AO5" i="1"/>
  <c r="EQ5" i="1"/>
  <c r="EP5" i="1"/>
  <c r="EN5" i="1"/>
  <c r="E40" i="3"/>
  <c r="E39" i="3"/>
  <c r="E38" i="3"/>
  <c r="E25" i="3"/>
  <c r="E24" i="3"/>
  <c r="E23" i="3"/>
  <c r="E21" i="3"/>
  <c r="E20" i="3"/>
  <c r="D40" i="3"/>
  <c r="D39" i="3"/>
  <c r="D38" i="3"/>
  <c r="D25" i="3"/>
  <c r="D24" i="3"/>
  <c r="D23" i="3"/>
  <c r="D21" i="3"/>
  <c r="D20" i="3"/>
  <c r="A365" i="1"/>
  <c r="E139" i="1" l="1"/>
  <c r="B140" i="1"/>
  <c r="DP139" i="1"/>
  <c r="BI139" i="1"/>
  <c r="BH139" i="1"/>
  <c r="BK139" i="1"/>
  <c r="DN139" i="1"/>
  <c r="BJ139" i="1"/>
  <c r="DM139" i="1"/>
  <c r="DO139" i="1"/>
  <c r="D139" i="1"/>
  <c r="DI10" i="1"/>
  <c r="DI11" i="1"/>
  <c r="DL10" i="1"/>
  <c r="DL11" i="1"/>
  <c r="DK10" i="1"/>
  <c r="DK11" i="1"/>
  <c r="BK280" i="1"/>
  <c r="BJ280" i="1"/>
  <c r="BI280" i="1"/>
  <c r="BH280" i="1"/>
  <c r="F331" i="1"/>
  <c r="D331" i="1"/>
  <c r="E331" i="1"/>
  <c r="BF339" i="1"/>
  <c r="BE318" i="1"/>
  <c r="BG339" i="1"/>
  <c r="BH331" i="1"/>
  <c r="BK331" i="1"/>
  <c r="BJ331" i="1"/>
  <c r="BI331" i="1"/>
  <c r="D280" i="1"/>
  <c r="E280" i="1"/>
  <c r="F280" i="1"/>
  <c r="CD598" i="4"/>
  <c r="BW598" i="4"/>
  <c r="BS199" i="4"/>
  <c r="CG199" i="4"/>
  <c r="BZ199" i="4"/>
  <c r="CF200" i="4"/>
  <c r="BR200" i="4"/>
  <c r="BY200" i="4"/>
  <c r="CD193" i="4"/>
  <c r="BW193" i="4"/>
  <c r="BP193" i="4"/>
  <c r="CA134" i="4"/>
  <c r="BT134" i="4"/>
  <c r="CH134" i="4"/>
  <c r="BS196" i="4"/>
  <c r="CG196" i="4"/>
  <c r="BZ196" i="4"/>
  <c r="CD199" i="4"/>
  <c r="BW199" i="4"/>
  <c r="BP199" i="4"/>
  <c r="BZ189" i="4"/>
  <c r="BS189" i="4"/>
  <c r="CG189" i="4"/>
  <c r="BP196" i="4"/>
  <c r="CD196" i="4"/>
  <c r="BW196" i="4"/>
  <c r="F137" i="4"/>
  <c r="BQ136" i="4"/>
  <c r="CE136" i="4"/>
  <c r="BX136" i="4"/>
  <c r="CD592" i="4"/>
  <c r="BW592" i="4"/>
  <c r="BP592" i="4"/>
  <c r="CA533" i="4"/>
  <c r="CH533" i="4"/>
  <c r="BT533" i="4"/>
  <c r="BP595" i="4"/>
  <c r="CD595" i="4"/>
  <c r="BW595" i="4"/>
  <c r="CG592" i="4"/>
  <c r="BZ592" i="4"/>
  <c r="BS592" i="4"/>
  <c r="CG585" i="4"/>
  <c r="BZ585" i="4"/>
  <c r="BS585" i="4"/>
  <c r="BZ595" i="4"/>
  <c r="CG595" i="4"/>
  <c r="BS595" i="4"/>
  <c r="CF599" i="4"/>
  <c r="BY599" i="4"/>
  <c r="BR599" i="4"/>
  <c r="CD589" i="4"/>
  <c r="BW589" i="4"/>
  <c r="BP589" i="4"/>
  <c r="H599" i="4"/>
  <c r="I135" i="4"/>
  <c r="I534" i="4"/>
  <c r="B134" i="4"/>
  <c r="H596" i="4"/>
  <c r="H589" i="4"/>
  <c r="H193" i="4"/>
  <c r="H200" i="4"/>
  <c r="E197" i="4"/>
  <c r="E593" i="4"/>
  <c r="E596" i="4"/>
  <c r="E599" i="4"/>
  <c r="E200" i="4"/>
  <c r="G201" i="4"/>
  <c r="G600" i="4"/>
  <c r="A202" i="4"/>
  <c r="B193" i="1"/>
  <c r="B281" i="1"/>
  <c r="DP280" i="1"/>
  <c r="DM280" i="1"/>
  <c r="DN280" i="1"/>
  <c r="DO280" i="1"/>
  <c r="DJ9" i="1"/>
  <c r="B332" i="1"/>
  <c r="DN331" i="1"/>
  <c r="DO331" i="1"/>
  <c r="DM331" i="1"/>
  <c r="DJ13" i="1"/>
  <c r="AO374" i="1"/>
  <c r="EN374" i="1"/>
  <c r="AO6" i="1"/>
  <c r="EP374" i="1"/>
  <c r="EP6" i="1"/>
  <c r="EQ374" i="1"/>
  <c r="EQ6" i="1"/>
  <c r="EN6" i="1"/>
  <c r="EN13" i="1" s="1"/>
  <c r="A370" i="1"/>
  <c r="A367" i="1"/>
  <c r="A374" i="1"/>
  <c r="A373" i="1"/>
  <c r="A372" i="1"/>
  <c r="A371" i="1"/>
  <c r="A369" i="1"/>
  <c r="A368" i="1"/>
  <c r="A366" i="1"/>
  <c r="A364" i="1"/>
  <c r="A171" i="1"/>
  <c r="B249" i="1" s="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6" i="1"/>
  <c r="B187" i="1" s="1"/>
  <c r="A13" i="1"/>
  <c r="A6" i="1"/>
  <c r="B7" i="1" s="1"/>
  <c r="A5" i="1"/>
  <c r="BM5" i="1"/>
  <c r="BL5" i="1"/>
  <c r="B141" i="1" l="1"/>
  <c r="E140" i="1"/>
  <c r="BH140" i="1"/>
  <c r="BI140" i="1"/>
  <c r="DP140" i="1"/>
  <c r="DN140" i="1"/>
  <c r="DO140" i="1"/>
  <c r="DM140" i="1"/>
  <c r="BJ140" i="1"/>
  <c r="BK140" i="1"/>
  <c r="D140" i="1"/>
  <c r="DJ10" i="1"/>
  <c r="DJ11" i="1"/>
  <c r="BK281" i="1"/>
  <c r="BJ281" i="1"/>
  <c r="BI281" i="1"/>
  <c r="BH281" i="1"/>
  <c r="B28" i="1"/>
  <c r="B24" i="1"/>
  <c r="B20" i="1"/>
  <c r="B18" i="1"/>
  <c r="F249" i="1"/>
  <c r="D249" i="1"/>
  <c r="E332" i="1"/>
  <c r="Z7" i="1"/>
  <c r="AD7" i="1"/>
  <c r="U7" i="1"/>
  <c r="X7" i="1"/>
  <c r="BG340" i="1"/>
  <c r="BE319" i="1"/>
  <c r="BF340" i="1"/>
  <c r="BK332" i="1"/>
  <c r="BJ332" i="1"/>
  <c r="BI332" i="1"/>
  <c r="BH332" i="1"/>
  <c r="E281" i="1"/>
  <c r="BR201" i="4"/>
  <c r="CF201" i="4"/>
  <c r="BY201" i="4"/>
  <c r="CH135" i="4"/>
  <c r="CA135" i="4"/>
  <c r="BT135" i="4"/>
  <c r="E600" i="4"/>
  <c r="BP600" i="4" s="1"/>
  <c r="CD200" i="4"/>
  <c r="BW200" i="4"/>
  <c r="BP200" i="4"/>
  <c r="E201" i="4"/>
  <c r="E601" i="4" s="1"/>
  <c r="BP197" i="4"/>
  <c r="CD197" i="4"/>
  <c r="BW197" i="4"/>
  <c r="F138" i="4"/>
  <c r="CE137" i="4"/>
  <c r="BX137" i="4"/>
  <c r="BQ137" i="4"/>
  <c r="H600" i="4"/>
  <c r="BS600" i="4" s="1"/>
  <c r="CG200" i="4"/>
  <c r="BZ200" i="4"/>
  <c r="BS200" i="4"/>
  <c r="CG193" i="4"/>
  <c r="BZ193" i="4"/>
  <c r="BS193" i="4"/>
  <c r="BR600" i="4"/>
  <c r="CF600" i="4"/>
  <c r="BY600" i="4"/>
  <c r="CD599" i="4"/>
  <c r="BW599" i="4"/>
  <c r="BP599" i="4"/>
  <c r="CG589" i="4"/>
  <c r="BZ589" i="4"/>
  <c r="BS589" i="4"/>
  <c r="BW596" i="4"/>
  <c r="BP596" i="4"/>
  <c r="CD596" i="4"/>
  <c r="BS596" i="4"/>
  <c r="BZ596" i="4"/>
  <c r="CG596" i="4"/>
  <c r="CD593" i="4"/>
  <c r="BW593" i="4"/>
  <c r="BP593" i="4"/>
  <c r="BT534" i="4"/>
  <c r="CA534" i="4"/>
  <c r="CH534" i="4"/>
  <c r="CG599" i="4"/>
  <c r="BS599" i="4"/>
  <c r="BZ599" i="4"/>
  <c r="H593" i="4"/>
  <c r="H197" i="4"/>
  <c r="I136" i="4"/>
  <c r="I535" i="4"/>
  <c r="B135" i="4"/>
  <c r="K7" i="1"/>
  <c r="BQ7" i="1"/>
  <c r="BP7" i="1"/>
  <c r="BC249" i="1"/>
  <c r="E597" i="4"/>
  <c r="BI249" i="1"/>
  <c r="DB249" i="1"/>
  <c r="BK249" i="1"/>
  <c r="DQ249" i="1"/>
  <c r="BJ249" i="1"/>
  <c r="DC249" i="1"/>
  <c r="DD249" i="1"/>
  <c r="BH249" i="1"/>
  <c r="CZ249" i="1"/>
  <c r="B250" i="1"/>
  <c r="DZ249" i="1"/>
  <c r="DS249" i="1"/>
  <c r="DE249" i="1"/>
  <c r="DR249" i="1"/>
  <c r="DF249" i="1"/>
  <c r="DT249" i="1"/>
  <c r="DP249" i="1"/>
  <c r="DN249" i="1"/>
  <c r="DM249" i="1"/>
  <c r="DO249" i="1"/>
  <c r="G202" i="4"/>
  <c r="E202" i="4"/>
  <c r="H202" i="4"/>
  <c r="G601" i="4"/>
  <c r="A203" i="4"/>
  <c r="B194" i="1"/>
  <c r="BS7" i="1"/>
  <c r="BR7" i="1"/>
  <c r="AW7" i="1"/>
  <c r="BZ7" i="1"/>
  <c r="BY7" i="1"/>
  <c r="EE7" i="1"/>
  <c r="DN281" i="1"/>
  <c r="DO281" i="1"/>
  <c r="DM281" i="1"/>
  <c r="B282" i="1"/>
  <c r="DZ187" i="1"/>
  <c r="DY187" i="1"/>
  <c r="DT187" i="1"/>
  <c r="DS187" i="1"/>
  <c r="DR187" i="1"/>
  <c r="DQ187" i="1"/>
  <c r="DF187" i="1"/>
  <c r="DE187" i="1"/>
  <c r="DD187" i="1"/>
  <c r="DC187" i="1"/>
  <c r="DB187" i="1"/>
  <c r="CZ187" i="1"/>
  <c r="DO187" i="1"/>
  <c r="DN187" i="1"/>
  <c r="DM187" i="1"/>
  <c r="DP264" i="1"/>
  <c r="DO264" i="1"/>
  <c r="DN264" i="1"/>
  <c r="DM264" i="1"/>
  <c r="F502" i="4"/>
  <c r="DY7" i="1"/>
  <c r="DU7" i="1"/>
  <c r="EO7" i="1"/>
  <c r="AQ7" i="1"/>
  <c r="BX7" i="1"/>
  <c r="BG7" i="1"/>
  <c r="BE7" i="1"/>
  <c r="BF7" i="1"/>
  <c r="BV7" i="1"/>
  <c r="BU7" i="1"/>
  <c r="EP9" i="1"/>
  <c r="EQ9" i="1"/>
  <c r="AO9" i="1"/>
  <c r="EN9" i="1"/>
  <c r="DC7" i="1"/>
  <c r="DD7" i="1"/>
  <c r="BW7" i="1"/>
  <c r="EC7" i="1"/>
  <c r="EL7" i="1"/>
  <c r="EF7" i="1"/>
  <c r="DW7" i="1"/>
  <c r="DZ7" i="1"/>
  <c r="B333" i="1"/>
  <c r="BT7" i="1"/>
  <c r="T7" i="1"/>
  <c r="S7" i="1"/>
  <c r="AA7" i="1"/>
  <c r="Y7" i="1"/>
  <c r="V7" i="1"/>
  <c r="AC7" i="1"/>
  <c r="DT7" i="1"/>
  <c r="AO7" i="1"/>
  <c r="CF7" i="1"/>
  <c r="DS7" i="1"/>
  <c r="CY7" i="1"/>
  <c r="DF7" i="1"/>
  <c r="CA7" i="1"/>
  <c r="EB7" i="1"/>
  <c r="Q7" i="1"/>
  <c r="DO7" i="1"/>
  <c r="BO7" i="1"/>
  <c r="DX7" i="1"/>
  <c r="AU7" i="1"/>
  <c r="EA7" i="1"/>
  <c r="DP7" i="1"/>
  <c r="DE7" i="1"/>
  <c r="AV7" i="1"/>
  <c r="EM7" i="1"/>
  <c r="EK7" i="1"/>
  <c r="DV7" i="1"/>
  <c r="CG7" i="1"/>
  <c r="DL7" i="1"/>
  <c r="DM7" i="1"/>
  <c r="DN7" i="1"/>
  <c r="CZ7" i="1"/>
  <c r="EN7" i="1"/>
  <c r="EQ7" i="1"/>
  <c r="DI7" i="1"/>
  <c r="R7" i="1"/>
  <c r="EP7" i="1"/>
  <c r="DK7" i="1"/>
  <c r="DJ7" i="1"/>
  <c r="DM332" i="1"/>
  <c r="DO332" i="1"/>
  <c r="DN332" i="1"/>
  <c r="B364" i="1"/>
  <c r="B15" i="1"/>
  <c r="B14" i="1"/>
  <c r="AO13" i="1"/>
  <c r="EP13" i="1"/>
  <c r="EQ13" i="1"/>
  <c r="P187" i="1"/>
  <c r="O187" i="1"/>
  <c r="N187" i="1"/>
  <c r="M187" i="1"/>
  <c r="L187" i="1"/>
  <c r="AX187" i="1"/>
  <c r="AY187" i="1"/>
  <c r="BL6" i="1"/>
  <c r="BM6" i="1"/>
  <c r="B370" i="1"/>
  <c r="B365" i="1"/>
  <c r="B367" i="1"/>
  <c r="DF28" i="1" l="1"/>
  <c r="DF29" i="1" s="1"/>
  <c r="DF30" i="1" s="1"/>
  <c r="DF31" i="1" s="1"/>
  <c r="DE28" i="1"/>
  <c r="DE29" i="1" s="1"/>
  <c r="DE30" i="1" s="1"/>
  <c r="DE31" i="1" s="1"/>
  <c r="DD28" i="1"/>
  <c r="DD29" i="1" s="1"/>
  <c r="DD30" i="1" s="1"/>
  <c r="DD31" i="1" s="1"/>
  <c r="DC28" i="1"/>
  <c r="DC29" i="1" s="1"/>
  <c r="DC30" i="1" s="1"/>
  <c r="DC31" i="1" s="1"/>
  <c r="DB28" i="1"/>
  <c r="DB29" i="1" s="1"/>
  <c r="DB30" i="1" s="1"/>
  <c r="DB31" i="1" s="1"/>
  <c r="DA28" i="1"/>
  <c r="DA29" i="1" s="1"/>
  <c r="DA30" i="1" s="1"/>
  <c r="DA31" i="1" s="1"/>
  <c r="CZ28" i="1"/>
  <c r="CZ29" i="1" s="1"/>
  <c r="CZ30" i="1" s="1"/>
  <c r="CZ31" i="1" s="1"/>
  <c r="DE20" i="1"/>
  <c r="DE21" i="1" s="1"/>
  <c r="DE22" i="1" s="1"/>
  <c r="DE23" i="1" s="1"/>
  <c r="DB20" i="1"/>
  <c r="DB21" i="1" s="1"/>
  <c r="DB22" i="1" s="1"/>
  <c r="DB23" i="1" s="1"/>
  <c r="DD20" i="1"/>
  <c r="DD21" i="1" s="1"/>
  <c r="DD22" i="1" s="1"/>
  <c r="DD23" i="1" s="1"/>
  <c r="DA20" i="1"/>
  <c r="DA21" i="1" s="1"/>
  <c r="DA22" i="1" s="1"/>
  <c r="DA23" i="1" s="1"/>
  <c r="DC20" i="1"/>
  <c r="DC21" i="1" s="1"/>
  <c r="DC22" i="1" s="1"/>
  <c r="DC23" i="1" s="1"/>
  <c r="CZ20" i="1"/>
  <c r="CZ21" i="1" s="1"/>
  <c r="CZ22" i="1" s="1"/>
  <c r="CZ23" i="1" s="1"/>
  <c r="DF20" i="1"/>
  <c r="DF21" i="1" s="1"/>
  <c r="DF22" i="1" s="1"/>
  <c r="DF23" i="1" s="1"/>
  <c r="DC24" i="1"/>
  <c r="DC25" i="1" s="1"/>
  <c r="DC26" i="1" s="1"/>
  <c r="DC27" i="1" s="1"/>
  <c r="DA24" i="1"/>
  <c r="DA25" i="1" s="1"/>
  <c r="DA26" i="1" s="1"/>
  <c r="DA27" i="1" s="1"/>
  <c r="CZ24" i="1"/>
  <c r="CZ25" i="1" s="1"/>
  <c r="CZ26" i="1" s="1"/>
  <c r="CZ27" i="1" s="1"/>
  <c r="DE24" i="1"/>
  <c r="DE25" i="1" s="1"/>
  <c r="DE26" i="1" s="1"/>
  <c r="DE27" i="1" s="1"/>
  <c r="DB24" i="1"/>
  <c r="DB25" i="1" s="1"/>
  <c r="DB26" i="1" s="1"/>
  <c r="DB27" i="1" s="1"/>
  <c r="DF24" i="1"/>
  <c r="DF25" i="1" s="1"/>
  <c r="DF26" i="1" s="1"/>
  <c r="DF27" i="1" s="1"/>
  <c r="DD24" i="1"/>
  <c r="DD25" i="1" s="1"/>
  <c r="DD26" i="1" s="1"/>
  <c r="DD27" i="1" s="1"/>
  <c r="E141" i="1"/>
  <c r="B142" i="1"/>
  <c r="DP141" i="1"/>
  <c r="BH141" i="1"/>
  <c r="BI141" i="1"/>
  <c r="DO141" i="1"/>
  <c r="DN141" i="1"/>
  <c r="DM141" i="1"/>
  <c r="BJ141" i="1"/>
  <c r="BK141" i="1"/>
  <c r="D141" i="1"/>
  <c r="EN10" i="1"/>
  <c r="EN11" i="1"/>
  <c r="EP10" i="1"/>
  <c r="EP11" i="1"/>
  <c r="AO10" i="1"/>
  <c r="AO11" i="1"/>
  <c r="EQ10" i="1"/>
  <c r="EQ11" i="1"/>
  <c r="BH282" i="1"/>
  <c r="BK282" i="1"/>
  <c r="BJ282" i="1"/>
  <c r="BI282" i="1"/>
  <c r="DS18" i="1"/>
  <c r="BE18" i="1"/>
  <c r="BH18" i="1"/>
  <c r="DA18" i="1"/>
  <c r="V18" i="1"/>
  <c r="BR18" i="1"/>
  <c r="EE18" i="1"/>
  <c r="DP18" i="1"/>
  <c r="CG18" i="1"/>
  <c r="DB18" i="1"/>
  <c r="BS18" i="1"/>
  <c r="DL18" i="1"/>
  <c r="CF18" i="1"/>
  <c r="AA18" i="1"/>
  <c r="DC18" i="1"/>
  <c r="U18" i="1"/>
  <c r="DK18" i="1"/>
  <c r="DI18" i="1"/>
  <c r="CV18" i="1"/>
  <c r="DJ18" i="1"/>
  <c r="BW18" i="1"/>
  <c r="BF18" i="1"/>
  <c r="BU18" i="1"/>
  <c r="BP18" i="1"/>
  <c r="EQ18" i="1"/>
  <c r="AD18" i="1"/>
  <c r="BZ18" i="1"/>
  <c r="EN18" i="1"/>
  <c r="BG18" i="1"/>
  <c r="CZ18" i="1"/>
  <c r="W18" i="1"/>
  <c r="EP18" i="1"/>
  <c r="CA18" i="1"/>
  <c r="BY18" i="1"/>
  <c r="X18" i="1"/>
  <c r="T18" i="1"/>
  <c r="EO18" i="1"/>
  <c r="DF18" i="1"/>
  <c r="AC18" i="1"/>
  <c r="DE18" i="1"/>
  <c r="EL18" i="1"/>
  <c r="Z18" i="1"/>
  <c r="Y18" i="1"/>
  <c r="DD18" i="1"/>
  <c r="EM18" i="1"/>
  <c r="BX18" i="1"/>
  <c r="BV18" i="1"/>
  <c r="R18" i="1"/>
  <c r="CY18" i="1"/>
  <c r="EK18" i="1"/>
  <c r="BT18" i="1"/>
  <c r="EF18" i="1"/>
  <c r="CW18" i="1"/>
  <c r="BQ18" i="1"/>
  <c r="CU18" i="1"/>
  <c r="BO18" i="1"/>
  <c r="EB18" i="1"/>
  <c r="AX18" i="1"/>
  <c r="AZ18" i="1"/>
  <c r="DZ18" i="1"/>
  <c r="AV18" i="1"/>
  <c r="AW18" i="1"/>
  <c r="DY18" i="1"/>
  <c r="CS18" i="1"/>
  <c r="AO18" i="1"/>
  <c r="EC18" i="1"/>
  <c r="AY18" i="1"/>
  <c r="DW18" i="1"/>
  <c r="DX18" i="1"/>
  <c r="DT18" i="1"/>
  <c r="CT18" i="1"/>
  <c r="EA18" i="1"/>
  <c r="AU18" i="1"/>
  <c r="S18" i="1"/>
  <c r="Q18" i="1"/>
  <c r="DU18" i="1"/>
  <c r="CR18" i="1"/>
  <c r="DV18" i="1"/>
  <c r="K18" i="1"/>
  <c r="DU20" i="1"/>
  <c r="U20" i="1"/>
  <c r="U21" i="1" s="1"/>
  <c r="U22" i="1" s="1"/>
  <c r="U23" i="1" s="1"/>
  <c r="BE20" i="1"/>
  <c r="BE21" i="1" s="1"/>
  <c r="BE22" i="1" s="1"/>
  <c r="BE23" i="1" s="1"/>
  <c r="BV20" i="1"/>
  <c r="BV21" i="1" s="1"/>
  <c r="BV22" i="1" s="1"/>
  <c r="BV23" i="1" s="1"/>
  <c r="Q20" i="1"/>
  <c r="Q21" i="1" s="1"/>
  <c r="Q22" i="1" s="1"/>
  <c r="Q23" i="1" s="1"/>
  <c r="AA20" i="1"/>
  <c r="AA21" i="1" s="1"/>
  <c r="AA22" i="1" s="1"/>
  <c r="AA23" i="1" s="1"/>
  <c r="CG20" i="1"/>
  <c r="CG21" i="1" s="1"/>
  <c r="CG22" i="1" s="1"/>
  <c r="CG23" i="1" s="1"/>
  <c r="AD20" i="1"/>
  <c r="AD21" i="1" s="1"/>
  <c r="AD22" i="1" s="1"/>
  <c r="AD23" i="1" s="1"/>
  <c r="EL20" i="1"/>
  <c r="EL21" i="1" s="1"/>
  <c r="EL22" i="1" s="1"/>
  <c r="EL23" i="1" s="1"/>
  <c r="DL20" i="1"/>
  <c r="CF20" i="1"/>
  <c r="AC20" i="1"/>
  <c r="AC21" i="1" s="1"/>
  <c r="AC22" i="1" s="1"/>
  <c r="AC23" i="1" s="1"/>
  <c r="BF20" i="1"/>
  <c r="BF21" i="1" s="1"/>
  <c r="BF22" i="1" s="1"/>
  <c r="BF23" i="1" s="1"/>
  <c r="BT20" i="1"/>
  <c r="BT21" i="1" s="1"/>
  <c r="BT22" i="1" s="1"/>
  <c r="BT23" i="1" s="1"/>
  <c r="CY20" i="1"/>
  <c r="CY21" i="1" s="1"/>
  <c r="CY22" i="1" s="1"/>
  <c r="CY23" i="1" s="1"/>
  <c r="DK20" i="1"/>
  <c r="DK21" i="1" s="1"/>
  <c r="DK22" i="1" s="1"/>
  <c r="DK23" i="1" s="1"/>
  <c r="AV20" i="1"/>
  <c r="AV21" i="1" s="1"/>
  <c r="AV22" i="1" s="1"/>
  <c r="AV23" i="1" s="1"/>
  <c r="DJ20" i="1"/>
  <c r="DJ21" i="1" s="1"/>
  <c r="DJ22" i="1" s="1"/>
  <c r="DJ23" i="1" s="1"/>
  <c r="BS20" i="1"/>
  <c r="BS21" i="1" s="1"/>
  <c r="BS22" i="1" s="1"/>
  <c r="BS23" i="1" s="1"/>
  <c r="DI20" i="1"/>
  <c r="DI21" i="1" s="1"/>
  <c r="DI22" i="1" s="1"/>
  <c r="DI23" i="1" s="1"/>
  <c r="Z20" i="1"/>
  <c r="Z21" i="1" s="1"/>
  <c r="Z22" i="1" s="1"/>
  <c r="Z23" i="1" s="1"/>
  <c r="Y20" i="1"/>
  <c r="Y21" i="1" s="1"/>
  <c r="Y22" i="1" s="1"/>
  <c r="Y23" i="1" s="1"/>
  <c r="EQ20" i="1"/>
  <c r="EQ21" i="1" s="1"/>
  <c r="EQ22" i="1" s="1"/>
  <c r="EQ23" i="1" s="1"/>
  <c r="CA20" i="1"/>
  <c r="X20" i="1"/>
  <c r="X21" i="1" s="1"/>
  <c r="X22" i="1" s="1"/>
  <c r="X23" i="1" s="1"/>
  <c r="EP20" i="1"/>
  <c r="EP21" i="1" s="1"/>
  <c r="EP22" i="1" s="1"/>
  <c r="EP23" i="1" s="1"/>
  <c r="BZ20" i="1"/>
  <c r="BZ21" i="1" s="1"/>
  <c r="BZ22" i="1" s="1"/>
  <c r="BZ23" i="1" s="1"/>
  <c r="W20" i="1"/>
  <c r="W21" i="1" s="1"/>
  <c r="W22" i="1" s="1"/>
  <c r="W23" i="1" s="1"/>
  <c r="T20" i="1"/>
  <c r="T21" i="1" s="1"/>
  <c r="T22" i="1" s="1"/>
  <c r="T23" i="1" s="1"/>
  <c r="BU20" i="1"/>
  <c r="BU21" i="1" s="1"/>
  <c r="BU22" i="1" s="1"/>
  <c r="BU23" i="1" s="1"/>
  <c r="R20" i="1"/>
  <c r="R21" i="1" s="1"/>
  <c r="R22" i="1" s="1"/>
  <c r="R23" i="1" s="1"/>
  <c r="AW20" i="1"/>
  <c r="AW21" i="1" s="1"/>
  <c r="AW22" i="1" s="1"/>
  <c r="AW23" i="1" s="1"/>
  <c r="EO20" i="1"/>
  <c r="EO21" i="1" s="1"/>
  <c r="EO22" i="1" s="1"/>
  <c r="EO23" i="1" s="1"/>
  <c r="BY20" i="1"/>
  <c r="BY21" i="1" s="1"/>
  <c r="BY22" i="1" s="1"/>
  <c r="BY23" i="1" s="1"/>
  <c r="BG20" i="1"/>
  <c r="BG21" i="1" s="1"/>
  <c r="BG22" i="1" s="1"/>
  <c r="BG23" i="1" s="1"/>
  <c r="V20" i="1"/>
  <c r="V21" i="1" s="1"/>
  <c r="V22" i="1" s="1"/>
  <c r="V23" i="1" s="1"/>
  <c r="EN20" i="1"/>
  <c r="EN21" i="1" s="1"/>
  <c r="EN22" i="1" s="1"/>
  <c r="EN23" i="1" s="1"/>
  <c r="BX20" i="1"/>
  <c r="BX21" i="1" s="1"/>
  <c r="BX22" i="1" s="1"/>
  <c r="BX23" i="1" s="1"/>
  <c r="EM20" i="1"/>
  <c r="EM21" i="1" s="1"/>
  <c r="EM22" i="1" s="1"/>
  <c r="EM23" i="1" s="1"/>
  <c r="BW20" i="1"/>
  <c r="BW21" i="1" s="1"/>
  <c r="BW22" i="1" s="1"/>
  <c r="BW23" i="1" s="1"/>
  <c r="S20" i="1"/>
  <c r="S21" i="1" s="1"/>
  <c r="S22" i="1" s="1"/>
  <c r="S23" i="1" s="1"/>
  <c r="EK20" i="1"/>
  <c r="EK21" i="1" s="1"/>
  <c r="EK22" i="1" s="1"/>
  <c r="EK23" i="1" s="1"/>
  <c r="BR20" i="1"/>
  <c r="BR21" i="1" s="1"/>
  <c r="BR22" i="1" s="1"/>
  <c r="BR23" i="1" s="1"/>
  <c r="AU20" i="1"/>
  <c r="AU21" i="1" s="1"/>
  <c r="AU22" i="1" s="1"/>
  <c r="AU23" i="1" s="1"/>
  <c r="CW20" i="1"/>
  <c r="CW21" i="1" s="1"/>
  <c r="CW22" i="1" s="1"/>
  <c r="CW23" i="1" s="1"/>
  <c r="BQ20" i="1"/>
  <c r="BQ21" i="1" s="1"/>
  <c r="BQ22" i="1" s="1"/>
  <c r="BQ23" i="1" s="1"/>
  <c r="EF20" i="1"/>
  <c r="EF21" i="1" s="1"/>
  <c r="EF22" i="1" s="1"/>
  <c r="EF23" i="1" s="1"/>
  <c r="CV20" i="1"/>
  <c r="CV21" i="1" s="1"/>
  <c r="CV22" i="1" s="1"/>
  <c r="CV23" i="1" s="1"/>
  <c r="BP20" i="1"/>
  <c r="BP21" i="1" s="1"/>
  <c r="BP22" i="1" s="1"/>
  <c r="BP23" i="1" s="1"/>
  <c r="EE20" i="1"/>
  <c r="EE21" i="1" s="1"/>
  <c r="EE22" i="1" s="1"/>
  <c r="EE23" i="1" s="1"/>
  <c r="CU20" i="1"/>
  <c r="CU21" i="1" s="1"/>
  <c r="CU22" i="1" s="1"/>
  <c r="CU23" i="1" s="1"/>
  <c r="BO20" i="1"/>
  <c r="BO21" i="1" s="1"/>
  <c r="BO22" i="1" s="1"/>
  <c r="BO23" i="1" s="1"/>
  <c r="CT20" i="1"/>
  <c r="CT21" i="1" s="1"/>
  <c r="CT22" i="1" s="1"/>
  <c r="CT23" i="1" s="1"/>
  <c r="AQ20" i="1"/>
  <c r="AQ21" i="1" s="1"/>
  <c r="AQ22" i="1" s="1"/>
  <c r="AQ23" i="1" s="1"/>
  <c r="K20" i="1"/>
  <c r="K21" i="1" s="1"/>
  <c r="K22" i="1" s="1"/>
  <c r="K23" i="1" s="1"/>
  <c r="EB20" i="1"/>
  <c r="EB21" i="1" s="1"/>
  <c r="EB22" i="1" s="1"/>
  <c r="EB23" i="1" s="1"/>
  <c r="CR20" i="1"/>
  <c r="CR21" i="1" s="1"/>
  <c r="CR22" i="1" s="1"/>
  <c r="CR23" i="1" s="1"/>
  <c r="EA20" i="1"/>
  <c r="EA21" i="1" s="1"/>
  <c r="EA22" i="1" s="1"/>
  <c r="EA23" i="1" s="1"/>
  <c r="DY20" i="1"/>
  <c r="DV20" i="1"/>
  <c r="DW20" i="1"/>
  <c r="DX20" i="1"/>
  <c r="EC20" i="1"/>
  <c r="EC21" i="1" s="1"/>
  <c r="EC22" i="1" s="1"/>
  <c r="EC23" i="1" s="1"/>
  <c r="CS20" i="1"/>
  <c r="CS21" i="1" s="1"/>
  <c r="CS22" i="1" s="1"/>
  <c r="CS23" i="1" s="1"/>
  <c r="AO20" i="1"/>
  <c r="AO21" i="1" s="1"/>
  <c r="AO22" i="1" s="1"/>
  <c r="AO23" i="1" s="1"/>
  <c r="BT24" i="1"/>
  <c r="BT25" i="1" s="1"/>
  <c r="BT26" i="1" s="1"/>
  <c r="BT27" i="1" s="1"/>
  <c r="BF24" i="1"/>
  <c r="BF25" i="1" s="1"/>
  <c r="BF26" i="1" s="1"/>
  <c r="BF27" i="1" s="1"/>
  <c r="Z24" i="1"/>
  <c r="Z25" i="1" s="1"/>
  <c r="Z26" i="1" s="1"/>
  <c r="Z27" i="1" s="1"/>
  <c r="CY24" i="1"/>
  <c r="CY25" i="1" s="1"/>
  <c r="CY26" i="1" s="1"/>
  <c r="CY27" i="1" s="1"/>
  <c r="BS24" i="1"/>
  <c r="BS25" i="1" s="1"/>
  <c r="BS26" i="1" s="1"/>
  <c r="BS27" i="1" s="1"/>
  <c r="BE24" i="1"/>
  <c r="BE25" i="1" s="1"/>
  <c r="BE26" i="1" s="1"/>
  <c r="BE27" i="1" s="1"/>
  <c r="Y24" i="1"/>
  <c r="Y25" i="1" s="1"/>
  <c r="Y26" i="1" s="1"/>
  <c r="Y27" i="1" s="1"/>
  <c r="BR24" i="1"/>
  <c r="BR25" i="1" s="1"/>
  <c r="BR26" i="1" s="1"/>
  <c r="BR27" i="1" s="1"/>
  <c r="X24" i="1"/>
  <c r="X25" i="1" s="1"/>
  <c r="X26" i="1" s="1"/>
  <c r="X27" i="1" s="1"/>
  <c r="EF24" i="1"/>
  <c r="EF25" i="1" s="1"/>
  <c r="EF26" i="1" s="1"/>
  <c r="EF27" i="1" s="1"/>
  <c r="CW24" i="1"/>
  <c r="CW25" i="1" s="1"/>
  <c r="CW26" i="1" s="1"/>
  <c r="CW27" i="1" s="1"/>
  <c r="BQ24" i="1"/>
  <c r="BQ25" i="1" s="1"/>
  <c r="BQ26" i="1" s="1"/>
  <c r="BQ27" i="1" s="1"/>
  <c r="W24" i="1"/>
  <c r="W25" i="1" s="1"/>
  <c r="W26" i="1" s="1"/>
  <c r="W27" i="1" s="1"/>
  <c r="EE24" i="1"/>
  <c r="EE25" i="1" s="1"/>
  <c r="EE26" i="1" s="1"/>
  <c r="EE27" i="1" s="1"/>
  <c r="CV24" i="1"/>
  <c r="CV25" i="1" s="1"/>
  <c r="CV26" i="1" s="1"/>
  <c r="CV27" i="1" s="1"/>
  <c r="BP24" i="1"/>
  <c r="BP25" i="1" s="1"/>
  <c r="BP26" i="1" s="1"/>
  <c r="BP27" i="1" s="1"/>
  <c r="V24" i="1"/>
  <c r="V25" i="1" s="1"/>
  <c r="V26" i="1" s="1"/>
  <c r="V27" i="1" s="1"/>
  <c r="CU24" i="1"/>
  <c r="CU25" i="1" s="1"/>
  <c r="CU26" i="1" s="1"/>
  <c r="CU27" i="1" s="1"/>
  <c r="BO24" i="1"/>
  <c r="BO25" i="1" s="1"/>
  <c r="BO26" i="1" s="1"/>
  <c r="BO27" i="1" s="1"/>
  <c r="U24" i="1"/>
  <c r="U25" i="1" s="1"/>
  <c r="U26" i="1" s="1"/>
  <c r="U27" i="1" s="1"/>
  <c r="EC24" i="1"/>
  <c r="EC25" i="1" s="1"/>
  <c r="EC26" i="1" s="1"/>
  <c r="EC27" i="1" s="1"/>
  <c r="CT24" i="1"/>
  <c r="CT25" i="1" s="1"/>
  <c r="CT26" i="1" s="1"/>
  <c r="CT27" i="1" s="1"/>
  <c r="T24" i="1"/>
  <c r="T25" i="1" s="1"/>
  <c r="T26" i="1" s="1"/>
  <c r="T27" i="1" s="1"/>
  <c r="EB24" i="1"/>
  <c r="EB25" i="1" s="1"/>
  <c r="EB26" i="1" s="1"/>
  <c r="EB27" i="1" s="1"/>
  <c r="CS24" i="1"/>
  <c r="CS25" i="1" s="1"/>
  <c r="CS26" i="1" s="1"/>
  <c r="CS27" i="1" s="1"/>
  <c r="EA24" i="1"/>
  <c r="EA25" i="1" s="1"/>
  <c r="EA26" i="1" s="1"/>
  <c r="EA27" i="1" s="1"/>
  <c r="CR24" i="1"/>
  <c r="CR25" i="1" s="1"/>
  <c r="CR26" i="1" s="1"/>
  <c r="CR27" i="1" s="1"/>
  <c r="R24" i="1"/>
  <c r="R25" i="1" s="1"/>
  <c r="R26" i="1" s="1"/>
  <c r="R27" i="1" s="1"/>
  <c r="AW24" i="1"/>
  <c r="AW25" i="1" s="1"/>
  <c r="AW26" i="1" s="1"/>
  <c r="AW27" i="1" s="1"/>
  <c r="Q24" i="1"/>
  <c r="Q25" i="1" s="1"/>
  <c r="Q26" i="1" s="1"/>
  <c r="Q27" i="1" s="1"/>
  <c r="DY24" i="1"/>
  <c r="AV24" i="1"/>
  <c r="AV25" i="1" s="1"/>
  <c r="AV26" i="1" s="1"/>
  <c r="AV27" i="1" s="1"/>
  <c r="DX24" i="1"/>
  <c r="AU24" i="1"/>
  <c r="AU25" i="1" s="1"/>
  <c r="AU26" i="1" s="1"/>
  <c r="AU27" i="1" s="1"/>
  <c r="DW24" i="1"/>
  <c r="DV24" i="1"/>
  <c r="CG24" i="1"/>
  <c r="CG25" i="1" s="1"/>
  <c r="CG26" i="1" s="1"/>
  <c r="CG27" i="1" s="1"/>
  <c r="EQ24" i="1"/>
  <c r="EQ25" i="1" s="1"/>
  <c r="EQ26" i="1" s="1"/>
  <c r="EQ27" i="1" s="1"/>
  <c r="CF24" i="1"/>
  <c r="AD24" i="1"/>
  <c r="AD25" i="1" s="1"/>
  <c r="AD26" i="1" s="1"/>
  <c r="AD27" i="1" s="1"/>
  <c r="EP24" i="1"/>
  <c r="EP25" i="1" s="1"/>
  <c r="EP26" i="1" s="1"/>
  <c r="EP27" i="1" s="1"/>
  <c r="AC24" i="1"/>
  <c r="AC25" i="1" s="1"/>
  <c r="AC26" i="1" s="1"/>
  <c r="AC27" i="1" s="1"/>
  <c r="EO24" i="1"/>
  <c r="EO25" i="1" s="1"/>
  <c r="EO26" i="1" s="1"/>
  <c r="EO27" i="1" s="1"/>
  <c r="EN24" i="1"/>
  <c r="EN25" i="1" s="1"/>
  <c r="EN26" i="1" s="1"/>
  <c r="EN27" i="1" s="1"/>
  <c r="AA24" i="1"/>
  <c r="AA25" i="1" s="1"/>
  <c r="AA26" i="1" s="1"/>
  <c r="AA27" i="1" s="1"/>
  <c r="EM24" i="1"/>
  <c r="EM25" i="1" s="1"/>
  <c r="EM26" i="1" s="1"/>
  <c r="EM27" i="1" s="1"/>
  <c r="S24" i="1"/>
  <c r="S25" i="1" s="1"/>
  <c r="S26" i="1" s="1"/>
  <c r="S27" i="1" s="1"/>
  <c r="EL24" i="1"/>
  <c r="EL25" i="1" s="1"/>
  <c r="EL26" i="1" s="1"/>
  <c r="EL27" i="1" s="1"/>
  <c r="CA24" i="1"/>
  <c r="EK24" i="1"/>
  <c r="EK25" i="1" s="1"/>
  <c r="EK26" i="1" s="1"/>
  <c r="EK27" i="1" s="1"/>
  <c r="BZ24" i="1"/>
  <c r="BZ25" i="1" s="1"/>
  <c r="BZ26" i="1" s="1"/>
  <c r="BZ27" i="1" s="1"/>
  <c r="BY24" i="1"/>
  <c r="BY25" i="1" s="1"/>
  <c r="BY26" i="1" s="1"/>
  <c r="BY27" i="1" s="1"/>
  <c r="K24" i="1"/>
  <c r="K25" i="1" s="1"/>
  <c r="K26" i="1" s="1"/>
  <c r="K27" i="1" s="1"/>
  <c r="DU24" i="1"/>
  <c r="BX24" i="1"/>
  <c r="BX25" i="1" s="1"/>
  <c r="BX26" i="1" s="1"/>
  <c r="BX27" i="1" s="1"/>
  <c r="BW24" i="1"/>
  <c r="BW25" i="1" s="1"/>
  <c r="BW26" i="1" s="1"/>
  <c r="BW27" i="1" s="1"/>
  <c r="BV24" i="1"/>
  <c r="BV25" i="1" s="1"/>
  <c r="BV26" i="1" s="1"/>
  <c r="BV27" i="1" s="1"/>
  <c r="BU24" i="1"/>
  <c r="BU25" i="1" s="1"/>
  <c r="BU26" i="1" s="1"/>
  <c r="BU27" i="1" s="1"/>
  <c r="BG24" i="1"/>
  <c r="BG25" i="1" s="1"/>
  <c r="BG26" i="1" s="1"/>
  <c r="BG27" i="1" s="1"/>
  <c r="DL24" i="1"/>
  <c r="DK24" i="1"/>
  <c r="DK25" i="1" s="1"/>
  <c r="DK26" i="1" s="1"/>
  <c r="DK27" i="1" s="1"/>
  <c r="DJ24" i="1"/>
  <c r="DJ25" i="1" s="1"/>
  <c r="DJ26" i="1" s="1"/>
  <c r="DJ27" i="1" s="1"/>
  <c r="DI24" i="1"/>
  <c r="DI25" i="1" s="1"/>
  <c r="DI26" i="1" s="1"/>
  <c r="DI27" i="1" s="1"/>
  <c r="AQ24" i="1"/>
  <c r="AQ25" i="1" s="1"/>
  <c r="AQ26" i="1" s="1"/>
  <c r="AQ27" i="1" s="1"/>
  <c r="AO24" i="1"/>
  <c r="AO25" i="1" s="1"/>
  <c r="AO26" i="1" s="1"/>
  <c r="AO27" i="1" s="1"/>
  <c r="EC28" i="1"/>
  <c r="EC29" i="1" s="1"/>
  <c r="EC30" i="1" s="1"/>
  <c r="EC31" i="1" s="1"/>
  <c r="CT28" i="1"/>
  <c r="CT29" i="1" s="1"/>
  <c r="CT30" i="1" s="1"/>
  <c r="CT31" i="1" s="1"/>
  <c r="EB28" i="1"/>
  <c r="EB29" i="1" s="1"/>
  <c r="EB30" i="1" s="1"/>
  <c r="EB31" i="1" s="1"/>
  <c r="CS28" i="1"/>
  <c r="CS29" i="1" s="1"/>
  <c r="CS30" i="1" s="1"/>
  <c r="CS31" i="1" s="1"/>
  <c r="EA28" i="1"/>
  <c r="EA29" i="1" s="1"/>
  <c r="EA30" i="1" s="1"/>
  <c r="EA31" i="1" s="1"/>
  <c r="CR28" i="1"/>
  <c r="CR29" i="1" s="1"/>
  <c r="CR30" i="1" s="1"/>
  <c r="CR31" i="1" s="1"/>
  <c r="AW28" i="1"/>
  <c r="AW29" i="1" s="1"/>
  <c r="AW30" i="1" s="1"/>
  <c r="AW31" i="1" s="1"/>
  <c r="DY28" i="1"/>
  <c r="AV28" i="1"/>
  <c r="AV29" i="1" s="1"/>
  <c r="AV30" i="1" s="1"/>
  <c r="AV31" i="1" s="1"/>
  <c r="DX28" i="1"/>
  <c r="AU28" i="1"/>
  <c r="AU29" i="1" s="1"/>
  <c r="AU30" i="1" s="1"/>
  <c r="AU31" i="1" s="1"/>
  <c r="DW28" i="1"/>
  <c r="DU28" i="1"/>
  <c r="AQ28" i="1"/>
  <c r="AQ29" i="1" s="1"/>
  <c r="AQ30" i="1" s="1"/>
  <c r="AQ31" i="1" s="1"/>
  <c r="EL28" i="1"/>
  <c r="EL29" i="1" s="1"/>
  <c r="EL30" i="1" s="1"/>
  <c r="EL31" i="1" s="1"/>
  <c r="EK28" i="1"/>
  <c r="EK29" i="1" s="1"/>
  <c r="EK30" i="1" s="1"/>
  <c r="EK31" i="1" s="1"/>
  <c r="CG28" i="1"/>
  <c r="CG29" i="1" s="1"/>
  <c r="CG30" i="1" s="1"/>
  <c r="CG31" i="1" s="1"/>
  <c r="CF28" i="1"/>
  <c r="EF28" i="1"/>
  <c r="EF29" i="1" s="1"/>
  <c r="EF30" i="1" s="1"/>
  <c r="EF31" i="1" s="1"/>
  <c r="EE28" i="1"/>
  <c r="EE29" i="1" s="1"/>
  <c r="EE30" i="1" s="1"/>
  <c r="EE31" i="1" s="1"/>
  <c r="AD28" i="1"/>
  <c r="AD29" i="1" s="1"/>
  <c r="AD30" i="1" s="1"/>
  <c r="AD31" i="1" s="1"/>
  <c r="AC28" i="1"/>
  <c r="AC29" i="1" s="1"/>
  <c r="AC30" i="1" s="1"/>
  <c r="AC31" i="1" s="1"/>
  <c r="DV28" i="1"/>
  <c r="CA28" i="1"/>
  <c r="AA28" i="1"/>
  <c r="AA29" i="1" s="1"/>
  <c r="AA30" i="1" s="1"/>
  <c r="AA31" i="1" s="1"/>
  <c r="BZ28" i="1"/>
  <c r="BZ29" i="1" s="1"/>
  <c r="BZ30" i="1" s="1"/>
  <c r="BZ31" i="1" s="1"/>
  <c r="Z28" i="1"/>
  <c r="Z29" i="1" s="1"/>
  <c r="Z30" i="1" s="1"/>
  <c r="Z31" i="1" s="1"/>
  <c r="BY28" i="1"/>
  <c r="BY29" i="1" s="1"/>
  <c r="BY30" i="1" s="1"/>
  <c r="BY31" i="1" s="1"/>
  <c r="Y28" i="1"/>
  <c r="Y29" i="1" s="1"/>
  <c r="Y30" i="1" s="1"/>
  <c r="Y31" i="1" s="1"/>
  <c r="BX28" i="1"/>
  <c r="BX29" i="1" s="1"/>
  <c r="BX30" i="1" s="1"/>
  <c r="BX31" i="1" s="1"/>
  <c r="X28" i="1"/>
  <c r="X29" i="1" s="1"/>
  <c r="X30" i="1" s="1"/>
  <c r="X31" i="1" s="1"/>
  <c r="DL28" i="1"/>
  <c r="BW28" i="1"/>
  <c r="BW29" i="1" s="1"/>
  <c r="BW30" i="1" s="1"/>
  <c r="BW31" i="1" s="1"/>
  <c r="W28" i="1"/>
  <c r="W29" i="1" s="1"/>
  <c r="W30" i="1" s="1"/>
  <c r="W31" i="1" s="1"/>
  <c r="DJ28" i="1"/>
  <c r="DJ29" i="1" s="1"/>
  <c r="DJ30" i="1" s="1"/>
  <c r="DJ31" i="1" s="1"/>
  <c r="DI28" i="1"/>
  <c r="DI29" i="1" s="1"/>
  <c r="DI30" i="1" s="1"/>
  <c r="DI31" i="1" s="1"/>
  <c r="K28" i="1"/>
  <c r="K29" i="1" s="1"/>
  <c r="K30" i="1" s="1"/>
  <c r="K31" i="1" s="1"/>
  <c r="BG28" i="1"/>
  <c r="BG29" i="1" s="1"/>
  <c r="BG30" i="1" s="1"/>
  <c r="BG31" i="1" s="1"/>
  <c r="BF28" i="1"/>
  <c r="BF29" i="1" s="1"/>
  <c r="BF30" i="1" s="1"/>
  <c r="BF31" i="1" s="1"/>
  <c r="BE28" i="1"/>
  <c r="BE29" i="1" s="1"/>
  <c r="BE30" i="1" s="1"/>
  <c r="BE31" i="1" s="1"/>
  <c r="CY28" i="1"/>
  <c r="CY29" i="1" s="1"/>
  <c r="CY30" i="1" s="1"/>
  <c r="CY31" i="1" s="1"/>
  <c r="CW28" i="1"/>
  <c r="CW29" i="1" s="1"/>
  <c r="CW30" i="1" s="1"/>
  <c r="CW31" i="1" s="1"/>
  <c r="CV28" i="1"/>
  <c r="CV29" i="1" s="1"/>
  <c r="CV30" i="1" s="1"/>
  <c r="CV31" i="1" s="1"/>
  <c r="CU28" i="1"/>
  <c r="CU29" i="1" s="1"/>
  <c r="CU30" i="1" s="1"/>
  <c r="CU31" i="1" s="1"/>
  <c r="BV28" i="1"/>
  <c r="BV29" i="1" s="1"/>
  <c r="BV30" i="1" s="1"/>
  <c r="BV31" i="1" s="1"/>
  <c r="BU28" i="1"/>
  <c r="BU29" i="1" s="1"/>
  <c r="BU30" i="1" s="1"/>
  <c r="BU31" i="1" s="1"/>
  <c r="BT28" i="1"/>
  <c r="BT29" i="1" s="1"/>
  <c r="BT30" i="1" s="1"/>
  <c r="BT31" i="1" s="1"/>
  <c r="AO28" i="1"/>
  <c r="AO29" i="1" s="1"/>
  <c r="AO30" i="1" s="1"/>
  <c r="AO31" i="1" s="1"/>
  <c r="BS28" i="1"/>
  <c r="BS29" i="1" s="1"/>
  <c r="BS30" i="1" s="1"/>
  <c r="BS31" i="1" s="1"/>
  <c r="BR28" i="1"/>
  <c r="BR29" i="1" s="1"/>
  <c r="BR30" i="1" s="1"/>
  <c r="BR31" i="1" s="1"/>
  <c r="BQ28" i="1"/>
  <c r="BQ29" i="1" s="1"/>
  <c r="BQ30" i="1" s="1"/>
  <c r="BQ31" i="1" s="1"/>
  <c r="BP28" i="1"/>
  <c r="BP29" i="1" s="1"/>
  <c r="BP30" i="1" s="1"/>
  <c r="BP31" i="1" s="1"/>
  <c r="V28" i="1"/>
  <c r="V29" i="1" s="1"/>
  <c r="V30" i="1" s="1"/>
  <c r="V31" i="1" s="1"/>
  <c r="BO28" i="1"/>
  <c r="BO29" i="1" s="1"/>
  <c r="BO30" i="1" s="1"/>
  <c r="BO31" i="1" s="1"/>
  <c r="U28" i="1"/>
  <c r="U29" i="1" s="1"/>
  <c r="U30" i="1" s="1"/>
  <c r="U31" i="1" s="1"/>
  <c r="T28" i="1"/>
  <c r="T29" i="1" s="1"/>
  <c r="T30" i="1" s="1"/>
  <c r="T31" i="1" s="1"/>
  <c r="S28" i="1"/>
  <c r="S29" i="1" s="1"/>
  <c r="S30" i="1" s="1"/>
  <c r="S31" i="1" s="1"/>
  <c r="EQ28" i="1"/>
  <c r="EQ29" i="1" s="1"/>
  <c r="EQ30" i="1" s="1"/>
  <c r="EQ31" i="1" s="1"/>
  <c r="R28" i="1"/>
  <c r="R29" i="1" s="1"/>
  <c r="R30" i="1" s="1"/>
  <c r="R31" i="1" s="1"/>
  <c r="EP28" i="1"/>
  <c r="EP29" i="1" s="1"/>
  <c r="EP30" i="1" s="1"/>
  <c r="EP31" i="1" s="1"/>
  <c r="Q28" i="1"/>
  <c r="Q29" i="1" s="1"/>
  <c r="Q30" i="1" s="1"/>
  <c r="Q31" i="1" s="1"/>
  <c r="EO28" i="1"/>
  <c r="EO29" i="1" s="1"/>
  <c r="EO30" i="1" s="1"/>
  <c r="EO31" i="1" s="1"/>
  <c r="EM28" i="1"/>
  <c r="EM29" i="1" s="1"/>
  <c r="EM30" i="1" s="1"/>
  <c r="EM31" i="1" s="1"/>
  <c r="DK28" i="1"/>
  <c r="DK29" i="1" s="1"/>
  <c r="DK30" i="1" s="1"/>
  <c r="DK31" i="1" s="1"/>
  <c r="EN28" i="1"/>
  <c r="EN29" i="1" s="1"/>
  <c r="EN30" i="1" s="1"/>
  <c r="EN31" i="1" s="1"/>
  <c r="D250" i="1"/>
  <c r="F250" i="1"/>
  <c r="E333" i="1"/>
  <c r="Z364" i="1"/>
  <c r="Z367" i="1" s="1"/>
  <c r="AD364" i="1"/>
  <c r="AD367" i="1" s="1"/>
  <c r="Z14" i="1"/>
  <c r="AD14" i="1"/>
  <c r="U14" i="1"/>
  <c r="X14" i="1"/>
  <c r="U364" i="1"/>
  <c r="U367" i="1" s="1"/>
  <c r="X364" i="1"/>
  <c r="X367" i="1" s="1"/>
  <c r="U16" i="1"/>
  <c r="U95" i="1"/>
  <c r="U99" i="1"/>
  <c r="U103" i="1"/>
  <c r="K14" i="1"/>
  <c r="K15" i="1"/>
  <c r="K364" i="1"/>
  <c r="BF341" i="1"/>
  <c r="BE320" i="1"/>
  <c r="BG341" i="1"/>
  <c r="BK333" i="1"/>
  <c r="BJ333" i="1"/>
  <c r="BI333" i="1"/>
  <c r="BH333" i="1"/>
  <c r="E282" i="1"/>
  <c r="DM265" i="1"/>
  <c r="DN265" i="1"/>
  <c r="DO265" i="1"/>
  <c r="BW600" i="4"/>
  <c r="CD600" i="4"/>
  <c r="BZ202" i="4"/>
  <c r="BS202" i="4"/>
  <c r="CG202" i="4"/>
  <c r="CD202" i="4"/>
  <c r="BW202" i="4"/>
  <c r="BP202" i="4"/>
  <c r="CF202" i="4"/>
  <c r="BY202" i="4"/>
  <c r="BR202" i="4"/>
  <c r="F139" i="4"/>
  <c r="BQ138" i="4"/>
  <c r="CE138" i="4"/>
  <c r="BX138" i="4"/>
  <c r="CA136" i="4"/>
  <c r="BT136" i="4"/>
  <c r="CH136" i="4"/>
  <c r="BZ197" i="4"/>
  <c r="BS197" i="4"/>
  <c r="CG197" i="4"/>
  <c r="BP201" i="4"/>
  <c r="CD201" i="4"/>
  <c r="BW201" i="4"/>
  <c r="CG600" i="4"/>
  <c r="BZ600" i="4"/>
  <c r="CH535" i="4"/>
  <c r="CA535" i="4"/>
  <c r="BT535" i="4"/>
  <c r="CG593" i="4"/>
  <c r="BZ593" i="4"/>
  <c r="BS593" i="4"/>
  <c r="CD601" i="4"/>
  <c r="BW601" i="4"/>
  <c r="BP601" i="4"/>
  <c r="BR601" i="4"/>
  <c r="CF601" i="4"/>
  <c r="BY601" i="4"/>
  <c r="BP597" i="4"/>
  <c r="CD597" i="4"/>
  <c r="BW597" i="4"/>
  <c r="CE502" i="4"/>
  <c r="BX502" i="4"/>
  <c r="BQ502" i="4"/>
  <c r="I137" i="4"/>
  <c r="I536" i="4"/>
  <c r="B136" i="4"/>
  <c r="H597" i="4"/>
  <c r="H201" i="4"/>
  <c r="BQ364" i="1"/>
  <c r="BQ367" i="1" s="1"/>
  <c r="BP364" i="1"/>
  <c r="BP367" i="1" s="1"/>
  <c r="BQ14" i="1"/>
  <c r="BP14" i="1"/>
  <c r="BC250" i="1"/>
  <c r="B251" i="1"/>
  <c r="BK250" i="1"/>
  <c r="DM250" i="1"/>
  <c r="DN250" i="1"/>
  <c r="DO250" i="1"/>
  <c r="G203" i="4"/>
  <c r="E203" i="4"/>
  <c r="H203" i="4"/>
  <c r="H602" i="4"/>
  <c r="E602" i="4"/>
  <c r="G602" i="4"/>
  <c r="A204" i="4"/>
  <c r="BS15" i="1"/>
  <c r="BR15" i="1"/>
  <c r="B195" i="1"/>
  <c r="BS364" i="1"/>
  <c r="BS370" i="1" s="1"/>
  <c r="BR364" i="1"/>
  <c r="BR370" i="1" s="1"/>
  <c r="BS14" i="1"/>
  <c r="BR14" i="1"/>
  <c r="AW15" i="1"/>
  <c r="BZ15" i="1"/>
  <c r="BY15" i="1"/>
  <c r="AW14" i="1"/>
  <c r="BY14" i="1"/>
  <c r="BZ14" i="1"/>
  <c r="AW364" i="1"/>
  <c r="AW367" i="1" s="1"/>
  <c r="BY364" i="1"/>
  <c r="BY370" i="1" s="1"/>
  <c r="BZ364" i="1"/>
  <c r="BZ370" i="1" s="1"/>
  <c r="EE14" i="1"/>
  <c r="EE364" i="1"/>
  <c r="EE367" i="1" s="1"/>
  <c r="EE15" i="1"/>
  <c r="B283" i="1"/>
  <c r="DM282" i="1"/>
  <c r="DN282" i="1"/>
  <c r="DO282" i="1"/>
  <c r="DB15" i="1"/>
  <c r="DA15" i="1"/>
  <c r="F503" i="4"/>
  <c r="DY364" i="1"/>
  <c r="DY370" i="1" s="1"/>
  <c r="DY14" i="1"/>
  <c r="B486" i="4"/>
  <c r="DY15" i="1"/>
  <c r="DU14" i="1"/>
  <c r="AQ364" i="1"/>
  <c r="AQ365" i="1" s="1"/>
  <c r="DU364" i="1"/>
  <c r="DU367" i="1" s="1"/>
  <c r="AQ14" i="1"/>
  <c r="AQ15" i="1"/>
  <c r="DU15" i="1"/>
  <c r="BX15" i="1"/>
  <c r="EO15" i="1"/>
  <c r="BX14" i="1"/>
  <c r="EO14" i="1"/>
  <c r="BX364" i="1"/>
  <c r="BX370" i="1" s="1"/>
  <c r="EO364" i="1"/>
  <c r="EO367" i="1" s="1"/>
  <c r="BV15" i="1"/>
  <c r="BU15" i="1"/>
  <c r="BU14" i="1"/>
  <c r="BV14" i="1"/>
  <c r="BV364" i="1"/>
  <c r="BV367" i="1" s="1"/>
  <c r="BU364" i="1"/>
  <c r="BU367" i="1" s="1"/>
  <c r="BM9" i="1"/>
  <c r="BL9" i="1"/>
  <c r="DC14" i="1"/>
  <c r="DD14" i="1"/>
  <c r="DC15" i="1"/>
  <c r="DD15" i="1"/>
  <c r="DC364" i="1"/>
  <c r="DC367" i="1" s="1"/>
  <c r="DD364" i="1"/>
  <c r="DD370" i="1" s="1"/>
  <c r="BW14" i="1"/>
  <c r="BW15" i="1"/>
  <c r="BW364" i="1"/>
  <c r="BW367" i="1" s="1"/>
  <c r="EC364" i="1"/>
  <c r="EC367" i="1" s="1"/>
  <c r="EL364" i="1"/>
  <c r="EL367" i="1" s="1"/>
  <c r="EL15" i="1"/>
  <c r="EC15" i="1"/>
  <c r="EL14" i="1"/>
  <c r="EC14" i="1"/>
  <c r="EF14" i="1"/>
  <c r="EF15" i="1"/>
  <c r="EF364" i="1"/>
  <c r="EF367" i="1" s="1"/>
  <c r="DW15" i="1"/>
  <c r="DZ15" i="1"/>
  <c r="DW364" i="1"/>
  <c r="DW370" i="1" s="1"/>
  <c r="DZ364" i="1"/>
  <c r="DZ365" i="1" s="1"/>
  <c r="DW14" i="1"/>
  <c r="DZ14" i="1"/>
  <c r="B334" i="1"/>
  <c r="BT15" i="1"/>
  <c r="BT364" i="1"/>
  <c r="BT365" i="1" s="1"/>
  <c r="BT14" i="1"/>
  <c r="S15" i="1"/>
  <c r="T15" i="1"/>
  <c r="T364" i="1"/>
  <c r="T370" i="1" s="1"/>
  <c r="S364" i="1"/>
  <c r="S370" i="1" s="1"/>
  <c r="S14" i="1"/>
  <c r="T14" i="1"/>
  <c r="Y14" i="1"/>
  <c r="AA14" i="1"/>
  <c r="AA15" i="1"/>
  <c r="Y15" i="1"/>
  <c r="AA364" i="1"/>
  <c r="AA367" i="1" s="1"/>
  <c r="Y364" i="1"/>
  <c r="Y370" i="1" s="1"/>
  <c r="V364" i="1"/>
  <c r="V367" i="1" s="1"/>
  <c r="AC364" i="1"/>
  <c r="AC365" i="1" s="1"/>
  <c r="V14" i="1"/>
  <c r="AC14" i="1"/>
  <c r="V15" i="1"/>
  <c r="AC15" i="1"/>
  <c r="DM333" i="1"/>
  <c r="BL7" i="1"/>
  <c r="BM7" i="1"/>
  <c r="DE15" i="1"/>
  <c r="DF15" i="1"/>
  <c r="DE14" i="1"/>
  <c r="DF14" i="1"/>
  <c r="DN333" i="1"/>
  <c r="DO333" i="1"/>
  <c r="DE364" i="1"/>
  <c r="DE365" i="1" s="1"/>
  <c r="DF364" i="1"/>
  <c r="DF365" i="1" s="1"/>
  <c r="R14" i="1"/>
  <c r="Q14" i="1"/>
  <c r="R364" i="1"/>
  <c r="R367" i="1" s="1"/>
  <c r="Q364" i="1"/>
  <c r="Q367" i="1" s="1"/>
  <c r="R15" i="1"/>
  <c r="Q15" i="1"/>
  <c r="EM364" i="1"/>
  <c r="EM367" i="1" s="1"/>
  <c r="BF364" i="1"/>
  <c r="BF370" i="1" s="1"/>
  <c r="BG364" i="1"/>
  <c r="BG370" i="1" s="1"/>
  <c r="BG15" i="1"/>
  <c r="BF15" i="1"/>
  <c r="BF14" i="1"/>
  <c r="BG14" i="1"/>
  <c r="EQ364" i="1"/>
  <c r="EQ365" i="1" s="1"/>
  <c r="EB364" i="1"/>
  <c r="EB370" i="1" s="1"/>
  <c r="EP364" i="1"/>
  <c r="EP365" i="1" s="1"/>
  <c r="AX364" i="1"/>
  <c r="AX367" i="1" s="1"/>
  <c r="DL364" i="1"/>
  <c r="DL370" i="1" s="1"/>
  <c r="DK364" i="1"/>
  <c r="DK370" i="1" s="1"/>
  <c r="BO364" i="1"/>
  <c r="BO367" i="1" s="1"/>
  <c r="AV364" i="1"/>
  <c r="AV370" i="1" s="1"/>
  <c r="DI364" i="1"/>
  <c r="DI367" i="1" s="1"/>
  <c r="AU364" i="1"/>
  <c r="AU370" i="1" s="1"/>
  <c r="DX364" i="1"/>
  <c r="DX365" i="1" s="1"/>
  <c r="EA364" i="1"/>
  <c r="EA367" i="1" s="1"/>
  <c r="EN364" i="1"/>
  <c r="EN370" i="1" s="1"/>
  <c r="AY364" i="1"/>
  <c r="AY365" i="1" s="1"/>
  <c r="BE364" i="1"/>
  <c r="BE370" i="1" s="1"/>
  <c r="CG364" i="1"/>
  <c r="CG370" i="1" s="1"/>
  <c r="CY364" i="1"/>
  <c r="CY367" i="1" s="1"/>
  <c r="CZ364" i="1"/>
  <c r="CZ367" i="1" s="1"/>
  <c r="DJ364" i="1"/>
  <c r="DJ370" i="1" s="1"/>
  <c r="DT364" i="1"/>
  <c r="DT367" i="1" s="1"/>
  <c r="DS364" i="1"/>
  <c r="DS367" i="1" s="1"/>
  <c r="DV364" i="1"/>
  <c r="DV365" i="1" s="1"/>
  <c r="EK364" i="1"/>
  <c r="EK370" i="1" s="1"/>
  <c r="EK15" i="1"/>
  <c r="EM15" i="1"/>
  <c r="DV15" i="1"/>
  <c r="EK14" i="1"/>
  <c r="EM14" i="1"/>
  <c r="DV14" i="1"/>
  <c r="DS15" i="1"/>
  <c r="DT15" i="1"/>
  <c r="DT14" i="1"/>
  <c r="DS14" i="1"/>
  <c r="EA14" i="1"/>
  <c r="CY14" i="1"/>
  <c r="CZ14" i="1"/>
  <c r="CZ15" i="1"/>
  <c r="CY15" i="1"/>
  <c r="AX15" i="1"/>
  <c r="AY15" i="1"/>
  <c r="AY16" i="1" s="1"/>
  <c r="DN15" i="1"/>
  <c r="DN16" i="1" s="1"/>
  <c r="DN14" i="1"/>
  <c r="DI14" i="1"/>
  <c r="CG14" i="1"/>
  <c r="EB14" i="1"/>
  <c r="BE14" i="1"/>
  <c r="DP14" i="1"/>
  <c r="DL14" i="1"/>
  <c r="DX14" i="1"/>
  <c r="AY14" i="1"/>
  <c r="EN14" i="1"/>
  <c r="DJ14" i="1"/>
  <c r="DK14" i="1"/>
  <c r="CA14" i="1"/>
  <c r="AX14" i="1"/>
  <c r="EP14" i="1"/>
  <c r="AO14" i="1"/>
  <c r="AV14" i="1"/>
  <c r="EQ14" i="1"/>
  <c r="AU14" i="1"/>
  <c r="BO14" i="1"/>
  <c r="CG15" i="1"/>
  <c r="BL13" i="1"/>
  <c r="BL14" i="1" s="1"/>
  <c r="BM13" i="1"/>
  <c r="BM28" i="1" s="1"/>
  <c r="BM29" i="1" s="1"/>
  <c r="BM30" i="1" s="1"/>
  <c r="BM31" i="1" s="1"/>
  <c r="AO367" i="1"/>
  <c r="AO365" i="1"/>
  <c r="M370" i="1"/>
  <c r="AO370" i="1"/>
  <c r="AI370" i="1"/>
  <c r="AM370" i="1"/>
  <c r="AL370" i="1"/>
  <c r="AK370" i="1"/>
  <c r="AH370" i="1"/>
  <c r="N370" i="1"/>
  <c r="AH365" i="1"/>
  <c r="AG370" i="1"/>
  <c r="AH367" i="1"/>
  <c r="N365" i="1"/>
  <c r="AN365" i="1"/>
  <c r="M365" i="1"/>
  <c r="AM365" i="1"/>
  <c r="L365" i="1"/>
  <c r="AL365" i="1"/>
  <c r="AG365" i="1"/>
  <c r="AK365" i="1"/>
  <c r="AJ365" i="1"/>
  <c r="AI365" i="1"/>
  <c r="AN367" i="1"/>
  <c r="AM367" i="1"/>
  <c r="AL367" i="1"/>
  <c r="AK367" i="1"/>
  <c r="AI367" i="1"/>
  <c r="AG367" i="1"/>
  <c r="N367" i="1"/>
  <c r="M367" i="1"/>
  <c r="AJ367" i="1"/>
  <c r="B20" i="3"/>
  <c r="AN5" i="1"/>
  <c r="DZ40" i="1" l="1"/>
  <c r="DZ41" i="1" s="1"/>
  <c r="DZ36" i="1"/>
  <c r="DZ37" i="1" s="1"/>
  <c r="DZ32" i="1"/>
  <c r="DZ33" i="1" s="1"/>
  <c r="DZ52" i="1"/>
  <c r="DZ53" i="1" s="1"/>
  <c r="DZ54" i="1" s="1"/>
  <c r="DZ55" i="1" s="1"/>
  <c r="DZ48" i="1"/>
  <c r="DZ49" i="1" s="1"/>
  <c r="DZ50" i="1" s="1"/>
  <c r="DZ51" i="1" s="1"/>
  <c r="DZ44" i="1"/>
  <c r="DZ45" i="1" s="1"/>
  <c r="DZ46" i="1" s="1"/>
  <c r="DZ47" i="1" s="1"/>
  <c r="DT32" i="1"/>
  <c r="DT33" i="1" s="1"/>
  <c r="DT40" i="1"/>
  <c r="DT41" i="1" s="1"/>
  <c r="DT36" i="1"/>
  <c r="DT37" i="1" s="1"/>
  <c r="DT48" i="1"/>
  <c r="DT49" i="1" s="1"/>
  <c r="DT50" i="1" s="1"/>
  <c r="DT51" i="1" s="1"/>
  <c r="DT52" i="1"/>
  <c r="DT53" i="1" s="1"/>
  <c r="DT54" i="1" s="1"/>
  <c r="DT55" i="1" s="1"/>
  <c r="DT44" i="1"/>
  <c r="DT45" i="1" s="1"/>
  <c r="DT46" i="1" s="1"/>
  <c r="DT47" i="1" s="1"/>
  <c r="DS36" i="1"/>
  <c r="DS37" i="1" s="1"/>
  <c r="DS32" i="1"/>
  <c r="DS33" i="1" s="1"/>
  <c r="DS40" i="1"/>
  <c r="DS41" i="1" s="1"/>
  <c r="DS48" i="1"/>
  <c r="DS49" i="1" s="1"/>
  <c r="DS50" i="1" s="1"/>
  <c r="DS51" i="1" s="1"/>
  <c r="DS52" i="1"/>
  <c r="DS53" i="1" s="1"/>
  <c r="DS54" i="1" s="1"/>
  <c r="DS55" i="1" s="1"/>
  <c r="DS44" i="1"/>
  <c r="DS45" i="1" s="1"/>
  <c r="DS46" i="1" s="1"/>
  <c r="DS47" i="1" s="1"/>
  <c r="DE32" i="1"/>
  <c r="DE33" i="1" s="1"/>
  <c r="DE34" i="1" s="1"/>
  <c r="DE35" i="1" s="1"/>
  <c r="DE36" i="1"/>
  <c r="DE37" i="1" s="1"/>
  <c r="DE38" i="1" s="1"/>
  <c r="DE39" i="1" s="1"/>
  <c r="DE40" i="1"/>
  <c r="DE41" i="1" s="1"/>
  <c r="DE42" i="1" s="1"/>
  <c r="DE43" i="1" s="1"/>
  <c r="DC32" i="1"/>
  <c r="DC33" i="1" s="1"/>
  <c r="DC36" i="1"/>
  <c r="DC37" i="1" s="1"/>
  <c r="DC40" i="1"/>
  <c r="DC41" i="1" s="1"/>
  <c r="DA44" i="1"/>
  <c r="DA45" i="1" s="1"/>
  <c r="DA46" i="1" s="1"/>
  <c r="DA47" i="1" s="1"/>
  <c r="DA48" i="1"/>
  <c r="DA49" i="1" s="1"/>
  <c r="DA50" i="1" s="1"/>
  <c r="DA51" i="1" s="1"/>
  <c r="DA52" i="1"/>
  <c r="DA53" i="1" s="1"/>
  <c r="DA54" i="1" s="1"/>
  <c r="DA55" i="1" s="1"/>
  <c r="DB16" i="1"/>
  <c r="DB44" i="1"/>
  <c r="DB45" i="1" s="1"/>
  <c r="DB46" i="1" s="1"/>
  <c r="DB47" i="1" s="1"/>
  <c r="DB52" i="1"/>
  <c r="DB53" i="1" s="1"/>
  <c r="DB54" i="1" s="1"/>
  <c r="DB55" i="1" s="1"/>
  <c r="DB48" i="1"/>
  <c r="DB49" i="1" s="1"/>
  <c r="DB50" i="1" s="1"/>
  <c r="DB51" i="1" s="1"/>
  <c r="DF32" i="1"/>
  <c r="DF33" i="1" s="1"/>
  <c r="DF34" i="1" s="1"/>
  <c r="DF35" i="1" s="1"/>
  <c r="DF36" i="1"/>
  <c r="DF37" i="1" s="1"/>
  <c r="DF38" i="1" s="1"/>
  <c r="DF39" i="1" s="1"/>
  <c r="DF40" i="1"/>
  <c r="DF41" i="1" s="1"/>
  <c r="DF42" i="1" s="1"/>
  <c r="DF43" i="1" s="1"/>
  <c r="DF52" i="1"/>
  <c r="DF48" i="1"/>
  <c r="DF44" i="1"/>
  <c r="CZ52" i="1"/>
  <c r="CZ53" i="1" s="1"/>
  <c r="CZ54" i="1" s="1"/>
  <c r="CZ55" i="1" s="1"/>
  <c r="CZ44" i="1"/>
  <c r="CZ45" i="1" s="1"/>
  <c r="CZ46" i="1" s="1"/>
  <c r="CZ47" i="1" s="1"/>
  <c r="CZ48" i="1"/>
  <c r="CZ49" i="1" s="1"/>
  <c r="CZ50" i="1" s="1"/>
  <c r="CZ51" i="1" s="1"/>
  <c r="DE52" i="1"/>
  <c r="DE44" i="1"/>
  <c r="DE48" i="1"/>
  <c r="DC44" i="1"/>
  <c r="DC45" i="1" s="1"/>
  <c r="DC46" i="1" s="1"/>
  <c r="DC47" i="1" s="1"/>
  <c r="DC48" i="1"/>
  <c r="DC49" i="1" s="1"/>
  <c r="DC50" i="1" s="1"/>
  <c r="DC51" i="1" s="1"/>
  <c r="DC52" i="1"/>
  <c r="DC53" i="1" s="1"/>
  <c r="DC54" i="1" s="1"/>
  <c r="DC55" i="1" s="1"/>
  <c r="DD32" i="1"/>
  <c r="DD33" i="1" s="1"/>
  <c r="DD36" i="1"/>
  <c r="DD37" i="1" s="1"/>
  <c r="DD40" i="1"/>
  <c r="DD41" i="1" s="1"/>
  <c r="CZ32" i="1"/>
  <c r="CZ33" i="1" s="1"/>
  <c r="CZ36" i="1"/>
  <c r="CZ37" i="1" s="1"/>
  <c r="CZ40" i="1"/>
  <c r="CZ41" i="1" s="1"/>
  <c r="DD44" i="1"/>
  <c r="DD45" i="1" s="1"/>
  <c r="DD46" i="1" s="1"/>
  <c r="DD47" i="1" s="1"/>
  <c r="DD48" i="1"/>
  <c r="DD49" i="1" s="1"/>
  <c r="DD50" i="1" s="1"/>
  <c r="DD51" i="1" s="1"/>
  <c r="DD52" i="1"/>
  <c r="DD53" i="1" s="1"/>
  <c r="DD54" i="1" s="1"/>
  <c r="DD55" i="1" s="1"/>
  <c r="B143" i="1"/>
  <c r="E142" i="1"/>
  <c r="BH142" i="1"/>
  <c r="BI142" i="1"/>
  <c r="DN142" i="1"/>
  <c r="BK142" i="1"/>
  <c r="DM142" i="1"/>
  <c r="BJ142" i="1"/>
  <c r="DO142" i="1"/>
  <c r="DP142" i="1"/>
  <c r="D142" i="1"/>
  <c r="BR75" i="1"/>
  <c r="BR126" i="1" s="1"/>
  <c r="BG75" i="1"/>
  <c r="BG268" i="1" s="1"/>
  <c r="BE75" i="1"/>
  <c r="BE268" i="1" s="1"/>
  <c r="AU79" i="1"/>
  <c r="AU130" i="1" s="1"/>
  <c r="CY71" i="1"/>
  <c r="CY122" i="1" s="1"/>
  <c r="K71" i="1"/>
  <c r="K122" i="1" s="1"/>
  <c r="EE79" i="1"/>
  <c r="EE130" i="1" s="1"/>
  <c r="BF71" i="1"/>
  <c r="EE75" i="1"/>
  <c r="EE126" i="1" s="1"/>
  <c r="X71" i="1"/>
  <c r="X75" i="1"/>
  <c r="X126" i="1" s="1"/>
  <c r="BM10" i="1"/>
  <c r="BM11" i="1"/>
  <c r="AD75" i="1"/>
  <c r="BL10" i="1"/>
  <c r="BL11" i="1"/>
  <c r="BZ71" i="1"/>
  <c r="BZ122" i="1" s="1"/>
  <c r="BR71" i="1"/>
  <c r="BE71" i="1"/>
  <c r="BE264" i="1" s="1"/>
  <c r="AQ71" i="1"/>
  <c r="X79" i="1"/>
  <c r="X130" i="1" s="1"/>
  <c r="U71" i="1"/>
  <c r="U122" i="1" s="1"/>
  <c r="BQ75" i="1"/>
  <c r="BQ126" i="1" s="1"/>
  <c r="AO79" i="1"/>
  <c r="AO130" i="1" s="1"/>
  <c r="BK283" i="1"/>
  <c r="BJ283" i="1"/>
  <c r="BI283" i="1"/>
  <c r="BH283" i="1"/>
  <c r="BG76" i="1"/>
  <c r="BR79" i="1"/>
  <c r="BZ75" i="1"/>
  <c r="BZ126" i="1" s="1"/>
  <c r="AW75" i="1"/>
  <c r="AW126" i="1" s="1"/>
  <c r="BF75" i="1"/>
  <c r="BF268" i="1" s="1"/>
  <c r="BP75" i="1"/>
  <c r="AQ75" i="1"/>
  <c r="BY75" i="1"/>
  <c r="BQ71" i="1"/>
  <c r="BQ122" i="1" s="1"/>
  <c r="AW79" i="1"/>
  <c r="AW130" i="1" s="1"/>
  <c r="BG79" i="1"/>
  <c r="BE79" i="1"/>
  <c r="AQ79" i="1"/>
  <c r="DX25" i="1"/>
  <c r="DX75" i="1"/>
  <c r="DX126" i="1" s="1"/>
  <c r="DU25" i="1"/>
  <c r="DU75" i="1"/>
  <c r="DU126" i="1" s="1"/>
  <c r="DY29" i="1"/>
  <c r="DY79" i="1"/>
  <c r="DY130" i="1" s="1"/>
  <c r="DY21" i="1"/>
  <c r="DY71" i="1"/>
  <c r="DY122" i="1" s="1"/>
  <c r="DY25" i="1"/>
  <c r="DY75" i="1"/>
  <c r="DY126" i="1" s="1"/>
  <c r="DX29" i="1"/>
  <c r="DX79" i="1"/>
  <c r="DX130" i="1" s="1"/>
  <c r="DV29" i="1"/>
  <c r="DV79" i="1"/>
  <c r="DV130" i="1" s="1"/>
  <c r="DU29" i="1"/>
  <c r="DU79" i="1"/>
  <c r="DU130" i="1" s="1"/>
  <c r="DX21" i="1"/>
  <c r="DX71" i="1"/>
  <c r="DX122" i="1" s="1"/>
  <c r="DL25" i="1"/>
  <c r="DL75" i="1"/>
  <c r="DL126" i="1" s="1"/>
  <c r="DV25" i="1"/>
  <c r="DV75" i="1"/>
  <c r="DV126" i="1" s="1"/>
  <c r="DL29" i="1"/>
  <c r="DL79" i="1"/>
  <c r="DL130" i="1" s="1"/>
  <c r="DW29" i="1"/>
  <c r="DW79" i="1"/>
  <c r="DW130" i="1" s="1"/>
  <c r="DU21" i="1"/>
  <c r="DU71" i="1"/>
  <c r="DU122" i="1" s="1"/>
  <c r="DL21" i="1"/>
  <c r="DL71" i="1"/>
  <c r="DL122" i="1" s="1"/>
  <c r="DW25" i="1"/>
  <c r="DW75" i="1"/>
  <c r="DW126" i="1" s="1"/>
  <c r="DW21" i="1"/>
  <c r="DW71" i="1"/>
  <c r="DW122" i="1" s="1"/>
  <c r="DV21" i="1"/>
  <c r="DV71" i="1"/>
  <c r="DV122" i="1" s="1"/>
  <c r="DA79" i="1"/>
  <c r="DA130" i="1" s="1"/>
  <c r="DA75" i="1"/>
  <c r="DA126" i="1" s="1"/>
  <c r="DA71" i="1"/>
  <c r="DA122" i="1" s="1"/>
  <c r="BY71" i="1"/>
  <c r="BY122" i="1" s="1"/>
  <c r="U79" i="1"/>
  <c r="U130" i="1" s="1"/>
  <c r="AW71" i="1"/>
  <c r="AW122" i="1" s="1"/>
  <c r="BS79" i="1"/>
  <c r="BS130" i="1" s="1"/>
  <c r="AD79" i="1"/>
  <c r="AD130" i="1" s="1"/>
  <c r="BS71" i="1"/>
  <c r="BS122" i="1" s="1"/>
  <c r="BP71" i="1"/>
  <c r="BP122" i="1" s="1"/>
  <c r="BF79" i="1"/>
  <c r="BQ79" i="1"/>
  <c r="BQ130" i="1" s="1"/>
  <c r="AV79" i="1"/>
  <c r="AV130" i="1" s="1"/>
  <c r="U75" i="1"/>
  <c r="U126" i="1" s="1"/>
  <c r="BS75" i="1"/>
  <c r="BS126" i="1" s="1"/>
  <c r="BP79" i="1"/>
  <c r="BP130" i="1" s="1"/>
  <c r="Z79" i="1"/>
  <c r="Z130" i="1" s="1"/>
  <c r="Z75" i="1"/>
  <c r="Z126" i="1" s="1"/>
  <c r="BY79" i="1"/>
  <c r="BY130" i="1" s="1"/>
  <c r="AO75" i="1"/>
  <c r="AO126" i="1" s="1"/>
  <c r="BZ79" i="1"/>
  <c r="BZ130" i="1" s="1"/>
  <c r="K79" i="1"/>
  <c r="K130" i="1" s="1"/>
  <c r="K75" i="1"/>
  <c r="K126" i="1" s="1"/>
  <c r="EE71" i="1"/>
  <c r="EE122" i="1" s="1"/>
  <c r="AD71" i="1"/>
  <c r="AD122" i="1" s="1"/>
  <c r="Z71" i="1"/>
  <c r="Z122" i="1" s="1"/>
  <c r="BG71" i="1"/>
  <c r="BM18" i="1"/>
  <c r="BY36" i="1"/>
  <c r="BY37" i="1" s="1"/>
  <c r="BY38" i="1" s="1"/>
  <c r="BY39" i="1" s="1"/>
  <c r="BY40" i="1"/>
  <c r="BY41" i="1" s="1"/>
  <c r="BY42" i="1" s="1"/>
  <c r="BY43" i="1" s="1"/>
  <c r="BY32" i="1"/>
  <c r="BY33" i="1" s="1"/>
  <c r="BY34" i="1" s="1"/>
  <c r="CF25" i="1"/>
  <c r="BX32" i="1"/>
  <c r="BX33" i="1" s="1"/>
  <c r="BX34" i="1" s="1"/>
  <c r="BX40" i="1"/>
  <c r="BX41" i="1" s="1"/>
  <c r="BX42" i="1" s="1"/>
  <c r="BX43" i="1" s="1"/>
  <c r="BX36" i="1"/>
  <c r="BX37" i="1" s="1"/>
  <c r="BX38" i="1" s="1"/>
  <c r="BX39" i="1" s="1"/>
  <c r="AW32" i="1"/>
  <c r="AW33" i="1" s="1"/>
  <c r="AW34" i="1" s="1"/>
  <c r="AW40" i="1"/>
  <c r="AW41" i="1" s="1"/>
  <c r="AW42" i="1" s="1"/>
  <c r="AW43" i="1" s="1"/>
  <c r="AW36" i="1"/>
  <c r="AW37" i="1" s="1"/>
  <c r="AW38" i="1" s="1"/>
  <c r="AW39" i="1" s="1"/>
  <c r="BL24" i="1"/>
  <c r="BL25" i="1" s="1"/>
  <c r="BL26" i="1" s="1"/>
  <c r="BL27" i="1" s="1"/>
  <c r="BL20" i="1"/>
  <c r="BL21" i="1" s="1"/>
  <c r="BL22" i="1" s="1"/>
  <c r="BL23" i="1" s="1"/>
  <c r="BY52" i="1"/>
  <c r="BY53" i="1" s="1"/>
  <c r="BY54" i="1" s="1"/>
  <c r="BY55" i="1" s="1"/>
  <c r="BY48" i="1"/>
  <c r="BY49" i="1" s="1"/>
  <c r="BY50" i="1" s="1"/>
  <c r="BY51" i="1" s="1"/>
  <c r="BY44" i="1"/>
  <c r="BY45" i="1" s="1"/>
  <c r="BY46" i="1" s="1"/>
  <c r="BY47" i="1" s="1"/>
  <c r="X40" i="1"/>
  <c r="X41" i="1" s="1"/>
  <c r="X42" i="1" s="1"/>
  <c r="X43" i="1" s="1"/>
  <c r="X32" i="1"/>
  <c r="X33" i="1" s="1"/>
  <c r="X34" i="1" s="1"/>
  <c r="X36" i="1"/>
  <c r="X37" i="1" s="1"/>
  <c r="X38" i="1" s="1"/>
  <c r="X39" i="1" s="1"/>
  <c r="BZ48" i="1"/>
  <c r="BZ49" i="1" s="1"/>
  <c r="BZ50" i="1" s="1"/>
  <c r="BZ51" i="1" s="1"/>
  <c r="BZ44" i="1"/>
  <c r="BZ45" i="1" s="1"/>
  <c r="BZ46" i="1" s="1"/>
  <c r="BZ47" i="1" s="1"/>
  <c r="BZ52" i="1"/>
  <c r="BZ53" i="1" s="1"/>
  <c r="BZ54" i="1" s="1"/>
  <c r="BZ55" i="1" s="1"/>
  <c r="U32" i="1"/>
  <c r="U33" i="1" s="1"/>
  <c r="U34" i="1" s="1"/>
  <c r="U40" i="1"/>
  <c r="U41" i="1" s="1"/>
  <c r="U42" i="1" s="1"/>
  <c r="U43" i="1" s="1"/>
  <c r="U36" i="1"/>
  <c r="U37" i="1" s="1"/>
  <c r="U38" i="1" s="1"/>
  <c r="U39" i="1" s="1"/>
  <c r="BM24" i="1"/>
  <c r="BM25" i="1" s="1"/>
  <c r="BM26" i="1" s="1"/>
  <c r="BM27" i="1" s="1"/>
  <c r="AW16" i="1"/>
  <c r="AW52" i="1"/>
  <c r="AW53" i="1" s="1"/>
  <c r="AW54" i="1" s="1"/>
  <c r="AW55" i="1" s="1"/>
  <c r="AW44" i="1"/>
  <c r="AW45" i="1" s="1"/>
  <c r="AW46" i="1" s="1"/>
  <c r="AW47" i="1" s="1"/>
  <c r="AW48" i="1"/>
  <c r="AW49" i="1" s="1"/>
  <c r="AW50" i="1" s="1"/>
  <c r="AW51" i="1" s="1"/>
  <c r="CA29" i="1"/>
  <c r="DF79" i="1"/>
  <c r="DF130" i="1" s="1"/>
  <c r="DE79" i="1"/>
  <c r="DE130" i="1" s="1"/>
  <c r="DE75" i="1"/>
  <c r="DE126" i="1" s="1"/>
  <c r="CA25" i="1"/>
  <c r="DF75" i="1"/>
  <c r="DF126" i="1" s="1"/>
  <c r="EO32" i="1"/>
  <c r="EO33" i="1" s="1"/>
  <c r="EO34" i="1" s="1"/>
  <c r="EO36" i="1"/>
  <c r="EO37" i="1" s="1"/>
  <c r="EO38" i="1" s="1"/>
  <c r="EO39" i="1" s="1"/>
  <c r="EO40" i="1"/>
  <c r="EO41" i="1" s="1"/>
  <c r="EO42" i="1" s="1"/>
  <c r="EO43" i="1" s="1"/>
  <c r="BM20" i="1"/>
  <c r="BM21" i="1" s="1"/>
  <c r="BM22" i="1" s="1"/>
  <c r="BM23" i="1" s="1"/>
  <c r="BP40" i="1"/>
  <c r="BP41" i="1" s="1"/>
  <c r="BP42" i="1" s="1"/>
  <c r="BP43" i="1" s="1"/>
  <c r="BP32" i="1"/>
  <c r="BP33" i="1" s="1"/>
  <c r="BP34" i="1" s="1"/>
  <c r="BP36" i="1"/>
  <c r="BP37" i="1" s="1"/>
  <c r="BP38" i="1" s="1"/>
  <c r="BP39" i="1" s="1"/>
  <c r="BQ40" i="1"/>
  <c r="BQ41" i="1" s="1"/>
  <c r="BQ42" i="1" s="1"/>
  <c r="BQ43" i="1" s="1"/>
  <c r="BQ36" i="1"/>
  <c r="BQ37" i="1" s="1"/>
  <c r="BQ38" i="1" s="1"/>
  <c r="BQ39" i="1" s="1"/>
  <c r="BQ32" i="1"/>
  <c r="BQ33" i="1" s="1"/>
  <c r="BQ34" i="1" s="1"/>
  <c r="BR32" i="1"/>
  <c r="BR33" i="1" s="1"/>
  <c r="BR34" i="1" s="1"/>
  <c r="BR36" i="1"/>
  <c r="BR37" i="1" s="1"/>
  <c r="BR38" i="1" s="1"/>
  <c r="BR39" i="1" s="1"/>
  <c r="BR40" i="1"/>
  <c r="BR41" i="1" s="1"/>
  <c r="BR42" i="1" s="1"/>
  <c r="BR43" i="1" s="1"/>
  <c r="EA32" i="1"/>
  <c r="EA33" i="1" s="1"/>
  <c r="EA34" i="1" s="1"/>
  <c r="EA40" i="1"/>
  <c r="EA41" i="1" s="1"/>
  <c r="EA42" i="1" s="1"/>
  <c r="EA43" i="1" s="1"/>
  <c r="EA36" i="1"/>
  <c r="EA37" i="1" s="1"/>
  <c r="EA38" i="1" s="1"/>
  <c r="EA39" i="1" s="1"/>
  <c r="BV48" i="1"/>
  <c r="BV49" i="1" s="1"/>
  <c r="BV50" i="1" s="1"/>
  <c r="BV51" i="1" s="1"/>
  <c r="BV52" i="1"/>
  <c r="BV53" i="1" s="1"/>
  <c r="BV54" i="1" s="1"/>
  <c r="BV55" i="1" s="1"/>
  <c r="BV44" i="1"/>
  <c r="BV45" i="1" s="1"/>
  <c r="BV46" i="1" s="1"/>
  <c r="BV47" i="1" s="1"/>
  <c r="AU32" i="1"/>
  <c r="AU33" i="1" s="1"/>
  <c r="AU34" i="1" s="1"/>
  <c r="AU36" i="1"/>
  <c r="AU37" i="1" s="1"/>
  <c r="AU38" i="1" s="1"/>
  <c r="AU39" i="1" s="1"/>
  <c r="AU40" i="1"/>
  <c r="AU41" i="1" s="1"/>
  <c r="AU42" i="1" s="1"/>
  <c r="AU43" i="1" s="1"/>
  <c r="BF40" i="1"/>
  <c r="BF41" i="1" s="1"/>
  <c r="BF42" i="1" s="1"/>
  <c r="BF43" i="1" s="1"/>
  <c r="BF36" i="1"/>
  <c r="BF37" i="1" s="1"/>
  <c r="BF38" i="1" s="1"/>
  <c r="BF39" i="1" s="1"/>
  <c r="BF32" i="1"/>
  <c r="BF33" i="1" s="1"/>
  <c r="BF34" i="1" s="1"/>
  <c r="AA48" i="1"/>
  <c r="AA49" i="1" s="1"/>
  <c r="AA50" i="1" s="1"/>
  <c r="AA51" i="1" s="1"/>
  <c r="AA44" i="1"/>
  <c r="AA45" i="1" s="1"/>
  <c r="AA46" i="1" s="1"/>
  <c r="AA47" i="1" s="1"/>
  <c r="AA52" i="1"/>
  <c r="AA53" i="1" s="1"/>
  <c r="AA54" i="1" s="1"/>
  <c r="AA55" i="1" s="1"/>
  <c r="BS32" i="1"/>
  <c r="BS33" i="1" s="1"/>
  <c r="BS34" i="1" s="1"/>
  <c r="BS40" i="1"/>
  <c r="BS41" i="1" s="1"/>
  <c r="BS42" i="1" s="1"/>
  <c r="BS43" i="1" s="1"/>
  <c r="BS36" i="1"/>
  <c r="BS37" i="1" s="1"/>
  <c r="BS38" i="1" s="1"/>
  <c r="BS39" i="1" s="1"/>
  <c r="DF71" i="1"/>
  <c r="DF122" i="1" s="1"/>
  <c r="DE71" i="1"/>
  <c r="DE122" i="1" s="1"/>
  <c r="CA21" i="1"/>
  <c r="DY44" i="1"/>
  <c r="DY48" i="1"/>
  <c r="DY52" i="1"/>
  <c r="CY36" i="1"/>
  <c r="CY37" i="1" s="1"/>
  <c r="CY38" i="1" s="1"/>
  <c r="CY39" i="1" s="1"/>
  <c r="CY32" i="1"/>
  <c r="CY33" i="1" s="1"/>
  <c r="CY34" i="1" s="1"/>
  <c r="CY40" i="1"/>
  <c r="CY41" i="1" s="1"/>
  <c r="CY42" i="1" s="1"/>
  <c r="CY43" i="1" s="1"/>
  <c r="EQ40" i="1"/>
  <c r="EQ41" i="1" s="1"/>
  <c r="EQ42" i="1" s="1"/>
  <c r="EQ43" i="1" s="1"/>
  <c r="EQ36" i="1"/>
  <c r="EQ37" i="1" s="1"/>
  <c r="EQ38" i="1" s="1"/>
  <c r="EQ39" i="1" s="1"/>
  <c r="EQ32" i="1"/>
  <c r="EQ33" i="1" s="1"/>
  <c r="EQ34" i="1" s="1"/>
  <c r="BF52" i="1"/>
  <c r="BF53" i="1" s="1"/>
  <c r="BF54" i="1" s="1"/>
  <c r="BF55" i="1" s="1"/>
  <c r="BF48" i="1"/>
  <c r="BF49" i="1" s="1"/>
  <c r="BF50" i="1" s="1"/>
  <c r="BF51" i="1" s="1"/>
  <c r="BF44" i="1"/>
  <c r="BF45" i="1" s="1"/>
  <c r="BF46" i="1" s="1"/>
  <c r="BF47" i="1" s="1"/>
  <c r="AA40" i="1"/>
  <c r="AA41" i="1" s="1"/>
  <c r="AA42" i="1" s="1"/>
  <c r="AA43" i="1" s="1"/>
  <c r="AA36" i="1"/>
  <c r="AA37" i="1" s="1"/>
  <c r="AA38" i="1" s="1"/>
  <c r="AA39" i="1" s="1"/>
  <c r="AA32" i="1"/>
  <c r="AA33" i="1" s="1"/>
  <c r="AA34" i="1" s="1"/>
  <c r="BL32" i="1"/>
  <c r="BL33" i="1" s="1"/>
  <c r="BL34" i="1" s="1"/>
  <c r="BL40" i="1"/>
  <c r="BL41" i="1" s="1"/>
  <c r="BL42" i="1" s="1"/>
  <c r="BL43" i="1" s="1"/>
  <c r="BL36" i="1"/>
  <c r="BL37" i="1" s="1"/>
  <c r="BL38" i="1" s="1"/>
  <c r="BL39" i="1" s="1"/>
  <c r="DV36" i="1"/>
  <c r="DV40" i="1"/>
  <c r="DV32" i="1"/>
  <c r="BG44" i="1"/>
  <c r="BG45" i="1" s="1"/>
  <c r="BG46" i="1" s="1"/>
  <c r="BG47" i="1" s="1"/>
  <c r="BG48" i="1"/>
  <c r="BG49" i="1" s="1"/>
  <c r="BG50" i="1" s="1"/>
  <c r="BG51" i="1" s="1"/>
  <c r="BG52" i="1"/>
  <c r="BG53" i="1" s="1"/>
  <c r="BG54" i="1" s="1"/>
  <c r="BG55" i="1" s="1"/>
  <c r="Y32" i="1"/>
  <c r="Y33" i="1" s="1"/>
  <c r="Y34" i="1" s="1"/>
  <c r="Y36" i="1"/>
  <c r="Y37" i="1" s="1"/>
  <c r="Y38" i="1" s="1"/>
  <c r="Y39" i="1" s="1"/>
  <c r="Y40" i="1"/>
  <c r="Y41" i="1" s="1"/>
  <c r="Y42" i="1" s="1"/>
  <c r="Y43" i="1" s="1"/>
  <c r="U64" i="1"/>
  <c r="U65" i="1" s="1"/>
  <c r="U66" i="1" s="1"/>
  <c r="U67" i="1" s="1"/>
  <c r="U56" i="1"/>
  <c r="U57" i="1" s="1"/>
  <c r="U58" i="1" s="1"/>
  <c r="U59" i="1" s="1"/>
  <c r="U60" i="1"/>
  <c r="U61" i="1" s="1"/>
  <c r="U62" i="1" s="1"/>
  <c r="U63" i="1" s="1"/>
  <c r="BG36" i="1"/>
  <c r="BG37" i="1" s="1"/>
  <c r="BG38" i="1" s="1"/>
  <c r="BG39" i="1" s="1"/>
  <c r="BG32" i="1"/>
  <c r="BG33" i="1" s="1"/>
  <c r="BG34" i="1" s="1"/>
  <c r="BG40" i="1"/>
  <c r="BG41" i="1" s="1"/>
  <c r="BG42" i="1" s="1"/>
  <c r="BG43" i="1" s="1"/>
  <c r="AV32" i="1"/>
  <c r="AV33" i="1" s="1"/>
  <c r="AV34" i="1" s="1"/>
  <c r="AV36" i="1"/>
  <c r="AV37" i="1" s="1"/>
  <c r="AV38" i="1" s="1"/>
  <c r="AV39" i="1" s="1"/>
  <c r="AV40" i="1"/>
  <c r="AV41" i="1" s="1"/>
  <c r="AV42" i="1" s="1"/>
  <c r="AV43" i="1" s="1"/>
  <c r="EM40" i="1"/>
  <c r="EM41" i="1" s="1"/>
  <c r="EM42" i="1" s="1"/>
  <c r="EM43" i="1" s="1"/>
  <c r="EM32" i="1"/>
  <c r="EM33" i="1" s="1"/>
  <c r="EM34" i="1" s="1"/>
  <c r="EM36" i="1"/>
  <c r="EM37" i="1" s="1"/>
  <c r="EM38" i="1" s="1"/>
  <c r="EM39" i="1" s="1"/>
  <c r="T32" i="1"/>
  <c r="T33" i="1" s="1"/>
  <c r="T34" i="1" s="1"/>
  <c r="T40" i="1"/>
  <c r="T41" i="1" s="1"/>
  <c r="T42" i="1" s="1"/>
  <c r="T43" i="1" s="1"/>
  <c r="T36" i="1"/>
  <c r="T37" i="1" s="1"/>
  <c r="T38" i="1" s="1"/>
  <c r="T39" i="1" s="1"/>
  <c r="EB36" i="1"/>
  <c r="EB37" i="1" s="1"/>
  <c r="EB38" i="1" s="1"/>
  <c r="EB39" i="1" s="1"/>
  <c r="EB40" i="1"/>
  <c r="EB41" i="1" s="1"/>
  <c r="EB42" i="1" s="1"/>
  <c r="EB43" i="1" s="1"/>
  <c r="EB32" i="1"/>
  <c r="EB33" i="1" s="1"/>
  <c r="EB34" i="1" s="1"/>
  <c r="V40" i="1"/>
  <c r="V41" i="1" s="1"/>
  <c r="V42" i="1" s="1"/>
  <c r="V43" i="1" s="1"/>
  <c r="V36" i="1"/>
  <c r="V37" i="1" s="1"/>
  <c r="V38" i="1" s="1"/>
  <c r="V39" i="1" s="1"/>
  <c r="V32" i="1"/>
  <c r="V33" i="1" s="1"/>
  <c r="V34" i="1" s="1"/>
  <c r="CG48" i="1"/>
  <c r="CG49" i="1" s="1"/>
  <c r="CG50" i="1" s="1"/>
  <c r="CG51" i="1" s="1"/>
  <c r="CG52" i="1"/>
  <c r="CG53" i="1" s="1"/>
  <c r="CG54" i="1" s="1"/>
  <c r="CG55" i="1" s="1"/>
  <c r="CG44" i="1"/>
  <c r="CG45" i="1" s="1"/>
  <c r="CG46" i="1" s="1"/>
  <c r="CG47" i="1" s="1"/>
  <c r="BU48" i="1"/>
  <c r="BU49" i="1" s="1"/>
  <c r="BU50" i="1" s="1"/>
  <c r="BU51" i="1" s="1"/>
  <c r="BU52" i="1"/>
  <c r="BU53" i="1" s="1"/>
  <c r="BU54" i="1" s="1"/>
  <c r="BU55" i="1" s="1"/>
  <c r="BU44" i="1"/>
  <c r="BU45" i="1" s="1"/>
  <c r="BU46" i="1" s="1"/>
  <c r="BU47" i="1" s="1"/>
  <c r="AO32" i="1"/>
  <c r="AO33" i="1" s="1"/>
  <c r="AO34" i="1" s="1"/>
  <c r="AO40" i="1"/>
  <c r="AO41" i="1" s="1"/>
  <c r="AO42" i="1" s="1"/>
  <c r="AO43" i="1" s="1"/>
  <c r="AO36" i="1"/>
  <c r="AO37" i="1" s="1"/>
  <c r="AO38" i="1" s="1"/>
  <c r="AO39" i="1" s="1"/>
  <c r="EK36" i="1"/>
  <c r="EK37" i="1" s="1"/>
  <c r="EK38" i="1" s="1"/>
  <c r="EK39" i="1" s="1"/>
  <c r="EK40" i="1"/>
  <c r="EK41" i="1" s="1"/>
  <c r="EK42" i="1" s="1"/>
  <c r="EK43" i="1" s="1"/>
  <c r="EK32" i="1"/>
  <c r="EK33" i="1" s="1"/>
  <c r="EK34" i="1" s="1"/>
  <c r="S36" i="1"/>
  <c r="S37" i="1" s="1"/>
  <c r="S38" i="1" s="1"/>
  <c r="S39" i="1" s="1"/>
  <c r="S32" i="1"/>
  <c r="S33" i="1" s="1"/>
  <c r="S34" i="1" s="1"/>
  <c r="S40" i="1"/>
  <c r="S41" i="1" s="1"/>
  <c r="S42" i="1" s="1"/>
  <c r="S43" i="1" s="1"/>
  <c r="EE16" i="1"/>
  <c r="EE52" i="1"/>
  <c r="EE53" i="1" s="1"/>
  <c r="EE54" i="1" s="1"/>
  <c r="EE55" i="1" s="1"/>
  <c r="EE44" i="1"/>
  <c r="EE45" i="1" s="1"/>
  <c r="EE46" i="1" s="1"/>
  <c r="EE47" i="1" s="1"/>
  <c r="EE48" i="1"/>
  <c r="EE49" i="1" s="1"/>
  <c r="EE50" i="1" s="1"/>
  <c r="EE51" i="1" s="1"/>
  <c r="CG36" i="1"/>
  <c r="CG37" i="1" s="1"/>
  <c r="CG38" i="1" s="1"/>
  <c r="CG39" i="1" s="1"/>
  <c r="CG32" i="1"/>
  <c r="CG33" i="1" s="1"/>
  <c r="CG34" i="1" s="1"/>
  <c r="CG40" i="1"/>
  <c r="CG41" i="1" s="1"/>
  <c r="CG42" i="1" s="1"/>
  <c r="CG43" i="1" s="1"/>
  <c r="AQ44" i="1"/>
  <c r="AQ45" i="1" s="1"/>
  <c r="AQ46" i="1" s="1"/>
  <c r="AQ47" i="1" s="1"/>
  <c r="AQ48" i="1"/>
  <c r="AQ49" i="1" s="1"/>
  <c r="AQ50" i="1" s="1"/>
  <c r="AQ51" i="1" s="1"/>
  <c r="AQ52" i="1"/>
  <c r="AQ53" i="1" s="1"/>
  <c r="AQ54" i="1" s="1"/>
  <c r="AQ55" i="1" s="1"/>
  <c r="AC40" i="1"/>
  <c r="AC41" i="1" s="1"/>
  <c r="AC42" i="1" s="1"/>
  <c r="AC43" i="1" s="1"/>
  <c r="AC32" i="1"/>
  <c r="AC33" i="1" s="1"/>
  <c r="AC34" i="1" s="1"/>
  <c r="AC36" i="1"/>
  <c r="AC37" i="1" s="1"/>
  <c r="AC38" i="1" s="1"/>
  <c r="AC39" i="1" s="1"/>
  <c r="EP36" i="1"/>
  <c r="EP37" i="1" s="1"/>
  <c r="EP38" i="1" s="1"/>
  <c r="EP39" i="1" s="1"/>
  <c r="EP40" i="1"/>
  <c r="EP41" i="1" s="1"/>
  <c r="EP42" i="1" s="1"/>
  <c r="EP43" i="1" s="1"/>
  <c r="EP32" i="1"/>
  <c r="EP33" i="1" s="1"/>
  <c r="EP34" i="1" s="1"/>
  <c r="DV48" i="1"/>
  <c r="DV52" i="1"/>
  <c r="DV44" i="1"/>
  <c r="BE32" i="1"/>
  <c r="BE33" i="1" s="1"/>
  <c r="BE34" i="1" s="1"/>
  <c r="BE40" i="1"/>
  <c r="BE41" i="1" s="1"/>
  <c r="BE42" i="1" s="1"/>
  <c r="BE43" i="1" s="1"/>
  <c r="BE36" i="1"/>
  <c r="BE37" i="1" s="1"/>
  <c r="BE38" i="1" s="1"/>
  <c r="BE39" i="1" s="1"/>
  <c r="DI36" i="1"/>
  <c r="DI37" i="1" s="1"/>
  <c r="DI38" i="1" s="1"/>
  <c r="DI39" i="1" s="1"/>
  <c r="DI32" i="1"/>
  <c r="DI33" i="1" s="1"/>
  <c r="DI34" i="1" s="1"/>
  <c r="DI40" i="1"/>
  <c r="DI41" i="1" s="1"/>
  <c r="DI42" i="1" s="1"/>
  <c r="DI43" i="1" s="1"/>
  <c r="BX52" i="1"/>
  <c r="BX53" i="1" s="1"/>
  <c r="BX54" i="1" s="1"/>
  <c r="BX55" i="1" s="1"/>
  <c r="BX48" i="1"/>
  <c r="BX49" i="1" s="1"/>
  <c r="BX50" i="1" s="1"/>
  <c r="BX51" i="1" s="1"/>
  <c r="BX44" i="1"/>
  <c r="BX45" i="1" s="1"/>
  <c r="BX46" i="1" s="1"/>
  <c r="BX47" i="1" s="1"/>
  <c r="AC52" i="1"/>
  <c r="AC53" i="1" s="1"/>
  <c r="AC54" i="1" s="1"/>
  <c r="AC55" i="1" s="1"/>
  <c r="AC44" i="1"/>
  <c r="AC45" i="1" s="1"/>
  <c r="AC46" i="1" s="1"/>
  <c r="AC47" i="1" s="1"/>
  <c r="AC48" i="1"/>
  <c r="AC49" i="1" s="1"/>
  <c r="AC50" i="1" s="1"/>
  <c r="AC51" i="1" s="1"/>
  <c r="EM52" i="1"/>
  <c r="EM53" i="1" s="1"/>
  <c r="EM54" i="1" s="1"/>
  <c r="EM55" i="1" s="1"/>
  <c r="EM48" i="1"/>
  <c r="EM49" i="1" s="1"/>
  <c r="EM50" i="1" s="1"/>
  <c r="EM51" i="1" s="1"/>
  <c r="EM44" i="1"/>
  <c r="EM45" i="1" s="1"/>
  <c r="EM46" i="1" s="1"/>
  <c r="EM47" i="1" s="1"/>
  <c r="Q52" i="1"/>
  <c r="Q53" i="1" s="1"/>
  <c r="Q54" i="1" s="1"/>
  <c r="Q55" i="1" s="1"/>
  <c r="Q48" i="1"/>
  <c r="Q49" i="1" s="1"/>
  <c r="Q50" i="1" s="1"/>
  <c r="Q51" i="1" s="1"/>
  <c r="Q44" i="1"/>
  <c r="Q45" i="1" s="1"/>
  <c r="Q46" i="1" s="1"/>
  <c r="Q47" i="1" s="1"/>
  <c r="EE32" i="1"/>
  <c r="EE33" i="1" s="1"/>
  <c r="EE34" i="1" s="1"/>
  <c r="EE36" i="1"/>
  <c r="EE37" i="1" s="1"/>
  <c r="EE38" i="1" s="1"/>
  <c r="EE39" i="1" s="1"/>
  <c r="EE40" i="1"/>
  <c r="EE41" i="1" s="1"/>
  <c r="EE42" i="1" s="1"/>
  <c r="EE43" i="1" s="1"/>
  <c r="BR44" i="1"/>
  <c r="BR45" i="1" s="1"/>
  <c r="BR46" i="1" s="1"/>
  <c r="BR47" i="1" s="1"/>
  <c r="BR52" i="1"/>
  <c r="BR53" i="1" s="1"/>
  <c r="BR54" i="1" s="1"/>
  <c r="BR55" i="1" s="1"/>
  <c r="BR48" i="1"/>
  <c r="BR49" i="1" s="1"/>
  <c r="BR50" i="1" s="1"/>
  <c r="BR51" i="1" s="1"/>
  <c r="BL28" i="1"/>
  <c r="BL29" i="1" s="1"/>
  <c r="BL30" i="1" s="1"/>
  <c r="BL31" i="1" s="1"/>
  <c r="BZ32" i="1"/>
  <c r="BZ33" i="1" s="1"/>
  <c r="BZ34" i="1" s="1"/>
  <c r="BZ36" i="1"/>
  <c r="BZ37" i="1" s="1"/>
  <c r="BZ38" i="1" s="1"/>
  <c r="BZ39" i="1" s="1"/>
  <c r="BZ40" i="1"/>
  <c r="BZ41" i="1" s="1"/>
  <c r="BZ42" i="1" s="1"/>
  <c r="BZ43" i="1" s="1"/>
  <c r="CY48" i="1"/>
  <c r="CY49" i="1" s="1"/>
  <c r="CY50" i="1" s="1"/>
  <c r="CY51" i="1" s="1"/>
  <c r="CY52" i="1"/>
  <c r="CY53" i="1" s="1"/>
  <c r="CY54" i="1" s="1"/>
  <c r="CY55" i="1" s="1"/>
  <c r="CY44" i="1"/>
  <c r="CY45" i="1" s="1"/>
  <c r="CY46" i="1" s="1"/>
  <c r="CY47" i="1" s="1"/>
  <c r="Y48" i="1"/>
  <c r="Y49" i="1" s="1"/>
  <c r="Y50" i="1" s="1"/>
  <c r="Y51" i="1" s="1"/>
  <c r="Y44" i="1"/>
  <c r="Y45" i="1" s="1"/>
  <c r="Y46" i="1" s="1"/>
  <c r="Y47" i="1" s="1"/>
  <c r="Y52" i="1"/>
  <c r="Y53" i="1" s="1"/>
  <c r="Y54" i="1" s="1"/>
  <c r="Y55" i="1" s="1"/>
  <c r="CA32" i="1"/>
  <c r="CA36" i="1"/>
  <c r="CA40" i="1"/>
  <c r="EK52" i="1"/>
  <c r="EK53" i="1" s="1"/>
  <c r="EK54" i="1" s="1"/>
  <c r="EK55" i="1" s="1"/>
  <c r="EK44" i="1"/>
  <c r="EK45" i="1" s="1"/>
  <c r="EK46" i="1" s="1"/>
  <c r="EK47" i="1" s="1"/>
  <c r="EK48" i="1"/>
  <c r="EK49" i="1" s="1"/>
  <c r="EK50" i="1" s="1"/>
  <c r="EK51" i="1" s="1"/>
  <c r="R48" i="1"/>
  <c r="R49" i="1" s="1"/>
  <c r="R50" i="1" s="1"/>
  <c r="R51" i="1" s="1"/>
  <c r="R52" i="1"/>
  <c r="R53" i="1" s="1"/>
  <c r="R54" i="1" s="1"/>
  <c r="R55" i="1" s="1"/>
  <c r="R44" i="1"/>
  <c r="R45" i="1" s="1"/>
  <c r="R46" i="1" s="1"/>
  <c r="R47" i="1" s="1"/>
  <c r="T48" i="1"/>
  <c r="T49" i="1" s="1"/>
  <c r="T50" i="1" s="1"/>
  <c r="T51" i="1" s="1"/>
  <c r="T44" i="1"/>
  <c r="T45" i="1" s="1"/>
  <c r="T46" i="1" s="1"/>
  <c r="T47" i="1" s="1"/>
  <c r="T52" i="1"/>
  <c r="T53" i="1" s="1"/>
  <c r="T54" i="1" s="1"/>
  <c r="T55" i="1" s="1"/>
  <c r="DW40" i="1"/>
  <c r="DW36" i="1"/>
  <c r="DW32" i="1"/>
  <c r="EF48" i="1"/>
  <c r="EF49" i="1" s="1"/>
  <c r="EF50" i="1" s="1"/>
  <c r="EF51" i="1" s="1"/>
  <c r="EF52" i="1"/>
  <c r="EF53" i="1" s="1"/>
  <c r="EF54" i="1" s="1"/>
  <c r="EF55" i="1" s="1"/>
  <c r="EF44" i="1"/>
  <c r="EF45" i="1" s="1"/>
  <c r="EF46" i="1" s="1"/>
  <c r="EF47" i="1" s="1"/>
  <c r="BS44" i="1"/>
  <c r="BS45" i="1" s="1"/>
  <c r="BS46" i="1" s="1"/>
  <c r="BS47" i="1" s="1"/>
  <c r="BS48" i="1"/>
  <c r="BS49" i="1" s="1"/>
  <c r="BS50" i="1" s="1"/>
  <c r="BS51" i="1" s="1"/>
  <c r="BS52" i="1"/>
  <c r="BS53" i="1" s="1"/>
  <c r="BS54" i="1" s="1"/>
  <c r="BS55" i="1" s="1"/>
  <c r="EO48" i="1"/>
  <c r="EO49" i="1" s="1"/>
  <c r="EO50" i="1" s="1"/>
  <c r="EO51" i="1" s="1"/>
  <c r="EO44" i="1"/>
  <c r="EO45" i="1" s="1"/>
  <c r="EO46" i="1" s="1"/>
  <c r="EO47" i="1" s="1"/>
  <c r="EO52" i="1"/>
  <c r="EO53" i="1" s="1"/>
  <c r="EO54" i="1" s="1"/>
  <c r="EO55" i="1" s="1"/>
  <c r="DK32" i="1"/>
  <c r="DK33" i="1" s="1"/>
  <c r="DK34" i="1" s="1"/>
  <c r="DK36" i="1"/>
  <c r="DK37" i="1" s="1"/>
  <c r="DK38" i="1" s="1"/>
  <c r="DK39" i="1" s="1"/>
  <c r="DK40" i="1"/>
  <c r="DK41" i="1" s="1"/>
  <c r="DK42" i="1" s="1"/>
  <c r="DK43" i="1" s="1"/>
  <c r="S48" i="1"/>
  <c r="S49" i="1" s="1"/>
  <c r="S50" i="1" s="1"/>
  <c r="S51" i="1" s="1"/>
  <c r="S44" i="1"/>
  <c r="S45" i="1" s="1"/>
  <c r="S46" i="1" s="1"/>
  <c r="S47" i="1" s="1"/>
  <c r="S52" i="1"/>
  <c r="S53" i="1" s="1"/>
  <c r="S54" i="1" s="1"/>
  <c r="S55" i="1" s="1"/>
  <c r="EF36" i="1"/>
  <c r="EF37" i="1" s="1"/>
  <c r="EF38" i="1" s="1"/>
  <c r="EF39" i="1" s="1"/>
  <c r="EF40" i="1"/>
  <c r="EF41" i="1" s="1"/>
  <c r="EF42" i="1" s="1"/>
  <c r="EF43" i="1" s="1"/>
  <c r="EF32" i="1"/>
  <c r="EF33" i="1" s="1"/>
  <c r="EF34" i="1" s="1"/>
  <c r="AD32" i="1"/>
  <c r="AD33" i="1" s="1"/>
  <c r="AD34" i="1" s="1"/>
  <c r="AD40" i="1"/>
  <c r="AD41" i="1" s="1"/>
  <c r="AD42" i="1" s="1"/>
  <c r="AD43" i="1" s="1"/>
  <c r="AD36" i="1"/>
  <c r="AD37" i="1" s="1"/>
  <c r="AD38" i="1" s="1"/>
  <c r="AD39" i="1" s="1"/>
  <c r="BW32" i="1"/>
  <c r="BW33" i="1" s="1"/>
  <c r="BW34" i="1" s="1"/>
  <c r="BW40" i="1"/>
  <c r="BW41" i="1" s="1"/>
  <c r="BW42" i="1" s="1"/>
  <c r="BW43" i="1" s="1"/>
  <c r="BW36" i="1"/>
  <c r="BW37" i="1" s="1"/>
  <c r="BW38" i="1" s="1"/>
  <c r="BW39" i="1" s="1"/>
  <c r="BU36" i="1"/>
  <c r="BU37" i="1" s="1"/>
  <c r="BU38" i="1" s="1"/>
  <c r="BU39" i="1" s="1"/>
  <c r="BU40" i="1"/>
  <c r="BU41" i="1" s="1"/>
  <c r="BU42" i="1" s="1"/>
  <c r="BU43" i="1" s="1"/>
  <c r="BU32" i="1"/>
  <c r="BU33" i="1" s="1"/>
  <c r="BU34" i="1" s="1"/>
  <c r="DJ36" i="1"/>
  <c r="DJ37" i="1" s="1"/>
  <c r="DJ38" i="1" s="1"/>
  <c r="DJ39" i="1" s="1"/>
  <c r="DJ32" i="1"/>
  <c r="DJ33" i="1" s="1"/>
  <c r="DJ34" i="1" s="1"/>
  <c r="DJ40" i="1"/>
  <c r="DJ41" i="1" s="1"/>
  <c r="DJ42" i="1" s="1"/>
  <c r="DJ43" i="1" s="1"/>
  <c r="EC40" i="1"/>
  <c r="EC41" i="1" s="1"/>
  <c r="EC42" i="1" s="1"/>
  <c r="EC43" i="1" s="1"/>
  <c r="EC36" i="1"/>
  <c r="EC37" i="1" s="1"/>
  <c r="EC38" i="1" s="1"/>
  <c r="EC39" i="1" s="1"/>
  <c r="EC32" i="1"/>
  <c r="EC33" i="1" s="1"/>
  <c r="EC34" i="1" s="1"/>
  <c r="DU36" i="1"/>
  <c r="DU40" i="1"/>
  <c r="DU32" i="1"/>
  <c r="K44" i="1"/>
  <c r="K45" i="1" s="1"/>
  <c r="K46" i="1" s="1"/>
  <c r="K47" i="1" s="1"/>
  <c r="K48" i="1"/>
  <c r="K49" i="1" s="1"/>
  <c r="K50" i="1" s="1"/>
  <c r="K51" i="1" s="1"/>
  <c r="K52" i="1"/>
  <c r="K53" i="1" s="1"/>
  <c r="K54" i="1" s="1"/>
  <c r="K55" i="1" s="1"/>
  <c r="Z36" i="1"/>
  <c r="Z37" i="1" s="1"/>
  <c r="Z38" i="1" s="1"/>
  <c r="Z39" i="1" s="1"/>
  <c r="Z40" i="1"/>
  <c r="Z41" i="1" s="1"/>
  <c r="Z42" i="1" s="1"/>
  <c r="Z43" i="1" s="1"/>
  <c r="Z32" i="1"/>
  <c r="Z33" i="1" s="1"/>
  <c r="Z34" i="1" s="1"/>
  <c r="DW48" i="1"/>
  <c r="DW52" i="1"/>
  <c r="DW44" i="1"/>
  <c r="EN40" i="1"/>
  <c r="EN41" i="1" s="1"/>
  <c r="EN42" i="1" s="1"/>
  <c r="EN43" i="1" s="1"/>
  <c r="EN32" i="1"/>
  <c r="EN33" i="1" s="1"/>
  <c r="EN34" i="1" s="1"/>
  <c r="EN36" i="1"/>
  <c r="EN37" i="1" s="1"/>
  <c r="EN38" i="1" s="1"/>
  <c r="EN39" i="1" s="1"/>
  <c r="Q32" i="1"/>
  <c r="Q33" i="1" s="1"/>
  <c r="Q34" i="1" s="1"/>
  <c r="Q36" i="1"/>
  <c r="Q37" i="1" s="1"/>
  <c r="Q38" i="1" s="1"/>
  <c r="Q39" i="1" s="1"/>
  <c r="Q40" i="1"/>
  <c r="Q41" i="1" s="1"/>
  <c r="Q42" i="1" s="1"/>
  <c r="Q43" i="1" s="1"/>
  <c r="EL36" i="1"/>
  <c r="EL37" i="1" s="1"/>
  <c r="EL38" i="1" s="1"/>
  <c r="EL39" i="1" s="1"/>
  <c r="EL40" i="1"/>
  <c r="EL41" i="1" s="1"/>
  <c r="EL42" i="1" s="1"/>
  <c r="EL43" i="1" s="1"/>
  <c r="EL32" i="1"/>
  <c r="EL33" i="1" s="1"/>
  <c r="EL34" i="1" s="1"/>
  <c r="DY36" i="1"/>
  <c r="DY32" i="1"/>
  <c r="DY40" i="1"/>
  <c r="K36" i="1"/>
  <c r="K37" i="1" s="1"/>
  <c r="K38" i="1" s="1"/>
  <c r="K39" i="1" s="1"/>
  <c r="K32" i="1"/>
  <c r="K33" i="1" s="1"/>
  <c r="K34" i="1" s="1"/>
  <c r="K40" i="1"/>
  <c r="K41" i="1" s="1"/>
  <c r="K42" i="1" s="1"/>
  <c r="K43" i="1" s="1"/>
  <c r="CF29" i="1"/>
  <c r="DU52" i="1"/>
  <c r="DU48" i="1"/>
  <c r="DU44" i="1"/>
  <c r="BV32" i="1"/>
  <c r="BV33" i="1" s="1"/>
  <c r="BV34" i="1" s="1"/>
  <c r="BV40" i="1"/>
  <c r="BV41" i="1" s="1"/>
  <c r="BV42" i="1" s="1"/>
  <c r="BV43" i="1" s="1"/>
  <c r="BV36" i="1"/>
  <c r="BV37" i="1" s="1"/>
  <c r="BV38" i="1" s="1"/>
  <c r="BV39" i="1" s="1"/>
  <c r="R40" i="1"/>
  <c r="R41" i="1" s="1"/>
  <c r="R42" i="1" s="1"/>
  <c r="R43" i="1" s="1"/>
  <c r="R36" i="1"/>
  <c r="R37" i="1" s="1"/>
  <c r="R38" i="1" s="1"/>
  <c r="R39" i="1" s="1"/>
  <c r="R32" i="1"/>
  <c r="R33" i="1" s="1"/>
  <c r="R34" i="1" s="1"/>
  <c r="BT40" i="1"/>
  <c r="BT41" i="1" s="1"/>
  <c r="BT42" i="1" s="1"/>
  <c r="BT43" i="1" s="1"/>
  <c r="BT32" i="1"/>
  <c r="BT33" i="1" s="1"/>
  <c r="BT34" i="1" s="1"/>
  <c r="BT36" i="1"/>
  <c r="BT37" i="1" s="1"/>
  <c r="BT38" i="1" s="1"/>
  <c r="BT39" i="1" s="1"/>
  <c r="EC52" i="1"/>
  <c r="EC53" i="1" s="1"/>
  <c r="EC54" i="1" s="1"/>
  <c r="EC55" i="1" s="1"/>
  <c r="EC48" i="1"/>
  <c r="EC49" i="1" s="1"/>
  <c r="EC50" i="1" s="1"/>
  <c r="EC51" i="1" s="1"/>
  <c r="EC44" i="1"/>
  <c r="EC45" i="1" s="1"/>
  <c r="EC46" i="1" s="1"/>
  <c r="EC47" i="1" s="1"/>
  <c r="BO32" i="1"/>
  <c r="BO33" i="1" s="1"/>
  <c r="BO34" i="1" s="1"/>
  <c r="BO40" i="1"/>
  <c r="BO41" i="1" s="1"/>
  <c r="BO42" i="1" s="1"/>
  <c r="BO43" i="1" s="1"/>
  <c r="BO36" i="1"/>
  <c r="BO37" i="1" s="1"/>
  <c r="BO38" i="1" s="1"/>
  <c r="BO39" i="1" s="1"/>
  <c r="EL44" i="1"/>
  <c r="EL45" i="1" s="1"/>
  <c r="EL46" i="1" s="1"/>
  <c r="EL47" i="1" s="1"/>
  <c r="EL52" i="1"/>
  <c r="EL53" i="1" s="1"/>
  <c r="EL54" i="1" s="1"/>
  <c r="EL55" i="1" s="1"/>
  <c r="EL48" i="1"/>
  <c r="EL49" i="1" s="1"/>
  <c r="EL50" i="1" s="1"/>
  <c r="EL51" i="1" s="1"/>
  <c r="BL18" i="1"/>
  <c r="BW48" i="1"/>
  <c r="BW49" i="1" s="1"/>
  <c r="BW50" i="1" s="1"/>
  <c r="BW51" i="1" s="1"/>
  <c r="BW52" i="1"/>
  <c r="BW53" i="1" s="1"/>
  <c r="BW54" i="1" s="1"/>
  <c r="BW55" i="1" s="1"/>
  <c r="BW44" i="1"/>
  <c r="BW45" i="1" s="1"/>
  <c r="BW46" i="1" s="1"/>
  <c r="BW47" i="1" s="1"/>
  <c r="AQ36" i="1"/>
  <c r="AQ37" i="1" s="1"/>
  <c r="AQ38" i="1" s="1"/>
  <c r="AQ39" i="1" s="1"/>
  <c r="AQ40" i="1"/>
  <c r="AQ41" i="1" s="1"/>
  <c r="AQ42" i="1" s="1"/>
  <c r="AQ43" i="1" s="1"/>
  <c r="AQ32" i="1"/>
  <c r="AQ33" i="1" s="1"/>
  <c r="AQ34" i="1" s="1"/>
  <c r="DL32" i="1"/>
  <c r="DL36" i="1"/>
  <c r="DL40" i="1"/>
  <c r="CF21" i="1"/>
  <c r="V48" i="1"/>
  <c r="V49" i="1" s="1"/>
  <c r="V50" i="1" s="1"/>
  <c r="V51" i="1" s="1"/>
  <c r="V52" i="1"/>
  <c r="V53" i="1" s="1"/>
  <c r="V54" i="1" s="1"/>
  <c r="V55" i="1" s="1"/>
  <c r="V44" i="1"/>
  <c r="V45" i="1" s="1"/>
  <c r="V46" i="1" s="1"/>
  <c r="V47" i="1" s="1"/>
  <c r="DX40" i="1"/>
  <c r="DX36" i="1"/>
  <c r="DX32" i="1"/>
  <c r="BT48" i="1"/>
  <c r="BT49" i="1" s="1"/>
  <c r="BT50" i="1" s="1"/>
  <c r="BT51" i="1" s="1"/>
  <c r="BT52" i="1"/>
  <c r="BT53" i="1" s="1"/>
  <c r="BT54" i="1" s="1"/>
  <c r="BT55" i="1" s="1"/>
  <c r="BT44" i="1"/>
  <c r="BT45" i="1" s="1"/>
  <c r="BT46" i="1" s="1"/>
  <c r="BT47" i="1" s="1"/>
  <c r="D251" i="1"/>
  <c r="F251" i="1"/>
  <c r="E334" i="1"/>
  <c r="AD365" i="1"/>
  <c r="Z370" i="1"/>
  <c r="Z365" i="1"/>
  <c r="AD80" i="1"/>
  <c r="AD131" i="1" s="1"/>
  <c r="AD323" i="1"/>
  <c r="AD370" i="1"/>
  <c r="AD76" i="1"/>
  <c r="AD127" i="1" s="1"/>
  <c r="AD72" i="1"/>
  <c r="AD123" i="1" s="1"/>
  <c r="U370" i="1"/>
  <c r="U365" i="1"/>
  <c r="Z73" i="1"/>
  <c r="Z124" i="1" s="1"/>
  <c r="Z81" i="1"/>
  <c r="Z132" i="1" s="1"/>
  <c r="Z77" i="1"/>
  <c r="Z128" i="1" s="1"/>
  <c r="X370" i="1"/>
  <c r="X365" i="1"/>
  <c r="X72" i="1"/>
  <c r="X123" i="1" s="1"/>
  <c r="X80" i="1"/>
  <c r="X131" i="1" s="1"/>
  <c r="X76" i="1"/>
  <c r="X127" i="1" s="1"/>
  <c r="U81" i="1"/>
  <c r="U132" i="1" s="1"/>
  <c r="U77" i="1"/>
  <c r="U128" i="1" s="1"/>
  <c r="U104" i="1"/>
  <c r="U100" i="1"/>
  <c r="U73" i="1"/>
  <c r="U124" i="1" s="1"/>
  <c r="U96" i="1"/>
  <c r="K16" i="1"/>
  <c r="K365" i="1"/>
  <c r="K370" i="1"/>
  <c r="K367" i="1"/>
  <c r="K80" i="1"/>
  <c r="K131" i="1" s="1"/>
  <c r="K76" i="1"/>
  <c r="K127" i="1" s="1"/>
  <c r="K72" i="1"/>
  <c r="K123" i="1" s="1"/>
  <c r="K264" i="1"/>
  <c r="K315" i="1"/>
  <c r="BG342" i="1"/>
  <c r="BE321" i="1"/>
  <c r="BF342" i="1"/>
  <c r="BK334" i="1"/>
  <c r="BJ334" i="1"/>
  <c r="BI334" i="1"/>
  <c r="BH334" i="1"/>
  <c r="DA16" i="1"/>
  <c r="E283" i="1"/>
  <c r="DO266" i="1"/>
  <c r="DN266" i="1"/>
  <c r="DM266" i="1"/>
  <c r="CG203" i="4"/>
  <c r="BZ203" i="4"/>
  <c r="BS203" i="4"/>
  <c r="CD203" i="4"/>
  <c r="BW203" i="4"/>
  <c r="BP203" i="4"/>
  <c r="BR203" i="4"/>
  <c r="CF203" i="4"/>
  <c r="BY203" i="4"/>
  <c r="CH137" i="4"/>
  <c r="CA137" i="4"/>
  <c r="BT137" i="4"/>
  <c r="F140" i="4"/>
  <c r="BX139" i="4"/>
  <c r="BQ139" i="4"/>
  <c r="CE139" i="4"/>
  <c r="BS201" i="4"/>
  <c r="CG201" i="4"/>
  <c r="BZ201" i="4"/>
  <c r="BT502" i="4"/>
  <c r="BS502" i="4"/>
  <c r="BZ502" i="4"/>
  <c r="CA502" i="4"/>
  <c r="CH502" i="4"/>
  <c r="CG502" i="4"/>
  <c r="CF602" i="4"/>
  <c r="BY602" i="4"/>
  <c r="BR602" i="4"/>
  <c r="CD602" i="4"/>
  <c r="BW602" i="4"/>
  <c r="BP602" i="4"/>
  <c r="CG602" i="4"/>
  <c r="BZ602" i="4"/>
  <c r="BS602" i="4"/>
  <c r="CG597" i="4"/>
  <c r="BZ597" i="4"/>
  <c r="BS597" i="4"/>
  <c r="CE503" i="4"/>
  <c r="BX503" i="4"/>
  <c r="BQ503" i="4"/>
  <c r="BT536" i="4"/>
  <c r="CH536" i="4"/>
  <c r="CA536" i="4"/>
  <c r="H601" i="4"/>
  <c r="I138" i="4"/>
  <c r="I537" i="4"/>
  <c r="B137" i="4"/>
  <c r="BE76" i="1"/>
  <c r="BE72" i="1"/>
  <c r="BF72" i="1"/>
  <c r="BF264" i="1"/>
  <c r="BF80" i="1"/>
  <c r="BE80" i="1"/>
  <c r="BF76" i="1"/>
  <c r="AO80" i="1"/>
  <c r="AO131" i="1" s="1"/>
  <c r="EE76" i="1"/>
  <c r="EE127" i="1" s="1"/>
  <c r="AW76" i="1"/>
  <c r="AW127" i="1" s="1"/>
  <c r="AO76" i="1"/>
  <c r="AO127" i="1" s="1"/>
  <c r="EE272" i="1"/>
  <c r="AW80" i="1"/>
  <c r="AW131" i="1" s="1"/>
  <c r="BP370" i="1"/>
  <c r="BQ370" i="1"/>
  <c r="BP365" i="1"/>
  <c r="BQ365" i="1"/>
  <c r="BQ80" i="1"/>
  <c r="BQ131" i="1" s="1"/>
  <c r="BP80" i="1"/>
  <c r="BP131" i="1" s="1"/>
  <c r="BP76" i="1"/>
  <c r="BP127" i="1" s="1"/>
  <c r="BQ76" i="1"/>
  <c r="BQ127" i="1" s="1"/>
  <c r="BP72" i="1"/>
  <c r="BP123" i="1" s="1"/>
  <c r="BQ72" i="1"/>
  <c r="BQ123" i="1" s="1"/>
  <c r="BG72" i="1"/>
  <c r="BC251" i="1"/>
  <c r="B252" i="1"/>
  <c r="BJ251" i="1"/>
  <c r="BK251" i="1"/>
  <c r="BI251" i="1"/>
  <c r="BH251" i="1"/>
  <c r="DM251" i="1"/>
  <c r="DN251" i="1"/>
  <c r="DO251" i="1"/>
  <c r="G204" i="4"/>
  <c r="E204" i="4"/>
  <c r="H204" i="4"/>
  <c r="H603" i="4"/>
  <c r="E603" i="4"/>
  <c r="G603" i="4"/>
  <c r="A205" i="4"/>
  <c r="BR16" i="1"/>
  <c r="BS16" i="1"/>
  <c r="BS367" i="1"/>
  <c r="BR367" i="1"/>
  <c r="BR365" i="1"/>
  <c r="BS365" i="1"/>
  <c r="BR80" i="1"/>
  <c r="BR131" i="1" s="1"/>
  <c r="B196" i="1"/>
  <c r="BS80" i="1"/>
  <c r="BS131" i="1" s="1"/>
  <c r="BR76" i="1"/>
  <c r="BR127" i="1" s="1"/>
  <c r="BR268" i="1"/>
  <c r="BR319" i="1"/>
  <c r="BS76" i="1"/>
  <c r="BS127" i="1" s="1"/>
  <c r="BS72" i="1"/>
  <c r="BS123" i="1" s="1"/>
  <c r="BS315" i="1"/>
  <c r="BR72" i="1"/>
  <c r="BR123" i="1" s="1"/>
  <c r="AW370" i="1"/>
  <c r="AW365" i="1"/>
  <c r="BY367" i="1"/>
  <c r="BZ367" i="1"/>
  <c r="BY80" i="1"/>
  <c r="BY131" i="1" s="1"/>
  <c r="BY72" i="1"/>
  <c r="BY123" i="1" s="1"/>
  <c r="BZ264" i="1"/>
  <c r="BZ72" i="1"/>
  <c r="BZ123" i="1" s="1"/>
  <c r="BZ315" i="1"/>
  <c r="BZ80" i="1"/>
  <c r="BZ131" i="1" s="1"/>
  <c r="BY16" i="1"/>
  <c r="BZ76" i="1"/>
  <c r="BZ127" i="1" s="1"/>
  <c r="BY76" i="1"/>
  <c r="BY127" i="1" s="1"/>
  <c r="BY365" i="1"/>
  <c r="BZ16" i="1"/>
  <c r="BZ365" i="1"/>
  <c r="AW72" i="1"/>
  <c r="AW123" i="1" s="1"/>
  <c r="EE370" i="1"/>
  <c r="EE365" i="1"/>
  <c r="EE323" i="1"/>
  <c r="EE80" i="1"/>
  <c r="EE131" i="1" s="1"/>
  <c r="EE72" i="1"/>
  <c r="EE123" i="1" s="1"/>
  <c r="EE268" i="1"/>
  <c r="EE319" i="1"/>
  <c r="DO283" i="1"/>
  <c r="DN283" i="1"/>
  <c r="DM283" i="1"/>
  <c r="B284" i="1"/>
  <c r="AQ80" i="1"/>
  <c r="AQ131" i="1" s="1"/>
  <c r="AQ76" i="1"/>
  <c r="AQ127" i="1" s="1"/>
  <c r="BG82" i="1"/>
  <c r="AQ72" i="1"/>
  <c r="AQ123" i="1" s="1"/>
  <c r="AQ16" i="1"/>
  <c r="V16" i="1"/>
  <c r="BT16" i="1"/>
  <c r="EF16" i="1"/>
  <c r="DW16" i="1"/>
  <c r="F504" i="4"/>
  <c r="DY365" i="1"/>
  <c r="DY367" i="1"/>
  <c r="B487" i="4"/>
  <c r="DY16" i="1"/>
  <c r="AQ370" i="1"/>
  <c r="DU370" i="1"/>
  <c r="DU365" i="1"/>
  <c r="AQ367" i="1"/>
  <c r="DU16" i="1"/>
  <c r="BX16" i="1"/>
  <c r="EO365" i="1"/>
  <c r="EO370" i="1"/>
  <c r="BX367" i="1"/>
  <c r="BX365" i="1"/>
  <c r="EO16" i="1"/>
  <c r="BV365" i="1"/>
  <c r="BU370" i="1"/>
  <c r="BV370" i="1"/>
  <c r="BU365" i="1"/>
  <c r="BU16" i="1"/>
  <c r="BV16" i="1"/>
  <c r="DC16" i="1"/>
  <c r="DC370" i="1"/>
  <c r="DC365" i="1"/>
  <c r="DD367" i="1"/>
  <c r="DD16" i="1"/>
  <c r="DD365" i="1"/>
  <c r="BW16" i="1"/>
  <c r="BW370" i="1"/>
  <c r="BW365" i="1"/>
  <c r="EL370" i="1"/>
  <c r="EL365" i="1"/>
  <c r="EC370" i="1"/>
  <c r="EC365" i="1"/>
  <c r="EC16" i="1"/>
  <c r="EL16" i="1"/>
  <c r="EF370" i="1"/>
  <c r="EF365" i="1"/>
  <c r="DZ370" i="1"/>
  <c r="DZ16" i="1"/>
  <c r="DZ367" i="1"/>
  <c r="DW367" i="1"/>
  <c r="DW365" i="1"/>
  <c r="B335" i="1"/>
  <c r="BT370" i="1"/>
  <c r="BT367" i="1"/>
  <c r="S365" i="1"/>
  <c r="S367" i="1"/>
  <c r="T365" i="1"/>
  <c r="T367" i="1"/>
  <c r="T16" i="1"/>
  <c r="S16" i="1"/>
  <c r="Y365" i="1"/>
  <c r="Y367" i="1"/>
  <c r="Y16" i="1"/>
  <c r="AA16" i="1"/>
  <c r="AA365" i="1"/>
  <c r="V365" i="1"/>
  <c r="AA370" i="1"/>
  <c r="V370" i="1"/>
  <c r="AC370" i="1"/>
  <c r="AC16" i="1"/>
  <c r="AC367" i="1"/>
  <c r="Q370" i="1"/>
  <c r="DE370" i="1"/>
  <c r="DE367" i="1"/>
  <c r="DE16" i="1"/>
  <c r="DF367" i="1"/>
  <c r="DF370" i="1"/>
  <c r="R370" i="1"/>
  <c r="R365" i="1"/>
  <c r="DF16" i="1"/>
  <c r="EM365" i="1"/>
  <c r="DM334" i="1"/>
  <c r="Q365" i="1"/>
  <c r="EM370" i="1"/>
  <c r="DO334" i="1"/>
  <c r="Q16" i="1"/>
  <c r="R16" i="1"/>
  <c r="DN334" i="1"/>
  <c r="DP315" i="1"/>
  <c r="DM315" i="1"/>
  <c r="DN315" i="1"/>
  <c r="DO315" i="1"/>
  <c r="DP319" i="1"/>
  <c r="BF16" i="1"/>
  <c r="BG16" i="1"/>
  <c r="BG367" i="1"/>
  <c r="BF367" i="1"/>
  <c r="BG365" i="1"/>
  <c r="BF365" i="1"/>
  <c r="EA365" i="1"/>
  <c r="EA370" i="1"/>
  <c r="DK365" i="1"/>
  <c r="DL365" i="1"/>
  <c r="AX365" i="1"/>
  <c r="DI370" i="1"/>
  <c r="DL367" i="1"/>
  <c r="DI365" i="1"/>
  <c r="DK367" i="1"/>
  <c r="EP367" i="1"/>
  <c r="EQ367" i="1"/>
  <c r="EP370" i="1"/>
  <c r="EQ370" i="1"/>
  <c r="AX370" i="1"/>
  <c r="EB365" i="1"/>
  <c r="BO370" i="1"/>
  <c r="BO365" i="1"/>
  <c r="AV365" i="1"/>
  <c r="AU365" i="1"/>
  <c r="AU367" i="1"/>
  <c r="DX367" i="1"/>
  <c r="EN367" i="1"/>
  <c r="DX370" i="1"/>
  <c r="EN365" i="1"/>
  <c r="H14" i="1"/>
  <c r="EB367" i="1"/>
  <c r="AX16" i="1"/>
  <c r="H16" i="1" s="1"/>
  <c r="H15" i="1"/>
  <c r="AY370" i="1"/>
  <c r="CY370" i="1"/>
  <c r="BE365" i="1"/>
  <c r="AY367" i="1"/>
  <c r="CZ370" i="1"/>
  <c r="AV367" i="1"/>
  <c r="CY365" i="1"/>
  <c r="BE367" i="1"/>
  <c r="CZ365" i="1"/>
  <c r="EK367" i="1"/>
  <c r="DJ365" i="1"/>
  <c r="DS365" i="1"/>
  <c r="EK365" i="1"/>
  <c r="CG365" i="1"/>
  <c r="DT365" i="1"/>
  <c r="DJ367" i="1"/>
  <c r="DS370" i="1"/>
  <c r="CG367" i="1"/>
  <c r="DT370" i="1"/>
  <c r="DV370" i="1"/>
  <c r="DV367" i="1"/>
  <c r="CG16" i="1"/>
  <c r="DV16" i="1"/>
  <c r="EM16" i="1"/>
  <c r="EK16" i="1"/>
  <c r="DT16" i="1"/>
  <c r="DS16" i="1"/>
  <c r="BL364" i="1"/>
  <c r="BL365" i="1" s="1"/>
  <c r="BM364" i="1"/>
  <c r="BM365" i="1" s="1"/>
  <c r="CY16" i="1"/>
  <c r="CZ16" i="1"/>
  <c r="BM15" i="1"/>
  <c r="AO15" i="1"/>
  <c r="BE15" i="1"/>
  <c r="BM14" i="1"/>
  <c r="DI15" i="1"/>
  <c r="EP15" i="1"/>
  <c r="AU15" i="1"/>
  <c r="EB16" i="1"/>
  <c r="DX15" i="1"/>
  <c r="EN15" i="1"/>
  <c r="BL15" i="1"/>
  <c r="DK15" i="1"/>
  <c r="DJ15" i="1"/>
  <c r="EQ15" i="1"/>
  <c r="DL15" i="1"/>
  <c r="AV15" i="1"/>
  <c r="CA16" i="1"/>
  <c r="AN374" i="1"/>
  <c r="AN6" i="1"/>
  <c r="DZ34" i="1" l="1"/>
  <c r="DZ84" i="1"/>
  <c r="DZ135" i="1" s="1"/>
  <c r="DZ38" i="1"/>
  <c r="DZ88" i="1"/>
  <c r="DZ139" i="1" s="1"/>
  <c r="DZ42" i="1"/>
  <c r="DZ92" i="1"/>
  <c r="DS42" i="1"/>
  <c r="DS92" i="1"/>
  <c r="DS143" i="1" s="1"/>
  <c r="DS34" i="1"/>
  <c r="DS84" i="1"/>
  <c r="DS135" i="1" s="1"/>
  <c r="DS38" i="1"/>
  <c r="DS88" i="1"/>
  <c r="DS139" i="1" s="1"/>
  <c r="DT38" i="1"/>
  <c r="DT88" i="1"/>
  <c r="DT139" i="1" s="1"/>
  <c r="DT42" i="1"/>
  <c r="DT92" i="1"/>
  <c r="DT143" i="1" s="1"/>
  <c r="DT34" i="1"/>
  <c r="DT84" i="1"/>
  <c r="DT135" i="1" s="1"/>
  <c r="DD42" i="1"/>
  <c r="DD92" i="1"/>
  <c r="DD143" i="1" s="1"/>
  <c r="DD38" i="1"/>
  <c r="DD88" i="1"/>
  <c r="DD139" i="1" s="1"/>
  <c r="DD34" i="1"/>
  <c r="DD84" i="1"/>
  <c r="DD135" i="1" s="1"/>
  <c r="DE49" i="1"/>
  <c r="DE60" i="1"/>
  <c r="DE111" i="1" s="1"/>
  <c r="DE99" i="1"/>
  <c r="DE45" i="1"/>
  <c r="DE56" i="1"/>
  <c r="DE107" i="1" s="1"/>
  <c r="DE95" i="1"/>
  <c r="DE53" i="1"/>
  <c r="DE103" i="1"/>
  <c r="DE64" i="1"/>
  <c r="DE115" i="1" s="1"/>
  <c r="DF45" i="1"/>
  <c r="DF56" i="1"/>
  <c r="DF107" i="1" s="1"/>
  <c r="DF95" i="1"/>
  <c r="DF49" i="1"/>
  <c r="DF60" i="1"/>
  <c r="DF111" i="1" s="1"/>
  <c r="DF99" i="1"/>
  <c r="DF53" i="1"/>
  <c r="DF64" i="1"/>
  <c r="DF115" i="1" s="1"/>
  <c r="DF103" i="1"/>
  <c r="DC42" i="1"/>
  <c r="DC92" i="1"/>
  <c r="DC143" i="1" s="1"/>
  <c r="DC38" i="1"/>
  <c r="DC88" i="1"/>
  <c r="DC139" i="1" s="1"/>
  <c r="DC34" i="1"/>
  <c r="DC84" i="1"/>
  <c r="DC135" i="1" s="1"/>
  <c r="CZ34" i="1"/>
  <c r="CZ84" i="1"/>
  <c r="CZ135" i="1" s="1"/>
  <c r="CZ42" i="1"/>
  <c r="CZ92" i="1"/>
  <c r="CZ143" i="1" s="1"/>
  <c r="CZ38" i="1"/>
  <c r="CZ88" i="1"/>
  <c r="CZ139" i="1" s="1"/>
  <c r="X272" i="1"/>
  <c r="BY95" i="1"/>
  <c r="X323" i="1"/>
  <c r="AW319" i="1"/>
  <c r="BR83" i="1"/>
  <c r="BR134" i="1" s="1"/>
  <c r="B144" i="1"/>
  <c r="E143" i="1"/>
  <c r="DP143" i="1"/>
  <c r="BH143" i="1"/>
  <c r="BI143" i="1"/>
  <c r="DM143" i="1"/>
  <c r="DN143" i="1"/>
  <c r="BK143" i="1"/>
  <c r="BJ143" i="1"/>
  <c r="DO143" i="1"/>
  <c r="D143" i="1"/>
  <c r="DZ143" i="1"/>
  <c r="AQ315" i="1"/>
  <c r="AQ122" i="1"/>
  <c r="BR264" i="1"/>
  <c r="BR122" i="1"/>
  <c r="AD268" i="1"/>
  <c r="AD126" i="1"/>
  <c r="AQ323" i="1"/>
  <c r="AQ130" i="1"/>
  <c r="X315" i="1"/>
  <c r="X122" i="1"/>
  <c r="BY268" i="1"/>
  <c r="BY126" i="1"/>
  <c r="AQ319" i="1"/>
  <c r="AQ126" i="1"/>
  <c r="BP319" i="1"/>
  <c r="BP126" i="1"/>
  <c r="BR272" i="1"/>
  <c r="BR130" i="1"/>
  <c r="U97" i="1"/>
  <c r="U101" i="1"/>
  <c r="U105" i="1"/>
  <c r="AD319" i="1"/>
  <c r="BR315" i="1"/>
  <c r="EE103" i="1"/>
  <c r="BP268" i="1"/>
  <c r="X264" i="1"/>
  <c r="BY319" i="1"/>
  <c r="X319" i="1"/>
  <c r="X268" i="1"/>
  <c r="BZ319" i="1"/>
  <c r="BZ268" i="1"/>
  <c r="BQ268" i="1"/>
  <c r="DV323" i="1"/>
  <c r="BQ319" i="1"/>
  <c r="DV272" i="1"/>
  <c r="DV315" i="1"/>
  <c r="BG264" i="1"/>
  <c r="Z72" i="1"/>
  <c r="AD264" i="1"/>
  <c r="EE315" i="1"/>
  <c r="K319" i="1"/>
  <c r="BE272" i="1"/>
  <c r="K323" i="1"/>
  <c r="BZ323" i="1"/>
  <c r="AW323" i="1"/>
  <c r="DU315" i="1"/>
  <c r="BQ264" i="1"/>
  <c r="BY323" i="1"/>
  <c r="U72" i="1"/>
  <c r="U123" i="1" s="1"/>
  <c r="Z76" i="1"/>
  <c r="Z80" i="1"/>
  <c r="BP272" i="1"/>
  <c r="BS319" i="1"/>
  <c r="AW268" i="1"/>
  <c r="U315" i="1"/>
  <c r="U76" i="1"/>
  <c r="DV268" i="1"/>
  <c r="U264" i="1"/>
  <c r="BR323" i="1"/>
  <c r="AW315" i="1"/>
  <c r="BS272" i="1"/>
  <c r="BQ272" i="1"/>
  <c r="BS323" i="1"/>
  <c r="BF272" i="1"/>
  <c r="BP264" i="1"/>
  <c r="BY315" i="1"/>
  <c r="BS264" i="1"/>
  <c r="U80" i="1"/>
  <c r="U131" i="1" s="1"/>
  <c r="AD272" i="1"/>
  <c r="AD315" i="1"/>
  <c r="AW272" i="1"/>
  <c r="BQ315" i="1"/>
  <c r="BG103" i="1"/>
  <c r="BG104" i="1" s="1"/>
  <c r="AQ95" i="1"/>
  <c r="BY91" i="1"/>
  <c r="BY142" i="1" s="1"/>
  <c r="BY83" i="1"/>
  <c r="BY134" i="1" s="1"/>
  <c r="AQ103" i="1"/>
  <c r="AQ99" i="1"/>
  <c r="BG83" i="1"/>
  <c r="AW264" i="1"/>
  <c r="BG87" i="1"/>
  <c r="BG95" i="1"/>
  <c r="BG96" i="1" s="1"/>
  <c r="AV91" i="1"/>
  <c r="AV142" i="1" s="1"/>
  <c r="AV87" i="1"/>
  <c r="AV138" i="1" s="1"/>
  <c r="BG99" i="1"/>
  <c r="BG100" i="1" s="1"/>
  <c r="DV264" i="1"/>
  <c r="AW87" i="1"/>
  <c r="AW138" i="1" s="1"/>
  <c r="BG91" i="1"/>
  <c r="BG284" i="1" s="1"/>
  <c r="BY264" i="1"/>
  <c r="U88" i="1"/>
  <c r="U139" i="1" s="1"/>
  <c r="BG88" i="1"/>
  <c r="BG186" i="1"/>
  <c r="BG275" i="1"/>
  <c r="BG80" i="1"/>
  <c r="BG272" i="1"/>
  <c r="BK284" i="1"/>
  <c r="BJ284" i="1"/>
  <c r="BI284" i="1"/>
  <c r="BH284" i="1"/>
  <c r="BG73" i="1"/>
  <c r="BG265" i="1"/>
  <c r="BG77" i="1"/>
  <c r="BG269" i="1"/>
  <c r="BQ323" i="1"/>
  <c r="BY103" i="1"/>
  <c r="U272" i="1"/>
  <c r="U323" i="1"/>
  <c r="BY99" i="1"/>
  <c r="U91" i="1"/>
  <c r="BP323" i="1"/>
  <c r="BP87" i="1"/>
  <c r="BP138" i="1" s="1"/>
  <c r="X91" i="1"/>
  <c r="X142" i="1" s="1"/>
  <c r="X83" i="1"/>
  <c r="X134" i="1" s="1"/>
  <c r="U268" i="1"/>
  <c r="U319" i="1"/>
  <c r="BZ87" i="1"/>
  <c r="BZ138" i="1" s="1"/>
  <c r="BF83" i="1"/>
  <c r="BZ83" i="1"/>
  <c r="BZ134" i="1" s="1"/>
  <c r="BS268" i="1"/>
  <c r="BZ91" i="1"/>
  <c r="BZ142" i="1" s="1"/>
  <c r="BP83" i="1"/>
  <c r="BP134" i="1" s="1"/>
  <c r="DV319" i="1"/>
  <c r="BP315" i="1"/>
  <c r="BS95" i="1"/>
  <c r="AW103" i="1"/>
  <c r="BP91" i="1"/>
  <c r="BP142" i="1" s="1"/>
  <c r="BS103" i="1"/>
  <c r="BS99" i="1"/>
  <c r="AW95" i="1"/>
  <c r="BQ91" i="1"/>
  <c r="BQ142" i="1" s="1"/>
  <c r="BY272" i="1"/>
  <c r="X87" i="1"/>
  <c r="X138" i="1" s="1"/>
  <c r="AW99" i="1"/>
  <c r="Z91" i="1"/>
  <c r="Z142" i="1" s="1"/>
  <c r="DL22" i="1"/>
  <c r="DL72" i="1"/>
  <c r="DL123" i="1" s="1"/>
  <c r="DW45" i="1"/>
  <c r="DW95" i="1"/>
  <c r="DW53" i="1"/>
  <c r="DW103" i="1"/>
  <c r="DU22" i="1"/>
  <c r="DU72" i="1"/>
  <c r="DU123" i="1" s="1"/>
  <c r="DW49" i="1"/>
  <c r="DW99" i="1"/>
  <c r="DW30" i="1"/>
  <c r="DW80" i="1"/>
  <c r="DW131" i="1" s="1"/>
  <c r="AQ91" i="1"/>
  <c r="DL30" i="1"/>
  <c r="DL80" i="1"/>
  <c r="DL131" i="1" s="1"/>
  <c r="DV45" i="1"/>
  <c r="DV95" i="1"/>
  <c r="DV26" i="1"/>
  <c r="DV76" i="1"/>
  <c r="DV127" i="1" s="1"/>
  <c r="DW26" i="1"/>
  <c r="DW76" i="1"/>
  <c r="DW127" i="1" s="1"/>
  <c r="DV53" i="1"/>
  <c r="DV103" i="1"/>
  <c r="DV49" i="1"/>
  <c r="DV99" i="1"/>
  <c r="DL26" i="1"/>
  <c r="DL76" i="1"/>
  <c r="DL127" i="1" s="1"/>
  <c r="DX22" i="1"/>
  <c r="DX72" i="1"/>
  <c r="DX123" i="1" s="1"/>
  <c r="Z83" i="1"/>
  <c r="Z134" i="1" s="1"/>
  <c r="DU30" i="1"/>
  <c r="DU80" i="1"/>
  <c r="DU131" i="1" s="1"/>
  <c r="DV30" i="1"/>
  <c r="DV80" i="1"/>
  <c r="DV131" i="1" s="1"/>
  <c r="DY41" i="1"/>
  <c r="DY91" i="1"/>
  <c r="DY142" i="1" s="1"/>
  <c r="DV33" i="1"/>
  <c r="DV83" i="1"/>
  <c r="DV134" i="1" s="1"/>
  <c r="DX30" i="1"/>
  <c r="DX80" i="1"/>
  <c r="DX131" i="1" s="1"/>
  <c r="DY33" i="1"/>
  <c r="DY83" i="1"/>
  <c r="DY134" i="1" s="1"/>
  <c r="DV41" i="1"/>
  <c r="DV91" i="1"/>
  <c r="DV142" i="1" s="1"/>
  <c r="DY37" i="1"/>
  <c r="DY87" i="1"/>
  <c r="DY138" i="1" s="1"/>
  <c r="DV37" i="1"/>
  <c r="DV87" i="1"/>
  <c r="DV138" i="1" s="1"/>
  <c r="DY26" i="1"/>
  <c r="DY76" i="1"/>
  <c r="DY127" i="1" s="1"/>
  <c r="DW33" i="1"/>
  <c r="DW83" i="1"/>
  <c r="DW134" i="1" s="1"/>
  <c r="DY53" i="1"/>
  <c r="DY103" i="1"/>
  <c r="DY22" i="1"/>
  <c r="DY72" i="1"/>
  <c r="DY123" i="1" s="1"/>
  <c r="DX33" i="1"/>
  <c r="DX83" i="1"/>
  <c r="DX134" i="1" s="1"/>
  <c r="DW37" i="1"/>
  <c r="DW87" i="1"/>
  <c r="DW138" i="1" s="1"/>
  <c r="DY49" i="1"/>
  <c r="DY99" i="1"/>
  <c r="DX37" i="1"/>
  <c r="DX87" i="1"/>
  <c r="DX138" i="1" s="1"/>
  <c r="DW41" i="1"/>
  <c r="DW91" i="1"/>
  <c r="DW142" i="1" s="1"/>
  <c r="DY45" i="1"/>
  <c r="DY95" i="1"/>
  <c r="DY30" i="1"/>
  <c r="DY80" i="1"/>
  <c r="DY131" i="1" s="1"/>
  <c r="DX41" i="1"/>
  <c r="DX91" i="1"/>
  <c r="DX142" i="1" s="1"/>
  <c r="DL41" i="1"/>
  <c r="DL91" i="1"/>
  <c r="DL142" i="1" s="1"/>
  <c r="DU45" i="1"/>
  <c r="DU95" i="1"/>
  <c r="DL37" i="1"/>
  <c r="DL87" i="1"/>
  <c r="DL138" i="1" s="1"/>
  <c r="DU49" i="1"/>
  <c r="DU99" i="1"/>
  <c r="DU33" i="1"/>
  <c r="DU83" i="1"/>
  <c r="DV22" i="1"/>
  <c r="DV72" i="1"/>
  <c r="DV123" i="1" s="1"/>
  <c r="DU26" i="1"/>
  <c r="DU76" i="1"/>
  <c r="DU127" i="1" s="1"/>
  <c r="DL33" i="1"/>
  <c r="DL83" i="1"/>
  <c r="DL134" i="1" s="1"/>
  <c r="DU53" i="1"/>
  <c r="DU103" i="1"/>
  <c r="DU41" i="1"/>
  <c r="DU91" i="1"/>
  <c r="DU142" i="1" s="1"/>
  <c r="DU37" i="1"/>
  <c r="DU87" i="1"/>
  <c r="DU138" i="1" s="1"/>
  <c r="DW22" i="1"/>
  <c r="DW72" i="1"/>
  <c r="DW123" i="1" s="1"/>
  <c r="DX26" i="1"/>
  <c r="DX76" i="1"/>
  <c r="DX127" i="1" s="1"/>
  <c r="K268" i="1"/>
  <c r="AQ87" i="1"/>
  <c r="K272" i="1"/>
  <c r="DA103" i="1"/>
  <c r="DA99" i="1"/>
  <c r="DA95" i="1"/>
  <c r="BS83" i="1"/>
  <c r="BS134" i="1" s="1"/>
  <c r="BE83" i="1"/>
  <c r="BQ87" i="1"/>
  <c r="BQ138" i="1" s="1"/>
  <c r="DA72" i="1"/>
  <c r="DA123" i="1" s="1"/>
  <c r="DA76" i="1"/>
  <c r="DA127" i="1" s="1"/>
  <c r="DA80" i="1"/>
  <c r="DA131" i="1" s="1"/>
  <c r="BR87" i="1"/>
  <c r="BR138" i="1" s="1"/>
  <c r="BR91" i="1"/>
  <c r="BR142" i="1" s="1"/>
  <c r="K83" i="1"/>
  <c r="K134" i="1" s="1"/>
  <c r="K87" i="1"/>
  <c r="K138" i="1" s="1"/>
  <c r="BY87" i="1"/>
  <c r="BY138" i="1" s="1"/>
  <c r="AQ83" i="1"/>
  <c r="K91" i="1"/>
  <c r="K142" i="1" s="1"/>
  <c r="BZ103" i="1"/>
  <c r="BQ83" i="1"/>
  <c r="BQ134" i="1" s="1"/>
  <c r="U111" i="1"/>
  <c r="U107" i="1"/>
  <c r="BE87" i="1"/>
  <c r="U115" i="1"/>
  <c r="Z319" i="1"/>
  <c r="Z323" i="1"/>
  <c r="Z272" i="1"/>
  <c r="Z315" i="1"/>
  <c r="EE264" i="1"/>
  <c r="Z264" i="1"/>
  <c r="Z268" i="1"/>
  <c r="AW91" i="1"/>
  <c r="BZ272" i="1"/>
  <c r="BR103" i="1"/>
  <c r="BZ95" i="1"/>
  <c r="BR99" i="1"/>
  <c r="EE83" i="1"/>
  <c r="EE134" i="1" s="1"/>
  <c r="BR95" i="1"/>
  <c r="BZ99" i="1"/>
  <c r="EE87" i="1"/>
  <c r="EE138" i="1" s="1"/>
  <c r="BE91" i="1"/>
  <c r="BS91" i="1"/>
  <c r="BS142" i="1" s="1"/>
  <c r="EE95" i="1"/>
  <c r="BS87" i="1"/>
  <c r="BS138" i="1" s="1"/>
  <c r="EE99" i="1"/>
  <c r="U83" i="1"/>
  <c r="U134" i="1" s="1"/>
  <c r="AD87" i="1"/>
  <c r="AD138" i="1" s="1"/>
  <c r="Z87" i="1"/>
  <c r="Z138" i="1" s="1"/>
  <c r="EE91" i="1"/>
  <c r="EE142" i="1" s="1"/>
  <c r="BF103" i="1"/>
  <c r="BF104" i="1" s="1"/>
  <c r="BF99" i="1"/>
  <c r="BF100" i="1" s="1"/>
  <c r="BF95" i="1"/>
  <c r="BF96" i="1" s="1"/>
  <c r="AU91" i="1"/>
  <c r="AU142" i="1" s="1"/>
  <c r="BF91" i="1"/>
  <c r="BF284" i="1" s="1"/>
  <c r="AU87" i="1"/>
  <c r="AU138" i="1" s="1"/>
  <c r="BF87" i="1"/>
  <c r="BF280" i="1" s="1"/>
  <c r="K99" i="1"/>
  <c r="K103" i="1"/>
  <c r="K95" i="1"/>
  <c r="U87" i="1"/>
  <c r="U138" i="1" s="1"/>
  <c r="AW83" i="1"/>
  <c r="AW134" i="1" s="1"/>
  <c r="AD91" i="1"/>
  <c r="AD142" i="1" s="1"/>
  <c r="AD83" i="1"/>
  <c r="AD134" i="1" s="1"/>
  <c r="AO87" i="1"/>
  <c r="AO138" i="1" s="1"/>
  <c r="AO83" i="1"/>
  <c r="AO134" i="1" s="1"/>
  <c r="AO91" i="1"/>
  <c r="AO142" i="1" s="1"/>
  <c r="EE69" i="1"/>
  <c r="EE68" i="1"/>
  <c r="DK69" i="1"/>
  <c r="DK68" i="1"/>
  <c r="DJ69" i="1"/>
  <c r="DJ68" i="1"/>
  <c r="BQ68" i="1"/>
  <c r="BQ69" i="1"/>
  <c r="BU69" i="1"/>
  <c r="BU68" i="1"/>
  <c r="K68" i="1"/>
  <c r="K69" i="1"/>
  <c r="BW68" i="1"/>
  <c r="BW69" i="1"/>
  <c r="BP68" i="1"/>
  <c r="BP69" i="1"/>
  <c r="X69" i="1"/>
  <c r="X68" i="1"/>
  <c r="S68" i="1"/>
  <c r="S69" i="1"/>
  <c r="Z68" i="1"/>
  <c r="Z69" i="1"/>
  <c r="BT69" i="1"/>
  <c r="BT68" i="1"/>
  <c r="EK68" i="1"/>
  <c r="EK69" i="1"/>
  <c r="AA68" i="1"/>
  <c r="AA69" i="1"/>
  <c r="EP69" i="1"/>
  <c r="EP68" i="1"/>
  <c r="BF69" i="1"/>
  <c r="BF68" i="1"/>
  <c r="R69" i="1"/>
  <c r="R68" i="1"/>
  <c r="EC68" i="1"/>
  <c r="EC69" i="1"/>
  <c r="AD68" i="1"/>
  <c r="AD69" i="1"/>
  <c r="T69" i="1"/>
  <c r="T68" i="1"/>
  <c r="BX69" i="1"/>
  <c r="BX68" i="1"/>
  <c r="Y68" i="1"/>
  <c r="Y69" i="1"/>
  <c r="AO68" i="1"/>
  <c r="AO69" i="1"/>
  <c r="EM69" i="1"/>
  <c r="EM68" i="1"/>
  <c r="BR68" i="1"/>
  <c r="BR69" i="1"/>
  <c r="BO69" i="1"/>
  <c r="BO68" i="1"/>
  <c r="EQ69" i="1"/>
  <c r="EQ68" i="1"/>
  <c r="AU68" i="1"/>
  <c r="AU69" i="1"/>
  <c r="BZ69" i="1"/>
  <c r="BZ68" i="1"/>
  <c r="AC68" i="1"/>
  <c r="AC69" i="1"/>
  <c r="BS69" i="1"/>
  <c r="BS68" i="1"/>
  <c r="AV68" i="1"/>
  <c r="AV69" i="1"/>
  <c r="BE68" i="1"/>
  <c r="BE69" i="1"/>
  <c r="EL68" i="1"/>
  <c r="EL69" i="1"/>
  <c r="CY69" i="1"/>
  <c r="CY68" i="1"/>
  <c r="BG69" i="1"/>
  <c r="BG68" i="1"/>
  <c r="EO68" i="1"/>
  <c r="EO69" i="1"/>
  <c r="EA69" i="1"/>
  <c r="EA68" i="1"/>
  <c r="BV69" i="1"/>
  <c r="BV68" i="1"/>
  <c r="EF69" i="1"/>
  <c r="EF68" i="1"/>
  <c r="DI68" i="1"/>
  <c r="DI69" i="1"/>
  <c r="CG69" i="1"/>
  <c r="CG68" i="1"/>
  <c r="U69" i="1"/>
  <c r="U68" i="1"/>
  <c r="BY68" i="1"/>
  <c r="BY69" i="1"/>
  <c r="EB69" i="1"/>
  <c r="EB68" i="1"/>
  <c r="Q68" i="1"/>
  <c r="Q69" i="1"/>
  <c r="V68" i="1"/>
  <c r="V69" i="1"/>
  <c r="BL69" i="1"/>
  <c r="BL68" i="1"/>
  <c r="AW69" i="1"/>
  <c r="AW68" i="1"/>
  <c r="AQ68" i="1"/>
  <c r="AQ69" i="1"/>
  <c r="EN68" i="1"/>
  <c r="EN69" i="1"/>
  <c r="BY56" i="1"/>
  <c r="BY57" i="1" s="1"/>
  <c r="BY58" i="1" s="1"/>
  <c r="BY59" i="1" s="1"/>
  <c r="BY64" i="1"/>
  <c r="BY65" i="1" s="1"/>
  <c r="BY66" i="1" s="1"/>
  <c r="BY67" i="1" s="1"/>
  <c r="BY60" i="1"/>
  <c r="BY61" i="1" s="1"/>
  <c r="BY62" i="1" s="1"/>
  <c r="BY63" i="1" s="1"/>
  <c r="CZ72" i="1"/>
  <c r="CZ123" i="1" s="1"/>
  <c r="DD72" i="1"/>
  <c r="DD123" i="1" s="1"/>
  <c r="DC72" i="1"/>
  <c r="DC123" i="1" s="1"/>
  <c r="DB72" i="1"/>
  <c r="DB123" i="1" s="1"/>
  <c r="DZ72" i="1"/>
  <c r="DZ123" i="1" s="1"/>
  <c r="DT72" i="1"/>
  <c r="DT123" i="1" s="1"/>
  <c r="DS72" i="1"/>
  <c r="DS123" i="1" s="1"/>
  <c r="DQ72" i="1"/>
  <c r="DQ123" i="1" s="1"/>
  <c r="DR72" i="1"/>
  <c r="DR123" i="1" s="1"/>
  <c r="CF22" i="1"/>
  <c r="BU35" i="1"/>
  <c r="CA37" i="1"/>
  <c r="DE87" i="1"/>
  <c r="DE138" i="1" s="1"/>
  <c r="DF87" i="1"/>
  <c r="DF138" i="1" s="1"/>
  <c r="EQ44" i="1"/>
  <c r="EQ45" i="1" s="1"/>
  <c r="EQ46" i="1" s="1"/>
  <c r="EQ47" i="1" s="1"/>
  <c r="EQ48" i="1"/>
  <c r="EQ49" i="1" s="1"/>
  <c r="EQ50" i="1" s="1"/>
  <c r="EQ51" i="1" s="1"/>
  <c r="EQ52" i="1"/>
  <c r="EQ53" i="1" s="1"/>
  <c r="EQ54" i="1" s="1"/>
  <c r="EQ55" i="1" s="1"/>
  <c r="DE83" i="1"/>
  <c r="DE134" i="1" s="1"/>
  <c r="CA33" i="1"/>
  <c r="DF83" i="1"/>
  <c r="DF134" i="1" s="1"/>
  <c r="BR56" i="1"/>
  <c r="BR57" i="1" s="1"/>
  <c r="BR58" i="1" s="1"/>
  <c r="BR59" i="1" s="1"/>
  <c r="BR60" i="1"/>
  <c r="BR61" i="1" s="1"/>
  <c r="BR62" i="1" s="1"/>
  <c r="BR63" i="1" s="1"/>
  <c r="BR64" i="1"/>
  <c r="BR65" i="1" s="1"/>
  <c r="BR66" i="1" s="1"/>
  <c r="BR67" i="1" s="1"/>
  <c r="K35" i="1"/>
  <c r="CA30" i="1"/>
  <c r="DF80" i="1"/>
  <c r="DF131" i="1" s="1"/>
  <c r="DE80" i="1"/>
  <c r="DE131" i="1" s="1"/>
  <c r="DW64" i="1"/>
  <c r="DW60" i="1"/>
  <c r="DW56" i="1"/>
  <c r="BW35" i="1"/>
  <c r="EF60" i="1"/>
  <c r="EF61" i="1" s="1"/>
  <c r="EF62" i="1" s="1"/>
  <c r="EF63" i="1" s="1"/>
  <c r="EF56" i="1"/>
  <c r="EF57" i="1" s="1"/>
  <c r="EF58" i="1" s="1"/>
  <c r="EF59" i="1" s="1"/>
  <c r="EF64" i="1"/>
  <c r="EF65" i="1" s="1"/>
  <c r="EF66" i="1" s="1"/>
  <c r="EF67" i="1" s="1"/>
  <c r="S35" i="1"/>
  <c r="BP35" i="1"/>
  <c r="BE35" i="1"/>
  <c r="DK35" i="1"/>
  <c r="BT60" i="1"/>
  <c r="BT61" i="1" s="1"/>
  <c r="BT62" i="1" s="1"/>
  <c r="BT63" i="1" s="1"/>
  <c r="BT56" i="1"/>
  <c r="BT57" i="1" s="1"/>
  <c r="BT58" i="1" s="1"/>
  <c r="BT59" i="1" s="1"/>
  <c r="BT64" i="1"/>
  <c r="BT65" i="1" s="1"/>
  <c r="BT66" i="1" s="1"/>
  <c r="BT67" i="1" s="1"/>
  <c r="Z35" i="1"/>
  <c r="BT35" i="1"/>
  <c r="EK35" i="1"/>
  <c r="AA35" i="1"/>
  <c r="X35" i="1"/>
  <c r="DJ52" i="1"/>
  <c r="DJ53" i="1" s="1"/>
  <c r="DJ54" i="1" s="1"/>
  <c r="DJ55" i="1" s="1"/>
  <c r="DJ48" i="1"/>
  <c r="DJ49" i="1" s="1"/>
  <c r="DJ50" i="1" s="1"/>
  <c r="DJ51" i="1" s="1"/>
  <c r="DJ44" i="1"/>
  <c r="DJ45" i="1" s="1"/>
  <c r="DJ46" i="1" s="1"/>
  <c r="DJ47" i="1" s="1"/>
  <c r="EP35" i="1"/>
  <c r="AW56" i="1"/>
  <c r="AW64" i="1"/>
  <c r="AW60" i="1"/>
  <c r="AQ60" i="1"/>
  <c r="AQ61" i="1" s="1"/>
  <c r="AQ62" i="1" s="1"/>
  <c r="AQ63" i="1" s="1"/>
  <c r="AQ64" i="1"/>
  <c r="AQ65" i="1" s="1"/>
  <c r="AQ66" i="1" s="1"/>
  <c r="AQ67" i="1" s="1"/>
  <c r="AQ56" i="1"/>
  <c r="AQ57" i="1" s="1"/>
  <c r="AQ58" i="1" s="1"/>
  <c r="AQ59" i="1" s="1"/>
  <c r="R35" i="1"/>
  <c r="BF35" i="1"/>
  <c r="AD35" i="1"/>
  <c r="T35" i="1"/>
  <c r="Y35" i="1"/>
  <c r="EN52" i="1"/>
  <c r="EN53" i="1" s="1"/>
  <c r="EN54" i="1" s="1"/>
  <c r="EN55" i="1" s="1"/>
  <c r="EN48" i="1"/>
  <c r="EN49" i="1" s="1"/>
  <c r="EN50" i="1" s="1"/>
  <c r="EN51" i="1" s="1"/>
  <c r="EN44" i="1"/>
  <c r="EN45" i="1" s="1"/>
  <c r="EN46" i="1" s="1"/>
  <c r="EN47" i="1" s="1"/>
  <c r="EB60" i="1"/>
  <c r="EB61" i="1" s="1"/>
  <c r="EB62" i="1" s="1"/>
  <c r="EB63" i="1" s="1"/>
  <c r="EB56" i="1"/>
  <c r="EB57" i="1" s="1"/>
  <c r="EB58" i="1" s="1"/>
  <c r="EB59" i="1" s="1"/>
  <c r="EB64" i="1"/>
  <c r="EB65" i="1" s="1"/>
  <c r="EB66" i="1" s="1"/>
  <c r="EB67" i="1" s="1"/>
  <c r="S64" i="1"/>
  <c r="S65" i="1" s="1"/>
  <c r="S66" i="1" s="1"/>
  <c r="S67" i="1" s="1"/>
  <c r="S60" i="1"/>
  <c r="S61" i="1" s="1"/>
  <c r="S62" i="1" s="1"/>
  <c r="S63" i="1" s="1"/>
  <c r="S56" i="1"/>
  <c r="S57" i="1" s="1"/>
  <c r="S58" i="1" s="1"/>
  <c r="S59" i="1" s="1"/>
  <c r="AO35" i="1"/>
  <c r="EM35" i="1"/>
  <c r="T60" i="1"/>
  <c r="T61" i="1" s="1"/>
  <c r="T62" i="1" s="1"/>
  <c r="T63" i="1" s="1"/>
  <c r="T56" i="1"/>
  <c r="T57" i="1" s="1"/>
  <c r="T58" i="1" s="1"/>
  <c r="T59" i="1" s="1"/>
  <c r="T64" i="1"/>
  <c r="T65" i="1" s="1"/>
  <c r="T66" i="1" s="1"/>
  <c r="T67" i="1" s="1"/>
  <c r="BO35" i="1"/>
  <c r="EQ35" i="1"/>
  <c r="BX35" i="1"/>
  <c r="EL64" i="1"/>
  <c r="EL65" i="1" s="1"/>
  <c r="EL66" i="1" s="1"/>
  <c r="EL67" i="1" s="1"/>
  <c r="EL60" i="1"/>
  <c r="EL61" i="1" s="1"/>
  <c r="EL62" i="1" s="1"/>
  <c r="EL63" i="1" s="1"/>
  <c r="EL56" i="1"/>
  <c r="EL57" i="1" s="1"/>
  <c r="EL58" i="1" s="1"/>
  <c r="EL59" i="1" s="1"/>
  <c r="BG64" i="1"/>
  <c r="BG65" i="1" s="1"/>
  <c r="BG66" i="1" s="1"/>
  <c r="BG67" i="1" s="1"/>
  <c r="BG60" i="1"/>
  <c r="BG61" i="1" s="1"/>
  <c r="BG62" i="1" s="1"/>
  <c r="BG63" i="1" s="1"/>
  <c r="BG56" i="1"/>
  <c r="BG57" i="1" s="1"/>
  <c r="BG58" i="1" s="1"/>
  <c r="BG59" i="1" s="1"/>
  <c r="AU35" i="1"/>
  <c r="DZ76" i="1"/>
  <c r="DZ127" i="1" s="1"/>
  <c r="DT76" i="1"/>
  <c r="DT127" i="1" s="1"/>
  <c r="DS76" i="1"/>
  <c r="DS127" i="1" s="1"/>
  <c r="DR76" i="1"/>
  <c r="DR127" i="1" s="1"/>
  <c r="DQ76" i="1"/>
  <c r="DQ127" i="1" s="1"/>
  <c r="DD76" i="1"/>
  <c r="DD127" i="1" s="1"/>
  <c r="DC76" i="1"/>
  <c r="DC127" i="1" s="1"/>
  <c r="DB76" i="1"/>
  <c r="DB127" i="1" s="1"/>
  <c r="CZ76" i="1"/>
  <c r="CZ127" i="1" s="1"/>
  <c r="CF26" i="1"/>
  <c r="BM32" i="1"/>
  <c r="BM33" i="1" s="1"/>
  <c r="BM34" i="1" s="1"/>
  <c r="BM40" i="1"/>
  <c r="BM41" i="1" s="1"/>
  <c r="BM42" i="1" s="1"/>
  <c r="BM43" i="1" s="1"/>
  <c r="BM36" i="1"/>
  <c r="BM37" i="1" s="1"/>
  <c r="BM38" i="1" s="1"/>
  <c r="BM39" i="1" s="1"/>
  <c r="BZ35" i="1"/>
  <c r="AC35" i="1"/>
  <c r="CA41" i="1"/>
  <c r="DF91" i="1"/>
  <c r="DF142" i="1" s="1"/>
  <c r="DE91" i="1"/>
  <c r="DE142" i="1" s="1"/>
  <c r="DX44" i="1"/>
  <c r="DX52" i="1"/>
  <c r="DX48" i="1"/>
  <c r="BM52" i="1"/>
  <c r="BM53" i="1" s="1"/>
  <c r="BM54" i="1" s="1"/>
  <c r="BM55" i="1" s="1"/>
  <c r="BM44" i="1"/>
  <c r="BM45" i="1" s="1"/>
  <c r="BM46" i="1" s="1"/>
  <c r="BM47" i="1" s="1"/>
  <c r="BM48" i="1"/>
  <c r="BM49" i="1" s="1"/>
  <c r="BM50" i="1" s="1"/>
  <c r="BM51" i="1" s="1"/>
  <c r="BX56" i="1"/>
  <c r="BX57" i="1" s="1"/>
  <c r="BX58" i="1" s="1"/>
  <c r="BX59" i="1" s="1"/>
  <c r="BX64" i="1"/>
  <c r="BX65" i="1" s="1"/>
  <c r="BX66" i="1" s="1"/>
  <c r="BX67" i="1" s="1"/>
  <c r="BX60" i="1"/>
  <c r="BX61" i="1" s="1"/>
  <c r="BX62" i="1" s="1"/>
  <c r="BX63" i="1" s="1"/>
  <c r="BF60" i="1"/>
  <c r="BF61" i="1" s="1"/>
  <c r="BF62" i="1" s="1"/>
  <c r="BF63" i="1" s="1"/>
  <c r="BF64" i="1"/>
  <c r="BF65" i="1" s="1"/>
  <c r="BF66" i="1" s="1"/>
  <c r="BF67" i="1" s="1"/>
  <c r="BF56" i="1"/>
  <c r="BF57" i="1" s="1"/>
  <c r="BF58" i="1" s="1"/>
  <c r="BF59" i="1" s="1"/>
  <c r="EK60" i="1"/>
  <c r="EK61" i="1" s="1"/>
  <c r="EK62" i="1" s="1"/>
  <c r="EK63" i="1" s="1"/>
  <c r="EK64" i="1"/>
  <c r="EK65" i="1" s="1"/>
  <c r="EK66" i="1" s="1"/>
  <c r="EK67" i="1" s="1"/>
  <c r="EK56" i="1"/>
  <c r="EK57" i="1" s="1"/>
  <c r="EK58" i="1" s="1"/>
  <c r="EK59" i="1" s="1"/>
  <c r="DY56" i="1"/>
  <c r="DY60" i="1"/>
  <c r="DY64" i="1"/>
  <c r="AV35" i="1"/>
  <c r="V64" i="1"/>
  <c r="V65" i="1" s="1"/>
  <c r="V66" i="1" s="1"/>
  <c r="V67" i="1" s="1"/>
  <c r="V60" i="1"/>
  <c r="V61" i="1" s="1"/>
  <c r="V62" i="1" s="1"/>
  <c r="V63" i="1" s="1"/>
  <c r="V56" i="1"/>
  <c r="V57" i="1" s="1"/>
  <c r="V58" i="1" s="1"/>
  <c r="V59" i="1" s="1"/>
  <c r="CY64" i="1"/>
  <c r="CY65" i="1" s="1"/>
  <c r="CY66" i="1" s="1"/>
  <c r="CY67" i="1" s="1"/>
  <c r="CY60" i="1"/>
  <c r="CY61" i="1" s="1"/>
  <c r="CY62" i="1" s="1"/>
  <c r="CY63" i="1" s="1"/>
  <c r="CY56" i="1"/>
  <c r="CY57" i="1" s="1"/>
  <c r="CY58" i="1" s="1"/>
  <c r="CY59" i="1" s="1"/>
  <c r="EM64" i="1"/>
  <c r="EM65" i="1" s="1"/>
  <c r="EM66" i="1" s="1"/>
  <c r="EM67" i="1" s="1"/>
  <c r="EM60" i="1"/>
  <c r="EM61" i="1" s="1"/>
  <c r="EM62" i="1" s="1"/>
  <c r="EM63" i="1" s="1"/>
  <c r="EM56" i="1"/>
  <c r="EM57" i="1" s="1"/>
  <c r="EM58" i="1" s="1"/>
  <c r="EM59" i="1" s="1"/>
  <c r="R56" i="1"/>
  <c r="R57" i="1" s="1"/>
  <c r="R58" i="1" s="1"/>
  <c r="R59" i="1" s="1"/>
  <c r="R64" i="1"/>
  <c r="R65" i="1" s="1"/>
  <c r="R66" i="1" s="1"/>
  <c r="R67" i="1" s="1"/>
  <c r="R60" i="1"/>
  <c r="R61" i="1" s="1"/>
  <c r="R62" i="1" s="1"/>
  <c r="R63" i="1" s="1"/>
  <c r="EL35" i="1"/>
  <c r="CY35" i="1"/>
  <c r="DK44" i="1"/>
  <c r="DK45" i="1" s="1"/>
  <c r="DK46" i="1" s="1"/>
  <c r="DK47" i="1" s="1"/>
  <c r="DK48" i="1"/>
  <c r="DK49" i="1" s="1"/>
  <c r="DK50" i="1" s="1"/>
  <c r="DK51" i="1" s="1"/>
  <c r="DK52" i="1"/>
  <c r="DK53" i="1" s="1"/>
  <c r="DK54" i="1" s="1"/>
  <c r="DK55" i="1" s="1"/>
  <c r="EC56" i="1"/>
  <c r="EC57" i="1" s="1"/>
  <c r="EC58" i="1" s="1"/>
  <c r="EC59" i="1" s="1"/>
  <c r="EC60" i="1"/>
  <c r="EC61" i="1" s="1"/>
  <c r="EC62" i="1" s="1"/>
  <c r="EC63" i="1" s="1"/>
  <c r="EC64" i="1"/>
  <c r="EC65" i="1" s="1"/>
  <c r="EC66" i="1" s="1"/>
  <c r="EC67" i="1" s="1"/>
  <c r="Y64" i="1"/>
  <c r="Y65" i="1" s="1"/>
  <c r="Y66" i="1" s="1"/>
  <c r="Y67" i="1" s="1"/>
  <c r="Y60" i="1"/>
  <c r="Y61" i="1" s="1"/>
  <c r="Y62" i="1" s="1"/>
  <c r="Y63" i="1" s="1"/>
  <c r="Y56" i="1"/>
  <c r="Y57" i="1" s="1"/>
  <c r="Y58" i="1" s="1"/>
  <c r="Y59" i="1" s="1"/>
  <c r="DV56" i="1"/>
  <c r="DV60" i="1"/>
  <c r="DV64" i="1"/>
  <c r="Q56" i="1"/>
  <c r="Q57" i="1" s="1"/>
  <c r="Q58" i="1" s="1"/>
  <c r="Q59" i="1" s="1"/>
  <c r="Q64" i="1"/>
  <c r="Q65" i="1" s="1"/>
  <c r="Q66" i="1" s="1"/>
  <c r="Q67" i="1" s="1"/>
  <c r="Q60" i="1"/>
  <c r="Q61" i="1" s="1"/>
  <c r="Q62" i="1" s="1"/>
  <c r="Q63" i="1" s="1"/>
  <c r="BV56" i="1"/>
  <c r="BV57" i="1" s="1"/>
  <c r="BV58" i="1" s="1"/>
  <c r="BV59" i="1" s="1"/>
  <c r="BV60" i="1"/>
  <c r="BV61" i="1" s="1"/>
  <c r="BV62" i="1" s="1"/>
  <c r="BV63" i="1" s="1"/>
  <c r="BV64" i="1"/>
  <c r="BV65" i="1" s="1"/>
  <c r="BV66" i="1" s="1"/>
  <c r="BV67" i="1" s="1"/>
  <c r="BG35" i="1"/>
  <c r="DL44" i="1"/>
  <c r="DL48" i="1"/>
  <c r="DL52" i="1"/>
  <c r="AU52" i="1"/>
  <c r="AU53" i="1" s="1"/>
  <c r="AU54" i="1" s="1"/>
  <c r="AU55" i="1" s="1"/>
  <c r="AU44" i="1"/>
  <c r="AU45" i="1" s="1"/>
  <c r="AU46" i="1" s="1"/>
  <c r="AU47" i="1" s="1"/>
  <c r="AU48" i="1"/>
  <c r="AU49" i="1" s="1"/>
  <c r="AU50" i="1" s="1"/>
  <c r="AU51" i="1" s="1"/>
  <c r="CG56" i="1"/>
  <c r="CG57" i="1" s="1"/>
  <c r="CG58" i="1" s="1"/>
  <c r="CG59" i="1" s="1"/>
  <c r="CG64" i="1"/>
  <c r="CG65" i="1" s="1"/>
  <c r="CG66" i="1" s="1"/>
  <c r="CG67" i="1" s="1"/>
  <c r="CG60" i="1"/>
  <c r="CG61" i="1" s="1"/>
  <c r="CG62" i="1" s="1"/>
  <c r="CG63" i="1" s="1"/>
  <c r="BU56" i="1"/>
  <c r="BU57" i="1" s="1"/>
  <c r="BU58" i="1" s="1"/>
  <c r="BU59" i="1" s="1"/>
  <c r="BU64" i="1"/>
  <c r="BU65" i="1" s="1"/>
  <c r="BU66" i="1" s="1"/>
  <c r="BU67" i="1" s="1"/>
  <c r="BU60" i="1"/>
  <c r="BU61" i="1" s="1"/>
  <c r="BU62" i="1" s="1"/>
  <c r="BU63" i="1" s="1"/>
  <c r="EO35" i="1"/>
  <c r="EO60" i="1"/>
  <c r="EO61" i="1" s="1"/>
  <c r="EO62" i="1" s="1"/>
  <c r="EO63" i="1" s="1"/>
  <c r="EO64" i="1"/>
  <c r="EO65" i="1" s="1"/>
  <c r="EO66" i="1" s="1"/>
  <c r="EO67" i="1" s="1"/>
  <c r="EO56" i="1"/>
  <c r="EO57" i="1" s="1"/>
  <c r="EO58" i="1" s="1"/>
  <c r="EO59" i="1" s="1"/>
  <c r="EP48" i="1"/>
  <c r="EP49" i="1" s="1"/>
  <c r="EP50" i="1" s="1"/>
  <c r="EP51" i="1" s="1"/>
  <c r="EP52" i="1"/>
  <c r="EP53" i="1" s="1"/>
  <c r="EP54" i="1" s="1"/>
  <c r="EP55" i="1" s="1"/>
  <c r="EP44" i="1"/>
  <c r="EP45" i="1" s="1"/>
  <c r="EP46" i="1" s="1"/>
  <c r="EP47" i="1" s="1"/>
  <c r="BE52" i="1"/>
  <c r="BE53" i="1" s="1"/>
  <c r="BE54" i="1" s="1"/>
  <c r="BE55" i="1" s="1"/>
  <c r="BE44" i="1"/>
  <c r="BE45" i="1" s="1"/>
  <c r="BE46" i="1" s="1"/>
  <c r="BE47" i="1" s="1"/>
  <c r="BE48" i="1"/>
  <c r="BE49" i="1" s="1"/>
  <c r="BE50" i="1" s="1"/>
  <c r="BE51" i="1" s="1"/>
  <c r="AO44" i="1"/>
  <c r="AO45" i="1" s="1"/>
  <c r="AO46" i="1" s="1"/>
  <c r="AO47" i="1" s="1"/>
  <c r="AO48" i="1"/>
  <c r="AO49" i="1" s="1"/>
  <c r="AO50" i="1" s="1"/>
  <c r="AO51" i="1" s="1"/>
  <c r="AO52" i="1"/>
  <c r="AO53" i="1" s="1"/>
  <c r="AO54" i="1" s="1"/>
  <c r="AO55" i="1" s="1"/>
  <c r="BW56" i="1"/>
  <c r="BW57" i="1" s="1"/>
  <c r="BW58" i="1" s="1"/>
  <c r="BW59" i="1" s="1"/>
  <c r="BW64" i="1"/>
  <c r="BW65" i="1" s="1"/>
  <c r="BW66" i="1" s="1"/>
  <c r="BW67" i="1" s="1"/>
  <c r="BW60" i="1"/>
  <c r="BW61" i="1" s="1"/>
  <c r="BW62" i="1" s="1"/>
  <c r="BW63" i="1" s="1"/>
  <c r="BZ64" i="1"/>
  <c r="BZ65" i="1" s="1"/>
  <c r="BZ66" i="1" s="1"/>
  <c r="BZ67" i="1" s="1"/>
  <c r="BZ60" i="1"/>
  <c r="BZ61" i="1" s="1"/>
  <c r="BZ62" i="1" s="1"/>
  <c r="BZ63" i="1" s="1"/>
  <c r="BZ56" i="1"/>
  <c r="BZ57" i="1" s="1"/>
  <c r="BZ58" i="1" s="1"/>
  <c r="BZ59" i="1" s="1"/>
  <c r="BV35" i="1"/>
  <c r="EF35" i="1"/>
  <c r="DI35" i="1"/>
  <c r="EA35" i="1"/>
  <c r="BS35" i="1"/>
  <c r="CG35" i="1"/>
  <c r="CA26" i="1"/>
  <c r="DF76" i="1"/>
  <c r="DF127" i="1" s="1"/>
  <c r="DE76" i="1"/>
  <c r="DE127" i="1" s="1"/>
  <c r="AC56" i="1"/>
  <c r="AC57" i="1" s="1"/>
  <c r="AC58" i="1" s="1"/>
  <c r="AC59" i="1" s="1"/>
  <c r="AC60" i="1"/>
  <c r="AC61" i="1" s="1"/>
  <c r="AC62" i="1" s="1"/>
  <c r="AC63" i="1" s="1"/>
  <c r="AC64" i="1"/>
  <c r="AC65" i="1" s="1"/>
  <c r="AC66" i="1" s="1"/>
  <c r="AC67" i="1" s="1"/>
  <c r="K60" i="1"/>
  <c r="K61" i="1" s="1"/>
  <c r="K62" i="1" s="1"/>
  <c r="K63" i="1" s="1"/>
  <c r="K56" i="1"/>
  <c r="K57" i="1" s="1"/>
  <c r="K58" i="1" s="1"/>
  <c r="K59" i="1" s="1"/>
  <c r="K64" i="1"/>
  <c r="K65" i="1" s="1"/>
  <c r="K66" i="1" s="1"/>
  <c r="K67" i="1" s="1"/>
  <c r="Q35" i="1"/>
  <c r="V35" i="1"/>
  <c r="CA22" i="1"/>
  <c r="DE72" i="1"/>
  <c r="DE123" i="1" s="1"/>
  <c r="DF72" i="1"/>
  <c r="DF123" i="1" s="1"/>
  <c r="DJ35" i="1"/>
  <c r="BQ35" i="1"/>
  <c r="BL35" i="1"/>
  <c r="BL52" i="1"/>
  <c r="BL53" i="1" s="1"/>
  <c r="BL54" i="1" s="1"/>
  <c r="BL55" i="1" s="1"/>
  <c r="BL44" i="1"/>
  <c r="BL45" i="1" s="1"/>
  <c r="BL46" i="1" s="1"/>
  <c r="BL47" i="1" s="1"/>
  <c r="BL48" i="1"/>
  <c r="BL49" i="1" s="1"/>
  <c r="BL50" i="1" s="1"/>
  <c r="BL51" i="1" s="1"/>
  <c r="AQ35" i="1"/>
  <c r="DT80" i="1"/>
  <c r="DT131" i="1" s="1"/>
  <c r="DS80" i="1"/>
  <c r="DS131" i="1" s="1"/>
  <c r="DR80" i="1"/>
  <c r="DR131" i="1" s="1"/>
  <c r="DQ80" i="1"/>
  <c r="DQ131" i="1" s="1"/>
  <c r="DZ80" i="1"/>
  <c r="DZ131" i="1" s="1"/>
  <c r="DD80" i="1"/>
  <c r="DD131" i="1" s="1"/>
  <c r="DC80" i="1"/>
  <c r="DC131" i="1" s="1"/>
  <c r="DB80" i="1"/>
  <c r="DB131" i="1" s="1"/>
  <c r="CZ80" i="1"/>
  <c r="CZ131" i="1" s="1"/>
  <c r="CF30" i="1"/>
  <c r="EN35" i="1"/>
  <c r="U35" i="1"/>
  <c r="BY35" i="1"/>
  <c r="BS56" i="1"/>
  <c r="BS57" i="1" s="1"/>
  <c r="BS58" i="1" s="1"/>
  <c r="BS59" i="1" s="1"/>
  <c r="BS60" i="1"/>
  <c r="BS61" i="1" s="1"/>
  <c r="BS62" i="1" s="1"/>
  <c r="BS63" i="1" s="1"/>
  <c r="BS64" i="1"/>
  <c r="BS65" i="1" s="1"/>
  <c r="BS66" i="1" s="1"/>
  <c r="BS67" i="1" s="1"/>
  <c r="DI52" i="1"/>
  <c r="DI53" i="1" s="1"/>
  <c r="DI54" i="1" s="1"/>
  <c r="DI55" i="1" s="1"/>
  <c r="DI44" i="1"/>
  <c r="DI45" i="1" s="1"/>
  <c r="DI46" i="1" s="1"/>
  <c r="DI47" i="1" s="1"/>
  <c r="DI48" i="1"/>
  <c r="DI49" i="1" s="1"/>
  <c r="DI50" i="1" s="1"/>
  <c r="DI51" i="1" s="1"/>
  <c r="CA64" i="1"/>
  <c r="CA60" i="1"/>
  <c r="CA56" i="1"/>
  <c r="EC35" i="1"/>
  <c r="EE35" i="1"/>
  <c r="EB35" i="1"/>
  <c r="AA64" i="1"/>
  <c r="AA65" i="1" s="1"/>
  <c r="AA66" i="1" s="1"/>
  <c r="AA67" i="1" s="1"/>
  <c r="AA60" i="1"/>
  <c r="AA61" i="1" s="1"/>
  <c r="AA62" i="1" s="1"/>
  <c r="AA63" i="1" s="1"/>
  <c r="AA56" i="1"/>
  <c r="AA57" i="1" s="1"/>
  <c r="AA58" i="1" s="1"/>
  <c r="AA59" i="1" s="1"/>
  <c r="DU56" i="1"/>
  <c r="DU60" i="1"/>
  <c r="DU64" i="1"/>
  <c r="AV52" i="1"/>
  <c r="AV53" i="1" s="1"/>
  <c r="AV54" i="1" s="1"/>
  <c r="AV55" i="1" s="1"/>
  <c r="AV44" i="1"/>
  <c r="AV45" i="1" s="1"/>
  <c r="AV46" i="1" s="1"/>
  <c r="AV47" i="1" s="1"/>
  <c r="AV48" i="1"/>
  <c r="AV49" i="1" s="1"/>
  <c r="AV50" i="1" s="1"/>
  <c r="AV51" i="1" s="1"/>
  <c r="DA60" i="1"/>
  <c r="DA64" i="1"/>
  <c r="DA56" i="1"/>
  <c r="EE60" i="1"/>
  <c r="EE61" i="1" s="1"/>
  <c r="EE62" i="1" s="1"/>
  <c r="EE63" i="1" s="1"/>
  <c r="EE56" i="1"/>
  <c r="EE57" i="1" s="1"/>
  <c r="EE58" i="1" s="1"/>
  <c r="EE59" i="1" s="1"/>
  <c r="EE64" i="1"/>
  <c r="EE65" i="1" s="1"/>
  <c r="EE66" i="1" s="1"/>
  <c r="EE67" i="1" s="1"/>
  <c r="BR35" i="1"/>
  <c r="AW35" i="1"/>
  <c r="E335" i="1"/>
  <c r="AD81" i="1"/>
  <c r="AD132" i="1" s="1"/>
  <c r="AD324" i="1"/>
  <c r="AD273" i="1"/>
  <c r="AD73" i="1"/>
  <c r="AD124" i="1" s="1"/>
  <c r="AD316" i="1"/>
  <c r="AD265" i="1"/>
  <c r="AD92" i="1"/>
  <c r="AD88" i="1"/>
  <c r="AD139" i="1" s="1"/>
  <c r="AD84" i="1"/>
  <c r="AD135" i="1" s="1"/>
  <c r="AD77" i="1"/>
  <c r="AD128" i="1" s="1"/>
  <c r="AD269" i="1"/>
  <c r="AD320" i="1"/>
  <c r="Z82" i="1"/>
  <c r="Z133" i="1" s="1"/>
  <c r="Z325" i="1"/>
  <c r="Z274" i="1"/>
  <c r="Z89" i="1"/>
  <c r="Z140" i="1" s="1"/>
  <c r="Z78" i="1"/>
  <c r="Z129" i="1" s="1"/>
  <c r="Z321" i="1"/>
  <c r="Z270" i="1"/>
  <c r="Z74" i="1"/>
  <c r="Z125" i="1" s="1"/>
  <c r="Z266" i="1"/>
  <c r="Z317" i="1"/>
  <c r="Z85" i="1"/>
  <c r="Z136" i="1" s="1"/>
  <c r="X73" i="1"/>
  <c r="X124" i="1" s="1"/>
  <c r="X265" i="1"/>
  <c r="X316" i="1"/>
  <c r="X92" i="1"/>
  <c r="X77" i="1"/>
  <c r="X128" i="1" s="1"/>
  <c r="X320" i="1"/>
  <c r="X269" i="1"/>
  <c r="X88" i="1"/>
  <c r="X139" i="1" s="1"/>
  <c r="X84" i="1"/>
  <c r="X135" i="1" s="1"/>
  <c r="X284" i="1"/>
  <c r="X81" i="1"/>
  <c r="X132" i="1" s="1"/>
  <c r="X273" i="1"/>
  <c r="X324" i="1"/>
  <c r="X335" i="1"/>
  <c r="U82" i="1"/>
  <c r="U133" i="1" s="1"/>
  <c r="U325" i="1"/>
  <c r="U274" i="1"/>
  <c r="U74" i="1"/>
  <c r="U125" i="1" s="1"/>
  <c r="U266" i="1"/>
  <c r="U317" i="1"/>
  <c r="U78" i="1"/>
  <c r="U129" i="1" s="1"/>
  <c r="U270" i="1"/>
  <c r="U321" i="1"/>
  <c r="U85" i="1"/>
  <c r="U136" i="1" s="1"/>
  <c r="U112" i="1"/>
  <c r="U89" i="1"/>
  <c r="U140" i="1" s="1"/>
  <c r="U281" i="1"/>
  <c r="U332" i="1"/>
  <c r="U108" i="1"/>
  <c r="U116" i="1"/>
  <c r="K73" i="1"/>
  <c r="K124" i="1" s="1"/>
  <c r="K316" i="1"/>
  <c r="K265" i="1"/>
  <c r="K77" i="1"/>
  <c r="K128" i="1" s="1"/>
  <c r="K320" i="1"/>
  <c r="K269" i="1"/>
  <c r="K81" i="1"/>
  <c r="K132" i="1" s="1"/>
  <c r="K273" i="1"/>
  <c r="K324" i="1"/>
  <c r="K92" i="1"/>
  <c r="K84" i="1"/>
  <c r="K135" i="1" s="1"/>
  <c r="K88" i="1"/>
  <c r="K139" i="1" s="1"/>
  <c r="K100" i="1"/>
  <c r="K104" i="1"/>
  <c r="K96" i="1"/>
  <c r="BF343" i="1"/>
  <c r="BE322" i="1"/>
  <c r="BG343" i="1"/>
  <c r="BK335" i="1"/>
  <c r="BJ335" i="1"/>
  <c r="BI335" i="1"/>
  <c r="BH335" i="1"/>
  <c r="E284" i="1"/>
  <c r="DM267" i="1"/>
  <c r="DN267" i="1"/>
  <c r="DO267" i="1"/>
  <c r="EE320" i="1"/>
  <c r="EE269" i="1"/>
  <c r="EE77" i="1"/>
  <c r="EE128" i="1" s="1"/>
  <c r="BS204" i="4"/>
  <c r="BZ204" i="4"/>
  <c r="CG204" i="4"/>
  <c r="BW204" i="4"/>
  <c r="BP204" i="4"/>
  <c r="CD204" i="4"/>
  <c r="BY204" i="4"/>
  <c r="BR204" i="4"/>
  <c r="CF204" i="4"/>
  <c r="F141" i="4"/>
  <c r="CE140" i="4"/>
  <c r="BX140" i="4"/>
  <c r="BQ140" i="4"/>
  <c r="CH138" i="4"/>
  <c r="CA138" i="4"/>
  <c r="BT138" i="4"/>
  <c r="CH503" i="4"/>
  <c r="CG503" i="4"/>
  <c r="BR603" i="4"/>
  <c r="BY603" i="4"/>
  <c r="CF603" i="4"/>
  <c r="CD603" i="4"/>
  <c r="BW603" i="4"/>
  <c r="BP603" i="4"/>
  <c r="CA537" i="4"/>
  <c r="BT537" i="4"/>
  <c r="CH537" i="4"/>
  <c r="BS603" i="4"/>
  <c r="CG603" i="4"/>
  <c r="BZ603" i="4"/>
  <c r="BS601" i="4"/>
  <c r="CG601" i="4"/>
  <c r="BZ601" i="4"/>
  <c r="BQ504" i="4"/>
  <c r="CE504" i="4"/>
  <c r="BX504" i="4"/>
  <c r="BT503" i="4"/>
  <c r="BS503" i="4"/>
  <c r="CA503" i="4"/>
  <c r="BZ503" i="4"/>
  <c r="I139" i="4"/>
  <c r="I538" i="4"/>
  <c r="B138" i="4"/>
  <c r="AW324" i="1"/>
  <c r="BF88" i="1"/>
  <c r="BE88" i="1"/>
  <c r="BF77" i="1"/>
  <c r="BF269" i="1"/>
  <c r="AW273" i="1"/>
  <c r="BE81" i="1"/>
  <c r="BE273" i="1"/>
  <c r="AW81" i="1"/>
  <c r="AW132" i="1" s="1"/>
  <c r="BF81" i="1"/>
  <c r="BF273" i="1"/>
  <c r="BF73" i="1"/>
  <c r="BF265" i="1"/>
  <c r="BE73" i="1"/>
  <c r="BE265" i="1"/>
  <c r="BE77" i="1"/>
  <c r="BE269" i="1"/>
  <c r="EE73" i="1"/>
  <c r="EE124" i="1" s="1"/>
  <c r="BF84" i="1"/>
  <c r="AW73" i="1"/>
  <c r="AW124" i="1" s="1"/>
  <c r="EE81" i="1"/>
  <c r="EE132" i="1" s="1"/>
  <c r="BG84" i="1"/>
  <c r="EE84" i="1"/>
  <c r="EE135" i="1" s="1"/>
  <c r="EE88" i="1"/>
  <c r="EE139" i="1" s="1"/>
  <c r="AW269" i="1"/>
  <c r="AW320" i="1"/>
  <c r="AW77" i="1"/>
  <c r="AW128" i="1" s="1"/>
  <c r="AO77" i="1"/>
  <c r="AO128" i="1" s="1"/>
  <c r="AO88" i="1"/>
  <c r="AO139" i="1" s="1"/>
  <c r="AO84" i="1"/>
  <c r="AO135" i="1" s="1"/>
  <c r="AO81" i="1"/>
  <c r="AO132" i="1" s="1"/>
  <c r="BP77" i="1"/>
  <c r="BP128" i="1" s="1"/>
  <c r="BP269" i="1"/>
  <c r="BP320" i="1"/>
  <c r="BP81" i="1"/>
  <c r="BP132" i="1" s="1"/>
  <c r="BP324" i="1"/>
  <c r="BP273" i="1"/>
  <c r="BQ73" i="1"/>
  <c r="BQ124" i="1" s="1"/>
  <c r="BQ316" i="1"/>
  <c r="BQ265" i="1"/>
  <c r="BP73" i="1"/>
  <c r="BP124" i="1" s="1"/>
  <c r="BP316" i="1"/>
  <c r="BP265" i="1"/>
  <c r="BQ81" i="1"/>
  <c r="BQ132" i="1" s="1"/>
  <c r="BQ324" i="1"/>
  <c r="BQ273" i="1"/>
  <c r="BQ92" i="1"/>
  <c r="BQ88" i="1"/>
  <c r="BQ139" i="1" s="1"/>
  <c r="BQ84" i="1"/>
  <c r="BQ135" i="1" s="1"/>
  <c r="BP92" i="1"/>
  <c r="BP88" i="1"/>
  <c r="BP139" i="1" s="1"/>
  <c r="BP280" i="1"/>
  <c r="BP84" i="1"/>
  <c r="BP135" i="1" s="1"/>
  <c r="BQ77" i="1"/>
  <c r="BQ128" i="1" s="1"/>
  <c r="BQ269" i="1"/>
  <c r="BQ320" i="1"/>
  <c r="BE84" i="1"/>
  <c r="BC252" i="1"/>
  <c r="B253" i="1"/>
  <c r="BK252" i="1"/>
  <c r="BJ252" i="1"/>
  <c r="BI252" i="1"/>
  <c r="BH252" i="1"/>
  <c r="DM252" i="1"/>
  <c r="DN252" i="1"/>
  <c r="DO252" i="1"/>
  <c r="G205" i="4"/>
  <c r="H205" i="4"/>
  <c r="E205" i="4"/>
  <c r="H604" i="4"/>
  <c r="E604" i="4"/>
  <c r="G604" i="4"/>
  <c r="A206" i="4"/>
  <c r="AW104" i="1"/>
  <c r="BS104" i="1"/>
  <c r="BS100" i="1"/>
  <c r="BS96" i="1"/>
  <c r="BR104" i="1"/>
  <c r="BR100" i="1"/>
  <c r="BR96" i="1"/>
  <c r="AW88" i="1"/>
  <c r="AW139" i="1" s="1"/>
  <c r="B197" i="1"/>
  <c r="BS92" i="1"/>
  <c r="BS88" i="1"/>
  <c r="BS139" i="1" s="1"/>
  <c r="BR81" i="1"/>
  <c r="BR132" i="1" s="1"/>
  <c r="BR324" i="1"/>
  <c r="BR273" i="1"/>
  <c r="BS84" i="1"/>
  <c r="BS135" i="1" s="1"/>
  <c r="BR88" i="1"/>
  <c r="BR139" i="1" s="1"/>
  <c r="BR92" i="1"/>
  <c r="BR84" i="1"/>
  <c r="BR135" i="1" s="1"/>
  <c r="BR327" i="1"/>
  <c r="BR276" i="1"/>
  <c r="BS77" i="1"/>
  <c r="BS128" i="1" s="1"/>
  <c r="BS269" i="1"/>
  <c r="BS320" i="1"/>
  <c r="BR77" i="1"/>
  <c r="BR128" i="1" s="1"/>
  <c r="BR269" i="1"/>
  <c r="BR320" i="1"/>
  <c r="BR73" i="1"/>
  <c r="BR124" i="1" s="1"/>
  <c r="BR265" i="1"/>
  <c r="BR316" i="1"/>
  <c r="BS81" i="1"/>
  <c r="BS132" i="1" s="1"/>
  <c r="BS324" i="1"/>
  <c r="BS273" i="1"/>
  <c r="BS73" i="1"/>
  <c r="BS124" i="1" s="1"/>
  <c r="BS265" i="1"/>
  <c r="BS316" i="1"/>
  <c r="BZ73" i="1"/>
  <c r="BZ124" i="1" s="1"/>
  <c r="BZ316" i="1"/>
  <c r="BZ265" i="1"/>
  <c r="BY84" i="1"/>
  <c r="BY135" i="1" s="1"/>
  <c r="BY92" i="1"/>
  <c r="BZ77" i="1"/>
  <c r="BZ128" i="1" s="1"/>
  <c r="BZ269" i="1"/>
  <c r="BZ320" i="1"/>
  <c r="BY73" i="1"/>
  <c r="BY124" i="1" s="1"/>
  <c r="BY316" i="1"/>
  <c r="BY265" i="1"/>
  <c r="BY77" i="1"/>
  <c r="BY128" i="1" s="1"/>
  <c r="BY269" i="1"/>
  <c r="BY320" i="1"/>
  <c r="BY96" i="1"/>
  <c r="BY104" i="1"/>
  <c r="BY100" i="1"/>
  <c r="BZ88" i="1"/>
  <c r="BZ139" i="1" s="1"/>
  <c r="BZ84" i="1"/>
  <c r="BZ135" i="1" s="1"/>
  <c r="BZ92" i="1"/>
  <c r="BZ81" i="1"/>
  <c r="BZ132" i="1" s="1"/>
  <c r="BZ273" i="1"/>
  <c r="BZ324" i="1"/>
  <c r="AW316" i="1"/>
  <c r="BZ100" i="1"/>
  <c r="AW265" i="1"/>
  <c r="BZ96" i="1"/>
  <c r="BZ104" i="1"/>
  <c r="BY81" i="1"/>
  <c r="BY132" i="1" s="1"/>
  <c r="BY273" i="1"/>
  <c r="BY324" i="1"/>
  <c r="BY88" i="1"/>
  <c r="BY139" i="1" s="1"/>
  <c r="EE104" i="1"/>
  <c r="AW85" i="1"/>
  <c r="AW136" i="1" s="1"/>
  <c r="EE100" i="1"/>
  <c r="EE96" i="1"/>
  <c r="EE265" i="1"/>
  <c r="EE324" i="1"/>
  <c r="EE316" i="1"/>
  <c r="EE273" i="1"/>
  <c r="DU316" i="1"/>
  <c r="DP265" i="1"/>
  <c r="G72" i="1"/>
  <c r="B285" i="1"/>
  <c r="DO284" i="1"/>
  <c r="DN284" i="1"/>
  <c r="DM284" i="1"/>
  <c r="AQ316" i="1"/>
  <c r="AQ73" i="1"/>
  <c r="AQ124" i="1" s="1"/>
  <c r="AQ77" i="1"/>
  <c r="AQ128" i="1" s="1"/>
  <c r="AQ320" i="1"/>
  <c r="AQ81" i="1"/>
  <c r="AQ132" i="1" s="1"/>
  <c r="AQ324" i="1"/>
  <c r="AQ93" i="1"/>
  <c r="AQ97" i="1"/>
  <c r="AQ105" i="1"/>
  <c r="AQ101" i="1"/>
  <c r="BG105" i="1"/>
  <c r="BG106" i="1" s="1"/>
  <c r="BG97" i="1"/>
  <c r="BG98" i="1" s="1"/>
  <c r="BG177" i="1" s="1"/>
  <c r="BG101" i="1"/>
  <c r="BG102" i="1" s="1"/>
  <c r="BG178" i="1" s="1"/>
  <c r="BF105" i="1"/>
  <c r="BF106" i="1" s="1"/>
  <c r="BF101" i="1"/>
  <c r="BF102" i="1" s="1"/>
  <c r="BF178" i="1" s="1"/>
  <c r="BF97" i="1"/>
  <c r="BF98" i="1" s="1"/>
  <c r="BF177" i="1" s="1"/>
  <c r="BE93" i="1"/>
  <c r="BE94" i="1" s="1"/>
  <c r="AQ88" i="1"/>
  <c r="AQ139" i="1" s="1"/>
  <c r="AQ84" i="1"/>
  <c r="AQ135" i="1" s="1"/>
  <c r="F505" i="4"/>
  <c r="B488" i="4"/>
  <c r="B336" i="1"/>
  <c r="AN9" i="1"/>
  <c r="AN7" i="1"/>
  <c r="DO316" i="1"/>
  <c r="DN316" i="1"/>
  <c r="DM316" i="1"/>
  <c r="DN335" i="1"/>
  <c r="DO335" i="1"/>
  <c r="DM335" i="1"/>
  <c r="DP316" i="1"/>
  <c r="DJ16" i="1"/>
  <c r="DL16" i="1"/>
  <c r="EQ16" i="1"/>
  <c r="DK16" i="1"/>
  <c r="BL16" i="1"/>
  <c r="EN16" i="1"/>
  <c r="BO16" i="1"/>
  <c r="EP16" i="1"/>
  <c r="DI16" i="1"/>
  <c r="BM16" i="1"/>
  <c r="BM367" i="1"/>
  <c r="BM370" i="1"/>
  <c r="BL367" i="1"/>
  <c r="BL370" i="1"/>
  <c r="BE16" i="1"/>
  <c r="AO16" i="1"/>
  <c r="AU16" i="1"/>
  <c r="AV16" i="1"/>
  <c r="AN13" i="1"/>
  <c r="AM5" i="1"/>
  <c r="DZ43" i="1" l="1"/>
  <c r="DZ94" i="1" s="1"/>
  <c r="DZ93" i="1"/>
  <c r="DZ39" i="1"/>
  <c r="DZ90" i="1" s="1"/>
  <c r="DZ141" i="1" s="1"/>
  <c r="DZ89" i="1"/>
  <c r="DZ140" i="1" s="1"/>
  <c r="DZ35" i="1"/>
  <c r="DZ86" i="1" s="1"/>
  <c r="DZ137" i="1" s="1"/>
  <c r="DZ85" i="1"/>
  <c r="DZ68" i="1"/>
  <c r="DZ69" i="1"/>
  <c r="DT35" i="1"/>
  <c r="DT86" i="1" s="1"/>
  <c r="DT137" i="1" s="1"/>
  <c r="DT85" i="1"/>
  <c r="DT69" i="1"/>
  <c r="DT68" i="1"/>
  <c r="DT43" i="1"/>
  <c r="DT94" i="1" s="1"/>
  <c r="DT93" i="1"/>
  <c r="DT39" i="1"/>
  <c r="DT90" i="1" s="1"/>
  <c r="DT141" i="1" s="1"/>
  <c r="DT89" i="1"/>
  <c r="DT140" i="1" s="1"/>
  <c r="DS39" i="1"/>
  <c r="DS90" i="1" s="1"/>
  <c r="DS141" i="1" s="1"/>
  <c r="DS89" i="1"/>
  <c r="DS140" i="1" s="1"/>
  <c r="DS35" i="1"/>
  <c r="DS86" i="1" s="1"/>
  <c r="DS137" i="1" s="1"/>
  <c r="DS85" i="1"/>
  <c r="DS68" i="1"/>
  <c r="DS69" i="1"/>
  <c r="DS43" i="1"/>
  <c r="DS94" i="1" s="1"/>
  <c r="DS93" i="1"/>
  <c r="CZ35" i="1"/>
  <c r="CZ86" i="1" s="1"/>
  <c r="CZ137" i="1" s="1"/>
  <c r="CZ85" i="1"/>
  <c r="CZ68" i="1"/>
  <c r="CZ69" i="1"/>
  <c r="DC35" i="1"/>
  <c r="DC86" i="1" s="1"/>
  <c r="DC137" i="1" s="1"/>
  <c r="DC85" i="1"/>
  <c r="DC68" i="1"/>
  <c r="DC69" i="1"/>
  <c r="DC39" i="1"/>
  <c r="DC90" i="1" s="1"/>
  <c r="DC141" i="1" s="1"/>
  <c r="DC89" i="1"/>
  <c r="DC140" i="1" s="1"/>
  <c r="DC43" i="1"/>
  <c r="DC94" i="1" s="1"/>
  <c r="DC93" i="1"/>
  <c r="DC144" i="1" s="1"/>
  <c r="DF54" i="1"/>
  <c r="DF65" i="1"/>
  <c r="DF116" i="1" s="1"/>
  <c r="DF104" i="1"/>
  <c r="DF50" i="1"/>
  <c r="DF61" i="1"/>
  <c r="DF112" i="1" s="1"/>
  <c r="DF100" i="1"/>
  <c r="DF46" i="1"/>
  <c r="DF57" i="1"/>
  <c r="DF108" i="1" s="1"/>
  <c r="DF96" i="1"/>
  <c r="DE54" i="1"/>
  <c r="DE65" i="1"/>
  <c r="DE116" i="1" s="1"/>
  <c r="DE104" i="1"/>
  <c r="DE46" i="1"/>
  <c r="DE57" i="1"/>
  <c r="DE108" i="1" s="1"/>
  <c r="DE96" i="1"/>
  <c r="DE50" i="1"/>
  <c r="DE61" i="1"/>
  <c r="DE112" i="1" s="1"/>
  <c r="DE100" i="1"/>
  <c r="DD35" i="1"/>
  <c r="DD86" i="1" s="1"/>
  <c r="DD137" i="1" s="1"/>
  <c r="DD85" i="1"/>
  <c r="DD68" i="1"/>
  <c r="DD69" i="1"/>
  <c r="CZ39" i="1"/>
  <c r="CZ90" i="1" s="1"/>
  <c r="CZ141" i="1" s="1"/>
  <c r="CZ89" i="1"/>
  <c r="CZ140" i="1" s="1"/>
  <c r="DD39" i="1"/>
  <c r="DD90" i="1" s="1"/>
  <c r="DD141" i="1" s="1"/>
  <c r="DD89" i="1"/>
  <c r="DD140" i="1" s="1"/>
  <c r="CZ43" i="1"/>
  <c r="CZ94" i="1" s="1"/>
  <c r="CZ93" i="1"/>
  <c r="CZ144" i="1" s="1"/>
  <c r="DD43" i="1"/>
  <c r="DD94" i="1" s="1"/>
  <c r="DD93" i="1"/>
  <c r="DD144" i="1" s="1"/>
  <c r="BQ331" i="1"/>
  <c r="BQ280" i="1"/>
  <c r="AW280" i="1"/>
  <c r="AW331" i="1"/>
  <c r="BZ276" i="1"/>
  <c r="BZ327" i="1"/>
  <c r="B145" i="1"/>
  <c r="E144" i="1"/>
  <c r="DP144" i="1"/>
  <c r="BI144" i="1"/>
  <c r="BH144" i="1"/>
  <c r="BJ144" i="1"/>
  <c r="BK144" i="1"/>
  <c r="DO144" i="1"/>
  <c r="DM144" i="1"/>
  <c r="DN144" i="1"/>
  <c r="D144" i="1"/>
  <c r="DZ144" i="1"/>
  <c r="DT144" i="1"/>
  <c r="DS144" i="1"/>
  <c r="BY101" i="1"/>
  <c r="BS93" i="1"/>
  <c r="BS143" i="1"/>
  <c r="AQ96" i="1"/>
  <c r="BY105" i="1"/>
  <c r="BY97" i="1"/>
  <c r="AW100" i="1"/>
  <c r="EE105" i="1"/>
  <c r="BZ105" i="1"/>
  <c r="AW96" i="1"/>
  <c r="BZ97" i="1"/>
  <c r="AQ327" i="1"/>
  <c r="AQ134" i="1"/>
  <c r="Z265" i="1"/>
  <c r="Z123" i="1"/>
  <c r="BZ101" i="1"/>
  <c r="U106" i="1"/>
  <c r="U117" i="1"/>
  <c r="U102" i="1"/>
  <c r="U109" i="1"/>
  <c r="AD93" i="1"/>
  <c r="AD143" i="1"/>
  <c r="U98" i="1"/>
  <c r="BZ93" i="1"/>
  <c r="BZ143" i="1"/>
  <c r="DU327" i="1"/>
  <c r="DU134" i="1"/>
  <c r="U113" i="1"/>
  <c r="BR101" i="1"/>
  <c r="BR105" i="1"/>
  <c r="BS97" i="1"/>
  <c r="BS101" i="1"/>
  <c r="X93" i="1"/>
  <c r="X143" i="1"/>
  <c r="AQ92" i="1"/>
  <c r="AQ143" i="1" s="1"/>
  <c r="AQ142" i="1"/>
  <c r="U269" i="1"/>
  <c r="U127" i="1"/>
  <c r="BS105" i="1"/>
  <c r="BP93" i="1"/>
  <c r="BP143" i="1"/>
  <c r="AW105" i="1"/>
  <c r="BR97" i="1"/>
  <c r="K97" i="1"/>
  <c r="AW335" i="1"/>
  <c r="AW142" i="1"/>
  <c r="BY93" i="1"/>
  <c r="BY143" i="1"/>
  <c r="BR93" i="1"/>
  <c r="BR143" i="1"/>
  <c r="K105" i="1"/>
  <c r="AQ102" i="1"/>
  <c r="AQ178" i="1" s="1"/>
  <c r="BQ93" i="1"/>
  <c r="BQ143" i="1"/>
  <c r="K101" i="1"/>
  <c r="Z324" i="1"/>
  <c r="Z131" i="1"/>
  <c r="AQ106" i="1"/>
  <c r="Z320" i="1"/>
  <c r="Z127" i="1"/>
  <c r="AQ98" i="1"/>
  <c r="EE97" i="1"/>
  <c r="AQ100" i="1"/>
  <c r="AQ94" i="1"/>
  <c r="AQ144" i="1"/>
  <c r="K93" i="1"/>
  <c r="K143" i="1"/>
  <c r="AQ331" i="1"/>
  <c r="AQ138" i="1"/>
  <c r="U335" i="1"/>
  <c r="U142" i="1"/>
  <c r="AQ104" i="1"/>
  <c r="EE101" i="1"/>
  <c r="U284" i="1"/>
  <c r="AD284" i="1"/>
  <c r="AD335" i="1"/>
  <c r="DV284" i="1"/>
  <c r="DV335" i="1"/>
  <c r="BS327" i="1"/>
  <c r="BS276" i="1"/>
  <c r="BZ331" i="1"/>
  <c r="BZ280" i="1"/>
  <c r="AW284" i="1"/>
  <c r="Z88" i="1"/>
  <c r="AD280" i="1"/>
  <c r="Z84" i="1"/>
  <c r="X280" i="1"/>
  <c r="U84" i="1"/>
  <c r="BQ276" i="1"/>
  <c r="BQ284" i="1"/>
  <c r="BY284" i="1"/>
  <c r="U172" i="1"/>
  <c r="U250" i="1" s="1"/>
  <c r="BS331" i="1"/>
  <c r="K335" i="1"/>
  <c r="U173" i="1"/>
  <c r="U251" i="1" s="1"/>
  <c r="BS335" i="1"/>
  <c r="BY280" i="1"/>
  <c r="Z172" i="1"/>
  <c r="Z250" i="1" s="1"/>
  <c r="K280" i="1"/>
  <c r="BP284" i="1"/>
  <c r="BE92" i="1"/>
  <c r="BE285" i="1" s="1"/>
  <c r="K327" i="1"/>
  <c r="BY335" i="1"/>
  <c r="BR284" i="1"/>
  <c r="U273" i="1"/>
  <c r="EE331" i="1"/>
  <c r="BR331" i="1"/>
  <c r="DV273" i="1"/>
  <c r="BE281" i="1"/>
  <c r="Z173" i="1"/>
  <c r="Z251" i="1" s="1"/>
  <c r="DV265" i="1"/>
  <c r="DV269" i="1"/>
  <c r="AO92" i="1"/>
  <c r="AO143" i="1" s="1"/>
  <c r="EE276" i="1"/>
  <c r="BP276" i="1"/>
  <c r="DV280" i="1"/>
  <c r="BZ335" i="1"/>
  <c r="EE92" i="1"/>
  <c r="EE143" i="1" s="1"/>
  <c r="AD276" i="1"/>
  <c r="U320" i="1"/>
  <c r="BE276" i="1"/>
  <c r="U324" i="1"/>
  <c r="EE270" i="1"/>
  <c r="AN10" i="1"/>
  <c r="AN11" i="1"/>
  <c r="BY276" i="1"/>
  <c r="AW84" i="1"/>
  <c r="BF276" i="1"/>
  <c r="BG92" i="1"/>
  <c r="BG285" i="1" s="1"/>
  <c r="BY327" i="1"/>
  <c r="AW92" i="1"/>
  <c r="Z316" i="1"/>
  <c r="U171" i="1"/>
  <c r="U249" i="1" s="1"/>
  <c r="Z171" i="1"/>
  <c r="U316" i="1"/>
  <c r="U265" i="1"/>
  <c r="X276" i="1"/>
  <c r="Z92" i="1"/>
  <c r="DV276" i="1"/>
  <c r="BP331" i="1"/>
  <c r="BE280" i="1"/>
  <c r="BF92" i="1"/>
  <c r="BF285" i="1" s="1"/>
  <c r="BG280" i="1"/>
  <c r="Z273" i="1"/>
  <c r="EE74" i="1"/>
  <c r="EE125" i="1" s="1"/>
  <c r="U92" i="1"/>
  <c r="BG276" i="1"/>
  <c r="Z269" i="1"/>
  <c r="BP335" i="1"/>
  <c r="AO103" i="1"/>
  <c r="BP327" i="1"/>
  <c r="AQ335" i="1"/>
  <c r="X327" i="1"/>
  <c r="DV327" i="1"/>
  <c r="BZ284" i="1"/>
  <c r="DV331" i="1"/>
  <c r="AV103" i="1"/>
  <c r="BS115" i="1"/>
  <c r="BS107" i="1"/>
  <c r="AD327" i="1"/>
  <c r="X331" i="1"/>
  <c r="BS284" i="1"/>
  <c r="BG85" i="1"/>
  <c r="BG277" i="1"/>
  <c r="BG78" i="1"/>
  <c r="BG270" i="1"/>
  <c r="BG74" i="1"/>
  <c r="BG266" i="1"/>
  <c r="BH285" i="1"/>
  <c r="BJ285" i="1"/>
  <c r="BI285" i="1"/>
  <c r="BK285" i="1"/>
  <c r="BG81" i="1"/>
  <c r="BG273" i="1"/>
  <c r="BG89" i="1"/>
  <c r="BG281" i="1"/>
  <c r="Z335" i="1"/>
  <c r="BQ335" i="1"/>
  <c r="Z284" i="1"/>
  <c r="AV99" i="1"/>
  <c r="AO99" i="1"/>
  <c r="BS111" i="1"/>
  <c r="BR280" i="1"/>
  <c r="BS280" i="1"/>
  <c r="BY331" i="1"/>
  <c r="BZ107" i="1"/>
  <c r="K331" i="1"/>
  <c r="K276" i="1"/>
  <c r="AW327" i="1"/>
  <c r="BZ111" i="1"/>
  <c r="K284" i="1"/>
  <c r="BR335" i="1"/>
  <c r="BR111" i="1"/>
  <c r="BR115" i="1"/>
  <c r="BR107" i="1"/>
  <c r="BZ115" i="1"/>
  <c r="BF115" i="1"/>
  <c r="EE108" i="1"/>
  <c r="AQ107" i="1"/>
  <c r="BF107" i="1"/>
  <c r="DX45" i="1"/>
  <c r="DX95" i="1"/>
  <c r="DW57" i="1"/>
  <c r="DW107" i="1"/>
  <c r="DX23" i="1"/>
  <c r="DX74" i="1" s="1"/>
  <c r="DX125" i="1" s="1"/>
  <c r="DX73" i="1"/>
  <c r="DX124" i="1" s="1"/>
  <c r="DU38" i="1"/>
  <c r="DU88" i="1"/>
  <c r="DU139" i="1" s="1"/>
  <c r="DW61" i="1"/>
  <c r="DW111" i="1"/>
  <c r="DU42" i="1"/>
  <c r="DU92" i="1"/>
  <c r="DU143" i="1" s="1"/>
  <c r="DW38" i="1"/>
  <c r="DW88" i="1"/>
  <c r="DW139" i="1" s="1"/>
  <c r="DW23" i="1"/>
  <c r="DW74" i="1" s="1"/>
  <c r="DW125" i="1" s="1"/>
  <c r="DW73" i="1"/>
  <c r="DW124" i="1" s="1"/>
  <c r="DW65" i="1"/>
  <c r="DW115" i="1"/>
  <c r="DL27" i="1"/>
  <c r="DL78" i="1" s="1"/>
  <c r="DL129" i="1" s="1"/>
  <c r="DL77" i="1"/>
  <c r="DL128" i="1" s="1"/>
  <c r="DY50" i="1"/>
  <c r="DY100" i="1"/>
  <c r="DU54" i="1"/>
  <c r="DU104" i="1"/>
  <c r="DX34" i="1"/>
  <c r="DX84" i="1"/>
  <c r="DX135" i="1" s="1"/>
  <c r="DV50" i="1"/>
  <c r="DV100" i="1"/>
  <c r="DL53" i="1"/>
  <c r="DL103" i="1"/>
  <c r="DL34" i="1"/>
  <c r="DL84" i="1"/>
  <c r="DL135" i="1" s="1"/>
  <c r="DY23" i="1"/>
  <c r="DY74" i="1" s="1"/>
  <c r="DY125" i="1" s="1"/>
  <c r="DY73" i="1"/>
  <c r="DY124" i="1" s="1"/>
  <c r="U276" i="1"/>
  <c r="DL49" i="1"/>
  <c r="DL99" i="1"/>
  <c r="DV54" i="1"/>
  <c r="DV104" i="1"/>
  <c r="DU57" i="1"/>
  <c r="DU107" i="1"/>
  <c r="U327" i="1"/>
  <c r="DL45" i="1"/>
  <c r="DL95" i="1"/>
  <c r="DU27" i="1"/>
  <c r="DU78" i="1" s="1"/>
  <c r="DU129" i="1" s="1"/>
  <c r="DU77" i="1"/>
  <c r="DU128" i="1" s="1"/>
  <c r="DY54" i="1"/>
  <c r="DY104" i="1"/>
  <c r="DW27" i="1"/>
  <c r="DW78" i="1" s="1"/>
  <c r="DW129" i="1" s="1"/>
  <c r="DW77" i="1"/>
  <c r="DW128" i="1" s="1"/>
  <c r="DY65" i="1"/>
  <c r="DY115" i="1"/>
  <c r="DV23" i="1"/>
  <c r="DV74" i="1" s="1"/>
  <c r="DV125" i="1" s="1"/>
  <c r="DV73" i="1"/>
  <c r="DV124" i="1" s="1"/>
  <c r="DW34" i="1"/>
  <c r="DW84" i="1"/>
  <c r="DW135" i="1" s="1"/>
  <c r="DY61" i="1"/>
  <c r="DY111" i="1"/>
  <c r="DV27" i="1"/>
  <c r="DV78" i="1" s="1"/>
  <c r="DV129" i="1" s="1"/>
  <c r="DV77" i="1"/>
  <c r="DV128" i="1" s="1"/>
  <c r="DY57" i="1"/>
  <c r="DY107" i="1"/>
  <c r="DU34" i="1"/>
  <c r="DU84" i="1"/>
  <c r="DY27" i="1"/>
  <c r="DY78" i="1" s="1"/>
  <c r="DY129" i="1" s="1"/>
  <c r="DY77" i="1"/>
  <c r="DY128" i="1" s="1"/>
  <c r="DV46" i="1"/>
  <c r="DV96" i="1"/>
  <c r="DU50" i="1"/>
  <c r="DU100" i="1"/>
  <c r="DV38" i="1"/>
  <c r="DV88" i="1"/>
  <c r="DV139" i="1" s="1"/>
  <c r="DL31" i="1"/>
  <c r="DL82" i="1" s="1"/>
  <c r="DL133" i="1" s="1"/>
  <c r="DL81" i="1"/>
  <c r="DL132" i="1" s="1"/>
  <c r="DL38" i="1"/>
  <c r="DL88" i="1"/>
  <c r="DL139" i="1" s="1"/>
  <c r="DY38" i="1"/>
  <c r="DY88" i="1"/>
  <c r="DY139" i="1" s="1"/>
  <c r="DX53" i="1"/>
  <c r="DX103" i="1"/>
  <c r="BQ327" i="1"/>
  <c r="DU46" i="1"/>
  <c r="DU96" i="1"/>
  <c r="DV42" i="1"/>
  <c r="DV92" i="1"/>
  <c r="DV143" i="1" s="1"/>
  <c r="DW31" i="1"/>
  <c r="DW82" i="1" s="1"/>
  <c r="DW133" i="1" s="1"/>
  <c r="DW81" i="1"/>
  <c r="DW132" i="1" s="1"/>
  <c r="DX38" i="1"/>
  <c r="DX88" i="1"/>
  <c r="DX139" i="1" s="1"/>
  <c r="DL42" i="1"/>
  <c r="DL92" i="1"/>
  <c r="DL143" i="1" s="1"/>
  <c r="DY34" i="1"/>
  <c r="DY84" i="1"/>
  <c r="DY135" i="1" s="1"/>
  <c r="DW50" i="1"/>
  <c r="DW100" i="1"/>
  <c r="DV65" i="1"/>
  <c r="DV115" i="1"/>
  <c r="DX42" i="1"/>
  <c r="DX92" i="1"/>
  <c r="DX143" i="1" s="1"/>
  <c r="DX31" i="1"/>
  <c r="DX82" i="1" s="1"/>
  <c r="DX133" i="1" s="1"/>
  <c r="DX81" i="1"/>
  <c r="DX132" i="1" s="1"/>
  <c r="DU23" i="1"/>
  <c r="DU74" i="1" s="1"/>
  <c r="DU125" i="1" s="1"/>
  <c r="DU73" i="1"/>
  <c r="DU124" i="1" s="1"/>
  <c r="DV61" i="1"/>
  <c r="DV111" i="1"/>
  <c r="DV57" i="1"/>
  <c r="DV107" i="1"/>
  <c r="DY31" i="1"/>
  <c r="DY82" i="1" s="1"/>
  <c r="DY133" i="1" s="1"/>
  <c r="DY81" i="1"/>
  <c r="DY132" i="1" s="1"/>
  <c r="DV34" i="1"/>
  <c r="DV84" i="1"/>
  <c r="DV135" i="1" s="1"/>
  <c r="DW54" i="1"/>
  <c r="DW104" i="1"/>
  <c r="Z276" i="1"/>
  <c r="DU31" i="1"/>
  <c r="DU82" i="1" s="1"/>
  <c r="DU133" i="1" s="1"/>
  <c r="DU81" i="1"/>
  <c r="DU132" i="1" s="1"/>
  <c r="Z327" i="1"/>
  <c r="DY46" i="1"/>
  <c r="DY96" i="1"/>
  <c r="DY42" i="1"/>
  <c r="DY92" i="1"/>
  <c r="DY143" i="1" s="1"/>
  <c r="DW46" i="1"/>
  <c r="DW96" i="1"/>
  <c r="DX49" i="1"/>
  <c r="DX99" i="1"/>
  <c r="DU65" i="1"/>
  <c r="DU115" i="1"/>
  <c r="DU61" i="1"/>
  <c r="DU111" i="1"/>
  <c r="DX27" i="1"/>
  <c r="DX78" i="1" s="1"/>
  <c r="DX129" i="1" s="1"/>
  <c r="DX77" i="1"/>
  <c r="DX128" i="1" s="1"/>
  <c r="DW42" i="1"/>
  <c r="DW92" i="1"/>
  <c r="DW143" i="1" s="1"/>
  <c r="DV31" i="1"/>
  <c r="DV82" i="1" s="1"/>
  <c r="DV133" i="1" s="1"/>
  <c r="DV81" i="1"/>
  <c r="DV132" i="1" s="1"/>
  <c r="DL23" i="1"/>
  <c r="DL74" i="1" s="1"/>
  <c r="DL125" i="1" s="1"/>
  <c r="DL73" i="1"/>
  <c r="DL124" i="1" s="1"/>
  <c r="EE284" i="1"/>
  <c r="BE103" i="1"/>
  <c r="BE104" i="1" s="1"/>
  <c r="BE95" i="1"/>
  <c r="BE96" i="1" s="1"/>
  <c r="BE99" i="1"/>
  <c r="BE100" i="1" s="1"/>
  <c r="BY115" i="1"/>
  <c r="BY111" i="1"/>
  <c r="AU99" i="1"/>
  <c r="DA82" i="1"/>
  <c r="DA133" i="1" s="1"/>
  <c r="DA81" i="1"/>
  <c r="DA132" i="1" s="1"/>
  <c r="Z280" i="1"/>
  <c r="DA78" i="1"/>
  <c r="DA129" i="1" s="1"/>
  <c r="DA77" i="1"/>
  <c r="DA128" i="1" s="1"/>
  <c r="EE335" i="1"/>
  <c r="DA74" i="1"/>
  <c r="DA125" i="1" s="1"/>
  <c r="DA73" i="1"/>
  <c r="DA124" i="1" s="1"/>
  <c r="DA57" i="1"/>
  <c r="DA107" i="1"/>
  <c r="DA65" i="1"/>
  <c r="DA115" i="1"/>
  <c r="AD331" i="1"/>
  <c r="DA61" i="1"/>
  <c r="DA111" i="1"/>
  <c r="DA96" i="1"/>
  <c r="DA100" i="1"/>
  <c r="DA104" i="1"/>
  <c r="Z331" i="1"/>
  <c r="AO95" i="1"/>
  <c r="BG86" i="1"/>
  <c r="BE284" i="1"/>
  <c r="AW276" i="1"/>
  <c r="AQ115" i="1"/>
  <c r="AQ111" i="1"/>
  <c r="EE280" i="1"/>
  <c r="K107" i="1"/>
  <c r="EE112" i="1"/>
  <c r="K111" i="1"/>
  <c r="BF111" i="1"/>
  <c r="K115" i="1"/>
  <c r="EE115" i="1"/>
  <c r="BG107" i="1"/>
  <c r="EE327" i="1"/>
  <c r="BG115" i="1"/>
  <c r="BG111" i="1"/>
  <c r="EE116" i="1"/>
  <c r="EE111" i="1"/>
  <c r="BY107" i="1"/>
  <c r="EE107" i="1"/>
  <c r="AU103" i="1"/>
  <c r="AW61" i="1"/>
  <c r="AW111" i="1"/>
  <c r="AW65" i="1"/>
  <c r="AW115" i="1"/>
  <c r="U331" i="1"/>
  <c r="U280" i="1"/>
  <c r="AW57" i="1"/>
  <c r="AW107" i="1"/>
  <c r="BM69" i="1"/>
  <c r="BM68" i="1"/>
  <c r="DQ81" i="1"/>
  <c r="DQ132" i="1" s="1"/>
  <c r="DD81" i="1"/>
  <c r="DD132" i="1" s="1"/>
  <c r="DC81" i="1"/>
  <c r="DC132" i="1" s="1"/>
  <c r="DZ81" i="1"/>
  <c r="DZ132" i="1" s="1"/>
  <c r="DT81" i="1"/>
  <c r="DT132" i="1" s="1"/>
  <c r="DS81" i="1"/>
  <c r="DS132" i="1" s="1"/>
  <c r="DR81" i="1"/>
  <c r="DR132" i="1" s="1"/>
  <c r="DB81" i="1"/>
  <c r="DB132" i="1" s="1"/>
  <c r="CZ81" i="1"/>
  <c r="CZ132" i="1" s="1"/>
  <c r="CF31" i="1"/>
  <c r="CA23" i="1"/>
  <c r="DF73" i="1"/>
  <c r="DF124" i="1" s="1"/>
  <c r="DE73" i="1"/>
  <c r="DE124" i="1" s="1"/>
  <c r="CA57" i="1"/>
  <c r="CA27" i="1"/>
  <c r="DE77" i="1"/>
  <c r="DE128" i="1" s="1"/>
  <c r="DF77" i="1"/>
  <c r="DF128" i="1" s="1"/>
  <c r="CA61" i="1"/>
  <c r="CA65" i="1"/>
  <c r="CA38" i="1"/>
  <c r="DF88" i="1"/>
  <c r="DF139" i="1" s="1"/>
  <c r="DE88" i="1"/>
  <c r="DE139" i="1" s="1"/>
  <c r="BM56" i="1"/>
  <c r="BM57" i="1" s="1"/>
  <c r="BM58" i="1" s="1"/>
  <c r="BM59" i="1" s="1"/>
  <c r="BM60" i="1"/>
  <c r="BM61" i="1" s="1"/>
  <c r="BM62" i="1" s="1"/>
  <c r="BM63" i="1" s="1"/>
  <c r="BM64" i="1"/>
  <c r="BM65" i="1" s="1"/>
  <c r="BM66" i="1" s="1"/>
  <c r="BM67" i="1" s="1"/>
  <c r="BO64" i="1"/>
  <c r="BO65" i="1" s="1"/>
  <c r="BO66" i="1" s="1"/>
  <c r="BO67" i="1" s="1"/>
  <c r="BO56" i="1"/>
  <c r="BO57" i="1" s="1"/>
  <c r="BO58" i="1" s="1"/>
  <c r="BO59" i="1" s="1"/>
  <c r="BO60" i="1"/>
  <c r="BO61" i="1" s="1"/>
  <c r="BO62" i="1" s="1"/>
  <c r="BO63" i="1" s="1"/>
  <c r="CA42" i="1"/>
  <c r="DF92" i="1"/>
  <c r="DF143" i="1" s="1"/>
  <c r="DE92" i="1"/>
  <c r="DE143" i="1" s="1"/>
  <c r="EN64" i="1"/>
  <c r="EN65" i="1" s="1"/>
  <c r="EN66" i="1" s="1"/>
  <c r="EN67" i="1" s="1"/>
  <c r="EN56" i="1"/>
  <c r="EN57" i="1" s="1"/>
  <c r="EN58" i="1" s="1"/>
  <c r="EN59" i="1" s="1"/>
  <c r="EN60" i="1"/>
  <c r="EN61" i="1" s="1"/>
  <c r="EN62" i="1" s="1"/>
  <c r="EN63" i="1" s="1"/>
  <c r="BL64" i="1"/>
  <c r="BL65" i="1" s="1"/>
  <c r="BL66" i="1" s="1"/>
  <c r="BL67" i="1" s="1"/>
  <c r="BL56" i="1"/>
  <c r="BL57" i="1" s="1"/>
  <c r="BL58" i="1" s="1"/>
  <c r="BL59" i="1" s="1"/>
  <c r="BL60" i="1"/>
  <c r="BL61" i="1" s="1"/>
  <c r="BL62" i="1" s="1"/>
  <c r="BL63" i="1" s="1"/>
  <c r="DD73" i="1"/>
  <c r="DD124" i="1" s="1"/>
  <c r="DC73" i="1"/>
  <c r="DC124" i="1" s="1"/>
  <c r="DB73" i="1"/>
  <c r="DB124" i="1" s="1"/>
  <c r="CZ73" i="1"/>
  <c r="CZ124" i="1" s="1"/>
  <c r="DZ73" i="1"/>
  <c r="DZ124" i="1" s="1"/>
  <c r="DT73" i="1"/>
  <c r="DT124" i="1" s="1"/>
  <c r="DS73" i="1"/>
  <c r="DS124" i="1" s="1"/>
  <c r="DR73" i="1"/>
  <c r="DR124" i="1" s="1"/>
  <c r="DQ73" i="1"/>
  <c r="DQ124" i="1" s="1"/>
  <c r="CF23" i="1"/>
  <c r="DK60" i="1"/>
  <c r="DK61" i="1" s="1"/>
  <c r="DK62" i="1" s="1"/>
  <c r="DK63" i="1" s="1"/>
  <c r="DK56" i="1"/>
  <c r="DK57" i="1" s="1"/>
  <c r="DK58" i="1" s="1"/>
  <c r="DK59" i="1" s="1"/>
  <c r="DK64" i="1"/>
  <c r="DK65" i="1" s="1"/>
  <c r="DK66" i="1" s="1"/>
  <c r="DK67" i="1" s="1"/>
  <c r="CA34" i="1"/>
  <c r="DF84" i="1"/>
  <c r="DF135" i="1" s="1"/>
  <c r="DE84" i="1"/>
  <c r="DE135" i="1" s="1"/>
  <c r="EQ56" i="1"/>
  <c r="EQ57" i="1" s="1"/>
  <c r="EQ58" i="1" s="1"/>
  <c r="EQ59" i="1" s="1"/>
  <c r="EQ60" i="1"/>
  <c r="EQ61" i="1" s="1"/>
  <c r="EQ62" i="1" s="1"/>
  <c r="EQ63" i="1" s="1"/>
  <c r="EQ64" i="1"/>
  <c r="EQ65" i="1" s="1"/>
  <c r="EQ66" i="1" s="1"/>
  <c r="EQ67" i="1" s="1"/>
  <c r="CA31" i="1"/>
  <c r="DF81" i="1"/>
  <c r="DF132" i="1" s="1"/>
  <c r="DE81" i="1"/>
  <c r="DE132" i="1" s="1"/>
  <c r="DL56" i="1"/>
  <c r="DL60" i="1"/>
  <c r="DL64" i="1"/>
  <c r="BM35" i="1"/>
  <c r="DJ64" i="1"/>
  <c r="DJ65" i="1" s="1"/>
  <c r="DJ66" i="1" s="1"/>
  <c r="DJ67" i="1" s="1"/>
  <c r="DJ60" i="1"/>
  <c r="DJ61" i="1" s="1"/>
  <c r="DJ62" i="1" s="1"/>
  <c r="DJ63" i="1" s="1"/>
  <c r="DJ56" i="1"/>
  <c r="DJ57" i="1" s="1"/>
  <c r="DJ58" i="1" s="1"/>
  <c r="DJ59" i="1" s="1"/>
  <c r="DT77" i="1"/>
  <c r="DT128" i="1" s="1"/>
  <c r="DS77" i="1"/>
  <c r="DS128" i="1" s="1"/>
  <c r="DR77" i="1"/>
  <c r="DR128" i="1" s="1"/>
  <c r="DQ77" i="1"/>
  <c r="DQ128" i="1" s="1"/>
  <c r="DZ77" i="1"/>
  <c r="DZ128" i="1" s="1"/>
  <c r="DD77" i="1"/>
  <c r="DD128" i="1" s="1"/>
  <c r="DC77" i="1"/>
  <c r="DC128" i="1" s="1"/>
  <c r="DB77" i="1"/>
  <c r="DB128" i="1" s="1"/>
  <c r="CZ77" i="1"/>
  <c r="CZ128" i="1" s="1"/>
  <c r="CF27" i="1"/>
  <c r="BE64" i="1"/>
  <c r="BE65" i="1" s="1"/>
  <c r="BE66" i="1" s="1"/>
  <c r="BE67" i="1" s="1"/>
  <c r="BE60" i="1"/>
  <c r="BE61" i="1" s="1"/>
  <c r="BE62" i="1" s="1"/>
  <c r="BE63" i="1" s="1"/>
  <c r="BE56" i="1"/>
  <c r="BE57" i="1" s="1"/>
  <c r="BE58" i="1" s="1"/>
  <c r="BE59" i="1" s="1"/>
  <c r="AO64" i="1"/>
  <c r="AO65" i="1" s="1"/>
  <c r="AO66" i="1" s="1"/>
  <c r="AO67" i="1" s="1"/>
  <c r="AO60" i="1"/>
  <c r="AO61" i="1" s="1"/>
  <c r="AO62" i="1" s="1"/>
  <c r="AO63" i="1" s="1"/>
  <c r="AO56" i="1"/>
  <c r="AO57" i="1" s="1"/>
  <c r="AO58" i="1" s="1"/>
  <c r="AO59" i="1" s="1"/>
  <c r="AN28" i="1"/>
  <c r="AN29" i="1" s="1"/>
  <c r="AN30" i="1" s="1"/>
  <c r="AN31" i="1" s="1"/>
  <c r="AN18" i="1"/>
  <c r="AN24" i="1"/>
  <c r="AN25" i="1" s="1"/>
  <c r="AN26" i="1" s="1"/>
  <c r="AN27" i="1" s="1"/>
  <c r="AN20" i="1"/>
  <c r="AN21" i="1" s="1"/>
  <c r="AN22" i="1" s="1"/>
  <c r="AN23" i="1" s="1"/>
  <c r="DI56" i="1"/>
  <c r="DI57" i="1" s="1"/>
  <c r="DI58" i="1" s="1"/>
  <c r="DI59" i="1" s="1"/>
  <c r="DI64" i="1"/>
  <c r="DI65" i="1" s="1"/>
  <c r="DI66" i="1" s="1"/>
  <c r="DI67" i="1" s="1"/>
  <c r="DI60" i="1"/>
  <c r="DI61" i="1" s="1"/>
  <c r="DI62" i="1" s="1"/>
  <c r="DI63" i="1" s="1"/>
  <c r="EP64" i="1"/>
  <c r="EP65" i="1" s="1"/>
  <c r="EP66" i="1" s="1"/>
  <c r="EP67" i="1" s="1"/>
  <c r="EP60" i="1"/>
  <c r="EP61" i="1" s="1"/>
  <c r="EP62" i="1" s="1"/>
  <c r="EP63" i="1" s="1"/>
  <c r="EP56" i="1"/>
  <c r="EP57" i="1" s="1"/>
  <c r="EP58" i="1" s="1"/>
  <c r="EP59" i="1" s="1"/>
  <c r="AV60" i="1"/>
  <c r="AV61" i="1" s="1"/>
  <c r="AV62" i="1" s="1"/>
  <c r="AV63" i="1" s="1"/>
  <c r="AV64" i="1"/>
  <c r="AV65" i="1" s="1"/>
  <c r="AV66" i="1" s="1"/>
  <c r="AV67" i="1" s="1"/>
  <c r="AV56" i="1"/>
  <c r="AV57" i="1" s="1"/>
  <c r="AV58" i="1" s="1"/>
  <c r="AV59" i="1" s="1"/>
  <c r="AU64" i="1"/>
  <c r="AU65" i="1" s="1"/>
  <c r="AU66" i="1" s="1"/>
  <c r="AU67" i="1" s="1"/>
  <c r="AU60" i="1"/>
  <c r="AU61" i="1" s="1"/>
  <c r="AU62" i="1" s="1"/>
  <c r="AU63" i="1" s="1"/>
  <c r="AU56" i="1"/>
  <c r="AU57" i="1" s="1"/>
  <c r="AU58" i="1" s="1"/>
  <c r="AU59" i="1" s="1"/>
  <c r="U186" i="1"/>
  <c r="U187" i="1" s="1"/>
  <c r="U196" i="1" s="1"/>
  <c r="Z186" i="1"/>
  <c r="Z187" i="1" s="1"/>
  <c r="Z196" i="1" s="1"/>
  <c r="E336" i="1"/>
  <c r="AD89" i="1"/>
  <c r="AD140" i="1" s="1"/>
  <c r="AD281" i="1"/>
  <c r="AD332" i="1"/>
  <c r="AD285" i="1"/>
  <c r="AD82" i="1"/>
  <c r="AD133" i="1" s="1"/>
  <c r="AD274" i="1"/>
  <c r="AD325" i="1"/>
  <c r="AD74" i="1"/>
  <c r="AD125" i="1" s="1"/>
  <c r="AD317" i="1"/>
  <c r="AD266" i="1"/>
  <c r="AD78" i="1"/>
  <c r="AD129" i="1" s="1"/>
  <c r="AD321" i="1"/>
  <c r="AD270" i="1"/>
  <c r="AD85" i="1"/>
  <c r="AD136" i="1" s="1"/>
  <c r="AD277" i="1"/>
  <c r="AD328" i="1"/>
  <c r="AD336" i="1"/>
  <c r="Z119" i="1"/>
  <c r="Z120" i="1"/>
  <c r="Z86" i="1"/>
  <c r="Z137" i="1" s="1"/>
  <c r="Z329" i="1"/>
  <c r="Z278" i="1"/>
  <c r="Z90" i="1"/>
  <c r="Z141" i="1" s="1"/>
  <c r="Z333" i="1"/>
  <c r="Z282" i="1"/>
  <c r="Z326" i="1"/>
  <c r="Z275" i="1"/>
  <c r="Z318" i="1"/>
  <c r="Z267" i="1"/>
  <c r="Z322" i="1"/>
  <c r="Z271" i="1"/>
  <c r="X85" i="1"/>
  <c r="X136" i="1" s="1"/>
  <c r="X277" i="1"/>
  <c r="X328" i="1"/>
  <c r="X74" i="1"/>
  <c r="X125" i="1" s="1"/>
  <c r="X266" i="1"/>
  <c r="X317" i="1"/>
  <c r="X89" i="1"/>
  <c r="X140" i="1" s="1"/>
  <c r="X281" i="1"/>
  <c r="X332" i="1"/>
  <c r="X78" i="1"/>
  <c r="X129" i="1" s="1"/>
  <c r="X321" i="1"/>
  <c r="X270" i="1"/>
  <c r="X336" i="1"/>
  <c r="X285" i="1"/>
  <c r="X82" i="1"/>
  <c r="X133" i="1" s="1"/>
  <c r="X325" i="1"/>
  <c r="X274" i="1"/>
  <c r="U318" i="1"/>
  <c r="U267" i="1"/>
  <c r="U119" i="1"/>
  <c r="U120" i="1"/>
  <c r="U86" i="1"/>
  <c r="U137" i="1" s="1"/>
  <c r="U329" i="1"/>
  <c r="U278" i="1"/>
  <c r="U118" i="1"/>
  <c r="U322" i="1"/>
  <c r="U271" i="1"/>
  <c r="U90" i="1"/>
  <c r="U141" i="1" s="1"/>
  <c r="U333" i="1"/>
  <c r="U282" i="1"/>
  <c r="U326" i="1"/>
  <c r="U275" i="1"/>
  <c r="K85" i="1"/>
  <c r="K136" i="1" s="1"/>
  <c r="K277" i="1"/>
  <c r="K328" i="1"/>
  <c r="K82" i="1"/>
  <c r="K133" i="1" s="1"/>
  <c r="K325" i="1"/>
  <c r="K274" i="1"/>
  <c r="K74" i="1"/>
  <c r="K125" i="1" s="1"/>
  <c r="K317" i="1"/>
  <c r="K266" i="1"/>
  <c r="K108" i="1"/>
  <c r="K112" i="1"/>
  <c r="K116" i="1"/>
  <c r="K78" i="1"/>
  <c r="K129" i="1" s="1"/>
  <c r="K321" i="1"/>
  <c r="K270" i="1"/>
  <c r="K89" i="1"/>
  <c r="K140" i="1" s="1"/>
  <c r="K281" i="1"/>
  <c r="K332" i="1"/>
  <c r="K336" i="1"/>
  <c r="K285" i="1"/>
  <c r="BE323" i="1"/>
  <c r="BF344" i="1"/>
  <c r="BG344" i="1"/>
  <c r="BK336" i="1"/>
  <c r="BJ336" i="1"/>
  <c r="BI336" i="1"/>
  <c r="BH336" i="1"/>
  <c r="EE78" i="1"/>
  <c r="EE129" i="1" s="1"/>
  <c r="EE321" i="1"/>
  <c r="E285" i="1"/>
  <c r="EE317" i="1"/>
  <c r="BE89" i="1"/>
  <c r="EE266" i="1"/>
  <c r="EE274" i="1"/>
  <c r="EE325" i="1"/>
  <c r="EE82" i="1"/>
  <c r="EE133" i="1" s="1"/>
  <c r="AW270" i="1"/>
  <c r="AW74" i="1"/>
  <c r="AW125" i="1" s="1"/>
  <c r="AW321" i="1"/>
  <c r="AW78" i="1"/>
  <c r="AW129" i="1" s="1"/>
  <c r="EE332" i="1"/>
  <c r="EE281" i="1"/>
  <c r="EE89" i="1"/>
  <c r="EE140" i="1" s="1"/>
  <c r="EE328" i="1"/>
  <c r="EE277" i="1"/>
  <c r="EE85" i="1"/>
  <c r="EE136" i="1" s="1"/>
  <c r="AW274" i="1"/>
  <c r="AW325" i="1"/>
  <c r="AW82" i="1"/>
  <c r="AW133" i="1" s="1"/>
  <c r="CA139" i="4"/>
  <c r="BT139" i="4"/>
  <c r="CH139" i="4"/>
  <c r="CD205" i="4"/>
  <c r="BW205" i="4"/>
  <c r="BP205" i="4"/>
  <c r="CG205" i="4"/>
  <c r="BZ205" i="4"/>
  <c r="BS205" i="4"/>
  <c r="CF205" i="4"/>
  <c r="BY205" i="4"/>
  <c r="BR205" i="4"/>
  <c r="F142" i="4"/>
  <c r="BQ141" i="4"/>
  <c r="CE141" i="4"/>
  <c r="BX141" i="4"/>
  <c r="CE505" i="4"/>
  <c r="BX505" i="4"/>
  <c r="BQ505" i="4"/>
  <c r="CA504" i="4"/>
  <c r="BZ504" i="4"/>
  <c r="CH504" i="4"/>
  <c r="CG504" i="4"/>
  <c r="BT504" i="4"/>
  <c r="BS504" i="4"/>
  <c r="BY604" i="4"/>
  <c r="CF604" i="4"/>
  <c r="BR604" i="4"/>
  <c r="CD604" i="4"/>
  <c r="BW604" i="4"/>
  <c r="BP604" i="4"/>
  <c r="BS604" i="4"/>
  <c r="CG604" i="4"/>
  <c r="BZ604" i="4"/>
  <c r="CH538" i="4"/>
  <c r="CA538" i="4"/>
  <c r="BT538" i="4"/>
  <c r="I140" i="4"/>
  <c r="I539" i="4"/>
  <c r="B139" i="4"/>
  <c r="BE78" i="1"/>
  <c r="BE270" i="1"/>
  <c r="BE74" i="1"/>
  <c r="BE266" i="1"/>
  <c r="BF74" i="1"/>
  <c r="BF266" i="1"/>
  <c r="BF274" i="1"/>
  <c r="BF82" i="1"/>
  <c r="BE274" i="1"/>
  <c r="BE82" i="1"/>
  <c r="BF78" i="1"/>
  <c r="BF270" i="1"/>
  <c r="BF85" i="1"/>
  <c r="BF277" i="1"/>
  <c r="BF313" i="1" s="1"/>
  <c r="BF89" i="1"/>
  <c r="BF281" i="1"/>
  <c r="BE85" i="1"/>
  <c r="BE277" i="1"/>
  <c r="BE313" i="1" s="1"/>
  <c r="AW317" i="1"/>
  <c r="AW266" i="1"/>
  <c r="AW89" i="1"/>
  <c r="AW140" i="1" s="1"/>
  <c r="AO85" i="1"/>
  <c r="AO136" i="1" s="1"/>
  <c r="AO89" i="1"/>
  <c r="AO140" i="1" s="1"/>
  <c r="AO78" i="1"/>
  <c r="AO129" i="1" s="1"/>
  <c r="AO82" i="1"/>
  <c r="AO133" i="1" s="1"/>
  <c r="BQ74" i="1"/>
  <c r="BQ125" i="1" s="1"/>
  <c r="BQ317" i="1"/>
  <c r="BQ266" i="1"/>
  <c r="BP82" i="1"/>
  <c r="BP133" i="1" s="1"/>
  <c r="BP274" i="1"/>
  <c r="BP325" i="1"/>
  <c r="BP78" i="1"/>
  <c r="BP129" i="1" s="1"/>
  <c r="BP321" i="1"/>
  <c r="BP270" i="1"/>
  <c r="BQ78" i="1"/>
  <c r="BQ129" i="1" s="1"/>
  <c r="BQ321" i="1"/>
  <c r="BQ270" i="1"/>
  <c r="BP85" i="1"/>
  <c r="BP136" i="1" s="1"/>
  <c r="BP277" i="1"/>
  <c r="BP328" i="1"/>
  <c r="BQ82" i="1"/>
  <c r="BQ133" i="1" s="1"/>
  <c r="BQ274" i="1"/>
  <c r="BQ325" i="1"/>
  <c r="BQ85" i="1"/>
  <c r="BQ136" i="1" s="1"/>
  <c r="BQ277" i="1"/>
  <c r="BQ328" i="1"/>
  <c r="BP285" i="1"/>
  <c r="BQ285" i="1"/>
  <c r="BP89" i="1"/>
  <c r="BP140" i="1" s="1"/>
  <c r="BP332" i="1"/>
  <c r="BP281" i="1"/>
  <c r="BQ89" i="1"/>
  <c r="BQ140" i="1" s="1"/>
  <c r="BQ332" i="1"/>
  <c r="BQ281" i="1"/>
  <c r="BP74" i="1"/>
  <c r="BP125" i="1" s="1"/>
  <c r="BP317" i="1"/>
  <c r="BP266" i="1"/>
  <c r="BQ336" i="1"/>
  <c r="BP336" i="1"/>
  <c r="DO262" i="1"/>
  <c r="DO261" i="1"/>
  <c r="DN262" i="1"/>
  <c r="DN261" i="1"/>
  <c r="DM262" i="1"/>
  <c r="DM261" i="1"/>
  <c r="BH262" i="1"/>
  <c r="BH261" i="1"/>
  <c r="BI261" i="1"/>
  <c r="BI262" i="1"/>
  <c r="BJ261" i="1"/>
  <c r="BJ262" i="1"/>
  <c r="BK262" i="1"/>
  <c r="BK261" i="1"/>
  <c r="BC262" i="1"/>
  <c r="BC261" i="1"/>
  <c r="BC253" i="1"/>
  <c r="BJ253" i="1"/>
  <c r="DB253" i="1"/>
  <c r="CZ253" i="1"/>
  <c r="DZ253" i="1"/>
  <c r="BI253" i="1"/>
  <c r="BH253" i="1"/>
  <c r="DS253" i="1"/>
  <c r="DD253" i="1"/>
  <c r="DR253" i="1"/>
  <c r="DC253" i="1"/>
  <c r="DQ253" i="1"/>
  <c r="DT253" i="1"/>
  <c r="DE253" i="1"/>
  <c r="B254" i="1"/>
  <c r="DF253" i="1"/>
  <c r="BK253" i="1"/>
  <c r="DN253" i="1"/>
  <c r="DM253" i="1"/>
  <c r="DO253" i="1"/>
  <c r="G206" i="4"/>
  <c r="H206" i="4"/>
  <c r="E206" i="4"/>
  <c r="H605" i="4"/>
  <c r="E605" i="4"/>
  <c r="G605" i="4"/>
  <c r="A207" i="4"/>
  <c r="BG112" i="1"/>
  <c r="BG113" i="1" s="1"/>
  <c r="CZ250" i="1"/>
  <c r="EE109" i="1"/>
  <c r="EE113" i="1"/>
  <c r="EE117" i="1"/>
  <c r="BF108" i="1"/>
  <c r="BF109" i="1" s="1"/>
  <c r="BF112" i="1"/>
  <c r="BF113" i="1" s="1"/>
  <c r="BF116" i="1"/>
  <c r="BF117" i="1" s="1"/>
  <c r="BG108" i="1"/>
  <c r="BG109" i="1" s="1"/>
  <c r="BG116" i="1"/>
  <c r="BG117" i="1" s="1"/>
  <c r="AW332" i="1"/>
  <c r="AW281" i="1"/>
  <c r="BR112" i="1"/>
  <c r="BR116" i="1"/>
  <c r="BR108" i="1"/>
  <c r="BS112" i="1"/>
  <c r="BS116" i="1"/>
  <c r="BS108" i="1"/>
  <c r="BS85" i="1"/>
  <c r="BS136" i="1" s="1"/>
  <c r="BS328" i="1"/>
  <c r="BS277" i="1"/>
  <c r="BS74" i="1"/>
  <c r="BS125" i="1" s="1"/>
  <c r="BS317" i="1"/>
  <c r="BS266" i="1"/>
  <c r="BR82" i="1"/>
  <c r="BR133" i="1" s="1"/>
  <c r="BR274" i="1"/>
  <c r="BR325" i="1"/>
  <c r="BS285" i="1"/>
  <c r="BR285" i="1"/>
  <c r="BS89" i="1"/>
  <c r="BS140" i="1" s="1"/>
  <c r="BS332" i="1"/>
  <c r="BS281" i="1"/>
  <c r="BR78" i="1"/>
  <c r="BR129" i="1" s="1"/>
  <c r="BR270" i="1"/>
  <c r="BR321" i="1"/>
  <c r="BS78" i="1"/>
  <c r="BS129" i="1" s="1"/>
  <c r="BS270" i="1"/>
  <c r="BS321" i="1"/>
  <c r="BR85" i="1"/>
  <c r="BR136" i="1" s="1"/>
  <c r="BR328" i="1"/>
  <c r="BR277" i="1"/>
  <c r="BR74" i="1"/>
  <c r="BR125" i="1" s="1"/>
  <c r="BR317" i="1"/>
  <c r="BR266" i="1"/>
  <c r="BR89" i="1"/>
  <c r="BR140" i="1" s="1"/>
  <c r="BR332" i="1"/>
  <c r="BR281" i="1"/>
  <c r="BS336" i="1"/>
  <c r="BR336" i="1"/>
  <c r="BS82" i="1"/>
  <c r="BS133" i="1" s="1"/>
  <c r="BS274" i="1"/>
  <c r="BS325" i="1"/>
  <c r="B198" i="1"/>
  <c r="BZ285" i="1"/>
  <c r="BY285" i="1"/>
  <c r="BY74" i="1"/>
  <c r="BY125" i="1" s="1"/>
  <c r="BY266" i="1"/>
  <c r="BY317" i="1"/>
  <c r="BY89" i="1"/>
  <c r="BY140" i="1" s="1"/>
  <c r="BY281" i="1"/>
  <c r="BY332" i="1"/>
  <c r="BY85" i="1"/>
  <c r="BY136" i="1" s="1"/>
  <c r="BY277" i="1"/>
  <c r="BY328" i="1"/>
  <c r="BZ85" i="1"/>
  <c r="BZ136" i="1" s="1"/>
  <c r="BZ277" i="1"/>
  <c r="BZ328" i="1"/>
  <c r="BY78" i="1"/>
  <c r="BY129" i="1" s="1"/>
  <c r="BY270" i="1"/>
  <c r="BY321" i="1"/>
  <c r="BZ74" i="1"/>
  <c r="BZ125" i="1" s="1"/>
  <c r="BZ266" i="1"/>
  <c r="BZ317" i="1"/>
  <c r="BY336" i="1"/>
  <c r="BZ336" i="1"/>
  <c r="BZ78" i="1"/>
  <c r="BZ129" i="1" s="1"/>
  <c r="BZ270" i="1"/>
  <c r="BZ321" i="1"/>
  <c r="BZ116" i="1"/>
  <c r="BZ112" i="1"/>
  <c r="BY108" i="1"/>
  <c r="BZ108" i="1"/>
  <c r="BZ82" i="1"/>
  <c r="BZ133" i="1" s="1"/>
  <c r="BZ274" i="1"/>
  <c r="BZ325" i="1"/>
  <c r="BY116" i="1"/>
  <c r="BY112" i="1"/>
  <c r="BY82" i="1"/>
  <c r="BY133" i="1" s="1"/>
  <c r="BY274" i="1"/>
  <c r="BY325" i="1"/>
  <c r="BZ89" i="1"/>
  <c r="BZ140" i="1" s="1"/>
  <c r="BZ281" i="1"/>
  <c r="BZ332" i="1"/>
  <c r="AW86" i="1"/>
  <c r="AW137" i="1" s="1"/>
  <c r="AW278" i="1"/>
  <c r="AW329" i="1"/>
  <c r="DP269" i="1"/>
  <c r="G76" i="1"/>
  <c r="DP266" i="1"/>
  <c r="G73" i="1"/>
  <c r="G84" i="1"/>
  <c r="DM285" i="1"/>
  <c r="DN285" i="1"/>
  <c r="DO285" i="1"/>
  <c r="B286" i="1"/>
  <c r="EE318" i="1"/>
  <c r="EE267" i="1"/>
  <c r="AQ78" i="1"/>
  <c r="AQ129" i="1" s="1"/>
  <c r="AQ321" i="1"/>
  <c r="AQ82" i="1"/>
  <c r="AQ133" i="1" s="1"/>
  <c r="AQ325" i="1"/>
  <c r="AQ74" i="1"/>
  <c r="AQ125" i="1" s="1"/>
  <c r="AQ317" i="1"/>
  <c r="AQ109" i="1"/>
  <c r="AQ113" i="1"/>
  <c r="BE105" i="1"/>
  <c r="BE106" i="1" s="1"/>
  <c r="BE97" i="1"/>
  <c r="BE98" i="1" s="1"/>
  <c r="BE177" i="1" s="1"/>
  <c r="BE101" i="1"/>
  <c r="BE102" i="1" s="1"/>
  <c r="AQ85" i="1"/>
  <c r="AQ136" i="1" s="1"/>
  <c r="AQ328" i="1"/>
  <c r="AQ89" i="1"/>
  <c r="AQ140" i="1" s="1"/>
  <c r="AQ332" i="1"/>
  <c r="AQ116" i="1"/>
  <c r="DP320" i="1"/>
  <c r="F88" i="1"/>
  <c r="F139" i="1" s="1"/>
  <c r="B489" i="4"/>
  <c r="BF179" i="1"/>
  <c r="BG179" i="1"/>
  <c r="B337" i="1"/>
  <c r="DM336" i="1"/>
  <c r="DO336" i="1"/>
  <c r="DM317" i="1"/>
  <c r="DN336" i="1"/>
  <c r="DN317" i="1"/>
  <c r="DO317" i="1"/>
  <c r="DP323" i="1"/>
  <c r="DP317" i="1"/>
  <c r="AN14" i="1"/>
  <c r="AM374" i="1"/>
  <c r="AM6" i="1"/>
  <c r="DZ120" i="1" l="1"/>
  <c r="DZ119" i="1"/>
  <c r="DZ136" i="1"/>
  <c r="DS119" i="1"/>
  <c r="DS120" i="1"/>
  <c r="DS136" i="1"/>
  <c r="DT120" i="1"/>
  <c r="DT119" i="1"/>
  <c r="DT136" i="1"/>
  <c r="DE51" i="1"/>
  <c r="DE62" i="1"/>
  <c r="DE113" i="1" s="1"/>
  <c r="DE101" i="1"/>
  <c r="DE47" i="1"/>
  <c r="DE58" i="1"/>
  <c r="DE109" i="1" s="1"/>
  <c r="DE97" i="1"/>
  <c r="DE55" i="1"/>
  <c r="DE66" i="1"/>
  <c r="DE117" i="1" s="1"/>
  <c r="DE105" i="1"/>
  <c r="DF47" i="1"/>
  <c r="DF58" i="1"/>
  <c r="DF109" i="1" s="1"/>
  <c r="DF97" i="1"/>
  <c r="DF51" i="1"/>
  <c r="DF101" i="1"/>
  <c r="DF62" i="1"/>
  <c r="DF113" i="1" s="1"/>
  <c r="DF55" i="1"/>
  <c r="DF66" i="1"/>
  <c r="DF117" i="1" s="1"/>
  <c r="DF105" i="1"/>
  <c r="DC120" i="1"/>
  <c r="DC119" i="1"/>
  <c r="DC136" i="1"/>
  <c r="DD120" i="1"/>
  <c r="DD119" i="1"/>
  <c r="DD136" i="1"/>
  <c r="CZ120" i="1"/>
  <c r="CZ119" i="1"/>
  <c r="CZ136" i="1"/>
  <c r="AQ336" i="1"/>
  <c r="E145" i="1"/>
  <c r="B146" i="1"/>
  <c r="DL146" i="1" s="1"/>
  <c r="DP145" i="1"/>
  <c r="BI145" i="1"/>
  <c r="DO145" i="1"/>
  <c r="BH145" i="1"/>
  <c r="BJ145" i="1"/>
  <c r="BK145" i="1"/>
  <c r="DN145" i="1"/>
  <c r="DM145" i="1"/>
  <c r="D145" i="1"/>
  <c r="DS145" i="1"/>
  <c r="DT145" i="1"/>
  <c r="DZ145" i="1"/>
  <c r="CZ145" i="1"/>
  <c r="DD145" i="1"/>
  <c r="DC145" i="1"/>
  <c r="EE336" i="1"/>
  <c r="EE285" i="1"/>
  <c r="AQ176" i="1"/>
  <c r="AQ254" i="1" s="1"/>
  <c r="AQ145" i="1"/>
  <c r="U179" i="1"/>
  <c r="DU328" i="1"/>
  <c r="DU135" i="1"/>
  <c r="BZ102" i="1"/>
  <c r="AW285" i="1"/>
  <c r="AW143" i="1"/>
  <c r="AQ108" i="1"/>
  <c r="K102" i="1"/>
  <c r="BR98" i="1"/>
  <c r="X94" i="1"/>
  <c r="X144" i="1"/>
  <c r="BR106" i="1"/>
  <c r="BY106" i="1"/>
  <c r="BQ94" i="1"/>
  <c r="BQ144" i="1"/>
  <c r="BS102" i="1"/>
  <c r="U178" i="1"/>
  <c r="AO100" i="1"/>
  <c r="AO104" i="1"/>
  <c r="AW277" i="1"/>
  <c r="AW135" i="1"/>
  <c r="U114" i="1"/>
  <c r="AW97" i="1"/>
  <c r="AO96" i="1"/>
  <c r="EE102" i="1"/>
  <c r="AQ179" i="1"/>
  <c r="BZ106" i="1"/>
  <c r="EE106" i="1"/>
  <c r="K117" i="1"/>
  <c r="BP94" i="1"/>
  <c r="BP144" i="1"/>
  <c r="BZ94" i="1"/>
  <c r="BZ144" i="1"/>
  <c r="K113" i="1"/>
  <c r="U285" i="1"/>
  <c r="U143" i="1"/>
  <c r="U182" i="1"/>
  <c r="BS106" i="1"/>
  <c r="U177" i="1"/>
  <c r="AQ114" i="1"/>
  <c r="AQ181" i="1" s="1"/>
  <c r="K109" i="1"/>
  <c r="BS94" i="1"/>
  <c r="BS144" i="1"/>
  <c r="AQ110" i="1"/>
  <c r="EE98" i="1"/>
  <c r="BS98" i="1"/>
  <c r="BY102" i="1"/>
  <c r="AQ112" i="1"/>
  <c r="U328" i="1"/>
  <c r="U135" i="1"/>
  <c r="AQ177" i="1"/>
  <c r="K98" i="1"/>
  <c r="BR102" i="1"/>
  <c r="AW101" i="1"/>
  <c r="K106" i="1"/>
  <c r="BY98" i="1"/>
  <c r="Z328" i="1"/>
  <c r="Z135" i="1"/>
  <c r="BR94" i="1"/>
  <c r="BR144" i="1"/>
  <c r="AD94" i="1"/>
  <c r="AD144" i="1"/>
  <c r="Z285" i="1"/>
  <c r="Z143" i="1"/>
  <c r="Z281" i="1"/>
  <c r="Z139" i="1"/>
  <c r="BY94" i="1"/>
  <c r="BY144" i="1"/>
  <c r="U110" i="1"/>
  <c r="BZ98" i="1"/>
  <c r="K94" i="1"/>
  <c r="K144" i="1"/>
  <c r="AW106" i="1"/>
  <c r="U336" i="1"/>
  <c r="AW336" i="1"/>
  <c r="Z336" i="1"/>
  <c r="Z249" i="1"/>
  <c r="DV281" i="1"/>
  <c r="BP172" i="1"/>
  <c r="BP250" i="1" s="1"/>
  <c r="BQ171" i="1"/>
  <c r="BQ249" i="1" s="1"/>
  <c r="AD171" i="1"/>
  <c r="AD249" i="1" s="1"/>
  <c r="BG93" i="1"/>
  <c r="BG286" i="1" s="1"/>
  <c r="BG267" i="1"/>
  <c r="AO93" i="1"/>
  <c r="AO144" i="1" s="1"/>
  <c r="BQ173" i="1"/>
  <c r="BQ251" i="1" s="1"/>
  <c r="BF271" i="1"/>
  <c r="BG271" i="1"/>
  <c r="BY173" i="1"/>
  <c r="BE275" i="1"/>
  <c r="AW328" i="1"/>
  <c r="BQ172" i="1"/>
  <c r="BG278" i="1"/>
  <c r="Z93" i="1"/>
  <c r="BZ171" i="1"/>
  <c r="BZ249" i="1" s="1"/>
  <c r="BF275" i="1"/>
  <c r="BE90" i="1"/>
  <c r="K173" i="1"/>
  <c r="K251" i="1" s="1"/>
  <c r="U93" i="1"/>
  <c r="BY172" i="1"/>
  <c r="BS173" i="1"/>
  <c r="BF267" i="1"/>
  <c r="BR171" i="1"/>
  <c r="BR249" i="1" s="1"/>
  <c r="BP171" i="1"/>
  <c r="BP249" i="1" s="1"/>
  <c r="EE171" i="1"/>
  <c r="BE267" i="1"/>
  <c r="Z174" i="1"/>
  <c r="Z252" i="1" s="1"/>
  <c r="Z262" i="1" s="1"/>
  <c r="DV270" i="1"/>
  <c r="BG279" i="1"/>
  <c r="DV277" i="1"/>
  <c r="DV172" i="1"/>
  <c r="BE271" i="1"/>
  <c r="AD172" i="1"/>
  <c r="BS172" i="1"/>
  <c r="DV285" i="1"/>
  <c r="AW174" i="1"/>
  <c r="BY171" i="1"/>
  <c r="BY249" i="1" s="1"/>
  <c r="U175" i="1"/>
  <c r="U253" i="1" s="1"/>
  <c r="X173" i="1"/>
  <c r="X251" i="1" s="1"/>
  <c r="U277" i="1"/>
  <c r="BP173" i="1"/>
  <c r="BP251" i="1" s="1"/>
  <c r="BZ172" i="1"/>
  <c r="BR172" i="1"/>
  <c r="AW186" i="1"/>
  <c r="AW187" i="1" s="1"/>
  <c r="X171" i="1"/>
  <c r="X249" i="1" s="1"/>
  <c r="AD173" i="1"/>
  <c r="AD251" i="1" s="1"/>
  <c r="DV274" i="1"/>
  <c r="DV266" i="1"/>
  <c r="BE119" i="1"/>
  <c r="DV173" i="1"/>
  <c r="DV171" i="1"/>
  <c r="BR173" i="1"/>
  <c r="U174" i="1"/>
  <c r="U252" i="1" s="1"/>
  <c r="U261" i="1" s="1"/>
  <c r="EE278" i="1"/>
  <c r="Z277" i="1"/>
  <c r="BZ173" i="1"/>
  <c r="BS171" i="1"/>
  <c r="BS249" i="1" s="1"/>
  <c r="DU317" i="1"/>
  <c r="EE93" i="1"/>
  <c r="EE144" i="1" s="1"/>
  <c r="EE333" i="1"/>
  <c r="K171" i="1"/>
  <c r="AW90" i="1"/>
  <c r="Z175" i="1"/>
  <c r="Z253" i="1" s="1"/>
  <c r="BF93" i="1"/>
  <c r="BF286" i="1" s="1"/>
  <c r="EE186" i="1"/>
  <c r="EE187" i="1" s="1"/>
  <c r="BG274" i="1"/>
  <c r="K172" i="1"/>
  <c r="X172" i="1"/>
  <c r="X250" i="1" s="1"/>
  <c r="AW93" i="1"/>
  <c r="Z332" i="1"/>
  <c r="AV111" i="1"/>
  <c r="AV107" i="1"/>
  <c r="AU111" i="1"/>
  <c r="AU107" i="1"/>
  <c r="U194" i="1"/>
  <c r="U193" i="1"/>
  <c r="U191" i="1"/>
  <c r="U192" i="1"/>
  <c r="BK286" i="1"/>
  <c r="BJ286" i="1"/>
  <c r="BI286" i="1"/>
  <c r="BH286" i="1"/>
  <c r="BG90" i="1"/>
  <c r="BG282" i="1"/>
  <c r="BG313" i="1"/>
  <c r="BG312" i="1"/>
  <c r="BY313" i="1"/>
  <c r="EE313" i="1"/>
  <c r="BR313" i="1"/>
  <c r="K313" i="1"/>
  <c r="BZ313" i="1"/>
  <c r="X313" i="1"/>
  <c r="AD313" i="1"/>
  <c r="BS313" i="1"/>
  <c r="BQ313" i="1"/>
  <c r="BP313" i="1"/>
  <c r="BE107" i="1"/>
  <c r="BE111" i="1"/>
  <c r="U195" i="1"/>
  <c r="DL85" i="1"/>
  <c r="DL136" i="1" s="1"/>
  <c r="DL69" i="1"/>
  <c r="DL68" i="1"/>
  <c r="DL35" i="1"/>
  <c r="DL86" i="1" s="1"/>
  <c r="DL137" i="1" s="1"/>
  <c r="DW55" i="1"/>
  <c r="DW106" i="1" s="1"/>
  <c r="DW105" i="1"/>
  <c r="DX39" i="1"/>
  <c r="DX90" i="1" s="1"/>
  <c r="DX141" i="1" s="1"/>
  <c r="DX89" i="1"/>
  <c r="DX140" i="1" s="1"/>
  <c r="DV51" i="1"/>
  <c r="DV102" i="1" s="1"/>
  <c r="DV101" i="1"/>
  <c r="DV85" i="1"/>
  <c r="DV136" i="1" s="1"/>
  <c r="DV35" i="1"/>
  <c r="DV86" i="1" s="1"/>
  <c r="DV137" i="1" s="1"/>
  <c r="DV69" i="1"/>
  <c r="DV68" i="1"/>
  <c r="DY62" i="1"/>
  <c r="DY112" i="1"/>
  <c r="DX85" i="1"/>
  <c r="DX136" i="1" s="1"/>
  <c r="DX35" i="1"/>
  <c r="DX86" i="1" s="1"/>
  <c r="DX137" i="1" s="1"/>
  <c r="DX69" i="1"/>
  <c r="DX68" i="1"/>
  <c r="DV43" i="1"/>
  <c r="DV94" i="1" s="1"/>
  <c r="DV93" i="1"/>
  <c r="DV144" i="1" s="1"/>
  <c r="DW85" i="1"/>
  <c r="DW136" i="1" s="1"/>
  <c r="DW35" i="1"/>
  <c r="DW86" i="1" s="1"/>
  <c r="DW137" i="1" s="1"/>
  <c r="DW68" i="1"/>
  <c r="DW69" i="1"/>
  <c r="DU55" i="1"/>
  <c r="DU106" i="1" s="1"/>
  <c r="DU105" i="1"/>
  <c r="DV58" i="1"/>
  <c r="DV108" i="1"/>
  <c r="DU47" i="1"/>
  <c r="DU98" i="1" s="1"/>
  <c r="DU97" i="1"/>
  <c r="DY51" i="1"/>
  <c r="DY102" i="1" s="1"/>
  <c r="DY101" i="1"/>
  <c r="DW43" i="1"/>
  <c r="DW94" i="1" s="1"/>
  <c r="DW145" i="1" s="1"/>
  <c r="DW93" i="1"/>
  <c r="DW144" i="1" s="1"/>
  <c r="DV62" i="1"/>
  <c r="DV112" i="1"/>
  <c r="DY66" i="1"/>
  <c r="DY116" i="1"/>
  <c r="DX54" i="1"/>
  <c r="DX104" i="1"/>
  <c r="DW66" i="1"/>
  <c r="DW116" i="1"/>
  <c r="DU62" i="1"/>
  <c r="DU112" i="1"/>
  <c r="DY39" i="1"/>
  <c r="DY90" i="1" s="1"/>
  <c r="DY141" i="1" s="1"/>
  <c r="DY89" i="1"/>
  <c r="DY140" i="1" s="1"/>
  <c r="DY55" i="1"/>
  <c r="DY106" i="1" s="1"/>
  <c r="DY105" i="1"/>
  <c r="DU66" i="1"/>
  <c r="DU116" i="1"/>
  <c r="DL39" i="1"/>
  <c r="DL90" i="1" s="1"/>
  <c r="DL141" i="1" s="1"/>
  <c r="DL89" i="1"/>
  <c r="DL140" i="1" s="1"/>
  <c r="DW39" i="1"/>
  <c r="DW90" i="1" s="1"/>
  <c r="DW141" i="1" s="1"/>
  <c r="DW89" i="1"/>
  <c r="DW140" i="1" s="1"/>
  <c r="DX43" i="1"/>
  <c r="DX94" i="1" s="1"/>
  <c r="DX145" i="1" s="1"/>
  <c r="DX93" i="1"/>
  <c r="DX144" i="1" s="1"/>
  <c r="DL46" i="1"/>
  <c r="DL96" i="1"/>
  <c r="DU43" i="1"/>
  <c r="DU94" i="1" s="1"/>
  <c r="DU145" i="1" s="1"/>
  <c r="DU93" i="1"/>
  <c r="DU144" i="1" s="1"/>
  <c r="DX50" i="1"/>
  <c r="DX100" i="1"/>
  <c r="DV66" i="1"/>
  <c r="DV116" i="1"/>
  <c r="DW62" i="1"/>
  <c r="DW112" i="1"/>
  <c r="DU85" i="1"/>
  <c r="DU69" i="1"/>
  <c r="DU68" i="1"/>
  <c r="DU35" i="1"/>
  <c r="DU86" i="1" s="1"/>
  <c r="DU137" i="1" s="1"/>
  <c r="DW47" i="1"/>
  <c r="DW98" i="1" s="1"/>
  <c r="DW97" i="1"/>
  <c r="DU58" i="1"/>
  <c r="DU108" i="1"/>
  <c r="DL54" i="1"/>
  <c r="DL104" i="1"/>
  <c r="DV39" i="1"/>
  <c r="DV90" i="1" s="1"/>
  <c r="DV141" i="1" s="1"/>
  <c r="DV89" i="1"/>
  <c r="DV140" i="1" s="1"/>
  <c r="DU39" i="1"/>
  <c r="DU90" i="1" s="1"/>
  <c r="DU141" i="1" s="1"/>
  <c r="DU89" i="1"/>
  <c r="DU140" i="1" s="1"/>
  <c r="DY58" i="1"/>
  <c r="DY108" i="1"/>
  <c r="DY43" i="1"/>
  <c r="DY94" i="1" s="1"/>
  <c r="DY145" i="1" s="1"/>
  <c r="DY93" i="1"/>
  <c r="DY144" i="1" s="1"/>
  <c r="DV55" i="1"/>
  <c r="DV106" i="1" s="1"/>
  <c r="DV105" i="1"/>
  <c r="DW51" i="1"/>
  <c r="DW102" i="1" s="1"/>
  <c r="DW101" i="1"/>
  <c r="DU51" i="1"/>
  <c r="DU102" i="1" s="1"/>
  <c r="DU101" i="1"/>
  <c r="DY47" i="1"/>
  <c r="DY98" i="1" s="1"/>
  <c r="DY97" i="1"/>
  <c r="DL50" i="1"/>
  <c r="DL100" i="1"/>
  <c r="DY85" i="1"/>
  <c r="DY136" i="1" s="1"/>
  <c r="DY69" i="1"/>
  <c r="DY35" i="1"/>
  <c r="DY86" i="1" s="1"/>
  <c r="DY137" i="1" s="1"/>
  <c r="DY68" i="1"/>
  <c r="DV47" i="1"/>
  <c r="DV98" i="1" s="1"/>
  <c r="DV97" i="1"/>
  <c r="DW58" i="1"/>
  <c r="DW108" i="1"/>
  <c r="DL65" i="1"/>
  <c r="DL115" i="1"/>
  <c r="DL61" i="1"/>
  <c r="DL111" i="1"/>
  <c r="DL43" i="1"/>
  <c r="DL94" i="1" s="1"/>
  <c r="DL145" i="1" s="1"/>
  <c r="DL93" i="1"/>
  <c r="DL144" i="1" s="1"/>
  <c r="DX46" i="1"/>
  <c r="DX96" i="1"/>
  <c r="DL57" i="1"/>
  <c r="DL107" i="1"/>
  <c r="DA98" i="1"/>
  <c r="DA97" i="1"/>
  <c r="DA106" i="1"/>
  <c r="DA105" i="1"/>
  <c r="DA62" i="1"/>
  <c r="DA112" i="1"/>
  <c r="AO115" i="1"/>
  <c r="DA66" i="1"/>
  <c r="DA116" i="1"/>
  <c r="DA58" i="1"/>
  <c r="DA108" i="1"/>
  <c r="DA102" i="1"/>
  <c r="DA101" i="1"/>
  <c r="AO111" i="1"/>
  <c r="AO107" i="1"/>
  <c r="AU115" i="1"/>
  <c r="U190" i="1"/>
  <c r="U189" i="1"/>
  <c r="U188" i="1"/>
  <c r="Z191" i="1"/>
  <c r="BE115" i="1"/>
  <c r="AV115" i="1"/>
  <c r="Z195" i="1"/>
  <c r="Z194" i="1"/>
  <c r="Z193" i="1"/>
  <c r="AW58" i="1"/>
  <c r="AW108" i="1"/>
  <c r="Z192" i="1"/>
  <c r="Z190" i="1"/>
  <c r="Z189" i="1"/>
  <c r="AW66" i="1"/>
  <c r="AW116" i="1"/>
  <c r="Z188" i="1"/>
  <c r="U197" i="1"/>
  <c r="AW62" i="1"/>
  <c r="AW112" i="1"/>
  <c r="CA68" i="1"/>
  <c r="CA69" i="1"/>
  <c r="CA35" i="1"/>
  <c r="DF85" i="1"/>
  <c r="DF136" i="1" s="1"/>
  <c r="DE85" i="1"/>
  <c r="DE136" i="1" s="1"/>
  <c r="CA39" i="1"/>
  <c r="DF89" i="1"/>
  <c r="DF140" i="1" s="1"/>
  <c r="DE89" i="1"/>
  <c r="DE140" i="1" s="1"/>
  <c r="CA66" i="1"/>
  <c r="DQ78" i="1"/>
  <c r="DQ129" i="1" s="1"/>
  <c r="DD78" i="1"/>
  <c r="DD129" i="1" s="1"/>
  <c r="DC78" i="1"/>
  <c r="DC129" i="1" s="1"/>
  <c r="DZ78" i="1"/>
  <c r="DZ129" i="1" s="1"/>
  <c r="DT78" i="1"/>
  <c r="DT129" i="1" s="1"/>
  <c r="DS78" i="1"/>
  <c r="DS129" i="1" s="1"/>
  <c r="DR78" i="1"/>
  <c r="DR129" i="1" s="1"/>
  <c r="DB78" i="1"/>
  <c r="DB129" i="1" s="1"/>
  <c r="CZ78" i="1"/>
  <c r="CZ129" i="1" s="1"/>
  <c r="DD74" i="1"/>
  <c r="DD125" i="1" s="1"/>
  <c r="DC74" i="1"/>
  <c r="DC125" i="1" s="1"/>
  <c r="DB74" i="1"/>
  <c r="DB125" i="1" s="1"/>
  <c r="CZ74" i="1"/>
  <c r="CZ125" i="1" s="1"/>
  <c r="DZ74" i="1"/>
  <c r="DZ125" i="1" s="1"/>
  <c r="DT74" i="1"/>
  <c r="DT125" i="1" s="1"/>
  <c r="DS74" i="1"/>
  <c r="DS125" i="1" s="1"/>
  <c r="DR74" i="1"/>
  <c r="DR125" i="1" s="1"/>
  <c r="DQ74" i="1"/>
  <c r="DQ125" i="1" s="1"/>
  <c r="CA62" i="1"/>
  <c r="DE78" i="1"/>
  <c r="DE129" i="1" s="1"/>
  <c r="DF78" i="1"/>
  <c r="DF129" i="1" s="1"/>
  <c r="CA58" i="1"/>
  <c r="DF74" i="1"/>
  <c r="DF125" i="1" s="1"/>
  <c r="DE74" i="1"/>
  <c r="DE125" i="1" s="1"/>
  <c r="AN32" i="1"/>
  <c r="AN33" i="1" s="1"/>
  <c r="AN34" i="1" s="1"/>
  <c r="AN36" i="1"/>
  <c r="AN37" i="1" s="1"/>
  <c r="AN38" i="1" s="1"/>
  <c r="AN39" i="1" s="1"/>
  <c r="AN40" i="1"/>
  <c r="AN41" i="1" s="1"/>
  <c r="AN42" i="1" s="1"/>
  <c r="AN43" i="1" s="1"/>
  <c r="DD82" i="1"/>
  <c r="DD133" i="1" s="1"/>
  <c r="DC82" i="1"/>
  <c r="DC133" i="1" s="1"/>
  <c r="DB82" i="1"/>
  <c r="DB133" i="1" s="1"/>
  <c r="CZ82" i="1"/>
  <c r="CZ133" i="1" s="1"/>
  <c r="DZ82" i="1"/>
  <c r="DZ133" i="1" s="1"/>
  <c r="DT82" i="1"/>
  <c r="DT133" i="1" s="1"/>
  <c r="DS82" i="1"/>
  <c r="DS133" i="1" s="1"/>
  <c r="DR82" i="1"/>
  <c r="DR133" i="1" s="1"/>
  <c r="DQ82" i="1"/>
  <c r="DQ133" i="1" s="1"/>
  <c r="CA43" i="1"/>
  <c r="DE93" i="1"/>
  <c r="DE144" i="1" s="1"/>
  <c r="DF93" i="1"/>
  <c r="DF144" i="1" s="1"/>
  <c r="DE82" i="1"/>
  <c r="DE133" i="1" s="1"/>
  <c r="DF82" i="1"/>
  <c r="DF133" i="1" s="1"/>
  <c r="Z197" i="1"/>
  <c r="K186" i="1"/>
  <c r="K187" i="1" s="1"/>
  <c r="K197" i="1" s="1"/>
  <c r="BE186" i="1"/>
  <c r="BS186" i="1"/>
  <c r="BS187" i="1" s="1"/>
  <c r="BS196" i="1" s="1"/>
  <c r="BP186" i="1"/>
  <c r="BP187" i="1" s="1"/>
  <c r="BP193" i="1" s="1"/>
  <c r="BF186" i="1"/>
  <c r="BQ186" i="1"/>
  <c r="BQ187" i="1" s="1"/>
  <c r="BQ188" i="1" s="1"/>
  <c r="X186" i="1"/>
  <c r="X187" i="1" s="1"/>
  <c r="X197" i="1" s="1"/>
  <c r="BZ186" i="1"/>
  <c r="BZ187" i="1" s="1"/>
  <c r="AD186" i="1"/>
  <c r="AD187" i="1" s="1"/>
  <c r="AD197" i="1" s="1"/>
  <c r="BY186" i="1"/>
  <c r="BY187" i="1" s="1"/>
  <c r="DV186" i="1"/>
  <c r="DV187" i="1" s="1"/>
  <c r="BR186" i="1"/>
  <c r="BR187" i="1" s="1"/>
  <c r="BR198" i="1" s="1"/>
  <c r="D120" i="1"/>
  <c r="F120" i="1" s="1"/>
  <c r="F85" i="1"/>
  <c r="F136" i="1" s="1"/>
  <c r="D332" i="1"/>
  <c r="E337" i="1"/>
  <c r="AW326" i="1"/>
  <c r="AW173" i="1"/>
  <c r="AW251" i="1" s="1"/>
  <c r="AQ322" i="1"/>
  <c r="AQ172" i="1"/>
  <c r="AQ250" i="1" s="1"/>
  <c r="EE271" i="1"/>
  <c r="EE172" i="1"/>
  <c r="AW322" i="1"/>
  <c r="AW172" i="1"/>
  <c r="AW318" i="1"/>
  <c r="AW171" i="1"/>
  <c r="AQ318" i="1"/>
  <c r="AQ171" i="1"/>
  <c r="AQ249" i="1" s="1"/>
  <c r="EE275" i="1"/>
  <c r="EE173" i="1"/>
  <c r="EE251" i="1" s="1"/>
  <c r="AQ326" i="1"/>
  <c r="AQ173" i="1"/>
  <c r="AQ251" i="1" s="1"/>
  <c r="AD275" i="1"/>
  <c r="AD326" i="1"/>
  <c r="AD286" i="1"/>
  <c r="Z198" i="1"/>
  <c r="AD318" i="1"/>
  <c r="AD267" i="1"/>
  <c r="AD322" i="1"/>
  <c r="AD271" i="1"/>
  <c r="AD337" i="1"/>
  <c r="AD119" i="1"/>
  <c r="AD120" i="1"/>
  <c r="AD86" i="1"/>
  <c r="AD137" i="1" s="1"/>
  <c r="AD329" i="1"/>
  <c r="AD278" i="1"/>
  <c r="AD90" i="1"/>
  <c r="AD141" i="1" s="1"/>
  <c r="AD282" i="1"/>
  <c r="AD333" i="1"/>
  <c r="Z334" i="1"/>
  <c r="Z283" i="1"/>
  <c r="Z279" i="1"/>
  <c r="Z330" i="1"/>
  <c r="X322" i="1"/>
  <c r="X271" i="1"/>
  <c r="X326" i="1"/>
  <c r="X275" i="1"/>
  <c r="X286" i="1"/>
  <c r="X90" i="1"/>
  <c r="X141" i="1" s="1"/>
  <c r="X333" i="1"/>
  <c r="X282" i="1"/>
  <c r="U198" i="1"/>
  <c r="X119" i="1"/>
  <c r="X120" i="1"/>
  <c r="X86" i="1"/>
  <c r="X137" i="1" s="1"/>
  <c r="X329" i="1"/>
  <c r="X278" i="1"/>
  <c r="X318" i="1"/>
  <c r="X267" i="1"/>
  <c r="X337" i="1"/>
  <c r="U283" i="1"/>
  <c r="U334" i="1"/>
  <c r="U279" i="1"/>
  <c r="U330" i="1"/>
  <c r="K90" i="1"/>
  <c r="K141" i="1" s="1"/>
  <c r="K333" i="1"/>
  <c r="K282" i="1"/>
  <c r="K118" i="1"/>
  <c r="K326" i="1"/>
  <c r="K275" i="1"/>
  <c r="K322" i="1"/>
  <c r="K271" i="1"/>
  <c r="K318" i="1"/>
  <c r="K267" i="1"/>
  <c r="K86" i="1"/>
  <c r="K137" i="1" s="1"/>
  <c r="K119" i="1"/>
  <c r="K120" i="1"/>
  <c r="K278" i="1"/>
  <c r="K329" i="1"/>
  <c r="K337" i="1"/>
  <c r="EE326" i="1"/>
  <c r="K286" i="1"/>
  <c r="BE324" i="1"/>
  <c r="BF345" i="1"/>
  <c r="BG345" i="1"/>
  <c r="BK337" i="1"/>
  <c r="BJ337" i="1"/>
  <c r="BI337" i="1"/>
  <c r="BH337" i="1"/>
  <c r="EE322" i="1"/>
  <c r="AW267" i="1"/>
  <c r="AW275" i="1"/>
  <c r="EE329" i="1"/>
  <c r="EE86" i="1"/>
  <c r="EE137" i="1" s="1"/>
  <c r="E286" i="1"/>
  <c r="AW333" i="1"/>
  <c r="AW282" i="1"/>
  <c r="BE282" i="1"/>
  <c r="EE90" i="1"/>
  <c r="EE141" i="1" s="1"/>
  <c r="EE282" i="1"/>
  <c r="AW271" i="1"/>
  <c r="CD206" i="4"/>
  <c r="BP206" i="4"/>
  <c r="BW206" i="4"/>
  <c r="BS206" i="4"/>
  <c r="CG206" i="4"/>
  <c r="BZ206" i="4"/>
  <c r="BR206" i="4"/>
  <c r="CF206" i="4"/>
  <c r="BY206" i="4"/>
  <c r="F143" i="4"/>
  <c r="BX142" i="4"/>
  <c r="BQ142" i="4"/>
  <c r="CE142" i="4"/>
  <c r="CH140" i="4"/>
  <c r="CA140" i="4"/>
  <c r="BT140" i="4"/>
  <c r="CA539" i="4"/>
  <c r="BT539" i="4"/>
  <c r="CH539" i="4"/>
  <c r="CF605" i="4"/>
  <c r="BY605" i="4"/>
  <c r="BR605" i="4"/>
  <c r="CD605" i="4"/>
  <c r="BP605" i="4"/>
  <c r="BW605" i="4"/>
  <c r="CG605" i="4"/>
  <c r="BZ605" i="4"/>
  <c r="BS605" i="4"/>
  <c r="BT505" i="4"/>
  <c r="BS505" i="4"/>
  <c r="CA505" i="4"/>
  <c r="BZ505" i="4"/>
  <c r="CG505" i="4"/>
  <c r="CH505" i="4"/>
  <c r="BE120" i="1"/>
  <c r="I141" i="4"/>
  <c r="I540" i="4"/>
  <c r="B140" i="4"/>
  <c r="BE86" i="1"/>
  <c r="BE278" i="1"/>
  <c r="BF90" i="1"/>
  <c r="BF282" i="1"/>
  <c r="BE286" i="1"/>
  <c r="BF86" i="1"/>
  <c r="BF278" i="1"/>
  <c r="AO90" i="1"/>
  <c r="AO141" i="1" s="1"/>
  <c r="AO86" i="1"/>
  <c r="AO137" i="1" s="1"/>
  <c r="DU318" i="1"/>
  <c r="DV275" i="1"/>
  <c r="DV267" i="1"/>
  <c r="DV271" i="1"/>
  <c r="BQ267" i="1"/>
  <c r="BQ318" i="1"/>
  <c r="BP267" i="1"/>
  <c r="BP318" i="1"/>
  <c r="BP275" i="1"/>
  <c r="BP326" i="1"/>
  <c r="BQ322" i="1"/>
  <c r="BQ271" i="1"/>
  <c r="BQ90" i="1"/>
  <c r="BQ141" i="1" s="1"/>
  <c r="BQ282" i="1"/>
  <c r="BQ333" i="1"/>
  <c r="BP90" i="1"/>
  <c r="BP141" i="1" s="1"/>
  <c r="BP282" i="1"/>
  <c r="BP333" i="1"/>
  <c r="BP322" i="1"/>
  <c r="BP271" i="1"/>
  <c r="BP286" i="1"/>
  <c r="BQ286" i="1"/>
  <c r="BQ275" i="1"/>
  <c r="BQ326" i="1"/>
  <c r="BP119" i="1"/>
  <c r="BP120" i="1"/>
  <c r="BP86" i="1"/>
  <c r="BP137" i="1" s="1"/>
  <c r="BP329" i="1"/>
  <c r="BP278" i="1"/>
  <c r="BQ119" i="1"/>
  <c r="BQ120" i="1"/>
  <c r="BQ86" i="1"/>
  <c r="BQ137" i="1" s="1"/>
  <c r="BQ329" i="1"/>
  <c r="BQ278" i="1"/>
  <c r="BQ337" i="1"/>
  <c r="BP337" i="1"/>
  <c r="CZ184" i="1"/>
  <c r="CZ183" i="1"/>
  <c r="AQ119" i="1"/>
  <c r="AQ120" i="1"/>
  <c r="AW119" i="1"/>
  <c r="AW120" i="1"/>
  <c r="EE120" i="1"/>
  <c r="EE119" i="1"/>
  <c r="EE312" i="1"/>
  <c r="BC254" i="1"/>
  <c r="BH254" i="1"/>
  <c r="B255" i="1"/>
  <c r="DO254" i="1"/>
  <c r="BK254" i="1"/>
  <c r="BJ254" i="1"/>
  <c r="BI254" i="1"/>
  <c r="DM254" i="1"/>
  <c r="DN254" i="1"/>
  <c r="G207" i="4"/>
  <c r="H207" i="4"/>
  <c r="E207" i="4"/>
  <c r="E606" i="4"/>
  <c r="H606" i="4"/>
  <c r="G606" i="4"/>
  <c r="A208" i="4"/>
  <c r="BE112" i="1"/>
  <c r="BE113" i="1" s="1"/>
  <c r="BE116" i="1"/>
  <c r="BE117" i="1" s="1"/>
  <c r="BE108" i="1"/>
  <c r="BE109" i="1" s="1"/>
  <c r="BZ109" i="1"/>
  <c r="BS109" i="1"/>
  <c r="AO108" i="1"/>
  <c r="AO116" i="1"/>
  <c r="BS117" i="1"/>
  <c r="AO112" i="1"/>
  <c r="BS113" i="1"/>
  <c r="BR109" i="1"/>
  <c r="BY113" i="1"/>
  <c r="BZ117" i="1"/>
  <c r="BR117" i="1"/>
  <c r="BR113" i="1"/>
  <c r="EE118" i="1"/>
  <c r="BY109" i="1"/>
  <c r="EE114" i="1"/>
  <c r="CZ251" i="1"/>
  <c r="BZ113" i="1"/>
  <c r="EE110" i="1"/>
  <c r="CZ254" i="1"/>
  <c r="BG114" i="1"/>
  <c r="BG181" i="1" s="1"/>
  <c r="BG118" i="1"/>
  <c r="BG182" i="1" s="1"/>
  <c r="BG110" i="1"/>
  <c r="BG180" i="1" s="1"/>
  <c r="BF118" i="1"/>
  <c r="BF182" i="1" s="1"/>
  <c r="BF114" i="1"/>
  <c r="BF181" i="1" s="1"/>
  <c r="BF110" i="1"/>
  <c r="BF180" i="1" s="1"/>
  <c r="BY117" i="1"/>
  <c r="BS90" i="1"/>
  <c r="BS141" i="1" s="1"/>
  <c r="BS333" i="1"/>
  <c r="BS282" i="1"/>
  <c r="B199" i="1"/>
  <c r="BR86" i="1"/>
  <c r="BR137" i="1" s="1"/>
  <c r="BR329" i="1"/>
  <c r="BR278" i="1"/>
  <c r="BS322" i="1"/>
  <c r="BS271" i="1"/>
  <c r="BR322" i="1"/>
  <c r="BR271" i="1"/>
  <c r="BS286" i="1"/>
  <c r="BR286" i="1"/>
  <c r="BR90" i="1"/>
  <c r="BR141" i="1" s="1"/>
  <c r="BR333" i="1"/>
  <c r="BR282" i="1"/>
  <c r="BR337" i="1"/>
  <c r="BS337" i="1"/>
  <c r="BR267" i="1"/>
  <c r="BR318" i="1"/>
  <c r="BR326" i="1"/>
  <c r="BR275" i="1"/>
  <c r="BS326" i="1"/>
  <c r="BS275" i="1"/>
  <c r="BS267" i="1"/>
  <c r="BS318" i="1"/>
  <c r="BS86" i="1"/>
  <c r="BS137" i="1" s="1"/>
  <c r="BS278" i="1"/>
  <c r="BS329" i="1"/>
  <c r="BY90" i="1"/>
  <c r="BY141" i="1" s="1"/>
  <c r="BY282" i="1"/>
  <c r="BY333" i="1"/>
  <c r="BY275" i="1"/>
  <c r="BY326" i="1"/>
  <c r="BZ86" i="1"/>
  <c r="BZ137" i="1" s="1"/>
  <c r="BZ278" i="1"/>
  <c r="BZ329" i="1"/>
  <c r="BY286" i="1"/>
  <c r="BZ286" i="1"/>
  <c r="BZ318" i="1"/>
  <c r="BZ267" i="1"/>
  <c r="BZ275" i="1"/>
  <c r="BZ326" i="1"/>
  <c r="BZ90" i="1"/>
  <c r="BZ141" i="1" s="1"/>
  <c r="BZ282" i="1"/>
  <c r="BZ333" i="1"/>
  <c r="BY271" i="1"/>
  <c r="BY322" i="1"/>
  <c r="BZ271" i="1"/>
  <c r="BZ322" i="1"/>
  <c r="BY267" i="1"/>
  <c r="BY318" i="1"/>
  <c r="BY337" i="1"/>
  <c r="BZ337" i="1"/>
  <c r="BY86" i="1"/>
  <c r="BY137" i="1" s="1"/>
  <c r="BY278" i="1"/>
  <c r="BY329" i="1"/>
  <c r="AW279" i="1"/>
  <c r="AW330" i="1"/>
  <c r="G80" i="1"/>
  <c r="DV316" i="1"/>
  <c r="DP270" i="1"/>
  <c r="G77" i="1"/>
  <c r="G88" i="1"/>
  <c r="DP267" i="1"/>
  <c r="G74" i="1"/>
  <c r="G85" i="1"/>
  <c r="B287" i="1"/>
  <c r="DO286" i="1"/>
  <c r="DN286" i="1"/>
  <c r="DM286" i="1"/>
  <c r="DP278" i="1"/>
  <c r="DP273" i="1"/>
  <c r="DP281" i="1"/>
  <c r="AQ117" i="1"/>
  <c r="AQ90" i="1"/>
  <c r="AQ141" i="1" s="1"/>
  <c r="AQ333" i="1"/>
  <c r="AQ86" i="1"/>
  <c r="AQ137" i="1" s="1"/>
  <c r="AQ329" i="1"/>
  <c r="F86" i="1"/>
  <c r="F137" i="1" s="1"/>
  <c r="DP321" i="1"/>
  <c r="DP318" i="1"/>
  <c r="DP324" i="1"/>
  <c r="F506" i="4"/>
  <c r="AQ337" i="1"/>
  <c r="B338" i="1"/>
  <c r="DN337" i="1"/>
  <c r="AM9" i="1"/>
  <c r="AM7" i="1"/>
  <c r="DO337" i="1"/>
  <c r="DM337" i="1"/>
  <c r="DN318" i="1"/>
  <c r="DO318" i="1"/>
  <c r="DM318" i="1"/>
  <c r="AN15" i="1"/>
  <c r="AM13" i="1"/>
  <c r="AL5" i="1"/>
  <c r="AK5" i="1"/>
  <c r="AJ5" i="1"/>
  <c r="AI5" i="1"/>
  <c r="DF67" i="1" l="1"/>
  <c r="DF118" i="1" s="1"/>
  <c r="DF106" i="1"/>
  <c r="DF102" i="1"/>
  <c r="DF63" i="1"/>
  <c r="DF114" i="1" s="1"/>
  <c r="DF59" i="1"/>
  <c r="DF110" i="1" s="1"/>
  <c r="DF98" i="1"/>
  <c r="DE106" i="1"/>
  <c r="DE67" i="1"/>
  <c r="DE118" i="1" s="1"/>
  <c r="DE59" i="1"/>
  <c r="DE110" i="1" s="1"/>
  <c r="DE98" i="1"/>
  <c r="DE63" i="1"/>
  <c r="DE114" i="1" s="1"/>
  <c r="DE102" i="1"/>
  <c r="EE286" i="1"/>
  <c r="EE337" i="1"/>
  <c r="AO146" i="1"/>
  <c r="DV249" i="1"/>
  <c r="AW313" i="1"/>
  <c r="AW312" i="1"/>
  <c r="DX146" i="1"/>
  <c r="F146" i="1"/>
  <c r="B147" i="1"/>
  <c r="AO147" i="1" s="1"/>
  <c r="E146" i="1"/>
  <c r="D146" i="1"/>
  <c r="DP146" i="1"/>
  <c r="BK146" i="1"/>
  <c r="DM146" i="1"/>
  <c r="DN146" i="1"/>
  <c r="BJ146" i="1"/>
  <c r="DO146" i="1"/>
  <c r="BH146" i="1"/>
  <c r="BI146" i="1"/>
  <c r="Z146" i="1"/>
  <c r="X146" i="1"/>
  <c r="AD146" i="1"/>
  <c r="BP146" i="1"/>
  <c r="BQ146" i="1"/>
  <c r="DF146" i="1"/>
  <c r="DE146" i="1"/>
  <c r="U146" i="1"/>
  <c r="BY146" i="1"/>
  <c r="BZ146" i="1"/>
  <c r="DV146" i="1"/>
  <c r="DU146" i="1"/>
  <c r="BR146" i="1"/>
  <c r="DA146" i="1"/>
  <c r="AQ146" i="1"/>
  <c r="K146" i="1"/>
  <c r="DY146" i="1"/>
  <c r="DW146" i="1"/>
  <c r="AW146" i="1"/>
  <c r="EE146" i="1"/>
  <c r="BS146" i="1"/>
  <c r="EE182" i="1"/>
  <c r="BZ178" i="1"/>
  <c r="DV179" i="1"/>
  <c r="EE178" i="1"/>
  <c r="EE177" i="1"/>
  <c r="EE255" i="1" s="1"/>
  <c r="BR176" i="1"/>
  <c r="BR254" i="1" s="1"/>
  <c r="BR145" i="1"/>
  <c r="AO105" i="1"/>
  <c r="EE181" i="1"/>
  <c r="AW283" i="1"/>
  <c r="AW141" i="1"/>
  <c r="AO101" i="1"/>
  <c r="AW102" i="1"/>
  <c r="K114" i="1"/>
  <c r="BY179" i="1"/>
  <c r="BR178" i="1"/>
  <c r="BS179" i="1"/>
  <c r="U337" i="1"/>
  <c r="U144" i="1"/>
  <c r="AW98" i="1"/>
  <c r="BS178" i="1"/>
  <c r="BR179" i="1"/>
  <c r="DV176" i="1"/>
  <c r="DV254" i="1" s="1"/>
  <c r="DV145" i="1"/>
  <c r="BY177" i="1"/>
  <c r="K177" i="1"/>
  <c r="K255" i="1" s="1"/>
  <c r="BZ176" i="1"/>
  <c r="BZ254" i="1" s="1"/>
  <c r="BZ145" i="1"/>
  <c r="U181" i="1"/>
  <c r="AW337" i="1"/>
  <c r="AW144" i="1"/>
  <c r="X176" i="1"/>
  <c r="X254" i="1" s="1"/>
  <c r="X145" i="1"/>
  <c r="BQ176" i="1"/>
  <c r="BQ254" i="1" s="1"/>
  <c r="BQ145" i="1"/>
  <c r="BR177" i="1"/>
  <c r="BR255" i="1" s="1"/>
  <c r="K179" i="1"/>
  <c r="BS176" i="1"/>
  <c r="BS254" i="1" s="1"/>
  <c r="BS145" i="1"/>
  <c r="BP176" i="1"/>
  <c r="BP254" i="1" s="1"/>
  <c r="BP145" i="1"/>
  <c r="DV177" i="1"/>
  <c r="DV255" i="1" s="1"/>
  <c r="K178" i="1"/>
  <c r="DU329" i="1"/>
  <c r="DU136" i="1"/>
  <c r="K182" i="1"/>
  <c r="AO97" i="1"/>
  <c r="Z286" i="1"/>
  <c r="Z144" i="1"/>
  <c r="BZ177" i="1"/>
  <c r="BZ255" i="1" s="1"/>
  <c r="BY178" i="1"/>
  <c r="U180" i="1"/>
  <c r="K110" i="1"/>
  <c r="EE179" i="1"/>
  <c r="AW179" i="1"/>
  <c r="BZ179" i="1"/>
  <c r="K176" i="1"/>
  <c r="K254" i="1" s="1"/>
  <c r="K145" i="1"/>
  <c r="BS177" i="1"/>
  <c r="DV178" i="1"/>
  <c r="BY176" i="1"/>
  <c r="BY254" i="1" s="1"/>
  <c r="BY145" i="1"/>
  <c r="AQ180" i="1"/>
  <c r="AD176" i="1"/>
  <c r="AD254" i="1" s="1"/>
  <c r="AD145" i="1"/>
  <c r="U312" i="1"/>
  <c r="Z184" i="1"/>
  <c r="Z337" i="1"/>
  <c r="BY250" i="1"/>
  <c r="AD250" i="1"/>
  <c r="AW334" i="1"/>
  <c r="BR250" i="1"/>
  <c r="BZ250" i="1"/>
  <c r="Z312" i="1"/>
  <c r="BS250" i="1"/>
  <c r="K250" i="1"/>
  <c r="AW286" i="1"/>
  <c r="U286" i="1"/>
  <c r="AW183" i="1"/>
  <c r="AW184" i="1"/>
  <c r="Z183" i="1"/>
  <c r="Z261" i="1"/>
  <c r="BQ250" i="1"/>
  <c r="U262" i="1"/>
  <c r="DV250" i="1"/>
  <c r="K249" i="1"/>
  <c r="U184" i="1"/>
  <c r="U183" i="1"/>
  <c r="BF94" i="1"/>
  <c r="BF287" i="1" s="1"/>
  <c r="BR174" i="1"/>
  <c r="DV286" i="1"/>
  <c r="BQ174" i="1"/>
  <c r="BP175" i="1"/>
  <c r="BP253" i="1" s="1"/>
  <c r="BY174" i="1"/>
  <c r="BZ174" i="1"/>
  <c r="K175" i="1"/>
  <c r="K253" i="1" s="1"/>
  <c r="AW175" i="1"/>
  <c r="BP174" i="1"/>
  <c r="AW94" i="1"/>
  <c r="AW145" i="1" s="1"/>
  <c r="U94" i="1"/>
  <c r="BR175" i="1"/>
  <c r="BR253" i="1" s="1"/>
  <c r="BF279" i="1"/>
  <c r="U313" i="1"/>
  <c r="BS174" i="1"/>
  <c r="BF283" i="1"/>
  <c r="EE94" i="1"/>
  <c r="X174" i="1"/>
  <c r="X183" i="1" s="1"/>
  <c r="DV174" i="1"/>
  <c r="DV183" i="1" s="1"/>
  <c r="DV313" i="1"/>
  <c r="BZ175" i="1"/>
  <c r="BZ253" i="1" s="1"/>
  <c r="BE279" i="1"/>
  <c r="DV278" i="1"/>
  <c r="AO94" i="1"/>
  <c r="AO145" i="1" s="1"/>
  <c r="BE283" i="1"/>
  <c r="AD175" i="1"/>
  <c r="AD253" i="1" s="1"/>
  <c r="BY175" i="1"/>
  <c r="BY253" i="1" s="1"/>
  <c r="BS175" i="1"/>
  <c r="BS253" i="1" s="1"/>
  <c r="BG94" i="1"/>
  <c r="K174" i="1"/>
  <c r="K252" i="1" s="1"/>
  <c r="AD174" i="1"/>
  <c r="AD252" i="1" s="1"/>
  <c r="AM10" i="1"/>
  <c r="AM11" i="1"/>
  <c r="Z313" i="1"/>
  <c r="EE249" i="1"/>
  <c r="Z94" i="1"/>
  <c r="Z145" i="1" s="1"/>
  <c r="DV175" i="1"/>
  <c r="DV253" i="1" s="1"/>
  <c r="BG283" i="1"/>
  <c r="BQ175" i="1"/>
  <c r="BQ253" i="1" s="1"/>
  <c r="X175" i="1"/>
  <c r="X253" i="1" s="1"/>
  <c r="DV282" i="1"/>
  <c r="BK287" i="1"/>
  <c r="BJ287" i="1"/>
  <c r="BI287" i="1"/>
  <c r="BH287" i="1"/>
  <c r="DW120" i="1"/>
  <c r="DW119" i="1"/>
  <c r="DL62" i="1"/>
  <c r="DL112" i="1"/>
  <c r="DL55" i="1"/>
  <c r="DL106" i="1" s="1"/>
  <c r="DL105" i="1"/>
  <c r="DL66" i="1"/>
  <c r="DL116" i="1"/>
  <c r="DU59" i="1"/>
  <c r="DU110" i="1" s="1"/>
  <c r="DU109" i="1"/>
  <c r="DU63" i="1"/>
  <c r="DU114" i="1" s="1"/>
  <c r="DU113" i="1"/>
  <c r="DW59" i="1"/>
  <c r="DW110" i="1" s="1"/>
  <c r="DW109" i="1"/>
  <c r="DW67" i="1"/>
  <c r="DW118" i="1" s="1"/>
  <c r="DW117" i="1"/>
  <c r="DX120" i="1"/>
  <c r="DX119" i="1"/>
  <c r="DX55" i="1"/>
  <c r="DX106" i="1" s="1"/>
  <c r="DX105" i="1"/>
  <c r="DU120" i="1"/>
  <c r="DU119" i="1"/>
  <c r="DY63" i="1"/>
  <c r="DY114" i="1" s="1"/>
  <c r="DY113" i="1"/>
  <c r="DY120" i="1"/>
  <c r="DY119" i="1"/>
  <c r="DW63" i="1"/>
  <c r="DW114" i="1" s="1"/>
  <c r="DW113" i="1"/>
  <c r="DY67" i="1"/>
  <c r="DY118" i="1" s="1"/>
  <c r="DY117" i="1"/>
  <c r="DL51" i="1"/>
  <c r="DL102" i="1" s="1"/>
  <c r="DL101" i="1"/>
  <c r="DV67" i="1"/>
  <c r="DV118" i="1" s="1"/>
  <c r="DV182" i="1" s="1"/>
  <c r="DV117" i="1"/>
  <c r="DV63" i="1"/>
  <c r="DV114" i="1" s="1"/>
  <c r="DV113" i="1"/>
  <c r="DV120" i="1"/>
  <c r="DV119" i="1"/>
  <c r="DX51" i="1"/>
  <c r="DX102" i="1" s="1"/>
  <c r="DX101" i="1"/>
  <c r="DL47" i="1"/>
  <c r="DL98" i="1" s="1"/>
  <c r="DL97" i="1"/>
  <c r="DU67" i="1"/>
  <c r="DU118" i="1" s="1"/>
  <c r="DU117" i="1"/>
  <c r="DX47" i="1"/>
  <c r="DX98" i="1" s="1"/>
  <c r="DX97" i="1"/>
  <c r="DV59" i="1"/>
  <c r="DV110" i="1" s="1"/>
  <c r="DV109" i="1"/>
  <c r="DY59" i="1"/>
  <c r="DY110" i="1" s="1"/>
  <c r="DY109" i="1"/>
  <c r="DL58" i="1"/>
  <c r="DL108" i="1"/>
  <c r="DL120" i="1"/>
  <c r="DL119" i="1"/>
  <c r="DE120" i="1"/>
  <c r="DE119" i="1"/>
  <c r="DF120" i="1"/>
  <c r="DF119" i="1"/>
  <c r="DA59" i="1"/>
  <c r="DA110" i="1" s="1"/>
  <c r="DA109" i="1"/>
  <c r="DA67" i="1"/>
  <c r="DA118" i="1" s="1"/>
  <c r="DA117" i="1"/>
  <c r="DA63" i="1"/>
  <c r="DA114" i="1" s="1"/>
  <c r="DA113" i="1"/>
  <c r="X196" i="1"/>
  <c r="X192" i="1"/>
  <c r="X191" i="1"/>
  <c r="X190" i="1"/>
  <c r="X193" i="1"/>
  <c r="X194" i="1"/>
  <c r="X195" i="1"/>
  <c r="X198" i="1"/>
  <c r="AW63" i="1"/>
  <c r="AW114" i="1" s="1"/>
  <c r="AW113" i="1"/>
  <c r="AW67" i="1"/>
  <c r="AW118" i="1" s="1"/>
  <c r="AW117" i="1"/>
  <c r="AW59" i="1"/>
  <c r="AW110" i="1" s="1"/>
  <c r="AW109" i="1"/>
  <c r="DE68" i="1"/>
  <c r="DE69" i="1"/>
  <c r="DF69" i="1"/>
  <c r="DF68" i="1"/>
  <c r="AN69" i="1"/>
  <c r="AN68" i="1"/>
  <c r="AD196" i="1"/>
  <c r="AD195" i="1"/>
  <c r="AD194" i="1"/>
  <c r="AD193" i="1"/>
  <c r="AD192" i="1"/>
  <c r="AD191" i="1"/>
  <c r="CA63" i="1"/>
  <c r="K196" i="1"/>
  <c r="K198" i="1"/>
  <c r="K195" i="1"/>
  <c r="K194" i="1"/>
  <c r="K193" i="1"/>
  <c r="K192" i="1"/>
  <c r="K191" i="1"/>
  <c r="DE94" i="1"/>
  <c r="DE145" i="1" s="1"/>
  <c r="DF94" i="1"/>
  <c r="DF145" i="1" s="1"/>
  <c r="K190" i="1"/>
  <c r="K189" i="1"/>
  <c r="K188" i="1"/>
  <c r="CA67" i="1"/>
  <c r="AN35" i="1"/>
  <c r="DF90" i="1"/>
  <c r="DF141" i="1" s="1"/>
  <c r="DE90" i="1"/>
  <c r="DE141" i="1" s="1"/>
  <c r="CA59" i="1"/>
  <c r="AM28" i="1"/>
  <c r="AM29" i="1" s="1"/>
  <c r="AM30" i="1" s="1"/>
  <c r="AM31" i="1" s="1"/>
  <c r="AM20" i="1"/>
  <c r="AM21" i="1" s="1"/>
  <c r="AM22" i="1" s="1"/>
  <c r="AM23" i="1" s="1"/>
  <c r="AM18" i="1"/>
  <c r="AM24" i="1"/>
  <c r="AM25" i="1" s="1"/>
  <c r="AM26" i="1" s="1"/>
  <c r="AM27" i="1" s="1"/>
  <c r="AN52" i="1"/>
  <c r="AN53" i="1" s="1"/>
  <c r="AN54" i="1" s="1"/>
  <c r="AN55" i="1" s="1"/>
  <c r="AN44" i="1"/>
  <c r="AN45" i="1" s="1"/>
  <c r="AN46" i="1" s="1"/>
  <c r="AN47" i="1" s="1"/>
  <c r="AN48" i="1"/>
  <c r="AN49" i="1" s="1"/>
  <c r="AN50" i="1" s="1"/>
  <c r="AN51" i="1" s="1"/>
  <c r="DF86" i="1"/>
  <c r="DF137" i="1" s="1"/>
  <c r="DE86" i="1"/>
  <c r="DE137" i="1" s="1"/>
  <c r="AD190" i="1"/>
  <c r="AD189" i="1"/>
  <c r="AD188" i="1"/>
  <c r="X189" i="1"/>
  <c r="X188" i="1"/>
  <c r="AD198" i="1"/>
  <c r="D281" i="1"/>
  <c r="D255" i="1"/>
  <c r="F255" i="1"/>
  <c r="D278" i="1"/>
  <c r="D119" i="1"/>
  <c r="F119" i="1" s="1"/>
  <c r="F281" i="1"/>
  <c r="F332" i="1"/>
  <c r="D329" i="1"/>
  <c r="E338" i="1"/>
  <c r="DP250" i="1"/>
  <c r="DP174" i="1"/>
  <c r="DP184" i="1" s="1"/>
  <c r="EE330" i="1"/>
  <c r="EE174" i="1"/>
  <c r="EE252" i="1" s="1"/>
  <c r="AQ330" i="1"/>
  <c r="AQ174" i="1"/>
  <c r="AW249" i="1"/>
  <c r="AW250" i="1"/>
  <c r="AQ334" i="1"/>
  <c r="AQ175" i="1"/>
  <c r="AQ253" i="1" s="1"/>
  <c r="EE250" i="1"/>
  <c r="EE180" i="1"/>
  <c r="EE334" i="1"/>
  <c r="EE175" i="1"/>
  <c r="AW252" i="1"/>
  <c r="AW261" i="1" s="1"/>
  <c r="AD283" i="1"/>
  <c r="AD334" i="1"/>
  <c r="Z255" i="1"/>
  <c r="AD255" i="1"/>
  <c r="AD287" i="1"/>
  <c r="Z199" i="1"/>
  <c r="AD199" i="1"/>
  <c r="AD312" i="1"/>
  <c r="AD279" i="1"/>
  <c r="AD330" i="1"/>
  <c r="AD338" i="1"/>
  <c r="X287" i="1"/>
  <c r="X334" i="1"/>
  <c r="X283" i="1"/>
  <c r="U199" i="1"/>
  <c r="X199" i="1"/>
  <c r="X312" i="1"/>
  <c r="X279" i="1"/>
  <c r="X330" i="1"/>
  <c r="X338" i="1"/>
  <c r="U255" i="1"/>
  <c r="X255" i="1"/>
  <c r="K312" i="1"/>
  <c r="K283" i="1"/>
  <c r="K334" i="1"/>
  <c r="K279" i="1"/>
  <c r="K330" i="1"/>
  <c r="BP189" i="1"/>
  <c r="BP188" i="1"/>
  <c r="BP191" i="1"/>
  <c r="BP190" i="1"/>
  <c r="BS195" i="1"/>
  <c r="BS194" i="1"/>
  <c r="BP192" i="1"/>
  <c r="K338" i="1"/>
  <c r="K287" i="1"/>
  <c r="BS193" i="1"/>
  <c r="BS192" i="1"/>
  <c r="BS191" i="1"/>
  <c r="BS190" i="1"/>
  <c r="BS189" i="1"/>
  <c r="BS188" i="1"/>
  <c r="BS198" i="1"/>
  <c r="K199" i="1"/>
  <c r="BR196" i="1"/>
  <c r="BR195" i="1"/>
  <c r="BR194" i="1"/>
  <c r="BR193" i="1"/>
  <c r="BR192" i="1"/>
  <c r="BR191" i="1"/>
  <c r="BR190" i="1"/>
  <c r="BR189" i="1"/>
  <c r="BR188" i="1"/>
  <c r="BQ198" i="1"/>
  <c r="BQ196" i="1"/>
  <c r="BQ195" i="1"/>
  <c r="BQ194" i="1"/>
  <c r="BQ193" i="1"/>
  <c r="BQ192" i="1"/>
  <c r="BQ191" i="1"/>
  <c r="BQ190" i="1"/>
  <c r="BQ189" i="1"/>
  <c r="BG346" i="1"/>
  <c r="BP198" i="1"/>
  <c r="BE325" i="1"/>
  <c r="BP196" i="1"/>
  <c r="BP195" i="1"/>
  <c r="BF346" i="1"/>
  <c r="BP194" i="1"/>
  <c r="BY188" i="1"/>
  <c r="AW188" i="1"/>
  <c r="BS197" i="1"/>
  <c r="DV188" i="1"/>
  <c r="BQ197" i="1"/>
  <c r="EE188" i="1"/>
  <c r="BZ188" i="1"/>
  <c r="BR197" i="1"/>
  <c r="BP197" i="1"/>
  <c r="BK338" i="1"/>
  <c r="BJ338" i="1"/>
  <c r="BI338" i="1"/>
  <c r="BH338" i="1"/>
  <c r="G97" i="1"/>
  <c r="G100" i="1"/>
  <c r="EE283" i="1"/>
  <c r="EE279" i="1"/>
  <c r="E287" i="1"/>
  <c r="CD207" i="4"/>
  <c r="BP207" i="4"/>
  <c r="BW207" i="4"/>
  <c r="CH141" i="4"/>
  <c r="CA141" i="4"/>
  <c r="BT141" i="4"/>
  <c r="CG207" i="4"/>
  <c r="BZ207" i="4"/>
  <c r="BS207" i="4"/>
  <c r="CF207" i="4"/>
  <c r="BY207" i="4"/>
  <c r="BR207" i="4"/>
  <c r="F144" i="4"/>
  <c r="CE143" i="4"/>
  <c r="BX143" i="4"/>
  <c r="BQ143" i="4"/>
  <c r="BR606" i="4"/>
  <c r="CF606" i="4"/>
  <c r="BY606" i="4"/>
  <c r="BS606" i="4"/>
  <c r="CG606" i="4"/>
  <c r="BZ606" i="4"/>
  <c r="BQ506" i="4"/>
  <c r="BX506" i="4"/>
  <c r="CE506" i="4"/>
  <c r="CD606" i="4"/>
  <c r="BW606" i="4"/>
  <c r="BP606" i="4"/>
  <c r="CH540" i="4"/>
  <c r="CA540" i="4"/>
  <c r="BT540" i="4"/>
  <c r="I142" i="4"/>
  <c r="I541" i="4"/>
  <c r="B141" i="4"/>
  <c r="BE287" i="1"/>
  <c r="BF312" i="1"/>
  <c r="BE312" i="1"/>
  <c r="DV279" i="1"/>
  <c r="DV283" i="1"/>
  <c r="BQ199" i="1"/>
  <c r="BP199" i="1"/>
  <c r="BQ283" i="1"/>
  <c r="BQ334" i="1"/>
  <c r="BQ287" i="1"/>
  <c r="BP287" i="1"/>
  <c r="BQ255" i="1"/>
  <c r="BP255" i="1"/>
  <c r="BP312" i="1"/>
  <c r="BP279" i="1"/>
  <c r="BP330" i="1"/>
  <c r="BP283" i="1"/>
  <c r="BP334" i="1"/>
  <c r="BQ338" i="1"/>
  <c r="BP338" i="1"/>
  <c r="BQ312" i="1"/>
  <c r="BQ330" i="1"/>
  <c r="BQ279" i="1"/>
  <c r="BF255" i="1"/>
  <c r="BG255" i="1"/>
  <c r="BY119" i="1"/>
  <c r="BY120" i="1"/>
  <c r="BR119" i="1"/>
  <c r="BR120" i="1"/>
  <c r="BZ119" i="1"/>
  <c r="BZ120" i="1"/>
  <c r="D108" i="1"/>
  <c r="BS120" i="1"/>
  <c r="BS119" i="1"/>
  <c r="DV312" i="1"/>
  <c r="BY312" i="1"/>
  <c r="BR312" i="1"/>
  <c r="BZ312" i="1"/>
  <c r="BS312" i="1"/>
  <c r="BC255" i="1"/>
  <c r="B256" i="1"/>
  <c r="BK255" i="1"/>
  <c r="BJ255" i="1"/>
  <c r="BH255" i="1"/>
  <c r="BI255" i="1"/>
  <c r="DO255" i="1"/>
  <c r="DM255" i="1"/>
  <c r="DN255" i="1"/>
  <c r="AQ255" i="1"/>
  <c r="G208" i="4"/>
  <c r="H208" i="4"/>
  <c r="E208" i="4"/>
  <c r="E607" i="4"/>
  <c r="H607" i="4"/>
  <c r="G607" i="4"/>
  <c r="A209" i="4"/>
  <c r="BS118" i="1"/>
  <c r="BY118" i="1"/>
  <c r="BR118" i="1"/>
  <c r="BZ118" i="1"/>
  <c r="BS114" i="1"/>
  <c r="BS255" i="1"/>
  <c r="BZ110" i="1"/>
  <c r="BZ251" i="1"/>
  <c r="BY110" i="1"/>
  <c r="BY251" i="1"/>
  <c r="AO113" i="1"/>
  <c r="DB250" i="1"/>
  <c r="DC250" i="1"/>
  <c r="BE110" i="1"/>
  <c r="BE180" i="1" s="1"/>
  <c r="DD250" i="1"/>
  <c r="DE250" i="1"/>
  <c r="BE114" i="1"/>
  <c r="BE255" i="1"/>
  <c r="DF250" i="1"/>
  <c r="BY114" i="1"/>
  <c r="BY255" i="1"/>
  <c r="BZ114" i="1"/>
  <c r="CZ255" i="1"/>
  <c r="AO117" i="1"/>
  <c r="AO109" i="1"/>
  <c r="DQ250" i="1"/>
  <c r="DT250" i="1"/>
  <c r="BR110" i="1"/>
  <c r="BR251" i="1"/>
  <c r="BS110" i="1"/>
  <c r="BS251" i="1"/>
  <c r="DZ250" i="1"/>
  <c r="DV251" i="1"/>
  <c r="DS250" i="1"/>
  <c r="CZ252" i="1"/>
  <c r="BR114" i="1"/>
  <c r="BR279" i="1"/>
  <c r="BR330" i="1"/>
  <c r="B200" i="1"/>
  <c r="BS199" i="1"/>
  <c r="BR199" i="1"/>
  <c r="BR334" i="1"/>
  <c r="BR283" i="1"/>
  <c r="BS279" i="1"/>
  <c r="BS330" i="1"/>
  <c r="BS338" i="1"/>
  <c r="BR338" i="1"/>
  <c r="BS287" i="1"/>
  <c r="BR287" i="1"/>
  <c r="BS334" i="1"/>
  <c r="BS283" i="1"/>
  <c r="BY279" i="1"/>
  <c r="BY330" i="1"/>
  <c r="BZ334" i="1"/>
  <c r="BZ283" i="1"/>
  <c r="BZ287" i="1"/>
  <c r="BY287" i="1"/>
  <c r="BY334" i="1"/>
  <c r="BY283" i="1"/>
  <c r="BZ330" i="1"/>
  <c r="BZ279" i="1"/>
  <c r="BZ338" i="1"/>
  <c r="BY338" i="1"/>
  <c r="DV287" i="1"/>
  <c r="G92" i="1"/>
  <c r="DV320" i="1"/>
  <c r="DV317" i="1"/>
  <c r="DU330" i="1"/>
  <c r="AQ118" i="1"/>
  <c r="DP186" i="1"/>
  <c r="G81" i="1"/>
  <c r="DP271" i="1"/>
  <c r="G78" i="1"/>
  <c r="G89" i="1"/>
  <c r="G86" i="1"/>
  <c r="B288" i="1"/>
  <c r="DM287" i="1"/>
  <c r="DO287" i="1"/>
  <c r="DN287" i="1"/>
  <c r="DP279" i="1"/>
  <c r="DP274" i="1"/>
  <c r="F109" i="1"/>
  <c r="BE118" i="1"/>
  <c r="DP322" i="1"/>
  <c r="F507" i="4"/>
  <c r="B490" i="4"/>
  <c r="DP325" i="1"/>
  <c r="AQ338" i="1"/>
  <c r="B339" i="1"/>
  <c r="DM338" i="1"/>
  <c r="DO338" i="1"/>
  <c r="DN338" i="1"/>
  <c r="DP331" i="1"/>
  <c r="AM14" i="1"/>
  <c r="AN16" i="1"/>
  <c r="AK374" i="1"/>
  <c r="AI374" i="1"/>
  <c r="AL374" i="1"/>
  <c r="AJ374" i="1"/>
  <c r="AJ6" i="1"/>
  <c r="AI6" i="1"/>
  <c r="AK6" i="1"/>
  <c r="AL6" i="1"/>
  <c r="BN5" i="1"/>
  <c r="ES5" i="1"/>
  <c r="ER5" i="1"/>
  <c r="EG5" i="1"/>
  <c r="ED5" i="1"/>
  <c r="EJ5" i="1"/>
  <c r="EI5" i="1"/>
  <c r="EH5" i="1"/>
  <c r="CX5" i="1"/>
  <c r="CW5" i="1"/>
  <c r="CV5" i="1"/>
  <c r="CU5" i="1"/>
  <c r="CT5" i="1"/>
  <c r="CS5" i="1"/>
  <c r="CR5" i="1"/>
  <c r="CQ5" i="1"/>
  <c r="CP5" i="1"/>
  <c r="CO5" i="1"/>
  <c r="CN5" i="1"/>
  <c r="CM5" i="1"/>
  <c r="CK5" i="1"/>
  <c r="CJ5" i="1"/>
  <c r="CI5" i="1"/>
  <c r="CH5" i="1"/>
  <c r="DR5" i="1"/>
  <c r="DQ5" i="1"/>
  <c r="DH5" i="1"/>
  <c r="DG5" i="1"/>
  <c r="BK5" i="1"/>
  <c r="BJ5" i="1"/>
  <c r="BI5" i="1"/>
  <c r="BH5" i="1"/>
  <c r="BD5" i="1"/>
  <c r="BC5" i="1"/>
  <c r="BB5" i="1"/>
  <c r="BA5" i="1"/>
  <c r="AZ5" i="1"/>
  <c r="P5" i="1"/>
  <c r="O5" i="1"/>
  <c r="N5" i="1"/>
  <c r="M5" i="1"/>
  <c r="L5" i="1"/>
  <c r="AB5" i="1"/>
  <c r="W5" i="1"/>
  <c r="AE5" i="1"/>
  <c r="DP5" i="1"/>
  <c r="CF5" i="1"/>
  <c r="CE5" i="1"/>
  <c r="CD5" i="1"/>
  <c r="CC5" i="1"/>
  <c r="CB5" i="1"/>
  <c r="CA5" i="1"/>
  <c r="AT5" i="1"/>
  <c r="AS5" i="1"/>
  <c r="AR5" i="1"/>
  <c r="AP5" i="1"/>
  <c r="AY6" i="1"/>
  <c r="AX6" i="1"/>
  <c r="AH5" i="1"/>
  <c r="AG5" i="1"/>
  <c r="AF5" i="1"/>
  <c r="DO5" i="1"/>
  <c r="DM5" i="1"/>
  <c r="J5" i="1"/>
  <c r="BS183" i="1" l="1"/>
  <c r="BS184" i="1"/>
  <c r="DV184" i="1"/>
  <c r="AW338" i="1"/>
  <c r="AW287" i="1"/>
  <c r="DL147" i="1"/>
  <c r="F147" i="1"/>
  <c r="E147" i="1"/>
  <c r="B148" i="1"/>
  <c r="AO148" i="1" s="1"/>
  <c r="D147" i="1"/>
  <c r="DP147" i="1"/>
  <c r="BI147" i="1"/>
  <c r="BH147" i="1"/>
  <c r="BJ147" i="1"/>
  <c r="BK147" i="1"/>
  <c r="DO147" i="1"/>
  <c r="DN147" i="1"/>
  <c r="DM147" i="1"/>
  <c r="BP147" i="1"/>
  <c r="Z147" i="1"/>
  <c r="BQ147" i="1"/>
  <c r="AD147" i="1"/>
  <c r="X147" i="1"/>
  <c r="DE147" i="1"/>
  <c r="DF147" i="1"/>
  <c r="U147" i="1"/>
  <c r="K147" i="1"/>
  <c r="BS147" i="1"/>
  <c r="BY147" i="1"/>
  <c r="BZ147" i="1"/>
  <c r="BR147" i="1"/>
  <c r="EE147" i="1"/>
  <c r="DY147" i="1"/>
  <c r="DW147" i="1"/>
  <c r="AQ147" i="1"/>
  <c r="DA147" i="1"/>
  <c r="DU147" i="1"/>
  <c r="DV147" i="1"/>
  <c r="AW147" i="1"/>
  <c r="DX147" i="1"/>
  <c r="BQ184" i="1"/>
  <c r="BQ183" i="1"/>
  <c r="Z338" i="1"/>
  <c r="BZ181" i="1"/>
  <c r="AW182" i="1"/>
  <c r="AW181" i="1"/>
  <c r="AO98" i="1"/>
  <c r="AQ182" i="1"/>
  <c r="AW177" i="1"/>
  <c r="AW255" i="1" s="1"/>
  <c r="BS181" i="1"/>
  <c r="BR181" i="1"/>
  <c r="BY181" i="1"/>
  <c r="EE287" i="1"/>
  <c r="EE145" i="1"/>
  <c r="BZ182" i="1"/>
  <c r="DV181" i="1"/>
  <c r="K181" i="1"/>
  <c r="BR182" i="1"/>
  <c r="K180" i="1"/>
  <c r="AO106" i="1"/>
  <c r="AO102" i="1"/>
  <c r="BY182" i="1"/>
  <c r="BS182" i="1"/>
  <c r="AW180" i="1"/>
  <c r="AW178" i="1"/>
  <c r="AW256" i="1" s="1"/>
  <c r="U338" i="1"/>
  <c r="U145" i="1"/>
  <c r="BY184" i="1"/>
  <c r="BY183" i="1"/>
  <c r="U287" i="1"/>
  <c r="AD184" i="1"/>
  <c r="AD183" i="1"/>
  <c r="K184" i="1"/>
  <c r="X184" i="1"/>
  <c r="X252" i="1"/>
  <c r="X262" i="1" s="1"/>
  <c r="K183" i="1"/>
  <c r="BP184" i="1"/>
  <c r="BP183" i="1"/>
  <c r="BP252" i="1"/>
  <c r="BP262" i="1" s="1"/>
  <c r="BQ252" i="1"/>
  <c r="BQ261" i="1" s="1"/>
  <c r="EE338" i="1"/>
  <c r="BR183" i="1"/>
  <c r="BR184" i="1"/>
  <c r="BZ183" i="1"/>
  <c r="BZ184" i="1"/>
  <c r="U176" i="1"/>
  <c r="AW176" i="1"/>
  <c r="AW253" i="1"/>
  <c r="Z176" i="1"/>
  <c r="Z287" i="1"/>
  <c r="EE176" i="1"/>
  <c r="BG287" i="1"/>
  <c r="BH288" i="1"/>
  <c r="BG288" i="1"/>
  <c r="BI288" i="1"/>
  <c r="BK288" i="1"/>
  <c r="BJ288" i="1"/>
  <c r="DL59" i="1"/>
  <c r="DL110" i="1" s="1"/>
  <c r="DL109" i="1"/>
  <c r="DL67" i="1"/>
  <c r="DL118" i="1" s="1"/>
  <c r="DL117" i="1"/>
  <c r="DL63" i="1"/>
  <c r="DL114" i="1" s="1"/>
  <c r="DL113" i="1"/>
  <c r="DP183" i="1"/>
  <c r="AM40" i="1"/>
  <c r="AM41" i="1" s="1"/>
  <c r="AM42" i="1" s="1"/>
  <c r="AM43" i="1" s="1"/>
  <c r="AM36" i="1"/>
  <c r="AM37" i="1" s="1"/>
  <c r="AM38" i="1" s="1"/>
  <c r="AM39" i="1" s="1"/>
  <c r="AM32" i="1"/>
  <c r="AM33" i="1" s="1"/>
  <c r="AM34" i="1" s="1"/>
  <c r="AN56" i="1"/>
  <c r="AN57" i="1" s="1"/>
  <c r="AN58" i="1" s="1"/>
  <c r="AN59" i="1" s="1"/>
  <c r="AN64" i="1"/>
  <c r="AN65" i="1" s="1"/>
  <c r="AN66" i="1" s="1"/>
  <c r="AN67" i="1" s="1"/>
  <c r="AN60" i="1"/>
  <c r="AN61" i="1" s="1"/>
  <c r="AN62" i="1" s="1"/>
  <c r="AN63" i="1" s="1"/>
  <c r="AW262" i="1"/>
  <c r="F108" i="1"/>
  <c r="D107" i="1"/>
  <c r="F107" i="1"/>
  <c r="D256" i="1"/>
  <c r="F256" i="1"/>
  <c r="D330" i="1"/>
  <c r="D112" i="1"/>
  <c r="F112" i="1"/>
  <c r="DP177" i="1"/>
  <c r="F339" i="1"/>
  <c r="E339" i="1"/>
  <c r="D339" i="1"/>
  <c r="F278" i="1"/>
  <c r="F329" i="1"/>
  <c r="DP251" i="1"/>
  <c r="D109" i="1"/>
  <c r="D279" i="1"/>
  <c r="EE261" i="1"/>
  <c r="EE262" i="1"/>
  <c r="AD261" i="1"/>
  <c r="AD262" i="1"/>
  <c r="BZ252" i="1"/>
  <c r="BZ262" i="1" s="1"/>
  <c r="BZ180" i="1"/>
  <c r="BS252" i="1"/>
  <c r="BS262" i="1" s="1"/>
  <c r="BS180" i="1"/>
  <c r="K262" i="1"/>
  <c r="K261" i="1"/>
  <c r="BR252" i="1"/>
  <c r="BR261" i="1" s="1"/>
  <c r="BR180" i="1"/>
  <c r="EE253" i="1"/>
  <c r="BY252" i="1"/>
  <c r="BY261" i="1" s="1"/>
  <c r="BY180" i="1"/>
  <c r="DV252" i="1"/>
  <c r="DV261" i="1" s="1"/>
  <c r="DV180" i="1"/>
  <c r="AQ252" i="1"/>
  <c r="AQ183" i="1"/>
  <c r="AQ184" i="1"/>
  <c r="EE183" i="1"/>
  <c r="EE184" i="1"/>
  <c r="Z256" i="1"/>
  <c r="AD256" i="1"/>
  <c r="Z288" i="1"/>
  <c r="AD288" i="1"/>
  <c r="Z339" i="1"/>
  <c r="AD339" i="1"/>
  <c r="Z200" i="1"/>
  <c r="AD200" i="1"/>
  <c r="U256" i="1"/>
  <c r="X256" i="1"/>
  <c r="U288" i="1"/>
  <c r="X288" i="1"/>
  <c r="U339" i="1"/>
  <c r="X339" i="1"/>
  <c r="U200" i="1"/>
  <c r="X200" i="1"/>
  <c r="K339" i="1"/>
  <c r="K288" i="1"/>
  <c r="G112" i="1"/>
  <c r="K256" i="1"/>
  <c r="K200" i="1"/>
  <c r="G109" i="1"/>
  <c r="BF347" i="1"/>
  <c r="BG347" i="1"/>
  <c r="BE326" i="1"/>
  <c r="DP187" i="1"/>
  <c r="BH339" i="1"/>
  <c r="BK339" i="1"/>
  <c r="BJ339" i="1"/>
  <c r="BI339" i="1"/>
  <c r="G101" i="1"/>
  <c r="G98" i="1"/>
  <c r="E288" i="1"/>
  <c r="F288" i="1"/>
  <c r="D288" i="1"/>
  <c r="CA142" i="4"/>
  <c r="BT142" i="4"/>
  <c r="CH142" i="4"/>
  <c r="F145" i="4"/>
  <c r="BQ144" i="4"/>
  <c r="BX144" i="4"/>
  <c r="CE144" i="4"/>
  <c r="CD208" i="4"/>
  <c r="BW208" i="4"/>
  <c r="BP208" i="4"/>
  <c r="CG208" i="4"/>
  <c r="BZ208" i="4"/>
  <c r="BS208" i="4"/>
  <c r="CF208" i="4"/>
  <c r="BY208" i="4"/>
  <c r="BR208" i="4"/>
  <c r="CD607" i="4"/>
  <c r="BW607" i="4"/>
  <c r="BP607" i="4"/>
  <c r="BQ507" i="4"/>
  <c r="CE507" i="4"/>
  <c r="BX507" i="4"/>
  <c r="CH506" i="4"/>
  <c r="CG506" i="4"/>
  <c r="BZ506" i="4"/>
  <c r="CA506" i="4"/>
  <c r="BS506" i="4"/>
  <c r="BT506" i="4"/>
  <c r="BT541" i="4"/>
  <c r="CH541" i="4"/>
  <c r="CA541" i="4"/>
  <c r="CF607" i="4"/>
  <c r="BY607" i="4"/>
  <c r="BR607" i="4"/>
  <c r="BZ607" i="4"/>
  <c r="BS607" i="4"/>
  <c r="CG607" i="4"/>
  <c r="I143" i="4"/>
  <c r="I542" i="4"/>
  <c r="B142" i="4"/>
  <c r="BF288" i="1"/>
  <c r="BE288" i="1"/>
  <c r="BQ200" i="1"/>
  <c r="BP200" i="1"/>
  <c r="BQ256" i="1"/>
  <c r="BP256" i="1"/>
  <c r="BQ339" i="1"/>
  <c r="BP339" i="1"/>
  <c r="BQ288" i="1"/>
  <c r="BP288" i="1"/>
  <c r="CZ262" i="1"/>
  <c r="CZ261" i="1"/>
  <c r="DC183" i="1"/>
  <c r="DC184" i="1"/>
  <c r="DE183" i="1"/>
  <c r="DE184" i="1"/>
  <c r="DF184" i="1"/>
  <c r="DF183" i="1"/>
  <c r="DQ183" i="1"/>
  <c r="DQ184" i="1"/>
  <c r="DS183" i="1"/>
  <c r="DS184" i="1"/>
  <c r="DT184" i="1"/>
  <c r="DT183" i="1"/>
  <c r="DZ184" i="1"/>
  <c r="DZ183" i="1"/>
  <c r="DD184" i="1"/>
  <c r="DD183" i="1"/>
  <c r="DB184" i="1"/>
  <c r="DB183" i="1"/>
  <c r="BZ256" i="1"/>
  <c r="BR256" i="1"/>
  <c r="BG256" i="1"/>
  <c r="BY256" i="1"/>
  <c r="BS256" i="1"/>
  <c r="BC256" i="1"/>
  <c r="B257" i="1"/>
  <c r="BK256" i="1"/>
  <c r="BJ256" i="1"/>
  <c r="BI256" i="1"/>
  <c r="BH256" i="1"/>
  <c r="DM256" i="1"/>
  <c r="DN256" i="1"/>
  <c r="DO256" i="1"/>
  <c r="AQ256" i="1"/>
  <c r="BF256" i="1"/>
  <c r="EE256" i="1"/>
  <c r="DV256" i="1"/>
  <c r="G209" i="4"/>
  <c r="E209" i="4"/>
  <c r="H209" i="4"/>
  <c r="E608" i="4"/>
  <c r="H608" i="4"/>
  <c r="G608" i="4"/>
  <c r="A210" i="4"/>
  <c r="AO118" i="1"/>
  <c r="AO114" i="1"/>
  <c r="DD251" i="1"/>
  <c r="DZ254" i="1"/>
  <c r="DB251" i="1"/>
  <c r="DC251" i="1"/>
  <c r="DD254" i="1"/>
  <c r="DE251" i="1"/>
  <c r="DF251" i="1"/>
  <c r="DQ254" i="1"/>
  <c r="AO110" i="1"/>
  <c r="DF254" i="1"/>
  <c r="CZ256" i="1"/>
  <c r="DC254" i="1"/>
  <c r="DQ251" i="1"/>
  <c r="DS251" i="1"/>
  <c r="DB254" i="1"/>
  <c r="DT251" i="1"/>
  <c r="DZ251" i="1"/>
  <c r="DT254" i="1"/>
  <c r="DS254" i="1"/>
  <c r="DE254" i="1"/>
  <c r="BS288" i="1"/>
  <c r="BR288" i="1"/>
  <c r="BS339" i="1"/>
  <c r="BR339" i="1"/>
  <c r="B201" i="1"/>
  <c r="BS200" i="1"/>
  <c r="BR200" i="1"/>
  <c r="AW288" i="1"/>
  <c r="BZ288" i="1"/>
  <c r="BY288" i="1"/>
  <c r="AW339" i="1"/>
  <c r="BY339" i="1"/>
  <c r="BZ339" i="1"/>
  <c r="DV288" i="1"/>
  <c r="G82" i="1"/>
  <c r="DV318" i="1"/>
  <c r="DV321" i="1"/>
  <c r="DV324" i="1"/>
  <c r="DV339" i="1"/>
  <c r="EE339" i="1"/>
  <c r="G93" i="1"/>
  <c r="G90" i="1"/>
  <c r="EE288" i="1"/>
  <c r="B289" i="1"/>
  <c r="DP288" i="1"/>
  <c r="DO288" i="1"/>
  <c r="DN288" i="1"/>
  <c r="DM288" i="1"/>
  <c r="DP275" i="1"/>
  <c r="F113" i="1"/>
  <c r="DP326" i="1"/>
  <c r="F508" i="4"/>
  <c r="B491" i="4"/>
  <c r="AX7" i="1"/>
  <c r="AY7" i="1"/>
  <c r="AQ339" i="1"/>
  <c r="B340" i="1"/>
  <c r="AJ9" i="1"/>
  <c r="AJ7" i="1"/>
  <c r="AK9" i="1"/>
  <c r="AK7" i="1"/>
  <c r="AL9" i="1"/>
  <c r="AL7" i="1"/>
  <c r="AI9" i="1"/>
  <c r="AI7" i="1"/>
  <c r="DM339" i="1"/>
  <c r="DN339" i="1"/>
  <c r="DO339" i="1"/>
  <c r="DP329" i="1"/>
  <c r="DP332" i="1"/>
  <c r="AM15" i="1"/>
  <c r="AH6" i="1"/>
  <c r="AS374" i="1"/>
  <c r="AF6" i="1"/>
  <c r="AP374" i="1"/>
  <c r="AG6" i="1"/>
  <c r="CN374" i="1"/>
  <c r="CM6" i="1"/>
  <c r="CO374" i="1"/>
  <c r="BN374" i="1"/>
  <c r="CP6" i="1"/>
  <c r="AR374" i="1"/>
  <c r="AT6" i="1"/>
  <c r="AL13" i="1"/>
  <c r="AK13" i="1"/>
  <c r="AI13" i="1"/>
  <c r="AJ13" i="1"/>
  <c r="CN6" i="1"/>
  <c r="CO6" i="1"/>
  <c r="AR6" i="1"/>
  <c r="AS6" i="1"/>
  <c r="BN6" i="1"/>
  <c r="AP6" i="1"/>
  <c r="AT374" i="1"/>
  <c r="AH374" i="1"/>
  <c r="AY374" i="1"/>
  <c r="AX374" i="1"/>
  <c r="X261" i="1" l="1"/>
  <c r="B149" i="1"/>
  <c r="F148" i="1"/>
  <c r="E148" i="1"/>
  <c r="D148" i="1"/>
  <c r="DP148" i="1"/>
  <c r="DN148" i="1"/>
  <c r="DO148" i="1"/>
  <c r="BH148" i="1"/>
  <c r="BI148" i="1"/>
  <c r="DM148" i="1"/>
  <c r="BJ148" i="1"/>
  <c r="BK148" i="1"/>
  <c r="Z148" i="1"/>
  <c r="BQ148" i="1"/>
  <c r="BP148" i="1"/>
  <c r="AD148" i="1"/>
  <c r="X148" i="1"/>
  <c r="DE148" i="1"/>
  <c r="DF148" i="1"/>
  <c r="U148" i="1"/>
  <c r="AQ148" i="1"/>
  <c r="K148" i="1"/>
  <c r="BY148" i="1"/>
  <c r="BZ148" i="1"/>
  <c r="EE148" i="1"/>
  <c r="BS148" i="1"/>
  <c r="BR148" i="1"/>
  <c r="DA148" i="1"/>
  <c r="DW148" i="1"/>
  <c r="DY148" i="1"/>
  <c r="DV148" i="1"/>
  <c r="DU148" i="1"/>
  <c r="AW148" i="1"/>
  <c r="DL148" i="1"/>
  <c r="DX148" i="1"/>
  <c r="BP261" i="1"/>
  <c r="BQ262" i="1"/>
  <c r="EE254" i="1"/>
  <c r="Z254" i="1"/>
  <c r="AL10" i="1"/>
  <c r="AL11" i="1"/>
  <c r="AK10" i="1"/>
  <c r="AK11" i="1"/>
  <c r="AJ10" i="1"/>
  <c r="AJ11" i="1"/>
  <c r="AW254" i="1"/>
  <c r="AI10" i="1"/>
  <c r="AI11" i="1"/>
  <c r="U254" i="1"/>
  <c r="BK289" i="1"/>
  <c r="BJ289" i="1"/>
  <c r="BI289" i="1"/>
  <c r="BH289" i="1"/>
  <c r="BG289" i="1"/>
  <c r="AM68" i="1"/>
  <c r="AM69" i="1"/>
  <c r="AK18" i="1"/>
  <c r="AK28" i="1"/>
  <c r="AK29" i="1" s="1"/>
  <c r="AK30" i="1" s="1"/>
  <c r="AK31" i="1" s="1"/>
  <c r="AK24" i="1"/>
  <c r="AK25" i="1" s="1"/>
  <c r="AK26" i="1" s="1"/>
  <c r="AK27" i="1" s="1"/>
  <c r="AK20" i="1"/>
  <c r="AK21" i="1" s="1"/>
  <c r="AK22" i="1" s="1"/>
  <c r="AK23" i="1" s="1"/>
  <c r="BS261" i="1"/>
  <c r="AM35" i="1"/>
  <c r="AL28" i="1"/>
  <c r="AL29" i="1" s="1"/>
  <c r="AL30" i="1" s="1"/>
  <c r="AL31" i="1" s="1"/>
  <c r="AL20" i="1"/>
  <c r="AL21" i="1" s="1"/>
  <c r="AL22" i="1" s="1"/>
  <c r="AL23" i="1" s="1"/>
  <c r="AL24" i="1"/>
  <c r="AL25" i="1" s="1"/>
  <c r="AL26" i="1" s="1"/>
  <c r="AL27" i="1" s="1"/>
  <c r="AL18" i="1"/>
  <c r="AM44" i="1"/>
  <c r="AM45" i="1" s="1"/>
  <c r="AM46" i="1" s="1"/>
  <c r="AM47" i="1" s="1"/>
  <c r="AM52" i="1"/>
  <c r="AM53" i="1" s="1"/>
  <c r="AM54" i="1" s="1"/>
  <c r="AM55" i="1" s="1"/>
  <c r="AM48" i="1"/>
  <c r="AM49" i="1" s="1"/>
  <c r="AM50" i="1" s="1"/>
  <c r="AM51" i="1" s="1"/>
  <c r="AJ24" i="1"/>
  <c r="AJ25" i="1" s="1"/>
  <c r="AJ26" i="1" s="1"/>
  <c r="AJ27" i="1" s="1"/>
  <c r="AJ20" i="1"/>
  <c r="AJ21" i="1" s="1"/>
  <c r="AJ22" i="1" s="1"/>
  <c r="AJ23" i="1" s="1"/>
  <c r="AJ28" i="1"/>
  <c r="AJ29" i="1" s="1"/>
  <c r="AJ30" i="1" s="1"/>
  <c r="AJ31" i="1" s="1"/>
  <c r="AJ18" i="1"/>
  <c r="AI18" i="1"/>
  <c r="AI24" i="1"/>
  <c r="AI25" i="1" s="1"/>
  <c r="AI26" i="1" s="1"/>
  <c r="AI27" i="1" s="1"/>
  <c r="AI20" i="1"/>
  <c r="AI21" i="1" s="1"/>
  <c r="AI22" i="1" s="1"/>
  <c r="AI23" i="1" s="1"/>
  <c r="AI28" i="1"/>
  <c r="AI29" i="1" s="1"/>
  <c r="AI30" i="1" s="1"/>
  <c r="AI31" i="1" s="1"/>
  <c r="BZ261" i="1"/>
  <c r="BR262" i="1"/>
  <c r="F89" i="1"/>
  <c r="F140" i="1" s="1"/>
  <c r="DP282" i="1"/>
  <c r="G95" i="1"/>
  <c r="G96" i="1"/>
  <c r="D257" i="1"/>
  <c r="F257" i="1"/>
  <c r="D116" i="1"/>
  <c r="F116" i="1"/>
  <c r="D110" i="1"/>
  <c r="F110" i="1"/>
  <c r="DV262" i="1"/>
  <c r="BY262" i="1"/>
  <c r="F279" i="1"/>
  <c r="F330" i="1"/>
  <c r="F340" i="1"/>
  <c r="E340" i="1"/>
  <c r="D340" i="1"/>
  <c r="DP255" i="1"/>
  <c r="D113" i="1"/>
  <c r="DP252" i="1"/>
  <c r="DP262" i="1" s="1"/>
  <c r="DP180" i="1"/>
  <c r="AQ261" i="1"/>
  <c r="AQ262" i="1"/>
  <c r="Z201" i="1"/>
  <c r="AD201" i="1"/>
  <c r="Z289" i="1"/>
  <c r="AD289" i="1"/>
  <c r="Z257" i="1"/>
  <c r="AD257" i="1"/>
  <c r="Z340" i="1"/>
  <c r="AD340" i="1"/>
  <c r="U257" i="1"/>
  <c r="X257" i="1"/>
  <c r="U340" i="1"/>
  <c r="X340" i="1"/>
  <c r="U201" i="1"/>
  <c r="X201" i="1"/>
  <c r="U289" i="1"/>
  <c r="X289" i="1"/>
  <c r="K340" i="1"/>
  <c r="K289" i="1"/>
  <c r="K257" i="1"/>
  <c r="K201" i="1"/>
  <c r="BF348" i="1"/>
  <c r="BE327" i="1"/>
  <c r="BG348" i="1"/>
  <c r="G110" i="1"/>
  <c r="G113" i="1"/>
  <c r="BK340" i="1"/>
  <c r="BJ340" i="1"/>
  <c r="BI340" i="1"/>
  <c r="BH340" i="1"/>
  <c r="F289" i="1"/>
  <c r="E289" i="1"/>
  <c r="D289" i="1"/>
  <c r="BS209" i="4"/>
  <c r="BZ209" i="4"/>
  <c r="CG209" i="4"/>
  <c r="BW209" i="4"/>
  <c r="BP209" i="4"/>
  <c r="CD209" i="4"/>
  <c r="BY209" i="4"/>
  <c r="BR209" i="4"/>
  <c r="CF209" i="4"/>
  <c r="CH143" i="4"/>
  <c r="CA143" i="4"/>
  <c r="BT143" i="4"/>
  <c r="F146" i="4"/>
  <c r="CE145" i="4"/>
  <c r="BX145" i="4"/>
  <c r="BQ145" i="4"/>
  <c r="BT542" i="4"/>
  <c r="CH542" i="4"/>
  <c r="CA542" i="4"/>
  <c r="CF608" i="4"/>
  <c r="BR608" i="4"/>
  <c r="BY608" i="4"/>
  <c r="CG608" i="4"/>
  <c r="BS608" i="4"/>
  <c r="BZ608" i="4"/>
  <c r="CE508" i="4"/>
  <c r="BX508" i="4"/>
  <c r="BQ508" i="4"/>
  <c r="CD608" i="4"/>
  <c r="BP608" i="4"/>
  <c r="BW608" i="4"/>
  <c r="CA507" i="4"/>
  <c r="BZ507" i="4"/>
  <c r="CG507" i="4"/>
  <c r="CH507" i="4"/>
  <c r="BT507" i="4"/>
  <c r="BS507" i="4"/>
  <c r="I144" i="4"/>
  <c r="I543" i="4"/>
  <c r="B143" i="4"/>
  <c r="AP288" i="1"/>
  <c r="AP276" i="1"/>
  <c r="AP264" i="1"/>
  <c r="AS288" i="1"/>
  <c r="AS276" i="1"/>
  <c r="AS264" i="1"/>
  <c r="BF289" i="1"/>
  <c r="BE289" i="1"/>
  <c r="BQ201" i="1"/>
  <c r="BP201" i="1"/>
  <c r="BQ289" i="1"/>
  <c r="BP289" i="1"/>
  <c r="BQ257" i="1"/>
  <c r="BP257" i="1"/>
  <c r="BQ340" i="1"/>
  <c r="BP340" i="1"/>
  <c r="DR183" i="1"/>
  <c r="DR184" i="1"/>
  <c r="BC257" i="1"/>
  <c r="BH257" i="1"/>
  <c r="DB257" i="1"/>
  <c r="DE257" i="1"/>
  <c r="B258" i="1"/>
  <c r="DD257" i="1"/>
  <c r="CZ257" i="1"/>
  <c r="BI257" i="1"/>
  <c r="DQ257" i="1"/>
  <c r="DC257" i="1"/>
  <c r="DR257" i="1"/>
  <c r="DF257" i="1"/>
  <c r="DT257" i="1"/>
  <c r="BK257" i="1"/>
  <c r="DS257" i="1"/>
  <c r="DZ257" i="1"/>
  <c r="BJ257" i="1"/>
  <c r="DM257" i="1"/>
  <c r="DO257" i="1"/>
  <c r="DN257" i="1"/>
  <c r="EE257" i="1"/>
  <c r="AW257" i="1"/>
  <c r="AQ257" i="1"/>
  <c r="DV257" i="1"/>
  <c r="BZ257" i="1"/>
  <c r="BR257" i="1"/>
  <c r="BY257" i="1"/>
  <c r="BS257" i="1"/>
  <c r="BF257" i="1"/>
  <c r="BG257" i="1"/>
  <c r="G210" i="4"/>
  <c r="E210" i="4"/>
  <c r="H210" i="4"/>
  <c r="E609" i="4"/>
  <c r="H609" i="4"/>
  <c r="G609" i="4"/>
  <c r="A211" i="4"/>
  <c r="DE255" i="1"/>
  <c r="DD255" i="1"/>
  <c r="DS255" i="1"/>
  <c r="DQ255" i="1"/>
  <c r="DC255" i="1"/>
  <c r="DB252" i="1"/>
  <c r="DC252" i="1"/>
  <c r="DD252" i="1"/>
  <c r="DB255" i="1"/>
  <c r="DE252" i="1"/>
  <c r="DF252" i="1"/>
  <c r="DZ255" i="1"/>
  <c r="DS252" i="1"/>
  <c r="DT255" i="1"/>
  <c r="DT252" i="1"/>
  <c r="DQ252" i="1"/>
  <c r="DZ252" i="1"/>
  <c r="DF255" i="1"/>
  <c r="AG187" i="1"/>
  <c r="BS289" i="1"/>
  <c r="BR289" i="1"/>
  <c r="BS340" i="1"/>
  <c r="BR340" i="1"/>
  <c r="B202" i="1"/>
  <c r="BS201" i="1"/>
  <c r="BR201" i="1"/>
  <c r="AW289" i="1"/>
  <c r="BZ289" i="1"/>
  <c r="BY289" i="1"/>
  <c r="AW340" i="1"/>
  <c r="BZ340" i="1"/>
  <c r="BY340" i="1"/>
  <c r="DV289" i="1"/>
  <c r="G94" i="1"/>
  <c r="DV328" i="1"/>
  <c r="DV325" i="1"/>
  <c r="DV322" i="1"/>
  <c r="EE340" i="1"/>
  <c r="DM289" i="1"/>
  <c r="DO289" i="1"/>
  <c r="DN289" i="1"/>
  <c r="B290" i="1"/>
  <c r="EE289" i="1"/>
  <c r="DP289" i="1"/>
  <c r="F509" i="4"/>
  <c r="B492" i="4"/>
  <c r="AQ340" i="1"/>
  <c r="AF187" i="1"/>
  <c r="B341" i="1"/>
  <c r="AH9" i="1"/>
  <c r="AH7" i="1"/>
  <c r="AR9" i="1"/>
  <c r="AR7" i="1"/>
  <c r="CN9" i="1"/>
  <c r="CN7" i="1"/>
  <c r="CO9" i="1"/>
  <c r="CO7" i="1"/>
  <c r="AT9" i="1"/>
  <c r="AT7" i="1"/>
  <c r="AF9" i="1"/>
  <c r="AF7" i="1"/>
  <c r="AG9" i="1"/>
  <c r="AG7" i="1"/>
  <c r="BN9" i="1"/>
  <c r="BN7" i="1"/>
  <c r="AS9" i="1"/>
  <c r="AS7" i="1"/>
  <c r="AP9" i="1"/>
  <c r="AP7" i="1"/>
  <c r="CP9" i="1"/>
  <c r="CP7" i="1"/>
  <c r="CM9" i="1"/>
  <c r="CM7" i="1"/>
  <c r="DO340" i="1"/>
  <c r="DM340" i="1"/>
  <c r="DN340" i="1"/>
  <c r="DP330" i="1"/>
  <c r="DP333" i="1"/>
  <c r="DP339" i="1"/>
  <c r="AL14" i="1"/>
  <c r="AK14" i="1"/>
  <c r="AJ14" i="1"/>
  <c r="AI14" i="1"/>
  <c r="AM16" i="1"/>
  <c r="CO13" i="1"/>
  <c r="CP13" i="1"/>
  <c r="CN13" i="1"/>
  <c r="AT13" i="1"/>
  <c r="AR13" i="1"/>
  <c r="AP13" i="1"/>
  <c r="AS13" i="1"/>
  <c r="BN13" i="1"/>
  <c r="AH13" i="1"/>
  <c r="AG374" i="1"/>
  <c r="AG13" i="1"/>
  <c r="AF374" i="1"/>
  <c r="AF13" i="1"/>
  <c r="F149" i="1" l="1"/>
  <c r="E149" i="1"/>
  <c r="D149" i="1"/>
  <c r="B150" i="1"/>
  <c r="DP149" i="1"/>
  <c r="DM149" i="1"/>
  <c r="DO149" i="1"/>
  <c r="DN149" i="1"/>
  <c r="BH149" i="1"/>
  <c r="BI149" i="1"/>
  <c r="BJ149" i="1"/>
  <c r="BK149" i="1"/>
  <c r="BQ149" i="1"/>
  <c r="Z149" i="1"/>
  <c r="BP149" i="1"/>
  <c r="X149" i="1"/>
  <c r="AD149" i="1"/>
  <c r="DE149" i="1"/>
  <c r="DF149" i="1"/>
  <c r="AQ149" i="1"/>
  <c r="U149" i="1"/>
  <c r="BS149" i="1"/>
  <c r="BY149" i="1"/>
  <c r="K149" i="1"/>
  <c r="DA149" i="1"/>
  <c r="EE149" i="1"/>
  <c r="DV149" i="1"/>
  <c r="DW149" i="1"/>
  <c r="DY149" i="1"/>
  <c r="BR149" i="1"/>
  <c r="BZ149" i="1"/>
  <c r="DU149" i="1"/>
  <c r="DX149" i="1"/>
  <c r="DL149" i="1"/>
  <c r="AW149" i="1"/>
  <c r="AO149" i="1"/>
  <c r="F180" i="1"/>
  <c r="F258" i="1" s="1"/>
  <c r="D180" i="1"/>
  <c r="D258" i="1" s="1"/>
  <c r="AT10" i="1"/>
  <c r="AT11" i="1"/>
  <c r="AF10" i="1"/>
  <c r="AF11" i="1"/>
  <c r="AG10" i="1"/>
  <c r="AG11" i="1"/>
  <c r="CM10" i="1"/>
  <c r="CM11" i="1"/>
  <c r="CN10" i="1"/>
  <c r="CN11" i="1"/>
  <c r="CP10" i="1"/>
  <c r="CP11" i="1"/>
  <c r="CO10" i="1"/>
  <c r="CO11" i="1"/>
  <c r="AP10" i="1"/>
  <c r="AP11" i="1"/>
  <c r="AS10" i="1"/>
  <c r="AS11" i="1"/>
  <c r="BN10" i="1"/>
  <c r="BN11" i="1"/>
  <c r="AR10" i="1"/>
  <c r="AR11" i="1"/>
  <c r="AH10" i="1"/>
  <c r="AH11" i="1"/>
  <c r="BK290" i="1"/>
  <c r="BJ290" i="1"/>
  <c r="BI290" i="1"/>
  <c r="BH290" i="1"/>
  <c r="BG290" i="1"/>
  <c r="BN24" i="1"/>
  <c r="BN25" i="1" s="1"/>
  <c r="BN26" i="1" s="1"/>
  <c r="BN27" i="1" s="1"/>
  <c r="BN18" i="1"/>
  <c r="BN28" i="1"/>
  <c r="BN29" i="1" s="1"/>
  <c r="BN30" i="1" s="1"/>
  <c r="BN31" i="1" s="1"/>
  <c r="BN20" i="1"/>
  <c r="BN21" i="1" s="1"/>
  <c r="BN22" i="1" s="1"/>
  <c r="BN23" i="1" s="1"/>
  <c r="AS20" i="1"/>
  <c r="AS21" i="1" s="1"/>
  <c r="AS22" i="1" s="1"/>
  <c r="AS23" i="1" s="1"/>
  <c r="AS28" i="1"/>
  <c r="AS29" i="1" s="1"/>
  <c r="AS30" i="1" s="1"/>
  <c r="AS31" i="1" s="1"/>
  <c r="AS24" i="1"/>
  <c r="AS25" i="1" s="1"/>
  <c r="AS26" i="1" s="1"/>
  <c r="AS27" i="1" s="1"/>
  <c r="AP24" i="1"/>
  <c r="AP75" i="1" s="1"/>
  <c r="AP126" i="1" s="1"/>
  <c r="AP28" i="1"/>
  <c r="AP79" i="1" s="1"/>
  <c r="AP130" i="1" s="1"/>
  <c r="AP20" i="1"/>
  <c r="AP71" i="1" s="1"/>
  <c r="AP122" i="1" s="1"/>
  <c r="AR24" i="1"/>
  <c r="AR25" i="1" s="1"/>
  <c r="AR26" i="1" s="1"/>
  <c r="AR27" i="1" s="1"/>
  <c r="AR20" i="1"/>
  <c r="AR21" i="1" s="1"/>
  <c r="AR22" i="1" s="1"/>
  <c r="AR23" i="1" s="1"/>
  <c r="AR18" i="1"/>
  <c r="AR28" i="1"/>
  <c r="AR29" i="1" s="1"/>
  <c r="AR30" i="1" s="1"/>
  <c r="AR31" i="1" s="1"/>
  <c r="AT18" i="1"/>
  <c r="AT20" i="1"/>
  <c r="AT21" i="1" s="1"/>
  <c r="AT22" i="1" s="1"/>
  <c r="AT23" i="1" s="1"/>
  <c r="AT24" i="1"/>
  <c r="AT25" i="1" s="1"/>
  <c r="AT26" i="1" s="1"/>
  <c r="AT27" i="1" s="1"/>
  <c r="AT28" i="1"/>
  <c r="AT29" i="1" s="1"/>
  <c r="AT30" i="1" s="1"/>
  <c r="AT31" i="1" s="1"/>
  <c r="CN20" i="1"/>
  <c r="CN21" i="1" s="1"/>
  <c r="CN22" i="1" s="1"/>
  <c r="CN23" i="1" s="1"/>
  <c r="CN24" i="1"/>
  <c r="CN25" i="1" s="1"/>
  <c r="CN26" i="1" s="1"/>
  <c r="CN27" i="1" s="1"/>
  <c r="CN18" i="1"/>
  <c r="CN28" i="1"/>
  <c r="CN29" i="1" s="1"/>
  <c r="CN30" i="1" s="1"/>
  <c r="CN31" i="1" s="1"/>
  <c r="CP24" i="1"/>
  <c r="CP25" i="1" s="1"/>
  <c r="CP26" i="1" s="1"/>
  <c r="CP27" i="1" s="1"/>
  <c r="CP20" i="1"/>
  <c r="CP21" i="1" s="1"/>
  <c r="CP22" i="1" s="1"/>
  <c r="CP23" i="1" s="1"/>
  <c r="CP28" i="1"/>
  <c r="CP29" i="1" s="1"/>
  <c r="CP30" i="1" s="1"/>
  <c r="CP31" i="1" s="1"/>
  <c r="CP18" i="1"/>
  <c r="AF28" i="1"/>
  <c r="AF29" i="1" s="1"/>
  <c r="AF30" i="1" s="1"/>
  <c r="AF31" i="1" s="1"/>
  <c r="AF20" i="1"/>
  <c r="AF21" i="1" s="1"/>
  <c r="AF22" i="1" s="1"/>
  <c r="AF23" i="1" s="1"/>
  <c r="AF24" i="1"/>
  <c r="AF25" i="1" s="1"/>
  <c r="AF26" i="1" s="1"/>
  <c r="AF27" i="1" s="1"/>
  <c r="AF18" i="1"/>
  <c r="CO18" i="1"/>
  <c r="CO24" i="1"/>
  <c r="CO25" i="1" s="1"/>
  <c r="CO26" i="1" s="1"/>
  <c r="CO27" i="1" s="1"/>
  <c r="CO20" i="1"/>
  <c r="CO21" i="1" s="1"/>
  <c r="CO22" i="1" s="1"/>
  <c r="CO23" i="1" s="1"/>
  <c r="CO28" i="1"/>
  <c r="CO29" i="1" s="1"/>
  <c r="CO30" i="1" s="1"/>
  <c r="CO31" i="1" s="1"/>
  <c r="AM56" i="1"/>
  <c r="AM57" i="1" s="1"/>
  <c r="AM58" i="1" s="1"/>
  <c r="AM59" i="1" s="1"/>
  <c r="AM64" i="1"/>
  <c r="AM65" i="1" s="1"/>
  <c r="AM66" i="1" s="1"/>
  <c r="AM67" i="1" s="1"/>
  <c r="AM60" i="1"/>
  <c r="AM61" i="1" s="1"/>
  <c r="AM62" i="1" s="1"/>
  <c r="AM63" i="1" s="1"/>
  <c r="AI40" i="1"/>
  <c r="AI41" i="1" s="1"/>
  <c r="AI42" i="1" s="1"/>
  <c r="AI43" i="1" s="1"/>
  <c r="AI36" i="1"/>
  <c r="AI37" i="1" s="1"/>
  <c r="AI38" i="1" s="1"/>
  <c r="AI39" i="1" s="1"/>
  <c r="AI32" i="1"/>
  <c r="AI33" i="1" s="1"/>
  <c r="AI34" i="1" s="1"/>
  <c r="AG28" i="1"/>
  <c r="AG29" i="1" s="1"/>
  <c r="AG30" i="1" s="1"/>
  <c r="AG31" i="1" s="1"/>
  <c r="AG20" i="1"/>
  <c r="AG21" i="1" s="1"/>
  <c r="AG22" i="1" s="1"/>
  <c r="AG23" i="1" s="1"/>
  <c r="AG18" i="1"/>
  <c r="AG24" i="1"/>
  <c r="AG25" i="1" s="1"/>
  <c r="AG26" i="1" s="1"/>
  <c r="AG27" i="1" s="1"/>
  <c r="AJ36" i="1"/>
  <c r="AJ37" i="1" s="1"/>
  <c r="AJ38" i="1" s="1"/>
  <c r="AJ39" i="1" s="1"/>
  <c r="AJ40" i="1"/>
  <c r="AJ41" i="1" s="1"/>
  <c r="AJ42" i="1" s="1"/>
  <c r="AJ43" i="1" s="1"/>
  <c r="AJ32" i="1"/>
  <c r="AJ33" i="1" s="1"/>
  <c r="AJ34" i="1" s="1"/>
  <c r="AK40" i="1"/>
  <c r="AK41" i="1" s="1"/>
  <c r="AK42" i="1" s="1"/>
  <c r="AK43" i="1" s="1"/>
  <c r="AK36" i="1"/>
  <c r="AK37" i="1" s="1"/>
  <c r="AK38" i="1" s="1"/>
  <c r="AK39" i="1" s="1"/>
  <c r="AK32" i="1"/>
  <c r="AK33" i="1" s="1"/>
  <c r="AK34" i="1" s="1"/>
  <c r="AH24" i="1"/>
  <c r="AH25" i="1" s="1"/>
  <c r="AH26" i="1" s="1"/>
  <c r="AH27" i="1" s="1"/>
  <c r="AH28" i="1"/>
  <c r="AH29" i="1" s="1"/>
  <c r="AH30" i="1" s="1"/>
  <c r="AH31" i="1" s="1"/>
  <c r="AH18" i="1"/>
  <c r="AH20" i="1"/>
  <c r="AH21" i="1" s="1"/>
  <c r="AH22" i="1" s="1"/>
  <c r="AH23" i="1" s="1"/>
  <c r="AL40" i="1"/>
  <c r="AL41" i="1" s="1"/>
  <c r="AL42" i="1" s="1"/>
  <c r="AL43" i="1" s="1"/>
  <c r="AL36" i="1"/>
  <c r="AL37" i="1" s="1"/>
  <c r="AL38" i="1" s="1"/>
  <c r="AL39" i="1" s="1"/>
  <c r="AL32" i="1"/>
  <c r="AL33" i="1" s="1"/>
  <c r="AL34" i="1" s="1"/>
  <c r="DP261" i="1"/>
  <c r="G108" i="1"/>
  <c r="F84" i="1"/>
  <c r="F135" i="1" s="1"/>
  <c r="DP277" i="1"/>
  <c r="DP328" i="1"/>
  <c r="G107" i="1"/>
  <c r="D174" i="1"/>
  <c r="F83" i="1"/>
  <c r="F134" i="1" s="1"/>
  <c r="DP276" i="1"/>
  <c r="DP327" i="1"/>
  <c r="D333" i="1"/>
  <c r="D282" i="1"/>
  <c r="F282" i="1"/>
  <c r="F333" i="1"/>
  <c r="G104" i="1"/>
  <c r="E341" i="1"/>
  <c r="D341" i="1"/>
  <c r="F341" i="1"/>
  <c r="Z258" i="1"/>
  <c r="AD258" i="1"/>
  <c r="Z290" i="1"/>
  <c r="AD290" i="1"/>
  <c r="Z202" i="1"/>
  <c r="AD202" i="1"/>
  <c r="Z341" i="1"/>
  <c r="AD341" i="1"/>
  <c r="U258" i="1"/>
  <c r="X258" i="1"/>
  <c r="U290" i="1"/>
  <c r="X290" i="1"/>
  <c r="U202" i="1"/>
  <c r="X202" i="1"/>
  <c r="U341" i="1"/>
  <c r="X341" i="1"/>
  <c r="K341" i="1"/>
  <c r="K290" i="1"/>
  <c r="K258" i="1"/>
  <c r="K202" i="1"/>
  <c r="BG349" i="1"/>
  <c r="BE328" i="1"/>
  <c r="BF349" i="1"/>
  <c r="AS265" i="1"/>
  <c r="BK341" i="1"/>
  <c r="BJ341" i="1"/>
  <c r="BI341" i="1"/>
  <c r="BH341" i="1"/>
  <c r="AS277" i="1"/>
  <c r="D290" i="1"/>
  <c r="E290" i="1"/>
  <c r="F290" i="1"/>
  <c r="BT144" i="4"/>
  <c r="CA144" i="4"/>
  <c r="CH144" i="4"/>
  <c r="F147" i="4"/>
  <c r="BX146" i="4"/>
  <c r="BQ146" i="4"/>
  <c r="CE146" i="4"/>
  <c r="CG210" i="4"/>
  <c r="BZ210" i="4"/>
  <c r="BS210" i="4"/>
  <c r="BW210" i="4"/>
  <c r="CD210" i="4"/>
  <c r="BP210" i="4"/>
  <c r="CF210" i="4"/>
  <c r="BR210" i="4"/>
  <c r="BY210" i="4"/>
  <c r="BS609" i="4"/>
  <c r="BZ609" i="4"/>
  <c r="CG609" i="4"/>
  <c r="BP609" i="4"/>
  <c r="BW609" i="4"/>
  <c r="CD609" i="4"/>
  <c r="BX509" i="4"/>
  <c r="BQ509" i="4"/>
  <c r="CE509" i="4"/>
  <c r="BT508" i="4"/>
  <c r="BS508" i="4"/>
  <c r="BZ508" i="4"/>
  <c r="CA508" i="4"/>
  <c r="CH543" i="4"/>
  <c r="CA543" i="4"/>
  <c r="BT543" i="4"/>
  <c r="CH508" i="4"/>
  <c r="CG508" i="4"/>
  <c r="BR609" i="4"/>
  <c r="CF609" i="4"/>
  <c r="BY609" i="4"/>
  <c r="I145" i="4"/>
  <c r="I544" i="4"/>
  <c r="B144" i="4"/>
  <c r="H263" i="1"/>
  <c r="AP265" i="1"/>
  <c r="BF290" i="1"/>
  <c r="BE290" i="1"/>
  <c r="BQ290" i="1"/>
  <c r="BP290" i="1"/>
  <c r="BQ202" i="1"/>
  <c r="BP202" i="1"/>
  <c r="BQ341" i="1"/>
  <c r="BP341" i="1"/>
  <c r="BQ258" i="1"/>
  <c r="BP258" i="1"/>
  <c r="DS262" i="1"/>
  <c r="DS261" i="1"/>
  <c r="DD261" i="1"/>
  <c r="DD262" i="1"/>
  <c r="DZ262" i="1"/>
  <c r="DZ261" i="1"/>
  <c r="DC262" i="1"/>
  <c r="DC261" i="1"/>
  <c r="DF262" i="1"/>
  <c r="DF261" i="1"/>
  <c r="DQ261" i="1"/>
  <c r="DQ262" i="1"/>
  <c r="DB262" i="1"/>
  <c r="DB261" i="1"/>
  <c r="DT262" i="1"/>
  <c r="DT261" i="1"/>
  <c r="DE261" i="1"/>
  <c r="DE262" i="1"/>
  <c r="DF258" i="1"/>
  <c r="BC258" i="1"/>
  <c r="DZ258" i="1"/>
  <c r="DB258" i="1"/>
  <c r="DP258" i="1"/>
  <c r="BI258" i="1"/>
  <c r="BH258" i="1"/>
  <c r="B259" i="1"/>
  <c r="BK258" i="1"/>
  <c r="BJ258" i="1"/>
  <c r="DN258" i="1"/>
  <c r="DM258" i="1"/>
  <c r="DO258" i="1"/>
  <c r="EE258" i="1"/>
  <c r="AW258" i="1"/>
  <c r="BS258" i="1"/>
  <c r="BZ258" i="1"/>
  <c r="BR258" i="1"/>
  <c r="AQ258" i="1"/>
  <c r="BG258" i="1"/>
  <c r="BF258" i="1"/>
  <c r="BY258" i="1"/>
  <c r="DV258" i="1"/>
  <c r="CZ258" i="1"/>
  <c r="BE258" i="1"/>
  <c r="DE258" i="1"/>
  <c r="DT258" i="1"/>
  <c r="DC258" i="1"/>
  <c r="DQ258" i="1"/>
  <c r="DD258" i="1"/>
  <c r="DS258" i="1"/>
  <c r="G211" i="4"/>
  <c r="E211" i="4"/>
  <c r="H211" i="4"/>
  <c r="H610" i="4"/>
  <c r="E610" i="4"/>
  <c r="G610" i="4"/>
  <c r="A212" i="4"/>
  <c r="DB256" i="1"/>
  <c r="DZ256" i="1"/>
  <c r="DS256" i="1"/>
  <c r="DD256" i="1"/>
  <c r="DQ256" i="1"/>
  <c r="DT256" i="1"/>
  <c r="DC256" i="1"/>
  <c r="DF256" i="1"/>
  <c r="DE256" i="1"/>
  <c r="BS341" i="1"/>
  <c r="BR341" i="1"/>
  <c r="BS290" i="1"/>
  <c r="BR290" i="1"/>
  <c r="B203" i="1"/>
  <c r="BS202" i="1"/>
  <c r="BR202" i="1"/>
  <c r="AW290" i="1"/>
  <c r="BZ290" i="1"/>
  <c r="BY290" i="1"/>
  <c r="AW341" i="1"/>
  <c r="BZ341" i="1"/>
  <c r="BY341" i="1"/>
  <c r="DV290" i="1"/>
  <c r="DV329" i="1"/>
  <c r="DV332" i="1"/>
  <c r="DV326" i="1"/>
  <c r="EE341" i="1"/>
  <c r="B291" i="1"/>
  <c r="EE290" i="1"/>
  <c r="DP290" i="1"/>
  <c r="DO290" i="1"/>
  <c r="DN290" i="1"/>
  <c r="DM290" i="1"/>
  <c r="AS14" i="1"/>
  <c r="AP14" i="1"/>
  <c r="B493" i="4"/>
  <c r="AQ341" i="1"/>
  <c r="B342" i="1"/>
  <c r="DM341" i="1"/>
  <c r="DN341" i="1"/>
  <c r="DO341" i="1"/>
  <c r="DP340" i="1"/>
  <c r="CP364" i="1"/>
  <c r="CP370" i="1" s="1"/>
  <c r="BN14" i="1"/>
  <c r="AH14" i="1"/>
  <c r="AR14" i="1"/>
  <c r="AG14" i="1"/>
  <c r="AT364" i="1"/>
  <c r="AT370" i="1" s="1"/>
  <c r="CN364" i="1"/>
  <c r="CN370" i="1" s="1"/>
  <c r="CO364" i="1"/>
  <c r="CO365" i="1" s="1"/>
  <c r="AF14" i="1"/>
  <c r="AK15" i="1"/>
  <c r="AJ15" i="1"/>
  <c r="AL15" i="1"/>
  <c r="AI15" i="1"/>
  <c r="AT14" i="1"/>
  <c r="CN14" i="1"/>
  <c r="CP14" i="1"/>
  <c r="CO14" i="1"/>
  <c r="AS364" i="1"/>
  <c r="AP364" i="1"/>
  <c r="BN364" i="1"/>
  <c r="AR364" i="1"/>
  <c r="AR75" i="1" l="1"/>
  <c r="AR126" i="1" s="1"/>
  <c r="B151" i="1"/>
  <c r="F150" i="1"/>
  <c r="D150" i="1"/>
  <c r="E150" i="1"/>
  <c r="DP150" i="1"/>
  <c r="BK150" i="1"/>
  <c r="BH150" i="1"/>
  <c r="DN150" i="1"/>
  <c r="DO150" i="1"/>
  <c r="BJ150" i="1"/>
  <c r="DM150" i="1"/>
  <c r="BI150" i="1"/>
  <c r="BP150" i="1"/>
  <c r="BQ150" i="1"/>
  <c r="AD150" i="1"/>
  <c r="Z150" i="1"/>
  <c r="X150" i="1"/>
  <c r="DF150" i="1"/>
  <c r="DE150" i="1"/>
  <c r="U150" i="1"/>
  <c r="BZ150" i="1"/>
  <c r="DU150" i="1"/>
  <c r="DW150" i="1"/>
  <c r="DA150" i="1"/>
  <c r="K150" i="1"/>
  <c r="BY150" i="1"/>
  <c r="DY150" i="1"/>
  <c r="AW150" i="1"/>
  <c r="BS150" i="1"/>
  <c r="EE150" i="1"/>
  <c r="DV150" i="1"/>
  <c r="BR150" i="1"/>
  <c r="AQ150" i="1"/>
  <c r="DX150" i="1"/>
  <c r="AV150" i="1"/>
  <c r="DL150" i="1"/>
  <c r="AU150" i="1"/>
  <c r="AO150" i="1"/>
  <c r="AR76" i="1"/>
  <c r="AR79" i="1"/>
  <c r="AS79" i="1"/>
  <c r="AP266" i="1"/>
  <c r="AS266" i="1"/>
  <c r="AS313" i="1"/>
  <c r="AS75" i="1"/>
  <c r="AS319" i="1" s="1"/>
  <c r="DP313" i="1"/>
  <c r="F174" i="1"/>
  <c r="F252" i="1" s="1"/>
  <c r="H11" i="1"/>
  <c r="AS71" i="1"/>
  <c r="AR71" i="1"/>
  <c r="AR122" i="1" s="1"/>
  <c r="BK291" i="1"/>
  <c r="BJ291" i="1"/>
  <c r="BI291" i="1"/>
  <c r="BH291" i="1"/>
  <c r="BG291" i="1"/>
  <c r="AT79" i="1"/>
  <c r="AT130" i="1" s="1"/>
  <c r="AL68" i="1"/>
  <c r="AL69" i="1"/>
  <c r="AK69" i="1"/>
  <c r="AK68" i="1"/>
  <c r="AJ69" i="1"/>
  <c r="AJ68" i="1"/>
  <c r="AI69" i="1"/>
  <c r="AI68" i="1"/>
  <c r="H19" i="1"/>
  <c r="AK48" i="1"/>
  <c r="AK49" i="1" s="1"/>
  <c r="AK50" i="1" s="1"/>
  <c r="AK51" i="1" s="1"/>
  <c r="AK52" i="1"/>
  <c r="AK53" i="1" s="1"/>
  <c r="AK54" i="1" s="1"/>
  <c r="AK55" i="1" s="1"/>
  <c r="AK44" i="1"/>
  <c r="AK45" i="1" s="1"/>
  <c r="AK46" i="1" s="1"/>
  <c r="AK47" i="1" s="1"/>
  <c r="AJ48" i="1"/>
  <c r="AJ49" i="1" s="1"/>
  <c r="AJ50" i="1" s="1"/>
  <c r="AJ51" i="1" s="1"/>
  <c r="AJ52" i="1"/>
  <c r="AJ53" i="1" s="1"/>
  <c r="AJ54" i="1" s="1"/>
  <c r="AJ55" i="1" s="1"/>
  <c r="AJ44" i="1"/>
  <c r="AJ45" i="1" s="1"/>
  <c r="AJ46" i="1" s="1"/>
  <c r="AJ47" i="1" s="1"/>
  <c r="AF32" i="1"/>
  <c r="AF33" i="1" s="1"/>
  <c r="AF34" i="1" s="1"/>
  <c r="AF36" i="1"/>
  <c r="AF37" i="1" s="1"/>
  <c r="AF38" i="1" s="1"/>
  <c r="AF39" i="1" s="1"/>
  <c r="AF40" i="1"/>
  <c r="AF41" i="1" s="1"/>
  <c r="AF42" i="1" s="1"/>
  <c r="AF43" i="1" s="1"/>
  <c r="AL35" i="1"/>
  <c r="AP36" i="1"/>
  <c r="AP87" i="1" s="1"/>
  <c r="AP138" i="1" s="1"/>
  <c r="AP32" i="1"/>
  <c r="AP83" i="1" s="1"/>
  <c r="AP134" i="1" s="1"/>
  <c r="AP40" i="1"/>
  <c r="AP91" i="1" s="1"/>
  <c r="AP142" i="1" s="1"/>
  <c r="AT40" i="1"/>
  <c r="AT41" i="1" s="1"/>
  <c r="AT42" i="1" s="1"/>
  <c r="AT43" i="1" s="1"/>
  <c r="AT32" i="1"/>
  <c r="AT33" i="1" s="1"/>
  <c r="AT34" i="1" s="1"/>
  <c r="AT36" i="1"/>
  <c r="AT37" i="1" s="1"/>
  <c r="AT38" i="1" s="1"/>
  <c r="AT39" i="1" s="1"/>
  <c r="AK35" i="1"/>
  <c r="AS40" i="1"/>
  <c r="AS41" i="1" s="1"/>
  <c r="AS42" i="1" s="1"/>
  <c r="AS43" i="1" s="1"/>
  <c r="AS32" i="1"/>
  <c r="AS33" i="1" s="1"/>
  <c r="AS34" i="1" s="1"/>
  <c r="AS36" i="1"/>
  <c r="AS37" i="1" s="1"/>
  <c r="AS38" i="1" s="1"/>
  <c r="AS39" i="1" s="1"/>
  <c r="AJ35" i="1"/>
  <c r="AL52" i="1"/>
  <c r="AL53" i="1" s="1"/>
  <c r="AL54" i="1" s="1"/>
  <c r="AL55" i="1" s="1"/>
  <c r="AL44" i="1"/>
  <c r="AL45" i="1" s="1"/>
  <c r="AL46" i="1" s="1"/>
  <c r="AL47" i="1" s="1"/>
  <c r="AL48" i="1"/>
  <c r="AL49" i="1" s="1"/>
  <c r="AL50" i="1" s="1"/>
  <c r="AL51" i="1" s="1"/>
  <c r="AR36" i="1"/>
  <c r="AR37" i="1" s="1"/>
  <c r="AR38" i="1" s="1"/>
  <c r="AR39" i="1" s="1"/>
  <c r="AR40" i="1"/>
  <c r="AR41" i="1" s="1"/>
  <c r="AR42" i="1" s="1"/>
  <c r="AR43" i="1" s="1"/>
  <c r="AR32" i="1"/>
  <c r="AR33" i="1" s="1"/>
  <c r="AR34" i="1" s="1"/>
  <c r="AP21" i="1"/>
  <c r="AP72" i="1" s="1"/>
  <c r="H20" i="1"/>
  <c r="AI35" i="1"/>
  <c r="AP29" i="1"/>
  <c r="AP80" i="1" s="1"/>
  <c r="AP131" i="1" s="1"/>
  <c r="H28" i="1"/>
  <c r="AP25" i="1"/>
  <c r="AP76" i="1" s="1"/>
  <c r="AP127" i="1" s="1"/>
  <c r="H24" i="1"/>
  <c r="AH40" i="1"/>
  <c r="AH41" i="1" s="1"/>
  <c r="AH42" i="1" s="1"/>
  <c r="AH43" i="1" s="1"/>
  <c r="AH32" i="1"/>
  <c r="AH33" i="1" s="1"/>
  <c r="AH34" i="1" s="1"/>
  <c r="AH36" i="1"/>
  <c r="AH37" i="1" s="1"/>
  <c r="AH38" i="1" s="1"/>
  <c r="AH39" i="1" s="1"/>
  <c r="AI44" i="1"/>
  <c r="AI45" i="1" s="1"/>
  <c r="AI46" i="1" s="1"/>
  <c r="AI47" i="1" s="1"/>
  <c r="AI48" i="1"/>
  <c r="AI49" i="1" s="1"/>
  <c r="AI50" i="1" s="1"/>
  <c r="AI51" i="1" s="1"/>
  <c r="AI52" i="1"/>
  <c r="AI53" i="1" s="1"/>
  <c r="AI54" i="1" s="1"/>
  <c r="AI55" i="1" s="1"/>
  <c r="CO32" i="1"/>
  <c r="CO33" i="1" s="1"/>
  <c r="CO34" i="1" s="1"/>
  <c r="CO36" i="1"/>
  <c r="CO37" i="1" s="1"/>
  <c r="CO38" i="1" s="1"/>
  <c r="CO39" i="1" s="1"/>
  <c r="CO40" i="1"/>
  <c r="CO41" i="1" s="1"/>
  <c r="CO42" i="1" s="1"/>
  <c r="CO43" i="1" s="1"/>
  <c r="BN36" i="1"/>
  <c r="BN37" i="1" s="1"/>
  <c r="BN38" i="1" s="1"/>
  <c r="BN39" i="1" s="1"/>
  <c r="BN32" i="1"/>
  <c r="BN33" i="1" s="1"/>
  <c r="BN34" i="1" s="1"/>
  <c r="BN40" i="1"/>
  <c r="BN41" i="1" s="1"/>
  <c r="BN42" i="1" s="1"/>
  <c r="BN43" i="1" s="1"/>
  <c r="CP36" i="1"/>
  <c r="CP37" i="1" s="1"/>
  <c r="CP38" i="1" s="1"/>
  <c r="CP39" i="1" s="1"/>
  <c r="CP40" i="1"/>
  <c r="CP41" i="1" s="1"/>
  <c r="CP42" i="1" s="1"/>
  <c r="CP43" i="1" s="1"/>
  <c r="CP32" i="1"/>
  <c r="CP33" i="1" s="1"/>
  <c r="CP34" i="1" s="1"/>
  <c r="AG36" i="1"/>
  <c r="AG37" i="1" s="1"/>
  <c r="AG38" i="1" s="1"/>
  <c r="AG39" i="1" s="1"/>
  <c r="AG32" i="1"/>
  <c r="AG33" i="1" s="1"/>
  <c r="AG34" i="1" s="1"/>
  <c r="AG40" i="1"/>
  <c r="AG41" i="1" s="1"/>
  <c r="AG42" i="1" s="1"/>
  <c r="AG43" i="1" s="1"/>
  <c r="CN40" i="1"/>
  <c r="CN41" i="1" s="1"/>
  <c r="CN42" i="1" s="1"/>
  <c r="CN43" i="1" s="1"/>
  <c r="CN32" i="1"/>
  <c r="CN33" i="1" s="1"/>
  <c r="CN34" i="1" s="1"/>
  <c r="CN36" i="1"/>
  <c r="CN37" i="1" s="1"/>
  <c r="CN38" i="1" s="1"/>
  <c r="CN39" i="1" s="1"/>
  <c r="DP312" i="1"/>
  <c r="D252" i="1"/>
  <c r="D328" i="1"/>
  <c r="D277" i="1"/>
  <c r="F277" i="1"/>
  <c r="F328" i="1"/>
  <c r="G116" i="1"/>
  <c r="F92" i="1"/>
  <c r="F143" i="1" s="1"/>
  <c r="DP285" i="1"/>
  <c r="DP336" i="1"/>
  <c r="F276" i="1"/>
  <c r="F327" i="1"/>
  <c r="D276" i="1"/>
  <c r="D327" i="1"/>
  <c r="E342" i="1"/>
  <c r="D342" i="1"/>
  <c r="F342" i="1"/>
  <c r="Z259" i="1"/>
  <c r="AD259" i="1"/>
  <c r="Z291" i="1"/>
  <c r="AD291" i="1"/>
  <c r="Z342" i="1"/>
  <c r="AD342" i="1"/>
  <c r="Z203" i="1"/>
  <c r="AD203" i="1"/>
  <c r="U259" i="1"/>
  <c r="X259" i="1"/>
  <c r="U291" i="1"/>
  <c r="X291" i="1"/>
  <c r="U342" i="1"/>
  <c r="X342" i="1"/>
  <c r="U203" i="1"/>
  <c r="X203" i="1"/>
  <c r="K342" i="1"/>
  <c r="K291" i="1"/>
  <c r="K259" i="1"/>
  <c r="K203" i="1"/>
  <c r="BF350" i="1"/>
  <c r="BG350" i="1"/>
  <c r="BE329" i="1"/>
  <c r="BK342" i="1"/>
  <c r="BJ342" i="1"/>
  <c r="BI342" i="1"/>
  <c r="BH342" i="1"/>
  <c r="AS278" i="1"/>
  <c r="F291" i="1"/>
  <c r="E291" i="1"/>
  <c r="D291" i="1"/>
  <c r="CG211" i="4"/>
  <c r="BZ211" i="4"/>
  <c r="BS211" i="4"/>
  <c r="BP211" i="4"/>
  <c r="CD211" i="4"/>
  <c r="BW211" i="4"/>
  <c r="BR211" i="4"/>
  <c r="CF211" i="4"/>
  <c r="BY211" i="4"/>
  <c r="CH145" i="4"/>
  <c r="CA145" i="4"/>
  <c r="BT145" i="4"/>
  <c r="F148" i="4"/>
  <c r="BX147" i="4"/>
  <c r="BQ147" i="4"/>
  <c r="CE147" i="4"/>
  <c r="CF610" i="4"/>
  <c r="BY610" i="4"/>
  <c r="BR610" i="4"/>
  <c r="CD610" i="4"/>
  <c r="BW610" i="4"/>
  <c r="BP610" i="4"/>
  <c r="BT544" i="4"/>
  <c r="CA544" i="4"/>
  <c r="CH544" i="4"/>
  <c r="CG610" i="4"/>
  <c r="BZ610" i="4"/>
  <c r="BS610" i="4"/>
  <c r="CH509" i="4"/>
  <c r="CG509" i="4"/>
  <c r="BT509" i="4"/>
  <c r="BS509" i="4"/>
  <c r="CA509" i="4"/>
  <c r="BZ509" i="4"/>
  <c r="I146" i="4"/>
  <c r="I545" i="4"/>
  <c r="B145" i="4"/>
  <c r="BF291" i="1"/>
  <c r="BE291" i="1"/>
  <c r="AR72" i="1"/>
  <c r="BQ203" i="1"/>
  <c r="BP203" i="1"/>
  <c r="BQ291" i="1"/>
  <c r="BP291" i="1"/>
  <c r="BQ342" i="1"/>
  <c r="BP342" i="1"/>
  <c r="BQ259" i="1"/>
  <c r="BP259" i="1"/>
  <c r="DB259" i="1"/>
  <c r="DE259" i="1"/>
  <c r="BC259" i="1"/>
  <c r="DT259" i="1"/>
  <c r="DD259" i="1"/>
  <c r="DF259" i="1"/>
  <c r="DC259" i="1"/>
  <c r="DQ259" i="1"/>
  <c r="DS259" i="1"/>
  <c r="DZ259" i="1"/>
  <c r="BK259" i="1"/>
  <c r="BJ259" i="1"/>
  <c r="BI259" i="1"/>
  <c r="BH259" i="1"/>
  <c r="B260" i="1"/>
  <c r="DO259" i="1"/>
  <c r="DN259" i="1"/>
  <c r="DM259" i="1"/>
  <c r="BG259" i="1"/>
  <c r="AW259" i="1"/>
  <c r="EE259" i="1"/>
  <c r="BF259" i="1"/>
  <c r="DV259" i="1"/>
  <c r="BY259" i="1"/>
  <c r="AQ259" i="1"/>
  <c r="BR259" i="1"/>
  <c r="BZ259" i="1"/>
  <c r="BS259" i="1"/>
  <c r="CZ259" i="1"/>
  <c r="G212" i="4"/>
  <c r="E212" i="4"/>
  <c r="H212" i="4"/>
  <c r="H611" i="4"/>
  <c r="E611" i="4"/>
  <c r="G611" i="4"/>
  <c r="A213" i="4"/>
  <c r="BS291" i="1"/>
  <c r="BR291" i="1"/>
  <c r="B204" i="1"/>
  <c r="BS203" i="1"/>
  <c r="BR203" i="1"/>
  <c r="BS342" i="1"/>
  <c r="BR342" i="1"/>
  <c r="AW291" i="1"/>
  <c r="BY291" i="1"/>
  <c r="BZ291" i="1"/>
  <c r="AW342" i="1"/>
  <c r="BZ342" i="1"/>
  <c r="BY342" i="1"/>
  <c r="DV291" i="1"/>
  <c r="DV330" i="1"/>
  <c r="DV336" i="1"/>
  <c r="DV333" i="1"/>
  <c r="EE342" i="1"/>
  <c r="DM291" i="1"/>
  <c r="DN291" i="1"/>
  <c r="DO291" i="1"/>
  <c r="B292" i="1"/>
  <c r="EE291" i="1"/>
  <c r="DP291" i="1"/>
  <c r="AS315" i="1"/>
  <c r="AP315" i="1"/>
  <c r="F510" i="4"/>
  <c r="AP319" i="1"/>
  <c r="AQ342" i="1"/>
  <c r="B343" i="1"/>
  <c r="AS323" i="1"/>
  <c r="DO342" i="1"/>
  <c r="DN342" i="1"/>
  <c r="DM342" i="1"/>
  <c r="DP341" i="1"/>
  <c r="CP367" i="1"/>
  <c r="CP365" i="1"/>
  <c r="CO367" i="1"/>
  <c r="AT367" i="1"/>
  <c r="CN367" i="1"/>
  <c r="AT365" i="1"/>
  <c r="CO370" i="1"/>
  <c r="CN365" i="1"/>
  <c r="AL16" i="1"/>
  <c r="AI16" i="1"/>
  <c r="AJ16" i="1"/>
  <c r="AK16" i="1"/>
  <c r="AF15" i="1"/>
  <c r="AG15" i="1"/>
  <c r="CO15" i="1"/>
  <c r="CP15" i="1"/>
  <c r="AR15" i="1"/>
  <c r="CN15" i="1"/>
  <c r="AS15" i="1"/>
  <c r="AT15" i="1"/>
  <c r="AH15" i="1"/>
  <c r="AP15" i="1"/>
  <c r="BN370" i="1"/>
  <c r="BN365" i="1"/>
  <c r="AP370" i="1"/>
  <c r="AP365" i="1"/>
  <c r="AR370" i="1"/>
  <c r="AR365" i="1"/>
  <c r="AS370" i="1"/>
  <c r="AS365" i="1"/>
  <c r="AS367" i="1"/>
  <c r="AR367" i="1"/>
  <c r="BN367" i="1"/>
  <c r="AP367" i="1"/>
  <c r="CH374" i="1"/>
  <c r="CX374" i="1"/>
  <c r="C40" i="3"/>
  <c r="C39" i="3"/>
  <c r="C38" i="3"/>
  <c r="C25" i="3"/>
  <c r="C24" i="3"/>
  <c r="C23" i="3"/>
  <c r="C21" i="3"/>
  <c r="C20" i="3"/>
  <c r="AS267" i="1" l="1"/>
  <c r="I20" i="1"/>
  <c r="I19" i="1"/>
  <c r="I18" i="1"/>
  <c r="I17" i="1"/>
  <c r="I13" i="1"/>
  <c r="I12" i="1"/>
  <c r="I11" i="1"/>
  <c r="I15" i="1"/>
  <c r="I16" i="1"/>
  <c r="I14" i="1"/>
  <c r="B152" i="1"/>
  <c r="F151" i="1"/>
  <c r="E151" i="1"/>
  <c r="D151" i="1"/>
  <c r="DP151" i="1"/>
  <c r="BK151" i="1"/>
  <c r="BI151" i="1"/>
  <c r="DM151" i="1"/>
  <c r="BH151" i="1"/>
  <c r="DN151" i="1"/>
  <c r="BJ151" i="1"/>
  <c r="DO151" i="1"/>
  <c r="BP151" i="1"/>
  <c r="Z151" i="1"/>
  <c r="BQ151" i="1"/>
  <c r="AD151" i="1"/>
  <c r="X151" i="1"/>
  <c r="DF151" i="1"/>
  <c r="DE151" i="1"/>
  <c r="U151" i="1"/>
  <c r="BY151" i="1"/>
  <c r="K151" i="1"/>
  <c r="BZ151" i="1"/>
  <c r="EE151" i="1"/>
  <c r="BS151" i="1"/>
  <c r="BR151" i="1"/>
  <c r="DV151" i="1"/>
  <c r="DW151" i="1"/>
  <c r="AQ151" i="1"/>
  <c r="DY151" i="1"/>
  <c r="DA151" i="1"/>
  <c r="DU151" i="1"/>
  <c r="AW151" i="1"/>
  <c r="AO151" i="1"/>
  <c r="DL151" i="1"/>
  <c r="DX151" i="1"/>
  <c r="AP316" i="1"/>
  <c r="AP123" i="1"/>
  <c r="AS76" i="1"/>
  <c r="AS320" i="1" s="1"/>
  <c r="AS126" i="1"/>
  <c r="AR77" i="1"/>
  <c r="AR127" i="1"/>
  <c r="AS72" i="1"/>
  <c r="AS122" i="1"/>
  <c r="H121" i="1" s="1"/>
  <c r="AS80" i="1"/>
  <c r="AS324" i="1" s="1"/>
  <c r="AS130" i="1"/>
  <c r="AR73" i="1"/>
  <c r="AR123" i="1"/>
  <c r="AR80" i="1"/>
  <c r="AR130" i="1"/>
  <c r="AR87" i="1"/>
  <c r="AR91" i="1"/>
  <c r="AS279" i="1"/>
  <c r="AP267" i="1"/>
  <c r="H70" i="1"/>
  <c r="AT87" i="1"/>
  <c r="AT138" i="1" s="1"/>
  <c r="AR83" i="1"/>
  <c r="AT91" i="1"/>
  <c r="AT142" i="1" s="1"/>
  <c r="BK292" i="1"/>
  <c r="BG292" i="1"/>
  <c r="BJ292" i="1"/>
  <c r="BI292" i="1"/>
  <c r="BH292" i="1"/>
  <c r="AS83" i="1"/>
  <c r="AS87" i="1"/>
  <c r="AP320" i="1"/>
  <c r="AS91" i="1"/>
  <c r="AS69" i="1"/>
  <c r="AS68" i="1"/>
  <c r="CP69" i="1"/>
  <c r="CP68" i="1"/>
  <c r="AT69" i="1"/>
  <c r="AT68" i="1"/>
  <c r="BN68" i="1"/>
  <c r="BN69" i="1"/>
  <c r="CO69" i="1"/>
  <c r="CO68" i="1"/>
  <c r="AF68" i="1"/>
  <c r="AF69" i="1"/>
  <c r="AH68" i="1"/>
  <c r="AH69" i="1"/>
  <c r="AG69" i="1"/>
  <c r="AG68" i="1"/>
  <c r="AR69" i="1"/>
  <c r="AR68" i="1"/>
  <c r="CN69" i="1"/>
  <c r="CN68" i="1"/>
  <c r="AT48" i="1"/>
  <c r="AT49" i="1" s="1"/>
  <c r="AT50" i="1" s="1"/>
  <c r="AT51" i="1" s="1"/>
  <c r="AT52" i="1"/>
  <c r="AT53" i="1" s="1"/>
  <c r="AT54" i="1" s="1"/>
  <c r="AT55" i="1" s="1"/>
  <c r="AT44" i="1"/>
  <c r="AT45" i="1" s="1"/>
  <c r="AT46" i="1" s="1"/>
  <c r="AT47" i="1" s="1"/>
  <c r="CP35" i="1"/>
  <c r="AS35" i="1"/>
  <c r="AS86" i="1" s="1"/>
  <c r="BN35" i="1"/>
  <c r="CO35" i="1"/>
  <c r="AT35" i="1"/>
  <c r="AP41" i="1"/>
  <c r="AP92" i="1" s="1"/>
  <c r="AP143" i="1" s="1"/>
  <c r="H40" i="1"/>
  <c r="AS48" i="1"/>
  <c r="AS49" i="1" s="1"/>
  <c r="AS50" i="1" s="1"/>
  <c r="AS51" i="1" s="1"/>
  <c r="AS44" i="1"/>
  <c r="AS45" i="1" s="1"/>
  <c r="AS46" i="1" s="1"/>
  <c r="AS47" i="1" s="1"/>
  <c r="AS52" i="1"/>
  <c r="AS53" i="1" s="1"/>
  <c r="AS54" i="1" s="1"/>
  <c r="AS55" i="1" s="1"/>
  <c r="AH35" i="1"/>
  <c r="AP33" i="1"/>
  <c r="AP84" i="1" s="1"/>
  <c r="AP135" i="1" s="1"/>
  <c r="H32" i="1"/>
  <c r="AP37" i="1"/>
  <c r="AP88" i="1" s="1"/>
  <c r="AP139" i="1" s="1"/>
  <c r="H36" i="1"/>
  <c r="AG35" i="1"/>
  <c r="AP26" i="1"/>
  <c r="AP77" i="1" s="1"/>
  <c r="H25" i="1"/>
  <c r="CO48" i="1"/>
  <c r="CO49" i="1" s="1"/>
  <c r="CO50" i="1" s="1"/>
  <c r="CO51" i="1" s="1"/>
  <c r="CO52" i="1"/>
  <c r="CO53" i="1" s="1"/>
  <c r="CO54" i="1" s="1"/>
  <c r="CO55" i="1" s="1"/>
  <c r="CO44" i="1"/>
  <c r="CO45" i="1" s="1"/>
  <c r="CO46" i="1" s="1"/>
  <c r="CO47" i="1" s="1"/>
  <c r="AP30" i="1"/>
  <c r="AP81" i="1" s="1"/>
  <c r="AP132" i="1" s="1"/>
  <c r="H29" i="1"/>
  <c r="CN48" i="1"/>
  <c r="CN49" i="1" s="1"/>
  <c r="CN50" i="1" s="1"/>
  <c r="CN51" i="1" s="1"/>
  <c r="CN52" i="1"/>
  <c r="CN53" i="1" s="1"/>
  <c r="CN54" i="1" s="1"/>
  <c r="CN55" i="1" s="1"/>
  <c r="CN44" i="1"/>
  <c r="CN45" i="1" s="1"/>
  <c r="CN46" i="1" s="1"/>
  <c r="CN47" i="1" s="1"/>
  <c r="CP48" i="1"/>
  <c r="CP49" i="1" s="1"/>
  <c r="CP50" i="1" s="1"/>
  <c r="CP51" i="1" s="1"/>
  <c r="CP52" i="1"/>
  <c r="CP53" i="1" s="1"/>
  <c r="CP54" i="1" s="1"/>
  <c r="CP55" i="1" s="1"/>
  <c r="CP44" i="1"/>
  <c r="CP45" i="1" s="1"/>
  <c r="CP46" i="1" s="1"/>
  <c r="CP47" i="1" s="1"/>
  <c r="AG48" i="1"/>
  <c r="AG49" i="1" s="1"/>
  <c r="AG50" i="1" s="1"/>
  <c r="AG51" i="1" s="1"/>
  <c r="AG52" i="1"/>
  <c r="AG53" i="1" s="1"/>
  <c r="AG54" i="1" s="1"/>
  <c r="AG55" i="1" s="1"/>
  <c r="AG44" i="1"/>
  <c r="AG45" i="1" s="1"/>
  <c r="AG46" i="1" s="1"/>
  <c r="AG47" i="1" s="1"/>
  <c r="AJ64" i="1"/>
  <c r="AJ65" i="1" s="1"/>
  <c r="AJ66" i="1" s="1"/>
  <c r="AJ67" i="1" s="1"/>
  <c r="AJ56" i="1"/>
  <c r="AJ57" i="1" s="1"/>
  <c r="AJ58" i="1" s="1"/>
  <c r="AJ59" i="1" s="1"/>
  <c r="AJ60" i="1"/>
  <c r="AJ61" i="1" s="1"/>
  <c r="AJ62" i="1" s="1"/>
  <c r="AJ63" i="1" s="1"/>
  <c r="AF35" i="1"/>
  <c r="AP44" i="1"/>
  <c r="AP45" i="1" s="1"/>
  <c r="AP46" i="1" s="1"/>
  <c r="AP47" i="1" s="1"/>
  <c r="AP48" i="1"/>
  <c r="AP49" i="1" s="1"/>
  <c r="AP50" i="1" s="1"/>
  <c r="AP51" i="1" s="1"/>
  <c r="AP52" i="1"/>
  <c r="AP53" i="1" s="1"/>
  <c r="AP54" i="1" s="1"/>
  <c r="AP55" i="1" s="1"/>
  <c r="AF48" i="1"/>
  <c r="AF49" i="1" s="1"/>
  <c r="AF50" i="1" s="1"/>
  <c r="AF51" i="1" s="1"/>
  <c r="AF44" i="1"/>
  <c r="AF45" i="1" s="1"/>
  <c r="AF46" i="1" s="1"/>
  <c r="AF47" i="1" s="1"/>
  <c r="AF52" i="1"/>
  <c r="AF53" i="1" s="1"/>
  <c r="AF54" i="1" s="1"/>
  <c r="AF55" i="1" s="1"/>
  <c r="AK64" i="1"/>
  <c r="AK65" i="1" s="1"/>
  <c r="AK66" i="1" s="1"/>
  <c r="AK67" i="1" s="1"/>
  <c r="AK56" i="1"/>
  <c r="AK57" i="1" s="1"/>
  <c r="AK58" i="1" s="1"/>
  <c r="AK59" i="1" s="1"/>
  <c r="AK60" i="1"/>
  <c r="AK61" i="1" s="1"/>
  <c r="AK62" i="1" s="1"/>
  <c r="AK63" i="1" s="1"/>
  <c r="AL56" i="1"/>
  <c r="AL57" i="1" s="1"/>
  <c r="AL58" i="1" s="1"/>
  <c r="AL59" i="1" s="1"/>
  <c r="AL60" i="1"/>
  <c r="AL61" i="1" s="1"/>
  <c r="AL62" i="1" s="1"/>
  <c r="AL63" i="1" s="1"/>
  <c r="AL64" i="1"/>
  <c r="AL65" i="1" s="1"/>
  <c r="AL66" i="1" s="1"/>
  <c r="AL67" i="1" s="1"/>
  <c r="AP22" i="1"/>
  <c r="AP73" i="1" s="1"/>
  <c r="H21" i="1"/>
  <c r="I21" i="1" s="1"/>
  <c r="AR35" i="1"/>
  <c r="AH44" i="1"/>
  <c r="AH45" i="1" s="1"/>
  <c r="AH46" i="1" s="1"/>
  <c r="AH47" i="1" s="1"/>
  <c r="AH48" i="1"/>
  <c r="AH49" i="1" s="1"/>
  <c r="AH50" i="1" s="1"/>
  <c r="AH51" i="1" s="1"/>
  <c r="AH52" i="1"/>
  <c r="AH53" i="1" s="1"/>
  <c r="AH54" i="1" s="1"/>
  <c r="AH55" i="1" s="1"/>
  <c r="AR44" i="1"/>
  <c r="AR45" i="1" s="1"/>
  <c r="AR46" i="1" s="1"/>
  <c r="AR47" i="1" s="1"/>
  <c r="AR48" i="1"/>
  <c r="AR49" i="1" s="1"/>
  <c r="AR50" i="1" s="1"/>
  <c r="AR51" i="1" s="1"/>
  <c r="AR52" i="1"/>
  <c r="AR53" i="1" s="1"/>
  <c r="AR54" i="1" s="1"/>
  <c r="AR55" i="1" s="1"/>
  <c r="AI60" i="1"/>
  <c r="AI61" i="1" s="1"/>
  <c r="AI62" i="1" s="1"/>
  <c r="AI63" i="1" s="1"/>
  <c r="AI64" i="1"/>
  <c r="AI65" i="1" s="1"/>
  <c r="AI66" i="1" s="1"/>
  <c r="AI67" i="1" s="1"/>
  <c r="AI56" i="1"/>
  <c r="AI57" i="1" s="1"/>
  <c r="AI58" i="1" s="1"/>
  <c r="AI59" i="1" s="1"/>
  <c r="CN35" i="1"/>
  <c r="D336" i="1"/>
  <c r="D285" i="1"/>
  <c r="F336" i="1"/>
  <c r="F285" i="1"/>
  <c r="E343" i="1"/>
  <c r="D343" i="1"/>
  <c r="F343" i="1"/>
  <c r="Z292" i="1"/>
  <c r="AD292" i="1"/>
  <c r="Z260" i="1"/>
  <c r="AD260" i="1"/>
  <c r="Z204" i="1"/>
  <c r="AD204" i="1"/>
  <c r="Z343" i="1"/>
  <c r="AD343" i="1"/>
  <c r="U204" i="1"/>
  <c r="X204" i="1"/>
  <c r="U292" i="1"/>
  <c r="X292" i="1"/>
  <c r="U260" i="1"/>
  <c r="X260" i="1"/>
  <c r="U343" i="1"/>
  <c r="X343" i="1"/>
  <c r="K343" i="1"/>
  <c r="K292" i="1"/>
  <c r="K260" i="1"/>
  <c r="K204" i="1"/>
  <c r="BE330" i="1"/>
  <c r="BG351" i="1"/>
  <c r="BF351" i="1"/>
  <c r="BK343" i="1"/>
  <c r="BJ343" i="1"/>
  <c r="BI343" i="1"/>
  <c r="BH343" i="1"/>
  <c r="AS268" i="1"/>
  <c r="AS312" i="1"/>
  <c r="F292" i="1"/>
  <c r="D292" i="1"/>
  <c r="E292" i="1"/>
  <c r="CG212" i="4"/>
  <c r="BZ212" i="4"/>
  <c r="BS212" i="4"/>
  <c r="CD212" i="4"/>
  <c r="BW212" i="4"/>
  <c r="BP212" i="4"/>
  <c r="CF212" i="4"/>
  <c r="BY212" i="4"/>
  <c r="BR212" i="4"/>
  <c r="F149" i="4"/>
  <c r="CE148" i="4"/>
  <c r="BX148" i="4"/>
  <c r="BQ148" i="4"/>
  <c r="CH146" i="4"/>
  <c r="CA146" i="4"/>
  <c r="BT146" i="4"/>
  <c r="CF611" i="4"/>
  <c r="BY611" i="4"/>
  <c r="BR611" i="4"/>
  <c r="CH545" i="4"/>
  <c r="CA545" i="4"/>
  <c r="BT545" i="4"/>
  <c r="BP611" i="4"/>
  <c r="CD611" i="4"/>
  <c r="BW611" i="4"/>
  <c r="CG611" i="4"/>
  <c r="BZ611" i="4"/>
  <c r="BS611" i="4"/>
  <c r="BX510" i="4"/>
  <c r="CE510" i="4"/>
  <c r="BQ510" i="4"/>
  <c r="I147" i="4"/>
  <c r="I546" i="4"/>
  <c r="B146" i="4"/>
  <c r="BF292" i="1"/>
  <c r="BE292" i="1"/>
  <c r="BQ260" i="1"/>
  <c r="BP260" i="1"/>
  <c r="BQ343" i="1"/>
  <c r="BP343" i="1"/>
  <c r="BQ204" i="1"/>
  <c r="BP204" i="1"/>
  <c r="BQ292" i="1"/>
  <c r="BP292" i="1"/>
  <c r="AR84" i="1"/>
  <c r="BC260" i="1"/>
  <c r="DM260" i="1"/>
  <c r="BK260" i="1"/>
  <c r="BJ260" i="1"/>
  <c r="BI260" i="1"/>
  <c r="BH260" i="1"/>
  <c r="DO260" i="1"/>
  <c r="DN260" i="1"/>
  <c r="AQ260" i="1"/>
  <c r="BF260" i="1"/>
  <c r="EE260" i="1"/>
  <c r="AW260" i="1"/>
  <c r="BG260" i="1"/>
  <c r="DV260" i="1"/>
  <c r="BY260" i="1"/>
  <c r="BS260" i="1"/>
  <c r="BZ260" i="1"/>
  <c r="BR260" i="1"/>
  <c r="CZ260" i="1"/>
  <c r="DQ260" i="1"/>
  <c r="DE260" i="1"/>
  <c r="DS260" i="1"/>
  <c r="DT260" i="1"/>
  <c r="DB260" i="1"/>
  <c r="DF260" i="1"/>
  <c r="DD260" i="1"/>
  <c r="DZ260" i="1"/>
  <c r="DC260" i="1"/>
  <c r="G213" i="4"/>
  <c r="H213" i="4"/>
  <c r="E213" i="4"/>
  <c r="H612" i="4"/>
  <c r="E612" i="4"/>
  <c r="G612" i="4"/>
  <c r="A214" i="4"/>
  <c r="DR250" i="1"/>
  <c r="BR292" i="1"/>
  <c r="BS292" i="1"/>
  <c r="B205" i="1"/>
  <c r="BS204" i="1"/>
  <c r="BR204" i="1"/>
  <c r="BS343" i="1"/>
  <c r="BR343" i="1"/>
  <c r="AW343" i="1"/>
  <c r="BZ343" i="1"/>
  <c r="BY343" i="1"/>
  <c r="AW292" i="1"/>
  <c r="BZ292" i="1"/>
  <c r="BY292" i="1"/>
  <c r="DV292" i="1"/>
  <c r="DV337" i="1"/>
  <c r="DV340" i="1"/>
  <c r="DV343" i="1"/>
  <c r="DV334" i="1"/>
  <c r="EE343" i="1"/>
  <c r="EE292" i="1"/>
  <c r="B293" i="1"/>
  <c r="DP292" i="1"/>
  <c r="DN292" i="1"/>
  <c r="DM292" i="1"/>
  <c r="DO292" i="1"/>
  <c r="H314" i="1"/>
  <c r="AP103" i="1"/>
  <c r="AP323" i="1"/>
  <c r="F511" i="4"/>
  <c r="B494" i="4"/>
  <c r="AQ343" i="1"/>
  <c r="B344" i="1"/>
  <c r="DM343" i="1"/>
  <c r="DN343" i="1"/>
  <c r="DO343" i="1"/>
  <c r="DP343" i="1"/>
  <c r="DP342" i="1"/>
  <c r="CN16" i="1"/>
  <c r="CO16" i="1"/>
  <c r="BN16" i="1"/>
  <c r="CP16" i="1"/>
  <c r="AH16" i="1"/>
  <c r="AP16" i="1"/>
  <c r="AF16" i="1"/>
  <c r="AT16" i="1"/>
  <c r="AG16" i="1"/>
  <c r="AS16" i="1"/>
  <c r="AR16" i="1"/>
  <c r="CH6" i="1"/>
  <c r="CX6" i="1"/>
  <c r="B21" i="3"/>
  <c r="B40" i="3"/>
  <c r="B39" i="3"/>
  <c r="B38" i="3"/>
  <c r="B25" i="3"/>
  <c r="B23" i="3"/>
  <c r="B24" i="3"/>
  <c r="P374" i="1"/>
  <c r="B153" i="1" l="1"/>
  <c r="D152" i="1"/>
  <c r="F152" i="1"/>
  <c r="E152" i="1"/>
  <c r="DP152" i="1"/>
  <c r="DO152" i="1"/>
  <c r="DN152" i="1"/>
  <c r="DM152" i="1"/>
  <c r="BK152" i="1"/>
  <c r="BH152" i="1"/>
  <c r="BI152" i="1"/>
  <c r="BJ152" i="1"/>
  <c r="BP152" i="1"/>
  <c r="BQ152" i="1"/>
  <c r="Z152" i="1"/>
  <c r="AD152" i="1"/>
  <c r="X152" i="1"/>
  <c r="DF152" i="1"/>
  <c r="DE152" i="1"/>
  <c r="U152" i="1"/>
  <c r="AQ152" i="1"/>
  <c r="BS152" i="1"/>
  <c r="BR152" i="1"/>
  <c r="EE152" i="1"/>
  <c r="K152" i="1"/>
  <c r="BY152" i="1"/>
  <c r="BZ152" i="1"/>
  <c r="DA152" i="1"/>
  <c r="DY152" i="1"/>
  <c r="DU152" i="1"/>
  <c r="AW152" i="1"/>
  <c r="DV152" i="1"/>
  <c r="DW152" i="1"/>
  <c r="DL152" i="1"/>
  <c r="DX152" i="1"/>
  <c r="AO152" i="1"/>
  <c r="AS88" i="1"/>
  <c r="AS138" i="1"/>
  <c r="AR81" i="1"/>
  <c r="AR131" i="1"/>
  <c r="AS84" i="1"/>
  <c r="AS134" i="1"/>
  <c r="AR78" i="1"/>
  <c r="AR129" i="1" s="1"/>
  <c r="AR128" i="1"/>
  <c r="AS81" i="1"/>
  <c r="AS131" i="1"/>
  <c r="AS174" i="1"/>
  <c r="AS137" i="1"/>
  <c r="AR74" i="1"/>
  <c r="AR125" i="1" s="1"/>
  <c r="AR124" i="1"/>
  <c r="AR276" i="1"/>
  <c r="AR134" i="1"/>
  <c r="AP104" i="1"/>
  <c r="AS77" i="1"/>
  <c r="AS127" i="1"/>
  <c r="AS73" i="1"/>
  <c r="AS123" i="1"/>
  <c r="AS316" i="1"/>
  <c r="AP317" i="1"/>
  <c r="AP124" i="1"/>
  <c r="AP321" i="1"/>
  <c r="AP128" i="1"/>
  <c r="AR85" i="1"/>
  <c r="AR136" i="1" s="1"/>
  <c r="AR135" i="1"/>
  <c r="AR92" i="1"/>
  <c r="AR142" i="1"/>
  <c r="AR88" i="1"/>
  <c r="AR138" i="1"/>
  <c r="AS92" i="1"/>
  <c r="AS142" i="1"/>
  <c r="AS99" i="1"/>
  <c r="AS95" i="1"/>
  <c r="AS280" i="1"/>
  <c r="AP95" i="1"/>
  <c r="AP99" i="1"/>
  <c r="AP268" i="1"/>
  <c r="AR86" i="1"/>
  <c r="AR137" i="1" s="1"/>
  <c r="AS103" i="1"/>
  <c r="AR99" i="1"/>
  <c r="AR103" i="1"/>
  <c r="AR95" i="1"/>
  <c r="AR146" i="1" s="1"/>
  <c r="BK293" i="1"/>
  <c r="BJ293" i="1"/>
  <c r="BI293" i="1"/>
  <c r="BH293" i="1"/>
  <c r="BG293" i="1"/>
  <c r="AT103" i="1"/>
  <c r="AT99" i="1"/>
  <c r="AT150" i="1" s="1"/>
  <c r="AP38" i="1"/>
  <c r="AP89" i="1" s="1"/>
  <c r="AP140" i="1" s="1"/>
  <c r="H37" i="1"/>
  <c r="AP34" i="1"/>
  <c r="AP85" i="1" s="1"/>
  <c r="AP136" i="1" s="1"/>
  <c r="H33" i="1"/>
  <c r="AP42" i="1"/>
  <c r="AP93" i="1" s="1"/>
  <c r="AP144" i="1" s="1"/>
  <c r="H41" i="1"/>
  <c r="AG60" i="1"/>
  <c r="AG61" i="1" s="1"/>
  <c r="AG62" i="1" s="1"/>
  <c r="AG63" i="1" s="1"/>
  <c r="AG56" i="1"/>
  <c r="AG57" i="1" s="1"/>
  <c r="AG58" i="1" s="1"/>
  <c r="AG59" i="1" s="1"/>
  <c r="AG64" i="1"/>
  <c r="AG65" i="1" s="1"/>
  <c r="AG66" i="1" s="1"/>
  <c r="AG67" i="1" s="1"/>
  <c r="AT64" i="1"/>
  <c r="AT65" i="1" s="1"/>
  <c r="AT66" i="1" s="1"/>
  <c r="AT67" i="1" s="1"/>
  <c r="AT60" i="1"/>
  <c r="AT61" i="1" s="1"/>
  <c r="AT62" i="1" s="1"/>
  <c r="AT63" i="1" s="1"/>
  <c r="AT56" i="1"/>
  <c r="AT57" i="1" s="1"/>
  <c r="AT58" i="1" s="1"/>
  <c r="AT59" i="1" s="1"/>
  <c r="AF56" i="1"/>
  <c r="AF57" i="1" s="1"/>
  <c r="AF58" i="1" s="1"/>
  <c r="AF59" i="1" s="1"/>
  <c r="AF60" i="1"/>
  <c r="AF61" i="1" s="1"/>
  <c r="AF62" i="1" s="1"/>
  <c r="AF63" i="1" s="1"/>
  <c r="AF64" i="1"/>
  <c r="AF65" i="1" s="1"/>
  <c r="AF66" i="1" s="1"/>
  <c r="AF67" i="1" s="1"/>
  <c r="AP64" i="1"/>
  <c r="AP65" i="1" s="1"/>
  <c r="AP66" i="1" s="1"/>
  <c r="AP67" i="1" s="1"/>
  <c r="AP60" i="1"/>
  <c r="AP61" i="1" s="1"/>
  <c r="AP62" i="1" s="1"/>
  <c r="AP63" i="1" s="1"/>
  <c r="AP56" i="1"/>
  <c r="AP57" i="1" s="1"/>
  <c r="AP58" i="1" s="1"/>
  <c r="AP59" i="1" s="1"/>
  <c r="AH64" i="1"/>
  <c r="AH65" i="1" s="1"/>
  <c r="AH66" i="1" s="1"/>
  <c r="AH67" i="1" s="1"/>
  <c r="AH56" i="1"/>
  <c r="AH57" i="1" s="1"/>
  <c r="AH58" i="1" s="1"/>
  <c r="AH59" i="1" s="1"/>
  <c r="AH60" i="1"/>
  <c r="AH61" i="1" s="1"/>
  <c r="AH62" i="1" s="1"/>
  <c r="AH63" i="1" s="1"/>
  <c r="CP60" i="1"/>
  <c r="CP61" i="1" s="1"/>
  <c r="CP62" i="1" s="1"/>
  <c r="CP63" i="1" s="1"/>
  <c r="CP64" i="1"/>
  <c r="CP65" i="1" s="1"/>
  <c r="CP66" i="1" s="1"/>
  <c r="CP67" i="1" s="1"/>
  <c r="CP56" i="1"/>
  <c r="CP57" i="1" s="1"/>
  <c r="CP58" i="1" s="1"/>
  <c r="CP59" i="1" s="1"/>
  <c r="BN60" i="1"/>
  <c r="BN61" i="1" s="1"/>
  <c r="BN62" i="1" s="1"/>
  <c r="BN63" i="1" s="1"/>
  <c r="BN64" i="1"/>
  <c r="BN65" i="1" s="1"/>
  <c r="BN66" i="1" s="1"/>
  <c r="BN67" i="1" s="1"/>
  <c r="BN56" i="1"/>
  <c r="BN57" i="1" s="1"/>
  <c r="BN58" i="1" s="1"/>
  <c r="BN59" i="1" s="1"/>
  <c r="AP31" i="1"/>
  <c r="H31" i="1" s="1"/>
  <c r="H30" i="1"/>
  <c r="CO56" i="1"/>
  <c r="CO57" i="1" s="1"/>
  <c r="CO58" i="1" s="1"/>
  <c r="CO59" i="1" s="1"/>
  <c r="CO60" i="1"/>
  <c r="CO61" i="1" s="1"/>
  <c r="CO62" i="1" s="1"/>
  <c r="CO63" i="1" s="1"/>
  <c r="CO64" i="1"/>
  <c r="CO65" i="1" s="1"/>
  <c r="CO66" i="1" s="1"/>
  <c r="CO67" i="1" s="1"/>
  <c r="CN64" i="1"/>
  <c r="CN65" i="1" s="1"/>
  <c r="CN66" i="1" s="1"/>
  <c r="CN67" i="1" s="1"/>
  <c r="CN56" i="1"/>
  <c r="CN57" i="1" s="1"/>
  <c r="CN58" i="1" s="1"/>
  <c r="CN59" i="1" s="1"/>
  <c r="CN60" i="1"/>
  <c r="CN61" i="1" s="1"/>
  <c r="CN62" i="1" s="1"/>
  <c r="CN63" i="1" s="1"/>
  <c r="AR60" i="1"/>
  <c r="AR61" i="1" s="1"/>
  <c r="AR62" i="1" s="1"/>
  <c r="AR63" i="1" s="1"/>
  <c r="AR64" i="1"/>
  <c r="AR65" i="1" s="1"/>
  <c r="AR66" i="1" s="1"/>
  <c r="AR67" i="1" s="1"/>
  <c r="AR56" i="1"/>
  <c r="AR57" i="1" s="1"/>
  <c r="AR58" i="1" s="1"/>
  <c r="AR59" i="1" s="1"/>
  <c r="AP23" i="1"/>
  <c r="H23" i="1" s="1"/>
  <c r="H22" i="1"/>
  <c r="I22" i="1" s="1"/>
  <c r="AS60" i="1"/>
  <c r="AS61" i="1" s="1"/>
  <c r="AS62" i="1" s="1"/>
  <c r="AS63" i="1" s="1"/>
  <c r="AS64" i="1"/>
  <c r="AS65" i="1" s="1"/>
  <c r="AS66" i="1" s="1"/>
  <c r="AS67" i="1" s="1"/>
  <c r="AS56" i="1"/>
  <c r="AS57" i="1" s="1"/>
  <c r="AS58" i="1" s="1"/>
  <c r="AS59" i="1" s="1"/>
  <c r="AP27" i="1"/>
  <c r="H27" i="1" s="1"/>
  <c r="H26" i="1"/>
  <c r="E344" i="1"/>
  <c r="F344" i="1"/>
  <c r="D344" i="1"/>
  <c r="Z205" i="1"/>
  <c r="AD205" i="1"/>
  <c r="Z344" i="1"/>
  <c r="AD344" i="1"/>
  <c r="Z293" i="1"/>
  <c r="AD293" i="1"/>
  <c r="U205" i="1"/>
  <c r="X205" i="1"/>
  <c r="U293" i="1"/>
  <c r="X293" i="1"/>
  <c r="U344" i="1"/>
  <c r="X344" i="1"/>
  <c r="K344" i="1"/>
  <c r="K293" i="1"/>
  <c r="K205" i="1"/>
  <c r="BF352" i="1"/>
  <c r="BG352" i="1"/>
  <c r="BE331" i="1"/>
  <c r="BK344" i="1"/>
  <c r="BJ344" i="1"/>
  <c r="BI344" i="1"/>
  <c r="BH344" i="1"/>
  <c r="AS269" i="1"/>
  <c r="F293" i="1"/>
  <c r="D293" i="1"/>
  <c r="E293" i="1"/>
  <c r="BT147" i="4"/>
  <c r="CA147" i="4"/>
  <c r="CH147" i="4"/>
  <c r="CD213" i="4"/>
  <c r="BW213" i="4"/>
  <c r="BP213" i="4"/>
  <c r="CG213" i="4"/>
  <c r="BZ213" i="4"/>
  <c r="BS213" i="4"/>
  <c r="CF213" i="4"/>
  <c r="BY213" i="4"/>
  <c r="BR213" i="4"/>
  <c r="F150" i="4"/>
  <c r="BQ149" i="4"/>
  <c r="CE149" i="4"/>
  <c r="BX149" i="4"/>
  <c r="BQ511" i="4"/>
  <c r="CE511" i="4"/>
  <c r="BX511" i="4"/>
  <c r="CF612" i="4"/>
  <c r="BY612" i="4"/>
  <c r="BR612" i="4"/>
  <c r="BW612" i="4"/>
  <c r="CD612" i="4"/>
  <c r="BP612" i="4"/>
  <c r="CG612" i="4"/>
  <c r="BZ612" i="4"/>
  <c r="BS612" i="4"/>
  <c r="CH546" i="4"/>
  <c r="BT546" i="4"/>
  <c r="CA546" i="4"/>
  <c r="BT510" i="4"/>
  <c r="BS510" i="4"/>
  <c r="CH510" i="4"/>
  <c r="CG510" i="4"/>
  <c r="CA510" i="4"/>
  <c r="BZ510" i="4"/>
  <c r="I148" i="4"/>
  <c r="I547" i="4"/>
  <c r="B147" i="4"/>
  <c r="BF293" i="1"/>
  <c r="BE293" i="1"/>
  <c r="BQ205" i="1"/>
  <c r="BP205" i="1"/>
  <c r="BQ293" i="1"/>
  <c r="BP293" i="1"/>
  <c r="BQ344" i="1"/>
  <c r="BP344" i="1"/>
  <c r="AR96" i="1"/>
  <c r="G214" i="4"/>
  <c r="H214" i="4"/>
  <c r="E214" i="4"/>
  <c r="H613" i="4"/>
  <c r="E613" i="4"/>
  <c r="G613" i="4"/>
  <c r="A215" i="4"/>
  <c r="DR258" i="1"/>
  <c r="DR254" i="1"/>
  <c r="DR251" i="1"/>
  <c r="B206" i="1"/>
  <c r="BS205" i="1"/>
  <c r="BR205" i="1"/>
  <c r="BS293" i="1"/>
  <c r="BR293" i="1"/>
  <c r="BS344" i="1"/>
  <c r="BR344" i="1"/>
  <c r="AW293" i="1"/>
  <c r="BZ293" i="1"/>
  <c r="BY293" i="1"/>
  <c r="AW344" i="1"/>
  <c r="BZ344" i="1"/>
  <c r="BY344" i="1"/>
  <c r="DV293" i="1"/>
  <c r="DV341" i="1"/>
  <c r="DV344" i="1"/>
  <c r="DV338" i="1"/>
  <c r="EE344" i="1"/>
  <c r="DM293" i="1"/>
  <c r="DO293" i="1"/>
  <c r="DN293" i="1"/>
  <c r="B294" i="1"/>
  <c r="EE293" i="1"/>
  <c r="DP293" i="1"/>
  <c r="AS111" i="1"/>
  <c r="F512" i="4"/>
  <c r="B495" i="4"/>
  <c r="AQ344" i="1"/>
  <c r="AP324" i="1"/>
  <c r="B345" i="1"/>
  <c r="AS325" i="1"/>
  <c r="AP325" i="1"/>
  <c r="CH9" i="1"/>
  <c r="CH7" i="1"/>
  <c r="CX9" i="1"/>
  <c r="CX7" i="1"/>
  <c r="DM344" i="1"/>
  <c r="DO344" i="1"/>
  <c r="DN344" i="1"/>
  <c r="DP344" i="1"/>
  <c r="CX13" i="1"/>
  <c r="CH13" i="1"/>
  <c r="P6" i="1"/>
  <c r="P123" i="1" s="1"/>
  <c r="P124" i="1" s="1"/>
  <c r="P125" i="1" s="1"/>
  <c r="P126" i="1" s="1"/>
  <c r="P127" i="1" s="1"/>
  <c r="P128" i="1" s="1"/>
  <c r="P129" i="1" s="1"/>
  <c r="P130" i="1" s="1"/>
  <c r="P131" i="1" s="1"/>
  <c r="P132" i="1" s="1"/>
  <c r="P133" i="1" s="1"/>
  <c r="P134" i="1" s="1"/>
  <c r="P135" i="1" s="1"/>
  <c r="P136" i="1" s="1"/>
  <c r="P137" i="1" s="1"/>
  <c r="P138" i="1" s="1"/>
  <c r="P139" i="1" s="1"/>
  <c r="P140" i="1" s="1"/>
  <c r="P141" i="1" s="1"/>
  <c r="P142" i="1" s="1"/>
  <c r="P143" i="1" s="1"/>
  <c r="P144" i="1" s="1"/>
  <c r="P145" i="1" s="1"/>
  <c r="P146" i="1" s="1"/>
  <c r="P147" i="1" s="1"/>
  <c r="P148" i="1" s="1"/>
  <c r="P149" i="1" s="1"/>
  <c r="P150" i="1" s="1"/>
  <c r="P151" i="1" s="1"/>
  <c r="P152" i="1" s="1"/>
  <c r="P153" i="1" s="1"/>
  <c r="P154" i="1" s="1"/>
  <c r="P155" i="1" s="1"/>
  <c r="P156" i="1" s="1"/>
  <c r="P157" i="1" s="1"/>
  <c r="P158" i="1" s="1"/>
  <c r="P159" i="1" s="1"/>
  <c r="P160" i="1" s="1"/>
  <c r="P161" i="1" s="1"/>
  <c r="P162" i="1" s="1"/>
  <c r="P163" i="1" s="1"/>
  <c r="P164" i="1" s="1"/>
  <c r="P165" i="1" s="1"/>
  <c r="P166" i="1" s="1"/>
  <c r="P167" i="1" s="1"/>
  <c r="P168" i="1" s="1"/>
  <c r="P169" i="1" s="1"/>
  <c r="AS184" i="1" l="1"/>
  <c r="AS107" i="1"/>
  <c r="AS281" i="1"/>
  <c r="AT111" i="1"/>
  <c r="I23" i="1"/>
  <c r="I27" i="1"/>
  <c r="AS252" i="1"/>
  <c r="AS261" i="1" s="1"/>
  <c r="I31" i="1"/>
  <c r="I30" i="1"/>
  <c r="I32" i="1"/>
  <c r="I26" i="1"/>
  <c r="I25" i="1"/>
  <c r="I29" i="1"/>
  <c r="I33" i="1"/>
  <c r="I24" i="1"/>
  <c r="I28" i="1"/>
  <c r="B154" i="1"/>
  <c r="AT154" i="1" s="1"/>
  <c r="F153" i="1"/>
  <c r="E153" i="1"/>
  <c r="D153" i="1"/>
  <c r="DP153" i="1"/>
  <c r="DM153" i="1"/>
  <c r="DO153" i="1"/>
  <c r="DN153" i="1"/>
  <c r="BK153" i="1"/>
  <c r="BJ153" i="1"/>
  <c r="BI153" i="1"/>
  <c r="BH153" i="1"/>
  <c r="Z153" i="1"/>
  <c r="BP153" i="1"/>
  <c r="BQ153" i="1"/>
  <c r="AD153" i="1"/>
  <c r="X153" i="1"/>
  <c r="DE153" i="1"/>
  <c r="DF153" i="1"/>
  <c r="U153" i="1"/>
  <c r="AQ153" i="1"/>
  <c r="DW153" i="1"/>
  <c r="EE153" i="1"/>
  <c r="BY153" i="1"/>
  <c r="DV153" i="1"/>
  <c r="DA153" i="1"/>
  <c r="BR153" i="1"/>
  <c r="DY153" i="1"/>
  <c r="BZ153" i="1"/>
  <c r="K153" i="1"/>
  <c r="DU153" i="1"/>
  <c r="BS153" i="1"/>
  <c r="DL153" i="1"/>
  <c r="AW153" i="1"/>
  <c r="DX153" i="1"/>
  <c r="AO153" i="1"/>
  <c r="AS183" i="1"/>
  <c r="AS78" i="1"/>
  <c r="AS128" i="1"/>
  <c r="AS321" i="1"/>
  <c r="AR97" i="1"/>
  <c r="AR147" i="1"/>
  <c r="AR93" i="1"/>
  <c r="AR143" i="1"/>
  <c r="AS82" i="1"/>
  <c r="AS132" i="1"/>
  <c r="AS93" i="1"/>
  <c r="AS143" i="1"/>
  <c r="AS74" i="1"/>
  <c r="AS124" i="1"/>
  <c r="AS317" i="1"/>
  <c r="AP100" i="1"/>
  <c r="AP150" i="1"/>
  <c r="AR104" i="1"/>
  <c r="AP96" i="1"/>
  <c r="AP146" i="1"/>
  <c r="AR100" i="1"/>
  <c r="AR150" i="1"/>
  <c r="AS104" i="1"/>
  <c r="AR82" i="1"/>
  <c r="AR133" i="1" s="1"/>
  <c r="AR132" i="1"/>
  <c r="AS89" i="1"/>
  <c r="AS139" i="1"/>
  <c r="AP105" i="1"/>
  <c r="AS108" i="1"/>
  <c r="AS112" i="1"/>
  <c r="AS85" i="1"/>
  <c r="AS135" i="1"/>
  <c r="AS96" i="1"/>
  <c r="AS146" i="1"/>
  <c r="AS100" i="1"/>
  <c r="AS150" i="1"/>
  <c r="AR89" i="1"/>
  <c r="AR139" i="1"/>
  <c r="AT107" i="1"/>
  <c r="AP269" i="1"/>
  <c r="AS115" i="1"/>
  <c r="AR288" i="1"/>
  <c r="CH10" i="1"/>
  <c r="CH11" i="1"/>
  <c r="CX10" i="1"/>
  <c r="CX11" i="1"/>
  <c r="AP111" i="1"/>
  <c r="AR107" i="1"/>
  <c r="AR111" i="1"/>
  <c r="AR115" i="1"/>
  <c r="AP115" i="1"/>
  <c r="BJ294" i="1"/>
  <c r="BI294" i="1"/>
  <c r="BH294" i="1"/>
  <c r="BG294" i="1"/>
  <c r="BK294" i="1"/>
  <c r="AP107" i="1"/>
  <c r="AP120" i="1"/>
  <c r="AP119" i="1"/>
  <c r="AT115" i="1"/>
  <c r="AP78" i="1"/>
  <c r="AP129" i="1" s="1"/>
  <c r="AP82" i="1"/>
  <c r="AP133" i="1" s="1"/>
  <c r="AP74" i="1"/>
  <c r="AP125" i="1" s="1"/>
  <c r="AP68" i="1"/>
  <c r="AP69" i="1"/>
  <c r="CX24" i="1"/>
  <c r="CX25" i="1" s="1"/>
  <c r="CX26" i="1" s="1"/>
  <c r="CX27" i="1" s="1"/>
  <c r="CX28" i="1"/>
  <c r="CX29" i="1" s="1"/>
  <c r="CX30" i="1" s="1"/>
  <c r="CX31" i="1" s="1"/>
  <c r="CX18" i="1"/>
  <c r="CX20" i="1"/>
  <c r="CX21" i="1" s="1"/>
  <c r="CX22" i="1" s="1"/>
  <c r="CX23" i="1" s="1"/>
  <c r="AP43" i="1"/>
  <c r="H43" i="1" s="1"/>
  <c r="H42" i="1"/>
  <c r="CH18" i="1"/>
  <c r="CH20" i="1"/>
  <c r="CH21" i="1" s="1"/>
  <c r="CH22" i="1" s="1"/>
  <c r="CH23" i="1" s="1"/>
  <c r="CH24" i="1"/>
  <c r="CH25" i="1" s="1"/>
  <c r="CH26" i="1" s="1"/>
  <c r="CH27" i="1" s="1"/>
  <c r="CH28" i="1"/>
  <c r="CH29" i="1" s="1"/>
  <c r="CH30" i="1" s="1"/>
  <c r="CH31" i="1" s="1"/>
  <c r="AP35" i="1"/>
  <c r="H34" i="1"/>
  <c r="I34" i="1" s="1"/>
  <c r="AP39" i="1"/>
  <c r="H39" i="1" s="1"/>
  <c r="H38" i="1"/>
  <c r="D345" i="1"/>
  <c r="F345" i="1"/>
  <c r="E345" i="1"/>
  <c r="Z206" i="1"/>
  <c r="AD206" i="1"/>
  <c r="Z294" i="1"/>
  <c r="AD294" i="1"/>
  <c r="Z345" i="1"/>
  <c r="AD345" i="1"/>
  <c r="U206" i="1"/>
  <c r="X206" i="1"/>
  <c r="U294" i="1"/>
  <c r="X294" i="1"/>
  <c r="U345" i="1"/>
  <c r="X345" i="1"/>
  <c r="K345" i="1"/>
  <c r="K294" i="1"/>
  <c r="K206" i="1"/>
  <c r="BE332" i="1"/>
  <c r="BG353" i="1"/>
  <c r="BF353" i="1"/>
  <c r="P315" i="1"/>
  <c r="P316" i="1" s="1"/>
  <c r="BK345" i="1"/>
  <c r="BJ345" i="1"/>
  <c r="BI345" i="1"/>
  <c r="BH345" i="1"/>
  <c r="AS282" i="1"/>
  <c r="AS270" i="1"/>
  <c r="F294" i="1"/>
  <c r="D294" i="1"/>
  <c r="E294" i="1"/>
  <c r="CD214" i="4"/>
  <c r="BW214" i="4"/>
  <c r="BP214" i="4"/>
  <c r="BZ214" i="4"/>
  <c r="BS214" i="4"/>
  <c r="CG214" i="4"/>
  <c r="BY214" i="4"/>
  <c r="BR214" i="4"/>
  <c r="CF214" i="4"/>
  <c r="F151" i="4"/>
  <c r="CE150" i="4"/>
  <c r="BX150" i="4"/>
  <c r="BQ150" i="4"/>
  <c r="CH148" i="4"/>
  <c r="CA148" i="4"/>
  <c r="BT148" i="4"/>
  <c r="CF613" i="4"/>
  <c r="BY613" i="4"/>
  <c r="BR613" i="4"/>
  <c r="BW613" i="4"/>
  <c r="BP613" i="4"/>
  <c r="CD613" i="4"/>
  <c r="CH547" i="4"/>
  <c r="CA547" i="4"/>
  <c r="BT547" i="4"/>
  <c r="CG613" i="4"/>
  <c r="BZ613" i="4"/>
  <c r="BS613" i="4"/>
  <c r="CA511" i="4"/>
  <c r="BZ511" i="4"/>
  <c r="CE512" i="4"/>
  <c r="BX512" i="4"/>
  <c r="BQ512" i="4"/>
  <c r="CH511" i="4"/>
  <c r="CG511" i="4"/>
  <c r="BT511" i="4"/>
  <c r="BS511" i="4"/>
  <c r="I149" i="4"/>
  <c r="I548" i="4"/>
  <c r="B148" i="4"/>
  <c r="BF294" i="1"/>
  <c r="BE294" i="1"/>
  <c r="BQ294" i="1"/>
  <c r="BP294" i="1"/>
  <c r="BQ206" i="1"/>
  <c r="BP206" i="1"/>
  <c r="BP345" i="1"/>
  <c r="BQ345" i="1"/>
  <c r="G215" i="4"/>
  <c r="H215" i="4"/>
  <c r="E215" i="4"/>
  <c r="G614" i="4"/>
  <c r="E614" i="4"/>
  <c r="H614" i="4"/>
  <c r="A216" i="4"/>
  <c r="AR112" i="1"/>
  <c r="AR116" i="1"/>
  <c r="DR259" i="1"/>
  <c r="DR255" i="1"/>
  <c r="DR252" i="1"/>
  <c r="AR108" i="1"/>
  <c r="BS294" i="1"/>
  <c r="BR294" i="1"/>
  <c r="B207" i="1"/>
  <c r="BR206" i="1"/>
  <c r="BS206" i="1"/>
  <c r="BS345" i="1"/>
  <c r="BR345" i="1"/>
  <c r="AW345" i="1"/>
  <c r="BY345" i="1"/>
  <c r="BZ345" i="1"/>
  <c r="AW294" i="1"/>
  <c r="BZ294" i="1"/>
  <c r="BY294" i="1"/>
  <c r="DV294" i="1"/>
  <c r="DV345" i="1"/>
  <c r="DV342" i="1"/>
  <c r="EE345" i="1"/>
  <c r="B295" i="1"/>
  <c r="EE294" i="1"/>
  <c r="DP294" i="1"/>
  <c r="DN294" i="1"/>
  <c r="DM294" i="1"/>
  <c r="DO294" i="1"/>
  <c r="F513" i="4"/>
  <c r="B496" i="4"/>
  <c r="AQ345" i="1"/>
  <c r="B346" i="1"/>
  <c r="P7" i="1"/>
  <c r="DM345" i="1"/>
  <c r="DP345" i="1"/>
  <c r="DO345" i="1"/>
  <c r="DN345" i="1"/>
  <c r="CH14" i="1"/>
  <c r="CX14" i="1"/>
  <c r="CH364" i="1"/>
  <c r="CX364" i="1"/>
  <c r="P13" i="1"/>
  <c r="AS262" i="1" l="1"/>
  <c r="AR154" i="1"/>
  <c r="AS154" i="1"/>
  <c r="E154" i="1"/>
  <c r="D154" i="1"/>
  <c r="F154" i="1"/>
  <c r="B155" i="1"/>
  <c r="AR155" i="1" s="1"/>
  <c r="DP154" i="1"/>
  <c r="BH154" i="1"/>
  <c r="BJ154" i="1"/>
  <c r="BK154" i="1"/>
  <c r="DO154" i="1"/>
  <c r="DM154" i="1"/>
  <c r="BI154" i="1"/>
  <c r="DN154" i="1"/>
  <c r="X154" i="1"/>
  <c r="AD154" i="1"/>
  <c r="Z154" i="1"/>
  <c r="BP154" i="1"/>
  <c r="BQ154" i="1"/>
  <c r="DF154" i="1"/>
  <c r="DE154" i="1"/>
  <c r="U154" i="1"/>
  <c r="BR154" i="1"/>
  <c r="DA154" i="1"/>
  <c r="EE154" i="1"/>
  <c r="K154" i="1"/>
  <c r="DW154" i="1"/>
  <c r="BY154" i="1"/>
  <c r="AQ154" i="1"/>
  <c r="BZ154" i="1"/>
  <c r="DU154" i="1"/>
  <c r="BS154" i="1"/>
  <c r="DV154" i="1"/>
  <c r="AW154" i="1"/>
  <c r="DY154" i="1"/>
  <c r="DL154" i="1"/>
  <c r="AU154" i="1"/>
  <c r="AV154" i="1"/>
  <c r="DX154" i="1"/>
  <c r="AO154" i="1"/>
  <c r="AP154" i="1"/>
  <c r="AS97" i="1"/>
  <c r="AS147" i="1"/>
  <c r="AS105" i="1"/>
  <c r="AP116" i="1"/>
  <c r="AR101" i="1"/>
  <c r="AR151" i="1"/>
  <c r="AP112" i="1"/>
  <c r="AS129" i="1"/>
  <c r="AS172" i="1"/>
  <c r="AS322" i="1"/>
  <c r="AS133" i="1"/>
  <c r="AS173" i="1"/>
  <c r="AS326" i="1"/>
  <c r="AR94" i="1"/>
  <c r="AR145" i="1" s="1"/>
  <c r="AR144" i="1"/>
  <c r="AS125" i="1"/>
  <c r="AS318" i="1"/>
  <c r="AS171" i="1"/>
  <c r="AS120" i="1"/>
  <c r="AS136" i="1"/>
  <c r="AS119" i="1"/>
  <c r="AS116" i="1"/>
  <c r="AS90" i="1"/>
  <c r="AS140" i="1"/>
  <c r="AR98" i="1"/>
  <c r="AR149" i="1" s="1"/>
  <c r="AR148" i="1"/>
  <c r="AR90" i="1"/>
  <c r="AR141" i="1" s="1"/>
  <c r="AR140" i="1"/>
  <c r="AS101" i="1"/>
  <c r="AS151" i="1"/>
  <c r="AS113" i="1"/>
  <c r="AP101" i="1"/>
  <c r="AP151" i="1"/>
  <c r="AP97" i="1"/>
  <c r="AP147" i="1"/>
  <c r="AP108" i="1"/>
  <c r="AR105" i="1"/>
  <c r="AS94" i="1"/>
  <c r="AS145" i="1" s="1"/>
  <c r="AS144" i="1"/>
  <c r="AS109" i="1"/>
  <c r="AP106" i="1"/>
  <c r="AP270" i="1"/>
  <c r="BG295" i="1"/>
  <c r="BK295" i="1"/>
  <c r="BJ295" i="1"/>
  <c r="BI295" i="1"/>
  <c r="BH295" i="1"/>
  <c r="AP90" i="1"/>
  <c r="AP94" i="1"/>
  <c r="AP145" i="1" s="1"/>
  <c r="AP318" i="1"/>
  <c r="AP171" i="1"/>
  <c r="AP173" i="1"/>
  <c r="AP251" i="1" s="1"/>
  <c r="AP326" i="1"/>
  <c r="AP172" i="1"/>
  <c r="AP250" i="1" s="1"/>
  <c r="AP322" i="1"/>
  <c r="H35" i="1"/>
  <c r="I35" i="1" s="1"/>
  <c r="AP86" i="1"/>
  <c r="P28" i="1"/>
  <c r="P29" i="1" s="1"/>
  <c r="P30" i="1" s="1"/>
  <c r="P31" i="1" s="1"/>
  <c r="P24" i="1"/>
  <c r="P25" i="1" s="1"/>
  <c r="P26" i="1" s="1"/>
  <c r="P27" i="1" s="1"/>
  <c r="P20" i="1"/>
  <c r="P21" i="1" s="1"/>
  <c r="P22" i="1" s="1"/>
  <c r="P23" i="1" s="1"/>
  <c r="P18" i="1"/>
  <c r="CX32" i="1"/>
  <c r="CX33" i="1" s="1"/>
  <c r="CX34" i="1" s="1"/>
  <c r="CX36" i="1"/>
  <c r="CX37" i="1" s="1"/>
  <c r="CX38" i="1" s="1"/>
  <c r="CX39" i="1" s="1"/>
  <c r="CX40" i="1"/>
  <c r="CX41" i="1" s="1"/>
  <c r="CX42" i="1" s="1"/>
  <c r="CX43" i="1" s="1"/>
  <c r="CH36" i="1"/>
  <c r="CH37" i="1" s="1"/>
  <c r="CH38" i="1" s="1"/>
  <c r="CH39" i="1" s="1"/>
  <c r="CH32" i="1"/>
  <c r="CH33" i="1" s="1"/>
  <c r="CH34" i="1" s="1"/>
  <c r="CH40" i="1"/>
  <c r="CH41" i="1" s="1"/>
  <c r="CH42" i="1" s="1"/>
  <c r="CH43" i="1" s="1"/>
  <c r="D346" i="1"/>
  <c r="F346" i="1"/>
  <c r="E346" i="1"/>
  <c r="Z207" i="1"/>
  <c r="AD207" i="1"/>
  <c r="Z295" i="1"/>
  <c r="AD295" i="1"/>
  <c r="Z346" i="1"/>
  <c r="AD346" i="1"/>
  <c r="U207" i="1"/>
  <c r="X207" i="1"/>
  <c r="U346" i="1"/>
  <c r="X346" i="1"/>
  <c r="U295" i="1"/>
  <c r="X295" i="1"/>
  <c r="K346" i="1"/>
  <c r="K295" i="1"/>
  <c r="K207" i="1"/>
  <c r="BG354" i="1"/>
  <c r="BF354" i="1"/>
  <c r="BE333" i="1"/>
  <c r="P317" i="1"/>
  <c r="BK346" i="1"/>
  <c r="BJ346" i="1"/>
  <c r="BI346" i="1"/>
  <c r="BH346" i="1"/>
  <c r="AS271" i="1"/>
  <c r="AS283" i="1"/>
  <c r="F295" i="1"/>
  <c r="D295" i="1"/>
  <c r="E295" i="1"/>
  <c r="CD215" i="4"/>
  <c r="BW215" i="4"/>
  <c r="BP215" i="4"/>
  <c r="CG215" i="4"/>
  <c r="BZ215" i="4"/>
  <c r="BS215" i="4"/>
  <c r="CF215" i="4"/>
  <c r="BY215" i="4"/>
  <c r="BR215" i="4"/>
  <c r="F152" i="4"/>
  <c r="CE151" i="4"/>
  <c r="BX151" i="4"/>
  <c r="BQ151" i="4"/>
  <c r="BT149" i="4"/>
  <c r="CH149" i="4"/>
  <c r="CA149" i="4"/>
  <c r="CG614" i="4"/>
  <c r="BZ614" i="4"/>
  <c r="BS614" i="4"/>
  <c r="CH548" i="4"/>
  <c r="CA548" i="4"/>
  <c r="BT548" i="4"/>
  <c r="CD614" i="4"/>
  <c r="BW614" i="4"/>
  <c r="BP614" i="4"/>
  <c r="CF614" i="4"/>
  <c r="BY614" i="4"/>
  <c r="BR614" i="4"/>
  <c r="BT512" i="4"/>
  <c r="BS512" i="4"/>
  <c r="CA512" i="4"/>
  <c r="BZ512" i="4"/>
  <c r="BX513" i="4"/>
  <c r="BQ513" i="4"/>
  <c r="CE513" i="4"/>
  <c r="CG512" i="4"/>
  <c r="CH512" i="4"/>
  <c r="I150" i="4"/>
  <c r="I549" i="4"/>
  <c r="B149" i="4"/>
  <c r="BF295" i="1"/>
  <c r="BE295" i="1"/>
  <c r="BQ295" i="1"/>
  <c r="BP295" i="1"/>
  <c r="BQ207" i="1"/>
  <c r="BP207" i="1"/>
  <c r="BQ346" i="1"/>
  <c r="BP346" i="1"/>
  <c r="DR262" i="1"/>
  <c r="DR261" i="1"/>
  <c r="G216" i="4"/>
  <c r="H216" i="4"/>
  <c r="E216" i="4"/>
  <c r="G615" i="4"/>
  <c r="E615" i="4"/>
  <c r="H615" i="4"/>
  <c r="A217" i="4"/>
  <c r="AR109" i="1"/>
  <c r="DR260" i="1"/>
  <c r="DR256" i="1"/>
  <c r="AR117" i="1"/>
  <c r="AR113" i="1"/>
  <c r="BS295" i="1"/>
  <c r="BR295" i="1"/>
  <c r="BS346" i="1"/>
  <c r="BR346" i="1"/>
  <c r="B208" i="1"/>
  <c r="BS207" i="1"/>
  <c r="BR207" i="1"/>
  <c r="AW295" i="1"/>
  <c r="BZ295" i="1"/>
  <c r="BY295" i="1"/>
  <c r="AW346" i="1"/>
  <c r="BZ346" i="1"/>
  <c r="BY346" i="1"/>
  <c r="DV295" i="1"/>
  <c r="DV346" i="1"/>
  <c r="EE346" i="1"/>
  <c r="DO295" i="1"/>
  <c r="DM295" i="1"/>
  <c r="DN295" i="1"/>
  <c r="B296" i="1"/>
  <c r="EE295" i="1"/>
  <c r="B497" i="4"/>
  <c r="AQ346" i="1"/>
  <c r="B347" i="1"/>
  <c r="P14" i="1"/>
  <c r="P15" i="1"/>
  <c r="DN346" i="1"/>
  <c r="DO346" i="1"/>
  <c r="DM346" i="1"/>
  <c r="P364" i="1"/>
  <c r="P370" i="1" s="1"/>
  <c r="CX15" i="1"/>
  <c r="CH15" i="1"/>
  <c r="CX370" i="1"/>
  <c r="CX365" i="1"/>
  <c r="CH370" i="1"/>
  <c r="CH365" i="1"/>
  <c r="CX367" i="1"/>
  <c r="CH367" i="1"/>
  <c r="AS155" i="1" l="1"/>
  <c r="I40" i="1"/>
  <c r="I43" i="1"/>
  <c r="I42" i="1"/>
  <c r="I37" i="1"/>
  <c r="I39" i="1"/>
  <c r="I38" i="1"/>
  <c r="I41" i="1"/>
  <c r="I36" i="1"/>
  <c r="B156" i="1"/>
  <c r="AR156" i="1" s="1"/>
  <c r="F155" i="1"/>
  <c r="E155" i="1"/>
  <c r="D155" i="1"/>
  <c r="DP155" i="1"/>
  <c r="BJ155" i="1"/>
  <c r="BI155" i="1"/>
  <c r="DM155" i="1"/>
  <c r="BK155" i="1"/>
  <c r="BH155" i="1"/>
  <c r="DN155" i="1"/>
  <c r="DO155" i="1"/>
  <c r="BP155" i="1"/>
  <c r="BQ155" i="1"/>
  <c r="X155" i="1"/>
  <c r="AD155" i="1"/>
  <c r="Z155" i="1"/>
  <c r="DF155" i="1"/>
  <c r="DE155" i="1"/>
  <c r="U155" i="1"/>
  <c r="AW155" i="1"/>
  <c r="BY155" i="1"/>
  <c r="BZ155" i="1"/>
  <c r="K155" i="1"/>
  <c r="EE155" i="1"/>
  <c r="BR155" i="1"/>
  <c r="BS155" i="1"/>
  <c r="DA155" i="1"/>
  <c r="DU155" i="1"/>
  <c r="AQ155" i="1"/>
  <c r="DV155" i="1"/>
  <c r="DW155" i="1"/>
  <c r="DY155" i="1"/>
  <c r="AO155" i="1"/>
  <c r="DL155" i="1"/>
  <c r="DX155" i="1"/>
  <c r="AP155" i="1"/>
  <c r="AR102" i="1"/>
  <c r="AR153" i="1" s="1"/>
  <c r="AR152" i="1"/>
  <c r="AS102" i="1"/>
  <c r="AS153" i="1" s="1"/>
  <c r="AS152" i="1"/>
  <c r="AS250" i="1"/>
  <c r="AP109" i="1"/>
  <c r="AS117" i="1"/>
  <c r="AS110" i="1"/>
  <c r="AS249" i="1"/>
  <c r="AP113" i="1"/>
  <c r="AP174" i="1"/>
  <c r="AP252" i="1" s="1"/>
  <c r="AP137" i="1"/>
  <c r="AS175" i="1"/>
  <c r="AS141" i="1"/>
  <c r="AR106" i="1"/>
  <c r="AP98" i="1"/>
  <c r="AP149" i="1" s="1"/>
  <c r="AP148" i="1"/>
  <c r="AP117" i="1"/>
  <c r="AP102" i="1"/>
  <c r="AP153" i="1" s="1"/>
  <c r="AP152" i="1"/>
  <c r="AS251" i="1"/>
  <c r="AP175" i="1"/>
  <c r="AP253" i="1" s="1"/>
  <c r="AP141" i="1"/>
  <c r="AS106" i="1"/>
  <c r="AS98" i="1"/>
  <c r="AS149" i="1" s="1"/>
  <c r="AS148" i="1"/>
  <c r="AS114" i="1"/>
  <c r="AP271" i="1"/>
  <c r="BK296" i="1"/>
  <c r="BJ296" i="1"/>
  <c r="BI296" i="1"/>
  <c r="BH296" i="1"/>
  <c r="BG296" i="1"/>
  <c r="AP249" i="1"/>
  <c r="H170" i="1"/>
  <c r="CH69" i="1"/>
  <c r="CH68" i="1"/>
  <c r="CX68" i="1"/>
  <c r="CX69" i="1"/>
  <c r="CX48" i="1"/>
  <c r="CX49" i="1" s="1"/>
  <c r="CX50" i="1" s="1"/>
  <c r="CX51" i="1" s="1"/>
  <c r="CX52" i="1"/>
  <c r="CX53" i="1" s="1"/>
  <c r="CX54" i="1" s="1"/>
  <c r="CX55" i="1" s="1"/>
  <c r="CX44" i="1"/>
  <c r="CX45" i="1" s="1"/>
  <c r="CX46" i="1" s="1"/>
  <c r="CX47" i="1" s="1"/>
  <c r="CH35" i="1"/>
  <c r="CX35" i="1"/>
  <c r="P16" i="1"/>
  <c r="P48" i="1"/>
  <c r="P49" i="1" s="1"/>
  <c r="P50" i="1" s="1"/>
  <c r="P51" i="1" s="1"/>
  <c r="P52" i="1"/>
  <c r="P53" i="1" s="1"/>
  <c r="P54" i="1" s="1"/>
  <c r="P55" i="1" s="1"/>
  <c r="P44" i="1"/>
  <c r="P45" i="1" s="1"/>
  <c r="P46" i="1" s="1"/>
  <c r="P47" i="1" s="1"/>
  <c r="P32" i="1"/>
  <c r="P33" i="1" s="1"/>
  <c r="P34" i="1" s="1"/>
  <c r="P36" i="1"/>
  <c r="P37" i="1" s="1"/>
  <c r="P38" i="1" s="1"/>
  <c r="P39" i="1" s="1"/>
  <c r="P40" i="1"/>
  <c r="P41" i="1" s="1"/>
  <c r="P42" i="1" s="1"/>
  <c r="P43" i="1" s="1"/>
  <c r="CH48" i="1"/>
  <c r="CH49" i="1" s="1"/>
  <c r="CH50" i="1" s="1"/>
  <c r="CH51" i="1" s="1"/>
  <c r="CH52" i="1"/>
  <c r="CH53" i="1" s="1"/>
  <c r="CH54" i="1" s="1"/>
  <c r="CH55" i="1" s="1"/>
  <c r="CH44" i="1"/>
  <c r="CH45" i="1" s="1"/>
  <c r="CH46" i="1" s="1"/>
  <c r="CH47" i="1" s="1"/>
  <c r="D347" i="1"/>
  <c r="E347" i="1"/>
  <c r="F347" i="1"/>
  <c r="Z208" i="1"/>
  <c r="AD208" i="1"/>
  <c r="Z296" i="1"/>
  <c r="AD296" i="1"/>
  <c r="Z347" i="1"/>
  <c r="AD347" i="1"/>
  <c r="U296" i="1"/>
  <c r="X296" i="1"/>
  <c r="U347" i="1"/>
  <c r="X347" i="1"/>
  <c r="U208" i="1"/>
  <c r="X208" i="1"/>
  <c r="K347" i="1"/>
  <c r="K296" i="1"/>
  <c r="K208" i="1"/>
  <c r="BG355" i="1"/>
  <c r="P318" i="1"/>
  <c r="BE334" i="1"/>
  <c r="BF355" i="1"/>
  <c r="BH347" i="1"/>
  <c r="BK347" i="1"/>
  <c r="BJ347" i="1"/>
  <c r="BI347" i="1"/>
  <c r="AS284" i="1"/>
  <c r="AS272" i="1"/>
  <c r="E296" i="1"/>
  <c r="F296" i="1"/>
  <c r="D296" i="1"/>
  <c r="CD216" i="4"/>
  <c r="BP216" i="4"/>
  <c r="BW216" i="4"/>
  <c r="CG216" i="4"/>
  <c r="BS216" i="4"/>
  <c r="BZ216" i="4"/>
  <c r="BY216" i="4"/>
  <c r="BR216" i="4"/>
  <c r="CF216" i="4"/>
  <c r="F153" i="4"/>
  <c r="BX152" i="4"/>
  <c r="BQ152" i="4"/>
  <c r="CE152" i="4"/>
  <c r="CA150" i="4"/>
  <c r="BT150" i="4"/>
  <c r="CH150" i="4"/>
  <c r="BZ615" i="4"/>
  <c r="BS615" i="4"/>
  <c r="CG615" i="4"/>
  <c r="BW615" i="4"/>
  <c r="BP615" i="4"/>
  <c r="CD615" i="4"/>
  <c r="CA549" i="4"/>
  <c r="BT549" i="4"/>
  <c r="CH549" i="4"/>
  <c r="BR615" i="4"/>
  <c r="BY615" i="4"/>
  <c r="CF615" i="4"/>
  <c r="CH513" i="4"/>
  <c r="CG513" i="4"/>
  <c r="BS513" i="4"/>
  <c r="BT513" i="4"/>
  <c r="CA513" i="4"/>
  <c r="BZ513" i="4"/>
  <c r="I151" i="4"/>
  <c r="I550" i="4"/>
  <c r="B150" i="4"/>
  <c r="BF296" i="1"/>
  <c r="BE296" i="1"/>
  <c r="BQ296" i="1"/>
  <c r="BP296" i="1"/>
  <c r="BQ347" i="1"/>
  <c r="BP347" i="1"/>
  <c r="BQ208" i="1"/>
  <c r="BP208" i="1"/>
  <c r="G217" i="4"/>
  <c r="E217" i="4"/>
  <c r="H217" i="4"/>
  <c r="G616" i="4"/>
  <c r="E616" i="4"/>
  <c r="H616" i="4"/>
  <c r="A218" i="4"/>
  <c r="AR118" i="1"/>
  <c r="AR110" i="1"/>
  <c r="AR114" i="1"/>
  <c r="B209" i="1"/>
  <c r="BS208" i="1"/>
  <c r="BR208" i="1"/>
  <c r="BS296" i="1"/>
  <c r="BR296" i="1"/>
  <c r="BS347" i="1"/>
  <c r="BR347" i="1"/>
  <c r="AW347" i="1"/>
  <c r="BZ347" i="1"/>
  <c r="BY347" i="1"/>
  <c r="AW296" i="1"/>
  <c r="BZ296" i="1"/>
  <c r="BY296" i="1"/>
  <c r="DV296" i="1"/>
  <c r="DV347" i="1"/>
  <c r="EE347" i="1"/>
  <c r="EE296" i="1"/>
  <c r="B297" i="1"/>
  <c r="DN296" i="1"/>
  <c r="DO296" i="1"/>
  <c r="DM296" i="1"/>
  <c r="F514" i="4"/>
  <c r="AQ347" i="1"/>
  <c r="B348" i="1"/>
  <c r="DO347" i="1"/>
  <c r="DN347" i="1"/>
  <c r="DM347" i="1"/>
  <c r="CH16" i="1"/>
  <c r="CX16" i="1"/>
  <c r="P367" i="1"/>
  <c r="P365" i="1"/>
  <c r="CM13" i="1"/>
  <c r="DO13" i="1"/>
  <c r="DM13" i="1"/>
  <c r="BD374" i="1"/>
  <c r="BC374" i="1"/>
  <c r="DQ374" i="1"/>
  <c r="DR374" i="1"/>
  <c r="AS156" i="1" l="1"/>
  <c r="B157" i="1"/>
  <c r="F156" i="1"/>
  <c r="E156" i="1"/>
  <c r="D156" i="1"/>
  <c r="DP156" i="1"/>
  <c r="DO156" i="1"/>
  <c r="BI156" i="1"/>
  <c r="BJ156" i="1"/>
  <c r="BK156" i="1"/>
  <c r="BH156" i="1"/>
  <c r="DN156" i="1"/>
  <c r="DM156" i="1"/>
  <c r="BP156" i="1"/>
  <c r="AD156" i="1"/>
  <c r="BQ156" i="1"/>
  <c r="Z156" i="1"/>
  <c r="X156" i="1"/>
  <c r="DF156" i="1"/>
  <c r="DE156" i="1"/>
  <c r="U156" i="1"/>
  <c r="AQ156" i="1"/>
  <c r="BY156" i="1"/>
  <c r="K156" i="1"/>
  <c r="AW156" i="1"/>
  <c r="BZ156" i="1"/>
  <c r="BS156" i="1"/>
  <c r="EE156" i="1"/>
  <c r="BR156" i="1"/>
  <c r="DW156" i="1"/>
  <c r="DU156" i="1"/>
  <c r="DV156" i="1"/>
  <c r="DA156" i="1"/>
  <c r="DY156" i="1"/>
  <c r="AO156" i="1"/>
  <c r="DL156" i="1"/>
  <c r="DX156" i="1"/>
  <c r="AP156" i="1"/>
  <c r="H248" i="1"/>
  <c r="AP184" i="1"/>
  <c r="AS118" i="1"/>
  <c r="AP110" i="1"/>
  <c r="AP118" i="1"/>
  <c r="AP114" i="1"/>
  <c r="AP183" i="1"/>
  <c r="AS253" i="1"/>
  <c r="AP272" i="1"/>
  <c r="BK297" i="1"/>
  <c r="BJ297" i="1"/>
  <c r="BI297" i="1"/>
  <c r="BH297" i="1"/>
  <c r="BG297" i="1"/>
  <c r="AP262" i="1"/>
  <c r="AP261" i="1"/>
  <c r="P68" i="1"/>
  <c r="P69" i="1"/>
  <c r="P35" i="1"/>
  <c r="CX56" i="1"/>
  <c r="CX57" i="1" s="1"/>
  <c r="CX58" i="1" s="1"/>
  <c r="CX59" i="1" s="1"/>
  <c r="CX64" i="1"/>
  <c r="CX65" i="1" s="1"/>
  <c r="CX66" i="1" s="1"/>
  <c r="CX67" i="1" s="1"/>
  <c r="CX60" i="1"/>
  <c r="CX61" i="1" s="1"/>
  <c r="CX62" i="1" s="1"/>
  <c r="CX63" i="1" s="1"/>
  <c r="P60" i="1"/>
  <c r="P61" i="1" s="1"/>
  <c r="P62" i="1" s="1"/>
  <c r="P63" i="1" s="1"/>
  <c r="P64" i="1"/>
  <c r="P65" i="1" s="1"/>
  <c r="P66" i="1" s="1"/>
  <c r="P67" i="1" s="1"/>
  <c r="P56" i="1"/>
  <c r="P57" i="1" s="1"/>
  <c r="P58" i="1" s="1"/>
  <c r="P59" i="1" s="1"/>
  <c r="CH56" i="1"/>
  <c r="CH57" i="1" s="1"/>
  <c r="CH58" i="1" s="1"/>
  <c r="CH59" i="1" s="1"/>
  <c r="CH64" i="1"/>
  <c r="CH65" i="1" s="1"/>
  <c r="CH66" i="1" s="1"/>
  <c r="CH67" i="1" s="1"/>
  <c r="CH60" i="1"/>
  <c r="CH61" i="1" s="1"/>
  <c r="CH62" i="1" s="1"/>
  <c r="CH63" i="1" s="1"/>
  <c r="CM28" i="1"/>
  <c r="CM29" i="1" s="1"/>
  <c r="CM30" i="1" s="1"/>
  <c r="CM31" i="1" s="1"/>
  <c r="CM18" i="1"/>
  <c r="CM24" i="1"/>
  <c r="CM25" i="1" s="1"/>
  <c r="CM26" i="1" s="1"/>
  <c r="CM27" i="1" s="1"/>
  <c r="CM20" i="1"/>
  <c r="CM21" i="1" s="1"/>
  <c r="CM22" i="1" s="1"/>
  <c r="CM23" i="1" s="1"/>
  <c r="F348" i="1"/>
  <c r="D348" i="1"/>
  <c r="E348" i="1"/>
  <c r="Z209" i="1"/>
  <c r="AD209" i="1"/>
  <c r="Z297" i="1"/>
  <c r="AD297" i="1"/>
  <c r="Z348" i="1"/>
  <c r="AD348" i="1"/>
  <c r="U297" i="1"/>
  <c r="X297" i="1"/>
  <c r="U348" i="1"/>
  <c r="X348" i="1"/>
  <c r="U209" i="1"/>
  <c r="X209" i="1"/>
  <c r="K348" i="1"/>
  <c r="K297" i="1"/>
  <c r="K209" i="1"/>
  <c r="BF356" i="1"/>
  <c r="BE335" i="1"/>
  <c r="P319" i="1"/>
  <c r="BG356" i="1"/>
  <c r="BK348" i="1"/>
  <c r="BJ348" i="1"/>
  <c r="BI348" i="1"/>
  <c r="BH348" i="1"/>
  <c r="AS273" i="1"/>
  <c r="AS285" i="1"/>
  <c r="F297" i="1"/>
  <c r="E297" i="1"/>
  <c r="D297" i="1"/>
  <c r="CG217" i="4"/>
  <c r="BZ217" i="4"/>
  <c r="BS217" i="4"/>
  <c r="CD217" i="4"/>
  <c r="BW217" i="4"/>
  <c r="BP217" i="4"/>
  <c r="CF217" i="4"/>
  <c r="BY217" i="4"/>
  <c r="BR217" i="4"/>
  <c r="F154" i="4"/>
  <c r="CE153" i="4"/>
  <c r="BX153" i="4"/>
  <c r="BQ153" i="4"/>
  <c r="CH151" i="4"/>
  <c r="BT151" i="4"/>
  <c r="CA151" i="4"/>
  <c r="BT550" i="4"/>
  <c r="CH550" i="4"/>
  <c r="CA550" i="4"/>
  <c r="CG616" i="4"/>
  <c r="BZ616" i="4"/>
  <c r="BS616" i="4"/>
  <c r="CD616" i="4"/>
  <c r="BW616" i="4"/>
  <c r="BP616" i="4"/>
  <c r="CF616" i="4"/>
  <c r="BY616" i="4"/>
  <c r="BR616" i="4"/>
  <c r="CE514" i="4"/>
  <c r="BX514" i="4"/>
  <c r="BQ514" i="4"/>
  <c r="I152" i="4"/>
  <c r="I551" i="4"/>
  <c r="B151" i="4"/>
  <c r="BF297" i="1"/>
  <c r="BE297" i="1"/>
  <c r="BQ209" i="1"/>
  <c r="BP209" i="1"/>
  <c r="BQ297" i="1"/>
  <c r="BP297" i="1"/>
  <c r="BQ348" i="1"/>
  <c r="BP348" i="1"/>
  <c r="G218" i="4"/>
  <c r="E218" i="4"/>
  <c r="H218" i="4"/>
  <c r="G617" i="4"/>
  <c r="E617" i="4"/>
  <c r="H617" i="4"/>
  <c r="A219" i="4"/>
  <c r="BS297" i="1"/>
  <c r="BR297" i="1"/>
  <c r="BS348" i="1"/>
  <c r="BR348" i="1"/>
  <c r="B210" i="1"/>
  <c r="BS209" i="1"/>
  <c r="BR209" i="1"/>
  <c r="AW297" i="1"/>
  <c r="BZ297" i="1"/>
  <c r="BY297" i="1"/>
  <c r="AW348" i="1"/>
  <c r="BZ348" i="1"/>
  <c r="BY348" i="1"/>
  <c r="DV297" i="1"/>
  <c r="DV348" i="1"/>
  <c r="EE348" i="1"/>
  <c r="DM297" i="1"/>
  <c r="DO297" i="1"/>
  <c r="DN297" i="1"/>
  <c r="B298" i="1"/>
  <c r="EE297" i="1"/>
  <c r="DP297" i="1"/>
  <c r="F515" i="4"/>
  <c r="B498" i="4"/>
  <c r="AQ348" i="1"/>
  <c r="B349" i="1"/>
  <c r="DO348" i="1"/>
  <c r="DM348" i="1"/>
  <c r="DN348" i="1"/>
  <c r="DP348" i="1"/>
  <c r="CM14" i="1"/>
  <c r="DM15" i="1"/>
  <c r="DM16" i="1" s="1"/>
  <c r="DM14" i="1"/>
  <c r="DO15" i="1"/>
  <c r="DO16" i="1" s="1"/>
  <c r="DO14" i="1"/>
  <c r="CM364" i="1"/>
  <c r="BC6" i="1"/>
  <c r="BD6" i="1"/>
  <c r="DQ6" i="1"/>
  <c r="DR6" i="1"/>
  <c r="B158" i="1" l="1"/>
  <c r="F157" i="1"/>
  <c r="D157" i="1"/>
  <c r="E157" i="1"/>
  <c r="DP157" i="1"/>
  <c r="DO157" i="1"/>
  <c r="DN157" i="1"/>
  <c r="BK157" i="1"/>
  <c r="BJ157" i="1"/>
  <c r="BI157" i="1"/>
  <c r="DM157" i="1"/>
  <c r="BH157" i="1"/>
  <c r="X157" i="1"/>
  <c r="Z157" i="1"/>
  <c r="BQ157" i="1"/>
  <c r="BP157" i="1"/>
  <c r="AD157" i="1"/>
  <c r="DF157" i="1"/>
  <c r="DE157" i="1"/>
  <c r="U157" i="1"/>
  <c r="AQ157" i="1"/>
  <c r="DY157" i="1"/>
  <c r="DW157" i="1"/>
  <c r="BY157" i="1"/>
  <c r="DU157" i="1"/>
  <c r="AW157" i="1"/>
  <c r="DA157" i="1"/>
  <c r="BS157" i="1"/>
  <c r="BZ157" i="1"/>
  <c r="DV157" i="1"/>
  <c r="BR157" i="1"/>
  <c r="K157" i="1"/>
  <c r="EE157" i="1"/>
  <c r="DL157" i="1"/>
  <c r="DX157" i="1"/>
  <c r="AO157" i="1"/>
  <c r="AP157" i="1"/>
  <c r="AS157" i="1"/>
  <c r="AR157" i="1"/>
  <c r="AP273" i="1"/>
  <c r="BH298" i="1"/>
  <c r="BK298" i="1"/>
  <c r="BI298" i="1"/>
  <c r="BJ298" i="1"/>
  <c r="BG298" i="1"/>
  <c r="CM32" i="1"/>
  <c r="CM33" i="1" s="1"/>
  <c r="CM34" i="1" s="1"/>
  <c r="CM40" i="1"/>
  <c r="CM41" i="1" s="1"/>
  <c r="CM42" i="1" s="1"/>
  <c r="CM43" i="1" s="1"/>
  <c r="CM36" i="1"/>
  <c r="CM37" i="1" s="1"/>
  <c r="CM38" i="1" s="1"/>
  <c r="CM39" i="1" s="1"/>
  <c r="DQ13" i="1"/>
  <c r="DQ18" i="1" s="1"/>
  <c r="BD7" i="1"/>
  <c r="BC7" i="1"/>
  <c r="DR13" i="1"/>
  <c r="DR18" i="1" s="1"/>
  <c r="D349" i="1"/>
  <c r="F349" i="1"/>
  <c r="E349" i="1"/>
  <c r="Z298" i="1"/>
  <c r="AD298" i="1"/>
  <c r="Z210" i="1"/>
  <c r="AD210" i="1"/>
  <c r="Z349" i="1"/>
  <c r="AD349" i="1"/>
  <c r="U349" i="1"/>
  <c r="X349" i="1"/>
  <c r="U298" i="1"/>
  <c r="X298" i="1"/>
  <c r="U210" i="1"/>
  <c r="X210" i="1"/>
  <c r="K349" i="1"/>
  <c r="K298" i="1"/>
  <c r="K210" i="1"/>
  <c r="P320" i="1"/>
  <c r="BE336" i="1"/>
  <c r="BG357" i="1"/>
  <c r="BF357" i="1"/>
  <c r="BK349" i="1"/>
  <c r="BJ349" i="1"/>
  <c r="BI349" i="1"/>
  <c r="BH349" i="1"/>
  <c r="AS286" i="1"/>
  <c r="AS274" i="1"/>
  <c r="E298" i="1"/>
  <c r="F298" i="1"/>
  <c r="D298" i="1"/>
  <c r="BT152" i="4"/>
  <c r="CA152" i="4"/>
  <c r="CH152" i="4"/>
  <c r="BS218" i="4"/>
  <c r="CG218" i="4"/>
  <c r="BZ218" i="4"/>
  <c r="BW218" i="4"/>
  <c r="BP218" i="4"/>
  <c r="CD218" i="4"/>
  <c r="CF218" i="4"/>
  <c r="BY218" i="4"/>
  <c r="BR218" i="4"/>
  <c r="F155" i="4"/>
  <c r="CE154" i="4"/>
  <c r="BQ154" i="4"/>
  <c r="BX154" i="4"/>
  <c r="BQ515" i="4"/>
  <c r="CE515" i="4"/>
  <c r="BX515" i="4"/>
  <c r="BZ617" i="4"/>
  <c r="BS617" i="4"/>
  <c r="CG617" i="4"/>
  <c r="CA551" i="4"/>
  <c r="BT551" i="4"/>
  <c r="CH551" i="4"/>
  <c r="BT514" i="4"/>
  <c r="BS514" i="4"/>
  <c r="CA514" i="4"/>
  <c r="BZ514" i="4"/>
  <c r="CH514" i="4"/>
  <c r="CG514" i="4"/>
  <c r="BW617" i="4"/>
  <c r="BP617" i="4"/>
  <c r="CD617" i="4"/>
  <c r="BY617" i="4"/>
  <c r="BR617" i="4"/>
  <c r="CF617" i="4"/>
  <c r="I153" i="4"/>
  <c r="I552" i="4"/>
  <c r="B152" i="4"/>
  <c r="BF298" i="1"/>
  <c r="BE298" i="1"/>
  <c r="BP349" i="1"/>
  <c r="BQ349" i="1"/>
  <c r="BQ298" i="1"/>
  <c r="BP298" i="1"/>
  <c r="BQ210" i="1"/>
  <c r="BP210" i="1"/>
  <c r="G219" i="4"/>
  <c r="E219" i="4"/>
  <c r="H219" i="4"/>
  <c r="H618" i="4"/>
  <c r="E618" i="4"/>
  <c r="G618" i="4"/>
  <c r="A220" i="4"/>
  <c r="B211" i="1"/>
  <c r="BS210" i="1"/>
  <c r="BR210" i="1"/>
  <c r="BS298" i="1"/>
  <c r="BR298" i="1"/>
  <c r="BS349" i="1"/>
  <c r="BR349" i="1"/>
  <c r="AW298" i="1"/>
  <c r="BZ298" i="1"/>
  <c r="BY298" i="1"/>
  <c r="AW349" i="1"/>
  <c r="BZ349" i="1"/>
  <c r="BY349" i="1"/>
  <c r="DV298" i="1"/>
  <c r="DV349" i="1"/>
  <c r="EE349" i="1"/>
  <c r="B299" i="1"/>
  <c r="EE298" i="1"/>
  <c r="DN298" i="1"/>
  <c r="DO298" i="1"/>
  <c r="DM298" i="1"/>
  <c r="F516" i="4"/>
  <c r="B499" i="4"/>
  <c r="AQ349" i="1"/>
  <c r="B350" i="1"/>
  <c r="DQ9" i="1"/>
  <c r="DQ7" i="1"/>
  <c r="DR9" i="1"/>
  <c r="DR7" i="1"/>
  <c r="BD9" i="1"/>
  <c r="BC9" i="1"/>
  <c r="DO349" i="1"/>
  <c r="DM349" i="1"/>
  <c r="DN349" i="1"/>
  <c r="CM15" i="1"/>
  <c r="CM365" i="1"/>
  <c r="CM370" i="1"/>
  <c r="CM367" i="1"/>
  <c r="BC13" i="1"/>
  <c r="BC122" i="1" s="1"/>
  <c r="BC123" i="1" s="1"/>
  <c r="BC124" i="1" s="1"/>
  <c r="BC125" i="1" s="1"/>
  <c r="BC126" i="1" s="1"/>
  <c r="BC127" i="1" s="1"/>
  <c r="BC128" i="1" s="1"/>
  <c r="BC129" i="1" s="1"/>
  <c r="BC130" i="1" s="1"/>
  <c r="BC131" i="1" s="1"/>
  <c r="BC132" i="1" s="1"/>
  <c r="BC133" i="1" s="1"/>
  <c r="BC134" i="1" s="1"/>
  <c r="BC135" i="1" s="1"/>
  <c r="BC136" i="1" s="1"/>
  <c r="BC137" i="1" s="1"/>
  <c r="BC138" i="1" s="1"/>
  <c r="BC139" i="1" s="1"/>
  <c r="BC140" i="1" s="1"/>
  <c r="BC141" i="1" s="1"/>
  <c r="BC142" i="1" s="1"/>
  <c r="BC143" i="1" s="1"/>
  <c r="BC144" i="1" s="1"/>
  <c r="BC145" i="1" s="1"/>
  <c r="BC146" i="1" s="1"/>
  <c r="BC147" i="1" s="1"/>
  <c r="BC148" i="1" s="1"/>
  <c r="BC149" i="1" s="1"/>
  <c r="BC150" i="1" s="1"/>
  <c r="BC151" i="1" s="1"/>
  <c r="BC152" i="1" s="1"/>
  <c r="BC153" i="1" s="1"/>
  <c r="BC154" i="1" s="1"/>
  <c r="BC155" i="1" s="1"/>
  <c r="BC156" i="1" s="1"/>
  <c r="BC157" i="1" s="1"/>
  <c r="BC158" i="1" s="1"/>
  <c r="BC159" i="1" s="1"/>
  <c r="BC160" i="1" s="1"/>
  <c r="BC161" i="1" s="1"/>
  <c r="BC162" i="1" s="1"/>
  <c r="BC163" i="1" s="1"/>
  <c r="BC164" i="1" s="1"/>
  <c r="BC165" i="1" s="1"/>
  <c r="BC166" i="1" s="1"/>
  <c r="BC167" i="1" s="1"/>
  <c r="BC168" i="1" s="1"/>
  <c r="BC169" i="1" s="1"/>
  <c r="BD13" i="1"/>
  <c r="BD122" i="1" s="1"/>
  <c r="BD123" i="1" s="1"/>
  <c r="BD124" i="1" s="1"/>
  <c r="BD125" i="1" s="1"/>
  <c r="BD126" i="1" s="1"/>
  <c r="BD127" i="1" s="1"/>
  <c r="BD128" i="1" s="1"/>
  <c r="BD129" i="1" s="1"/>
  <c r="BD130" i="1" s="1"/>
  <c r="BD131" i="1" s="1"/>
  <c r="BD132" i="1" s="1"/>
  <c r="BD133" i="1" s="1"/>
  <c r="BD134" i="1" s="1"/>
  <c r="BD135" i="1" s="1"/>
  <c r="BD136" i="1" s="1"/>
  <c r="BD137" i="1" s="1"/>
  <c r="BD138" i="1" s="1"/>
  <c r="BD139" i="1" s="1"/>
  <c r="BD140" i="1" s="1"/>
  <c r="BD141" i="1" s="1"/>
  <c r="BD142" i="1" s="1"/>
  <c r="BD143" i="1" s="1"/>
  <c r="BD144" i="1" s="1"/>
  <c r="BD145" i="1" s="1"/>
  <c r="BD146" i="1" s="1"/>
  <c r="BD147" i="1" s="1"/>
  <c r="BD148" i="1" s="1"/>
  <c r="BD149" i="1" s="1"/>
  <c r="BD150" i="1" s="1"/>
  <c r="BD151" i="1" s="1"/>
  <c r="BD152" i="1" s="1"/>
  <c r="BD153" i="1" s="1"/>
  <c r="BD154" i="1" s="1"/>
  <c r="BD155" i="1" s="1"/>
  <c r="BD156" i="1" s="1"/>
  <c r="BD157" i="1" s="1"/>
  <c r="BD158" i="1" s="1"/>
  <c r="BD159" i="1" s="1"/>
  <c r="BD160" i="1" s="1"/>
  <c r="BD161" i="1" s="1"/>
  <c r="BD162" i="1" s="1"/>
  <c r="BD163" i="1" s="1"/>
  <c r="BD164" i="1" s="1"/>
  <c r="BD165" i="1" s="1"/>
  <c r="BD166" i="1" s="1"/>
  <c r="BD167" i="1" s="1"/>
  <c r="BD168" i="1" s="1"/>
  <c r="BD169" i="1" s="1"/>
  <c r="BK6" i="1"/>
  <c r="E158" i="1" l="1"/>
  <c r="B159" i="1"/>
  <c r="DP158" i="1"/>
  <c r="DM158" i="1"/>
  <c r="BI158" i="1"/>
  <c r="DO158" i="1"/>
  <c r="BJ158" i="1"/>
  <c r="DN158" i="1"/>
  <c r="BH158" i="1"/>
  <c r="BK158" i="1"/>
  <c r="AD158" i="1"/>
  <c r="DX158" i="1"/>
  <c r="BQ158" i="1"/>
  <c r="Z158" i="1"/>
  <c r="DF158" i="1"/>
  <c r="X158" i="1"/>
  <c r="BP158" i="1"/>
  <c r="DE158" i="1"/>
  <c r="U158" i="1"/>
  <c r="EE158" i="1"/>
  <c r="BS158" i="1"/>
  <c r="BY158" i="1"/>
  <c r="DU158" i="1"/>
  <c r="BZ158" i="1"/>
  <c r="DY158" i="1"/>
  <c r="BR158" i="1"/>
  <c r="DA158" i="1"/>
  <c r="DW158" i="1"/>
  <c r="AW158" i="1"/>
  <c r="AQ158" i="1"/>
  <c r="K158" i="1"/>
  <c r="DV158" i="1"/>
  <c r="AO158" i="1"/>
  <c r="AU158" i="1"/>
  <c r="DL158" i="1"/>
  <c r="AV158" i="1"/>
  <c r="F158" i="1"/>
  <c r="D158" i="1"/>
  <c r="AS158" i="1"/>
  <c r="AR158" i="1"/>
  <c r="AT158" i="1"/>
  <c r="AP158" i="1"/>
  <c r="AP274" i="1"/>
  <c r="DR10" i="1"/>
  <c r="DR11" i="1"/>
  <c r="DQ10" i="1"/>
  <c r="DQ11" i="1"/>
  <c r="BC10" i="1"/>
  <c r="BC11" i="1"/>
  <c r="BD10" i="1"/>
  <c r="BD11" i="1"/>
  <c r="BK299" i="1"/>
  <c r="BJ299" i="1"/>
  <c r="BI299" i="1"/>
  <c r="BH299" i="1"/>
  <c r="BG299" i="1"/>
  <c r="CM69" i="1"/>
  <c r="CM68" i="1"/>
  <c r="CM52" i="1"/>
  <c r="CM53" i="1" s="1"/>
  <c r="CM54" i="1" s="1"/>
  <c r="CM55" i="1" s="1"/>
  <c r="CM48" i="1"/>
  <c r="CM49" i="1" s="1"/>
  <c r="CM50" i="1" s="1"/>
  <c r="CM51" i="1" s="1"/>
  <c r="CM44" i="1"/>
  <c r="CM45" i="1" s="1"/>
  <c r="CM46" i="1" s="1"/>
  <c r="CM47" i="1" s="1"/>
  <c r="BD18" i="1"/>
  <c r="BD28" i="1"/>
  <c r="BD29" i="1" s="1"/>
  <c r="BD30" i="1" s="1"/>
  <c r="BD31" i="1" s="1"/>
  <c r="BD24" i="1"/>
  <c r="BD25" i="1" s="1"/>
  <c r="BD26" i="1" s="1"/>
  <c r="BD27" i="1" s="1"/>
  <c r="BD20" i="1"/>
  <c r="BD21" i="1" s="1"/>
  <c r="BD22" i="1" s="1"/>
  <c r="BD23" i="1" s="1"/>
  <c r="CM35" i="1"/>
  <c r="BC20" i="1"/>
  <c r="BC21" i="1" s="1"/>
  <c r="BC22" i="1" s="1"/>
  <c r="BC23" i="1" s="1"/>
  <c r="BC28" i="1"/>
  <c r="BC29" i="1" s="1"/>
  <c r="BC30" i="1" s="1"/>
  <c r="BC31" i="1" s="1"/>
  <c r="BC24" i="1"/>
  <c r="BC25" i="1" s="1"/>
  <c r="BC26" i="1" s="1"/>
  <c r="BC27" i="1" s="1"/>
  <c r="BC18" i="1"/>
  <c r="F350" i="1"/>
  <c r="E350" i="1"/>
  <c r="D350" i="1"/>
  <c r="Z299" i="1"/>
  <c r="AD299" i="1"/>
  <c r="Z350" i="1"/>
  <c r="AD350" i="1"/>
  <c r="Z211" i="1"/>
  <c r="AD211" i="1"/>
  <c r="U299" i="1"/>
  <c r="X299" i="1"/>
  <c r="U211" i="1"/>
  <c r="X211" i="1"/>
  <c r="U350" i="1"/>
  <c r="X350" i="1"/>
  <c r="K350" i="1"/>
  <c r="K299" i="1"/>
  <c r="K211" i="1"/>
  <c r="BF358" i="1"/>
  <c r="BG358" i="1"/>
  <c r="BE337" i="1"/>
  <c r="P321" i="1"/>
  <c r="BK350" i="1"/>
  <c r="BJ350" i="1"/>
  <c r="BI350" i="1"/>
  <c r="BH350" i="1"/>
  <c r="AS275" i="1"/>
  <c r="AS287" i="1"/>
  <c r="D299" i="1"/>
  <c r="E299" i="1"/>
  <c r="F299" i="1"/>
  <c r="BZ219" i="4"/>
  <c r="BS219" i="4"/>
  <c r="CG219" i="4"/>
  <c r="CD219" i="4"/>
  <c r="BW219" i="4"/>
  <c r="BP219" i="4"/>
  <c r="BY219" i="4"/>
  <c r="BR219" i="4"/>
  <c r="CF219" i="4"/>
  <c r="F156" i="4"/>
  <c r="CE155" i="4"/>
  <c r="BX155" i="4"/>
  <c r="BQ155" i="4"/>
  <c r="BT153" i="4"/>
  <c r="CH153" i="4"/>
  <c r="CA153" i="4"/>
  <c r="BY618" i="4"/>
  <c r="BR618" i="4"/>
  <c r="CF618" i="4"/>
  <c r="CH552" i="4"/>
  <c r="CA552" i="4"/>
  <c r="BT552" i="4"/>
  <c r="BW618" i="4"/>
  <c r="BP618" i="4"/>
  <c r="CD618" i="4"/>
  <c r="BX516" i="4"/>
  <c r="BQ516" i="4"/>
  <c r="CE516" i="4"/>
  <c r="BS618" i="4"/>
  <c r="CG618" i="4"/>
  <c r="BZ618" i="4"/>
  <c r="CA515" i="4"/>
  <c r="BZ515" i="4"/>
  <c r="CH515" i="4"/>
  <c r="CG515" i="4"/>
  <c r="BT515" i="4"/>
  <c r="BS515" i="4"/>
  <c r="I154" i="4"/>
  <c r="I553" i="4"/>
  <c r="B153" i="4"/>
  <c r="BF299" i="1"/>
  <c r="BE299" i="1"/>
  <c r="BQ211" i="1"/>
  <c r="BP211" i="1"/>
  <c r="BQ299" i="1"/>
  <c r="BP299" i="1"/>
  <c r="BQ350" i="1"/>
  <c r="BP350" i="1"/>
  <c r="G220" i="4"/>
  <c r="E220" i="4"/>
  <c r="H220" i="4"/>
  <c r="H619" i="4"/>
  <c r="E619" i="4"/>
  <c r="G619" i="4"/>
  <c r="A221" i="4"/>
  <c r="BS299" i="1"/>
  <c r="BR299" i="1"/>
  <c r="BS350" i="1"/>
  <c r="BR350" i="1"/>
  <c r="B212" i="1"/>
  <c r="BS211" i="1"/>
  <c r="BR211" i="1"/>
  <c r="AW299" i="1"/>
  <c r="BZ299" i="1"/>
  <c r="BY299" i="1"/>
  <c r="AW350" i="1"/>
  <c r="BZ350" i="1"/>
  <c r="BY350" i="1"/>
  <c r="DV299" i="1"/>
  <c r="DV350" i="1"/>
  <c r="EE350" i="1"/>
  <c r="DM299" i="1"/>
  <c r="DO299" i="1"/>
  <c r="DN299" i="1"/>
  <c r="B300" i="1"/>
  <c r="EE299" i="1"/>
  <c r="F517" i="4"/>
  <c r="B500" i="4"/>
  <c r="AQ350" i="1"/>
  <c r="BC14" i="1"/>
  <c r="BC315" i="1"/>
  <c r="BD14" i="1"/>
  <c r="BD315" i="1"/>
  <c r="B351" i="1"/>
  <c r="BK9" i="1"/>
  <c r="BK11" i="1" s="1"/>
  <c r="BK7" i="1"/>
  <c r="DM350" i="1"/>
  <c r="DN350" i="1"/>
  <c r="DO350" i="1"/>
  <c r="DR14" i="1"/>
  <c r="CM16" i="1"/>
  <c r="DQ14" i="1"/>
  <c r="DR364" i="1"/>
  <c r="BC364" i="1"/>
  <c r="BD364" i="1"/>
  <c r="DQ364" i="1"/>
  <c r="BK13" i="1"/>
  <c r="DR36" i="1" l="1"/>
  <c r="DR37" i="1" s="1"/>
  <c r="DR40" i="1"/>
  <c r="DR41" i="1" s="1"/>
  <c r="DR32" i="1"/>
  <c r="DR33" i="1" s="1"/>
  <c r="DQ36" i="1"/>
  <c r="DQ37" i="1" s="1"/>
  <c r="DQ40" i="1"/>
  <c r="DQ41" i="1" s="1"/>
  <c r="DQ32" i="1"/>
  <c r="DQ33" i="1" s="1"/>
  <c r="E159" i="1"/>
  <c r="B160" i="1"/>
  <c r="DP159" i="1"/>
  <c r="BH159" i="1"/>
  <c r="BJ159" i="1"/>
  <c r="DM159" i="1"/>
  <c r="BI159" i="1"/>
  <c r="BK159" i="1"/>
  <c r="DO159" i="1"/>
  <c r="DN159" i="1"/>
  <c r="AD159" i="1"/>
  <c r="DX159" i="1"/>
  <c r="DF159" i="1"/>
  <c r="DE159" i="1"/>
  <c r="X159" i="1"/>
  <c r="BQ159" i="1"/>
  <c r="Z159" i="1"/>
  <c r="BP159" i="1"/>
  <c r="U159" i="1"/>
  <c r="BZ159" i="1"/>
  <c r="EE159" i="1"/>
  <c r="BR159" i="1"/>
  <c r="BY159" i="1"/>
  <c r="K159" i="1"/>
  <c r="BS159" i="1"/>
  <c r="AW159" i="1"/>
  <c r="DU159" i="1"/>
  <c r="DW159" i="1"/>
  <c r="DY159" i="1"/>
  <c r="DA159" i="1"/>
  <c r="AO159" i="1"/>
  <c r="AQ159" i="1"/>
  <c r="DV159" i="1"/>
  <c r="D159" i="1"/>
  <c r="DL159" i="1"/>
  <c r="F159" i="1"/>
  <c r="AR159" i="1"/>
  <c r="AS159" i="1"/>
  <c r="AP159" i="1"/>
  <c r="AP275" i="1"/>
  <c r="BD71" i="1"/>
  <c r="BC71" i="1"/>
  <c r="BC264" i="1" s="1"/>
  <c r="BK300" i="1"/>
  <c r="BJ300" i="1"/>
  <c r="BI300" i="1"/>
  <c r="BH300" i="1"/>
  <c r="BG300" i="1"/>
  <c r="BC75" i="1"/>
  <c r="BD75" i="1"/>
  <c r="BC79" i="1"/>
  <c r="BD79" i="1"/>
  <c r="BD36" i="1"/>
  <c r="BD37" i="1" s="1"/>
  <c r="BD38" i="1" s="1"/>
  <c r="BD39" i="1" s="1"/>
  <c r="BD40" i="1"/>
  <c r="BD41" i="1" s="1"/>
  <c r="BD42" i="1" s="1"/>
  <c r="BD43" i="1" s="1"/>
  <c r="BD32" i="1"/>
  <c r="BD33" i="1" s="1"/>
  <c r="BD34" i="1" s="1"/>
  <c r="BC40" i="1"/>
  <c r="BC41" i="1" s="1"/>
  <c r="BC42" i="1" s="1"/>
  <c r="BC43" i="1" s="1"/>
  <c r="BC36" i="1"/>
  <c r="BC37" i="1" s="1"/>
  <c r="BC38" i="1" s="1"/>
  <c r="BC39" i="1" s="1"/>
  <c r="BC32" i="1"/>
  <c r="BC33" i="1" s="1"/>
  <c r="BC34" i="1" s="1"/>
  <c r="BK14" i="1"/>
  <c r="BK18" i="1"/>
  <c r="CM60" i="1"/>
  <c r="CM61" i="1" s="1"/>
  <c r="CM62" i="1" s="1"/>
  <c r="CM63" i="1" s="1"/>
  <c r="CM64" i="1"/>
  <c r="CM65" i="1" s="1"/>
  <c r="CM66" i="1" s="1"/>
  <c r="CM67" i="1" s="1"/>
  <c r="CM56" i="1"/>
  <c r="CM57" i="1" s="1"/>
  <c r="CM58" i="1" s="1"/>
  <c r="CM59" i="1" s="1"/>
  <c r="F351" i="1"/>
  <c r="E351" i="1"/>
  <c r="D351" i="1"/>
  <c r="Z300" i="1"/>
  <c r="AD300" i="1"/>
  <c r="Z351" i="1"/>
  <c r="AD351" i="1"/>
  <c r="Z212" i="1"/>
  <c r="AD212" i="1"/>
  <c r="U300" i="1"/>
  <c r="X300" i="1"/>
  <c r="U351" i="1"/>
  <c r="X351" i="1"/>
  <c r="U212" i="1"/>
  <c r="X212" i="1"/>
  <c r="K351" i="1"/>
  <c r="K300" i="1"/>
  <c r="K212" i="1"/>
  <c r="BE338" i="1"/>
  <c r="BG359" i="1"/>
  <c r="P322" i="1"/>
  <c r="BF359" i="1"/>
  <c r="BK351" i="1"/>
  <c r="BJ351" i="1"/>
  <c r="BI351" i="1"/>
  <c r="BH351" i="1"/>
  <c r="AS289" i="1"/>
  <c r="F300" i="1"/>
  <c r="E300" i="1"/>
  <c r="D300" i="1"/>
  <c r="CG220" i="4"/>
  <c r="BS220" i="4"/>
  <c r="BZ220" i="4"/>
  <c r="CD220" i="4"/>
  <c r="BW220" i="4"/>
  <c r="BP220" i="4"/>
  <c r="CF220" i="4"/>
  <c r="BR220" i="4"/>
  <c r="BY220" i="4"/>
  <c r="F157" i="4"/>
  <c r="BQ156" i="4"/>
  <c r="BX156" i="4"/>
  <c r="CE156" i="4"/>
  <c r="CH154" i="4"/>
  <c r="CA154" i="4"/>
  <c r="BT154" i="4"/>
  <c r="BY619" i="4"/>
  <c r="BR619" i="4"/>
  <c r="CF619" i="4"/>
  <c r="CH553" i="4"/>
  <c r="CA553" i="4"/>
  <c r="BT553" i="4"/>
  <c r="CD619" i="4"/>
  <c r="BW619" i="4"/>
  <c r="BP619" i="4"/>
  <c r="CE517" i="4"/>
  <c r="BX517" i="4"/>
  <c r="BQ517" i="4"/>
  <c r="CG619" i="4"/>
  <c r="BZ619" i="4"/>
  <c r="BS619" i="4"/>
  <c r="CH516" i="4"/>
  <c r="CG516" i="4"/>
  <c r="BT516" i="4"/>
  <c r="BS516" i="4"/>
  <c r="BZ516" i="4"/>
  <c r="CA516" i="4"/>
  <c r="I155" i="4"/>
  <c r="I554" i="4"/>
  <c r="B154" i="4"/>
  <c r="BC76" i="1"/>
  <c r="BC72" i="1"/>
  <c r="BC80" i="1"/>
  <c r="BF300" i="1"/>
  <c r="BE300" i="1"/>
  <c r="BQ212" i="1"/>
  <c r="BP212" i="1"/>
  <c r="BQ300" i="1"/>
  <c r="BP300" i="1"/>
  <c r="BQ351" i="1"/>
  <c r="BP351" i="1"/>
  <c r="G221" i="4"/>
  <c r="H221" i="4"/>
  <c r="E221" i="4"/>
  <c r="H620" i="4"/>
  <c r="E620" i="4"/>
  <c r="G620" i="4"/>
  <c r="A222" i="4"/>
  <c r="BS351" i="1"/>
  <c r="BR351" i="1"/>
  <c r="B213" i="1"/>
  <c r="BS212" i="1"/>
  <c r="BR212" i="1"/>
  <c r="BD316" i="1"/>
  <c r="BS300" i="1"/>
  <c r="BR300" i="1"/>
  <c r="BC316" i="1"/>
  <c r="AW300" i="1"/>
  <c r="BZ300" i="1"/>
  <c r="BY300" i="1"/>
  <c r="AW351" i="1"/>
  <c r="BZ351" i="1"/>
  <c r="BY351" i="1"/>
  <c r="DV300" i="1"/>
  <c r="DV351" i="1"/>
  <c r="EE351" i="1"/>
  <c r="EE300" i="1"/>
  <c r="B301" i="1"/>
  <c r="DO300" i="1"/>
  <c r="DP300" i="1"/>
  <c r="DN300" i="1"/>
  <c r="DM300" i="1"/>
  <c r="BD80" i="1"/>
  <c r="BD76" i="1"/>
  <c r="BD72" i="1"/>
  <c r="B501" i="4"/>
  <c r="BK10" i="1"/>
  <c r="AQ351" i="1"/>
  <c r="B352" i="1"/>
  <c r="DO351" i="1"/>
  <c r="DN351" i="1"/>
  <c r="DM351" i="1"/>
  <c r="DP351" i="1"/>
  <c r="DQ15" i="1"/>
  <c r="DR15" i="1"/>
  <c r="BD15" i="1"/>
  <c r="BC15" i="1"/>
  <c r="BC367" i="1"/>
  <c r="DQ370" i="1"/>
  <c r="DQ365" i="1"/>
  <c r="BD370" i="1"/>
  <c r="BD365" i="1"/>
  <c r="BC370" i="1"/>
  <c r="BC365" i="1"/>
  <c r="DR370" i="1"/>
  <c r="DR365" i="1"/>
  <c r="DR367" i="1"/>
  <c r="DQ367" i="1"/>
  <c r="BD367" i="1"/>
  <c r="BK364" i="1"/>
  <c r="O374" i="1"/>
  <c r="DQ52" i="1" l="1"/>
  <c r="DQ53" i="1" s="1"/>
  <c r="DQ54" i="1" s="1"/>
  <c r="DQ55" i="1" s="1"/>
  <c r="DQ44" i="1"/>
  <c r="DQ45" i="1" s="1"/>
  <c r="DQ46" i="1" s="1"/>
  <c r="DQ47" i="1" s="1"/>
  <c r="DQ48" i="1"/>
  <c r="DQ49" i="1" s="1"/>
  <c r="DQ50" i="1" s="1"/>
  <c r="DQ51" i="1" s="1"/>
  <c r="DQ34" i="1"/>
  <c r="DQ84" i="1"/>
  <c r="DQ135" i="1" s="1"/>
  <c r="DQ42" i="1"/>
  <c r="DQ92" i="1"/>
  <c r="DQ143" i="1" s="1"/>
  <c r="DQ38" i="1"/>
  <c r="DQ88" i="1"/>
  <c r="DQ139" i="1" s="1"/>
  <c r="DR34" i="1"/>
  <c r="DR84" i="1"/>
  <c r="DR135" i="1" s="1"/>
  <c r="DR42" i="1"/>
  <c r="DR92" i="1"/>
  <c r="DR143" i="1" s="1"/>
  <c r="DR52" i="1"/>
  <c r="DR53" i="1" s="1"/>
  <c r="DR54" i="1" s="1"/>
  <c r="DR55" i="1" s="1"/>
  <c r="DR44" i="1"/>
  <c r="DR45" i="1" s="1"/>
  <c r="DR46" i="1" s="1"/>
  <c r="DR47" i="1" s="1"/>
  <c r="DR48" i="1"/>
  <c r="DR49" i="1" s="1"/>
  <c r="DR50" i="1" s="1"/>
  <c r="DR51" i="1" s="1"/>
  <c r="DR38" i="1"/>
  <c r="DR88" i="1"/>
  <c r="DR139" i="1" s="1"/>
  <c r="B161" i="1"/>
  <c r="E160" i="1"/>
  <c r="DP160" i="1"/>
  <c r="DN160" i="1"/>
  <c r="DO160" i="1"/>
  <c r="BJ160" i="1"/>
  <c r="BI160" i="1"/>
  <c r="BH160" i="1"/>
  <c r="DM160" i="1"/>
  <c r="BK160" i="1"/>
  <c r="AD160" i="1"/>
  <c r="DX160" i="1"/>
  <c r="DE160" i="1"/>
  <c r="BQ160" i="1"/>
  <c r="DF160" i="1"/>
  <c r="X160" i="1"/>
  <c r="Z160" i="1"/>
  <c r="BP160" i="1"/>
  <c r="AQ160" i="1"/>
  <c r="U160" i="1"/>
  <c r="EE160" i="1"/>
  <c r="BR160" i="1"/>
  <c r="BS160" i="1"/>
  <c r="BZ160" i="1"/>
  <c r="BY160" i="1"/>
  <c r="K160" i="1"/>
  <c r="AO160" i="1"/>
  <c r="DW160" i="1"/>
  <c r="DA160" i="1"/>
  <c r="F160" i="1"/>
  <c r="DU160" i="1"/>
  <c r="AW160" i="1"/>
  <c r="DY160" i="1"/>
  <c r="DV160" i="1"/>
  <c r="DL160" i="1"/>
  <c r="D160" i="1"/>
  <c r="AR160" i="1"/>
  <c r="AS160" i="1"/>
  <c r="AP160" i="1"/>
  <c r="BD83" i="1"/>
  <c r="BD276" i="1" s="1"/>
  <c r="AP277" i="1"/>
  <c r="BC268" i="1"/>
  <c r="BD91" i="1"/>
  <c r="BD284" i="1" s="1"/>
  <c r="BD268" i="1"/>
  <c r="BD264" i="1"/>
  <c r="BD87" i="1"/>
  <c r="BD280" i="1" s="1"/>
  <c r="BC272" i="1"/>
  <c r="BD272" i="1"/>
  <c r="BC91" i="1"/>
  <c r="BC284" i="1" s="1"/>
  <c r="BC87" i="1"/>
  <c r="BC83" i="1"/>
  <c r="BG301" i="1"/>
  <c r="BI301" i="1"/>
  <c r="BH301" i="1"/>
  <c r="BK301" i="1"/>
  <c r="BJ301" i="1"/>
  <c r="BC69" i="1"/>
  <c r="BC68" i="1"/>
  <c r="BD68" i="1"/>
  <c r="BD69" i="1"/>
  <c r="BC35" i="1"/>
  <c r="BC44" i="1"/>
  <c r="BC45" i="1" s="1"/>
  <c r="BC46" i="1" s="1"/>
  <c r="BC47" i="1" s="1"/>
  <c r="BC48" i="1"/>
  <c r="BC49" i="1" s="1"/>
  <c r="BC50" i="1" s="1"/>
  <c r="BC51" i="1" s="1"/>
  <c r="BC52" i="1"/>
  <c r="BC53" i="1" s="1"/>
  <c r="BC54" i="1" s="1"/>
  <c r="BC55" i="1" s="1"/>
  <c r="BD52" i="1"/>
  <c r="BD53" i="1" s="1"/>
  <c r="BD54" i="1" s="1"/>
  <c r="BD55" i="1" s="1"/>
  <c r="BD44" i="1"/>
  <c r="BD45" i="1" s="1"/>
  <c r="BD46" i="1" s="1"/>
  <c r="BD47" i="1" s="1"/>
  <c r="BD48" i="1"/>
  <c r="BD49" i="1" s="1"/>
  <c r="BD50" i="1" s="1"/>
  <c r="BD51" i="1" s="1"/>
  <c r="BD35" i="1"/>
  <c r="BQ1372" i="4"/>
  <c r="BX1372" i="4"/>
  <c r="CE1372" i="4"/>
  <c r="D352" i="1"/>
  <c r="F352" i="1"/>
  <c r="E352" i="1"/>
  <c r="Z213" i="1"/>
  <c r="AD213" i="1"/>
  <c r="Z352" i="1"/>
  <c r="AD352" i="1"/>
  <c r="Z301" i="1"/>
  <c r="AD301" i="1"/>
  <c r="U352" i="1"/>
  <c r="X352" i="1"/>
  <c r="U213" i="1"/>
  <c r="X213" i="1"/>
  <c r="U301" i="1"/>
  <c r="X301" i="1"/>
  <c r="K352" i="1"/>
  <c r="K301" i="1"/>
  <c r="K213" i="1"/>
  <c r="BC317" i="1"/>
  <c r="P323" i="1"/>
  <c r="BD317" i="1"/>
  <c r="BG360" i="1"/>
  <c r="BF360" i="1"/>
  <c r="BE339" i="1"/>
  <c r="BK352" i="1"/>
  <c r="BJ352" i="1"/>
  <c r="BI352" i="1"/>
  <c r="BH352" i="1"/>
  <c r="AS290" i="1"/>
  <c r="F301" i="1"/>
  <c r="D301" i="1"/>
  <c r="E301" i="1"/>
  <c r="BP221" i="4"/>
  <c r="BW221" i="4"/>
  <c r="CD221" i="4"/>
  <c r="BZ221" i="4"/>
  <c r="BS221" i="4"/>
  <c r="CG221" i="4"/>
  <c r="BY221" i="4"/>
  <c r="BR221" i="4"/>
  <c r="CF221" i="4"/>
  <c r="F158" i="4"/>
  <c r="BX157" i="4"/>
  <c r="BQ157" i="4"/>
  <c r="CE157" i="4"/>
  <c r="CA155" i="4"/>
  <c r="BT155" i="4"/>
  <c r="CH155" i="4"/>
  <c r="CH554" i="4"/>
  <c r="CA554" i="4"/>
  <c r="BT554" i="4"/>
  <c r="CF620" i="4"/>
  <c r="BY620" i="4"/>
  <c r="BR620" i="4"/>
  <c r="BT517" i="4"/>
  <c r="BS517" i="4"/>
  <c r="CA517" i="4"/>
  <c r="BZ517" i="4"/>
  <c r="CH517" i="4"/>
  <c r="CG517" i="4"/>
  <c r="CD620" i="4"/>
  <c r="BW620" i="4"/>
  <c r="BP620" i="4"/>
  <c r="CG620" i="4"/>
  <c r="BZ620" i="4"/>
  <c r="BS620" i="4"/>
  <c r="I156" i="4"/>
  <c r="I555" i="4"/>
  <c r="B155" i="4"/>
  <c r="BD73" i="1"/>
  <c r="BD265" i="1"/>
  <c r="BC88" i="1"/>
  <c r="BC84" i="1"/>
  <c r="BD77" i="1"/>
  <c r="BD269" i="1"/>
  <c r="BC92" i="1"/>
  <c r="BD88" i="1"/>
  <c r="BD81" i="1"/>
  <c r="BD273" i="1"/>
  <c r="BD84" i="1"/>
  <c r="BD92" i="1"/>
  <c r="BF301" i="1"/>
  <c r="BE301" i="1"/>
  <c r="BC81" i="1"/>
  <c r="BC273" i="1"/>
  <c r="BC73" i="1"/>
  <c r="BC265" i="1"/>
  <c r="BC77" i="1"/>
  <c r="BC269" i="1"/>
  <c r="BQ213" i="1"/>
  <c r="BP213" i="1"/>
  <c r="BP352" i="1"/>
  <c r="BQ352" i="1"/>
  <c r="BP301" i="1"/>
  <c r="BQ301" i="1"/>
  <c r="G222" i="4"/>
  <c r="H222" i="4"/>
  <c r="E222" i="4"/>
  <c r="H621" i="4"/>
  <c r="E621" i="4"/>
  <c r="G621" i="4"/>
  <c r="A223" i="4"/>
  <c r="BS301" i="1"/>
  <c r="BR301" i="1"/>
  <c r="B214" i="1"/>
  <c r="BS213" i="1"/>
  <c r="BR213" i="1"/>
  <c r="BS352" i="1"/>
  <c r="BR352" i="1"/>
  <c r="AW352" i="1"/>
  <c r="BZ352" i="1"/>
  <c r="BY352" i="1"/>
  <c r="AW301" i="1"/>
  <c r="BZ301" i="1"/>
  <c r="BY301" i="1"/>
  <c r="DV301" i="1"/>
  <c r="DV352" i="1"/>
  <c r="EE352" i="1"/>
  <c r="B302" i="1"/>
  <c r="EE301" i="1"/>
  <c r="DO301" i="1"/>
  <c r="DM301" i="1"/>
  <c r="DN301" i="1"/>
  <c r="DP301" i="1"/>
  <c r="AQ352" i="1"/>
  <c r="B353" i="1"/>
  <c r="DO352" i="1"/>
  <c r="DM352" i="1"/>
  <c r="DN352" i="1"/>
  <c r="DP352" i="1"/>
  <c r="DR16" i="1"/>
  <c r="DQ16" i="1"/>
  <c r="BD16" i="1"/>
  <c r="BC16" i="1"/>
  <c r="BK15" i="1"/>
  <c r="BK16" i="1" s="1"/>
  <c r="BK365" i="1"/>
  <c r="BK370" i="1"/>
  <c r="BK367" i="1"/>
  <c r="O6" i="1"/>
  <c r="O123" i="1" s="1"/>
  <c r="O124" i="1" s="1"/>
  <c r="O125" i="1" s="1"/>
  <c r="O126" i="1" s="1"/>
  <c r="O127" i="1" s="1"/>
  <c r="O128" i="1" s="1"/>
  <c r="O129" i="1" s="1"/>
  <c r="O130" i="1" s="1"/>
  <c r="O131" i="1" s="1"/>
  <c r="O132" i="1" s="1"/>
  <c r="O133" i="1" s="1"/>
  <c r="O134" i="1" s="1"/>
  <c r="O135" i="1" s="1"/>
  <c r="O136" i="1" s="1"/>
  <c r="O137" i="1" s="1"/>
  <c r="O138" i="1" s="1"/>
  <c r="O139" i="1" s="1"/>
  <c r="O140" i="1" s="1"/>
  <c r="O141" i="1" s="1"/>
  <c r="O142" i="1" s="1"/>
  <c r="O143" i="1" s="1"/>
  <c r="O144" i="1" s="1"/>
  <c r="O145" i="1" s="1"/>
  <c r="O146" i="1" s="1"/>
  <c r="O147" i="1" s="1"/>
  <c r="O148" i="1" s="1"/>
  <c r="O149" i="1" s="1"/>
  <c r="O150" i="1" s="1"/>
  <c r="O151" i="1" s="1"/>
  <c r="O152" i="1" s="1"/>
  <c r="O153" i="1" s="1"/>
  <c r="O154" i="1" s="1"/>
  <c r="O155" i="1" s="1"/>
  <c r="O156" i="1" s="1"/>
  <c r="O157" i="1" s="1"/>
  <c r="O158" i="1" s="1"/>
  <c r="O159" i="1" s="1"/>
  <c r="O160" i="1" s="1"/>
  <c r="O161" i="1" s="1"/>
  <c r="O162" i="1" s="1"/>
  <c r="O163" i="1" s="1"/>
  <c r="O164" i="1" s="1"/>
  <c r="O165" i="1" s="1"/>
  <c r="O166" i="1" s="1"/>
  <c r="O167" i="1" s="1"/>
  <c r="O168" i="1" s="1"/>
  <c r="O169" i="1" s="1"/>
  <c r="ES374" i="1"/>
  <c r="EI374" i="1"/>
  <c r="W374" i="1"/>
  <c r="DR39" i="1" l="1"/>
  <c r="DR90" i="1" s="1"/>
  <c r="DR141" i="1" s="1"/>
  <c r="DR89" i="1"/>
  <c r="DR140" i="1" s="1"/>
  <c r="DR43" i="1"/>
  <c r="DR94" i="1" s="1"/>
  <c r="DR145" i="1" s="1"/>
  <c r="DR93" i="1"/>
  <c r="DR144" i="1" s="1"/>
  <c r="DR35" i="1"/>
  <c r="DR86" i="1" s="1"/>
  <c r="DR137" i="1" s="1"/>
  <c r="DR85" i="1"/>
  <c r="DR68" i="1"/>
  <c r="DR69" i="1"/>
  <c r="DQ39" i="1"/>
  <c r="DQ90" i="1" s="1"/>
  <c r="DQ141" i="1" s="1"/>
  <c r="DQ89" i="1"/>
  <c r="DQ140" i="1" s="1"/>
  <c r="DQ43" i="1"/>
  <c r="DQ94" i="1" s="1"/>
  <c r="DQ145" i="1" s="1"/>
  <c r="DQ93" i="1"/>
  <c r="DQ144" i="1" s="1"/>
  <c r="DQ35" i="1"/>
  <c r="DQ86" i="1" s="1"/>
  <c r="DQ137" i="1" s="1"/>
  <c r="DQ85" i="1"/>
  <c r="DQ69" i="1"/>
  <c r="DQ68" i="1"/>
  <c r="E161" i="1"/>
  <c r="B162" i="1"/>
  <c r="DP161" i="1"/>
  <c r="DM161" i="1"/>
  <c r="DO161" i="1"/>
  <c r="DN161" i="1"/>
  <c r="BJ161" i="1"/>
  <c r="BH161" i="1"/>
  <c r="BI161" i="1"/>
  <c r="BK161" i="1"/>
  <c r="AD161" i="1"/>
  <c r="DX161" i="1"/>
  <c r="Z161" i="1"/>
  <c r="X161" i="1"/>
  <c r="BQ161" i="1"/>
  <c r="BP161" i="1"/>
  <c r="DE161" i="1"/>
  <c r="DF161" i="1"/>
  <c r="EE161" i="1"/>
  <c r="AQ161" i="1"/>
  <c r="U161" i="1"/>
  <c r="DW161" i="1"/>
  <c r="K161" i="1"/>
  <c r="DA161" i="1"/>
  <c r="BZ161" i="1"/>
  <c r="DU161" i="1"/>
  <c r="BS161" i="1"/>
  <c r="BR161" i="1"/>
  <c r="BY161" i="1"/>
  <c r="AW161" i="1"/>
  <c r="DY161" i="1"/>
  <c r="DV161" i="1"/>
  <c r="AO161" i="1"/>
  <c r="DL161" i="1"/>
  <c r="F161" i="1"/>
  <c r="D161" i="1"/>
  <c r="AS161" i="1"/>
  <c r="AR161" i="1"/>
  <c r="AP161" i="1"/>
  <c r="AP312" i="1"/>
  <c r="AP278" i="1"/>
  <c r="AP313" i="1"/>
  <c r="BC276" i="1"/>
  <c r="BC277" i="1"/>
  <c r="BC313" i="1" s="1"/>
  <c r="BC285" i="1"/>
  <c r="BC280" i="1"/>
  <c r="BC281" i="1"/>
  <c r="BD281" i="1"/>
  <c r="BD285" i="1"/>
  <c r="BD277" i="1"/>
  <c r="BD313" i="1" s="1"/>
  <c r="BD274" i="1"/>
  <c r="BC103" i="1"/>
  <c r="BC99" i="1"/>
  <c r="BK302" i="1"/>
  <c r="BJ302" i="1"/>
  <c r="BI302" i="1"/>
  <c r="BH302" i="1"/>
  <c r="BG302" i="1"/>
  <c r="BC95" i="1"/>
  <c r="BD103" i="1"/>
  <c r="BD296" i="1" s="1"/>
  <c r="BD95" i="1"/>
  <c r="BD288" i="1" s="1"/>
  <c r="BD99" i="1"/>
  <c r="BC60" i="1"/>
  <c r="BC61" i="1" s="1"/>
  <c r="BC62" i="1" s="1"/>
  <c r="BC63" i="1" s="1"/>
  <c r="BC56" i="1"/>
  <c r="BC57" i="1" s="1"/>
  <c r="BC58" i="1" s="1"/>
  <c r="BC59" i="1" s="1"/>
  <c r="BC64" i="1"/>
  <c r="BC65" i="1" s="1"/>
  <c r="BC66" i="1" s="1"/>
  <c r="BC67" i="1" s="1"/>
  <c r="BD56" i="1"/>
  <c r="BD57" i="1" s="1"/>
  <c r="BD58" i="1" s="1"/>
  <c r="BD59" i="1" s="1"/>
  <c r="BD64" i="1"/>
  <c r="BD65" i="1" s="1"/>
  <c r="BD66" i="1" s="1"/>
  <c r="BD67" i="1" s="1"/>
  <c r="BD60" i="1"/>
  <c r="BD61" i="1" s="1"/>
  <c r="BD62" i="1" s="1"/>
  <c r="BD63" i="1" s="1"/>
  <c r="CG1372" i="4"/>
  <c r="CH1372" i="4"/>
  <c r="BZ1372" i="4"/>
  <c r="CA1372" i="4"/>
  <c r="BS1372" i="4"/>
  <c r="BT1372" i="4"/>
  <c r="CE1373" i="4"/>
  <c r="BX1373" i="4"/>
  <c r="BQ1373" i="4"/>
  <c r="E353" i="1"/>
  <c r="F353" i="1"/>
  <c r="D353" i="1"/>
  <c r="Z353" i="1"/>
  <c r="AD353" i="1"/>
  <c r="Z302" i="1"/>
  <c r="AD302" i="1"/>
  <c r="Z214" i="1"/>
  <c r="AD214" i="1"/>
  <c r="U302" i="1"/>
  <c r="X302" i="1"/>
  <c r="U353" i="1"/>
  <c r="X353" i="1"/>
  <c r="U214" i="1"/>
  <c r="X214" i="1"/>
  <c r="K353" i="1"/>
  <c r="K302" i="1"/>
  <c r="K214" i="1"/>
  <c r="BF361" i="1"/>
  <c r="BG361" i="1"/>
  <c r="BE340" i="1"/>
  <c r="BD318" i="1"/>
  <c r="P324" i="1"/>
  <c r="BC318" i="1"/>
  <c r="O315" i="1"/>
  <c r="BK353" i="1"/>
  <c r="BJ353" i="1"/>
  <c r="BI353" i="1"/>
  <c r="BH353" i="1"/>
  <c r="AS291" i="1"/>
  <c r="O316" i="1"/>
  <c r="E302" i="1"/>
  <c r="F302" i="1"/>
  <c r="D302" i="1"/>
  <c r="F159" i="4"/>
  <c r="CE158" i="4"/>
  <c r="BX158" i="4"/>
  <c r="BQ158" i="4"/>
  <c r="CD222" i="4"/>
  <c r="BP222" i="4"/>
  <c r="BW222" i="4"/>
  <c r="BZ222" i="4"/>
  <c r="CG222" i="4"/>
  <c r="BS222" i="4"/>
  <c r="CF222" i="4"/>
  <c r="BY222" i="4"/>
  <c r="BR222" i="4"/>
  <c r="CA156" i="4"/>
  <c r="BT156" i="4"/>
  <c r="CH156" i="4"/>
  <c r="BZ621" i="4"/>
  <c r="BS621" i="4"/>
  <c r="CG621" i="4"/>
  <c r="CH555" i="4"/>
  <c r="CA555" i="4"/>
  <c r="BT555" i="4"/>
  <c r="BY621" i="4"/>
  <c r="BR621" i="4"/>
  <c r="CF621" i="4"/>
  <c r="BW621" i="4"/>
  <c r="BP621" i="4"/>
  <c r="CD621" i="4"/>
  <c r="I157" i="4"/>
  <c r="I556" i="4"/>
  <c r="B156" i="4"/>
  <c r="BD89" i="1"/>
  <c r="BC93" i="1"/>
  <c r="BC89" i="1"/>
  <c r="BD82" i="1"/>
  <c r="BD93" i="1"/>
  <c r="BD85" i="1"/>
  <c r="BC85" i="1"/>
  <c r="BC100" i="1"/>
  <c r="BF302" i="1"/>
  <c r="BE302" i="1"/>
  <c r="BC78" i="1"/>
  <c r="BC270" i="1"/>
  <c r="BC74" i="1"/>
  <c r="BC266" i="1"/>
  <c r="BC274" i="1"/>
  <c r="BC82" i="1"/>
  <c r="BD78" i="1"/>
  <c r="BD270" i="1"/>
  <c r="BD104" i="1"/>
  <c r="BD96" i="1"/>
  <c r="BD100" i="1"/>
  <c r="BC104" i="1"/>
  <c r="BC96" i="1"/>
  <c r="BD74" i="1"/>
  <c r="BD266" i="1"/>
  <c r="BQ214" i="1"/>
  <c r="BP214" i="1"/>
  <c r="BQ353" i="1"/>
  <c r="BP353" i="1"/>
  <c r="BQ302" i="1"/>
  <c r="BP302" i="1"/>
  <c r="BC183" i="1"/>
  <c r="BC184" i="1"/>
  <c r="G223" i="4"/>
  <c r="H223" i="4"/>
  <c r="E223" i="4"/>
  <c r="E622" i="4"/>
  <c r="H622" i="4"/>
  <c r="G622" i="4"/>
  <c r="A224" i="4"/>
  <c r="BS302" i="1"/>
  <c r="BR302" i="1"/>
  <c r="BR353" i="1"/>
  <c r="BS353" i="1"/>
  <c r="B215" i="1"/>
  <c r="BS214" i="1"/>
  <c r="BR214" i="1"/>
  <c r="AW353" i="1"/>
  <c r="BZ353" i="1"/>
  <c r="BY353" i="1"/>
  <c r="AW302" i="1"/>
  <c r="BZ302" i="1"/>
  <c r="BY302" i="1"/>
  <c r="DV302" i="1"/>
  <c r="DV353" i="1"/>
  <c r="EE353" i="1"/>
  <c r="DN302" i="1"/>
  <c r="DM302" i="1"/>
  <c r="DO302" i="1"/>
  <c r="B303" i="1"/>
  <c r="EE302" i="1"/>
  <c r="DP302" i="1"/>
  <c r="AQ353" i="1"/>
  <c r="B354" i="1"/>
  <c r="O7" i="1"/>
  <c r="DN353" i="1"/>
  <c r="DP353" i="1"/>
  <c r="DO353" i="1"/>
  <c r="DM353" i="1"/>
  <c r="O13" i="1"/>
  <c r="ES6" i="1"/>
  <c r="EI6" i="1"/>
  <c r="EI13" i="1" s="1"/>
  <c r="W6" i="1"/>
  <c r="DQ120" i="1" l="1"/>
  <c r="DQ119" i="1"/>
  <c r="DQ136" i="1"/>
  <c r="DR120" i="1"/>
  <c r="DR119" i="1"/>
  <c r="DR136" i="1"/>
  <c r="EI18" i="1"/>
  <c r="EI14" i="1"/>
  <c r="EI24" i="1"/>
  <c r="EI25" i="1" s="1"/>
  <c r="EI26" i="1" s="1"/>
  <c r="EI27" i="1" s="1"/>
  <c r="EI28" i="1"/>
  <c r="EI29" i="1" s="1"/>
  <c r="EI30" i="1" s="1"/>
  <c r="EI31" i="1" s="1"/>
  <c r="EI20" i="1"/>
  <c r="EI21" i="1" s="1"/>
  <c r="EI22" i="1" s="1"/>
  <c r="EI23" i="1" s="1"/>
  <c r="B163" i="1"/>
  <c r="E162" i="1"/>
  <c r="DP162" i="1"/>
  <c r="DM162" i="1"/>
  <c r="BK162" i="1"/>
  <c r="BH162" i="1"/>
  <c r="BJ162" i="1"/>
  <c r="BI162" i="1"/>
  <c r="DO162" i="1"/>
  <c r="DN162" i="1"/>
  <c r="F162" i="1"/>
  <c r="D162" i="1"/>
  <c r="DX162" i="1"/>
  <c r="AD162" i="1"/>
  <c r="DE162" i="1"/>
  <c r="Z162" i="1"/>
  <c r="BP162" i="1"/>
  <c r="DF162" i="1"/>
  <c r="X162" i="1"/>
  <c r="BQ162" i="1"/>
  <c r="U162" i="1"/>
  <c r="DV162" i="1"/>
  <c r="BS162" i="1"/>
  <c r="DW162" i="1"/>
  <c r="AW162" i="1"/>
  <c r="EE162" i="1"/>
  <c r="AQ162" i="1"/>
  <c r="DY162" i="1"/>
  <c r="K162" i="1"/>
  <c r="BR162" i="1"/>
  <c r="DA162" i="1"/>
  <c r="BY162" i="1"/>
  <c r="DU162" i="1"/>
  <c r="BZ162" i="1"/>
  <c r="AV162" i="1"/>
  <c r="DL162" i="1"/>
  <c r="AO162" i="1"/>
  <c r="AU162" i="1"/>
  <c r="AT162" i="1"/>
  <c r="AS162" i="1"/>
  <c r="AP162" i="1"/>
  <c r="AR162" i="1"/>
  <c r="BC115" i="1"/>
  <c r="BC116" i="1" s="1"/>
  <c r="AP279" i="1"/>
  <c r="BC111" i="1"/>
  <c r="BC112" i="1" s="1"/>
  <c r="BC107" i="1"/>
  <c r="BC300" i="1" s="1"/>
  <c r="BC292" i="1"/>
  <c r="BC275" i="1"/>
  <c r="BC267" i="1"/>
  <c r="BC271" i="1"/>
  <c r="BC293" i="1"/>
  <c r="BC278" i="1"/>
  <c r="BC312" i="1" s="1"/>
  <c r="BD119" i="1"/>
  <c r="BD286" i="1"/>
  <c r="BD186" i="1"/>
  <c r="BD292" i="1"/>
  <c r="BC90" i="1"/>
  <c r="BC286" i="1"/>
  <c r="BD282" i="1"/>
  <c r="BC288" i="1"/>
  <c r="BD297" i="1"/>
  <c r="BC289" i="1"/>
  <c r="BC296" i="1"/>
  <c r="BC297" i="1"/>
  <c r="BD293" i="1"/>
  <c r="BD289" i="1"/>
  <c r="BD107" i="1"/>
  <c r="BD111" i="1"/>
  <c r="BD112" i="1" s="1"/>
  <c r="BD115" i="1"/>
  <c r="BD116" i="1" s="1"/>
  <c r="BK303" i="1"/>
  <c r="BJ303" i="1"/>
  <c r="BI303" i="1"/>
  <c r="BH303" i="1"/>
  <c r="BG303" i="1"/>
  <c r="O28" i="1"/>
  <c r="O29" i="1" s="1"/>
  <c r="O30" i="1" s="1"/>
  <c r="O31" i="1" s="1"/>
  <c r="O24" i="1"/>
  <c r="O25" i="1" s="1"/>
  <c r="O26" i="1" s="1"/>
  <c r="O27" i="1" s="1"/>
  <c r="O20" i="1"/>
  <c r="O21" i="1" s="1"/>
  <c r="O22" i="1" s="1"/>
  <c r="O23" i="1" s="1"/>
  <c r="O18" i="1"/>
  <c r="BC186" i="1"/>
  <c r="BQ1374" i="4"/>
  <c r="BQ1381" i="4"/>
  <c r="BQ1407" i="4"/>
  <c r="BQ1379" i="4"/>
  <c r="BQ1383" i="4"/>
  <c r="BQ1384" i="4" s="1"/>
  <c r="BQ1385" i="4" s="1"/>
  <c r="BX1374" i="4"/>
  <c r="BX1381" i="4"/>
  <c r="BX1407" i="4"/>
  <c r="BX1379" i="4"/>
  <c r="BX1383" i="4"/>
  <c r="BX1384" i="4" s="1"/>
  <c r="BX1385" i="4" s="1"/>
  <c r="CE1407" i="4"/>
  <c r="CE1379" i="4"/>
  <c r="CE1383" i="4"/>
  <c r="CE1384" i="4" s="1"/>
  <c r="CE1385" i="4" s="1"/>
  <c r="CE1374" i="4"/>
  <c r="CE1381" i="4"/>
  <c r="BT1373" i="4"/>
  <c r="BS1373" i="4"/>
  <c r="CA1373" i="4"/>
  <c r="BZ1373" i="4"/>
  <c r="CH1373" i="4"/>
  <c r="CG1373" i="4"/>
  <c r="D354" i="1"/>
  <c r="E354" i="1"/>
  <c r="F354" i="1"/>
  <c r="BD267" i="1"/>
  <c r="BD171" i="1"/>
  <c r="BD271" i="1"/>
  <c r="BD172" i="1"/>
  <c r="BD275" i="1"/>
  <c r="BD173" i="1"/>
  <c r="Z354" i="1"/>
  <c r="AD354" i="1"/>
  <c r="Z303" i="1"/>
  <c r="AD303" i="1"/>
  <c r="Z215" i="1"/>
  <c r="AD215" i="1"/>
  <c r="U303" i="1"/>
  <c r="X303" i="1"/>
  <c r="U215" i="1"/>
  <c r="X215" i="1"/>
  <c r="U354" i="1"/>
  <c r="X354" i="1"/>
  <c r="K354" i="1"/>
  <c r="K303" i="1"/>
  <c r="K215" i="1"/>
  <c r="P325" i="1"/>
  <c r="BD319" i="1"/>
  <c r="BE341" i="1"/>
  <c r="O317" i="1"/>
  <c r="BG362" i="1"/>
  <c r="BC319" i="1"/>
  <c r="BF362" i="1"/>
  <c r="BK354" i="1"/>
  <c r="BJ354" i="1"/>
  <c r="BI354" i="1"/>
  <c r="BH354" i="1"/>
  <c r="AS292" i="1"/>
  <c r="D303" i="1"/>
  <c r="F303" i="1"/>
  <c r="E303" i="1"/>
  <c r="BD94" i="1"/>
  <c r="CH157" i="4"/>
  <c r="CA157" i="4"/>
  <c r="BT157" i="4"/>
  <c r="BP223" i="4"/>
  <c r="BW223" i="4"/>
  <c r="CD223" i="4"/>
  <c r="BS223" i="4"/>
  <c r="CG223" i="4"/>
  <c r="BZ223" i="4"/>
  <c r="BR223" i="4"/>
  <c r="CF223" i="4"/>
  <c r="BY223" i="4"/>
  <c r="F160" i="4"/>
  <c r="BX159" i="4"/>
  <c r="BQ159" i="4"/>
  <c r="CE159" i="4"/>
  <c r="CA556" i="4"/>
  <c r="BT556" i="4"/>
  <c r="CH556" i="4"/>
  <c r="CF622" i="4"/>
  <c r="BY622" i="4"/>
  <c r="BR622" i="4"/>
  <c r="CG622" i="4"/>
  <c r="BZ622" i="4"/>
  <c r="BS622" i="4"/>
  <c r="CD622" i="4"/>
  <c r="BP622" i="4"/>
  <c r="BW622" i="4"/>
  <c r="I158" i="4"/>
  <c r="I557" i="4"/>
  <c r="B157" i="4"/>
  <c r="BD105" i="1"/>
  <c r="BC101" i="1"/>
  <c r="BD97" i="1"/>
  <c r="BC120" i="1"/>
  <c r="BC94" i="1"/>
  <c r="BD278" i="1"/>
  <c r="BD312" i="1" s="1"/>
  <c r="BC97" i="1"/>
  <c r="BC105" i="1"/>
  <c r="BD90" i="1"/>
  <c r="BC119" i="1"/>
  <c r="BC282" i="1"/>
  <c r="BC86" i="1"/>
  <c r="BD86" i="1"/>
  <c r="BD101" i="1"/>
  <c r="BD120" i="1"/>
  <c r="BC108" i="1"/>
  <c r="BD108" i="1"/>
  <c r="BF303" i="1"/>
  <c r="BE303" i="1"/>
  <c r="BQ215" i="1"/>
  <c r="BP215" i="1"/>
  <c r="BQ303" i="1"/>
  <c r="BP303" i="1"/>
  <c r="BQ354" i="1"/>
  <c r="BP354" i="1"/>
  <c r="G224" i="4"/>
  <c r="H224" i="4"/>
  <c r="E224" i="4"/>
  <c r="E623" i="4"/>
  <c r="H623" i="4"/>
  <c r="G623" i="4"/>
  <c r="A225" i="4"/>
  <c r="BS303" i="1"/>
  <c r="BR303" i="1"/>
  <c r="B216" i="1"/>
  <c r="BS215" i="1"/>
  <c r="BR215" i="1"/>
  <c r="BS354" i="1"/>
  <c r="BR354" i="1"/>
  <c r="AW354" i="1"/>
  <c r="BZ354" i="1"/>
  <c r="BY354" i="1"/>
  <c r="AW303" i="1"/>
  <c r="BZ303" i="1"/>
  <c r="BY303" i="1"/>
  <c r="DV303" i="1"/>
  <c r="DV354" i="1"/>
  <c r="EE354" i="1"/>
  <c r="B304" i="1"/>
  <c r="EE303" i="1"/>
  <c r="DP303" i="1"/>
  <c r="DO303" i="1"/>
  <c r="DM303" i="1"/>
  <c r="DN303" i="1"/>
  <c r="BC113" i="1"/>
  <c r="BC114" i="1" s="1"/>
  <c r="BC117" i="1"/>
  <c r="BC118" i="1" s="1"/>
  <c r="BD113" i="1"/>
  <c r="BD114" i="1" s="1"/>
  <c r="BD117" i="1"/>
  <c r="BD118" i="1" s="1"/>
  <c r="BD182" i="1" s="1"/>
  <c r="AQ354" i="1"/>
  <c r="B355" i="1"/>
  <c r="EI9" i="1"/>
  <c r="EI7" i="1"/>
  <c r="W9" i="1"/>
  <c r="W7" i="1"/>
  <c r="ES9" i="1"/>
  <c r="ES7" i="1"/>
  <c r="O14" i="1"/>
  <c r="O15" i="1"/>
  <c r="DM354" i="1"/>
  <c r="DO354" i="1"/>
  <c r="DP354" i="1"/>
  <c r="DN354" i="1"/>
  <c r="O364" i="1"/>
  <c r="O365" i="1" s="1"/>
  <c r="ES13" i="1"/>
  <c r="EJ6" i="1"/>
  <c r="EJ13" i="1" s="1"/>
  <c r="EH6" i="1"/>
  <c r="EH13" i="1" s="1"/>
  <c r="CL5" i="1"/>
  <c r="N374" i="1"/>
  <c r="M374" i="1"/>
  <c r="L374" i="1"/>
  <c r="AB6" i="1"/>
  <c r="AB13" i="1" s="1"/>
  <c r="EJ14" i="1" l="1"/>
  <c r="EJ20" i="1"/>
  <c r="EJ21" i="1" s="1"/>
  <c r="EJ22" i="1" s="1"/>
  <c r="EJ23" i="1" s="1"/>
  <c r="EJ18" i="1"/>
  <c r="EJ28" i="1"/>
  <c r="EJ29" i="1" s="1"/>
  <c r="EJ30" i="1" s="1"/>
  <c r="EJ31" i="1" s="1"/>
  <c r="EJ24" i="1"/>
  <c r="EJ25" i="1" s="1"/>
  <c r="EJ26" i="1" s="1"/>
  <c r="EJ27" i="1" s="1"/>
  <c r="EH28" i="1"/>
  <c r="EH29" i="1" s="1"/>
  <c r="EH30" i="1" s="1"/>
  <c r="EH31" i="1" s="1"/>
  <c r="EH20" i="1"/>
  <c r="EH21" i="1" s="1"/>
  <c r="EH22" i="1" s="1"/>
  <c r="EH23" i="1" s="1"/>
  <c r="EH18" i="1"/>
  <c r="EH14" i="1"/>
  <c r="EH24" i="1"/>
  <c r="EH25" i="1" s="1"/>
  <c r="EH26" i="1" s="1"/>
  <c r="EH27" i="1" s="1"/>
  <c r="EI32" i="1"/>
  <c r="EI33" i="1" s="1"/>
  <c r="EI34" i="1" s="1"/>
  <c r="EI36" i="1"/>
  <c r="EI37" i="1" s="1"/>
  <c r="EI38" i="1" s="1"/>
  <c r="EI39" i="1" s="1"/>
  <c r="EI40" i="1"/>
  <c r="EI41" i="1" s="1"/>
  <c r="EI42" i="1" s="1"/>
  <c r="EI43" i="1" s="1"/>
  <c r="AB28" i="1"/>
  <c r="AB29" i="1" s="1"/>
  <c r="AB30" i="1" s="1"/>
  <c r="AB31" i="1" s="1"/>
  <c r="AB20" i="1"/>
  <c r="AB21" i="1" s="1"/>
  <c r="AB22" i="1" s="1"/>
  <c r="AB23" i="1" s="1"/>
  <c r="AB24" i="1"/>
  <c r="AB25" i="1" s="1"/>
  <c r="AB26" i="1" s="1"/>
  <c r="AB27" i="1" s="1"/>
  <c r="AB18" i="1"/>
  <c r="B164" i="1"/>
  <c r="E163" i="1"/>
  <c r="DP163" i="1"/>
  <c r="DM163" i="1"/>
  <c r="BJ163" i="1"/>
  <c r="BI163" i="1"/>
  <c r="DN163" i="1"/>
  <c r="BH163" i="1"/>
  <c r="BK163" i="1"/>
  <c r="DO163" i="1"/>
  <c r="DX163" i="1"/>
  <c r="AD163" i="1"/>
  <c r="X163" i="1"/>
  <c r="BQ163" i="1"/>
  <c r="BP163" i="1"/>
  <c r="DF163" i="1"/>
  <c r="Z163" i="1"/>
  <c r="DE163" i="1"/>
  <c r="U163" i="1"/>
  <c r="BR163" i="1"/>
  <c r="BS163" i="1"/>
  <c r="BY163" i="1"/>
  <c r="K163" i="1"/>
  <c r="BZ163" i="1"/>
  <c r="EE163" i="1"/>
  <c r="DW163" i="1"/>
  <c r="AO163" i="1"/>
  <c r="DV163" i="1"/>
  <c r="DA163" i="1"/>
  <c r="DY163" i="1"/>
  <c r="AQ163" i="1"/>
  <c r="DU163" i="1"/>
  <c r="AW163" i="1"/>
  <c r="DL163" i="1"/>
  <c r="F163" i="1"/>
  <c r="D163" i="1"/>
  <c r="AR163" i="1"/>
  <c r="AS163" i="1"/>
  <c r="AP163" i="1"/>
  <c r="AP280" i="1"/>
  <c r="BD300" i="1"/>
  <c r="BD301" i="1"/>
  <c r="BC301" i="1"/>
  <c r="BD102" i="1"/>
  <c r="BC279" i="1"/>
  <c r="BC298" i="1"/>
  <c r="BC98" i="1"/>
  <c r="BC287" i="1"/>
  <c r="BC283" i="1"/>
  <c r="ES10" i="1"/>
  <c r="ES11" i="1"/>
  <c r="BD98" i="1"/>
  <c r="W10" i="1"/>
  <c r="W11" i="1"/>
  <c r="BC102" i="1"/>
  <c r="BD106" i="1"/>
  <c r="EI10" i="1"/>
  <c r="EI11" i="1"/>
  <c r="BJ304" i="1"/>
  <c r="BK304" i="1"/>
  <c r="BI304" i="1"/>
  <c r="BH304" i="1"/>
  <c r="BG304" i="1"/>
  <c r="O16" i="1"/>
  <c r="O44" i="1"/>
  <c r="O45" i="1" s="1"/>
  <c r="O46" i="1" s="1"/>
  <c r="O47" i="1" s="1"/>
  <c r="O48" i="1"/>
  <c r="O49" i="1" s="1"/>
  <c r="O50" i="1" s="1"/>
  <c r="O51" i="1" s="1"/>
  <c r="O52" i="1"/>
  <c r="O53" i="1" s="1"/>
  <c r="O54" i="1" s="1"/>
  <c r="O55" i="1" s="1"/>
  <c r="O32" i="1"/>
  <c r="O33" i="1" s="1"/>
  <c r="O34" i="1" s="1"/>
  <c r="O36" i="1"/>
  <c r="O37" i="1" s="1"/>
  <c r="O38" i="1" s="1"/>
  <c r="O39" i="1" s="1"/>
  <c r="O40" i="1"/>
  <c r="O41" i="1" s="1"/>
  <c r="O42" i="1" s="1"/>
  <c r="O43" i="1" s="1"/>
  <c r="ES18" i="1"/>
  <c r="ES24" i="1"/>
  <c r="ES25" i="1" s="1"/>
  <c r="ES26" i="1" s="1"/>
  <c r="ES27" i="1" s="1"/>
  <c r="ES28" i="1"/>
  <c r="ES29" i="1" s="1"/>
  <c r="ES30" i="1" s="1"/>
  <c r="ES31" i="1" s="1"/>
  <c r="ES20" i="1"/>
  <c r="ES21" i="1" s="1"/>
  <c r="ES22" i="1" s="1"/>
  <c r="ES23" i="1" s="1"/>
  <c r="CH1374" i="4"/>
  <c r="CH1400" i="4"/>
  <c r="CH1397" i="4"/>
  <c r="CH1379" i="4"/>
  <c r="CH1407" i="4"/>
  <c r="BZ1374" i="4"/>
  <c r="BZ1399" i="4"/>
  <c r="BZ1407" i="4"/>
  <c r="BZ1397" i="4"/>
  <c r="BZ1379" i="4"/>
  <c r="CA1374" i="4"/>
  <c r="CA1407" i="4"/>
  <c r="CA1397" i="4"/>
  <c r="CA1379" i="4"/>
  <c r="CA1400" i="4"/>
  <c r="BS1374" i="4"/>
  <c r="BS1399" i="4"/>
  <c r="BS1407" i="4"/>
  <c r="BS1397" i="4"/>
  <c r="BS1379" i="4"/>
  <c r="BT1407" i="4"/>
  <c r="BT1379" i="4"/>
  <c r="BT1374" i="4"/>
  <c r="BT1397" i="4"/>
  <c r="BT1400" i="4"/>
  <c r="CE1375" i="4"/>
  <c r="BX1375" i="4"/>
  <c r="CG1374" i="4"/>
  <c r="CG1399" i="4"/>
  <c r="CG1397" i="4"/>
  <c r="CG1379" i="4"/>
  <c r="CG1407" i="4"/>
  <c r="BQ1375" i="4"/>
  <c r="E355" i="1"/>
  <c r="D355" i="1"/>
  <c r="F355" i="1"/>
  <c r="BD287" i="1"/>
  <c r="BD176" i="1"/>
  <c r="BD279" i="1"/>
  <c r="BD174" i="1"/>
  <c r="BD283" i="1"/>
  <c r="BD175" i="1"/>
  <c r="BD251" i="1"/>
  <c r="BD250" i="1"/>
  <c r="BD249" i="1"/>
  <c r="Z304" i="1"/>
  <c r="AD304" i="1"/>
  <c r="Z216" i="1"/>
  <c r="AD216" i="1"/>
  <c r="Z355" i="1"/>
  <c r="AD355" i="1"/>
  <c r="U216" i="1"/>
  <c r="X216" i="1"/>
  <c r="U355" i="1"/>
  <c r="X355" i="1"/>
  <c r="U304" i="1"/>
  <c r="X304" i="1"/>
  <c r="K355" i="1"/>
  <c r="K304" i="1"/>
  <c r="K216" i="1"/>
  <c r="O318" i="1"/>
  <c r="BE342" i="1"/>
  <c r="BC320" i="1"/>
  <c r="BD320" i="1"/>
  <c r="P326" i="1"/>
  <c r="BK355" i="1"/>
  <c r="BJ355" i="1"/>
  <c r="BI355" i="1"/>
  <c r="BH355" i="1"/>
  <c r="AS293" i="1"/>
  <c r="E304" i="1"/>
  <c r="F304" i="1"/>
  <c r="D304" i="1"/>
  <c r="CH158" i="4"/>
  <c r="CA158" i="4"/>
  <c r="BT158" i="4"/>
  <c r="BP224" i="4"/>
  <c r="CD224" i="4"/>
  <c r="BW224" i="4"/>
  <c r="F161" i="4"/>
  <c r="CE160" i="4"/>
  <c r="BX160" i="4"/>
  <c r="BQ160" i="4"/>
  <c r="CG224" i="4"/>
  <c r="BZ224" i="4"/>
  <c r="BS224" i="4"/>
  <c r="BY224" i="4"/>
  <c r="CF224" i="4"/>
  <c r="BR224" i="4"/>
  <c r="CA557" i="4"/>
  <c r="CH557" i="4"/>
  <c r="BT557" i="4"/>
  <c r="CF623" i="4"/>
  <c r="BY623" i="4"/>
  <c r="BR623" i="4"/>
  <c r="BZ623" i="4"/>
  <c r="BS623" i="4"/>
  <c r="CG623" i="4"/>
  <c r="BP623" i="4"/>
  <c r="CD623" i="4"/>
  <c r="BW623" i="4"/>
  <c r="I159" i="4"/>
  <c r="I558" i="4"/>
  <c r="B158" i="4"/>
  <c r="BD298" i="1"/>
  <c r="BC294" i="1"/>
  <c r="BC106" i="1"/>
  <c r="BC290" i="1"/>
  <c r="BD290" i="1"/>
  <c r="BD294" i="1"/>
  <c r="BD109" i="1"/>
  <c r="BC109" i="1"/>
  <c r="BF304" i="1"/>
  <c r="BE304" i="1"/>
  <c r="BD304" i="1"/>
  <c r="BC304" i="1"/>
  <c r="BQ304" i="1"/>
  <c r="BP304" i="1"/>
  <c r="BQ216" i="1"/>
  <c r="BP216" i="1"/>
  <c r="BQ355" i="1"/>
  <c r="BP355" i="1"/>
  <c r="BD260" i="1"/>
  <c r="BD181" i="1"/>
  <c r="G225" i="4"/>
  <c r="E225" i="4"/>
  <c r="H225" i="4"/>
  <c r="E624" i="4"/>
  <c r="H624" i="4"/>
  <c r="G624" i="4"/>
  <c r="A226" i="4"/>
  <c r="BR355" i="1"/>
  <c r="BS355" i="1"/>
  <c r="BS304" i="1"/>
  <c r="BR304" i="1"/>
  <c r="B217" i="1"/>
  <c r="BS216" i="1"/>
  <c r="BR216" i="1"/>
  <c r="AW355" i="1"/>
  <c r="BZ355" i="1"/>
  <c r="BY355" i="1"/>
  <c r="AW304" i="1"/>
  <c r="BZ304" i="1"/>
  <c r="BY304" i="1"/>
  <c r="DV304" i="1"/>
  <c r="DV355" i="1"/>
  <c r="EE355" i="1"/>
  <c r="EE304" i="1"/>
  <c r="B305" i="1"/>
  <c r="DP304" i="1"/>
  <c r="DM304" i="1"/>
  <c r="DO304" i="1"/>
  <c r="DN304" i="1"/>
  <c r="AQ355" i="1"/>
  <c r="B356" i="1"/>
  <c r="EH9" i="1"/>
  <c r="EH7" i="1"/>
  <c r="EJ9" i="1"/>
  <c r="EJ7" i="1"/>
  <c r="AB9" i="1"/>
  <c r="AB7" i="1"/>
  <c r="CA364" i="1"/>
  <c r="CA365" i="1" s="1"/>
  <c r="CA9" i="1"/>
  <c r="DN355" i="1"/>
  <c r="DO355" i="1"/>
  <c r="DM355" i="1"/>
  <c r="DP355" i="1"/>
  <c r="W14" i="1"/>
  <c r="ES14" i="1"/>
  <c r="O367" i="1"/>
  <c r="O370" i="1"/>
  <c r="ES364" i="1"/>
  <c r="EI364" i="1"/>
  <c r="W364" i="1"/>
  <c r="EI35" i="1" l="1"/>
  <c r="EI68" i="1"/>
  <c r="EI69" i="1"/>
  <c r="EH32" i="1"/>
  <c r="EH33" i="1" s="1"/>
  <c r="EH34" i="1" s="1"/>
  <c r="EH40" i="1"/>
  <c r="EH41" i="1" s="1"/>
  <c r="EH42" i="1" s="1"/>
  <c r="EH43" i="1" s="1"/>
  <c r="EH36" i="1"/>
  <c r="EH37" i="1" s="1"/>
  <c r="EH38" i="1" s="1"/>
  <c r="EH39" i="1" s="1"/>
  <c r="EJ36" i="1"/>
  <c r="EJ37" i="1" s="1"/>
  <c r="EJ38" i="1" s="1"/>
  <c r="EJ39" i="1" s="1"/>
  <c r="EJ32" i="1"/>
  <c r="EJ33" i="1" s="1"/>
  <c r="EJ34" i="1" s="1"/>
  <c r="EJ40" i="1"/>
  <c r="EJ41" i="1" s="1"/>
  <c r="EJ42" i="1" s="1"/>
  <c r="EJ43" i="1" s="1"/>
  <c r="B165" i="1"/>
  <c r="E164" i="1"/>
  <c r="DP164" i="1"/>
  <c r="DM164" i="1"/>
  <c r="DN164" i="1"/>
  <c r="DO164" i="1"/>
  <c r="BI164" i="1"/>
  <c r="BJ164" i="1"/>
  <c r="BH164" i="1"/>
  <c r="BK164" i="1"/>
  <c r="DX164" i="1"/>
  <c r="AD164" i="1"/>
  <c r="X164" i="1"/>
  <c r="BQ164" i="1"/>
  <c r="DF164" i="1"/>
  <c r="BP164" i="1"/>
  <c r="DE164" i="1"/>
  <c r="Z164" i="1"/>
  <c r="AQ164" i="1"/>
  <c r="U164" i="1"/>
  <c r="EE164" i="1"/>
  <c r="BR164" i="1"/>
  <c r="BS164" i="1"/>
  <c r="BZ164" i="1"/>
  <c r="BY164" i="1"/>
  <c r="K164" i="1"/>
  <c r="DA164" i="1"/>
  <c r="DU164" i="1"/>
  <c r="DW164" i="1"/>
  <c r="DY164" i="1"/>
  <c r="AO164" i="1"/>
  <c r="DV164" i="1"/>
  <c r="AW164" i="1"/>
  <c r="DL164" i="1"/>
  <c r="F164" i="1"/>
  <c r="D164" i="1"/>
  <c r="AR164" i="1"/>
  <c r="AS164" i="1"/>
  <c r="AP164" i="1"/>
  <c r="AP281" i="1"/>
  <c r="BD178" i="1"/>
  <c r="BD256" i="1" s="1"/>
  <c r="BD179" i="1"/>
  <c r="BD257" i="1" s="1"/>
  <c r="BD299" i="1"/>
  <c r="BD177" i="1"/>
  <c r="BD255" i="1" s="1"/>
  <c r="BD291" i="1"/>
  <c r="BC110" i="1"/>
  <c r="CA10" i="1"/>
  <c r="CA11" i="1"/>
  <c r="BD110" i="1"/>
  <c r="BD303" i="1" s="1"/>
  <c r="AB10" i="1"/>
  <c r="AB11" i="1"/>
  <c r="BC295" i="1"/>
  <c r="BC291" i="1"/>
  <c r="BC299" i="1"/>
  <c r="EH10" i="1"/>
  <c r="EH11" i="1"/>
  <c r="BD295" i="1"/>
  <c r="EJ10" i="1"/>
  <c r="EJ11" i="1"/>
  <c r="BK305" i="1"/>
  <c r="BJ305" i="1"/>
  <c r="BI305" i="1"/>
  <c r="BH305" i="1"/>
  <c r="BG305" i="1"/>
  <c r="O68" i="1"/>
  <c r="O69" i="1"/>
  <c r="W40" i="1"/>
  <c r="W41" i="1" s="1"/>
  <c r="W42" i="1" s="1"/>
  <c r="W43" i="1" s="1"/>
  <c r="W32" i="1"/>
  <c r="W33" i="1" s="1"/>
  <c r="W34" i="1" s="1"/>
  <c r="W36" i="1"/>
  <c r="W37" i="1" s="1"/>
  <c r="W38" i="1" s="1"/>
  <c r="W39" i="1" s="1"/>
  <c r="ES32" i="1"/>
  <c r="ES33" i="1" s="1"/>
  <c r="ES34" i="1" s="1"/>
  <c r="ES36" i="1"/>
  <c r="ES37" i="1" s="1"/>
  <c r="ES38" i="1" s="1"/>
  <c r="ES39" i="1" s="1"/>
  <c r="ES40" i="1"/>
  <c r="ES41" i="1" s="1"/>
  <c r="ES42" i="1" s="1"/>
  <c r="ES43" i="1" s="1"/>
  <c r="O35" i="1"/>
  <c r="O64" i="1"/>
  <c r="O65" i="1" s="1"/>
  <c r="O66" i="1" s="1"/>
  <c r="O67" i="1" s="1"/>
  <c r="O56" i="1"/>
  <c r="O57" i="1" s="1"/>
  <c r="O58" i="1" s="1"/>
  <c r="O59" i="1" s="1"/>
  <c r="O60" i="1"/>
  <c r="O61" i="1" s="1"/>
  <c r="O62" i="1" s="1"/>
  <c r="O63" i="1" s="1"/>
  <c r="CE1376" i="4"/>
  <c r="CA1380" i="4"/>
  <c r="CA1375" i="4"/>
  <c r="BT1375" i="4"/>
  <c r="BT1380" i="4"/>
  <c r="BQ1376" i="4"/>
  <c r="BZ1380" i="4"/>
  <c r="BS1380" i="4"/>
  <c r="BZ1375" i="4"/>
  <c r="CG1380" i="4"/>
  <c r="CH1380" i="4"/>
  <c r="CG1375" i="4"/>
  <c r="BS1375" i="4"/>
  <c r="BX1376" i="4"/>
  <c r="CH1375" i="4"/>
  <c r="D356" i="1"/>
  <c r="E356" i="1"/>
  <c r="F356" i="1"/>
  <c r="BD184" i="1"/>
  <c r="BD253" i="1"/>
  <c r="BD183" i="1"/>
  <c r="BD252" i="1"/>
  <c r="BD254" i="1"/>
  <c r="Z356" i="1"/>
  <c r="AD356" i="1"/>
  <c r="Z217" i="1"/>
  <c r="AD217" i="1"/>
  <c r="Z305" i="1"/>
  <c r="AD305" i="1"/>
  <c r="U217" i="1"/>
  <c r="X217" i="1"/>
  <c r="U305" i="1"/>
  <c r="X305" i="1"/>
  <c r="U356" i="1"/>
  <c r="X356" i="1"/>
  <c r="K356" i="1"/>
  <c r="K305" i="1"/>
  <c r="K217" i="1"/>
  <c r="O319" i="1"/>
  <c r="BE343" i="1"/>
  <c r="P327" i="1"/>
  <c r="BD321" i="1"/>
  <c r="BC321" i="1"/>
  <c r="BK356" i="1"/>
  <c r="BJ356" i="1"/>
  <c r="BI356" i="1"/>
  <c r="BH356" i="1"/>
  <c r="AS294" i="1"/>
  <c r="F305" i="1"/>
  <c r="E305" i="1"/>
  <c r="D305" i="1"/>
  <c r="BS225" i="4"/>
  <c r="CG225" i="4"/>
  <c r="BZ225" i="4"/>
  <c r="BT159" i="4"/>
  <c r="CH159" i="4"/>
  <c r="CA159" i="4"/>
  <c r="BP225" i="4"/>
  <c r="CD225" i="4"/>
  <c r="BW225" i="4"/>
  <c r="CF225" i="4"/>
  <c r="BR225" i="4"/>
  <c r="BY225" i="4"/>
  <c r="F162" i="4"/>
  <c r="BX161" i="4"/>
  <c r="BQ161" i="4"/>
  <c r="CE161" i="4"/>
  <c r="BY624" i="4"/>
  <c r="BR624" i="4"/>
  <c r="CF624" i="4"/>
  <c r="BZ624" i="4"/>
  <c r="BS624" i="4"/>
  <c r="CG624" i="4"/>
  <c r="BW624" i="4"/>
  <c r="BP624" i="4"/>
  <c r="CD624" i="4"/>
  <c r="BT558" i="4"/>
  <c r="CH558" i="4"/>
  <c r="CA558" i="4"/>
  <c r="I160" i="4"/>
  <c r="I559" i="4"/>
  <c r="B159" i="4"/>
  <c r="BD302" i="1"/>
  <c r="BC302" i="1"/>
  <c r="BF305" i="1"/>
  <c r="BE305" i="1"/>
  <c r="BD305" i="1"/>
  <c r="BC305" i="1"/>
  <c r="BQ305" i="1"/>
  <c r="BP305" i="1"/>
  <c r="BQ217" i="1"/>
  <c r="BP217" i="1"/>
  <c r="BQ356" i="1"/>
  <c r="BP356" i="1"/>
  <c r="BD259" i="1"/>
  <c r="G226" i="4"/>
  <c r="E226" i="4"/>
  <c r="H226" i="4"/>
  <c r="E625" i="4"/>
  <c r="H625" i="4"/>
  <c r="G625" i="4"/>
  <c r="A227" i="4"/>
  <c r="B218" i="1"/>
  <c r="BS217" i="1"/>
  <c r="BR217" i="1"/>
  <c r="BS305" i="1"/>
  <c r="BR305" i="1"/>
  <c r="BS356" i="1"/>
  <c r="BR356" i="1"/>
  <c r="AW305" i="1"/>
  <c r="BZ305" i="1"/>
  <c r="BY305" i="1"/>
  <c r="AW356" i="1"/>
  <c r="BZ356" i="1"/>
  <c r="BY356" i="1"/>
  <c r="DV305" i="1"/>
  <c r="DV356" i="1"/>
  <c r="EE356" i="1"/>
  <c r="B306" i="1"/>
  <c r="EE305" i="1"/>
  <c r="DM305" i="1"/>
  <c r="DO305" i="1"/>
  <c r="DN305" i="1"/>
  <c r="DP305" i="1"/>
  <c r="AQ186" i="1"/>
  <c r="AQ356" i="1"/>
  <c r="B357" i="1"/>
  <c r="CA367" i="1"/>
  <c r="CA370" i="1"/>
  <c r="DN188" i="1"/>
  <c r="DN356" i="1"/>
  <c r="DO356" i="1"/>
  <c r="DM356" i="1"/>
  <c r="DP356" i="1"/>
  <c r="BG171" i="1"/>
  <c r="BG249" i="1" s="1"/>
  <c r="BF171" i="1"/>
  <c r="BF249" i="1" s="1"/>
  <c r="BF187" i="1"/>
  <c r="BF188" i="1" s="1"/>
  <c r="BG187" i="1"/>
  <c r="BG188" i="1" s="1"/>
  <c r="AB14" i="1"/>
  <c r="EI15" i="1"/>
  <c r="W15" i="1"/>
  <c r="ES15" i="1"/>
  <c r="BE171" i="1"/>
  <c r="BE249" i="1" s="1"/>
  <c r="BE187" i="1"/>
  <c r="EI370" i="1"/>
  <c r="EI365" i="1"/>
  <c r="ES370" i="1"/>
  <c r="ES365" i="1"/>
  <c r="W370" i="1"/>
  <c r="W365" i="1"/>
  <c r="EH364" i="1"/>
  <c r="W367" i="1"/>
  <c r="EI367" i="1"/>
  <c r="AB364" i="1"/>
  <c r="EJ364" i="1"/>
  <c r="ES367" i="1"/>
  <c r="BK186" i="1"/>
  <c r="BD187" i="1"/>
  <c r="BC187" i="1"/>
  <c r="AS186" i="1"/>
  <c r="AP186" i="1"/>
  <c r="CR6" i="1"/>
  <c r="CR374" i="1"/>
  <c r="CQ374" i="1"/>
  <c r="CQ6" i="1"/>
  <c r="EJ69" i="1" l="1"/>
  <c r="EJ68" i="1"/>
  <c r="EJ35" i="1"/>
  <c r="EH35" i="1"/>
  <c r="EH69" i="1"/>
  <c r="EH68" i="1"/>
  <c r="B166" i="1"/>
  <c r="E165" i="1"/>
  <c r="DP165" i="1"/>
  <c r="DM165" i="1"/>
  <c r="DN165" i="1"/>
  <c r="DO165" i="1"/>
  <c r="BK165" i="1"/>
  <c r="BI165" i="1"/>
  <c r="BJ165" i="1"/>
  <c r="BH165" i="1"/>
  <c r="DX165" i="1"/>
  <c r="AD165" i="1"/>
  <c r="DF165" i="1"/>
  <c r="BP165" i="1"/>
  <c r="BQ165" i="1"/>
  <c r="Z165" i="1"/>
  <c r="X165" i="1"/>
  <c r="DE165" i="1"/>
  <c r="EE165" i="1"/>
  <c r="AQ165" i="1"/>
  <c r="U165" i="1"/>
  <c r="BS165" i="1"/>
  <c r="DA165" i="1"/>
  <c r="AW165" i="1"/>
  <c r="K165" i="1"/>
  <c r="DU165" i="1"/>
  <c r="DW165" i="1"/>
  <c r="BR165" i="1"/>
  <c r="DV165" i="1"/>
  <c r="DY165" i="1"/>
  <c r="BY165" i="1"/>
  <c r="BZ165" i="1"/>
  <c r="AO165" i="1"/>
  <c r="DL165" i="1"/>
  <c r="AR165" i="1"/>
  <c r="AS165" i="1"/>
  <c r="AP165" i="1"/>
  <c r="AP282" i="1"/>
  <c r="BD180" i="1"/>
  <c r="BD258" i="1" s="1"/>
  <c r="BC303" i="1"/>
  <c r="BK306" i="1"/>
  <c r="BJ306" i="1"/>
  <c r="BI306" i="1"/>
  <c r="BH306" i="1"/>
  <c r="BG306" i="1"/>
  <c r="ES68" i="1"/>
  <c r="ES69" i="1"/>
  <c r="W69" i="1"/>
  <c r="W68" i="1"/>
  <c r="ES48" i="1"/>
  <c r="ES49" i="1" s="1"/>
  <c r="ES50" i="1" s="1"/>
  <c r="ES51" i="1" s="1"/>
  <c r="ES52" i="1"/>
  <c r="ES53" i="1" s="1"/>
  <c r="ES54" i="1" s="1"/>
  <c r="ES55" i="1" s="1"/>
  <c r="ES44" i="1"/>
  <c r="ES45" i="1" s="1"/>
  <c r="ES46" i="1" s="1"/>
  <c r="ES47" i="1" s="1"/>
  <c r="W48" i="1"/>
  <c r="W49" i="1" s="1"/>
  <c r="W50" i="1" s="1"/>
  <c r="W51" i="1" s="1"/>
  <c r="W52" i="1"/>
  <c r="W53" i="1" s="1"/>
  <c r="W54" i="1" s="1"/>
  <c r="W55" i="1" s="1"/>
  <c r="W44" i="1"/>
  <c r="W45" i="1" s="1"/>
  <c r="W46" i="1" s="1"/>
  <c r="W47" i="1" s="1"/>
  <c r="EI44" i="1"/>
  <c r="EI45" i="1" s="1"/>
  <c r="EI46" i="1" s="1"/>
  <c r="EI47" i="1" s="1"/>
  <c r="EI52" i="1"/>
  <c r="EI53" i="1" s="1"/>
  <c r="EI54" i="1" s="1"/>
  <c r="EI55" i="1" s="1"/>
  <c r="EI48" i="1"/>
  <c r="EI49" i="1" s="1"/>
  <c r="EI50" i="1" s="1"/>
  <c r="EI51" i="1" s="1"/>
  <c r="AB40" i="1"/>
  <c r="AB41" i="1" s="1"/>
  <c r="AB42" i="1" s="1"/>
  <c r="AB43" i="1" s="1"/>
  <c r="AB32" i="1"/>
  <c r="AB33" i="1" s="1"/>
  <c r="AB34" i="1" s="1"/>
  <c r="AB36" i="1"/>
  <c r="AB37" i="1" s="1"/>
  <c r="AB38" i="1" s="1"/>
  <c r="AB39" i="1" s="1"/>
  <c r="ES35" i="1"/>
  <c r="W35" i="1"/>
  <c r="BT1381" i="4"/>
  <c r="BT1376" i="4"/>
  <c r="CH1376" i="4"/>
  <c r="BS1376" i="4"/>
  <c r="CG1376" i="4"/>
  <c r="CH1381" i="4"/>
  <c r="CG1381" i="4"/>
  <c r="BZ1376" i="4"/>
  <c r="BS1381" i="4"/>
  <c r="CA1376" i="4"/>
  <c r="BZ1381" i="4"/>
  <c r="CA1381" i="4"/>
  <c r="F357" i="1"/>
  <c r="D357" i="1"/>
  <c r="E357" i="1"/>
  <c r="BD262" i="1"/>
  <c r="BD261" i="1"/>
  <c r="Z218" i="1"/>
  <c r="AD218" i="1"/>
  <c r="Z306" i="1"/>
  <c r="AD306" i="1"/>
  <c r="Z357" i="1"/>
  <c r="AD357" i="1"/>
  <c r="U218" i="1"/>
  <c r="X218" i="1"/>
  <c r="U306" i="1"/>
  <c r="X306" i="1"/>
  <c r="U357" i="1"/>
  <c r="X357" i="1"/>
  <c r="K357" i="1"/>
  <c r="K306" i="1"/>
  <c r="K218" i="1"/>
  <c r="P328" i="1"/>
  <c r="BE344" i="1"/>
  <c r="O320" i="1"/>
  <c r="BC322" i="1"/>
  <c r="BD322" i="1"/>
  <c r="AP187" i="1"/>
  <c r="AQ187" i="1"/>
  <c r="BK187" i="1"/>
  <c r="AS187" i="1"/>
  <c r="BK357" i="1"/>
  <c r="BJ357" i="1"/>
  <c r="BI357" i="1"/>
  <c r="BH357" i="1"/>
  <c r="AS295" i="1"/>
  <c r="F306" i="1"/>
  <c r="D306" i="1"/>
  <c r="E306" i="1"/>
  <c r="CH160" i="4"/>
  <c r="CA160" i="4"/>
  <c r="BT160" i="4"/>
  <c r="BZ226" i="4"/>
  <c r="BS226" i="4"/>
  <c r="CG226" i="4"/>
  <c r="CD226" i="4"/>
  <c r="BW226" i="4"/>
  <c r="BP226" i="4"/>
  <c r="CF226" i="4"/>
  <c r="BY226" i="4"/>
  <c r="BR226" i="4"/>
  <c r="F163" i="4"/>
  <c r="CE162" i="4"/>
  <c r="BX162" i="4"/>
  <c r="BQ162" i="4"/>
  <c r="CH559" i="4"/>
  <c r="CA559" i="4"/>
  <c r="BT559" i="4"/>
  <c r="CF625" i="4"/>
  <c r="BY625" i="4"/>
  <c r="BR625" i="4"/>
  <c r="CG625" i="4"/>
  <c r="BZ625" i="4"/>
  <c r="BS625" i="4"/>
  <c r="CD625" i="4"/>
  <c r="BW625" i="4"/>
  <c r="BP625" i="4"/>
  <c r="I161" i="4"/>
  <c r="I560" i="4"/>
  <c r="B160" i="4"/>
  <c r="BC306" i="1"/>
  <c r="BD306" i="1"/>
  <c r="BF306" i="1"/>
  <c r="BE306" i="1"/>
  <c r="BQ357" i="1"/>
  <c r="BP357" i="1"/>
  <c r="BQ306" i="1"/>
  <c r="BP306" i="1"/>
  <c r="BQ218" i="1"/>
  <c r="BP218" i="1"/>
  <c r="G227" i="4"/>
  <c r="E227" i="4"/>
  <c r="H227" i="4"/>
  <c r="H626" i="4"/>
  <c r="E626" i="4"/>
  <c r="G626" i="4"/>
  <c r="A228" i="4"/>
  <c r="BS306" i="1"/>
  <c r="BR306" i="1"/>
  <c r="BS357" i="1"/>
  <c r="BR357" i="1"/>
  <c r="B219" i="1"/>
  <c r="BS218" i="1"/>
  <c r="BR218" i="1"/>
  <c r="AW357" i="1"/>
  <c r="BZ357" i="1"/>
  <c r="BY357" i="1"/>
  <c r="AW306" i="1"/>
  <c r="BZ306" i="1"/>
  <c r="BY306" i="1"/>
  <c r="DV306" i="1"/>
  <c r="DV357" i="1"/>
  <c r="EE357" i="1"/>
  <c r="DN306" i="1"/>
  <c r="DO306" i="1"/>
  <c r="DM306" i="1"/>
  <c r="B307" i="1"/>
  <c r="EE306" i="1"/>
  <c r="DP306" i="1"/>
  <c r="DY315" i="1"/>
  <c r="BW71" i="1"/>
  <c r="BW122" i="1" s="1"/>
  <c r="BX71" i="1"/>
  <c r="BX122" i="1" s="1"/>
  <c r="AQ357" i="1"/>
  <c r="EO71" i="1"/>
  <c r="EO122" i="1" s="1"/>
  <c r="BU71" i="1"/>
  <c r="BU122" i="1" s="1"/>
  <c r="BV71" i="1"/>
  <c r="BV122" i="1" s="1"/>
  <c r="EL71" i="1"/>
  <c r="EL122" i="1" s="1"/>
  <c r="EC71" i="1"/>
  <c r="EC122" i="1" s="1"/>
  <c r="EF71" i="1"/>
  <c r="EF122" i="1" s="1"/>
  <c r="B358" i="1"/>
  <c r="BT71" i="1"/>
  <c r="BT122" i="1" s="1"/>
  <c r="V71" i="1"/>
  <c r="V122" i="1" s="1"/>
  <c r="S71" i="1"/>
  <c r="S122" i="1" s="1"/>
  <c r="T71" i="1"/>
  <c r="T122" i="1" s="1"/>
  <c r="Y71" i="1"/>
  <c r="Y122" i="1" s="1"/>
  <c r="AA71" i="1"/>
  <c r="AA122" i="1" s="1"/>
  <c r="AC71" i="1"/>
  <c r="AC122" i="1" s="1"/>
  <c r="CR9" i="1"/>
  <c r="CR7" i="1"/>
  <c r="CQ9" i="1"/>
  <c r="CQ7" i="1"/>
  <c r="DP357" i="1"/>
  <c r="DM357" i="1"/>
  <c r="DO357" i="1"/>
  <c r="DN357" i="1"/>
  <c r="Q71" i="1"/>
  <c r="R71" i="1"/>
  <c r="ES71" i="1"/>
  <c r="ES122" i="1" s="1"/>
  <c r="W71" i="1"/>
  <c r="W122" i="1" s="1"/>
  <c r="AB71" i="1"/>
  <c r="AB122" i="1" s="1"/>
  <c r="O71" i="1"/>
  <c r="P71" i="1"/>
  <c r="AN71" i="1"/>
  <c r="AN122" i="1" s="1"/>
  <c r="CH71" i="1"/>
  <c r="CH122" i="1" s="1"/>
  <c r="DI71" i="1"/>
  <c r="DI122" i="1" s="1"/>
  <c r="CN71" i="1"/>
  <c r="CN122" i="1" s="1"/>
  <c r="BL71" i="1"/>
  <c r="BL122" i="1" s="1"/>
  <c r="CP71" i="1"/>
  <c r="CP122" i="1" s="1"/>
  <c r="EK71" i="1"/>
  <c r="EK122" i="1" s="1"/>
  <c r="CM71" i="1"/>
  <c r="CM122" i="1" s="1"/>
  <c r="EN71" i="1"/>
  <c r="EN122" i="1" s="1"/>
  <c r="AH71" i="1"/>
  <c r="AH122" i="1" s="1"/>
  <c r="BO71" i="1"/>
  <c r="BO122" i="1" s="1"/>
  <c r="CX71" i="1"/>
  <c r="CX122" i="1" s="1"/>
  <c r="EQ71" i="1"/>
  <c r="EQ122" i="1" s="1"/>
  <c r="EI71" i="1"/>
  <c r="EI122" i="1" s="1"/>
  <c r="EP71" i="1"/>
  <c r="EP122" i="1" s="1"/>
  <c r="EM71" i="1"/>
  <c r="EM122" i="1" s="1"/>
  <c r="CO71" i="1"/>
  <c r="CO122" i="1" s="1"/>
  <c r="BM71" i="1"/>
  <c r="BM122" i="1" s="1"/>
  <c r="EA71" i="1"/>
  <c r="EA122" i="1" s="1"/>
  <c r="AL71" i="1"/>
  <c r="AL122" i="1" s="1"/>
  <c r="AR171" i="1"/>
  <c r="DK71" i="1"/>
  <c r="DK122" i="1" s="1"/>
  <c r="AF71" i="1"/>
  <c r="AF122" i="1" s="1"/>
  <c r="EJ71" i="1"/>
  <c r="EJ122" i="1" s="1"/>
  <c r="EB71" i="1"/>
  <c r="EB122" i="1" s="1"/>
  <c r="AG71" i="1"/>
  <c r="AG122" i="1" s="1"/>
  <c r="DJ71" i="1"/>
  <c r="DJ122" i="1" s="1"/>
  <c r="CG71" i="1"/>
  <c r="CG122" i="1" s="1"/>
  <c r="AK71" i="1"/>
  <c r="AK122" i="1" s="1"/>
  <c r="AU71" i="1"/>
  <c r="AU122" i="1" s="1"/>
  <c r="AV71" i="1"/>
  <c r="AV122" i="1" s="1"/>
  <c r="AT71" i="1"/>
  <c r="AT122" i="1" s="1"/>
  <c r="AI71" i="1"/>
  <c r="AI122" i="1" s="1"/>
  <c r="AO71" i="1"/>
  <c r="AO122" i="1" s="1"/>
  <c r="AJ71" i="1"/>
  <c r="AJ122" i="1" s="1"/>
  <c r="BN71" i="1"/>
  <c r="BN122" i="1" s="1"/>
  <c r="AM71" i="1"/>
  <c r="AM122" i="1" s="1"/>
  <c r="EH71" i="1"/>
  <c r="EH122" i="1" s="1"/>
  <c r="CA71" i="1"/>
  <c r="CA122" i="1" s="1"/>
  <c r="BF172" i="1"/>
  <c r="BF250" i="1" s="1"/>
  <c r="BG172" i="1"/>
  <c r="BG250" i="1" s="1"/>
  <c r="BE172" i="1"/>
  <c r="BE250" i="1" s="1"/>
  <c r="ES16" i="1"/>
  <c r="EI16" i="1"/>
  <c r="W16" i="1"/>
  <c r="EH15" i="1"/>
  <c r="AB15" i="1"/>
  <c r="EJ15" i="1"/>
  <c r="BE174" i="1"/>
  <c r="EJ367" i="1"/>
  <c r="BE188" i="1"/>
  <c r="EH370" i="1"/>
  <c r="EH365" i="1"/>
  <c r="EJ370" i="1"/>
  <c r="EJ365" i="1"/>
  <c r="EH367" i="1"/>
  <c r="AB370" i="1"/>
  <c r="AB365" i="1"/>
  <c r="AB367" i="1"/>
  <c r="CQ13" i="1"/>
  <c r="BJ6" i="1"/>
  <c r="BI6" i="1"/>
  <c r="BH6" i="1"/>
  <c r="E166" i="1" l="1"/>
  <c r="B167" i="1"/>
  <c r="DP166" i="1"/>
  <c r="DM166" i="1"/>
  <c r="DN166" i="1"/>
  <c r="BK166" i="1"/>
  <c r="BJ166" i="1"/>
  <c r="BI166" i="1"/>
  <c r="BH166" i="1"/>
  <c r="DO166" i="1"/>
  <c r="AD166" i="1"/>
  <c r="DX166" i="1"/>
  <c r="DE166" i="1"/>
  <c r="DF166" i="1"/>
  <c r="BP166" i="1"/>
  <c r="Z166" i="1"/>
  <c r="X166" i="1"/>
  <c r="BQ166" i="1"/>
  <c r="U166" i="1"/>
  <c r="DU166" i="1"/>
  <c r="DA166" i="1"/>
  <c r="BZ166" i="1"/>
  <c r="BS166" i="1"/>
  <c r="AW166" i="1"/>
  <c r="K166" i="1"/>
  <c r="AQ166" i="1"/>
  <c r="DY166" i="1"/>
  <c r="BR166" i="1"/>
  <c r="DW166" i="1"/>
  <c r="BY166" i="1"/>
  <c r="DV166" i="1"/>
  <c r="EE166" i="1"/>
  <c r="AO166" i="1"/>
  <c r="DL166" i="1"/>
  <c r="AV166" i="1"/>
  <c r="AU166" i="1"/>
  <c r="AT166" i="1"/>
  <c r="AP166" i="1"/>
  <c r="AR166" i="1"/>
  <c r="AS166" i="1"/>
  <c r="AP283" i="1"/>
  <c r="CQ10" i="1"/>
  <c r="CQ11" i="1"/>
  <c r="CR10" i="1"/>
  <c r="CR11" i="1"/>
  <c r="BI307" i="1"/>
  <c r="BH307" i="1"/>
  <c r="BG307" i="1"/>
  <c r="BK307" i="1"/>
  <c r="BJ307" i="1"/>
  <c r="AB68" i="1"/>
  <c r="AB69" i="1"/>
  <c r="ES64" i="1"/>
  <c r="ES65" i="1" s="1"/>
  <c r="ES66" i="1" s="1"/>
  <c r="ES67" i="1" s="1"/>
  <c r="ES56" i="1"/>
  <c r="ES57" i="1" s="1"/>
  <c r="ES58" i="1" s="1"/>
  <c r="ES59" i="1" s="1"/>
  <c r="ES60" i="1"/>
  <c r="ES61" i="1" s="1"/>
  <c r="ES62" i="1" s="1"/>
  <c r="ES63" i="1" s="1"/>
  <c r="AB35" i="1"/>
  <c r="W60" i="1"/>
  <c r="W61" i="1" s="1"/>
  <c r="W62" i="1" s="1"/>
  <c r="W63" i="1" s="1"/>
  <c r="W56" i="1"/>
  <c r="W57" i="1" s="1"/>
  <c r="W58" i="1" s="1"/>
  <c r="W59" i="1" s="1"/>
  <c r="W64" i="1"/>
  <c r="W65" i="1" s="1"/>
  <c r="W66" i="1" s="1"/>
  <c r="W67" i="1" s="1"/>
  <c r="EJ44" i="1"/>
  <c r="EJ45" i="1" s="1"/>
  <c r="EJ46" i="1" s="1"/>
  <c r="EJ47" i="1" s="1"/>
  <c r="EJ52" i="1"/>
  <c r="EJ53" i="1" s="1"/>
  <c r="EJ54" i="1" s="1"/>
  <c r="EJ55" i="1" s="1"/>
  <c r="EJ48" i="1"/>
  <c r="EJ49" i="1" s="1"/>
  <c r="EJ50" i="1" s="1"/>
  <c r="EJ51" i="1" s="1"/>
  <c r="CQ20" i="1"/>
  <c r="CQ21" i="1" s="1"/>
  <c r="CQ22" i="1" s="1"/>
  <c r="CQ23" i="1" s="1"/>
  <c r="CQ18" i="1"/>
  <c r="CQ28" i="1"/>
  <c r="CQ29" i="1" s="1"/>
  <c r="CQ30" i="1" s="1"/>
  <c r="CQ31" i="1" s="1"/>
  <c r="CQ24" i="1"/>
  <c r="CQ25" i="1" s="1"/>
  <c r="CQ26" i="1" s="1"/>
  <c r="CQ27" i="1" s="1"/>
  <c r="EI60" i="1"/>
  <c r="EI61" i="1" s="1"/>
  <c r="EI62" i="1" s="1"/>
  <c r="EI63" i="1" s="1"/>
  <c r="EI56" i="1"/>
  <c r="EI57" i="1" s="1"/>
  <c r="EI58" i="1" s="1"/>
  <c r="EI59" i="1" s="1"/>
  <c r="EI64" i="1"/>
  <c r="EI65" i="1" s="1"/>
  <c r="EI66" i="1" s="1"/>
  <c r="EI67" i="1" s="1"/>
  <c r="EH52" i="1"/>
  <c r="EH53" i="1" s="1"/>
  <c r="EH54" i="1" s="1"/>
  <c r="EH55" i="1" s="1"/>
  <c r="EH44" i="1"/>
  <c r="EH45" i="1" s="1"/>
  <c r="EH46" i="1" s="1"/>
  <c r="EH47" i="1" s="1"/>
  <c r="EH48" i="1"/>
  <c r="EH49" i="1" s="1"/>
  <c r="EH50" i="1" s="1"/>
  <c r="EH51" i="1" s="1"/>
  <c r="AB44" i="1"/>
  <c r="AB45" i="1" s="1"/>
  <c r="AB46" i="1" s="1"/>
  <c r="AB47" i="1" s="1"/>
  <c r="AB48" i="1"/>
  <c r="AB49" i="1" s="1"/>
  <c r="AB50" i="1" s="1"/>
  <c r="AB51" i="1" s="1"/>
  <c r="AB52" i="1"/>
  <c r="AB53" i="1" s="1"/>
  <c r="AB54" i="1" s="1"/>
  <c r="AB55" i="1" s="1"/>
  <c r="CA1382" i="4"/>
  <c r="BZ1382" i="4"/>
  <c r="BS1382" i="4"/>
  <c r="CG1382" i="4"/>
  <c r="BT1382" i="4"/>
  <c r="CH1382" i="4"/>
  <c r="E358" i="1"/>
  <c r="Z219" i="1"/>
  <c r="AD219" i="1"/>
  <c r="Z307" i="1"/>
  <c r="AD307" i="1"/>
  <c r="Z358" i="1"/>
  <c r="AD358" i="1"/>
  <c r="U219" i="1"/>
  <c r="X219" i="1"/>
  <c r="U307" i="1"/>
  <c r="X307" i="1"/>
  <c r="U358" i="1"/>
  <c r="X358" i="1"/>
  <c r="K358" i="1"/>
  <c r="K307" i="1"/>
  <c r="K219" i="1"/>
  <c r="O321" i="1"/>
  <c r="BE345" i="1"/>
  <c r="BC323" i="1"/>
  <c r="BD323" i="1"/>
  <c r="P329" i="1"/>
  <c r="AR249" i="1"/>
  <c r="AQ188" i="1"/>
  <c r="BK358" i="1"/>
  <c r="BJ358" i="1"/>
  <c r="BI358" i="1"/>
  <c r="BH358" i="1"/>
  <c r="AS296" i="1"/>
  <c r="DF315" i="1"/>
  <c r="DE315" i="1"/>
  <c r="E307" i="1"/>
  <c r="BT161" i="4"/>
  <c r="CA161" i="4"/>
  <c r="CH161" i="4"/>
  <c r="F164" i="4"/>
  <c r="CE163" i="4"/>
  <c r="BX163" i="4"/>
  <c r="BQ163" i="4"/>
  <c r="BZ227" i="4"/>
  <c r="CG227" i="4"/>
  <c r="BS227" i="4"/>
  <c r="BW227" i="4"/>
  <c r="BP227" i="4"/>
  <c r="CD227" i="4"/>
  <c r="BR227" i="4"/>
  <c r="BY227" i="4"/>
  <c r="CF227" i="4"/>
  <c r="BP626" i="4"/>
  <c r="CD626" i="4"/>
  <c r="BW626" i="4"/>
  <c r="BS626" i="4"/>
  <c r="CG626" i="4"/>
  <c r="BZ626" i="4"/>
  <c r="CH560" i="4"/>
  <c r="CA560" i="4"/>
  <c r="BT560" i="4"/>
  <c r="BR626" i="4"/>
  <c r="CF626" i="4"/>
  <c r="BY626" i="4"/>
  <c r="I162" i="4"/>
  <c r="I561" i="4"/>
  <c r="B161" i="4"/>
  <c r="BF307" i="1"/>
  <c r="BE307" i="1"/>
  <c r="BD307" i="1"/>
  <c r="BC307" i="1"/>
  <c r="AO72" i="1"/>
  <c r="AO123" i="1" s="1"/>
  <c r="BQ358" i="1"/>
  <c r="BP358" i="1"/>
  <c r="BQ307" i="1"/>
  <c r="BP307" i="1"/>
  <c r="BP219" i="1"/>
  <c r="BQ219" i="1"/>
  <c r="BE252" i="1"/>
  <c r="BE183" i="1"/>
  <c r="G228" i="4"/>
  <c r="E228" i="4"/>
  <c r="H228" i="4"/>
  <c r="H627" i="4"/>
  <c r="E627" i="4"/>
  <c r="G627" i="4"/>
  <c r="A229" i="4"/>
  <c r="BS307" i="1"/>
  <c r="BR307" i="1"/>
  <c r="B220" i="1"/>
  <c r="BS219" i="1"/>
  <c r="BR219" i="1"/>
  <c r="BS358" i="1"/>
  <c r="BR358" i="1"/>
  <c r="AW307" i="1"/>
  <c r="BZ307" i="1"/>
  <c r="BY307" i="1"/>
  <c r="AW358" i="1"/>
  <c r="BZ358" i="1"/>
  <c r="BY358" i="1"/>
  <c r="DV307" i="1"/>
  <c r="DV358" i="1"/>
  <c r="EE358" i="1"/>
  <c r="B308" i="1"/>
  <c r="EE307" i="1"/>
  <c r="DM307" i="1"/>
  <c r="DO307" i="1"/>
  <c r="DN307" i="1"/>
  <c r="S264" i="1"/>
  <c r="AJ72" i="1"/>
  <c r="AJ123" i="1" s="1"/>
  <c r="CO72" i="1"/>
  <c r="CO123" i="1" s="1"/>
  <c r="BU264" i="1"/>
  <c r="DX171" i="1"/>
  <c r="BT72" i="1"/>
  <c r="BT123" i="1" s="1"/>
  <c r="AI72" i="1"/>
  <c r="AI123" i="1" s="1"/>
  <c r="DW315" i="1"/>
  <c r="DW171" i="1"/>
  <c r="EI72" i="1"/>
  <c r="EI123" i="1" s="1"/>
  <c r="EF72" i="1"/>
  <c r="EF123" i="1" s="1"/>
  <c r="EC264" i="1"/>
  <c r="BW72" i="1"/>
  <c r="BW123" i="1" s="1"/>
  <c r="AT72" i="1"/>
  <c r="AT123" i="1" s="1"/>
  <c r="CX72" i="1"/>
  <c r="CX123" i="1" s="1"/>
  <c r="AV72" i="1"/>
  <c r="AV123" i="1" s="1"/>
  <c r="BM72" i="1"/>
  <c r="BM123" i="1" s="1"/>
  <c r="EM72" i="1"/>
  <c r="EM123" i="1" s="1"/>
  <c r="AU72" i="1"/>
  <c r="AU123" i="1" s="1"/>
  <c r="EL264" i="1"/>
  <c r="AC264" i="1"/>
  <c r="AG72" i="1"/>
  <c r="AG123" i="1" s="1"/>
  <c r="BO72" i="1"/>
  <c r="BO123" i="1" s="1"/>
  <c r="EN72" i="1"/>
  <c r="EN123" i="1" s="1"/>
  <c r="CM72" i="1"/>
  <c r="CM123" i="1" s="1"/>
  <c r="EB72" i="1"/>
  <c r="EB123" i="1" s="1"/>
  <c r="EK72" i="1"/>
  <c r="EK123" i="1" s="1"/>
  <c r="AB72" i="1"/>
  <c r="AB123" i="1" s="1"/>
  <c r="EJ72" i="1"/>
  <c r="EJ123" i="1" s="1"/>
  <c r="CP72" i="1"/>
  <c r="CP123" i="1" s="1"/>
  <c r="W72" i="1"/>
  <c r="W123" i="1" s="1"/>
  <c r="EO264" i="1"/>
  <c r="BL72" i="1"/>
  <c r="BL123" i="1" s="1"/>
  <c r="ES72" i="1"/>
  <c r="ES123" i="1" s="1"/>
  <c r="AF72" i="1"/>
  <c r="AF123" i="1" s="1"/>
  <c r="CN72" i="1"/>
  <c r="CN123" i="1" s="1"/>
  <c r="AH72" i="1"/>
  <c r="AH123" i="1" s="1"/>
  <c r="DK72" i="1"/>
  <c r="DK123" i="1" s="1"/>
  <c r="CA72" i="1"/>
  <c r="CA123" i="1" s="1"/>
  <c r="BV264" i="1"/>
  <c r="EP72" i="1"/>
  <c r="EP123" i="1" s="1"/>
  <c r="AK72" i="1"/>
  <c r="AK123" i="1" s="1"/>
  <c r="DJ72" i="1"/>
  <c r="DJ123" i="1" s="1"/>
  <c r="EH72" i="1"/>
  <c r="EH123" i="1" s="1"/>
  <c r="DI72" i="1"/>
  <c r="DI123" i="1" s="1"/>
  <c r="DU171" i="1"/>
  <c r="CG72" i="1"/>
  <c r="CG123" i="1" s="1"/>
  <c r="CH72" i="1"/>
  <c r="CH123" i="1" s="1"/>
  <c r="V72" i="1"/>
  <c r="V123" i="1" s="1"/>
  <c r="EQ72" i="1"/>
  <c r="EQ123" i="1" s="1"/>
  <c r="CY72" i="1"/>
  <c r="CY123" i="1" s="1"/>
  <c r="AM72" i="1"/>
  <c r="AM123" i="1" s="1"/>
  <c r="AN72" i="1"/>
  <c r="AN123" i="1" s="1"/>
  <c r="BX72" i="1"/>
  <c r="BX123" i="1" s="1"/>
  <c r="AL72" i="1"/>
  <c r="AL123" i="1" s="1"/>
  <c r="AR264" i="1"/>
  <c r="BN72" i="1"/>
  <c r="BN123" i="1" s="1"/>
  <c r="EA72" i="1"/>
  <c r="EA123" i="1" s="1"/>
  <c r="B502" i="4"/>
  <c r="BH7" i="1"/>
  <c r="DY319" i="1"/>
  <c r="DY316" i="1"/>
  <c r="BW315" i="1"/>
  <c r="BX315" i="1"/>
  <c r="BW75" i="1"/>
  <c r="BW126" i="1" s="1"/>
  <c r="AQ358" i="1"/>
  <c r="EO75" i="1"/>
  <c r="EO126" i="1" s="1"/>
  <c r="EO72" i="1"/>
  <c r="EO123" i="1" s="1"/>
  <c r="EO315" i="1"/>
  <c r="BX75" i="1"/>
  <c r="BX126" i="1" s="1"/>
  <c r="DW316" i="1"/>
  <c r="BV315" i="1"/>
  <c r="BV72" i="1"/>
  <c r="BV123" i="1" s="1"/>
  <c r="BV75" i="1"/>
  <c r="BV126" i="1" s="1"/>
  <c r="BU315" i="1"/>
  <c r="BU72" i="1"/>
  <c r="BU123" i="1" s="1"/>
  <c r="BU75" i="1"/>
  <c r="BU126" i="1" s="1"/>
  <c r="EF75" i="1"/>
  <c r="EF126" i="1" s="1"/>
  <c r="EC75" i="1"/>
  <c r="EC126" i="1" s="1"/>
  <c r="EC315" i="1"/>
  <c r="EC72" i="1"/>
  <c r="EC123" i="1" s="1"/>
  <c r="EL75" i="1"/>
  <c r="EL126" i="1" s="1"/>
  <c r="EF315" i="1"/>
  <c r="EL315" i="1"/>
  <c r="EL72" i="1"/>
  <c r="EL123" i="1" s="1"/>
  <c r="V75" i="1"/>
  <c r="V126" i="1" s="1"/>
  <c r="BG173" i="1"/>
  <c r="BG251" i="1" s="1"/>
  <c r="BF173" i="1"/>
  <c r="BF251" i="1" s="1"/>
  <c r="BE173" i="1"/>
  <c r="BE251" i="1" s="1"/>
  <c r="BE175" i="1"/>
  <c r="BE184" i="1" s="1"/>
  <c r="BT75" i="1"/>
  <c r="BT126" i="1" s="1"/>
  <c r="B359" i="1"/>
  <c r="BT315" i="1"/>
  <c r="V315" i="1"/>
  <c r="T315" i="1"/>
  <c r="T72" i="1"/>
  <c r="T123" i="1" s="1"/>
  <c r="T75" i="1"/>
  <c r="T126" i="1" s="1"/>
  <c r="S315" i="1"/>
  <c r="S72" i="1"/>
  <c r="S123" i="1" s="1"/>
  <c r="S75" i="1"/>
  <c r="S126" i="1" s="1"/>
  <c r="AA75" i="1"/>
  <c r="AA126" i="1" s="1"/>
  <c r="AA315" i="1"/>
  <c r="AA72" i="1"/>
  <c r="AA123" i="1" s="1"/>
  <c r="Y75" i="1"/>
  <c r="Y126" i="1" s="1"/>
  <c r="Y315" i="1"/>
  <c r="Y72" i="1"/>
  <c r="Y123" i="1" s="1"/>
  <c r="AC75" i="1"/>
  <c r="AC126" i="1" s="1"/>
  <c r="AC315" i="1"/>
  <c r="AC72" i="1"/>
  <c r="AC123" i="1" s="1"/>
  <c r="BJ9" i="1"/>
  <c r="BJ11" i="1" s="1"/>
  <c r="BJ7" i="1"/>
  <c r="BI9" i="1"/>
  <c r="BI11" i="1" s="1"/>
  <c r="BI7" i="1"/>
  <c r="P72" i="1"/>
  <c r="P73" i="1" s="1"/>
  <c r="P74" i="1" s="1"/>
  <c r="DN358" i="1"/>
  <c r="DO358" i="1"/>
  <c r="DM358" i="1"/>
  <c r="R75" i="1"/>
  <c r="R72" i="1"/>
  <c r="Q72" i="1"/>
  <c r="Q75" i="1"/>
  <c r="AR315" i="1"/>
  <c r="ES315" i="1"/>
  <c r="AB315" i="1"/>
  <c r="EB315" i="1"/>
  <c r="EJ315" i="1"/>
  <c r="BL315" i="1"/>
  <c r="DK315" i="1"/>
  <c r="AF315" i="1"/>
  <c r="AO315" i="1"/>
  <c r="EQ315" i="1"/>
  <c r="EH315" i="1"/>
  <c r="CX315" i="1"/>
  <c r="EM315" i="1"/>
  <c r="CG315" i="1"/>
  <c r="AU315" i="1"/>
  <c r="AK315" i="1"/>
  <c r="EK315" i="1"/>
  <c r="CA315" i="1"/>
  <c r="W315" i="1"/>
  <c r="BM315" i="1"/>
  <c r="CO315" i="1"/>
  <c r="CH315" i="1"/>
  <c r="AG315" i="1"/>
  <c r="AL315" i="1"/>
  <c r="CP315" i="1"/>
  <c r="BN315" i="1"/>
  <c r="CY315" i="1"/>
  <c r="EA315" i="1"/>
  <c r="AJ315" i="1"/>
  <c r="EN315" i="1"/>
  <c r="DL315" i="1"/>
  <c r="CM315" i="1"/>
  <c r="DI315" i="1"/>
  <c r="AN315" i="1"/>
  <c r="AT315" i="1"/>
  <c r="AH315" i="1"/>
  <c r="DJ315" i="1"/>
  <c r="EP315" i="1"/>
  <c r="BO315" i="1"/>
  <c r="EI315" i="1"/>
  <c r="CN315" i="1"/>
  <c r="DX315" i="1"/>
  <c r="AM315" i="1"/>
  <c r="O72" i="1"/>
  <c r="AV315" i="1"/>
  <c r="AI315" i="1"/>
  <c r="AR172" i="1"/>
  <c r="P83" i="1"/>
  <c r="P84" i="1" s="1"/>
  <c r="P85" i="1" s="1"/>
  <c r="O83" i="1"/>
  <c r="EK75" i="1"/>
  <c r="EK126" i="1" s="1"/>
  <c r="EA75" i="1"/>
  <c r="EA126" i="1" s="1"/>
  <c r="CY75" i="1"/>
  <c r="CY126" i="1" s="1"/>
  <c r="EM75" i="1"/>
  <c r="EM126" i="1" s="1"/>
  <c r="EB75" i="1"/>
  <c r="EB126" i="1" s="1"/>
  <c r="BL75" i="1"/>
  <c r="BL126" i="1" s="1"/>
  <c r="AF75" i="1"/>
  <c r="AF126" i="1" s="1"/>
  <c r="AK75" i="1"/>
  <c r="AK126" i="1" s="1"/>
  <c r="EP75" i="1"/>
  <c r="EP126" i="1" s="1"/>
  <c r="EI75" i="1"/>
  <c r="EI126" i="1" s="1"/>
  <c r="AL75" i="1"/>
  <c r="AL126" i="1" s="1"/>
  <c r="EQ75" i="1"/>
  <c r="EQ126" i="1" s="1"/>
  <c r="CX75" i="1"/>
  <c r="CX126" i="1" s="1"/>
  <c r="BM75" i="1"/>
  <c r="BM126" i="1" s="1"/>
  <c r="AJ75" i="1"/>
  <c r="AJ126" i="1" s="1"/>
  <c r="CH75" i="1"/>
  <c r="CH126" i="1" s="1"/>
  <c r="DK75" i="1"/>
  <c r="DK126" i="1" s="1"/>
  <c r="AV75" i="1"/>
  <c r="AV126" i="1" s="1"/>
  <c r="AH75" i="1"/>
  <c r="AH126" i="1" s="1"/>
  <c r="AI75" i="1"/>
  <c r="AI126" i="1" s="1"/>
  <c r="P75" i="1"/>
  <c r="CP75" i="1"/>
  <c r="CP126" i="1" s="1"/>
  <c r="BN75" i="1"/>
  <c r="BN126" i="1" s="1"/>
  <c r="CO75" i="1"/>
  <c r="CO126" i="1" s="1"/>
  <c r="CG75" i="1"/>
  <c r="CG126" i="1" s="1"/>
  <c r="CM75" i="1"/>
  <c r="CM126" i="1" s="1"/>
  <c r="DJ75" i="1"/>
  <c r="DJ126" i="1" s="1"/>
  <c r="EN75" i="1"/>
  <c r="EN126" i="1" s="1"/>
  <c r="AG75" i="1"/>
  <c r="AG126" i="1" s="1"/>
  <c r="BO75" i="1"/>
  <c r="BO126" i="1" s="1"/>
  <c r="CN75" i="1"/>
  <c r="CN126" i="1" s="1"/>
  <c r="AM75" i="1"/>
  <c r="AM126" i="1" s="1"/>
  <c r="AT75" i="1"/>
  <c r="AT126" i="1" s="1"/>
  <c r="AU75" i="1"/>
  <c r="AU126" i="1" s="1"/>
  <c r="AN75" i="1"/>
  <c r="AN126" i="1" s="1"/>
  <c r="W75" i="1"/>
  <c r="W126" i="1" s="1"/>
  <c r="DI75" i="1"/>
  <c r="DI126" i="1" s="1"/>
  <c r="ES75" i="1"/>
  <c r="ES126" i="1" s="1"/>
  <c r="CQ14" i="1"/>
  <c r="CR14" i="1"/>
  <c r="EJ16" i="1"/>
  <c r="EH16" i="1"/>
  <c r="AB16" i="1"/>
  <c r="BI13" i="1"/>
  <c r="CR364" i="1"/>
  <c r="CQ364" i="1"/>
  <c r="BJ13" i="1"/>
  <c r="BA374" i="1"/>
  <c r="B168" i="1" l="1"/>
  <c r="E167" i="1"/>
  <c r="DN167" i="1"/>
  <c r="BI167" i="1"/>
  <c r="BH167" i="1"/>
  <c r="BJ167" i="1"/>
  <c r="DO167" i="1"/>
  <c r="DP167" i="1"/>
  <c r="DM167" i="1"/>
  <c r="BK167" i="1"/>
  <c r="DX167" i="1"/>
  <c r="AD167" i="1"/>
  <c r="BP167" i="1"/>
  <c r="DF167" i="1"/>
  <c r="BQ167" i="1"/>
  <c r="Z167" i="1"/>
  <c r="DE167" i="1"/>
  <c r="X167" i="1"/>
  <c r="U167" i="1"/>
  <c r="BR167" i="1"/>
  <c r="EE167" i="1"/>
  <c r="BY167" i="1"/>
  <c r="BZ167" i="1"/>
  <c r="AQ167" i="1"/>
  <c r="BS167" i="1"/>
  <c r="K167" i="1"/>
  <c r="AW167" i="1"/>
  <c r="DV167" i="1"/>
  <c r="DW167" i="1"/>
  <c r="DU167" i="1"/>
  <c r="DA167" i="1"/>
  <c r="AO167" i="1"/>
  <c r="DY167" i="1"/>
  <c r="DL167" i="1"/>
  <c r="F167" i="1"/>
  <c r="D167" i="1"/>
  <c r="AR167" i="1"/>
  <c r="AS167" i="1"/>
  <c r="AP167" i="1"/>
  <c r="AP284" i="1"/>
  <c r="BK308" i="1"/>
  <c r="BJ308" i="1"/>
  <c r="BI308" i="1"/>
  <c r="BH308" i="1"/>
  <c r="BG308" i="1"/>
  <c r="BJ14" i="1"/>
  <c r="BJ18" i="1"/>
  <c r="BI14" i="1"/>
  <c r="BI18" i="1"/>
  <c r="EH56" i="1"/>
  <c r="EH57" i="1" s="1"/>
  <c r="EH58" i="1" s="1"/>
  <c r="EH59" i="1" s="1"/>
  <c r="EH64" i="1"/>
  <c r="EH65" i="1" s="1"/>
  <c r="EH66" i="1" s="1"/>
  <c r="EH67" i="1" s="1"/>
  <c r="EH60" i="1"/>
  <c r="EH61" i="1" s="1"/>
  <c r="EH62" i="1" s="1"/>
  <c r="EH63" i="1" s="1"/>
  <c r="CR40" i="1"/>
  <c r="CR41" i="1" s="1"/>
  <c r="CR42" i="1" s="1"/>
  <c r="CR43" i="1" s="1"/>
  <c r="CR36" i="1"/>
  <c r="CR37" i="1" s="1"/>
  <c r="CR38" i="1" s="1"/>
  <c r="CR39" i="1" s="1"/>
  <c r="CR32" i="1"/>
  <c r="CR33" i="1" s="1"/>
  <c r="CR34" i="1" s="1"/>
  <c r="EJ60" i="1"/>
  <c r="EJ61" i="1" s="1"/>
  <c r="EJ62" i="1" s="1"/>
  <c r="EJ63" i="1" s="1"/>
  <c r="EJ56" i="1"/>
  <c r="EJ57" i="1" s="1"/>
  <c r="EJ58" i="1" s="1"/>
  <c r="EJ59" i="1" s="1"/>
  <c r="EJ64" i="1"/>
  <c r="EJ65" i="1" s="1"/>
  <c r="EJ66" i="1" s="1"/>
  <c r="EJ67" i="1" s="1"/>
  <c r="AB60" i="1"/>
  <c r="AB61" i="1" s="1"/>
  <c r="AB62" i="1" s="1"/>
  <c r="AB63" i="1" s="1"/>
  <c r="AB56" i="1"/>
  <c r="AB57" i="1" s="1"/>
  <c r="AB58" i="1" s="1"/>
  <c r="AB59" i="1" s="1"/>
  <c r="AB64" i="1"/>
  <c r="AB65" i="1" s="1"/>
  <c r="AB66" i="1" s="1"/>
  <c r="AB67" i="1" s="1"/>
  <c r="CQ40" i="1"/>
  <c r="CQ41" i="1" s="1"/>
  <c r="CQ42" i="1" s="1"/>
  <c r="CQ43" i="1" s="1"/>
  <c r="CQ36" i="1"/>
  <c r="CQ37" i="1" s="1"/>
  <c r="CQ38" i="1" s="1"/>
  <c r="CQ39" i="1" s="1"/>
  <c r="CQ32" i="1"/>
  <c r="CQ33" i="1" s="1"/>
  <c r="CQ34" i="1" s="1"/>
  <c r="CA1383" i="4"/>
  <c r="CH1383" i="4"/>
  <c r="BT1383" i="4"/>
  <c r="CG1383" i="4"/>
  <c r="BS1383" i="4"/>
  <c r="BZ1383" i="4"/>
  <c r="E359" i="1"/>
  <c r="Z308" i="1"/>
  <c r="AD308" i="1"/>
  <c r="Z220" i="1"/>
  <c r="AD220" i="1"/>
  <c r="Z359" i="1"/>
  <c r="AD359" i="1"/>
  <c r="U308" i="1"/>
  <c r="X308" i="1"/>
  <c r="U220" i="1"/>
  <c r="X220" i="1"/>
  <c r="U359" i="1"/>
  <c r="X359" i="1"/>
  <c r="K359" i="1"/>
  <c r="K308" i="1"/>
  <c r="K220" i="1"/>
  <c r="BE346" i="1"/>
  <c r="P330" i="1"/>
  <c r="O322" i="1"/>
  <c r="BD324" i="1"/>
  <c r="BC324" i="1"/>
  <c r="DU277" i="1"/>
  <c r="T264" i="1"/>
  <c r="Y264" i="1"/>
  <c r="AA264" i="1"/>
  <c r="AR250" i="1"/>
  <c r="BK359" i="1"/>
  <c r="BJ359" i="1"/>
  <c r="BI359" i="1"/>
  <c r="BH359" i="1"/>
  <c r="AS297" i="1"/>
  <c r="DF316" i="1"/>
  <c r="DE316" i="1"/>
  <c r="E308" i="1"/>
  <c r="AR265" i="1"/>
  <c r="CA162" i="4"/>
  <c r="CH162" i="4"/>
  <c r="BT162" i="4"/>
  <c r="CG228" i="4"/>
  <c r="BZ228" i="4"/>
  <c r="BS228" i="4"/>
  <c r="BW228" i="4"/>
  <c r="BP228" i="4"/>
  <c r="CD228" i="4"/>
  <c r="BY228" i="4"/>
  <c r="BR228" i="4"/>
  <c r="CF228" i="4"/>
  <c r="F165" i="4"/>
  <c r="BQ164" i="4"/>
  <c r="BX164" i="4"/>
  <c r="CE164" i="4"/>
  <c r="BY627" i="4"/>
  <c r="BR627" i="4"/>
  <c r="CF627" i="4"/>
  <c r="BW627" i="4"/>
  <c r="BP627" i="4"/>
  <c r="CD627" i="4"/>
  <c r="BZ627" i="4"/>
  <c r="BS627" i="4"/>
  <c r="CG627" i="4"/>
  <c r="CA561" i="4"/>
  <c r="BT561" i="4"/>
  <c r="CH561" i="4"/>
  <c r="I163" i="4"/>
  <c r="B162" i="4"/>
  <c r="I562" i="4"/>
  <c r="BF308" i="1"/>
  <c r="BE308" i="1"/>
  <c r="BD308" i="1"/>
  <c r="BC308" i="1"/>
  <c r="ES73" i="1"/>
  <c r="ES124" i="1" s="1"/>
  <c r="AU73" i="1"/>
  <c r="AU124" i="1" s="1"/>
  <c r="V316" i="1"/>
  <c r="BL73" i="1"/>
  <c r="BL124" i="1" s="1"/>
  <c r="AA265" i="1"/>
  <c r="CH73" i="1"/>
  <c r="CH124" i="1" s="1"/>
  <c r="EM73" i="1"/>
  <c r="EM124" i="1" s="1"/>
  <c r="BM73" i="1"/>
  <c r="BM124" i="1" s="1"/>
  <c r="CG73" i="1"/>
  <c r="CG124" i="1" s="1"/>
  <c r="W73" i="1"/>
  <c r="W124" i="1" s="1"/>
  <c r="CO73" i="1"/>
  <c r="CO124" i="1" s="1"/>
  <c r="AO73" i="1"/>
  <c r="AO124" i="1" s="1"/>
  <c r="AV73" i="1"/>
  <c r="AV124" i="1" s="1"/>
  <c r="CP73" i="1"/>
  <c r="CP124" i="1" s="1"/>
  <c r="AJ73" i="1"/>
  <c r="AJ124" i="1" s="1"/>
  <c r="DI73" i="1"/>
  <c r="DI124" i="1" s="1"/>
  <c r="AI76" i="1"/>
  <c r="AI127" i="1" s="1"/>
  <c r="EJ73" i="1"/>
  <c r="EJ124" i="1" s="1"/>
  <c r="EH73" i="1"/>
  <c r="EH124" i="1" s="1"/>
  <c r="CX73" i="1"/>
  <c r="CX124" i="1" s="1"/>
  <c r="AB73" i="1"/>
  <c r="AB124" i="1" s="1"/>
  <c r="EF76" i="1"/>
  <c r="EF127" i="1" s="1"/>
  <c r="EA73" i="1"/>
  <c r="EA124" i="1" s="1"/>
  <c r="DJ73" i="1"/>
  <c r="DJ124" i="1" s="1"/>
  <c r="AT73" i="1"/>
  <c r="AT124" i="1" s="1"/>
  <c r="EK73" i="1"/>
  <c r="EK124" i="1" s="1"/>
  <c r="BN73" i="1"/>
  <c r="BN124" i="1" s="1"/>
  <c r="AK73" i="1"/>
  <c r="AK124" i="1" s="1"/>
  <c r="BW73" i="1"/>
  <c r="BW124" i="1" s="1"/>
  <c r="EB73" i="1"/>
  <c r="EB124" i="1" s="1"/>
  <c r="Y265" i="1"/>
  <c r="AN76" i="1"/>
  <c r="AN127" i="1" s="1"/>
  <c r="EM76" i="1"/>
  <c r="EM127" i="1" s="1"/>
  <c r="EP73" i="1"/>
  <c r="EP124" i="1" s="1"/>
  <c r="AU76" i="1"/>
  <c r="AU127" i="1" s="1"/>
  <c r="CY76" i="1"/>
  <c r="CY127" i="1" s="1"/>
  <c r="AL73" i="1"/>
  <c r="AL124" i="1" s="1"/>
  <c r="AV76" i="1"/>
  <c r="AV127" i="1" s="1"/>
  <c r="EQ76" i="1"/>
  <c r="EQ127" i="1" s="1"/>
  <c r="T265" i="1"/>
  <c r="AT76" i="1"/>
  <c r="AT127" i="1" s="1"/>
  <c r="EA76" i="1"/>
  <c r="EA127" i="1" s="1"/>
  <c r="CM73" i="1"/>
  <c r="CM124" i="1" s="1"/>
  <c r="EF73" i="1"/>
  <c r="EF124" i="1" s="1"/>
  <c r="CX76" i="1"/>
  <c r="CX127" i="1" s="1"/>
  <c r="EI76" i="1"/>
  <c r="EI127" i="1" s="1"/>
  <c r="AM76" i="1"/>
  <c r="AM127" i="1" s="1"/>
  <c r="EK76" i="1"/>
  <c r="EK127" i="1" s="1"/>
  <c r="BX73" i="1"/>
  <c r="BX124" i="1" s="1"/>
  <c r="CA73" i="1"/>
  <c r="CA124" i="1" s="1"/>
  <c r="AL76" i="1"/>
  <c r="AL127" i="1" s="1"/>
  <c r="W76" i="1"/>
  <c r="W127" i="1" s="1"/>
  <c r="CN76" i="1"/>
  <c r="CN127" i="1" s="1"/>
  <c r="BW76" i="1"/>
  <c r="BW127" i="1" s="1"/>
  <c r="EN73" i="1"/>
  <c r="EN124" i="1" s="1"/>
  <c r="EI73" i="1"/>
  <c r="EI124" i="1" s="1"/>
  <c r="DK73" i="1"/>
  <c r="DK124" i="1" s="1"/>
  <c r="BO76" i="1"/>
  <c r="BO127" i="1" s="1"/>
  <c r="AG76" i="1"/>
  <c r="AG127" i="1" s="1"/>
  <c r="AN73" i="1"/>
  <c r="AN124" i="1" s="1"/>
  <c r="BO73" i="1"/>
  <c r="BO124" i="1" s="1"/>
  <c r="AH76" i="1"/>
  <c r="AH127" i="1" s="1"/>
  <c r="EN76" i="1"/>
  <c r="EN127" i="1" s="1"/>
  <c r="BT76" i="1"/>
  <c r="BT127" i="1" s="1"/>
  <c r="AH73" i="1"/>
  <c r="AH124" i="1" s="1"/>
  <c r="EP76" i="1"/>
  <c r="EP127" i="1" s="1"/>
  <c r="EB76" i="1"/>
  <c r="EB127" i="1" s="1"/>
  <c r="DJ76" i="1"/>
  <c r="DJ127" i="1" s="1"/>
  <c r="AG73" i="1"/>
  <c r="AG124" i="1" s="1"/>
  <c r="AI73" i="1"/>
  <c r="AI124" i="1" s="1"/>
  <c r="CM76" i="1"/>
  <c r="CM127" i="1" s="1"/>
  <c r="V76" i="1"/>
  <c r="V127" i="1" s="1"/>
  <c r="CH76" i="1"/>
  <c r="CH127" i="1" s="1"/>
  <c r="ES76" i="1"/>
  <c r="ES127" i="1" s="1"/>
  <c r="CG76" i="1"/>
  <c r="CG127" i="1" s="1"/>
  <c r="AM73" i="1"/>
  <c r="AM124" i="1" s="1"/>
  <c r="DK76" i="1"/>
  <c r="DK127" i="1" s="1"/>
  <c r="BL76" i="1"/>
  <c r="BL127" i="1" s="1"/>
  <c r="BX76" i="1"/>
  <c r="BX127" i="1" s="1"/>
  <c r="CN73" i="1"/>
  <c r="CN124" i="1" s="1"/>
  <c r="DI76" i="1"/>
  <c r="DI127" i="1" s="1"/>
  <c r="CO76" i="1"/>
  <c r="CO127" i="1" s="1"/>
  <c r="BN76" i="1"/>
  <c r="BN127" i="1" s="1"/>
  <c r="CY73" i="1"/>
  <c r="CY124" i="1" s="1"/>
  <c r="AJ76" i="1"/>
  <c r="AJ127" i="1" s="1"/>
  <c r="BM76" i="1"/>
  <c r="BM127" i="1" s="1"/>
  <c r="CP76" i="1"/>
  <c r="CP127" i="1" s="1"/>
  <c r="AF73" i="1"/>
  <c r="AF124" i="1" s="1"/>
  <c r="BT316" i="1"/>
  <c r="AK76" i="1"/>
  <c r="AK127" i="1" s="1"/>
  <c r="AF76" i="1"/>
  <c r="AF127" i="1" s="1"/>
  <c r="EQ73" i="1"/>
  <c r="EQ124" i="1" s="1"/>
  <c r="BQ220" i="1"/>
  <c r="BP220" i="1"/>
  <c r="BQ308" i="1"/>
  <c r="BP308" i="1"/>
  <c r="BQ359" i="1"/>
  <c r="BP359" i="1"/>
  <c r="BE261" i="1"/>
  <c r="BE262" i="1"/>
  <c r="P120" i="1"/>
  <c r="P184" i="1"/>
  <c r="P183" i="1"/>
  <c r="P86" i="1"/>
  <c r="P119" i="1"/>
  <c r="DU183" i="1"/>
  <c r="DU184" i="1"/>
  <c r="AR120" i="1"/>
  <c r="AR119" i="1"/>
  <c r="G229" i="4"/>
  <c r="H229" i="4"/>
  <c r="E229" i="4"/>
  <c r="H628" i="4"/>
  <c r="E628" i="4"/>
  <c r="G628" i="4"/>
  <c r="A230" i="4"/>
  <c r="BE176" i="1"/>
  <c r="BE254" i="1" s="1"/>
  <c r="BE253" i="1"/>
  <c r="BR308" i="1"/>
  <c r="BS308" i="1"/>
  <c r="BS359" i="1"/>
  <c r="BR359" i="1"/>
  <c r="B221" i="1"/>
  <c r="BS220" i="1"/>
  <c r="BR220" i="1"/>
  <c r="AW308" i="1"/>
  <c r="BY308" i="1"/>
  <c r="BZ308" i="1"/>
  <c r="AW359" i="1"/>
  <c r="BZ359" i="1"/>
  <c r="BY359" i="1"/>
  <c r="DV308" i="1"/>
  <c r="DV359" i="1"/>
  <c r="EE359" i="1"/>
  <c r="DU320" i="1"/>
  <c r="DU319" i="1"/>
  <c r="O84" i="1"/>
  <c r="O73" i="1"/>
  <c r="BT73" i="1"/>
  <c r="BT124" i="1" s="1"/>
  <c r="EE308" i="1"/>
  <c r="B309" i="1"/>
  <c r="DM308" i="1"/>
  <c r="DN308" i="1"/>
  <c r="DO308" i="1"/>
  <c r="BW316" i="1"/>
  <c r="CA316" i="1"/>
  <c r="EO265" i="1"/>
  <c r="BU265" i="1"/>
  <c r="S265" i="1"/>
  <c r="BV265" i="1"/>
  <c r="EC265" i="1"/>
  <c r="AC265" i="1"/>
  <c r="EL265" i="1"/>
  <c r="BX316" i="1"/>
  <c r="EF316" i="1"/>
  <c r="V73" i="1"/>
  <c r="V124" i="1" s="1"/>
  <c r="EO268" i="1"/>
  <c r="AC268" i="1"/>
  <c r="Y268" i="1"/>
  <c r="EL268" i="1"/>
  <c r="BU268" i="1"/>
  <c r="EC268" i="1"/>
  <c r="BV268" i="1"/>
  <c r="P76" i="1"/>
  <c r="P77" i="1" s="1"/>
  <c r="P78" i="1" s="1"/>
  <c r="CH264" i="1"/>
  <c r="CN264" i="1"/>
  <c r="BO264" i="1"/>
  <c r="AF264" i="1"/>
  <c r="AG264" i="1"/>
  <c r="CG264" i="1"/>
  <c r="ES264" i="1"/>
  <c r="EF264" i="1"/>
  <c r="EA264" i="1"/>
  <c r="DU172" i="1"/>
  <c r="DU264" i="1"/>
  <c r="BL264" i="1"/>
  <c r="EI264" i="1"/>
  <c r="BN264" i="1"/>
  <c r="DI264" i="1"/>
  <c r="DW172" i="1"/>
  <c r="DW264" i="1"/>
  <c r="EH264" i="1"/>
  <c r="AI264" i="1"/>
  <c r="AL264" i="1"/>
  <c r="DJ264" i="1"/>
  <c r="AU264" i="1"/>
  <c r="BX264" i="1"/>
  <c r="AK264" i="1"/>
  <c r="W264" i="1"/>
  <c r="EM264" i="1"/>
  <c r="BT264" i="1"/>
  <c r="AN264" i="1"/>
  <c r="EP264" i="1"/>
  <c r="CP264" i="1"/>
  <c r="BM264" i="1"/>
  <c r="DX264" i="1"/>
  <c r="EJ264" i="1"/>
  <c r="DL264" i="1"/>
  <c r="AV264" i="1"/>
  <c r="CA264" i="1"/>
  <c r="AB264" i="1"/>
  <c r="DK264" i="1"/>
  <c r="EK264" i="1"/>
  <c r="AM264" i="1"/>
  <c r="AH264" i="1"/>
  <c r="EB264" i="1"/>
  <c r="AO172" i="1"/>
  <c r="AO264" i="1"/>
  <c r="CY264" i="1"/>
  <c r="CX264" i="1"/>
  <c r="CO264" i="1"/>
  <c r="EQ264" i="1"/>
  <c r="CM264" i="1"/>
  <c r="AT264" i="1"/>
  <c r="AJ264" i="1"/>
  <c r="V264" i="1"/>
  <c r="EN264" i="1"/>
  <c r="BW264" i="1"/>
  <c r="B503" i="4"/>
  <c r="BI10" i="1"/>
  <c r="BJ10" i="1"/>
  <c r="BH10" i="1"/>
  <c r="DY318" i="1"/>
  <c r="DY317" i="1"/>
  <c r="DY323" i="1"/>
  <c r="DY320" i="1"/>
  <c r="BX79" i="1"/>
  <c r="BX130" i="1" s="1"/>
  <c r="DW318" i="1"/>
  <c r="EF79" i="1"/>
  <c r="EF130" i="1" s="1"/>
  <c r="BW319" i="1"/>
  <c r="DW186" i="1"/>
  <c r="BW79" i="1"/>
  <c r="BW130" i="1" s="1"/>
  <c r="V79" i="1"/>
  <c r="V130" i="1" s="1"/>
  <c r="BT79" i="1"/>
  <c r="BT130" i="1" s="1"/>
  <c r="AQ359" i="1"/>
  <c r="BX319" i="1"/>
  <c r="EO73" i="1"/>
  <c r="EO124" i="1" s="1"/>
  <c r="EO316" i="1"/>
  <c r="EO76" i="1"/>
  <c r="EO127" i="1" s="1"/>
  <c r="EO319" i="1"/>
  <c r="EO79" i="1"/>
  <c r="EO130" i="1" s="1"/>
  <c r="BU73" i="1"/>
  <c r="BU124" i="1" s="1"/>
  <c r="BU316" i="1"/>
  <c r="BV79" i="1"/>
  <c r="BV130" i="1" s="1"/>
  <c r="BV76" i="1"/>
  <c r="BV127" i="1" s="1"/>
  <c r="BV319" i="1"/>
  <c r="BV73" i="1"/>
  <c r="BV124" i="1" s="1"/>
  <c r="BV316" i="1"/>
  <c r="BU79" i="1"/>
  <c r="BU130" i="1" s="1"/>
  <c r="BU76" i="1"/>
  <c r="BU127" i="1" s="1"/>
  <c r="BU319" i="1"/>
  <c r="DW319" i="1"/>
  <c r="EF319" i="1"/>
  <c r="EC73" i="1"/>
  <c r="EC124" i="1" s="1"/>
  <c r="EC316" i="1"/>
  <c r="EC79" i="1"/>
  <c r="EC130" i="1" s="1"/>
  <c r="EC76" i="1"/>
  <c r="EC127" i="1" s="1"/>
  <c r="EC319" i="1"/>
  <c r="EL73" i="1"/>
  <c r="EL124" i="1" s="1"/>
  <c r="EL316" i="1"/>
  <c r="EL79" i="1"/>
  <c r="EL130" i="1" s="1"/>
  <c r="EL76" i="1"/>
  <c r="EL127" i="1" s="1"/>
  <c r="EL319" i="1"/>
  <c r="V319" i="1"/>
  <c r="BT319" i="1"/>
  <c r="S79" i="1"/>
  <c r="S130" i="1" s="1"/>
  <c r="T79" i="1"/>
  <c r="T130" i="1" s="1"/>
  <c r="Q79" i="1"/>
  <c r="R79" i="1"/>
  <c r="AC79" i="1"/>
  <c r="AC130" i="1" s="1"/>
  <c r="Y79" i="1"/>
  <c r="Y130" i="1" s="1"/>
  <c r="AA79" i="1"/>
  <c r="AA130" i="1" s="1"/>
  <c r="B360" i="1"/>
  <c r="DW320" i="1"/>
  <c r="S76" i="1"/>
  <c r="S127" i="1" s="1"/>
  <c r="S319" i="1"/>
  <c r="S73" i="1"/>
  <c r="S124" i="1" s="1"/>
  <c r="S316" i="1"/>
  <c r="T76" i="1"/>
  <c r="T127" i="1" s="1"/>
  <c r="T319" i="1"/>
  <c r="T73" i="1"/>
  <c r="T124" i="1" s="1"/>
  <c r="T316" i="1"/>
  <c r="Y73" i="1"/>
  <c r="Y124" i="1" s="1"/>
  <c r="Y316" i="1"/>
  <c r="Y76" i="1"/>
  <c r="Y127" i="1" s="1"/>
  <c r="Y319" i="1"/>
  <c r="AA73" i="1"/>
  <c r="AA124" i="1" s="1"/>
  <c r="AA316" i="1"/>
  <c r="AA76" i="1"/>
  <c r="AA127" i="1" s="1"/>
  <c r="AA319" i="1"/>
  <c r="AC73" i="1"/>
  <c r="AC124" i="1" s="1"/>
  <c r="AC316" i="1"/>
  <c r="AC76" i="1"/>
  <c r="AC127" i="1" s="1"/>
  <c r="AC319" i="1"/>
  <c r="CH316" i="1"/>
  <c r="ES316" i="1"/>
  <c r="DJ316" i="1"/>
  <c r="AI316" i="1"/>
  <c r="EI316" i="1"/>
  <c r="AN316" i="1"/>
  <c r="AO316" i="1"/>
  <c r="AK316" i="1"/>
  <c r="EM316" i="1"/>
  <c r="DI316" i="1"/>
  <c r="AF316" i="1"/>
  <c r="DK316" i="1"/>
  <c r="DX316" i="1"/>
  <c r="CN316" i="1"/>
  <c r="AU316" i="1"/>
  <c r="AH316" i="1"/>
  <c r="BL316" i="1"/>
  <c r="EH316" i="1"/>
  <c r="CM316" i="1"/>
  <c r="CO316" i="1"/>
  <c r="CG316" i="1"/>
  <c r="AB316" i="1"/>
  <c r="EJ316" i="1"/>
  <c r="EK316" i="1"/>
  <c r="BO316" i="1"/>
  <c r="DL316" i="1"/>
  <c r="EB316" i="1"/>
  <c r="EN316" i="1"/>
  <c r="BM316" i="1"/>
  <c r="AJ316" i="1"/>
  <c r="AM316" i="1"/>
  <c r="CX316" i="1"/>
  <c r="EQ316" i="1"/>
  <c r="EA316" i="1"/>
  <c r="AV316" i="1"/>
  <c r="CY316" i="1"/>
  <c r="EP316" i="1"/>
  <c r="AT316" i="1"/>
  <c r="BN316" i="1"/>
  <c r="CP316" i="1"/>
  <c r="AL316" i="1"/>
  <c r="W316" i="1"/>
  <c r="AG316" i="1"/>
  <c r="CY79" i="1"/>
  <c r="CY130" i="1" s="1"/>
  <c r="DN359" i="1"/>
  <c r="DM359" i="1"/>
  <c r="DO359" i="1"/>
  <c r="Q76" i="1"/>
  <c r="Q73" i="1"/>
  <c r="R73" i="1"/>
  <c r="R76" i="1"/>
  <c r="BN79" i="1"/>
  <c r="BN130" i="1" s="1"/>
  <c r="AJ319" i="1"/>
  <c r="EB79" i="1"/>
  <c r="EB130" i="1" s="1"/>
  <c r="EB319" i="1"/>
  <c r="DK319" i="1"/>
  <c r="CO79" i="1"/>
  <c r="CO130" i="1" s="1"/>
  <c r="EK319" i="1"/>
  <c r="AO319" i="1"/>
  <c r="AG79" i="1"/>
  <c r="AG130" i="1" s="1"/>
  <c r="CH319" i="1"/>
  <c r="BM319" i="1"/>
  <c r="AV319" i="1"/>
  <c r="AH319" i="1"/>
  <c r="CM319" i="1"/>
  <c r="CN319" i="1"/>
  <c r="AK319" i="1"/>
  <c r="AI319" i="1"/>
  <c r="DJ319" i="1"/>
  <c r="BM79" i="1"/>
  <c r="BM130" i="1" s="1"/>
  <c r="CO319" i="1"/>
  <c r="AR319" i="1"/>
  <c r="AG319" i="1"/>
  <c r="CP319" i="1"/>
  <c r="AR316" i="1"/>
  <c r="CX319" i="1"/>
  <c r="BN319" i="1"/>
  <c r="CY319" i="1"/>
  <c r="EM319" i="1"/>
  <c r="W319" i="1"/>
  <c r="AN319" i="1"/>
  <c r="BO319" i="1"/>
  <c r="DI319" i="1"/>
  <c r="AL319" i="1"/>
  <c r="BL319" i="1"/>
  <c r="EI319" i="1"/>
  <c r="AT319" i="1"/>
  <c r="DL319" i="1"/>
  <c r="EP319" i="1"/>
  <c r="ES319" i="1"/>
  <c r="EA319" i="1"/>
  <c r="DK79" i="1"/>
  <c r="DK130" i="1" s="1"/>
  <c r="EQ319" i="1"/>
  <c r="CH79" i="1"/>
  <c r="CH130" i="1" s="1"/>
  <c r="EK79" i="1"/>
  <c r="EK130" i="1" s="1"/>
  <c r="AF319" i="1"/>
  <c r="AJ79" i="1"/>
  <c r="AJ130" i="1" s="1"/>
  <c r="AU319" i="1"/>
  <c r="EN319" i="1"/>
  <c r="AM319" i="1"/>
  <c r="CG319" i="1"/>
  <c r="AV80" i="1"/>
  <c r="AV131" i="1" s="1"/>
  <c r="DI79" i="1"/>
  <c r="DI130" i="1" s="1"/>
  <c r="CX79" i="1"/>
  <c r="CX130" i="1" s="1"/>
  <c r="EQ79" i="1"/>
  <c r="EQ130" i="1" s="1"/>
  <c r="AN79" i="1"/>
  <c r="AN130" i="1" s="1"/>
  <c r="BO79" i="1"/>
  <c r="BO130" i="1" s="1"/>
  <c r="CM79" i="1"/>
  <c r="CM130" i="1" s="1"/>
  <c r="AI79" i="1"/>
  <c r="AI130" i="1" s="1"/>
  <c r="AH79" i="1"/>
  <c r="AH130" i="1" s="1"/>
  <c r="CN79" i="1"/>
  <c r="CN130" i="1" s="1"/>
  <c r="ES79" i="1"/>
  <c r="ES130" i="1" s="1"/>
  <c r="EA79" i="1"/>
  <c r="EA130" i="1" s="1"/>
  <c r="AL79" i="1"/>
  <c r="AL130" i="1" s="1"/>
  <c r="AU80" i="1"/>
  <c r="AU131" i="1" s="1"/>
  <c r="AK79" i="1"/>
  <c r="AK130" i="1" s="1"/>
  <c r="AF79" i="1"/>
  <c r="AF130" i="1" s="1"/>
  <c r="DJ79" i="1"/>
  <c r="DJ130" i="1" s="1"/>
  <c r="W79" i="1"/>
  <c r="W130" i="1" s="1"/>
  <c r="AM79" i="1"/>
  <c r="AM130" i="1" s="1"/>
  <c r="EM79" i="1"/>
  <c r="EM130" i="1" s="1"/>
  <c r="EP79" i="1"/>
  <c r="EP130" i="1" s="1"/>
  <c r="AR173" i="1"/>
  <c r="CG79" i="1"/>
  <c r="CG130" i="1" s="1"/>
  <c r="CP79" i="1"/>
  <c r="CP130" i="1" s="1"/>
  <c r="CR71" i="1"/>
  <c r="CR122" i="1" s="1"/>
  <c r="BL79" i="1"/>
  <c r="BL130" i="1" s="1"/>
  <c r="EI79" i="1"/>
  <c r="EI130" i="1" s="1"/>
  <c r="O79" i="1"/>
  <c r="CQ71" i="1"/>
  <c r="CQ122" i="1" s="1"/>
  <c r="AT80" i="1"/>
  <c r="AT131" i="1" s="1"/>
  <c r="EN79" i="1"/>
  <c r="EN130" i="1" s="1"/>
  <c r="P79" i="1"/>
  <c r="P80" i="1" s="1"/>
  <c r="P81" i="1" s="1"/>
  <c r="P82" i="1" s="1"/>
  <c r="BE178" i="1"/>
  <c r="BE256" i="1" s="1"/>
  <c r="O95" i="1"/>
  <c r="P95" i="1"/>
  <c r="P96" i="1" s="1"/>
  <c r="P97" i="1" s="1"/>
  <c r="P98" i="1" s="1"/>
  <c r="EH75" i="1"/>
  <c r="EH126" i="1" s="1"/>
  <c r="EJ75" i="1"/>
  <c r="EJ126" i="1" s="1"/>
  <c r="DX172" i="1"/>
  <c r="O75" i="1"/>
  <c r="AB75" i="1"/>
  <c r="AB126" i="1" s="1"/>
  <c r="BI186" i="1"/>
  <c r="BI364" i="1"/>
  <c r="BI365" i="1" s="1"/>
  <c r="BH15" i="1"/>
  <c r="BH16" i="1" s="1"/>
  <c r="BH14" i="1"/>
  <c r="CQ15" i="1"/>
  <c r="BI15" i="1"/>
  <c r="BI16" i="1" s="1"/>
  <c r="CQ370" i="1"/>
  <c r="CQ365" i="1"/>
  <c r="CR370" i="1"/>
  <c r="CR365" i="1"/>
  <c r="CQ367" i="1"/>
  <c r="BH364" i="1"/>
  <c r="BJ364" i="1"/>
  <c r="CR367" i="1"/>
  <c r="BH187" i="1"/>
  <c r="BJ186" i="1"/>
  <c r="AZ374" i="1"/>
  <c r="AZ6" i="1"/>
  <c r="BB374" i="1"/>
  <c r="BB6" i="1"/>
  <c r="BA6" i="1"/>
  <c r="CC6" i="1"/>
  <c r="B169" i="1" l="1"/>
  <c r="E168" i="1"/>
  <c r="DP168" i="1"/>
  <c r="DO168" i="1"/>
  <c r="BH168" i="1"/>
  <c r="DM168" i="1"/>
  <c r="BK168" i="1"/>
  <c r="BI168" i="1"/>
  <c r="BJ168" i="1"/>
  <c r="DN168" i="1"/>
  <c r="DX168" i="1"/>
  <c r="AD168" i="1"/>
  <c r="DE168" i="1"/>
  <c r="X168" i="1"/>
  <c r="Z168" i="1"/>
  <c r="DF168" i="1"/>
  <c r="BQ168" i="1"/>
  <c r="BP168" i="1"/>
  <c r="EE168" i="1"/>
  <c r="U168" i="1"/>
  <c r="K168" i="1"/>
  <c r="AQ168" i="1"/>
  <c r="BR168" i="1"/>
  <c r="BS168" i="1"/>
  <c r="BZ168" i="1"/>
  <c r="BY168" i="1"/>
  <c r="DA168" i="1"/>
  <c r="DU168" i="1"/>
  <c r="DY168" i="1"/>
  <c r="AW168" i="1"/>
  <c r="DV168" i="1"/>
  <c r="AO168" i="1"/>
  <c r="DW168" i="1"/>
  <c r="DL168" i="1"/>
  <c r="AR168" i="1"/>
  <c r="AS168" i="1"/>
  <c r="AP168" i="1"/>
  <c r="AR266" i="1"/>
  <c r="AP285" i="1"/>
  <c r="BT77" i="1"/>
  <c r="BT128" i="1" s="1"/>
  <c r="BW74" i="1"/>
  <c r="BX317" i="1"/>
  <c r="V77" i="1"/>
  <c r="BK309" i="1"/>
  <c r="BJ309" i="1"/>
  <c r="BI309" i="1"/>
  <c r="BH309" i="1"/>
  <c r="BG309" i="1"/>
  <c r="DU313" i="1"/>
  <c r="CQ68" i="1"/>
  <c r="CQ69" i="1"/>
  <c r="CR69" i="1"/>
  <c r="CR68" i="1"/>
  <c r="CQ35" i="1"/>
  <c r="CQ52" i="1"/>
  <c r="CQ53" i="1" s="1"/>
  <c r="CQ54" i="1" s="1"/>
  <c r="CQ55" i="1" s="1"/>
  <c r="CQ48" i="1"/>
  <c r="CQ49" i="1" s="1"/>
  <c r="CQ50" i="1" s="1"/>
  <c r="CQ51" i="1" s="1"/>
  <c r="CQ44" i="1"/>
  <c r="CQ45" i="1" s="1"/>
  <c r="CQ46" i="1" s="1"/>
  <c r="CQ47" i="1" s="1"/>
  <c r="CR35" i="1"/>
  <c r="BA7" i="1"/>
  <c r="BB7" i="1"/>
  <c r="BZ1384" i="4"/>
  <c r="BS1384" i="4"/>
  <c r="CG1384" i="4"/>
  <c r="BT1384" i="4"/>
  <c r="CH1384" i="4"/>
  <c r="CA1384" i="4"/>
  <c r="F360" i="1"/>
  <c r="E360" i="1"/>
  <c r="D360" i="1"/>
  <c r="Z309" i="1"/>
  <c r="AD309" i="1"/>
  <c r="Z221" i="1"/>
  <c r="AD221" i="1"/>
  <c r="Z360" i="1"/>
  <c r="AD360" i="1"/>
  <c r="U309" i="1"/>
  <c r="X309" i="1"/>
  <c r="U221" i="1"/>
  <c r="X221" i="1"/>
  <c r="U360" i="1"/>
  <c r="X360" i="1"/>
  <c r="K360" i="1"/>
  <c r="K309" i="1"/>
  <c r="K221" i="1"/>
  <c r="DU278" i="1"/>
  <c r="O323" i="1"/>
  <c r="P331" i="1"/>
  <c r="BE347" i="1"/>
  <c r="BC325" i="1"/>
  <c r="BD325" i="1"/>
  <c r="AO250" i="1"/>
  <c r="AA268" i="1"/>
  <c r="BI187" i="1"/>
  <c r="DW187" i="1"/>
  <c r="DW188" i="1" s="1"/>
  <c r="AR251" i="1"/>
  <c r="T268" i="1"/>
  <c r="S268" i="1"/>
  <c r="BJ187" i="1"/>
  <c r="BK360" i="1"/>
  <c r="BJ360" i="1"/>
  <c r="BI360" i="1"/>
  <c r="BH360" i="1"/>
  <c r="AS298" i="1"/>
  <c r="BT320" i="1"/>
  <c r="CA317" i="1"/>
  <c r="DF317" i="1"/>
  <c r="DE317" i="1"/>
  <c r="BX74" i="1"/>
  <c r="BX125" i="1" s="1"/>
  <c r="V320" i="1"/>
  <c r="E309" i="1"/>
  <c r="D309" i="1"/>
  <c r="F309" i="1"/>
  <c r="BW317" i="1"/>
  <c r="EK265" i="1"/>
  <c r="AK265" i="1"/>
  <c r="DI265" i="1"/>
  <c r="BM265" i="1"/>
  <c r="BN265" i="1"/>
  <c r="CO265" i="1"/>
  <c r="AG265" i="1"/>
  <c r="BW265" i="1"/>
  <c r="BX265" i="1"/>
  <c r="DK265" i="1"/>
  <c r="CP265" i="1"/>
  <c r="AU265" i="1"/>
  <c r="EI265" i="1"/>
  <c r="CX265" i="1"/>
  <c r="EN265" i="1"/>
  <c r="EP265" i="1"/>
  <c r="BL265" i="1"/>
  <c r="AF265" i="1"/>
  <c r="DJ265" i="1"/>
  <c r="AB265" i="1"/>
  <c r="BO265" i="1"/>
  <c r="V265" i="1"/>
  <c r="CY265" i="1"/>
  <c r="AL265" i="1"/>
  <c r="DU265" i="1"/>
  <c r="AO265" i="1"/>
  <c r="AN265" i="1"/>
  <c r="BT265" i="1"/>
  <c r="CN265" i="1"/>
  <c r="AV265" i="1"/>
  <c r="AI265" i="1"/>
  <c r="EA265" i="1"/>
  <c r="AJ265" i="1"/>
  <c r="EB265" i="1"/>
  <c r="AT265" i="1"/>
  <c r="DL265" i="1"/>
  <c r="EM265" i="1"/>
  <c r="EH265" i="1"/>
  <c r="EF265" i="1"/>
  <c r="CH265" i="1"/>
  <c r="AH265" i="1"/>
  <c r="EJ265" i="1"/>
  <c r="W265" i="1"/>
  <c r="ES265" i="1"/>
  <c r="DW265" i="1"/>
  <c r="CM265" i="1"/>
  <c r="AM265" i="1"/>
  <c r="EQ265" i="1"/>
  <c r="DX265" i="1"/>
  <c r="CG265" i="1"/>
  <c r="DK266" i="1"/>
  <c r="CH163" i="4"/>
  <c r="CA163" i="4"/>
  <c r="BT163" i="4"/>
  <c r="BP229" i="4"/>
  <c r="CD229" i="4"/>
  <c r="BW229" i="4"/>
  <c r="CG229" i="4"/>
  <c r="BZ229" i="4"/>
  <c r="BS229" i="4"/>
  <c r="CF229" i="4"/>
  <c r="BY229" i="4"/>
  <c r="BR229" i="4"/>
  <c r="F166" i="4"/>
  <c r="CE165" i="4"/>
  <c r="BX165" i="4"/>
  <c r="BQ165" i="4"/>
  <c r="BW320" i="1"/>
  <c r="BW77" i="1"/>
  <c r="BW128" i="1" s="1"/>
  <c r="EK266" i="1"/>
  <c r="BT562" i="4"/>
  <c r="CH562" i="4"/>
  <c r="CA562" i="4"/>
  <c r="CF628" i="4"/>
  <c r="BR628" i="4"/>
  <c r="BY628" i="4"/>
  <c r="CD628" i="4"/>
  <c r="BW628" i="4"/>
  <c r="BP628" i="4"/>
  <c r="CG628" i="4"/>
  <c r="BZ628" i="4"/>
  <c r="BS628" i="4"/>
  <c r="AT266" i="1"/>
  <c r="W266" i="1"/>
  <c r="EF317" i="1"/>
  <c r="EF74" i="1"/>
  <c r="EF125" i="1" s="1"/>
  <c r="BX320" i="1"/>
  <c r="BX77" i="1"/>
  <c r="BX128" i="1" s="1"/>
  <c r="ES266" i="1"/>
  <c r="I164" i="4"/>
  <c r="B163" i="4"/>
  <c r="I563" i="4"/>
  <c r="AV266" i="1"/>
  <c r="AG266" i="1"/>
  <c r="EF266" i="1"/>
  <c r="AB266" i="1"/>
  <c r="CN266" i="1"/>
  <c r="BO266" i="1"/>
  <c r="AJ266" i="1"/>
  <c r="EB266" i="1"/>
  <c r="CA265" i="1"/>
  <c r="BL266" i="1"/>
  <c r="AF266" i="1"/>
  <c r="EJ266" i="1"/>
  <c r="BM266" i="1"/>
  <c r="EF320" i="1"/>
  <c r="EF77" i="1"/>
  <c r="EF128" i="1" s="1"/>
  <c r="EM266" i="1"/>
  <c r="EH266" i="1"/>
  <c r="BF309" i="1"/>
  <c r="BE309" i="1"/>
  <c r="BD309" i="1"/>
  <c r="BC309" i="1"/>
  <c r="AN266" i="1"/>
  <c r="DL266" i="1"/>
  <c r="CH266" i="1"/>
  <c r="AH266" i="1"/>
  <c r="CX266" i="1"/>
  <c r="EP266" i="1"/>
  <c r="EA266" i="1"/>
  <c r="DJ266" i="1"/>
  <c r="AO266" i="1"/>
  <c r="AI266" i="1"/>
  <c r="EN266" i="1"/>
  <c r="CY266" i="1"/>
  <c r="CA266" i="1"/>
  <c r="AL266" i="1"/>
  <c r="AJ80" i="1"/>
  <c r="AJ131" i="1" s="1"/>
  <c r="T266" i="1"/>
  <c r="AN80" i="1"/>
  <c r="AN131" i="1" s="1"/>
  <c r="AC80" i="1"/>
  <c r="AC131" i="1" s="1"/>
  <c r="DL171" i="1"/>
  <c r="EQ80" i="1"/>
  <c r="EQ131" i="1" s="1"/>
  <c r="R80" i="1"/>
  <c r="R81" i="1" s="1"/>
  <c r="DK74" i="1"/>
  <c r="DK125" i="1" s="1"/>
  <c r="CM74" i="1"/>
  <c r="CM125" i="1" s="1"/>
  <c r="CP74" i="1"/>
  <c r="CP125" i="1" s="1"/>
  <c r="CX80" i="1"/>
  <c r="CX131" i="1" s="1"/>
  <c r="Q80" i="1"/>
  <c r="DJ77" i="1"/>
  <c r="DJ128" i="1" s="1"/>
  <c r="DI80" i="1"/>
  <c r="DI131" i="1" s="1"/>
  <c r="T323" i="1"/>
  <c r="BX323" i="1"/>
  <c r="EI74" i="1"/>
  <c r="EI125" i="1" s="1"/>
  <c r="EA77" i="1"/>
  <c r="EA128" i="1" s="1"/>
  <c r="AK74" i="1"/>
  <c r="AK125" i="1" s="1"/>
  <c r="AV81" i="1"/>
  <c r="AV132" i="1" s="1"/>
  <c r="S323" i="1"/>
  <c r="EQ74" i="1"/>
  <c r="EQ125" i="1" s="1"/>
  <c r="CN74" i="1"/>
  <c r="CN125" i="1" s="1"/>
  <c r="EB77" i="1"/>
  <c r="EB128" i="1" s="1"/>
  <c r="EN80" i="1"/>
  <c r="EN131" i="1" s="1"/>
  <c r="EN74" i="1"/>
  <c r="EN125" i="1" s="1"/>
  <c r="AT77" i="1"/>
  <c r="AT128" i="1" s="1"/>
  <c r="BN74" i="1"/>
  <c r="BN125" i="1" s="1"/>
  <c r="AV74" i="1"/>
  <c r="AV125" i="1" s="1"/>
  <c r="AT81" i="1"/>
  <c r="AT132" i="1" s="1"/>
  <c r="EP77" i="1"/>
  <c r="EP128" i="1" s="1"/>
  <c r="EK74" i="1"/>
  <c r="EK125" i="1" s="1"/>
  <c r="AO74" i="1"/>
  <c r="AO125" i="1" s="1"/>
  <c r="BL77" i="1"/>
  <c r="BL128" i="1" s="1"/>
  <c r="AA266" i="1"/>
  <c r="EQ77" i="1"/>
  <c r="EQ128" i="1" s="1"/>
  <c r="AT74" i="1"/>
  <c r="AT125" i="1" s="1"/>
  <c r="CO74" i="1"/>
  <c r="CO125" i="1" s="1"/>
  <c r="AF77" i="1"/>
  <c r="AF128" i="1" s="1"/>
  <c r="DK77" i="1"/>
  <c r="DK128" i="1" s="1"/>
  <c r="CN77" i="1"/>
  <c r="CN128" i="1" s="1"/>
  <c r="DJ74" i="1"/>
  <c r="DJ125" i="1" s="1"/>
  <c r="W74" i="1"/>
  <c r="W125" i="1" s="1"/>
  <c r="AK77" i="1"/>
  <c r="AK128" i="1" s="1"/>
  <c r="AM74" i="1"/>
  <c r="AM125" i="1" s="1"/>
  <c r="W77" i="1"/>
  <c r="W128" i="1" s="1"/>
  <c r="AV77" i="1"/>
  <c r="AV128" i="1" s="1"/>
  <c r="EA74" i="1"/>
  <c r="EA125" i="1" s="1"/>
  <c r="CG74" i="1"/>
  <c r="CG125" i="1" s="1"/>
  <c r="CG77" i="1"/>
  <c r="CG128" i="1" s="1"/>
  <c r="AH74" i="1"/>
  <c r="AH125" i="1" s="1"/>
  <c r="AL77" i="1"/>
  <c r="AL128" i="1" s="1"/>
  <c r="AL74" i="1"/>
  <c r="AL125" i="1" s="1"/>
  <c r="BM74" i="1"/>
  <c r="BM125" i="1" s="1"/>
  <c r="AF74" i="1"/>
  <c r="AF125" i="1" s="1"/>
  <c r="ES77" i="1"/>
  <c r="ES128" i="1" s="1"/>
  <c r="BL80" i="1"/>
  <c r="BL131" i="1" s="1"/>
  <c r="CA74" i="1"/>
  <c r="CA125" i="1" s="1"/>
  <c r="CY77" i="1"/>
  <c r="CY128" i="1" s="1"/>
  <c r="AB74" i="1"/>
  <c r="AB125" i="1" s="1"/>
  <c r="EM74" i="1"/>
  <c r="EM125" i="1" s="1"/>
  <c r="EI80" i="1"/>
  <c r="EI131" i="1" s="1"/>
  <c r="Y266" i="1"/>
  <c r="EP80" i="1"/>
  <c r="EP131" i="1" s="1"/>
  <c r="W80" i="1"/>
  <c r="W131" i="1" s="1"/>
  <c r="CP77" i="1"/>
  <c r="CP128" i="1" s="1"/>
  <c r="CH77" i="1"/>
  <c r="CH128" i="1" s="1"/>
  <c r="AM80" i="1"/>
  <c r="AM131" i="1" s="1"/>
  <c r="DJ80" i="1"/>
  <c r="DJ131" i="1" s="1"/>
  <c r="AU77" i="1"/>
  <c r="AU128" i="1" s="1"/>
  <c r="CX74" i="1"/>
  <c r="CX125" i="1" s="1"/>
  <c r="CH74" i="1"/>
  <c r="CH125" i="1" s="1"/>
  <c r="CY80" i="1"/>
  <c r="CY131" i="1" s="1"/>
  <c r="EK80" i="1"/>
  <c r="EK131" i="1" s="1"/>
  <c r="CP80" i="1"/>
  <c r="CP131" i="1" s="1"/>
  <c r="AF80" i="1"/>
  <c r="AF131" i="1" s="1"/>
  <c r="AG80" i="1"/>
  <c r="AG131" i="1" s="1"/>
  <c r="BM77" i="1"/>
  <c r="BM128" i="1" s="1"/>
  <c r="DK80" i="1"/>
  <c r="DK131" i="1" s="1"/>
  <c r="AK80" i="1"/>
  <c r="AK131" i="1" s="1"/>
  <c r="S269" i="1"/>
  <c r="EN77" i="1"/>
  <c r="EN128" i="1" s="1"/>
  <c r="EK77" i="1"/>
  <c r="EK128" i="1" s="1"/>
  <c r="EP74" i="1"/>
  <c r="EP125" i="1" s="1"/>
  <c r="EH74" i="1"/>
  <c r="EH125" i="1" s="1"/>
  <c r="AU81" i="1"/>
  <c r="AU132" i="1" s="1"/>
  <c r="AJ77" i="1"/>
  <c r="AJ128" i="1" s="1"/>
  <c r="CM77" i="1"/>
  <c r="CM128" i="1" s="1"/>
  <c r="CG80" i="1"/>
  <c r="CG131" i="1" s="1"/>
  <c r="EM80" i="1"/>
  <c r="EM131" i="1" s="1"/>
  <c r="T269" i="1"/>
  <c r="AL80" i="1"/>
  <c r="AL131" i="1" s="1"/>
  <c r="CO80" i="1"/>
  <c r="CO131" i="1" s="1"/>
  <c r="AH77" i="1"/>
  <c r="AH128" i="1" s="1"/>
  <c r="AM77" i="1"/>
  <c r="AM128" i="1" s="1"/>
  <c r="EM77" i="1"/>
  <c r="EM128" i="1" s="1"/>
  <c r="BL74" i="1"/>
  <c r="BL125" i="1" s="1"/>
  <c r="EA80" i="1"/>
  <c r="EA131" i="1" s="1"/>
  <c r="CY74" i="1"/>
  <c r="CY125" i="1" s="1"/>
  <c r="BM80" i="1"/>
  <c r="BM131" i="1" s="1"/>
  <c r="ES80" i="1"/>
  <c r="ES131" i="1" s="1"/>
  <c r="V317" i="1"/>
  <c r="BO74" i="1"/>
  <c r="BO125" i="1" s="1"/>
  <c r="AN77" i="1"/>
  <c r="AN128" i="1" s="1"/>
  <c r="EJ74" i="1"/>
  <c r="EJ125" i="1" s="1"/>
  <c r="CN80" i="1"/>
  <c r="CN131" i="1" s="1"/>
  <c r="EB80" i="1"/>
  <c r="EB131" i="1" s="1"/>
  <c r="BN77" i="1"/>
  <c r="BN128" i="1" s="1"/>
  <c r="BT80" i="1"/>
  <c r="BT131" i="1" s="1"/>
  <c r="AN74" i="1"/>
  <c r="AN125" i="1" s="1"/>
  <c r="EI77" i="1"/>
  <c r="EI128" i="1" s="1"/>
  <c r="AI77" i="1"/>
  <c r="AI128" i="1" s="1"/>
  <c r="AI80" i="1"/>
  <c r="AI131" i="1" s="1"/>
  <c r="BN80" i="1"/>
  <c r="BN131" i="1" s="1"/>
  <c r="EF80" i="1"/>
  <c r="EF131" i="1" s="1"/>
  <c r="BT74" i="1"/>
  <c r="BT125" i="1" s="1"/>
  <c r="CO77" i="1"/>
  <c r="CO128" i="1" s="1"/>
  <c r="AI74" i="1"/>
  <c r="AI125" i="1" s="1"/>
  <c r="AA269" i="1"/>
  <c r="CH80" i="1"/>
  <c r="CH131" i="1" s="1"/>
  <c r="CM80" i="1"/>
  <c r="CM131" i="1" s="1"/>
  <c r="AA80" i="1"/>
  <c r="AA131" i="1" s="1"/>
  <c r="AG77" i="1"/>
  <c r="AG128" i="1" s="1"/>
  <c r="CX77" i="1"/>
  <c r="CX128" i="1" s="1"/>
  <c r="DI74" i="1"/>
  <c r="DI125" i="1" s="1"/>
  <c r="AU74" i="1"/>
  <c r="AU125" i="1" s="1"/>
  <c r="AH80" i="1"/>
  <c r="AH131" i="1" s="1"/>
  <c r="Y80" i="1"/>
  <c r="Y131" i="1" s="1"/>
  <c r="V323" i="1"/>
  <c r="DI77" i="1"/>
  <c r="DI128" i="1" s="1"/>
  <c r="AG74" i="1"/>
  <c r="AG125" i="1" s="1"/>
  <c r="BO80" i="1"/>
  <c r="BO131" i="1" s="1"/>
  <c r="BW323" i="1"/>
  <c r="BO77" i="1"/>
  <c r="BO128" i="1" s="1"/>
  <c r="EB74" i="1"/>
  <c r="EB125" i="1" s="1"/>
  <c r="AJ74" i="1"/>
  <c r="AJ125" i="1" s="1"/>
  <c r="ES74" i="1"/>
  <c r="ES125" i="1" s="1"/>
  <c r="BQ221" i="1"/>
  <c r="BP221" i="1"/>
  <c r="BQ309" i="1"/>
  <c r="BP309" i="1"/>
  <c r="BQ360" i="1"/>
  <c r="BP360" i="1"/>
  <c r="G230" i="4"/>
  <c r="H230" i="4"/>
  <c r="E230" i="4"/>
  <c r="H629" i="4"/>
  <c r="E629" i="4"/>
  <c r="G629" i="4"/>
  <c r="A231" i="4"/>
  <c r="B222" i="1"/>
  <c r="BS221" i="1"/>
  <c r="BR221" i="1"/>
  <c r="BS309" i="1"/>
  <c r="BR309" i="1"/>
  <c r="BS360" i="1"/>
  <c r="BR360" i="1"/>
  <c r="AW360" i="1"/>
  <c r="BZ360" i="1"/>
  <c r="BY360" i="1"/>
  <c r="AW309" i="1"/>
  <c r="BZ309" i="1"/>
  <c r="BY309" i="1"/>
  <c r="DV309" i="1"/>
  <c r="DV360" i="1"/>
  <c r="DU321" i="1"/>
  <c r="BT317" i="1"/>
  <c r="DU324" i="1"/>
  <c r="DU323" i="1"/>
  <c r="EE360" i="1"/>
  <c r="BT266" i="1"/>
  <c r="O80" i="1"/>
  <c r="O96" i="1"/>
  <c r="O74" i="1"/>
  <c r="O85" i="1"/>
  <c r="DO309" i="1"/>
  <c r="B310" i="1"/>
  <c r="EE309" i="1"/>
  <c r="DM309" i="1"/>
  <c r="DN309" i="1"/>
  <c r="DP309" i="1"/>
  <c r="V74" i="1"/>
  <c r="V125" i="1" s="1"/>
  <c r="V266" i="1"/>
  <c r="S266" i="1"/>
  <c r="BU266" i="1"/>
  <c r="EO266" i="1"/>
  <c r="BV269" i="1"/>
  <c r="EC269" i="1"/>
  <c r="BU269" i="1"/>
  <c r="EL269" i="1"/>
  <c r="Y269" i="1"/>
  <c r="AC269" i="1"/>
  <c r="EL266" i="1"/>
  <c r="EO269" i="1"/>
  <c r="AC266" i="1"/>
  <c r="EC266" i="1"/>
  <c r="BV266" i="1"/>
  <c r="EL272" i="1"/>
  <c r="EC272" i="1"/>
  <c r="BV272" i="1"/>
  <c r="EO272" i="1"/>
  <c r="BU272" i="1"/>
  <c r="CY268" i="1"/>
  <c r="DW268" i="1"/>
  <c r="DW173" i="1"/>
  <c r="ES268" i="1"/>
  <c r="V268" i="1"/>
  <c r="DI268" i="1"/>
  <c r="AJ268" i="1"/>
  <c r="AB268" i="1"/>
  <c r="BX268" i="1"/>
  <c r="BM268" i="1"/>
  <c r="CG268" i="1"/>
  <c r="AO173" i="1"/>
  <c r="AO268" i="1"/>
  <c r="CP268" i="1"/>
  <c r="AU268" i="1"/>
  <c r="AT268" i="1"/>
  <c r="BN268" i="1"/>
  <c r="EB268" i="1"/>
  <c r="AG268" i="1"/>
  <c r="AV268" i="1"/>
  <c r="EP268" i="1"/>
  <c r="EI268" i="1"/>
  <c r="CM268" i="1"/>
  <c r="DL268" i="1"/>
  <c r="DJ268" i="1"/>
  <c r="AH268" i="1"/>
  <c r="AN268" i="1"/>
  <c r="AM268" i="1"/>
  <c r="BL268" i="1"/>
  <c r="AF268" i="1"/>
  <c r="AL268" i="1"/>
  <c r="EQ268" i="1"/>
  <c r="EJ268" i="1"/>
  <c r="DU173" i="1"/>
  <c r="DU268" i="1"/>
  <c r="BT268" i="1"/>
  <c r="BW268" i="1"/>
  <c r="AI268" i="1"/>
  <c r="CO268" i="1"/>
  <c r="BO268" i="1"/>
  <c r="CQ72" i="1"/>
  <c r="CQ123" i="1" s="1"/>
  <c r="CR72" i="1"/>
  <c r="CR123" i="1" s="1"/>
  <c r="EN268" i="1"/>
  <c r="CX268" i="1"/>
  <c r="EK268" i="1"/>
  <c r="EM268" i="1"/>
  <c r="EH268" i="1"/>
  <c r="CN268" i="1"/>
  <c r="EA268" i="1"/>
  <c r="DK268" i="1"/>
  <c r="CH268" i="1"/>
  <c r="W268" i="1"/>
  <c r="EF268" i="1"/>
  <c r="DX268" i="1"/>
  <c r="AK268" i="1"/>
  <c r="B504" i="4"/>
  <c r="AZ7" i="1"/>
  <c r="EF323" i="1"/>
  <c r="DY324" i="1"/>
  <c r="DY322" i="1"/>
  <c r="DY321" i="1"/>
  <c r="BX80" i="1"/>
  <c r="BX131" i="1" s="1"/>
  <c r="DS188" i="1"/>
  <c r="AO186" i="1"/>
  <c r="DT188" i="1"/>
  <c r="CZ188" i="1"/>
  <c r="DW317" i="1"/>
  <c r="BW80" i="1"/>
  <c r="BW131" i="1" s="1"/>
  <c r="DW324" i="1"/>
  <c r="DW323" i="1"/>
  <c r="V80" i="1"/>
  <c r="V131" i="1" s="1"/>
  <c r="BT323" i="1"/>
  <c r="AQ360" i="1"/>
  <c r="DU322" i="1"/>
  <c r="EO80" i="1"/>
  <c r="EO131" i="1" s="1"/>
  <c r="EO323" i="1"/>
  <c r="EO77" i="1"/>
  <c r="EO128" i="1" s="1"/>
  <c r="EO320" i="1"/>
  <c r="EO74" i="1"/>
  <c r="EO125" i="1" s="1"/>
  <c r="EO317" i="1"/>
  <c r="BV74" i="1"/>
  <c r="BV125" i="1" s="1"/>
  <c r="BV317" i="1"/>
  <c r="BU77" i="1"/>
  <c r="BU128" i="1" s="1"/>
  <c r="BU320" i="1"/>
  <c r="BU80" i="1"/>
  <c r="BU131" i="1" s="1"/>
  <c r="BU323" i="1"/>
  <c r="BV77" i="1"/>
  <c r="BV128" i="1" s="1"/>
  <c r="BV320" i="1"/>
  <c r="BV80" i="1"/>
  <c r="BV131" i="1" s="1"/>
  <c r="BV323" i="1"/>
  <c r="BU74" i="1"/>
  <c r="BU125" i="1" s="1"/>
  <c r="BU317" i="1"/>
  <c r="EL77" i="1"/>
  <c r="EL128" i="1" s="1"/>
  <c r="EL320" i="1"/>
  <c r="EL80" i="1"/>
  <c r="EL131" i="1" s="1"/>
  <c r="EL323" i="1"/>
  <c r="EL74" i="1"/>
  <c r="EL125" i="1" s="1"/>
  <c r="EL317" i="1"/>
  <c r="EC77" i="1"/>
  <c r="EC128" i="1" s="1"/>
  <c r="EC320" i="1"/>
  <c r="EC80" i="1"/>
  <c r="EC131" i="1" s="1"/>
  <c r="EC323" i="1"/>
  <c r="EC74" i="1"/>
  <c r="EC125" i="1" s="1"/>
  <c r="EC317" i="1"/>
  <c r="AA323" i="1"/>
  <c r="S80" i="1"/>
  <c r="S131" i="1" s="1"/>
  <c r="T80" i="1"/>
  <c r="T131" i="1" s="1"/>
  <c r="Y323" i="1"/>
  <c r="AC323" i="1"/>
  <c r="BE179" i="1"/>
  <c r="BE257" i="1" s="1"/>
  <c r="DW326" i="1"/>
  <c r="DW325" i="1"/>
  <c r="DW322" i="1"/>
  <c r="DW321" i="1"/>
  <c r="B361" i="1"/>
  <c r="BT78" i="1"/>
  <c r="BT129" i="1" s="1"/>
  <c r="BT321" i="1"/>
  <c r="T74" i="1"/>
  <c r="T125" i="1" s="1"/>
  <c r="T317" i="1"/>
  <c r="T77" i="1"/>
  <c r="T128" i="1" s="1"/>
  <c r="T320" i="1"/>
  <c r="S74" i="1"/>
  <c r="S125" i="1" s="1"/>
  <c r="S317" i="1"/>
  <c r="S77" i="1"/>
  <c r="S128" i="1" s="1"/>
  <c r="S320" i="1"/>
  <c r="AA74" i="1"/>
  <c r="AA125" i="1" s="1"/>
  <c r="AA317" i="1"/>
  <c r="Y77" i="1"/>
  <c r="Y128" i="1" s="1"/>
  <c r="Y320" i="1"/>
  <c r="AA77" i="1"/>
  <c r="AA128" i="1" s="1"/>
  <c r="AA320" i="1"/>
  <c r="Y74" i="1"/>
  <c r="Y125" i="1" s="1"/>
  <c r="Y317" i="1"/>
  <c r="AC77" i="1"/>
  <c r="AC128" i="1" s="1"/>
  <c r="AC320" i="1"/>
  <c r="AC74" i="1"/>
  <c r="AC125" i="1" s="1"/>
  <c r="AC317" i="1"/>
  <c r="V78" i="1"/>
  <c r="V129" i="1" s="1"/>
  <c r="AZ9" i="1"/>
  <c r="AZ11" i="1" s="1"/>
  <c r="BB9" i="1"/>
  <c r="CC9" i="1"/>
  <c r="CC7" i="1"/>
  <c r="BA9" i="1"/>
  <c r="ES320" i="1"/>
  <c r="DK320" i="1"/>
  <c r="DN360" i="1"/>
  <c r="AV317" i="1"/>
  <c r="EJ317" i="1"/>
  <c r="DK317" i="1"/>
  <c r="CY320" i="1"/>
  <c r="EA317" i="1"/>
  <c r="BL320" i="1"/>
  <c r="BN320" i="1"/>
  <c r="EB320" i="1"/>
  <c r="EQ317" i="1"/>
  <c r="AB317" i="1"/>
  <c r="AF317" i="1"/>
  <c r="AL320" i="1"/>
  <c r="CX320" i="1"/>
  <c r="CN320" i="1"/>
  <c r="CM320" i="1"/>
  <c r="CX317" i="1"/>
  <c r="CG317" i="1"/>
  <c r="DI317" i="1"/>
  <c r="DI320" i="1"/>
  <c r="CO320" i="1"/>
  <c r="AJ320" i="1"/>
  <c r="AG317" i="1"/>
  <c r="AM317" i="1"/>
  <c r="EM317" i="1"/>
  <c r="BO320" i="1"/>
  <c r="AH320" i="1"/>
  <c r="AV320" i="1"/>
  <c r="W317" i="1"/>
  <c r="AJ317" i="1"/>
  <c r="CO317" i="1"/>
  <c r="AK317" i="1"/>
  <c r="AL317" i="1"/>
  <c r="BM317" i="1"/>
  <c r="CM317" i="1"/>
  <c r="AO317" i="1"/>
  <c r="BM320" i="1"/>
  <c r="EH317" i="1"/>
  <c r="CH320" i="1"/>
  <c r="AN317" i="1"/>
  <c r="EQ320" i="1"/>
  <c r="EM320" i="1"/>
  <c r="DJ320" i="1"/>
  <c r="AO320" i="1"/>
  <c r="CP317" i="1"/>
  <c r="EN317" i="1"/>
  <c r="W320" i="1"/>
  <c r="EI317" i="1"/>
  <c r="AF320" i="1"/>
  <c r="EB317" i="1"/>
  <c r="BL317" i="1"/>
  <c r="CG320" i="1"/>
  <c r="AI317" i="1"/>
  <c r="EA320" i="1"/>
  <c r="AI320" i="1"/>
  <c r="BN317" i="1"/>
  <c r="DL317" i="1"/>
  <c r="DL320" i="1"/>
  <c r="DJ317" i="1"/>
  <c r="AM320" i="1"/>
  <c r="EN320" i="1"/>
  <c r="AK320" i="1"/>
  <c r="AT317" i="1"/>
  <c r="BO317" i="1"/>
  <c r="AH317" i="1"/>
  <c r="EP320" i="1"/>
  <c r="CY323" i="1"/>
  <c r="EK320" i="1"/>
  <c r="EP317" i="1"/>
  <c r="EK317" i="1"/>
  <c r="AU317" i="1"/>
  <c r="ES317" i="1"/>
  <c r="CN317" i="1"/>
  <c r="AU320" i="1"/>
  <c r="AN320" i="1"/>
  <c r="AT320" i="1"/>
  <c r="CP320" i="1"/>
  <c r="DO360" i="1"/>
  <c r="CY317" i="1"/>
  <c r="DX317" i="1"/>
  <c r="EI320" i="1"/>
  <c r="AG320" i="1"/>
  <c r="DM360" i="1"/>
  <c r="CH317" i="1"/>
  <c r="R77" i="1"/>
  <c r="R74" i="1"/>
  <c r="AP331" i="1"/>
  <c r="AP327" i="1"/>
  <c r="Q74" i="1"/>
  <c r="Q77" i="1"/>
  <c r="DP360" i="1"/>
  <c r="BN323" i="1"/>
  <c r="EB323" i="1"/>
  <c r="DI323" i="1"/>
  <c r="CG323" i="1"/>
  <c r="CO323" i="1"/>
  <c r="CP323" i="1"/>
  <c r="BL323" i="1"/>
  <c r="AL323" i="1"/>
  <c r="EP323" i="1"/>
  <c r="AG323" i="1"/>
  <c r="DL323" i="1"/>
  <c r="DK323" i="1"/>
  <c r="AR323" i="1"/>
  <c r="AR318" i="1"/>
  <c r="AR317" i="1"/>
  <c r="AF323" i="1"/>
  <c r="DJ323" i="1"/>
  <c r="CX323" i="1"/>
  <c r="AN323" i="1"/>
  <c r="AO323" i="1"/>
  <c r="ES323" i="1"/>
  <c r="AJ323" i="1"/>
  <c r="AR320" i="1"/>
  <c r="AU323" i="1"/>
  <c r="BM323" i="1"/>
  <c r="AI323" i="1"/>
  <c r="AB76" i="1"/>
  <c r="AB127" i="1" s="1"/>
  <c r="AB319" i="1"/>
  <c r="EK323" i="1"/>
  <c r="EH76" i="1"/>
  <c r="EH127" i="1" s="1"/>
  <c r="EH319" i="1"/>
  <c r="AV323" i="1"/>
  <c r="AH323" i="1"/>
  <c r="CH323" i="1"/>
  <c r="AT323" i="1"/>
  <c r="W323" i="1"/>
  <c r="DX173" i="1"/>
  <c r="DX319" i="1"/>
  <c r="EJ76" i="1"/>
  <c r="EJ127" i="1" s="1"/>
  <c r="EJ319" i="1"/>
  <c r="EI323" i="1"/>
  <c r="CN323" i="1"/>
  <c r="EQ323" i="1"/>
  <c r="EM323" i="1"/>
  <c r="AK323" i="1"/>
  <c r="AM323" i="1"/>
  <c r="CM323" i="1"/>
  <c r="EA323" i="1"/>
  <c r="EN323" i="1"/>
  <c r="O76" i="1"/>
  <c r="BO323" i="1"/>
  <c r="CQ315" i="1"/>
  <c r="CR315" i="1"/>
  <c r="O107" i="1"/>
  <c r="O249" i="1" s="1"/>
  <c r="P107" i="1"/>
  <c r="AP328" i="1"/>
  <c r="BI370" i="1"/>
  <c r="CQ16" i="1"/>
  <c r="CR16" i="1"/>
  <c r="BI367" i="1"/>
  <c r="BJ15" i="1"/>
  <c r="BJ16" i="1" s="1"/>
  <c r="BH365" i="1"/>
  <c r="BJ370" i="1"/>
  <c r="BJ365" i="1"/>
  <c r="BJ367" i="1"/>
  <c r="BH367" i="1"/>
  <c r="BH370" i="1"/>
  <c r="CC13" i="1"/>
  <c r="BA13" i="1"/>
  <c r="BB13" i="1"/>
  <c r="CB6" i="1"/>
  <c r="CA374" i="1"/>
  <c r="CB374" i="1"/>
  <c r="CC374" i="1"/>
  <c r="E169" i="1" l="1"/>
  <c r="DO169" i="1"/>
  <c r="BH169" i="1"/>
  <c r="DM169" i="1"/>
  <c r="DN169" i="1"/>
  <c r="BK169" i="1"/>
  <c r="BI169" i="1"/>
  <c r="BJ169" i="1"/>
  <c r="DP169" i="1"/>
  <c r="AD169" i="1"/>
  <c r="Z169" i="1"/>
  <c r="BP169" i="1"/>
  <c r="BQ169" i="1"/>
  <c r="X169" i="1"/>
  <c r="DX169" i="1"/>
  <c r="DF169" i="1"/>
  <c r="DE169" i="1"/>
  <c r="U169" i="1"/>
  <c r="EE169" i="1"/>
  <c r="K169" i="1"/>
  <c r="DW169" i="1"/>
  <c r="DA169" i="1"/>
  <c r="DU169" i="1"/>
  <c r="DY169" i="1"/>
  <c r="BY169" i="1"/>
  <c r="AW169" i="1"/>
  <c r="BZ169" i="1"/>
  <c r="BS169" i="1"/>
  <c r="DV169" i="1"/>
  <c r="BR169" i="1"/>
  <c r="AQ169" i="1"/>
  <c r="AO169" i="1"/>
  <c r="DL169" i="1"/>
  <c r="AR169" i="1"/>
  <c r="AP169" i="1"/>
  <c r="AS169" i="1"/>
  <c r="V321" i="1"/>
  <c r="V128" i="1"/>
  <c r="BW318" i="1"/>
  <c r="BW125" i="1"/>
  <c r="BB18" i="1"/>
  <c r="BB122" i="1"/>
  <c r="BB123" i="1" s="1"/>
  <c r="BB124" i="1" s="1"/>
  <c r="BB125" i="1" s="1"/>
  <c r="BB126" i="1" s="1"/>
  <c r="BB127" i="1" s="1"/>
  <c r="BB128" i="1" s="1"/>
  <c r="BB129" i="1" s="1"/>
  <c r="BB130" i="1" s="1"/>
  <c r="BB131" i="1" s="1"/>
  <c r="BB132" i="1" s="1"/>
  <c r="BB133" i="1" s="1"/>
  <c r="BB134" i="1" s="1"/>
  <c r="BB135" i="1" s="1"/>
  <c r="BB136" i="1" s="1"/>
  <c r="BB137" i="1" s="1"/>
  <c r="BB138" i="1" s="1"/>
  <c r="BB139" i="1" s="1"/>
  <c r="BB140" i="1" s="1"/>
  <c r="BB141" i="1" s="1"/>
  <c r="BB142" i="1" s="1"/>
  <c r="BB143" i="1" s="1"/>
  <c r="BB144" i="1" s="1"/>
  <c r="BB145" i="1" s="1"/>
  <c r="BB146" i="1" s="1"/>
  <c r="BB147" i="1" s="1"/>
  <c r="BB148" i="1" s="1"/>
  <c r="BB149" i="1" s="1"/>
  <c r="BB150" i="1" s="1"/>
  <c r="BB151" i="1" s="1"/>
  <c r="BB152" i="1" s="1"/>
  <c r="BB153" i="1" s="1"/>
  <c r="BB154" i="1" s="1"/>
  <c r="BB155" i="1" s="1"/>
  <c r="BB156" i="1" s="1"/>
  <c r="BB157" i="1" s="1"/>
  <c r="BB158" i="1" s="1"/>
  <c r="BB159" i="1" s="1"/>
  <c r="BB160" i="1" s="1"/>
  <c r="BB161" i="1" s="1"/>
  <c r="BB162" i="1" s="1"/>
  <c r="BB163" i="1" s="1"/>
  <c r="BB164" i="1" s="1"/>
  <c r="BB165" i="1" s="1"/>
  <c r="BB166" i="1" s="1"/>
  <c r="BB167" i="1" s="1"/>
  <c r="BB168" i="1" s="1"/>
  <c r="BB169" i="1" s="1"/>
  <c r="BA18" i="1"/>
  <c r="BA122" i="1"/>
  <c r="BA123" i="1" s="1"/>
  <c r="BA124" i="1" s="1"/>
  <c r="BA125" i="1" s="1"/>
  <c r="BA126" i="1" s="1"/>
  <c r="BA127" i="1" s="1"/>
  <c r="BA128" i="1" s="1"/>
  <c r="BA129" i="1" s="1"/>
  <c r="BA130" i="1" s="1"/>
  <c r="BA131" i="1" s="1"/>
  <c r="BA132" i="1" s="1"/>
  <c r="BA133" i="1" s="1"/>
  <c r="BA134" i="1" s="1"/>
  <c r="BA135" i="1" s="1"/>
  <c r="BA136" i="1" s="1"/>
  <c r="BA137" i="1" s="1"/>
  <c r="BA138" i="1" s="1"/>
  <c r="BA139" i="1" s="1"/>
  <c r="BA140" i="1" s="1"/>
  <c r="BA141" i="1" s="1"/>
  <c r="BA142" i="1" s="1"/>
  <c r="BA143" i="1" s="1"/>
  <c r="BA144" i="1" s="1"/>
  <c r="BA145" i="1" s="1"/>
  <c r="BA146" i="1" s="1"/>
  <c r="BA147" i="1" s="1"/>
  <c r="BA148" i="1" s="1"/>
  <c r="BA149" i="1" s="1"/>
  <c r="BA150" i="1" s="1"/>
  <c r="BA151" i="1" s="1"/>
  <c r="BA152" i="1" s="1"/>
  <c r="BA153" i="1" s="1"/>
  <c r="BA154" i="1" s="1"/>
  <c r="BA155" i="1" s="1"/>
  <c r="BA156" i="1" s="1"/>
  <c r="BA157" i="1" s="1"/>
  <c r="BA158" i="1" s="1"/>
  <c r="BA159" i="1" s="1"/>
  <c r="BA160" i="1" s="1"/>
  <c r="BA161" i="1" s="1"/>
  <c r="BA162" i="1" s="1"/>
  <c r="BA163" i="1" s="1"/>
  <c r="BA164" i="1" s="1"/>
  <c r="BA165" i="1" s="1"/>
  <c r="BA166" i="1" s="1"/>
  <c r="BA167" i="1" s="1"/>
  <c r="BA168" i="1" s="1"/>
  <c r="BA169" i="1" s="1"/>
  <c r="BW267" i="1"/>
  <c r="AP286" i="1"/>
  <c r="AR267" i="1"/>
  <c r="AJ171" i="1"/>
  <c r="DJ171" i="1"/>
  <c r="EF78" i="1"/>
  <c r="EJ171" i="1"/>
  <c r="BO171" i="1"/>
  <c r="CP171" i="1"/>
  <c r="Y171" i="1"/>
  <c r="CH171" i="1"/>
  <c r="CM171" i="1"/>
  <c r="W171" i="1"/>
  <c r="EB171" i="1"/>
  <c r="EL171" i="1"/>
  <c r="BU171" i="1"/>
  <c r="CX171" i="1"/>
  <c r="DK171" i="1"/>
  <c r="CO171" i="1"/>
  <c r="AG171" i="1"/>
  <c r="CY171" i="1"/>
  <c r="AT171" i="1"/>
  <c r="AT249" i="1" s="1"/>
  <c r="BW78" i="1"/>
  <c r="BW322" i="1" s="1"/>
  <c r="BL171" i="1"/>
  <c r="AC81" i="1"/>
  <c r="AC132" i="1" s="1"/>
  <c r="Y81" i="1"/>
  <c r="Y325" i="1" s="1"/>
  <c r="AU171" i="1"/>
  <c r="AO171" i="1"/>
  <c r="EO171" i="1"/>
  <c r="DI171" i="1"/>
  <c r="EK171" i="1"/>
  <c r="EM171" i="1"/>
  <c r="AA324" i="1"/>
  <c r="AB171" i="1"/>
  <c r="AV171" i="1"/>
  <c r="BN171" i="1"/>
  <c r="T171" i="1"/>
  <c r="CA171" i="1"/>
  <c r="BT172" i="1"/>
  <c r="EN171" i="1"/>
  <c r="AC171" i="1"/>
  <c r="AI171" i="1"/>
  <c r="EH171" i="1"/>
  <c r="AF171" i="1"/>
  <c r="BX78" i="1"/>
  <c r="EP171" i="1"/>
  <c r="BM171" i="1"/>
  <c r="CN171" i="1"/>
  <c r="S171" i="1"/>
  <c r="EC171" i="1"/>
  <c r="EF324" i="1"/>
  <c r="AL171" i="1"/>
  <c r="EQ171" i="1"/>
  <c r="BA10" i="1"/>
  <c r="BA11" i="1"/>
  <c r="AH171" i="1"/>
  <c r="AV82" i="1"/>
  <c r="BV171" i="1"/>
  <c r="CC10" i="1"/>
  <c r="CC11" i="1"/>
  <c r="AK171" i="1"/>
  <c r="BB10" i="1"/>
  <c r="BB11" i="1"/>
  <c r="CG171" i="1"/>
  <c r="AN171" i="1"/>
  <c r="EA171" i="1"/>
  <c r="EI171" i="1"/>
  <c r="ES171" i="1"/>
  <c r="BT81" i="1"/>
  <c r="BT132" i="1" s="1"/>
  <c r="BW171" i="1"/>
  <c r="AA171" i="1"/>
  <c r="V172" i="1"/>
  <c r="V171" i="1"/>
  <c r="AM171" i="1"/>
  <c r="BK310" i="1"/>
  <c r="BJ310" i="1"/>
  <c r="BI310" i="1"/>
  <c r="BH310" i="1"/>
  <c r="BG310" i="1"/>
  <c r="CQ56" i="1"/>
  <c r="CQ57" i="1" s="1"/>
  <c r="CQ58" i="1" s="1"/>
  <c r="CQ59" i="1" s="1"/>
  <c r="CQ64" i="1"/>
  <c r="CQ65" i="1" s="1"/>
  <c r="CQ66" i="1" s="1"/>
  <c r="CQ67" i="1" s="1"/>
  <c r="CQ60" i="1"/>
  <c r="CQ61" i="1" s="1"/>
  <c r="CQ62" i="1" s="1"/>
  <c r="CQ63" i="1" s="1"/>
  <c r="CC24" i="1"/>
  <c r="CC25" i="1" s="1"/>
  <c r="CC26" i="1" s="1"/>
  <c r="CC27" i="1" s="1"/>
  <c r="CC18" i="1"/>
  <c r="CC28" i="1"/>
  <c r="CC29" i="1" s="1"/>
  <c r="CC30" i="1" s="1"/>
  <c r="CC31" i="1" s="1"/>
  <c r="CC20" i="1"/>
  <c r="CC21" i="1" s="1"/>
  <c r="CC22" i="1" s="1"/>
  <c r="CC23" i="1" s="1"/>
  <c r="CR64" i="1"/>
  <c r="CR65" i="1" s="1"/>
  <c r="CR66" i="1" s="1"/>
  <c r="CR67" i="1" s="1"/>
  <c r="CR60" i="1"/>
  <c r="CR61" i="1" s="1"/>
  <c r="CR62" i="1" s="1"/>
  <c r="CR63" i="1" s="1"/>
  <c r="CR56" i="1"/>
  <c r="CR57" i="1" s="1"/>
  <c r="CR58" i="1" s="1"/>
  <c r="CR59" i="1" s="1"/>
  <c r="CA1385" i="4"/>
  <c r="CH1385" i="4"/>
  <c r="BT1385" i="4"/>
  <c r="CG1385" i="4"/>
  <c r="BS1385" i="4"/>
  <c r="BZ1385" i="4"/>
  <c r="E361" i="1"/>
  <c r="BX318" i="1"/>
  <c r="BX171" i="1"/>
  <c r="EF267" i="1"/>
  <c r="EF171" i="1"/>
  <c r="BT267" i="1"/>
  <c r="BT171" i="1"/>
  <c r="DU312" i="1"/>
  <c r="Z222" i="1"/>
  <c r="AD222" i="1"/>
  <c r="Z310" i="1"/>
  <c r="AD310" i="1"/>
  <c r="Z361" i="1"/>
  <c r="AD361" i="1"/>
  <c r="U222" i="1"/>
  <c r="X222" i="1"/>
  <c r="U310" i="1"/>
  <c r="X310" i="1"/>
  <c r="U361" i="1"/>
  <c r="X361" i="1"/>
  <c r="K361" i="1"/>
  <c r="DU279" i="1"/>
  <c r="K310" i="1"/>
  <c r="K222" i="1"/>
  <c r="BE348" i="1"/>
  <c r="O324" i="1"/>
  <c r="BD326" i="1"/>
  <c r="BC326" i="1"/>
  <c r="P332" i="1"/>
  <c r="Y272" i="1"/>
  <c r="AO187" i="1"/>
  <c r="AO251" i="1"/>
  <c r="BK361" i="1"/>
  <c r="BJ361" i="1"/>
  <c r="BI361" i="1"/>
  <c r="BH361" i="1"/>
  <c r="AS299" i="1"/>
  <c r="BX267" i="1"/>
  <c r="CA267" i="1"/>
  <c r="DF318" i="1"/>
  <c r="DE318" i="1"/>
  <c r="BW321" i="1"/>
  <c r="EF81" i="1"/>
  <c r="EF132" i="1" s="1"/>
  <c r="AU82" i="1"/>
  <c r="AU133" i="1" s="1"/>
  <c r="AC324" i="1"/>
  <c r="EF321" i="1"/>
  <c r="AA81" i="1"/>
  <c r="AA132" i="1" s="1"/>
  <c r="Y324" i="1"/>
  <c r="E310" i="1"/>
  <c r="BX321" i="1"/>
  <c r="CH269" i="1"/>
  <c r="BN269" i="1"/>
  <c r="EN269" i="1"/>
  <c r="DJ269" i="1"/>
  <c r="AJ269" i="1"/>
  <c r="CG266" i="1"/>
  <c r="EQ269" i="1"/>
  <c r="EI266" i="1"/>
  <c r="DK269" i="1"/>
  <c r="DL269" i="1"/>
  <c r="AT269" i="1"/>
  <c r="DX266" i="1"/>
  <c r="AU266" i="1"/>
  <c r="DI269" i="1"/>
  <c r="EQ266" i="1"/>
  <c r="DU266" i="1"/>
  <c r="CP266" i="1"/>
  <c r="AL269" i="1"/>
  <c r="BO269" i="1"/>
  <c r="CM269" i="1"/>
  <c r="AU269" i="1"/>
  <c r="V269" i="1"/>
  <c r="AM266" i="1"/>
  <c r="BX266" i="1"/>
  <c r="EA269" i="1"/>
  <c r="AF269" i="1"/>
  <c r="EI269" i="1"/>
  <c r="CP269" i="1"/>
  <c r="CM266" i="1"/>
  <c r="BW266" i="1"/>
  <c r="CO269" i="1"/>
  <c r="ES269" i="1"/>
  <c r="AK269" i="1"/>
  <c r="CN269" i="1"/>
  <c r="BL269" i="1"/>
  <c r="AO269" i="1"/>
  <c r="EP269" i="1"/>
  <c r="AI269" i="1"/>
  <c r="DW269" i="1"/>
  <c r="CO266" i="1"/>
  <c r="DW266" i="1"/>
  <c r="EM269" i="1"/>
  <c r="AM269" i="1"/>
  <c r="BN266" i="1"/>
  <c r="AV269" i="1"/>
  <c r="CG269" i="1"/>
  <c r="CY269" i="1"/>
  <c r="BW269" i="1"/>
  <c r="EF269" i="1"/>
  <c r="EK269" i="1"/>
  <c r="AN269" i="1"/>
  <c r="AG269" i="1"/>
  <c r="BM269" i="1"/>
  <c r="DI266" i="1"/>
  <c r="BT269" i="1"/>
  <c r="EB269" i="1"/>
  <c r="W269" i="1"/>
  <c r="AH269" i="1"/>
  <c r="AK266" i="1"/>
  <c r="CX269" i="1"/>
  <c r="DU269" i="1"/>
  <c r="BX269" i="1"/>
  <c r="AT270" i="1"/>
  <c r="BW270" i="1"/>
  <c r="BN270" i="1"/>
  <c r="F167" i="4"/>
  <c r="BQ166" i="4"/>
  <c r="BX166" i="4"/>
  <c r="CE166" i="4"/>
  <c r="CA164" i="4"/>
  <c r="BT164" i="4"/>
  <c r="CH164" i="4"/>
  <c r="AH270" i="1"/>
  <c r="CX270" i="1"/>
  <c r="BW230" i="4"/>
  <c r="BP230" i="4"/>
  <c r="CD230" i="4"/>
  <c r="BS230" i="4"/>
  <c r="BZ230" i="4"/>
  <c r="CG230" i="4"/>
  <c r="BR230" i="4"/>
  <c r="CF230" i="4"/>
  <c r="BY230" i="4"/>
  <c r="BR629" i="4"/>
  <c r="CF629" i="4"/>
  <c r="BY629" i="4"/>
  <c r="BP629" i="4"/>
  <c r="CD629" i="4"/>
  <c r="BW629" i="4"/>
  <c r="CA563" i="4"/>
  <c r="BT563" i="4"/>
  <c r="CH563" i="4"/>
  <c r="CG629" i="4"/>
  <c r="BZ629" i="4"/>
  <c r="BS629" i="4"/>
  <c r="AV270" i="1"/>
  <c r="EF318" i="1"/>
  <c r="AT82" i="1"/>
  <c r="AT133" i="1" s="1"/>
  <c r="AK270" i="1"/>
  <c r="AG270" i="1"/>
  <c r="BO270" i="1"/>
  <c r="AU270" i="1"/>
  <c r="ES270" i="1"/>
  <c r="EM270" i="1"/>
  <c r="AM270" i="1"/>
  <c r="I165" i="4"/>
  <c r="B164" i="4"/>
  <c r="I564" i="4"/>
  <c r="W270" i="1"/>
  <c r="CO270" i="1"/>
  <c r="AN270" i="1"/>
  <c r="EN270" i="1"/>
  <c r="EQ270" i="1"/>
  <c r="CH270" i="1"/>
  <c r="DL270" i="1"/>
  <c r="EB270" i="1"/>
  <c r="BM270" i="1"/>
  <c r="AJ270" i="1"/>
  <c r="CY270" i="1"/>
  <c r="BN267" i="1"/>
  <c r="DJ267" i="1"/>
  <c r="BF310" i="1"/>
  <c r="BE310" i="1"/>
  <c r="BD310" i="1"/>
  <c r="BC310" i="1"/>
  <c r="CG267" i="1"/>
  <c r="EP270" i="1"/>
  <c r="BL270" i="1"/>
  <c r="Y273" i="1"/>
  <c r="AI270" i="1"/>
  <c r="AL270" i="1"/>
  <c r="AF270" i="1"/>
  <c r="Q81" i="1"/>
  <c r="DI270" i="1"/>
  <c r="CM270" i="1"/>
  <c r="EI270" i="1"/>
  <c r="CP270" i="1"/>
  <c r="CG270" i="1"/>
  <c r="EN267" i="1"/>
  <c r="EK270" i="1"/>
  <c r="DK270" i="1"/>
  <c r="DJ270" i="1"/>
  <c r="AO267" i="1"/>
  <c r="W267" i="1"/>
  <c r="EQ267" i="1"/>
  <c r="AH267" i="1"/>
  <c r="AT267" i="1"/>
  <c r="AN267" i="1"/>
  <c r="DI267" i="1"/>
  <c r="EA267" i="1"/>
  <c r="CY267" i="1"/>
  <c r="ES267" i="1"/>
  <c r="AV267" i="1"/>
  <c r="CO267" i="1"/>
  <c r="DK267" i="1"/>
  <c r="AM267" i="1"/>
  <c r="EH267" i="1"/>
  <c r="V81" i="1"/>
  <c r="V132" i="1" s="1"/>
  <c r="CM81" i="1"/>
  <c r="CM132" i="1" s="1"/>
  <c r="BT324" i="1"/>
  <c r="CA318" i="1"/>
  <c r="AV78" i="1"/>
  <c r="AV129" i="1" s="1"/>
  <c r="EQ78" i="1"/>
  <c r="EQ129" i="1" s="1"/>
  <c r="EN81" i="1"/>
  <c r="EN132" i="1" s="1"/>
  <c r="EP267" i="1"/>
  <c r="EJ267" i="1"/>
  <c r="S81" i="1"/>
  <c r="S132" i="1" s="1"/>
  <c r="DL172" i="1"/>
  <c r="EK78" i="1"/>
  <c r="EK129" i="1" s="1"/>
  <c r="W78" i="1"/>
  <c r="W129" i="1" s="1"/>
  <c r="EB78" i="1"/>
  <c r="EB129" i="1" s="1"/>
  <c r="BT322" i="1"/>
  <c r="EL318" i="1"/>
  <c r="BO78" i="1"/>
  <c r="BO129" i="1" s="1"/>
  <c r="EM78" i="1"/>
  <c r="EM129" i="1" s="1"/>
  <c r="EB267" i="1"/>
  <c r="BW81" i="1"/>
  <c r="BW132" i="1" s="1"/>
  <c r="CH81" i="1"/>
  <c r="CH132" i="1" s="1"/>
  <c r="BN78" i="1"/>
  <c r="BN129" i="1" s="1"/>
  <c r="EN78" i="1"/>
  <c r="EN129" i="1" s="1"/>
  <c r="AU78" i="1"/>
  <c r="AU129" i="1" s="1"/>
  <c r="BL81" i="1"/>
  <c r="BL132" i="1" s="1"/>
  <c r="AJ267" i="1"/>
  <c r="S318" i="1"/>
  <c r="BV318" i="1"/>
  <c r="AM78" i="1"/>
  <c r="AM129" i="1" s="1"/>
  <c r="CX81" i="1"/>
  <c r="CX132" i="1" s="1"/>
  <c r="BU318" i="1"/>
  <c r="AH78" i="1"/>
  <c r="AH129" i="1" s="1"/>
  <c r="ES78" i="1"/>
  <c r="ES129" i="1" s="1"/>
  <c r="EB81" i="1"/>
  <c r="EB132" i="1" s="1"/>
  <c r="AK81" i="1"/>
  <c r="AK132" i="1" s="1"/>
  <c r="BL78" i="1"/>
  <c r="BL129" i="1" s="1"/>
  <c r="BO81" i="1"/>
  <c r="BO132" i="1" s="1"/>
  <c r="EO318" i="1"/>
  <c r="CO78" i="1"/>
  <c r="CO129" i="1" s="1"/>
  <c r="CN81" i="1"/>
  <c r="CN132" i="1" s="1"/>
  <c r="CO81" i="1"/>
  <c r="CO132" i="1" s="1"/>
  <c r="DK81" i="1"/>
  <c r="DK132" i="1" s="1"/>
  <c r="DJ81" i="1"/>
  <c r="DJ132" i="1" s="1"/>
  <c r="AK78" i="1"/>
  <c r="AK129" i="1" s="1"/>
  <c r="T81" i="1"/>
  <c r="T132" i="1" s="1"/>
  <c r="BT318" i="1"/>
  <c r="AL81" i="1"/>
  <c r="AL132" i="1" s="1"/>
  <c r="AM81" i="1"/>
  <c r="AM132" i="1" s="1"/>
  <c r="AI267" i="1"/>
  <c r="CX267" i="1"/>
  <c r="DI78" i="1"/>
  <c r="DI129" i="1" s="1"/>
  <c r="AG267" i="1"/>
  <c r="AL267" i="1"/>
  <c r="AN78" i="1"/>
  <c r="AN129" i="1" s="1"/>
  <c r="CH78" i="1"/>
  <c r="CH129" i="1" s="1"/>
  <c r="AL78" i="1"/>
  <c r="AL129" i="1" s="1"/>
  <c r="EM81" i="1"/>
  <c r="EM132" i="1" s="1"/>
  <c r="CP78" i="1"/>
  <c r="CP129" i="1" s="1"/>
  <c r="EP78" i="1"/>
  <c r="EP129" i="1" s="1"/>
  <c r="EQ81" i="1"/>
  <c r="EQ132" i="1" s="1"/>
  <c r="AC318" i="1"/>
  <c r="EA78" i="1"/>
  <c r="EA129" i="1" s="1"/>
  <c r="AB77" i="1"/>
  <c r="AB128" i="1" s="1"/>
  <c r="BN81" i="1"/>
  <c r="BN132" i="1" s="1"/>
  <c r="CG81" i="1"/>
  <c r="CG132" i="1" s="1"/>
  <c r="W81" i="1"/>
  <c r="W132" i="1" s="1"/>
  <c r="CH267" i="1"/>
  <c r="T318" i="1"/>
  <c r="CR73" i="1"/>
  <c r="CR124" i="1" s="1"/>
  <c r="AK267" i="1"/>
  <c r="BM78" i="1"/>
  <c r="BM129" i="1" s="1"/>
  <c r="CN78" i="1"/>
  <c r="CN129" i="1" s="1"/>
  <c r="EI267" i="1"/>
  <c r="EJ77" i="1"/>
  <c r="EJ128" i="1" s="1"/>
  <c r="AH81" i="1"/>
  <c r="AH132" i="1" s="1"/>
  <c r="AI81" i="1"/>
  <c r="AI132" i="1" s="1"/>
  <c r="EK267" i="1"/>
  <c r="CM78" i="1"/>
  <c r="CM129" i="1" s="1"/>
  <c r="EP81" i="1"/>
  <c r="EP132" i="1" s="1"/>
  <c r="EM267" i="1"/>
  <c r="AF267" i="1"/>
  <c r="AU267" i="1"/>
  <c r="EC318" i="1"/>
  <c r="CQ73" i="1"/>
  <c r="CQ124" i="1" s="1"/>
  <c r="DL267" i="1"/>
  <c r="BL267" i="1"/>
  <c r="CP267" i="1"/>
  <c r="ES81" i="1"/>
  <c r="ES132" i="1" s="1"/>
  <c r="AJ78" i="1"/>
  <c r="AJ129" i="1" s="1"/>
  <c r="AG81" i="1"/>
  <c r="AG132" i="1" s="1"/>
  <c r="Y318" i="1"/>
  <c r="DK78" i="1"/>
  <c r="DK129" i="1" s="1"/>
  <c r="AI78" i="1"/>
  <c r="AI129" i="1" s="1"/>
  <c r="CM267" i="1"/>
  <c r="AF81" i="1"/>
  <c r="AF132" i="1" s="1"/>
  <c r="EI81" i="1"/>
  <c r="EI132" i="1" s="1"/>
  <c r="CG78" i="1"/>
  <c r="CG129" i="1" s="1"/>
  <c r="AT78" i="1"/>
  <c r="AT129" i="1" s="1"/>
  <c r="V318" i="1"/>
  <c r="AF78" i="1"/>
  <c r="AF129" i="1" s="1"/>
  <c r="CX78" i="1"/>
  <c r="CX129" i="1" s="1"/>
  <c r="EI78" i="1"/>
  <c r="EI129" i="1" s="1"/>
  <c r="BM81" i="1"/>
  <c r="BM132" i="1" s="1"/>
  <c r="CP81" i="1"/>
  <c r="CP132" i="1" s="1"/>
  <c r="CN267" i="1"/>
  <c r="AA318" i="1"/>
  <c r="S270" i="1"/>
  <c r="V322" i="1"/>
  <c r="AA270" i="1"/>
  <c r="BX324" i="1"/>
  <c r="BO267" i="1"/>
  <c r="AN81" i="1"/>
  <c r="AN132" i="1" s="1"/>
  <c r="EH77" i="1"/>
  <c r="EH128" i="1" s="1"/>
  <c r="AG78" i="1"/>
  <c r="AG129" i="1" s="1"/>
  <c r="EK81" i="1"/>
  <c r="EK132" i="1" s="1"/>
  <c r="AB267" i="1"/>
  <c r="DI81" i="1"/>
  <c r="DI132" i="1" s="1"/>
  <c r="T270" i="1"/>
  <c r="BM267" i="1"/>
  <c r="CY81" i="1"/>
  <c r="CY132" i="1" s="1"/>
  <c r="CY78" i="1"/>
  <c r="CY129" i="1" s="1"/>
  <c r="EA81" i="1"/>
  <c r="EA132" i="1" s="1"/>
  <c r="DJ78" i="1"/>
  <c r="DJ129" i="1" s="1"/>
  <c r="AJ81" i="1"/>
  <c r="AJ132" i="1" s="1"/>
  <c r="BQ361" i="1"/>
  <c r="BP361" i="1"/>
  <c r="BQ222" i="1"/>
  <c r="BP222" i="1"/>
  <c r="BQ310" i="1"/>
  <c r="BP310" i="1"/>
  <c r="O183" i="1"/>
  <c r="O184" i="1"/>
  <c r="O119" i="1"/>
  <c r="O120" i="1"/>
  <c r="G231" i="4"/>
  <c r="H231" i="4"/>
  <c r="E231" i="4"/>
  <c r="G630" i="4"/>
  <c r="E630" i="4"/>
  <c r="H630" i="4"/>
  <c r="A232" i="4"/>
  <c r="P108" i="1"/>
  <c r="P249" i="1"/>
  <c r="BS310" i="1"/>
  <c r="BR310" i="1"/>
  <c r="BR361" i="1"/>
  <c r="BS361" i="1"/>
  <c r="B223" i="1"/>
  <c r="BR222" i="1"/>
  <c r="BS222" i="1"/>
  <c r="AW310" i="1"/>
  <c r="BZ310" i="1"/>
  <c r="BY310" i="1"/>
  <c r="AW361" i="1"/>
  <c r="BZ361" i="1"/>
  <c r="BY361" i="1"/>
  <c r="DV310" i="1"/>
  <c r="DV361" i="1"/>
  <c r="DU270" i="1"/>
  <c r="DU325" i="1"/>
  <c r="EE361" i="1"/>
  <c r="O77" i="1"/>
  <c r="O108" i="1"/>
  <c r="O250" i="1" s="1"/>
  <c r="O86" i="1"/>
  <c r="O97" i="1"/>
  <c r="O81" i="1"/>
  <c r="DN310" i="1"/>
  <c r="DM310" i="1"/>
  <c r="B311" i="1"/>
  <c r="EE310" i="1"/>
  <c r="DO310" i="1"/>
  <c r="V267" i="1"/>
  <c r="DX269" i="1"/>
  <c r="EC270" i="1"/>
  <c r="EH269" i="1"/>
  <c r="BV267" i="1"/>
  <c r="V271" i="1"/>
  <c r="EO273" i="1"/>
  <c r="EL270" i="1"/>
  <c r="BV273" i="1"/>
  <c r="EC267" i="1"/>
  <c r="BV270" i="1"/>
  <c r="DW271" i="1"/>
  <c r="T267" i="1"/>
  <c r="AC270" i="1"/>
  <c r="EO267" i="1"/>
  <c r="BT271" i="1"/>
  <c r="EC273" i="1"/>
  <c r="DU271" i="1"/>
  <c r="AC267" i="1"/>
  <c r="BU270" i="1"/>
  <c r="BU267" i="1"/>
  <c r="S267" i="1"/>
  <c r="EO270" i="1"/>
  <c r="AA267" i="1"/>
  <c r="EJ269" i="1"/>
  <c r="EL273" i="1"/>
  <c r="AB269" i="1"/>
  <c r="Y270" i="1"/>
  <c r="BU273" i="1"/>
  <c r="EL267" i="1"/>
  <c r="Y267" i="1"/>
  <c r="T272" i="1"/>
  <c r="S272" i="1"/>
  <c r="AC272" i="1"/>
  <c r="AA272" i="1"/>
  <c r="CQ264" i="1"/>
  <c r="BX272" i="1"/>
  <c r="DX272" i="1"/>
  <c r="EA272" i="1"/>
  <c r="BO272" i="1"/>
  <c r="EF272" i="1"/>
  <c r="EB272" i="1"/>
  <c r="DJ272" i="1"/>
  <c r="CN272" i="1"/>
  <c r="BN272" i="1"/>
  <c r="W272" i="1"/>
  <c r="EQ272" i="1"/>
  <c r="DL272" i="1"/>
  <c r="AT272" i="1"/>
  <c r="AL272" i="1"/>
  <c r="CO272" i="1"/>
  <c r="AJ272" i="1"/>
  <c r="CH272" i="1"/>
  <c r="CM272" i="1"/>
  <c r="AU272" i="1"/>
  <c r="DI272" i="1"/>
  <c r="EM272" i="1"/>
  <c r="AF272" i="1"/>
  <c r="DK272" i="1"/>
  <c r="AI272" i="1"/>
  <c r="EI272" i="1"/>
  <c r="V272" i="1"/>
  <c r="EK272" i="1"/>
  <c r="BL272" i="1"/>
  <c r="CP272" i="1"/>
  <c r="EP272" i="1"/>
  <c r="BW272" i="1"/>
  <c r="AM272" i="1"/>
  <c r="ES272" i="1"/>
  <c r="AO272" i="1"/>
  <c r="AK272" i="1"/>
  <c r="CX272" i="1"/>
  <c r="DW272" i="1"/>
  <c r="EN272" i="1"/>
  <c r="BT272" i="1"/>
  <c r="AN272" i="1"/>
  <c r="AV272" i="1"/>
  <c r="CG272" i="1"/>
  <c r="BM272" i="1"/>
  <c r="CY272" i="1"/>
  <c r="CR264" i="1"/>
  <c r="AH272" i="1"/>
  <c r="AG272" i="1"/>
  <c r="DU272" i="1"/>
  <c r="B505" i="4"/>
  <c r="AZ10" i="1"/>
  <c r="BX81" i="1"/>
  <c r="BX132" i="1" s="1"/>
  <c r="BT82" i="1"/>
  <c r="BT133" i="1" s="1"/>
  <c r="DY188" i="1"/>
  <c r="DY326" i="1"/>
  <c r="DY325" i="1"/>
  <c r="V324" i="1"/>
  <c r="R187" i="1"/>
  <c r="DC188" i="1"/>
  <c r="DZ188" i="1"/>
  <c r="BW324" i="1"/>
  <c r="AQ361" i="1"/>
  <c r="EO81" i="1"/>
  <c r="EO132" i="1" s="1"/>
  <c r="EO324" i="1"/>
  <c r="EO78" i="1"/>
  <c r="EO129" i="1" s="1"/>
  <c r="EO321" i="1"/>
  <c r="BA14" i="1"/>
  <c r="BA315" i="1"/>
  <c r="BB14" i="1"/>
  <c r="BB315" i="1"/>
  <c r="S324" i="1"/>
  <c r="BU78" i="1"/>
  <c r="BU129" i="1" s="1"/>
  <c r="BU321" i="1"/>
  <c r="BV81" i="1"/>
  <c r="BV132" i="1" s="1"/>
  <c r="BV324" i="1"/>
  <c r="BV78" i="1"/>
  <c r="BV129" i="1" s="1"/>
  <c r="BV321" i="1"/>
  <c r="BU81" i="1"/>
  <c r="BU132" i="1" s="1"/>
  <c r="BU324" i="1"/>
  <c r="EL81" i="1"/>
  <c r="EL132" i="1" s="1"/>
  <c r="EL324" i="1"/>
  <c r="EL78" i="1"/>
  <c r="EL129" i="1" s="1"/>
  <c r="EL321" i="1"/>
  <c r="EC81" i="1"/>
  <c r="EC132" i="1" s="1"/>
  <c r="EC324" i="1"/>
  <c r="EC78" i="1"/>
  <c r="EC129" i="1" s="1"/>
  <c r="EC321" i="1"/>
  <c r="T324" i="1"/>
  <c r="BE181" i="1"/>
  <c r="B362" i="1"/>
  <c r="T78" i="1"/>
  <c r="T129" i="1" s="1"/>
  <c r="T321" i="1"/>
  <c r="S78" i="1"/>
  <c r="S129" i="1" s="1"/>
  <c r="S321" i="1"/>
  <c r="Y78" i="1"/>
  <c r="Y129" i="1" s="1"/>
  <c r="Y321" i="1"/>
  <c r="Y82" i="1"/>
  <c r="Y133" i="1" s="1"/>
  <c r="AA78" i="1"/>
  <c r="AA129" i="1" s="1"/>
  <c r="AA321" i="1"/>
  <c r="AC78" i="1"/>
  <c r="AC129" i="1" s="1"/>
  <c r="AC321" i="1"/>
  <c r="AC82" i="1"/>
  <c r="AC133" i="1" s="1"/>
  <c r="CB9" i="1"/>
  <c r="CB7" i="1"/>
  <c r="AP332" i="1"/>
  <c r="DO361" i="1"/>
  <c r="EI324" i="1"/>
  <c r="CP324" i="1"/>
  <c r="CY324" i="1"/>
  <c r="DL321" i="1"/>
  <c r="EH318" i="1"/>
  <c r="AG318" i="1"/>
  <c r="BL321" i="1"/>
  <c r="CG324" i="1"/>
  <c r="ES318" i="1"/>
  <c r="DI324" i="1"/>
  <c r="AF321" i="1"/>
  <c r="CM321" i="1"/>
  <c r="EB324" i="1"/>
  <c r="BM324" i="1"/>
  <c r="EP321" i="1"/>
  <c r="DL318" i="1"/>
  <c r="EI318" i="1"/>
  <c r="AJ321" i="1"/>
  <c r="BN324" i="1"/>
  <c r="AU318" i="1"/>
  <c r="AH318" i="1"/>
  <c r="BN318" i="1"/>
  <c r="DJ321" i="1"/>
  <c r="AK318" i="1"/>
  <c r="AG321" i="1"/>
  <c r="AU321" i="1"/>
  <c r="EK318" i="1"/>
  <c r="BO318" i="1"/>
  <c r="CG321" i="1"/>
  <c r="W321" i="1"/>
  <c r="EM321" i="1"/>
  <c r="CO318" i="1"/>
  <c r="CO321" i="1"/>
  <c r="EI321" i="1"/>
  <c r="EP318" i="1"/>
  <c r="DK324" i="1"/>
  <c r="AT318" i="1"/>
  <c r="BM321" i="1"/>
  <c r="AJ318" i="1"/>
  <c r="CN321" i="1"/>
  <c r="CY321" i="1"/>
  <c r="AI321" i="1"/>
  <c r="W318" i="1"/>
  <c r="DI321" i="1"/>
  <c r="CX321" i="1"/>
  <c r="EK324" i="1"/>
  <c r="CQ316" i="1"/>
  <c r="BL318" i="1"/>
  <c r="EN318" i="1"/>
  <c r="AO318" i="1"/>
  <c r="AL321" i="1"/>
  <c r="DK318" i="1"/>
  <c r="AK321" i="1"/>
  <c r="DL324" i="1"/>
  <c r="EB318" i="1"/>
  <c r="CP318" i="1"/>
  <c r="AV321" i="1"/>
  <c r="EJ318" i="1"/>
  <c r="CY318" i="1"/>
  <c r="AK324" i="1"/>
  <c r="AG324" i="1"/>
  <c r="EN321" i="1"/>
  <c r="EQ321" i="1"/>
  <c r="AF318" i="1"/>
  <c r="AV318" i="1"/>
  <c r="EA324" i="1"/>
  <c r="CN318" i="1"/>
  <c r="AJ324" i="1"/>
  <c r="AM321" i="1"/>
  <c r="AO321" i="1"/>
  <c r="AB318" i="1"/>
  <c r="AN321" i="1"/>
  <c r="CM324" i="1"/>
  <c r="DX318" i="1"/>
  <c r="EM324" i="1"/>
  <c r="ES324" i="1"/>
  <c r="EP324" i="1"/>
  <c r="DJ318" i="1"/>
  <c r="CM318" i="1"/>
  <c r="AH321" i="1"/>
  <c r="EQ318" i="1"/>
  <c r="EA318" i="1"/>
  <c r="BO324" i="1"/>
  <c r="EQ324" i="1"/>
  <c r="AO324" i="1"/>
  <c r="EA321" i="1"/>
  <c r="AN318" i="1"/>
  <c r="BM318" i="1"/>
  <c r="BO321" i="1"/>
  <c r="DI318" i="1"/>
  <c r="DK321" i="1"/>
  <c r="AI324" i="1"/>
  <c r="AH324" i="1"/>
  <c r="AN324" i="1"/>
  <c r="AL324" i="1"/>
  <c r="EN324" i="1"/>
  <c r="CH324" i="1"/>
  <c r="CR316" i="1"/>
  <c r="AL318" i="1"/>
  <c r="EM318" i="1"/>
  <c r="CG318" i="1"/>
  <c r="EB321" i="1"/>
  <c r="CN324" i="1"/>
  <c r="BL324" i="1"/>
  <c r="CP321" i="1"/>
  <c r="W324" i="1"/>
  <c r="AT324" i="1"/>
  <c r="AM324" i="1"/>
  <c r="CX324" i="1"/>
  <c r="AI318" i="1"/>
  <c r="CX318" i="1"/>
  <c r="AV324" i="1"/>
  <c r="AU324" i="1"/>
  <c r="DJ324" i="1"/>
  <c r="CH318" i="1"/>
  <c r="AT321" i="1"/>
  <c r="EK321" i="1"/>
  <c r="CO324" i="1"/>
  <c r="AF324" i="1"/>
  <c r="CH321" i="1"/>
  <c r="AM318" i="1"/>
  <c r="BN321" i="1"/>
  <c r="ES321" i="1"/>
  <c r="R82" i="1"/>
  <c r="DN361" i="1"/>
  <c r="DM361" i="1"/>
  <c r="Q78" i="1"/>
  <c r="AS331" i="1"/>
  <c r="AS327" i="1"/>
  <c r="R78" i="1"/>
  <c r="AB320" i="1"/>
  <c r="EJ320" i="1"/>
  <c r="AR322" i="1"/>
  <c r="AR321" i="1"/>
  <c r="AR324" i="1"/>
  <c r="DX320" i="1"/>
  <c r="EH320" i="1"/>
  <c r="DX186" i="1"/>
  <c r="DX323" i="1"/>
  <c r="AS328" i="1"/>
  <c r="CQ75" i="1"/>
  <c r="CQ126" i="1" s="1"/>
  <c r="CR75" i="1"/>
  <c r="CR126" i="1" s="1"/>
  <c r="CC14" i="1"/>
  <c r="AZ14" i="1"/>
  <c r="AZ15" i="1"/>
  <c r="AZ16" i="1" s="1"/>
  <c r="CC364" i="1"/>
  <c r="AZ364" i="1"/>
  <c r="BA364" i="1"/>
  <c r="BB364" i="1"/>
  <c r="BA187" i="1"/>
  <c r="BB187" i="1"/>
  <c r="AZ187" i="1"/>
  <c r="CB13" i="1"/>
  <c r="AB374" i="1"/>
  <c r="CW374" i="1"/>
  <c r="CW6" i="1"/>
  <c r="CL374" i="1"/>
  <c r="CL6" i="1"/>
  <c r="CT374" i="1"/>
  <c r="CT6" i="1"/>
  <c r="CS374" i="1"/>
  <c r="CS6" i="1"/>
  <c r="CJ374" i="1"/>
  <c r="CJ6" i="1"/>
  <c r="CV374" i="1"/>
  <c r="CV6" i="1"/>
  <c r="CI374" i="1"/>
  <c r="CI6" i="1"/>
  <c r="CU374" i="1"/>
  <c r="CU6" i="1"/>
  <c r="CK374" i="1"/>
  <c r="CK6" i="1"/>
  <c r="AV186" i="1" l="1"/>
  <c r="AV187" i="1" s="1"/>
  <c r="AV188" i="1" s="1"/>
  <c r="AV133" i="1"/>
  <c r="Y274" i="1"/>
  <c r="Y132" i="1"/>
  <c r="BW271" i="1"/>
  <c r="BW129" i="1"/>
  <c r="BX271" i="1"/>
  <c r="BX129" i="1"/>
  <c r="EF271" i="1"/>
  <c r="EF129" i="1"/>
  <c r="BX322" i="1"/>
  <c r="EF322" i="1"/>
  <c r="AR268" i="1"/>
  <c r="AP287" i="1"/>
  <c r="AO249" i="1"/>
  <c r="AC325" i="1"/>
  <c r="AU249" i="1"/>
  <c r="BT325" i="1"/>
  <c r="AN172" i="1"/>
  <c r="BN172" i="1"/>
  <c r="AG172" i="1"/>
  <c r="BW82" i="1"/>
  <c r="BV172" i="1"/>
  <c r="DI172" i="1"/>
  <c r="AU173" i="1"/>
  <c r="EO172" i="1"/>
  <c r="EM172" i="1"/>
  <c r="AV249" i="1"/>
  <c r="BO172" i="1"/>
  <c r="CM172" i="1"/>
  <c r="EB172" i="1"/>
  <c r="W172" i="1"/>
  <c r="EL172" i="1"/>
  <c r="AK172" i="1"/>
  <c r="EK172" i="1"/>
  <c r="BX172" i="1"/>
  <c r="CN172" i="1"/>
  <c r="AT173" i="1"/>
  <c r="BM172" i="1"/>
  <c r="CO172" i="1"/>
  <c r="BT173" i="1"/>
  <c r="S172" i="1"/>
  <c r="EI172" i="1"/>
  <c r="Y173" i="1"/>
  <c r="CX172" i="1"/>
  <c r="EQ172" i="1"/>
  <c r="CH172" i="1"/>
  <c r="T172" i="1"/>
  <c r="AF172" i="1"/>
  <c r="BL172" i="1"/>
  <c r="AV172" i="1"/>
  <c r="CB10" i="1"/>
  <c r="CB11" i="1"/>
  <c r="BU172" i="1"/>
  <c r="AT172" i="1"/>
  <c r="AV173" i="1"/>
  <c r="CG172" i="1"/>
  <c r="ES172" i="1"/>
  <c r="EC172" i="1"/>
  <c r="AH172" i="1"/>
  <c r="AC172" i="1"/>
  <c r="AA172" i="1"/>
  <c r="DJ172" i="1"/>
  <c r="BW172" i="1"/>
  <c r="AL172" i="1"/>
  <c r="EA172" i="1"/>
  <c r="Y172" i="1"/>
  <c r="AI172" i="1"/>
  <c r="AM172" i="1"/>
  <c r="EF172" i="1"/>
  <c r="AU172" i="1"/>
  <c r="EN172" i="1"/>
  <c r="AC173" i="1"/>
  <c r="CY172" i="1"/>
  <c r="DK172" i="1"/>
  <c r="EP172" i="1"/>
  <c r="CP172" i="1"/>
  <c r="AJ172" i="1"/>
  <c r="BK311" i="1"/>
  <c r="BJ311" i="1"/>
  <c r="BI311" i="1"/>
  <c r="BH311" i="1"/>
  <c r="BG311" i="1"/>
  <c r="CB18" i="1"/>
  <c r="CB20" i="1"/>
  <c r="CB21" i="1" s="1"/>
  <c r="CB22" i="1" s="1"/>
  <c r="CB23" i="1" s="1"/>
  <c r="CB24" i="1"/>
  <c r="CB25" i="1" s="1"/>
  <c r="CB26" i="1" s="1"/>
  <c r="CB27" i="1" s="1"/>
  <c r="CB28" i="1"/>
  <c r="CB29" i="1" s="1"/>
  <c r="CB30" i="1" s="1"/>
  <c r="CB31" i="1" s="1"/>
  <c r="CC40" i="1"/>
  <c r="CC41" i="1" s="1"/>
  <c r="CC42" i="1" s="1"/>
  <c r="CC43" i="1" s="1"/>
  <c r="CC36" i="1"/>
  <c r="CC37" i="1" s="1"/>
  <c r="CC38" i="1" s="1"/>
  <c r="CC39" i="1" s="1"/>
  <c r="CC32" i="1"/>
  <c r="CC33" i="1" s="1"/>
  <c r="CC34" i="1" s="1"/>
  <c r="Y186" i="1"/>
  <c r="Y187" i="1" s="1"/>
  <c r="BT186" i="1"/>
  <c r="BT187" i="1" s="1"/>
  <c r="AT186" i="1"/>
  <c r="AT187" i="1" s="1"/>
  <c r="AC186" i="1"/>
  <c r="AC187" i="1" s="1"/>
  <c r="AU186" i="1"/>
  <c r="AU187" i="1" s="1"/>
  <c r="AU188" i="1" s="1"/>
  <c r="E362" i="1"/>
  <c r="Z223" i="1"/>
  <c r="AD223" i="1"/>
  <c r="Z362" i="1"/>
  <c r="AD362" i="1"/>
  <c r="Z311" i="1"/>
  <c r="AD311" i="1"/>
  <c r="U223" i="1"/>
  <c r="X223" i="1"/>
  <c r="U362" i="1"/>
  <c r="X362" i="1"/>
  <c r="U311" i="1"/>
  <c r="X311" i="1"/>
  <c r="V82" i="1"/>
  <c r="V133" i="1" s="1"/>
  <c r="DU280" i="1"/>
  <c r="K362" i="1"/>
  <c r="K311" i="1"/>
  <c r="K223" i="1"/>
  <c r="O325" i="1"/>
  <c r="P333" i="1"/>
  <c r="BC327" i="1"/>
  <c r="BD327" i="1"/>
  <c r="BE349" i="1"/>
  <c r="R188" i="1"/>
  <c r="DX187" i="1"/>
  <c r="DX188" i="1" s="1"/>
  <c r="BK362" i="1"/>
  <c r="BJ362" i="1"/>
  <c r="BI362" i="1"/>
  <c r="BH362" i="1"/>
  <c r="AS300" i="1"/>
  <c r="EF325" i="1"/>
  <c r="EF82" i="1"/>
  <c r="EF133" i="1" s="1"/>
  <c r="AA325" i="1"/>
  <c r="AA82" i="1"/>
  <c r="AA133" i="1" s="1"/>
  <c r="E311" i="1"/>
  <c r="EP273" i="1"/>
  <c r="W273" i="1"/>
  <c r="V270" i="1"/>
  <c r="DI273" i="1"/>
  <c r="AN273" i="1"/>
  <c r="BN273" i="1"/>
  <c r="AU273" i="1"/>
  <c r="BT273" i="1"/>
  <c r="CP273" i="1"/>
  <c r="BX270" i="1"/>
  <c r="DU273" i="1"/>
  <c r="CN273" i="1"/>
  <c r="EN273" i="1"/>
  <c r="CM273" i="1"/>
  <c r="BL273" i="1"/>
  <c r="DJ273" i="1"/>
  <c r="AA273" i="1"/>
  <c r="DX270" i="1"/>
  <c r="DW267" i="1"/>
  <c r="AG273" i="1"/>
  <c r="CH273" i="1"/>
  <c r="EF270" i="1"/>
  <c r="DW273" i="1"/>
  <c r="EK273" i="1"/>
  <c r="EB273" i="1"/>
  <c r="AH273" i="1"/>
  <c r="AJ273" i="1"/>
  <c r="EF273" i="1"/>
  <c r="AC273" i="1"/>
  <c r="CX273" i="1"/>
  <c r="V273" i="1"/>
  <c r="DW270" i="1"/>
  <c r="DU267" i="1"/>
  <c r="CR265" i="1"/>
  <c r="CO273" i="1"/>
  <c r="AK273" i="1"/>
  <c r="EI273" i="1"/>
  <c r="CY273" i="1"/>
  <c r="AL273" i="1"/>
  <c r="BO273" i="1"/>
  <c r="AO273" i="1"/>
  <c r="S273" i="1"/>
  <c r="AI273" i="1"/>
  <c r="EA273" i="1"/>
  <c r="BM273" i="1"/>
  <c r="AT273" i="1"/>
  <c r="EA270" i="1"/>
  <c r="ES273" i="1"/>
  <c r="BT270" i="1"/>
  <c r="DK273" i="1"/>
  <c r="T273" i="1"/>
  <c r="DL273" i="1"/>
  <c r="AM273" i="1"/>
  <c r="EQ273" i="1"/>
  <c r="AO270" i="1"/>
  <c r="DX267" i="1"/>
  <c r="AF273" i="1"/>
  <c r="CG273" i="1"/>
  <c r="BX273" i="1"/>
  <c r="BW273" i="1"/>
  <c r="EM273" i="1"/>
  <c r="CN270" i="1"/>
  <c r="AV273" i="1"/>
  <c r="CQ265" i="1"/>
  <c r="EP274" i="1"/>
  <c r="S82" i="1"/>
  <c r="S133" i="1" s="1"/>
  <c r="S325" i="1"/>
  <c r="AL274" i="1"/>
  <c r="BM274" i="1"/>
  <c r="CD231" i="4"/>
  <c r="BW231" i="4"/>
  <c r="BP231" i="4"/>
  <c r="CG231" i="4"/>
  <c r="BZ231" i="4"/>
  <c r="BS231" i="4"/>
  <c r="CF231" i="4"/>
  <c r="BY231" i="4"/>
  <c r="BR231" i="4"/>
  <c r="CH165" i="4"/>
  <c r="CA165" i="4"/>
  <c r="BT165" i="4"/>
  <c r="F168" i="4"/>
  <c r="CE167" i="4"/>
  <c r="BX167" i="4"/>
  <c r="BQ167" i="4"/>
  <c r="T274" i="1"/>
  <c r="Q187" i="1"/>
  <c r="T325" i="1"/>
  <c r="T82" i="1"/>
  <c r="T133" i="1" s="1"/>
  <c r="Q82" i="1"/>
  <c r="BW325" i="1"/>
  <c r="CH564" i="4"/>
  <c r="BT564" i="4"/>
  <c r="CA564" i="4"/>
  <c r="BZ630" i="4"/>
  <c r="BS630" i="4"/>
  <c r="CG630" i="4"/>
  <c r="BW630" i="4"/>
  <c r="BP630" i="4"/>
  <c r="CD630" i="4"/>
  <c r="BY630" i="4"/>
  <c r="BR630" i="4"/>
  <c r="CF630" i="4"/>
  <c r="BN274" i="1"/>
  <c r="CM274" i="1"/>
  <c r="AK274" i="1"/>
  <c r="AJ274" i="1"/>
  <c r="I166" i="4"/>
  <c r="B165" i="4"/>
  <c r="I565" i="4"/>
  <c r="CQ266" i="1"/>
  <c r="CX274" i="1"/>
  <c r="EN274" i="1"/>
  <c r="BL274" i="1"/>
  <c r="CG274" i="1"/>
  <c r="W274" i="1"/>
  <c r="CN274" i="1"/>
  <c r="ES274" i="1"/>
  <c r="DK274" i="1"/>
  <c r="AN274" i="1"/>
  <c r="AF274" i="1"/>
  <c r="BW274" i="1"/>
  <c r="BO274" i="1"/>
  <c r="AI274" i="1"/>
  <c r="DL274" i="1"/>
  <c r="EI274" i="1"/>
  <c r="EQ274" i="1"/>
  <c r="S274" i="1"/>
  <c r="EJ270" i="1"/>
  <c r="CY274" i="1"/>
  <c r="BF311" i="1"/>
  <c r="BE311" i="1"/>
  <c r="BD311" i="1"/>
  <c r="BC311" i="1"/>
  <c r="EK274" i="1"/>
  <c r="AB270" i="1"/>
  <c r="CR266" i="1"/>
  <c r="EH270" i="1"/>
  <c r="EI271" i="1"/>
  <c r="CM271" i="1"/>
  <c r="AG274" i="1"/>
  <c r="CP274" i="1"/>
  <c r="AH274" i="1"/>
  <c r="EM274" i="1"/>
  <c r="DI274" i="1"/>
  <c r="AU271" i="1"/>
  <c r="V274" i="1"/>
  <c r="EA274" i="1"/>
  <c r="BN271" i="1"/>
  <c r="BM271" i="1"/>
  <c r="EN271" i="1"/>
  <c r="DK271" i="1"/>
  <c r="CO274" i="1"/>
  <c r="AM274" i="1"/>
  <c r="EA271" i="1"/>
  <c r="EQ271" i="1"/>
  <c r="AL271" i="1"/>
  <c r="CH271" i="1"/>
  <c r="AJ271" i="1"/>
  <c r="DI271" i="1"/>
  <c r="EK82" i="1"/>
  <c r="EK133" i="1" s="1"/>
  <c r="ES82" i="1"/>
  <c r="ES133" i="1" s="1"/>
  <c r="CR74" i="1"/>
  <c r="CR125" i="1" s="1"/>
  <c r="Y326" i="1"/>
  <c r="Y322" i="1"/>
  <c r="AH271" i="1"/>
  <c r="CX82" i="1"/>
  <c r="CX133" i="1" s="1"/>
  <c r="AJ82" i="1"/>
  <c r="AJ133" i="1" s="1"/>
  <c r="DK82" i="1"/>
  <c r="DK133" i="1" s="1"/>
  <c r="BV322" i="1"/>
  <c r="DL173" i="1"/>
  <c r="CO82" i="1"/>
  <c r="CO133" i="1" s="1"/>
  <c r="EH78" i="1"/>
  <c r="EH129" i="1" s="1"/>
  <c r="W82" i="1"/>
  <c r="W133" i="1" s="1"/>
  <c r="CN82" i="1"/>
  <c r="CN133" i="1" s="1"/>
  <c r="EL322" i="1"/>
  <c r="EA82" i="1"/>
  <c r="EA133" i="1" s="1"/>
  <c r="AN82" i="1"/>
  <c r="AN133" i="1" s="1"/>
  <c r="BO271" i="1"/>
  <c r="CQ74" i="1"/>
  <c r="CQ125" i="1" s="1"/>
  <c r="CG82" i="1"/>
  <c r="CG133" i="1" s="1"/>
  <c r="CP271" i="1"/>
  <c r="ES271" i="1"/>
  <c r="BN82" i="1"/>
  <c r="BN133" i="1" s="1"/>
  <c r="EB271" i="1"/>
  <c r="CY271" i="1"/>
  <c r="BL271" i="1"/>
  <c r="CX271" i="1"/>
  <c r="AN271" i="1"/>
  <c r="BL82" i="1"/>
  <c r="BL133" i="1" s="1"/>
  <c r="AI271" i="1"/>
  <c r="W271" i="1"/>
  <c r="EI82" i="1"/>
  <c r="EI133" i="1" s="1"/>
  <c r="AB78" i="1"/>
  <c r="AB129" i="1" s="1"/>
  <c r="EP82" i="1"/>
  <c r="EP133" i="1" s="1"/>
  <c r="AM82" i="1"/>
  <c r="AM133" i="1" s="1"/>
  <c r="AF82" i="1"/>
  <c r="AF133" i="1" s="1"/>
  <c r="BO82" i="1"/>
  <c r="BO133" i="1" s="1"/>
  <c r="AL82" i="1"/>
  <c r="AL133" i="1" s="1"/>
  <c r="CY82" i="1"/>
  <c r="CY133" i="1" s="1"/>
  <c r="CH82" i="1"/>
  <c r="CH133" i="1" s="1"/>
  <c r="EN82" i="1"/>
  <c r="EN133" i="1" s="1"/>
  <c r="EC322" i="1"/>
  <c r="AF271" i="1"/>
  <c r="AI82" i="1"/>
  <c r="AI133" i="1" s="1"/>
  <c r="AK82" i="1"/>
  <c r="AK133" i="1" s="1"/>
  <c r="EM271" i="1"/>
  <c r="CO271" i="1"/>
  <c r="EQ82" i="1"/>
  <c r="EQ133" i="1" s="1"/>
  <c r="AG271" i="1"/>
  <c r="CN271" i="1"/>
  <c r="AT271" i="1"/>
  <c r="AH82" i="1"/>
  <c r="AH133" i="1" s="1"/>
  <c r="EB82" i="1"/>
  <c r="EB133" i="1" s="1"/>
  <c r="T322" i="1"/>
  <c r="BU322" i="1"/>
  <c r="AK271" i="1"/>
  <c r="DL271" i="1"/>
  <c r="EK271" i="1"/>
  <c r="BT326" i="1"/>
  <c r="EJ78" i="1"/>
  <c r="EJ129" i="1" s="1"/>
  <c r="S322" i="1"/>
  <c r="AC326" i="1"/>
  <c r="EO322" i="1"/>
  <c r="CP82" i="1"/>
  <c r="CP133" i="1" s="1"/>
  <c r="DI82" i="1"/>
  <c r="DI133" i="1" s="1"/>
  <c r="EM82" i="1"/>
  <c r="EM133" i="1" s="1"/>
  <c r="DJ82" i="1"/>
  <c r="DJ133" i="1" s="1"/>
  <c r="AC322" i="1"/>
  <c r="BM82" i="1"/>
  <c r="BM133" i="1" s="1"/>
  <c r="CG271" i="1"/>
  <c r="EP271" i="1"/>
  <c r="AG82" i="1"/>
  <c r="AG133" i="1" s="1"/>
  <c r="AV271" i="1"/>
  <c r="CM82" i="1"/>
  <c r="CM133" i="1" s="1"/>
  <c r="AA322" i="1"/>
  <c r="AM271" i="1"/>
  <c r="DJ271" i="1"/>
  <c r="V325" i="1"/>
  <c r="BQ223" i="1"/>
  <c r="BP223" i="1"/>
  <c r="BP311" i="1"/>
  <c r="BQ311" i="1"/>
  <c r="BQ362" i="1"/>
  <c r="BP362" i="1"/>
  <c r="G232" i="4"/>
  <c r="H232" i="4"/>
  <c r="E232" i="4"/>
  <c r="G631" i="4"/>
  <c r="E631" i="4"/>
  <c r="H631" i="4"/>
  <c r="A233" i="4"/>
  <c r="BE259" i="1"/>
  <c r="P109" i="1"/>
  <c r="P250" i="1"/>
  <c r="B224" i="1"/>
  <c r="BS223" i="1"/>
  <c r="BR223" i="1"/>
  <c r="BS311" i="1"/>
  <c r="BR311" i="1"/>
  <c r="BS362" i="1"/>
  <c r="BR362" i="1"/>
  <c r="BB316" i="1"/>
  <c r="BA316" i="1"/>
  <c r="AW311" i="1"/>
  <c r="BY311" i="1"/>
  <c r="BZ311" i="1"/>
  <c r="AW362" i="1"/>
  <c r="BZ362" i="1"/>
  <c r="BY362" i="1"/>
  <c r="DV311" i="1"/>
  <c r="DV362" i="1"/>
  <c r="DU326" i="1"/>
  <c r="DU274" i="1"/>
  <c r="DU186" i="1"/>
  <c r="EE362" i="1"/>
  <c r="O82" i="1"/>
  <c r="O98" i="1"/>
  <c r="O109" i="1"/>
  <c r="O251" i="1" s="1"/>
  <c r="O78" i="1"/>
  <c r="DO311" i="1"/>
  <c r="EE311" i="1"/>
  <c r="DM311" i="1"/>
  <c r="DN311" i="1"/>
  <c r="S271" i="1"/>
  <c r="EO271" i="1"/>
  <c r="BV271" i="1"/>
  <c r="BU274" i="1"/>
  <c r="BV274" i="1"/>
  <c r="EL274" i="1"/>
  <c r="EL271" i="1"/>
  <c r="BU271" i="1"/>
  <c r="AC275" i="1"/>
  <c r="DU275" i="1"/>
  <c r="BT275" i="1"/>
  <c r="EC271" i="1"/>
  <c r="EO274" i="1"/>
  <c r="DX273" i="1"/>
  <c r="AC271" i="1"/>
  <c r="Y275" i="1"/>
  <c r="AA271" i="1"/>
  <c r="EC274" i="1"/>
  <c r="T271" i="1"/>
  <c r="BX274" i="1"/>
  <c r="Y271" i="1"/>
  <c r="AP335" i="1"/>
  <c r="AP176" i="1"/>
  <c r="CR268" i="1"/>
  <c r="CQ268" i="1"/>
  <c r="BX325" i="1"/>
  <c r="BX82" i="1"/>
  <c r="BX133" i="1" s="1"/>
  <c r="DE188" i="1"/>
  <c r="AR186" i="1"/>
  <c r="DD188" i="1"/>
  <c r="DF188" i="1"/>
  <c r="AQ362" i="1"/>
  <c r="EO82" i="1"/>
  <c r="EO133" i="1" s="1"/>
  <c r="EO325" i="1"/>
  <c r="BV82" i="1"/>
  <c r="BV133" i="1" s="1"/>
  <c r="BV325" i="1"/>
  <c r="BU82" i="1"/>
  <c r="BU133" i="1" s="1"/>
  <c r="BU325" i="1"/>
  <c r="EL82" i="1"/>
  <c r="EL133" i="1" s="1"/>
  <c r="EL325" i="1"/>
  <c r="EC82" i="1"/>
  <c r="EC133" i="1" s="1"/>
  <c r="EC325" i="1"/>
  <c r="BE182" i="1"/>
  <c r="AP336" i="1"/>
  <c r="CV9" i="1"/>
  <c r="CV7" i="1"/>
  <c r="CW9" i="1"/>
  <c r="CW7" i="1"/>
  <c r="CJ9" i="1"/>
  <c r="CJ7" i="1"/>
  <c r="CS9" i="1"/>
  <c r="CS7" i="1"/>
  <c r="CI9" i="1"/>
  <c r="CI7" i="1"/>
  <c r="CT9" i="1"/>
  <c r="CT7" i="1"/>
  <c r="CU9" i="1"/>
  <c r="CU7" i="1"/>
  <c r="CK9" i="1"/>
  <c r="CK7" i="1"/>
  <c r="CL9" i="1"/>
  <c r="CL7" i="1"/>
  <c r="AS332" i="1"/>
  <c r="AP334" i="1"/>
  <c r="CN325" i="1"/>
  <c r="AH325" i="1"/>
  <c r="AV322" i="1"/>
  <c r="CR317" i="1"/>
  <c r="AI325" i="1"/>
  <c r="BL322" i="1"/>
  <c r="DK322" i="1"/>
  <c r="AN322" i="1"/>
  <c r="EI322" i="1"/>
  <c r="AU322" i="1"/>
  <c r="EP322" i="1"/>
  <c r="AG322" i="1"/>
  <c r="EA325" i="1"/>
  <c r="EQ322" i="1"/>
  <c r="CY322" i="1"/>
  <c r="AF322" i="1"/>
  <c r="CQ317" i="1"/>
  <c r="BO322" i="1"/>
  <c r="CN322" i="1"/>
  <c r="BN325" i="1"/>
  <c r="BM325" i="1"/>
  <c r="DM362" i="1"/>
  <c r="EJ321" i="1"/>
  <c r="ES322" i="1"/>
  <c r="EN322" i="1"/>
  <c r="DL325" i="1"/>
  <c r="DI325" i="1"/>
  <c r="DL322" i="1"/>
  <c r="AB321" i="1"/>
  <c r="AO322" i="1"/>
  <c r="AK322" i="1"/>
  <c r="CX322" i="1"/>
  <c r="BM322" i="1"/>
  <c r="CY325" i="1"/>
  <c r="CH325" i="1"/>
  <c r="DX321" i="1"/>
  <c r="BN322" i="1"/>
  <c r="CO325" i="1"/>
  <c r="AL325" i="1"/>
  <c r="AG325" i="1"/>
  <c r="DI322" i="1"/>
  <c r="EM322" i="1"/>
  <c r="EB325" i="1"/>
  <c r="W325" i="1"/>
  <c r="CX325" i="1"/>
  <c r="EK325" i="1"/>
  <c r="EK322" i="1"/>
  <c r="AN325" i="1"/>
  <c r="EA322" i="1"/>
  <c r="W322" i="1"/>
  <c r="AJ322" i="1"/>
  <c r="CP325" i="1"/>
  <c r="DJ325" i="1"/>
  <c r="AH322" i="1"/>
  <c r="AU325" i="1"/>
  <c r="AV325" i="1"/>
  <c r="CP322" i="1"/>
  <c r="EQ325" i="1"/>
  <c r="EP325" i="1"/>
  <c r="AM322" i="1"/>
  <c r="AK325" i="1"/>
  <c r="CG322" i="1"/>
  <c r="DJ322" i="1"/>
  <c r="EI325" i="1"/>
  <c r="AT325" i="1"/>
  <c r="EH321" i="1"/>
  <c r="AT322" i="1"/>
  <c r="BO325" i="1"/>
  <c r="ES325" i="1"/>
  <c r="AL322" i="1"/>
  <c r="CG325" i="1"/>
  <c r="EB322" i="1"/>
  <c r="AF325" i="1"/>
  <c r="EN325" i="1"/>
  <c r="CO322" i="1"/>
  <c r="CH322" i="1"/>
  <c r="BL325" i="1"/>
  <c r="CM325" i="1"/>
  <c r="AM325" i="1"/>
  <c r="AO325" i="1"/>
  <c r="EM325" i="1"/>
  <c r="AJ325" i="1"/>
  <c r="AI322" i="1"/>
  <c r="DK325" i="1"/>
  <c r="CM322" i="1"/>
  <c r="DN362" i="1"/>
  <c r="DO362" i="1"/>
  <c r="DX324" i="1"/>
  <c r="AP330" i="1"/>
  <c r="AP329" i="1"/>
  <c r="AR326" i="1"/>
  <c r="AR325" i="1"/>
  <c r="CQ76" i="1"/>
  <c r="CQ127" i="1" s="1"/>
  <c r="CQ319" i="1"/>
  <c r="CR76" i="1"/>
  <c r="CR127" i="1" s="1"/>
  <c r="CR319" i="1"/>
  <c r="AS329" i="1"/>
  <c r="CA75" i="1"/>
  <c r="CA126" i="1" s="1"/>
  <c r="CC71" i="1"/>
  <c r="CC122" i="1" s="1"/>
  <c r="CB14" i="1"/>
  <c r="CC15" i="1"/>
  <c r="BA15" i="1"/>
  <c r="BA16" i="1" s="1"/>
  <c r="BB15" i="1"/>
  <c r="BB16" i="1" s="1"/>
  <c r="CC367" i="1"/>
  <c r="AZ365" i="1"/>
  <c r="BB370" i="1"/>
  <c r="BB365" i="1"/>
  <c r="BA370" i="1"/>
  <c r="BA365" i="1"/>
  <c r="CC370" i="1"/>
  <c r="CC365" i="1"/>
  <c r="CB364" i="1"/>
  <c r="BB367" i="1"/>
  <c r="BA367" i="1"/>
  <c r="AZ370" i="1"/>
  <c r="AZ367" i="1"/>
  <c r="CK13" i="1"/>
  <c r="CJ13" i="1"/>
  <c r="CL13" i="1"/>
  <c r="CI13" i="1"/>
  <c r="BW275" i="1" l="1"/>
  <c r="BW133" i="1"/>
  <c r="BW326" i="1"/>
  <c r="BW186" i="1"/>
  <c r="BW187" i="1" s="1"/>
  <c r="AP289" i="1"/>
  <c r="AR269" i="1"/>
  <c r="CR171" i="1"/>
  <c r="CT10" i="1"/>
  <c r="CT11" i="1"/>
  <c r="BV173" i="1"/>
  <c r="EI173" i="1"/>
  <c r="ES173" i="1"/>
  <c r="AF173" i="1"/>
  <c r="EK173" i="1"/>
  <c r="EB173" i="1"/>
  <c r="AH173" i="1"/>
  <c r="BL173" i="1"/>
  <c r="EF186" i="1"/>
  <c r="EF187" i="1" s="1"/>
  <c r="EF188" i="1" s="1"/>
  <c r="EQ173" i="1"/>
  <c r="DJ173" i="1"/>
  <c r="BN173" i="1"/>
  <c r="EM173" i="1"/>
  <c r="AK173" i="1"/>
  <c r="DI173" i="1"/>
  <c r="AI173" i="1"/>
  <c r="CP173" i="1"/>
  <c r="CG173" i="1"/>
  <c r="CQ171" i="1"/>
  <c r="V186" i="1"/>
  <c r="V187" i="1" s="1"/>
  <c r="V188" i="1" s="1"/>
  <c r="EN173" i="1"/>
  <c r="EO173" i="1"/>
  <c r="CH173" i="1"/>
  <c r="AN173" i="1"/>
  <c r="S186" i="1"/>
  <c r="S187" i="1" s="1"/>
  <c r="AA186" i="1"/>
  <c r="AA187" i="1" s="1"/>
  <c r="AA188" i="1" s="1"/>
  <c r="EA173" i="1"/>
  <c r="EC173" i="1"/>
  <c r="BM173" i="1"/>
  <c r="CN173" i="1"/>
  <c r="CS10" i="1"/>
  <c r="CS11" i="1"/>
  <c r="W173" i="1"/>
  <c r="BU173" i="1"/>
  <c r="CO173" i="1"/>
  <c r="BW173" i="1"/>
  <c r="CK10" i="1"/>
  <c r="CK11" i="1"/>
  <c r="BX173" i="1"/>
  <c r="CU10" i="1"/>
  <c r="CU11" i="1"/>
  <c r="CM173" i="1"/>
  <c r="CI10" i="1"/>
  <c r="CI11" i="1"/>
  <c r="CJ10" i="1"/>
  <c r="CJ11" i="1"/>
  <c r="DK173" i="1"/>
  <c r="CW10" i="1"/>
  <c r="CW11" i="1"/>
  <c r="AG173" i="1"/>
  <c r="EJ172" i="1"/>
  <c r="CY173" i="1"/>
  <c r="AJ173" i="1"/>
  <c r="AM173" i="1"/>
  <c r="EP173" i="1"/>
  <c r="CL10" i="1"/>
  <c r="CL11" i="1"/>
  <c r="EL173" i="1"/>
  <c r="AL173" i="1"/>
  <c r="CX173" i="1"/>
  <c r="CV10" i="1"/>
  <c r="CV11" i="1"/>
  <c r="BO173" i="1"/>
  <c r="T186" i="1"/>
  <c r="T187" i="1" s="1"/>
  <c r="CC68" i="1"/>
  <c r="CC69" i="1"/>
  <c r="CI20" i="1"/>
  <c r="CI21" i="1" s="1"/>
  <c r="CI22" i="1" s="1"/>
  <c r="CI23" i="1" s="1"/>
  <c r="CI24" i="1"/>
  <c r="CI25" i="1" s="1"/>
  <c r="CI26" i="1" s="1"/>
  <c r="CI27" i="1" s="1"/>
  <c r="CI18" i="1"/>
  <c r="CI28" i="1"/>
  <c r="CI29" i="1" s="1"/>
  <c r="CI30" i="1" s="1"/>
  <c r="CI31" i="1" s="1"/>
  <c r="V275" i="1"/>
  <c r="CJ18" i="1"/>
  <c r="CJ20" i="1"/>
  <c r="CJ21" i="1" s="1"/>
  <c r="CJ22" i="1" s="1"/>
  <c r="CJ23" i="1" s="1"/>
  <c r="CJ24" i="1"/>
  <c r="CJ25" i="1" s="1"/>
  <c r="CJ26" i="1" s="1"/>
  <c r="CJ27" i="1" s="1"/>
  <c r="CJ28" i="1"/>
  <c r="CJ29" i="1" s="1"/>
  <c r="CJ30" i="1" s="1"/>
  <c r="CJ31" i="1" s="1"/>
  <c r="CL18" i="1"/>
  <c r="CL20" i="1"/>
  <c r="CL21" i="1" s="1"/>
  <c r="CL22" i="1" s="1"/>
  <c r="CL23" i="1" s="1"/>
  <c r="CL24" i="1"/>
  <c r="CL25" i="1" s="1"/>
  <c r="CL26" i="1" s="1"/>
  <c r="CL27" i="1" s="1"/>
  <c r="CL28" i="1"/>
  <c r="CL29" i="1" s="1"/>
  <c r="CL30" i="1" s="1"/>
  <c r="CL31" i="1" s="1"/>
  <c r="CK24" i="1"/>
  <c r="CK25" i="1" s="1"/>
  <c r="CK26" i="1" s="1"/>
  <c r="CK27" i="1" s="1"/>
  <c r="CK28" i="1"/>
  <c r="CK29" i="1" s="1"/>
  <c r="CK30" i="1" s="1"/>
  <c r="CK31" i="1" s="1"/>
  <c r="CK18" i="1"/>
  <c r="CK20" i="1"/>
  <c r="CK21" i="1" s="1"/>
  <c r="CK22" i="1" s="1"/>
  <c r="CK23" i="1" s="1"/>
  <c r="CC52" i="1"/>
  <c r="CC53" i="1" s="1"/>
  <c r="CC54" i="1" s="1"/>
  <c r="CC55" i="1" s="1"/>
  <c r="CC44" i="1"/>
  <c r="CC45" i="1" s="1"/>
  <c r="CC46" i="1" s="1"/>
  <c r="CC47" i="1" s="1"/>
  <c r="CC48" i="1"/>
  <c r="CC49" i="1" s="1"/>
  <c r="CC50" i="1" s="1"/>
  <c r="CC51" i="1" s="1"/>
  <c r="CC35" i="1"/>
  <c r="CB40" i="1"/>
  <c r="CB41" i="1" s="1"/>
  <c r="CB42" i="1" s="1"/>
  <c r="CB43" i="1" s="1"/>
  <c r="CB36" i="1"/>
  <c r="CB37" i="1" s="1"/>
  <c r="CB38" i="1" s="1"/>
  <c r="CB39" i="1" s="1"/>
  <c r="CB32" i="1"/>
  <c r="CB33" i="1" s="1"/>
  <c r="CB34" i="1" s="1"/>
  <c r="EK186" i="1"/>
  <c r="EK187" i="1" s="1"/>
  <c r="AJ186" i="1"/>
  <c r="AJ187" i="1" s="1"/>
  <c r="W186" i="1"/>
  <c r="W187" i="1" s="1"/>
  <c r="BM186" i="1"/>
  <c r="BM187" i="1" s="1"/>
  <c r="BU186" i="1"/>
  <c r="BU187" i="1" s="1"/>
  <c r="AL186" i="1"/>
  <c r="AL187" i="1" s="1"/>
  <c r="EP186" i="1"/>
  <c r="EP187" i="1" s="1"/>
  <c r="CX186" i="1"/>
  <c r="CX187" i="1" s="1"/>
  <c r="EO186" i="1"/>
  <c r="EO187" i="1" s="1"/>
  <c r="AK186" i="1"/>
  <c r="AK187" i="1" s="1"/>
  <c r="AI186" i="1"/>
  <c r="AI187" i="1" s="1"/>
  <c r="EI186" i="1"/>
  <c r="EI187" i="1" s="1"/>
  <c r="DL186" i="1"/>
  <c r="DL187" i="1" s="1"/>
  <c r="BV186" i="1"/>
  <c r="BV187" i="1" s="1"/>
  <c r="CM186" i="1"/>
  <c r="CM187" i="1" s="1"/>
  <c r="DK186" i="1"/>
  <c r="DK187" i="1" s="1"/>
  <c r="BL186" i="1"/>
  <c r="BL187" i="1" s="1"/>
  <c r="BX186" i="1"/>
  <c r="BX187" i="1" s="1"/>
  <c r="EN186" i="1"/>
  <c r="EN187" i="1" s="1"/>
  <c r="CH186" i="1"/>
  <c r="CH187" i="1" s="1"/>
  <c r="EC186" i="1"/>
  <c r="EC187" i="1" s="1"/>
  <c r="BN186" i="1"/>
  <c r="BN187" i="1" s="1"/>
  <c r="ES186" i="1"/>
  <c r="ES187" i="1" s="1"/>
  <c r="CG186" i="1"/>
  <c r="CG187" i="1" s="1"/>
  <c r="CP186" i="1"/>
  <c r="CP187" i="1" s="1"/>
  <c r="CY186" i="1"/>
  <c r="CY187" i="1" s="1"/>
  <c r="EL186" i="1"/>
  <c r="EL187" i="1" s="1"/>
  <c r="AN186" i="1"/>
  <c r="AN187" i="1" s="1"/>
  <c r="EB186" i="1"/>
  <c r="EB187" i="1" s="1"/>
  <c r="AH186" i="1"/>
  <c r="AH187" i="1" s="1"/>
  <c r="EA186" i="1"/>
  <c r="EA187" i="1" s="1"/>
  <c r="DJ186" i="1"/>
  <c r="DJ187" i="1" s="1"/>
  <c r="BO186" i="1"/>
  <c r="BO187" i="1" s="1"/>
  <c r="CO186" i="1"/>
  <c r="CO187" i="1" s="1"/>
  <c r="EM186" i="1"/>
  <c r="EM187" i="1" s="1"/>
  <c r="AM186" i="1"/>
  <c r="AM187" i="1" s="1"/>
  <c r="CN186" i="1"/>
  <c r="CN187" i="1" s="1"/>
  <c r="DI186" i="1"/>
  <c r="DI187" i="1" s="1"/>
  <c r="EQ186" i="1"/>
  <c r="EQ187" i="1" s="1"/>
  <c r="EH271" i="1"/>
  <c r="EH172" i="1"/>
  <c r="AB271" i="1"/>
  <c r="AB172" i="1"/>
  <c r="V326" i="1"/>
  <c r="V173" i="1"/>
  <c r="S326" i="1"/>
  <c r="S173" i="1"/>
  <c r="EF326" i="1"/>
  <c r="EF173" i="1"/>
  <c r="T326" i="1"/>
  <c r="T173" i="1"/>
  <c r="AA326" i="1"/>
  <c r="AA173" i="1"/>
  <c r="Z224" i="1"/>
  <c r="AD224" i="1"/>
  <c r="U224" i="1"/>
  <c r="X224" i="1"/>
  <c r="DU281" i="1"/>
  <c r="K224" i="1"/>
  <c r="BA317" i="1"/>
  <c r="O326" i="1"/>
  <c r="BB317" i="1"/>
  <c r="BE350" i="1"/>
  <c r="P334" i="1"/>
  <c r="BD328" i="1"/>
  <c r="BC328" i="1"/>
  <c r="Y188" i="1"/>
  <c r="DU187" i="1"/>
  <c r="Q188" i="1"/>
  <c r="AC188" i="1"/>
  <c r="AR187" i="1"/>
  <c r="AP254" i="1"/>
  <c r="BT188" i="1"/>
  <c r="EF275" i="1"/>
  <c r="AS301" i="1"/>
  <c r="AA275" i="1"/>
  <c r="DF319" i="1"/>
  <c r="DE319" i="1"/>
  <c r="DW274" i="1"/>
  <c r="AT274" i="1"/>
  <c r="CH274" i="1"/>
  <c r="BT274" i="1"/>
  <c r="AO271" i="1"/>
  <c r="AU274" i="1"/>
  <c r="DX271" i="1"/>
  <c r="AA274" i="1"/>
  <c r="AO274" i="1"/>
  <c r="DJ274" i="1"/>
  <c r="AC274" i="1"/>
  <c r="EF274" i="1"/>
  <c r="AV274" i="1"/>
  <c r="DX274" i="1"/>
  <c r="EB274" i="1"/>
  <c r="S275" i="1"/>
  <c r="T275" i="1"/>
  <c r="BP232" i="4"/>
  <c r="BW232" i="4"/>
  <c r="CD232" i="4"/>
  <c r="BZ232" i="4"/>
  <c r="BS232" i="4"/>
  <c r="CG232" i="4"/>
  <c r="BR232" i="4"/>
  <c r="BY232" i="4"/>
  <c r="CF232" i="4"/>
  <c r="F169" i="4"/>
  <c r="CE168" i="4"/>
  <c r="BQ168" i="4"/>
  <c r="BX168" i="4"/>
  <c r="BT166" i="4"/>
  <c r="CA166" i="4"/>
  <c r="CH166" i="4"/>
  <c r="CD631" i="4"/>
  <c r="BW631" i="4"/>
  <c r="BP631" i="4"/>
  <c r="CF631" i="4"/>
  <c r="BY631" i="4"/>
  <c r="BR631" i="4"/>
  <c r="CA565" i="4"/>
  <c r="BT565" i="4"/>
  <c r="CH565" i="4"/>
  <c r="CG631" i="4"/>
  <c r="BZ631" i="4"/>
  <c r="BS631" i="4"/>
  <c r="I167" i="4"/>
  <c r="B166" i="4"/>
  <c r="I566" i="4"/>
  <c r="AJ275" i="1"/>
  <c r="EN275" i="1"/>
  <c r="EI275" i="1"/>
  <c r="AN275" i="1"/>
  <c r="CQ267" i="1"/>
  <c r="CO275" i="1"/>
  <c r="W275" i="1"/>
  <c r="EK275" i="1"/>
  <c r="EP275" i="1"/>
  <c r="CH275" i="1"/>
  <c r="BN275" i="1"/>
  <c r="ES275" i="1"/>
  <c r="EQ275" i="1"/>
  <c r="AG275" i="1"/>
  <c r="CN275" i="1"/>
  <c r="AL275" i="1"/>
  <c r="BM275" i="1"/>
  <c r="CR267" i="1"/>
  <c r="CX275" i="1"/>
  <c r="BU326" i="1"/>
  <c r="CR77" i="1"/>
  <c r="CR128" i="1" s="1"/>
  <c r="EC326" i="1"/>
  <c r="EJ79" i="1"/>
  <c r="EJ130" i="1" s="1"/>
  <c r="CM275" i="1"/>
  <c r="DI275" i="1"/>
  <c r="AH275" i="1"/>
  <c r="EM275" i="1"/>
  <c r="EJ271" i="1"/>
  <c r="DK275" i="1"/>
  <c r="CQ77" i="1"/>
  <c r="CQ128" i="1" s="1"/>
  <c r="DJ275" i="1"/>
  <c r="BO275" i="1"/>
  <c r="DL275" i="1"/>
  <c r="CG275" i="1"/>
  <c r="BV326" i="1"/>
  <c r="EL326" i="1"/>
  <c r="AK275" i="1"/>
  <c r="CP275" i="1"/>
  <c r="EH79" i="1"/>
  <c r="EH130" i="1" s="1"/>
  <c r="EA275" i="1"/>
  <c r="AF275" i="1"/>
  <c r="BX326" i="1"/>
  <c r="AB79" i="1"/>
  <c r="AB130" i="1" s="1"/>
  <c r="AM275" i="1"/>
  <c r="CY275" i="1"/>
  <c r="EO326" i="1"/>
  <c r="BL275" i="1"/>
  <c r="EB275" i="1"/>
  <c r="AI275" i="1"/>
  <c r="BQ224" i="1"/>
  <c r="BP224" i="1"/>
  <c r="G233" i="4"/>
  <c r="E233" i="4"/>
  <c r="H233" i="4"/>
  <c r="G632" i="4"/>
  <c r="E632" i="4"/>
  <c r="H632" i="4"/>
  <c r="A234" i="4"/>
  <c r="BE260" i="1"/>
  <c r="P110" i="1"/>
  <c r="P252" i="1" s="1"/>
  <c r="P251" i="1"/>
  <c r="B225" i="1"/>
  <c r="BS224" i="1"/>
  <c r="BR224" i="1"/>
  <c r="O110" i="1"/>
  <c r="O252" i="1" s="1"/>
  <c r="DX275" i="1"/>
  <c r="BX275" i="1"/>
  <c r="CQ269" i="1"/>
  <c r="EL275" i="1"/>
  <c r="CR269" i="1"/>
  <c r="EO275" i="1"/>
  <c r="BV275" i="1"/>
  <c r="BU275" i="1"/>
  <c r="EC275" i="1"/>
  <c r="AS335" i="1"/>
  <c r="AS176" i="1"/>
  <c r="AP339" i="1"/>
  <c r="AP177" i="1"/>
  <c r="CA268" i="1"/>
  <c r="CC72" i="1"/>
  <c r="CC123" i="1" s="1"/>
  <c r="B506" i="4"/>
  <c r="AS336" i="1"/>
  <c r="AS334" i="1"/>
  <c r="AP338" i="1"/>
  <c r="AP340" i="1"/>
  <c r="AP343" i="1"/>
  <c r="AP333" i="1"/>
  <c r="DX325" i="1"/>
  <c r="EI326" i="1"/>
  <c r="CP326" i="1"/>
  <c r="AV326" i="1"/>
  <c r="CM326" i="1"/>
  <c r="AU326" i="1"/>
  <c r="CH326" i="1"/>
  <c r="DI326" i="1"/>
  <c r="CQ318" i="1"/>
  <c r="EB326" i="1"/>
  <c r="CY326" i="1"/>
  <c r="AO326" i="1"/>
  <c r="DL326" i="1"/>
  <c r="AK326" i="1"/>
  <c r="CX326" i="1"/>
  <c r="AG326" i="1"/>
  <c r="AM326" i="1"/>
  <c r="EH322" i="1"/>
  <c r="BO326" i="1"/>
  <c r="EP326" i="1"/>
  <c r="AH326" i="1"/>
  <c r="EK326" i="1"/>
  <c r="EN326" i="1"/>
  <c r="EQ326" i="1"/>
  <c r="DX322" i="1"/>
  <c r="AI326" i="1"/>
  <c r="ES326" i="1"/>
  <c r="AF326" i="1"/>
  <c r="AT326" i="1"/>
  <c r="BM326" i="1"/>
  <c r="CR318" i="1"/>
  <c r="CN326" i="1"/>
  <c r="BN326" i="1"/>
  <c r="AJ326" i="1"/>
  <c r="CG326" i="1"/>
  <c r="EM326" i="1"/>
  <c r="AN326" i="1"/>
  <c r="AL326" i="1"/>
  <c r="EA326" i="1"/>
  <c r="DK326" i="1"/>
  <c r="BL326" i="1"/>
  <c r="DJ326" i="1"/>
  <c r="W326" i="1"/>
  <c r="EJ322" i="1"/>
  <c r="AB322" i="1"/>
  <c r="CO326" i="1"/>
  <c r="CR320" i="1"/>
  <c r="CQ320" i="1"/>
  <c r="AS330" i="1"/>
  <c r="CA76" i="1"/>
  <c r="CA127" i="1" s="1"/>
  <c r="CA319" i="1"/>
  <c r="CC315" i="1"/>
  <c r="CB71" i="1"/>
  <c r="CB122" i="1" s="1"/>
  <c r="CK14" i="1"/>
  <c r="CV14" i="1"/>
  <c r="CI14" i="1"/>
  <c r="CW14" i="1"/>
  <c r="CU14" i="1"/>
  <c r="CL14" i="1"/>
  <c r="CS14" i="1"/>
  <c r="CJ14" i="1"/>
  <c r="CT14" i="1"/>
  <c r="CC16" i="1"/>
  <c r="CB15" i="1"/>
  <c r="CB370" i="1"/>
  <c r="CB365" i="1"/>
  <c r="CV364" i="1"/>
  <c r="CJ364" i="1"/>
  <c r="CW364" i="1"/>
  <c r="CI364" i="1"/>
  <c r="CU364" i="1"/>
  <c r="CK364" i="1"/>
  <c r="CT364" i="1"/>
  <c r="CL364" i="1"/>
  <c r="CS364" i="1"/>
  <c r="CB367" i="1"/>
  <c r="N6" i="1"/>
  <c r="N123" i="1" s="1"/>
  <c r="N124" i="1" s="1"/>
  <c r="N125" i="1" s="1"/>
  <c r="N126" i="1" s="1"/>
  <c r="N127" i="1" s="1"/>
  <c r="N128" i="1" s="1"/>
  <c r="N129" i="1" s="1"/>
  <c r="N130" i="1" s="1"/>
  <c r="N131" i="1" s="1"/>
  <c r="N132" i="1" s="1"/>
  <c r="N133" i="1" s="1"/>
  <c r="N134" i="1" s="1"/>
  <c r="N135" i="1" s="1"/>
  <c r="N136" i="1" s="1"/>
  <c r="N137" i="1" s="1"/>
  <c r="N138" i="1" s="1"/>
  <c r="N139" i="1" s="1"/>
  <c r="N140" i="1" s="1"/>
  <c r="N141" i="1" s="1"/>
  <c r="N142" i="1" s="1"/>
  <c r="N143" i="1" s="1"/>
  <c r="N144" i="1" s="1"/>
  <c r="N145" i="1" s="1"/>
  <c r="N146" i="1" s="1"/>
  <c r="N147" i="1" s="1"/>
  <c r="N148" i="1" s="1"/>
  <c r="N149" i="1" s="1"/>
  <c r="N150" i="1" s="1"/>
  <c r="N151" i="1" s="1"/>
  <c r="N152" i="1" s="1"/>
  <c r="N153" i="1" s="1"/>
  <c r="N154" i="1" s="1"/>
  <c r="N155" i="1" s="1"/>
  <c r="N156" i="1" s="1"/>
  <c r="N157" i="1" s="1"/>
  <c r="N158" i="1" s="1"/>
  <c r="N159" i="1" s="1"/>
  <c r="N160" i="1" s="1"/>
  <c r="N161" i="1" s="1"/>
  <c r="N162" i="1" s="1"/>
  <c r="N163" i="1" s="1"/>
  <c r="N164" i="1" s="1"/>
  <c r="N165" i="1" s="1"/>
  <c r="N166" i="1" s="1"/>
  <c r="N167" i="1" s="1"/>
  <c r="N168" i="1" s="1"/>
  <c r="N169" i="1" s="1"/>
  <c r="M6" i="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M165" i="1" s="1"/>
  <c r="M166" i="1" s="1"/>
  <c r="M167" i="1" s="1"/>
  <c r="M168" i="1" s="1"/>
  <c r="M169" i="1" s="1"/>
  <c r="DU282" i="1" l="1"/>
  <c r="AR270" i="1"/>
  <c r="AP290" i="1"/>
  <c r="CR321" i="1"/>
  <c r="CB68" i="1"/>
  <c r="CB69" i="1"/>
  <c r="CJ40" i="1"/>
  <c r="CJ41" i="1" s="1"/>
  <c r="CJ42" i="1" s="1"/>
  <c r="CJ43" i="1" s="1"/>
  <c r="CJ32" i="1"/>
  <c r="CJ33" i="1" s="1"/>
  <c r="CJ34" i="1" s="1"/>
  <c r="CJ36" i="1"/>
  <c r="CJ37" i="1" s="1"/>
  <c r="CJ38" i="1" s="1"/>
  <c r="CJ39" i="1" s="1"/>
  <c r="CC64" i="1"/>
  <c r="CC65" i="1" s="1"/>
  <c r="CC66" i="1" s="1"/>
  <c r="CC67" i="1" s="1"/>
  <c r="CC60" i="1"/>
  <c r="CC61" i="1" s="1"/>
  <c r="CC62" i="1" s="1"/>
  <c r="CC63" i="1" s="1"/>
  <c r="CC56" i="1"/>
  <c r="CC57" i="1" s="1"/>
  <c r="CC58" i="1" s="1"/>
  <c r="CC59" i="1" s="1"/>
  <c r="CS36" i="1"/>
  <c r="CS37" i="1" s="1"/>
  <c r="CS38" i="1" s="1"/>
  <c r="CS39" i="1" s="1"/>
  <c r="CS32" i="1"/>
  <c r="CS33" i="1" s="1"/>
  <c r="CS34" i="1" s="1"/>
  <c r="CS40" i="1"/>
  <c r="CS41" i="1" s="1"/>
  <c r="CS42" i="1" s="1"/>
  <c r="CS43" i="1" s="1"/>
  <c r="CV40" i="1"/>
  <c r="CV41" i="1" s="1"/>
  <c r="CV42" i="1" s="1"/>
  <c r="CV43" i="1" s="1"/>
  <c r="CV36" i="1"/>
  <c r="CV37" i="1" s="1"/>
  <c r="CV38" i="1" s="1"/>
  <c r="CV39" i="1" s="1"/>
  <c r="CV32" i="1"/>
  <c r="CV33" i="1" s="1"/>
  <c r="CV34" i="1" s="1"/>
  <c r="CK32" i="1"/>
  <c r="CK33" i="1" s="1"/>
  <c r="CK34" i="1" s="1"/>
  <c r="CK36" i="1"/>
  <c r="CK37" i="1" s="1"/>
  <c r="CK38" i="1" s="1"/>
  <c r="CK39" i="1" s="1"/>
  <c r="CK40" i="1"/>
  <c r="CK41" i="1" s="1"/>
  <c r="CK42" i="1" s="1"/>
  <c r="CK43" i="1" s="1"/>
  <c r="CU32" i="1"/>
  <c r="CU33" i="1" s="1"/>
  <c r="CU34" i="1" s="1"/>
  <c r="CU40" i="1"/>
  <c r="CU41" i="1" s="1"/>
  <c r="CU42" i="1" s="1"/>
  <c r="CU43" i="1" s="1"/>
  <c r="CU36" i="1"/>
  <c r="CU37" i="1" s="1"/>
  <c r="CU38" i="1" s="1"/>
  <c r="CU39" i="1" s="1"/>
  <c r="CW40" i="1"/>
  <c r="CW41" i="1" s="1"/>
  <c r="CW42" i="1" s="1"/>
  <c r="CW43" i="1" s="1"/>
  <c r="CW36" i="1"/>
  <c r="CW37" i="1" s="1"/>
  <c r="CW38" i="1" s="1"/>
  <c r="CW39" i="1" s="1"/>
  <c r="CW32" i="1"/>
  <c r="CW33" i="1" s="1"/>
  <c r="CW34" i="1" s="1"/>
  <c r="CL32" i="1"/>
  <c r="CL33" i="1" s="1"/>
  <c r="CL34" i="1" s="1"/>
  <c r="CL40" i="1"/>
  <c r="CL41" i="1" s="1"/>
  <c r="CL42" i="1" s="1"/>
  <c r="CL43" i="1" s="1"/>
  <c r="CL36" i="1"/>
  <c r="CL37" i="1" s="1"/>
  <c r="CL38" i="1" s="1"/>
  <c r="CL39" i="1" s="1"/>
  <c r="CB35" i="1"/>
  <c r="CI32" i="1"/>
  <c r="CI33" i="1" s="1"/>
  <c r="CI34" i="1" s="1"/>
  <c r="CI36" i="1"/>
  <c r="CI37" i="1" s="1"/>
  <c r="CI38" i="1" s="1"/>
  <c r="CI39" i="1" s="1"/>
  <c r="CI40" i="1"/>
  <c r="CI41" i="1" s="1"/>
  <c r="CI42" i="1" s="1"/>
  <c r="CI43" i="1" s="1"/>
  <c r="CB48" i="1"/>
  <c r="CB49" i="1" s="1"/>
  <c r="CB50" i="1" s="1"/>
  <c r="CB51" i="1" s="1"/>
  <c r="CB52" i="1"/>
  <c r="CB53" i="1" s="1"/>
  <c r="CB54" i="1" s="1"/>
  <c r="CB55" i="1" s="1"/>
  <c r="CB44" i="1"/>
  <c r="CB45" i="1" s="1"/>
  <c r="CB46" i="1" s="1"/>
  <c r="CB47" i="1" s="1"/>
  <c r="CT32" i="1"/>
  <c r="CT33" i="1" s="1"/>
  <c r="CT34" i="1" s="1"/>
  <c r="CT36" i="1"/>
  <c r="CT37" i="1" s="1"/>
  <c r="CT38" i="1" s="1"/>
  <c r="CT39" i="1" s="1"/>
  <c r="CT40" i="1"/>
  <c r="CT41" i="1" s="1"/>
  <c r="CT42" i="1" s="1"/>
  <c r="CT43" i="1" s="1"/>
  <c r="Z225" i="1"/>
  <c r="AD225" i="1"/>
  <c r="U225" i="1"/>
  <c r="X225" i="1"/>
  <c r="K225" i="1"/>
  <c r="BA318" i="1"/>
  <c r="BC329" i="1"/>
  <c r="BB318" i="1"/>
  <c r="BD329" i="1"/>
  <c r="O327" i="1"/>
  <c r="P335" i="1"/>
  <c r="BE351" i="1"/>
  <c r="DU188" i="1"/>
  <c r="M315" i="1"/>
  <c r="M316" i="1" s="1"/>
  <c r="AP255" i="1"/>
  <c r="BX188" i="1"/>
  <c r="EC188" i="1"/>
  <c r="EL188" i="1"/>
  <c r="EK188" i="1"/>
  <c r="EM188" i="1"/>
  <c r="CY188" i="1"/>
  <c r="T188" i="1"/>
  <c r="BW188" i="1"/>
  <c r="BV188" i="1"/>
  <c r="N315" i="1"/>
  <c r="N316" i="1" s="1"/>
  <c r="S188" i="1"/>
  <c r="EO188" i="1"/>
  <c r="EA188" i="1"/>
  <c r="BO188" i="1"/>
  <c r="CG188" i="1"/>
  <c r="BU188" i="1"/>
  <c r="AS254" i="1"/>
  <c r="BI320" i="1"/>
  <c r="AS302" i="1"/>
  <c r="DF320" i="1"/>
  <c r="DE320" i="1"/>
  <c r="CR270" i="1"/>
  <c r="AU275" i="1"/>
  <c r="AV275" i="1"/>
  <c r="AT275" i="1"/>
  <c r="AO275" i="1"/>
  <c r="DW275" i="1"/>
  <c r="CA167" i="4"/>
  <c r="BT167" i="4"/>
  <c r="CH167" i="4"/>
  <c r="BS233" i="4"/>
  <c r="BZ233" i="4"/>
  <c r="CG233" i="4"/>
  <c r="BP233" i="4"/>
  <c r="CD233" i="4"/>
  <c r="BW233" i="4"/>
  <c r="CF233" i="4"/>
  <c r="BY233" i="4"/>
  <c r="BR233" i="4"/>
  <c r="F170" i="4"/>
  <c r="CE169" i="4"/>
  <c r="BX169" i="4"/>
  <c r="BQ169" i="4"/>
  <c r="BR632" i="4"/>
  <c r="BY632" i="4"/>
  <c r="CF632" i="4"/>
  <c r="BS632" i="4"/>
  <c r="CG632" i="4"/>
  <c r="BZ632" i="4"/>
  <c r="CH566" i="4"/>
  <c r="CA566" i="4"/>
  <c r="BT566" i="4"/>
  <c r="BP632" i="4"/>
  <c r="CD632" i="4"/>
  <c r="BW632" i="4"/>
  <c r="I168" i="4"/>
  <c r="B167" i="4"/>
  <c r="I567" i="4"/>
  <c r="CQ270" i="1"/>
  <c r="CC73" i="1"/>
  <c r="CC124" i="1" s="1"/>
  <c r="CQ78" i="1"/>
  <c r="CQ129" i="1" s="1"/>
  <c r="AB80" i="1"/>
  <c r="AB131" i="1" s="1"/>
  <c r="AB272" i="1"/>
  <c r="AB323" i="1"/>
  <c r="EJ272" i="1"/>
  <c r="EJ80" i="1"/>
  <c r="EJ131" i="1" s="1"/>
  <c r="EJ323" i="1"/>
  <c r="EH323" i="1"/>
  <c r="EH80" i="1"/>
  <c r="EH131" i="1" s="1"/>
  <c r="EH272" i="1"/>
  <c r="CR78" i="1"/>
  <c r="CR129" i="1" s="1"/>
  <c r="BQ225" i="1"/>
  <c r="BP225" i="1"/>
  <c r="P261" i="1"/>
  <c r="P262" i="1"/>
  <c r="O261" i="1"/>
  <c r="O262" i="1"/>
  <c r="G234" i="4"/>
  <c r="E234" i="4"/>
  <c r="H234" i="4"/>
  <c r="G633" i="4"/>
  <c r="E633" i="4"/>
  <c r="H633" i="4"/>
  <c r="A235" i="4"/>
  <c r="B226" i="1"/>
  <c r="BS225" i="1"/>
  <c r="BR225" i="1"/>
  <c r="CA269" i="1"/>
  <c r="AS339" i="1"/>
  <c r="AS177" i="1"/>
  <c r="AP178" i="1"/>
  <c r="CC264" i="1"/>
  <c r="CB72" i="1"/>
  <c r="CB123" i="1" s="1"/>
  <c r="B507" i="4"/>
  <c r="AS338" i="1"/>
  <c r="AS340" i="1"/>
  <c r="AS343" i="1"/>
  <c r="AS333" i="1"/>
  <c r="AP337" i="1"/>
  <c r="AP344" i="1"/>
  <c r="AP347" i="1"/>
  <c r="AP342" i="1"/>
  <c r="M7" i="1"/>
  <c r="N7" i="1"/>
  <c r="CC316" i="1"/>
  <c r="CQ321" i="1"/>
  <c r="DX326" i="1"/>
  <c r="CB315" i="1"/>
  <c r="CA77" i="1"/>
  <c r="CA128" i="1" s="1"/>
  <c r="CA320" i="1"/>
  <c r="CV71" i="1"/>
  <c r="CV122" i="1" s="1"/>
  <c r="CW71" i="1"/>
  <c r="CW122" i="1" s="1"/>
  <c r="CJ71" i="1"/>
  <c r="CJ122" i="1" s="1"/>
  <c r="CK71" i="1"/>
  <c r="CK122" i="1" s="1"/>
  <c r="CS71" i="1"/>
  <c r="CS122" i="1" s="1"/>
  <c r="CL71" i="1"/>
  <c r="CL122" i="1" s="1"/>
  <c r="CU71" i="1"/>
  <c r="CU122" i="1" s="1"/>
  <c r="CI71" i="1"/>
  <c r="CI122" i="1" s="1"/>
  <c r="CT71" i="1"/>
  <c r="CT122" i="1" s="1"/>
  <c r="CC75" i="1"/>
  <c r="CC126" i="1" s="1"/>
  <c r="CB16" i="1"/>
  <c r="CK15" i="1"/>
  <c r="CI15" i="1"/>
  <c r="CL15" i="1"/>
  <c r="CJ15" i="1"/>
  <c r="CS370" i="1"/>
  <c r="CS365" i="1"/>
  <c r="CT370" i="1"/>
  <c r="CT365" i="1"/>
  <c r="CK370" i="1"/>
  <c r="CK365" i="1"/>
  <c r="CV370" i="1"/>
  <c r="CV365" i="1"/>
  <c r="CU367" i="1"/>
  <c r="CU365" i="1"/>
  <c r="CL370" i="1"/>
  <c r="CL365" i="1"/>
  <c r="CI370" i="1"/>
  <c r="CI365" i="1"/>
  <c r="CW370" i="1"/>
  <c r="CW365" i="1"/>
  <c r="CJ370" i="1"/>
  <c r="CJ365" i="1"/>
  <c r="CK367" i="1"/>
  <c r="CV367" i="1"/>
  <c r="CW367" i="1"/>
  <c r="CJ367" i="1"/>
  <c r="CL367" i="1"/>
  <c r="CT367" i="1"/>
  <c r="CI367" i="1"/>
  <c r="N13" i="1"/>
  <c r="M13" i="1"/>
  <c r="DM374" i="1"/>
  <c r="DU283" i="1" l="1"/>
  <c r="AP291" i="1"/>
  <c r="AR271" i="1"/>
  <c r="CQ172" i="1"/>
  <c r="CI68" i="1"/>
  <c r="CI69" i="1"/>
  <c r="CL68" i="1"/>
  <c r="CL69" i="1"/>
  <c r="CW69" i="1"/>
  <c r="CW68" i="1"/>
  <c r="CU69" i="1"/>
  <c r="CU68" i="1"/>
  <c r="CK68" i="1"/>
  <c r="CK69" i="1"/>
  <c r="CV69" i="1"/>
  <c r="CV68" i="1"/>
  <c r="CS69" i="1"/>
  <c r="CS68" i="1"/>
  <c r="CJ68" i="1"/>
  <c r="CJ69" i="1"/>
  <c r="CT68" i="1"/>
  <c r="CT69" i="1"/>
  <c r="CK44" i="1"/>
  <c r="CK45" i="1" s="1"/>
  <c r="CK46" i="1" s="1"/>
  <c r="CK47" i="1" s="1"/>
  <c r="CK48" i="1"/>
  <c r="CK49" i="1" s="1"/>
  <c r="CK50" i="1" s="1"/>
  <c r="CK51" i="1" s="1"/>
  <c r="CK52" i="1"/>
  <c r="CK53" i="1" s="1"/>
  <c r="CK54" i="1" s="1"/>
  <c r="CK55" i="1" s="1"/>
  <c r="CI35" i="1"/>
  <c r="CL35" i="1"/>
  <c r="CW35" i="1"/>
  <c r="CU35" i="1"/>
  <c r="CK35" i="1"/>
  <c r="CV35" i="1"/>
  <c r="M20" i="1"/>
  <c r="M21" i="1" s="1"/>
  <c r="M22" i="1" s="1"/>
  <c r="M23" i="1" s="1"/>
  <c r="M28" i="1"/>
  <c r="M29" i="1" s="1"/>
  <c r="M30" i="1" s="1"/>
  <c r="M31" i="1" s="1"/>
  <c r="M18" i="1"/>
  <c r="M24" i="1"/>
  <c r="M25" i="1" s="1"/>
  <c r="M26" i="1" s="1"/>
  <c r="M27" i="1" s="1"/>
  <c r="CB60" i="1"/>
  <c r="CB61" i="1" s="1"/>
  <c r="CB62" i="1" s="1"/>
  <c r="CB63" i="1" s="1"/>
  <c r="CB64" i="1"/>
  <c r="CB65" i="1" s="1"/>
  <c r="CB66" i="1" s="1"/>
  <c r="CB67" i="1" s="1"/>
  <c r="CB56" i="1"/>
  <c r="CB57" i="1" s="1"/>
  <c r="CB58" i="1" s="1"/>
  <c r="CB59" i="1" s="1"/>
  <c r="CS35" i="1"/>
  <c r="CI48" i="1"/>
  <c r="CI49" i="1" s="1"/>
  <c r="CI50" i="1" s="1"/>
  <c r="CI51" i="1" s="1"/>
  <c r="CI44" i="1"/>
  <c r="CI45" i="1" s="1"/>
  <c r="CI46" i="1" s="1"/>
  <c r="CI47" i="1" s="1"/>
  <c r="CI52" i="1"/>
  <c r="CI53" i="1" s="1"/>
  <c r="CI54" i="1" s="1"/>
  <c r="CI55" i="1" s="1"/>
  <c r="N18" i="1"/>
  <c r="N28" i="1"/>
  <c r="N29" i="1" s="1"/>
  <c r="N30" i="1" s="1"/>
  <c r="N31" i="1" s="1"/>
  <c r="N20" i="1"/>
  <c r="N21" i="1" s="1"/>
  <c r="N22" i="1" s="1"/>
  <c r="N23" i="1" s="1"/>
  <c r="N24" i="1"/>
  <c r="N25" i="1" s="1"/>
  <c r="N26" i="1" s="1"/>
  <c r="N27" i="1" s="1"/>
  <c r="CJ44" i="1"/>
  <c r="CJ45" i="1" s="1"/>
  <c r="CJ46" i="1" s="1"/>
  <c r="CJ47" i="1" s="1"/>
  <c r="CJ52" i="1"/>
  <c r="CJ53" i="1" s="1"/>
  <c r="CJ54" i="1" s="1"/>
  <c r="CJ55" i="1" s="1"/>
  <c r="CJ48" i="1"/>
  <c r="CJ49" i="1" s="1"/>
  <c r="CJ50" i="1" s="1"/>
  <c r="CJ51" i="1" s="1"/>
  <c r="CT35" i="1"/>
  <c r="CJ35" i="1"/>
  <c r="CL44" i="1"/>
  <c r="CL45" i="1" s="1"/>
  <c r="CL46" i="1" s="1"/>
  <c r="CL47" i="1" s="1"/>
  <c r="CL52" i="1"/>
  <c r="CL53" i="1" s="1"/>
  <c r="CL54" i="1" s="1"/>
  <c r="CL55" i="1" s="1"/>
  <c r="CL48" i="1"/>
  <c r="CL49" i="1" s="1"/>
  <c r="CL50" i="1" s="1"/>
  <c r="CL51" i="1" s="1"/>
  <c r="CR271" i="1"/>
  <c r="CR172" i="1"/>
  <c r="BT1386" i="4"/>
  <c r="CA1386" i="4"/>
  <c r="CH1386" i="4"/>
  <c r="Z226" i="1"/>
  <c r="AD226" i="1"/>
  <c r="U226" i="1"/>
  <c r="X226" i="1"/>
  <c r="K226" i="1"/>
  <c r="P336" i="1"/>
  <c r="BE352" i="1"/>
  <c r="BD330" i="1"/>
  <c r="BB319" i="1"/>
  <c r="M317" i="1"/>
  <c r="BC330" i="1"/>
  <c r="N317" i="1"/>
  <c r="O328" i="1"/>
  <c r="BA319" i="1"/>
  <c r="AP256" i="1"/>
  <c r="AS255" i="1"/>
  <c r="BJ320" i="1"/>
  <c r="BI321" i="1"/>
  <c r="BH320" i="1"/>
  <c r="AS303" i="1"/>
  <c r="DF321" i="1"/>
  <c r="DE321" i="1"/>
  <c r="CR322" i="1"/>
  <c r="CC265" i="1"/>
  <c r="F171" i="4"/>
  <c r="CE170" i="4"/>
  <c r="BX170" i="4"/>
  <c r="BQ170" i="4"/>
  <c r="CG234" i="4"/>
  <c r="BZ234" i="4"/>
  <c r="BS234" i="4"/>
  <c r="BT168" i="4"/>
  <c r="CH168" i="4"/>
  <c r="CA168" i="4"/>
  <c r="CD234" i="4"/>
  <c r="BW234" i="4"/>
  <c r="BP234" i="4"/>
  <c r="CF234" i="4"/>
  <c r="BY234" i="4"/>
  <c r="BR234" i="4"/>
  <c r="BZ633" i="4"/>
  <c r="BS633" i="4"/>
  <c r="CG633" i="4"/>
  <c r="CD633" i="4"/>
  <c r="BW633" i="4"/>
  <c r="BP633" i="4"/>
  <c r="BY633" i="4"/>
  <c r="BR633" i="4"/>
  <c r="CF633" i="4"/>
  <c r="BT567" i="4"/>
  <c r="CH567" i="4"/>
  <c r="CA567" i="4"/>
  <c r="I169" i="4"/>
  <c r="B168" i="4"/>
  <c r="I568" i="4"/>
  <c r="CC266" i="1"/>
  <c r="CR79" i="1"/>
  <c r="CR130" i="1" s="1"/>
  <c r="EH81" i="1"/>
  <c r="EH132" i="1" s="1"/>
  <c r="EH273" i="1"/>
  <c r="EH324" i="1"/>
  <c r="EJ81" i="1"/>
  <c r="EJ132" i="1" s="1"/>
  <c r="EJ273" i="1"/>
  <c r="EJ324" i="1"/>
  <c r="CB73" i="1"/>
  <c r="CB124" i="1" s="1"/>
  <c r="AB81" i="1"/>
  <c r="AB132" i="1" s="1"/>
  <c r="AB273" i="1"/>
  <c r="AB324" i="1"/>
  <c r="CQ79" i="1"/>
  <c r="CQ130" i="1" s="1"/>
  <c r="CC74" i="1"/>
  <c r="CC125" i="1" s="1"/>
  <c r="CQ271" i="1"/>
  <c r="BQ226" i="1"/>
  <c r="BP226" i="1"/>
  <c r="G235" i="4"/>
  <c r="E235" i="4"/>
  <c r="H235" i="4"/>
  <c r="H634" i="4"/>
  <c r="E634" i="4"/>
  <c r="G634" i="4"/>
  <c r="A236" i="4"/>
  <c r="B227" i="1"/>
  <c r="BS226" i="1"/>
  <c r="BR226" i="1"/>
  <c r="CA270" i="1"/>
  <c r="AP179" i="1"/>
  <c r="AS178" i="1"/>
  <c r="CL72" i="1"/>
  <c r="CL123" i="1" s="1"/>
  <c r="CK72" i="1"/>
  <c r="CK123" i="1" s="1"/>
  <c r="CI72" i="1"/>
  <c r="CI123" i="1" s="1"/>
  <c r="CV72" i="1"/>
  <c r="CV123" i="1" s="1"/>
  <c r="CT72" i="1"/>
  <c r="CT123" i="1" s="1"/>
  <c r="CS72" i="1"/>
  <c r="CS123" i="1" s="1"/>
  <c r="CJ72" i="1"/>
  <c r="CJ123" i="1" s="1"/>
  <c r="CB264" i="1"/>
  <c r="CU72" i="1"/>
  <c r="CU123" i="1" s="1"/>
  <c r="CW72" i="1"/>
  <c r="CW123" i="1" s="1"/>
  <c r="CC268" i="1"/>
  <c r="B508" i="4"/>
  <c r="BI172" i="1"/>
  <c r="AS342" i="1"/>
  <c r="AS344" i="1"/>
  <c r="AS337" i="1"/>
  <c r="AP348" i="1"/>
  <c r="AP346" i="1"/>
  <c r="AP341" i="1"/>
  <c r="N14" i="1"/>
  <c r="N15" i="1"/>
  <c r="M14" i="1"/>
  <c r="M15" i="1"/>
  <c r="CC317" i="1"/>
  <c r="CB316" i="1"/>
  <c r="CL315" i="1"/>
  <c r="CQ322" i="1"/>
  <c r="CT315" i="1"/>
  <c r="CU315" i="1"/>
  <c r="CI315" i="1"/>
  <c r="CV315" i="1"/>
  <c r="CC76" i="1"/>
  <c r="CC127" i="1" s="1"/>
  <c r="CC319" i="1"/>
  <c r="CA78" i="1"/>
  <c r="CA129" i="1" s="1"/>
  <c r="CA321" i="1"/>
  <c r="CK315" i="1"/>
  <c r="CS315" i="1"/>
  <c r="CW315" i="1"/>
  <c r="CJ315" i="1"/>
  <c r="CA79" i="1"/>
  <c r="CA130" i="1" s="1"/>
  <c r="AS348" i="1"/>
  <c r="CB75" i="1"/>
  <c r="CB126" i="1" s="1"/>
  <c r="CW16" i="1"/>
  <c r="CL16" i="1"/>
  <c r="CU16" i="1"/>
  <c r="CJ16" i="1"/>
  <c r="CK16" i="1"/>
  <c r="CV16" i="1"/>
  <c r="CI16" i="1"/>
  <c r="L6" i="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DU284" i="1" l="1"/>
  <c r="AR272" i="1"/>
  <c r="AP292" i="1"/>
  <c r="CC171" i="1"/>
  <c r="CA172" i="1"/>
  <c r="N71" i="1"/>
  <c r="N72" i="1" s="1"/>
  <c r="N73" i="1" s="1"/>
  <c r="N74" i="1" s="1"/>
  <c r="CU56" i="1"/>
  <c r="CU57" i="1" s="1"/>
  <c r="CU58" i="1" s="1"/>
  <c r="CU59" i="1" s="1"/>
  <c r="CU64" i="1"/>
  <c r="CU65" i="1" s="1"/>
  <c r="CU66" i="1" s="1"/>
  <c r="CU67" i="1" s="1"/>
  <c r="CU60" i="1"/>
  <c r="CU61" i="1" s="1"/>
  <c r="CU62" i="1" s="1"/>
  <c r="CU63" i="1" s="1"/>
  <c r="M16" i="1"/>
  <c r="M52" i="1"/>
  <c r="M53" i="1" s="1"/>
  <c r="M54" i="1" s="1"/>
  <c r="M55" i="1" s="1"/>
  <c r="M48" i="1"/>
  <c r="M49" i="1" s="1"/>
  <c r="M50" i="1" s="1"/>
  <c r="M51" i="1" s="1"/>
  <c r="M44" i="1"/>
  <c r="M45" i="1" s="1"/>
  <c r="M46" i="1" s="1"/>
  <c r="M47" i="1" s="1"/>
  <c r="M40" i="1"/>
  <c r="M41" i="1" s="1"/>
  <c r="M42" i="1" s="1"/>
  <c r="M43" i="1" s="1"/>
  <c r="M32" i="1"/>
  <c r="M33" i="1" s="1"/>
  <c r="M34" i="1" s="1"/>
  <c r="M36" i="1"/>
  <c r="M37" i="1" s="1"/>
  <c r="M38" i="1" s="1"/>
  <c r="M39" i="1" s="1"/>
  <c r="N44" i="1"/>
  <c r="N45" i="1" s="1"/>
  <c r="N46" i="1" s="1"/>
  <c r="N47" i="1" s="1"/>
  <c r="N48" i="1"/>
  <c r="N49" i="1" s="1"/>
  <c r="N50" i="1" s="1"/>
  <c r="N51" i="1" s="1"/>
  <c r="N52" i="1"/>
  <c r="N53" i="1" s="1"/>
  <c r="N54" i="1" s="1"/>
  <c r="N55" i="1" s="1"/>
  <c r="CI64" i="1"/>
  <c r="CI65" i="1" s="1"/>
  <c r="CI66" i="1" s="1"/>
  <c r="CI67" i="1" s="1"/>
  <c r="CI56" i="1"/>
  <c r="CI57" i="1" s="1"/>
  <c r="CI58" i="1" s="1"/>
  <c r="CI59" i="1" s="1"/>
  <c r="CI60" i="1"/>
  <c r="CI61" i="1" s="1"/>
  <c r="CI62" i="1" s="1"/>
  <c r="CI63" i="1" s="1"/>
  <c r="CV64" i="1"/>
  <c r="CV65" i="1" s="1"/>
  <c r="CV66" i="1" s="1"/>
  <c r="CV67" i="1" s="1"/>
  <c r="CV56" i="1"/>
  <c r="CV57" i="1" s="1"/>
  <c r="CV58" i="1" s="1"/>
  <c r="CV59" i="1" s="1"/>
  <c r="CV60" i="1"/>
  <c r="CV61" i="1" s="1"/>
  <c r="CV62" i="1" s="1"/>
  <c r="CV63" i="1" s="1"/>
  <c r="CK60" i="1"/>
  <c r="CK61" i="1" s="1"/>
  <c r="CK62" i="1" s="1"/>
  <c r="CK63" i="1" s="1"/>
  <c r="CK56" i="1"/>
  <c r="CK57" i="1" s="1"/>
  <c r="CK58" i="1" s="1"/>
  <c r="CK59" i="1" s="1"/>
  <c r="CK64" i="1"/>
  <c r="CK65" i="1" s="1"/>
  <c r="CK66" i="1" s="1"/>
  <c r="CK67" i="1" s="1"/>
  <c r="CJ60" i="1"/>
  <c r="CJ61" i="1" s="1"/>
  <c r="CJ62" i="1" s="1"/>
  <c r="CJ63" i="1" s="1"/>
  <c r="CJ56" i="1"/>
  <c r="CJ57" i="1" s="1"/>
  <c r="CJ58" i="1" s="1"/>
  <c r="CJ59" i="1" s="1"/>
  <c r="CJ64" i="1"/>
  <c r="CJ65" i="1" s="1"/>
  <c r="CJ66" i="1" s="1"/>
  <c r="CJ67" i="1" s="1"/>
  <c r="N40" i="1"/>
  <c r="N41" i="1" s="1"/>
  <c r="N42" i="1" s="1"/>
  <c r="N43" i="1" s="1"/>
  <c r="N32" i="1"/>
  <c r="N33" i="1" s="1"/>
  <c r="N34" i="1" s="1"/>
  <c r="N36" i="1"/>
  <c r="N37" i="1" s="1"/>
  <c r="N38" i="1" s="1"/>
  <c r="N39" i="1" s="1"/>
  <c r="CL60" i="1"/>
  <c r="CL61" i="1" s="1"/>
  <c r="CL62" i="1" s="1"/>
  <c r="CL63" i="1" s="1"/>
  <c r="CL64" i="1"/>
  <c r="CL65" i="1" s="1"/>
  <c r="CL66" i="1" s="1"/>
  <c r="CL67" i="1" s="1"/>
  <c r="CL56" i="1"/>
  <c r="CL57" i="1" s="1"/>
  <c r="CL58" i="1" s="1"/>
  <c r="CL59" i="1" s="1"/>
  <c r="CW60" i="1"/>
  <c r="CW61" i="1" s="1"/>
  <c r="CW62" i="1" s="1"/>
  <c r="CW63" i="1" s="1"/>
  <c r="CW56" i="1"/>
  <c r="CW57" i="1" s="1"/>
  <c r="CW58" i="1" s="1"/>
  <c r="CW59" i="1" s="1"/>
  <c r="CW64" i="1"/>
  <c r="CW65" i="1" s="1"/>
  <c r="CW66" i="1" s="1"/>
  <c r="CW67" i="1" s="1"/>
  <c r="BI250" i="1"/>
  <c r="Z227" i="1"/>
  <c r="AD227" i="1"/>
  <c r="U227" i="1"/>
  <c r="X227" i="1"/>
  <c r="K227" i="1"/>
  <c r="M318" i="1"/>
  <c r="BA320" i="1"/>
  <c r="BB320" i="1"/>
  <c r="BD331" i="1"/>
  <c r="O329" i="1"/>
  <c r="N318" i="1"/>
  <c r="BC331" i="1"/>
  <c r="BE353" i="1"/>
  <c r="P337" i="1"/>
  <c r="L315" i="1"/>
  <c r="AP257" i="1"/>
  <c r="AS256" i="1"/>
  <c r="BI322" i="1"/>
  <c r="BJ321" i="1"/>
  <c r="BH321" i="1"/>
  <c r="AS304" i="1"/>
  <c r="DF322" i="1"/>
  <c r="DE322" i="1"/>
  <c r="DF323" i="1"/>
  <c r="DE323" i="1"/>
  <c r="CB265" i="1"/>
  <c r="CH169" i="4"/>
  <c r="CA169" i="4"/>
  <c r="BT169" i="4"/>
  <c r="BS235" i="4"/>
  <c r="BZ235" i="4"/>
  <c r="CG235" i="4"/>
  <c r="BW235" i="4"/>
  <c r="BP235" i="4"/>
  <c r="CD235" i="4"/>
  <c r="BR235" i="4"/>
  <c r="BY235" i="4"/>
  <c r="CF235" i="4"/>
  <c r="F172" i="4"/>
  <c r="BX171" i="4"/>
  <c r="CE171" i="4"/>
  <c r="BQ171" i="4"/>
  <c r="CF634" i="4"/>
  <c r="BY634" i="4"/>
  <c r="BR634" i="4"/>
  <c r="CD634" i="4"/>
  <c r="BW634" i="4"/>
  <c r="BP634" i="4"/>
  <c r="CG634" i="4"/>
  <c r="BZ634" i="4"/>
  <c r="BS634" i="4"/>
  <c r="CA568" i="4"/>
  <c r="BT568" i="4"/>
  <c r="CH568" i="4"/>
  <c r="I170" i="4"/>
  <c r="B169" i="4"/>
  <c r="I569" i="4"/>
  <c r="EJ274" i="1"/>
  <c r="AB274" i="1"/>
  <c r="CB74" i="1"/>
  <c r="CB125" i="1" s="1"/>
  <c r="EJ82" i="1"/>
  <c r="EJ133" i="1" s="1"/>
  <c r="EJ325" i="1"/>
  <c r="CW73" i="1"/>
  <c r="CW124" i="1" s="1"/>
  <c r="CU73" i="1"/>
  <c r="CU124" i="1" s="1"/>
  <c r="CQ323" i="1"/>
  <c r="CQ80" i="1"/>
  <c r="CQ131" i="1" s="1"/>
  <c r="CQ272" i="1"/>
  <c r="CB266" i="1"/>
  <c r="CJ73" i="1"/>
  <c r="CJ124" i="1" s="1"/>
  <c r="AB82" i="1"/>
  <c r="AB133" i="1" s="1"/>
  <c r="AB325" i="1"/>
  <c r="CS73" i="1"/>
  <c r="CS124" i="1" s="1"/>
  <c r="CA322" i="1"/>
  <c r="CT73" i="1"/>
  <c r="CT124" i="1" s="1"/>
  <c r="CV73" i="1"/>
  <c r="CV124" i="1" s="1"/>
  <c r="EH274" i="1"/>
  <c r="CC77" i="1"/>
  <c r="CC128" i="1" s="1"/>
  <c r="CI73" i="1"/>
  <c r="CI124" i="1" s="1"/>
  <c r="EH82" i="1"/>
  <c r="EH133" i="1" s="1"/>
  <c r="EH325" i="1"/>
  <c r="CK73" i="1"/>
  <c r="CK124" i="1" s="1"/>
  <c r="CC267" i="1"/>
  <c r="CL73" i="1"/>
  <c r="CL124" i="1" s="1"/>
  <c r="CR80" i="1"/>
  <c r="CR131" i="1" s="1"/>
  <c r="CR272" i="1"/>
  <c r="CR323" i="1"/>
  <c r="BQ227" i="1"/>
  <c r="BP227" i="1"/>
  <c r="G236" i="4"/>
  <c r="E236" i="4"/>
  <c r="H236" i="4"/>
  <c r="H635" i="4"/>
  <c r="E635" i="4"/>
  <c r="G635" i="4"/>
  <c r="A237" i="4"/>
  <c r="B228" i="1"/>
  <c r="BS227" i="1"/>
  <c r="BR227" i="1"/>
  <c r="CC269" i="1"/>
  <c r="CA271" i="1"/>
  <c r="AS351" i="1"/>
  <c r="AS180" i="1"/>
  <c r="AP351" i="1"/>
  <c r="AP180" i="1"/>
  <c r="AS347" i="1"/>
  <c r="AS179" i="1"/>
  <c r="N16" i="1"/>
  <c r="CA80" i="1"/>
  <c r="CA131" i="1" s="1"/>
  <c r="CW264" i="1"/>
  <c r="CU264" i="1"/>
  <c r="CB268" i="1"/>
  <c r="CJ264" i="1"/>
  <c r="CS264" i="1"/>
  <c r="CT264" i="1"/>
  <c r="CV264" i="1"/>
  <c r="CI264" i="1"/>
  <c r="CK264" i="1"/>
  <c r="CL264" i="1"/>
  <c r="B509" i="4"/>
  <c r="BJ172" i="1"/>
  <c r="BH172" i="1"/>
  <c r="AS346" i="1"/>
  <c r="AS341" i="1"/>
  <c r="AP352" i="1"/>
  <c r="AP355" i="1"/>
  <c r="AP345" i="1"/>
  <c r="AP350" i="1"/>
  <c r="M71" i="1"/>
  <c r="L7" i="1"/>
  <c r="CW316" i="1"/>
  <c r="CB317" i="1"/>
  <c r="CC318" i="1"/>
  <c r="CI316" i="1"/>
  <c r="CK316" i="1"/>
  <c r="CL316" i="1"/>
  <c r="CS316" i="1"/>
  <c r="CU316" i="1"/>
  <c r="CJ316" i="1"/>
  <c r="CT316" i="1"/>
  <c r="CV316" i="1"/>
  <c r="CC320" i="1"/>
  <c r="CA323" i="1"/>
  <c r="CB76" i="1"/>
  <c r="CB127" i="1" s="1"/>
  <c r="CB319" i="1"/>
  <c r="AS352" i="1"/>
  <c r="AS355" i="1"/>
  <c r="CJ75" i="1"/>
  <c r="CJ126" i="1" s="1"/>
  <c r="CT75" i="1"/>
  <c r="CT126" i="1" s="1"/>
  <c r="N75" i="1"/>
  <c r="CV75" i="1"/>
  <c r="CV126" i="1" s="1"/>
  <c r="CI75" i="1"/>
  <c r="CI126" i="1" s="1"/>
  <c r="CU75" i="1"/>
  <c r="CU126" i="1" s="1"/>
  <c r="CL75" i="1"/>
  <c r="CL126" i="1" s="1"/>
  <c r="CK75" i="1"/>
  <c r="CK126" i="1" s="1"/>
  <c r="CW75" i="1"/>
  <c r="CW126" i="1" s="1"/>
  <c r="CS75" i="1"/>
  <c r="CS126" i="1" s="1"/>
  <c r="L370" i="1"/>
  <c r="L13" i="1"/>
  <c r="DU285" i="1" l="1"/>
  <c r="AP293" i="1"/>
  <c r="AR273" i="1"/>
  <c r="EJ173" i="1"/>
  <c r="CB171" i="1"/>
  <c r="AB173" i="1"/>
  <c r="N95" i="1"/>
  <c r="EH173" i="1"/>
  <c r="N83" i="1"/>
  <c r="N84" i="1"/>
  <c r="N85" i="1" s="1"/>
  <c r="N120" i="1" s="1"/>
  <c r="N68" i="1"/>
  <c r="N69" i="1"/>
  <c r="M69" i="1"/>
  <c r="M68" i="1"/>
  <c r="N35" i="1"/>
  <c r="N86" i="1" s="1"/>
  <c r="M35" i="1"/>
  <c r="L18" i="1"/>
  <c r="L20" i="1"/>
  <c r="L21" i="1" s="1"/>
  <c r="L22" i="1" s="1"/>
  <c r="L23" i="1" s="1"/>
  <c r="L28" i="1"/>
  <c r="L29" i="1" s="1"/>
  <c r="L30" i="1" s="1"/>
  <c r="L31" i="1" s="1"/>
  <c r="L24" i="1"/>
  <c r="L25" i="1" s="1"/>
  <c r="L26" i="1" s="1"/>
  <c r="L27" i="1" s="1"/>
  <c r="N56" i="1"/>
  <c r="N57" i="1" s="1"/>
  <c r="N58" i="1" s="1"/>
  <c r="N59" i="1" s="1"/>
  <c r="N64" i="1"/>
  <c r="N65" i="1" s="1"/>
  <c r="N66" i="1" s="1"/>
  <c r="N67" i="1" s="1"/>
  <c r="N60" i="1"/>
  <c r="N61" i="1" s="1"/>
  <c r="N62" i="1" s="1"/>
  <c r="N63" i="1" s="1"/>
  <c r="M56" i="1"/>
  <c r="M57" i="1" s="1"/>
  <c r="M58" i="1" s="1"/>
  <c r="M59" i="1" s="1"/>
  <c r="M60" i="1"/>
  <c r="M61" i="1" s="1"/>
  <c r="M62" i="1" s="1"/>
  <c r="M63" i="1" s="1"/>
  <c r="M64" i="1"/>
  <c r="M65" i="1" s="1"/>
  <c r="M66" i="1" s="1"/>
  <c r="M67" i="1" s="1"/>
  <c r="EH186" i="1"/>
  <c r="EH187" i="1" s="1"/>
  <c r="EJ186" i="1"/>
  <c r="EJ187" i="1" s="1"/>
  <c r="AB186" i="1"/>
  <c r="AB187" i="1" s="1"/>
  <c r="BH250" i="1"/>
  <c r="BJ250" i="1"/>
  <c r="Z228" i="1"/>
  <c r="AD228" i="1"/>
  <c r="U228" i="1"/>
  <c r="X228" i="1"/>
  <c r="L316" i="1"/>
  <c r="K228" i="1"/>
  <c r="P338" i="1"/>
  <c r="N319" i="1"/>
  <c r="BE354" i="1"/>
  <c r="BC332" i="1"/>
  <c r="O330" i="1"/>
  <c r="BD332" i="1"/>
  <c r="BB321" i="1"/>
  <c r="BA321" i="1"/>
  <c r="M319" i="1"/>
  <c r="AP258" i="1"/>
  <c r="AS257" i="1"/>
  <c r="AS258" i="1"/>
  <c r="BH322" i="1"/>
  <c r="BJ322" i="1"/>
  <c r="AS305" i="1"/>
  <c r="DF324" i="1"/>
  <c r="DE324" i="1"/>
  <c r="CJ265" i="1"/>
  <c r="CU265" i="1"/>
  <c r="CW265" i="1"/>
  <c r="CL265" i="1"/>
  <c r="CK265" i="1"/>
  <c r="CI265" i="1"/>
  <c r="CV265" i="1"/>
  <c r="CT265" i="1"/>
  <c r="CS265" i="1"/>
  <c r="BT170" i="4"/>
  <c r="CH170" i="4"/>
  <c r="CA170" i="4"/>
  <c r="CG236" i="4"/>
  <c r="BZ236" i="4"/>
  <c r="BS236" i="4"/>
  <c r="CD236" i="4"/>
  <c r="BW236" i="4"/>
  <c r="BP236" i="4"/>
  <c r="BY236" i="4"/>
  <c r="CF236" i="4"/>
  <c r="BR236" i="4"/>
  <c r="F173" i="4"/>
  <c r="BQ172" i="4"/>
  <c r="BX172" i="4"/>
  <c r="CE172" i="4"/>
  <c r="BR635" i="4"/>
  <c r="CF635" i="4"/>
  <c r="BY635" i="4"/>
  <c r="BT569" i="4"/>
  <c r="CH569" i="4"/>
  <c r="CA569" i="4"/>
  <c r="BP635" i="4"/>
  <c r="CD635" i="4"/>
  <c r="BW635" i="4"/>
  <c r="BS635" i="4"/>
  <c r="BZ635" i="4"/>
  <c r="CG635" i="4"/>
  <c r="CL266" i="1"/>
  <c r="CU266" i="1"/>
  <c r="I171" i="4"/>
  <c r="B170" i="4"/>
  <c r="I570" i="4"/>
  <c r="CW266" i="1"/>
  <c r="CT266" i="1"/>
  <c r="CJ266" i="1"/>
  <c r="CK266" i="1"/>
  <c r="CB267" i="1"/>
  <c r="CI266" i="1"/>
  <c r="CS266" i="1"/>
  <c r="CC270" i="1"/>
  <c r="CV266" i="1"/>
  <c r="CV74" i="1"/>
  <c r="CV125" i="1" s="1"/>
  <c r="CQ81" i="1"/>
  <c r="CQ132" i="1" s="1"/>
  <c r="CQ324" i="1"/>
  <c r="CQ273" i="1"/>
  <c r="CA81" i="1"/>
  <c r="CA132" i="1" s="1"/>
  <c r="CU74" i="1"/>
  <c r="CU125" i="1" s="1"/>
  <c r="CW74" i="1"/>
  <c r="CW125" i="1" s="1"/>
  <c r="CR81" i="1"/>
  <c r="CR132" i="1" s="1"/>
  <c r="CR324" i="1"/>
  <c r="CR273" i="1"/>
  <c r="CT74" i="1"/>
  <c r="CT125" i="1" s="1"/>
  <c r="CB77" i="1"/>
  <c r="CB128" i="1" s="1"/>
  <c r="EJ275" i="1"/>
  <c r="EJ326" i="1"/>
  <c r="CL74" i="1"/>
  <c r="CL125" i="1" s="1"/>
  <c r="CS74" i="1"/>
  <c r="CS125" i="1" s="1"/>
  <c r="CK74" i="1"/>
  <c r="CK125" i="1" s="1"/>
  <c r="EH275" i="1"/>
  <c r="EH326" i="1"/>
  <c r="AB275" i="1"/>
  <c r="AB326" i="1"/>
  <c r="CI74" i="1"/>
  <c r="CI125" i="1" s="1"/>
  <c r="CJ74" i="1"/>
  <c r="CJ125" i="1" s="1"/>
  <c r="CC78" i="1"/>
  <c r="CC129" i="1" s="1"/>
  <c r="BQ228" i="1"/>
  <c r="BP228" i="1"/>
  <c r="N183" i="1"/>
  <c r="N184" i="1"/>
  <c r="G237" i="4"/>
  <c r="H237" i="4"/>
  <c r="E237" i="4"/>
  <c r="H636" i="4"/>
  <c r="E636" i="4"/>
  <c r="G636" i="4"/>
  <c r="A238" i="4"/>
  <c r="B229" i="1"/>
  <c r="BS228" i="1"/>
  <c r="BR228" i="1"/>
  <c r="CA324" i="1"/>
  <c r="CB269" i="1"/>
  <c r="N96" i="1"/>
  <c r="N97" i="1" s="1"/>
  <c r="N98" i="1" s="1"/>
  <c r="AP181" i="1"/>
  <c r="AS181" i="1"/>
  <c r="CA272" i="1"/>
  <c r="N76" i="1"/>
  <c r="N77" i="1" s="1"/>
  <c r="N78" i="1" s="1"/>
  <c r="CV268" i="1"/>
  <c r="CT268" i="1"/>
  <c r="CS268" i="1"/>
  <c r="CJ268" i="1"/>
  <c r="CL268" i="1"/>
  <c r="CU268" i="1"/>
  <c r="M72" i="1"/>
  <c r="M73" i="1" s="1"/>
  <c r="CK268" i="1"/>
  <c r="CW268" i="1"/>
  <c r="CI268" i="1"/>
  <c r="AS345" i="1"/>
  <c r="AP356" i="1"/>
  <c r="AP349" i="1"/>
  <c r="AP354" i="1"/>
  <c r="L14" i="1"/>
  <c r="L15" i="1"/>
  <c r="CB318" i="1"/>
  <c r="CL317" i="1"/>
  <c r="CS317" i="1"/>
  <c r="CJ317" i="1"/>
  <c r="CW317" i="1"/>
  <c r="CC321" i="1"/>
  <c r="CT317" i="1"/>
  <c r="CV317" i="1"/>
  <c r="CU317" i="1"/>
  <c r="CI317" i="1"/>
  <c r="CK317" i="1"/>
  <c r="CB320" i="1"/>
  <c r="AS350" i="1"/>
  <c r="AS349" i="1"/>
  <c r="CJ76" i="1"/>
  <c r="CJ127" i="1" s="1"/>
  <c r="CJ319" i="1"/>
  <c r="CS76" i="1"/>
  <c r="CS127" i="1" s="1"/>
  <c r="CS319" i="1"/>
  <c r="CL76" i="1"/>
  <c r="CL127" i="1" s="1"/>
  <c r="CL319" i="1"/>
  <c r="CT76" i="1"/>
  <c r="CT127" i="1" s="1"/>
  <c r="CT319" i="1"/>
  <c r="CK76" i="1"/>
  <c r="CK127" i="1" s="1"/>
  <c r="CK319" i="1"/>
  <c r="CU76" i="1"/>
  <c r="CU127" i="1" s="1"/>
  <c r="CU319" i="1"/>
  <c r="CI76" i="1"/>
  <c r="CI127" i="1" s="1"/>
  <c r="CI319" i="1"/>
  <c r="CW76" i="1"/>
  <c r="CW127" i="1" s="1"/>
  <c r="CW319" i="1"/>
  <c r="CV76" i="1"/>
  <c r="CV127" i="1" s="1"/>
  <c r="CV319" i="1"/>
  <c r="N79" i="1"/>
  <c r="N80" i="1" s="1"/>
  <c r="N81" i="1" s="1"/>
  <c r="N82" i="1" s="1"/>
  <c r="AS356" i="1"/>
  <c r="M75" i="1"/>
  <c r="L367" i="1"/>
  <c r="DP374" i="1"/>
  <c r="DH6" i="1"/>
  <c r="DG6" i="1"/>
  <c r="DU286" i="1" l="1"/>
  <c r="AR274" i="1"/>
  <c r="AP294" i="1"/>
  <c r="CK171" i="1"/>
  <c r="CU171" i="1"/>
  <c r="CS171" i="1"/>
  <c r="CL171" i="1"/>
  <c r="CC172" i="1"/>
  <c r="CJ171" i="1"/>
  <c r="CI171" i="1"/>
  <c r="CT171" i="1"/>
  <c r="CV171" i="1"/>
  <c r="CW171" i="1"/>
  <c r="N108" i="1"/>
  <c r="N119" i="1"/>
  <c r="N107" i="1"/>
  <c r="N249" i="1" s="1"/>
  <c r="L71" i="1"/>
  <c r="L72" i="1" s="1"/>
  <c r="L73" i="1" s="1"/>
  <c r="L74" i="1" s="1"/>
  <c r="L44" i="1"/>
  <c r="L45" i="1" s="1"/>
  <c r="L46" i="1" s="1"/>
  <c r="L47" i="1" s="1"/>
  <c r="L48" i="1"/>
  <c r="L49" i="1" s="1"/>
  <c r="L50" i="1" s="1"/>
  <c r="L51" i="1" s="1"/>
  <c r="L52" i="1"/>
  <c r="L53" i="1" s="1"/>
  <c r="L54" i="1" s="1"/>
  <c r="L55" i="1" s="1"/>
  <c r="L40" i="1"/>
  <c r="L41" i="1" s="1"/>
  <c r="L42" i="1" s="1"/>
  <c r="L43" i="1" s="1"/>
  <c r="L32" i="1"/>
  <c r="L33" i="1" s="1"/>
  <c r="L34" i="1" s="1"/>
  <c r="L36" i="1"/>
  <c r="L37" i="1" s="1"/>
  <c r="L38" i="1" s="1"/>
  <c r="L39" i="1" s="1"/>
  <c r="DG13" i="1"/>
  <c r="Z229" i="1"/>
  <c r="AD229" i="1"/>
  <c r="U229" i="1"/>
  <c r="X229" i="1"/>
  <c r="L317" i="1"/>
  <c r="K229" i="1"/>
  <c r="O331" i="1"/>
  <c r="BC333" i="1"/>
  <c r="M320" i="1"/>
  <c r="BE355" i="1"/>
  <c r="BB322" i="1"/>
  <c r="BD333" i="1"/>
  <c r="BA322" i="1"/>
  <c r="N320" i="1"/>
  <c r="P339" i="1"/>
  <c r="AP259" i="1"/>
  <c r="AS259" i="1"/>
  <c r="AS306" i="1"/>
  <c r="CA82" i="1"/>
  <c r="CA133" i="1" s="1"/>
  <c r="DF325" i="1"/>
  <c r="DE325" i="1"/>
  <c r="CA325" i="1"/>
  <c r="F174" i="4"/>
  <c r="BX173" i="4"/>
  <c r="CE173" i="4"/>
  <c r="BQ173" i="4"/>
  <c r="BW237" i="4"/>
  <c r="BP237" i="4"/>
  <c r="CD237" i="4"/>
  <c r="BS237" i="4"/>
  <c r="BZ237" i="4"/>
  <c r="CG237" i="4"/>
  <c r="CF237" i="4"/>
  <c r="BR237" i="4"/>
  <c r="BY237" i="4"/>
  <c r="CH171" i="4"/>
  <c r="CA171" i="4"/>
  <c r="BT171" i="4"/>
  <c r="CA570" i="4"/>
  <c r="BT570" i="4"/>
  <c r="CH570" i="4"/>
  <c r="BY636" i="4"/>
  <c r="BR636" i="4"/>
  <c r="CF636" i="4"/>
  <c r="CD636" i="4"/>
  <c r="BW636" i="4"/>
  <c r="BP636" i="4"/>
  <c r="BZ636" i="4"/>
  <c r="BS636" i="4"/>
  <c r="CG636" i="4"/>
  <c r="I172" i="4"/>
  <c r="B171" i="4"/>
  <c r="I571" i="4"/>
  <c r="CA273" i="1"/>
  <c r="CB270" i="1"/>
  <c r="CQ274" i="1"/>
  <c r="CV267" i="1"/>
  <c r="CR274" i="1"/>
  <c r="CU267" i="1"/>
  <c r="CC79" i="1"/>
  <c r="CC130" i="1" s="1"/>
  <c r="CJ267" i="1"/>
  <c r="CR82" i="1"/>
  <c r="CR133" i="1" s="1"/>
  <c r="CR325" i="1"/>
  <c r="CQ82" i="1"/>
  <c r="CQ133" i="1" s="1"/>
  <c r="CQ325" i="1"/>
  <c r="CT267" i="1"/>
  <c r="CC271" i="1"/>
  <c r="CW267" i="1"/>
  <c r="CS267" i="1"/>
  <c r="CU77" i="1"/>
  <c r="CU128" i="1" s="1"/>
  <c r="CI77" i="1"/>
  <c r="CI128" i="1" s="1"/>
  <c r="CB78" i="1"/>
  <c r="CB129" i="1" s="1"/>
  <c r="CK267" i="1"/>
  <c r="CK77" i="1"/>
  <c r="CK128" i="1" s="1"/>
  <c r="CT77" i="1"/>
  <c r="CT128" i="1" s="1"/>
  <c r="CL77" i="1"/>
  <c r="CL128" i="1" s="1"/>
  <c r="CW77" i="1"/>
  <c r="CW128" i="1" s="1"/>
  <c r="CS77" i="1"/>
  <c r="CS128" i="1" s="1"/>
  <c r="CL267" i="1"/>
  <c r="CV77" i="1"/>
  <c r="CV128" i="1" s="1"/>
  <c r="CJ77" i="1"/>
  <c r="CJ128" i="1" s="1"/>
  <c r="CI267" i="1"/>
  <c r="BQ229" i="1"/>
  <c r="BP229" i="1"/>
  <c r="G238" i="4"/>
  <c r="H238" i="4"/>
  <c r="E238" i="4"/>
  <c r="H637" i="4"/>
  <c r="E637" i="4"/>
  <c r="G637" i="4"/>
  <c r="A239" i="4"/>
  <c r="N109" i="1"/>
  <c r="N250" i="1"/>
  <c r="B230" i="1"/>
  <c r="BS229" i="1"/>
  <c r="BR229" i="1"/>
  <c r="M74" i="1"/>
  <c r="CV269" i="1"/>
  <c r="CI269" i="1"/>
  <c r="CW269" i="1"/>
  <c r="CK269" i="1"/>
  <c r="CU269" i="1"/>
  <c r="CL269" i="1"/>
  <c r="CJ269" i="1"/>
  <c r="CS269" i="1"/>
  <c r="CT269" i="1"/>
  <c r="AS182" i="1"/>
  <c r="AP182" i="1"/>
  <c r="L16" i="1"/>
  <c r="B510" i="4"/>
  <c r="AP360" i="1"/>
  <c r="AP359" i="1"/>
  <c r="AP358" i="1"/>
  <c r="M79" i="1"/>
  <c r="AP353" i="1"/>
  <c r="DG9" i="1"/>
  <c r="DG7" i="1"/>
  <c r="DH9" i="1"/>
  <c r="DH7" i="1"/>
  <c r="CS318" i="1"/>
  <c r="CW318" i="1"/>
  <c r="CU318" i="1"/>
  <c r="CC322" i="1"/>
  <c r="CL318" i="1"/>
  <c r="CV318" i="1"/>
  <c r="CK318" i="1"/>
  <c r="CJ318" i="1"/>
  <c r="CB321" i="1"/>
  <c r="CV320" i="1"/>
  <c r="CT318" i="1"/>
  <c r="CI318" i="1"/>
  <c r="AS360" i="1"/>
  <c r="AS359" i="1"/>
  <c r="CJ320" i="1"/>
  <c r="CI320" i="1"/>
  <c r="CW320" i="1"/>
  <c r="CS320" i="1"/>
  <c r="CK320" i="1"/>
  <c r="AS354" i="1"/>
  <c r="AS353" i="1"/>
  <c r="CL320" i="1"/>
  <c r="M76" i="1"/>
  <c r="CU320" i="1"/>
  <c r="CT320" i="1"/>
  <c r="DP364" i="1"/>
  <c r="DH13" i="1"/>
  <c r="DH374" i="1"/>
  <c r="DG374" i="1"/>
  <c r="DU287" i="1" l="1"/>
  <c r="AP295" i="1"/>
  <c r="AR275" i="1"/>
  <c r="L84" i="1"/>
  <c r="L85" i="1" s="1"/>
  <c r="L120" i="1" s="1"/>
  <c r="CB172" i="1"/>
  <c r="CQ173" i="1"/>
  <c r="CR173" i="1"/>
  <c r="DG10" i="1"/>
  <c r="DG11" i="1"/>
  <c r="CA186" i="1"/>
  <c r="CA187" i="1" s="1"/>
  <c r="DH10" i="1"/>
  <c r="DH11" i="1"/>
  <c r="CJ321" i="1"/>
  <c r="L95" i="1"/>
  <c r="L83" i="1"/>
  <c r="L69" i="1"/>
  <c r="L68" i="1"/>
  <c r="DH18" i="1"/>
  <c r="DH20" i="1"/>
  <c r="DH21" i="1" s="1"/>
  <c r="DH22" i="1" s="1"/>
  <c r="DH23" i="1" s="1"/>
  <c r="DH28" i="1"/>
  <c r="DH29" i="1" s="1"/>
  <c r="DH30" i="1" s="1"/>
  <c r="DH31" i="1" s="1"/>
  <c r="DH24" i="1"/>
  <c r="DH25" i="1" s="1"/>
  <c r="DH26" i="1" s="1"/>
  <c r="DH27" i="1" s="1"/>
  <c r="L56" i="1"/>
  <c r="L57" i="1" s="1"/>
  <c r="L58" i="1" s="1"/>
  <c r="L59" i="1" s="1"/>
  <c r="L60" i="1"/>
  <c r="L61" i="1" s="1"/>
  <c r="L62" i="1" s="1"/>
  <c r="L63" i="1" s="1"/>
  <c r="L64" i="1"/>
  <c r="L65" i="1" s="1"/>
  <c r="L66" i="1" s="1"/>
  <c r="L67" i="1" s="1"/>
  <c r="DG28" i="1"/>
  <c r="DG29" i="1" s="1"/>
  <c r="DG30" i="1" s="1"/>
  <c r="DG31" i="1" s="1"/>
  <c r="DG20" i="1"/>
  <c r="DG21" i="1" s="1"/>
  <c r="DG22" i="1" s="1"/>
  <c r="DG23" i="1" s="1"/>
  <c r="DG24" i="1"/>
  <c r="DG25" i="1" s="1"/>
  <c r="DG26" i="1" s="1"/>
  <c r="DG27" i="1" s="1"/>
  <c r="DG18" i="1"/>
  <c r="L35" i="1"/>
  <c r="L86" i="1" s="1"/>
  <c r="CR186" i="1"/>
  <c r="CR187" i="1" s="1"/>
  <c r="CQ186" i="1"/>
  <c r="CQ187" i="1" s="1"/>
  <c r="M171" i="1"/>
  <c r="CA275" i="1"/>
  <c r="CA173" i="1"/>
  <c r="Z230" i="1"/>
  <c r="AD230" i="1"/>
  <c r="U230" i="1"/>
  <c r="X230" i="1"/>
  <c r="L318" i="1"/>
  <c r="CA326" i="1"/>
  <c r="K230" i="1"/>
  <c r="BB323" i="1"/>
  <c r="BE356" i="1"/>
  <c r="BD334" i="1"/>
  <c r="M321" i="1"/>
  <c r="BC334" i="1"/>
  <c r="P340" i="1"/>
  <c r="N321" i="1"/>
  <c r="BA323" i="1"/>
  <c r="O332" i="1"/>
  <c r="AP260" i="1"/>
  <c r="AS260" i="1"/>
  <c r="AS307" i="1"/>
  <c r="DF326" i="1"/>
  <c r="DE326" i="1"/>
  <c r="CD238" i="4"/>
  <c r="BW238" i="4"/>
  <c r="BP238" i="4"/>
  <c r="BS238" i="4"/>
  <c r="CG238" i="4"/>
  <c r="BZ238" i="4"/>
  <c r="BY238" i="4"/>
  <c r="CF238" i="4"/>
  <c r="BR238" i="4"/>
  <c r="BT172" i="4"/>
  <c r="CH172" i="4"/>
  <c r="CA172" i="4"/>
  <c r="F175" i="4"/>
  <c r="BQ174" i="4"/>
  <c r="CE174" i="4"/>
  <c r="BX174" i="4"/>
  <c r="CA571" i="4"/>
  <c r="BT571" i="4"/>
  <c r="CH571" i="4"/>
  <c r="CF637" i="4"/>
  <c r="BR637" i="4"/>
  <c r="BY637" i="4"/>
  <c r="CD637" i="4"/>
  <c r="BP637" i="4"/>
  <c r="BW637" i="4"/>
  <c r="CG637" i="4"/>
  <c r="BS637" i="4"/>
  <c r="BZ637" i="4"/>
  <c r="I173" i="4"/>
  <c r="B172" i="4"/>
  <c r="I572" i="4"/>
  <c r="CU270" i="1"/>
  <c r="CI270" i="1"/>
  <c r="CW270" i="1"/>
  <c r="CA274" i="1"/>
  <c r="CK270" i="1"/>
  <c r="CL270" i="1"/>
  <c r="CV270" i="1"/>
  <c r="CJ270" i="1"/>
  <c r="CT270" i="1"/>
  <c r="CS270" i="1"/>
  <c r="CJ78" i="1"/>
  <c r="CJ129" i="1" s="1"/>
  <c r="CV78" i="1"/>
  <c r="CV129" i="1" s="1"/>
  <c r="CQ275" i="1"/>
  <c r="CQ326" i="1"/>
  <c r="CS78" i="1"/>
  <c r="CS129" i="1" s="1"/>
  <c r="CR275" i="1"/>
  <c r="CR326" i="1"/>
  <c r="CW78" i="1"/>
  <c r="CW129" i="1" s="1"/>
  <c r="CL78" i="1"/>
  <c r="CL129" i="1" s="1"/>
  <c r="CT78" i="1"/>
  <c r="CT129" i="1" s="1"/>
  <c r="CK78" i="1"/>
  <c r="CK129" i="1" s="1"/>
  <c r="CB79" i="1"/>
  <c r="CB130" i="1" s="1"/>
  <c r="CI78" i="1"/>
  <c r="CI129" i="1" s="1"/>
  <c r="CU78" i="1"/>
  <c r="CU129" i="1" s="1"/>
  <c r="CB271" i="1"/>
  <c r="CC80" i="1"/>
  <c r="CC131" i="1" s="1"/>
  <c r="CC323" i="1"/>
  <c r="CC272" i="1"/>
  <c r="BQ230" i="1"/>
  <c r="BP230" i="1"/>
  <c r="L183" i="1"/>
  <c r="L184" i="1"/>
  <c r="G239" i="4"/>
  <c r="H239" i="4"/>
  <c r="E239" i="4"/>
  <c r="E638" i="4"/>
  <c r="H638" i="4"/>
  <c r="G638" i="4"/>
  <c r="A240" i="4"/>
  <c r="N110" i="1"/>
  <c r="N252" i="1" s="1"/>
  <c r="N251" i="1"/>
  <c r="B231" i="1"/>
  <c r="BS230" i="1"/>
  <c r="BR230" i="1"/>
  <c r="L96" i="1"/>
  <c r="L97" i="1" s="1"/>
  <c r="L98" i="1" s="1"/>
  <c r="M83" i="1"/>
  <c r="B511" i="4"/>
  <c r="AP361" i="1"/>
  <c r="AP357" i="1"/>
  <c r="M80" i="1"/>
  <c r="M81" i="1" s="1"/>
  <c r="M77" i="1"/>
  <c r="CK321" i="1"/>
  <c r="CT321" i="1"/>
  <c r="CS321" i="1"/>
  <c r="CB322" i="1"/>
  <c r="CW321" i="1"/>
  <c r="CV321" i="1"/>
  <c r="CL321" i="1"/>
  <c r="CI321" i="1"/>
  <c r="CU321" i="1"/>
  <c r="AS362" i="1"/>
  <c r="AS358" i="1"/>
  <c r="AS357" i="1"/>
  <c r="L79" i="1"/>
  <c r="L80" i="1" s="1"/>
  <c r="L81" i="1" s="1"/>
  <c r="L82" i="1" s="1"/>
  <c r="L75" i="1"/>
  <c r="DH14" i="1"/>
  <c r="DG14" i="1"/>
  <c r="DP15" i="1"/>
  <c r="DP367" i="1"/>
  <c r="DP370" i="1"/>
  <c r="DP365" i="1"/>
  <c r="DH364" i="1"/>
  <c r="DG364" i="1"/>
  <c r="EH374" i="1"/>
  <c r="AR277" i="1" l="1"/>
  <c r="AP296" i="1"/>
  <c r="L119" i="1"/>
  <c r="CW172" i="1"/>
  <c r="CS172" i="1"/>
  <c r="CK172" i="1"/>
  <c r="CT172" i="1"/>
  <c r="CL172" i="1"/>
  <c r="L108" i="1"/>
  <c r="L107" i="1"/>
  <c r="L249" i="1" s="1"/>
  <c r="DG40" i="1"/>
  <c r="DG41" i="1" s="1"/>
  <c r="DG42" i="1" s="1"/>
  <c r="DG43" i="1" s="1"/>
  <c r="DG36" i="1"/>
  <c r="DG37" i="1" s="1"/>
  <c r="DG38" i="1" s="1"/>
  <c r="DG39" i="1" s="1"/>
  <c r="DG32" i="1"/>
  <c r="DG33" i="1" s="1"/>
  <c r="DG34" i="1" s="1"/>
  <c r="DH32" i="1"/>
  <c r="DH33" i="1" s="1"/>
  <c r="DH34" i="1" s="1"/>
  <c r="DH36" i="1"/>
  <c r="DH37" i="1" s="1"/>
  <c r="DH38" i="1" s="1"/>
  <c r="DH39" i="1" s="1"/>
  <c r="DH40" i="1"/>
  <c r="DH41" i="1" s="1"/>
  <c r="DH42" i="1" s="1"/>
  <c r="DH43" i="1" s="1"/>
  <c r="CI271" i="1"/>
  <c r="CI172" i="1"/>
  <c r="CV271" i="1"/>
  <c r="CV172" i="1"/>
  <c r="CJ271" i="1"/>
  <c r="CJ172" i="1"/>
  <c r="CU271" i="1"/>
  <c r="CU172" i="1"/>
  <c r="Z231" i="1"/>
  <c r="AD231" i="1"/>
  <c r="U231" i="1"/>
  <c r="X231" i="1"/>
  <c r="L319" i="1"/>
  <c r="K231" i="1"/>
  <c r="BC335" i="1"/>
  <c r="O333" i="1"/>
  <c r="M322" i="1"/>
  <c r="BA324" i="1"/>
  <c r="P341" i="1"/>
  <c r="BD335" i="1"/>
  <c r="N322" i="1"/>
  <c r="BE357" i="1"/>
  <c r="BB324" i="1"/>
  <c r="CJ322" i="1"/>
  <c r="AS308" i="1"/>
  <c r="CA173" i="4"/>
  <c r="CH173" i="4"/>
  <c r="BT173" i="4"/>
  <c r="CD239" i="4"/>
  <c r="BP239" i="4"/>
  <c r="BW239" i="4"/>
  <c r="BZ239" i="4"/>
  <c r="CG239" i="4"/>
  <c r="BS239" i="4"/>
  <c r="BR239" i="4"/>
  <c r="CF239" i="4"/>
  <c r="BY239" i="4"/>
  <c r="F176" i="4"/>
  <c r="BX175" i="4"/>
  <c r="CE175" i="4"/>
  <c r="BQ175" i="4"/>
  <c r="BR638" i="4"/>
  <c r="CF638" i="4"/>
  <c r="BY638" i="4"/>
  <c r="CH572" i="4"/>
  <c r="BT572" i="4"/>
  <c r="CA572" i="4"/>
  <c r="BS638" i="4"/>
  <c r="CG638" i="4"/>
  <c r="BZ638" i="4"/>
  <c r="BP638" i="4"/>
  <c r="CD638" i="4"/>
  <c r="BW638" i="4"/>
  <c r="I174" i="4"/>
  <c r="B173" i="4"/>
  <c r="I573" i="4"/>
  <c r="CB80" i="1"/>
  <c r="CB131" i="1" s="1"/>
  <c r="CB272" i="1"/>
  <c r="CB323" i="1"/>
  <c r="CK79" i="1"/>
  <c r="CK130" i="1" s="1"/>
  <c r="CT79" i="1"/>
  <c r="CT130" i="1" s="1"/>
  <c r="CL79" i="1"/>
  <c r="CL130" i="1" s="1"/>
  <c r="CL271" i="1"/>
  <c r="CW79" i="1"/>
  <c r="CW130" i="1" s="1"/>
  <c r="CC81" i="1"/>
  <c r="CC132" i="1" s="1"/>
  <c r="CC324" i="1"/>
  <c r="CC273" i="1"/>
  <c r="CU79" i="1"/>
  <c r="CU130" i="1" s="1"/>
  <c r="CW271" i="1"/>
  <c r="CV79" i="1"/>
  <c r="CV130" i="1" s="1"/>
  <c r="CS79" i="1"/>
  <c r="CS130" i="1" s="1"/>
  <c r="CS271" i="1"/>
  <c r="CI79" i="1"/>
  <c r="CI130" i="1" s="1"/>
  <c r="CK271" i="1"/>
  <c r="CJ79" i="1"/>
  <c r="CJ130" i="1" s="1"/>
  <c r="CT271" i="1"/>
  <c r="BQ231" i="1"/>
  <c r="BP231" i="1"/>
  <c r="N262" i="1"/>
  <c r="N261" i="1"/>
  <c r="G240" i="4"/>
  <c r="H240" i="4"/>
  <c r="E240" i="4"/>
  <c r="H639" i="4"/>
  <c r="E639" i="4"/>
  <c r="G639" i="4"/>
  <c r="A241" i="4"/>
  <c r="L109" i="1"/>
  <c r="L250" i="1"/>
  <c r="B232" i="1"/>
  <c r="BS231" i="1"/>
  <c r="BR231" i="1"/>
  <c r="M95" i="1"/>
  <c r="M84" i="1"/>
  <c r="B512" i="4"/>
  <c r="AP362" i="1"/>
  <c r="DP16" i="1"/>
  <c r="M82" i="1"/>
  <c r="M173" i="1" s="1"/>
  <c r="M78" i="1"/>
  <c r="M172" i="1" s="1"/>
  <c r="CU322" i="1"/>
  <c r="CI322" i="1"/>
  <c r="AS361" i="1"/>
  <c r="CL322" i="1"/>
  <c r="CV322" i="1"/>
  <c r="CS322" i="1"/>
  <c r="CK322" i="1"/>
  <c r="CW322" i="1"/>
  <c r="CT322" i="1"/>
  <c r="L76" i="1"/>
  <c r="L77" i="1" s="1"/>
  <c r="L78" i="1" s="1"/>
  <c r="DH71" i="1"/>
  <c r="DH122" i="1" s="1"/>
  <c r="DG71" i="1"/>
  <c r="DG122" i="1" s="1"/>
  <c r="DH15" i="1"/>
  <c r="DG15" i="1"/>
  <c r="DG370" i="1"/>
  <c r="DG365" i="1"/>
  <c r="DH370" i="1"/>
  <c r="DH365" i="1"/>
  <c r="DH367" i="1"/>
  <c r="DG367" i="1"/>
  <c r="AE6" i="1"/>
  <c r="AP297" i="1" l="1"/>
  <c r="AR278" i="1"/>
  <c r="AR313" i="1"/>
  <c r="AR312" i="1"/>
  <c r="DH69" i="1"/>
  <c r="DH68" i="1"/>
  <c r="DG68" i="1"/>
  <c r="DG69" i="1"/>
  <c r="DH52" i="1"/>
  <c r="DH53" i="1" s="1"/>
  <c r="DH54" i="1" s="1"/>
  <c r="DH55" i="1" s="1"/>
  <c r="DH48" i="1"/>
  <c r="DH49" i="1" s="1"/>
  <c r="DH50" i="1" s="1"/>
  <c r="DH51" i="1" s="1"/>
  <c r="DH44" i="1"/>
  <c r="DH45" i="1" s="1"/>
  <c r="DH46" i="1" s="1"/>
  <c r="DH47" i="1" s="1"/>
  <c r="DH35" i="1"/>
  <c r="DG35" i="1"/>
  <c r="DG48" i="1"/>
  <c r="DG49" i="1" s="1"/>
  <c r="DG50" i="1" s="1"/>
  <c r="DG51" i="1" s="1"/>
  <c r="DG52" i="1"/>
  <c r="DG53" i="1" s="1"/>
  <c r="DG54" i="1" s="1"/>
  <c r="DG55" i="1" s="1"/>
  <c r="DG44" i="1"/>
  <c r="DG45" i="1" s="1"/>
  <c r="DG46" i="1" s="1"/>
  <c r="DG47" i="1" s="1"/>
  <c r="Z232" i="1"/>
  <c r="AD232" i="1"/>
  <c r="U232" i="1"/>
  <c r="X232" i="1"/>
  <c r="L320" i="1"/>
  <c r="K232" i="1"/>
  <c r="BE358" i="1"/>
  <c r="BA325" i="1"/>
  <c r="N323" i="1"/>
  <c r="M323" i="1"/>
  <c r="BD336" i="1"/>
  <c r="O334" i="1"/>
  <c r="BC336" i="1"/>
  <c r="BB325" i="1"/>
  <c r="P342" i="1"/>
  <c r="AS309" i="1"/>
  <c r="CD240" i="4"/>
  <c r="BW240" i="4"/>
  <c r="BP240" i="4"/>
  <c r="CG240" i="4"/>
  <c r="BZ240" i="4"/>
  <c r="BS240" i="4"/>
  <c r="CF240" i="4"/>
  <c r="BY240" i="4"/>
  <c r="BR240" i="4"/>
  <c r="F177" i="4"/>
  <c r="CE176" i="4"/>
  <c r="BX176" i="4"/>
  <c r="BQ176" i="4"/>
  <c r="CH174" i="4"/>
  <c r="CA174" i="4"/>
  <c r="BT174" i="4"/>
  <c r="CH573" i="4"/>
  <c r="CA573" i="4"/>
  <c r="BT573" i="4"/>
  <c r="CF639" i="4"/>
  <c r="BY639" i="4"/>
  <c r="BR639" i="4"/>
  <c r="CD639" i="4"/>
  <c r="BW639" i="4"/>
  <c r="BP639" i="4"/>
  <c r="BZ639" i="4"/>
  <c r="BS639" i="4"/>
  <c r="CG639" i="4"/>
  <c r="I175" i="4"/>
  <c r="B174" i="4"/>
  <c r="I574" i="4"/>
  <c r="CC274" i="1"/>
  <c r="CS80" i="1"/>
  <c r="CS131" i="1" s="1"/>
  <c r="CS323" i="1"/>
  <c r="CS272" i="1"/>
  <c r="CV80" i="1"/>
  <c r="CV131" i="1" s="1"/>
  <c r="CV323" i="1"/>
  <c r="CV272" i="1"/>
  <c r="CU323" i="1"/>
  <c r="CU272" i="1"/>
  <c r="CU80" i="1"/>
  <c r="CU131" i="1" s="1"/>
  <c r="CL323" i="1"/>
  <c r="CL272" i="1"/>
  <c r="CL80" i="1"/>
  <c r="CL131" i="1" s="1"/>
  <c r="CT323" i="1"/>
  <c r="CT80" i="1"/>
  <c r="CT131" i="1" s="1"/>
  <c r="CT272" i="1"/>
  <c r="CC82" i="1"/>
  <c r="CC133" i="1" s="1"/>
  <c r="CC325" i="1"/>
  <c r="CK272" i="1"/>
  <c r="CK323" i="1"/>
  <c r="CK80" i="1"/>
  <c r="CK131" i="1" s="1"/>
  <c r="CW80" i="1"/>
  <c r="CW131" i="1" s="1"/>
  <c r="CW323" i="1"/>
  <c r="CW272" i="1"/>
  <c r="CJ80" i="1"/>
  <c r="CJ131" i="1" s="1"/>
  <c r="CJ323" i="1"/>
  <c r="CJ272" i="1"/>
  <c r="CB81" i="1"/>
  <c r="CB132" i="1" s="1"/>
  <c r="CB324" i="1"/>
  <c r="CB273" i="1"/>
  <c r="CI80" i="1"/>
  <c r="CI131" i="1" s="1"/>
  <c r="CI323" i="1"/>
  <c r="CI272" i="1"/>
  <c r="BQ232" i="1"/>
  <c r="BP232" i="1"/>
  <c r="G241" i="4"/>
  <c r="E241" i="4"/>
  <c r="H241" i="4"/>
  <c r="E640" i="4"/>
  <c r="H640" i="4"/>
  <c r="G640" i="4"/>
  <c r="A242" i="4"/>
  <c r="L110" i="1"/>
  <c r="L252" i="1" s="1"/>
  <c r="L251" i="1"/>
  <c r="B233" i="1"/>
  <c r="BS232" i="1"/>
  <c r="BR232" i="1"/>
  <c r="M85" i="1"/>
  <c r="DH72" i="1"/>
  <c r="DH123" i="1" s="1"/>
  <c r="M96" i="1"/>
  <c r="M107" i="1"/>
  <c r="DG72" i="1"/>
  <c r="DG123" i="1" s="1"/>
  <c r="B513" i="4"/>
  <c r="AE9" i="1"/>
  <c r="AE7" i="1"/>
  <c r="DH315" i="1"/>
  <c r="DG315" i="1"/>
  <c r="DG16" i="1"/>
  <c r="DH16" i="1"/>
  <c r="AE13" i="1"/>
  <c r="AE374" i="1"/>
  <c r="CD6" i="1"/>
  <c r="CE6" i="1"/>
  <c r="ED6" i="1"/>
  <c r="EG6" i="1"/>
  <c r="ER6" i="1"/>
  <c r="J6" i="1"/>
  <c r="AR279" i="1" l="1"/>
  <c r="AP298" i="1"/>
  <c r="AE10" i="1"/>
  <c r="AE11" i="1"/>
  <c r="CC173" i="1"/>
  <c r="DH60" i="1"/>
  <c r="DH61" i="1" s="1"/>
  <c r="DH62" i="1" s="1"/>
  <c r="DH63" i="1" s="1"/>
  <c r="DH64" i="1"/>
  <c r="DH65" i="1" s="1"/>
  <c r="DH66" i="1" s="1"/>
  <c r="DH67" i="1" s="1"/>
  <c r="DH56" i="1"/>
  <c r="DH57" i="1" s="1"/>
  <c r="DH58" i="1" s="1"/>
  <c r="DH59" i="1" s="1"/>
  <c r="DG56" i="1"/>
  <c r="DG57" i="1" s="1"/>
  <c r="DG58" i="1" s="1"/>
  <c r="DG59" i="1" s="1"/>
  <c r="DG64" i="1"/>
  <c r="DG65" i="1" s="1"/>
  <c r="DG66" i="1" s="1"/>
  <c r="DG67" i="1" s="1"/>
  <c r="DG60" i="1"/>
  <c r="DG61" i="1" s="1"/>
  <c r="DG62" i="1" s="1"/>
  <c r="DG63" i="1" s="1"/>
  <c r="AE18" i="1"/>
  <c r="AE28" i="1"/>
  <c r="AE29" i="1" s="1"/>
  <c r="AE30" i="1" s="1"/>
  <c r="AE31" i="1" s="1"/>
  <c r="AE20" i="1"/>
  <c r="AE21" i="1" s="1"/>
  <c r="AE22" i="1" s="1"/>
  <c r="AE23" i="1" s="1"/>
  <c r="AE24" i="1"/>
  <c r="AE25" i="1" s="1"/>
  <c r="AE26" i="1" s="1"/>
  <c r="AE27" i="1" s="1"/>
  <c r="CC186" i="1"/>
  <c r="CC187" i="1" s="1"/>
  <c r="Z233" i="1"/>
  <c r="AD233" i="1"/>
  <c r="U233" i="1"/>
  <c r="X233" i="1"/>
  <c r="L321" i="1"/>
  <c r="K233" i="1"/>
  <c r="P343" i="1"/>
  <c r="O335" i="1"/>
  <c r="BB326" i="1"/>
  <c r="BC337" i="1"/>
  <c r="BD337" i="1"/>
  <c r="M324" i="1"/>
  <c r="N324" i="1"/>
  <c r="BA326" i="1"/>
  <c r="BE359" i="1"/>
  <c r="AS310" i="1"/>
  <c r="BT175" i="4"/>
  <c r="CA175" i="4"/>
  <c r="CH175" i="4"/>
  <c r="CG241" i="4"/>
  <c r="BS241" i="4"/>
  <c r="BZ241" i="4"/>
  <c r="BP241" i="4"/>
  <c r="CD241" i="4"/>
  <c r="BW241" i="4"/>
  <c r="CF241" i="4"/>
  <c r="BY241" i="4"/>
  <c r="BR241" i="4"/>
  <c r="F178" i="4"/>
  <c r="BQ177" i="4"/>
  <c r="CE177" i="4"/>
  <c r="BX177" i="4"/>
  <c r="CA574" i="4"/>
  <c r="BT574" i="4"/>
  <c r="CH574" i="4"/>
  <c r="CF640" i="4"/>
  <c r="BY640" i="4"/>
  <c r="BR640" i="4"/>
  <c r="CG640" i="4"/>
  <c r="BZ640" i="4"/>
  <c r="BS640" i="4"/>
  <c r="CD640" i="4"/>
  <c r="BW640" i="4"/>
  <c r="BP640" i="4"/>
  <c r="I176" i="4"/>
  <c r="B175" i="4"/>
  <c r="I575" i="4"/>
  <c r="CB274" i="1"/>
  <c r="CL81" i="1"/>
  <c r="CL132" i="1" s="1"/>
  <c r="CL273" i="1"/>
  <c r="CL324" i="1"/>
  <c r="CW81" i="1"/>
  <c r="CW132" i="1" s="1"/>
  <c r="CW324" i="1"/>
  <c r="CW273" i="1"/>
  <c r="CU81" i="1"/>
  <c r="CU132" i="1" s="1"/>
  <c r="CU273" i="1"/>
  <c r="CU324" i="1"/>
  <c r="CK81" i="1"/>
  <c r="CK132" i="1" s="1"/>
  <c r="CK273" i="1"/>
  <c r="CK324" i="1"/>
  <c r="CI81" i="1"/>
  <c r="CI132" i="1" s="1"/>
  <c r="CI324" i="1"/>
  <c r="CI273" i="1"/>
  <c r="CC275" i="1"/>
  <c r="CC326" i="1"/>
  <c r="CT81" i="1"/>
  <c r="CT132" i="1" s="1"/>
  <c r="CT324" i="1"/>
  <c r="CT273" i="1"/>
  <c r="CB82" i="1"/>
  <c r="CB133" i="1" s="1"/>
  <c r="CB325" i="1"/>
  <c r="DG73" i="1"/>
  <c r="DG124" i="1" s="1"/>
  <c r="CV81" i="1"/>
  <c r="CV132" i="1" s="1"/>
  <c r="CV324" i="1"/>
  <c r="CV273" i="1"/>
  <c r="CJ81" i="1"/>
  <c r="CJ132" i="1" s="1"/>
  <c r="CJ273" i="1"/>
  <c r="CJ324" i="1"/>
  <c r="DH73" i="1"/>
  <c r="DH124" i="1" s="1"/>
  <c r="CS81" i="1"/>
  <c r="CS132" i="1" s="1"/>
  <c r="CS273" i="1"/>
  <c r="CS324" i="1"/>
  <c r="BQ233" i="1"/>
  <c r="BP233" i="1"/>
  <c r="L262" i="1"/>
  <c r="L261" i="1"/>
  <c r="M119" i="1"/>
  <c r="M120" i="1"/>
  <c r="G242" i="4"/>
  <c r="E242" i="4"/>
  <c r="H242" i="4"/>
  <c r="H641" i="4"/>
  <c r="E641" i="4"/>
  <c r="G641" i="4"/>
  <c r="A243" i="4"/>
  <c r="M249" i="1"/>
  <c r="B234" i="1"/>
  <c r="BS233" i="1"/>
  <c r="BR233" i="1"/>
  <c r="DG264" i="1"/>
  <c r="M108" i="1"/>
  <c r="M250" i="1" s="1"/>
  <c r="M97" i="1"/>
  <c r="DH264" i="1"/>
  <c r="M86" i="1"/>
  <c r="M174" i="1" s="1"/>
  <c r="EG13" i="1"/>
  <c r="EG9" i="1"/>
  <c r="EG7" i="1"/>
  <c r="ER9" i="1"/>
  <c r="ER7" i="1"/>
  <c r="CD9" i="1"/>
  <c r="CD7" i="1"/>
  <c r="CE9" i="1"/>
  <c r="CE7" i="1"/>
  <c r="J9" i="1"/>
  <c r="J7" i="1"/>
  <c r="ED9" i="1"/>
  <c r="ED7" i="1"/>
  <c r="DG316" i="1"/>
  <c r="DH316" i="1"/>
  <c r="DH75" i="1"/>
  <c r="DH126" i="1" s="1"/>
  <c r="DG75" i="1"/>
  <c r="DG126" i="1" s="1"/>
  <c r="AE14" i="1"/>
  <c r="AE364" i="1"/>
  <c r="ED13" i="1"/>
  <c r="CE13" i="1"/>
  <c r="CD13" i="1"/>
  <c r="J13" i="1"/>
  <c r="ER13" i="1"/>
  <c r="CD374" i="1"/>
  <c r="EG374" i="1"/>
  <c r="CE374" i="1"/>
  <c r="ED374" i="1"/>
  <c r="EJ374" i="1"/>
  <c r="CF374" i="1"/>
  <c r="DO374" i="1"/>
  <c r="J374" i="1"/>
  <c r="ER374" i="1"/>
  <c r="AP299" i="1" l="1"/>
  <c r="AR280" i="1"/>
  <c r="J10" i="1"/>
  <c r="J11" i="1"/>
  <c r="CE10" i="1"/>
  <c r="CE11" i="1"/>
  <c r="ER10" i="1"/>
  <c r="ER11" i="1"/>
  <c r="CB173" i="1"/>
  <c r="CD10" i="1"/>
  <c r="CD11" i="1"/>
  <c r="EG10" i="1"/>
  <c r="EG11" i="1"/>
  <c r="ED10" i="1"/>
  <c r="ED11" i="1"/>
  <c r="J18" i="1"/>
  <c r="J20" i="1"/>
  <c r="J21" i="1" s="1"/>
  <c r="J22" i="1" s="1"/>
  <c r="J23" i="1" s="1"/>
  <c r="J24" i="1"/>
  <c r="J25" i="1" s="1"/>
  <c r="J26" i="1" s="1"/>
  <c r="J27" i="1" s="1"/>
  <c r="J28" i="1"/>
  <c r="J29" i="1" s="1"/>
  <c r="J30" i="1" s="1"/>
  <c r="J31" i="1" s="1"/>
  <c r="CE24" i="1"/>
  <c r="CE25" i="1" s="1"/>
  <c r="CE26" i="1" s="1"/>
  <c r="CE27" i="1" s="1"/>
  <c r="CE18" i="1"/>
  <c r="CE28" i="1"/>
  <c r="CE29" i="1" s="1"/>
  <c r="CE30" i="1" s="1"/>
  <c r="CE31" i="1" s="1"/>
  <c r="CE20" i="1"/>
  <c r="CE21" i="1" s="1"/>
  <c r="CE22" i="1" s="1"/>
  <c r="CE23" i="1" s="1"/>
  <c r="CD24" i="1"/>
  <c r="CD25" i="1" s="1"/>
  <c r="CD26" i="1" s="1"/>
  <c r="CD27" i="1" s="1"/>
  <c r="CD18" i="1"/>
  <c r="CD28" i="1"/>
  <c r="CD29" i="1" s="1"/>
  <c r="CD30" i="1" s="1"/>
  <c r="CD31" i="1" s="1"/>
  <c r="CD20" i="1"/>
  <c r="CD21" i="1" s="1"/>
  <c r="CD22" i="1" s="1"/>
  <c r="CD23" i="1" s="1"/>
  <c r="ED18" i="1"/>
  <c r="ED28" i="1"/>
  <c r="ED29" i="1" s="1"/>
  <c r="ED30" i="1" s="1"/>
  <c r="ED31" i="1" s="1"/>
  <c r="ED20" i="1"/>
  <c r="ED21" i="1" s="1"/>
  <c r="ED22" i="1" s="1"/>
  <c r="ED23" i="1" s="1"/>
  <c r="ED24" i="1"/>
  <c r="ED25" i="1" s="1"/>
  <c r="ED26" i="1" s="1"/>
  <c r="ED27" i="1" s="1"/>
  <c r="AE40" i="1"/>
  <c r="AE41" i="1" s="1"/>
  <c r="AE42" i="1" s="1"/>
  <c r="AE43" i="1" s="1"/>
  <c r="AE36" i="1"/>
  <c r="AE37" i="1" s="1"/>
  <c r="AE38" i="1" s="1"/>
  <c r="AE39" i="1" s="1"/>
  <c r="AE32" i="1"/>
  <c r="AE33" i="1" s="1"/>
  <c r="AE34" i="1" s="1"/>
  <c r="ER20" i="1"/>
  <c r="ER21" i="1" s="1"/>
  <c r="ER22" i="1" s="1"/>
  <c r="ER23" i="1" s="1"/>
  <c r="ER18" i="1"/>
  <c r="ER28" i="1"/>
  <c r="ER29" i="1" s="1"/>
  <c r="ER30" i="1" s="1"/>
  <c r="ER31" i="1" s="1"/>
  <c r="ER24" i="1"/>
  <c r="ER25" i="1" s="1"/>
  <c r="ER26" i="1" s="1"/>
  <c r="ER27" i="1" s="1"/>
  <c r="EG20" i="1"/>
  <c r="EG21" i="1" s="1"/>
  <c r="EG22" i="1" s="1"/>
  <c r="EG23" i="1" s="1"/>
  <c r="EG28" i="1"/>
  <c r="EG29" i="1" s="1"/>
  <c r="EG30" i="1" s="1"/>
  <c r="EG31" i="1" s="1"/>
  <c r="EG24" i="1"/>
  <c r="EG25" i="1" s="1"/>
  <c r="EG26" i="1" s="1"/>
  <c r="EG27" i="1" s="1"/>
  <c r="EG18" i="1"/>
  <c r="CB186" i="1"/>
  <c r="CB187" i="1" s="1"/>
  <c r="M183" i="1"/>
  <c r="Z234" i="1"/>
  <c r="AD234" i="1"/>
  <c r="U234" i="1"/>
  <c r="X234" i="1"/>
  <c r="L322" i="1"/>
  <c r="J14" i="1"/>
  <c r="J15" i="1"/>
  <c r="J364" i="1"/>
  <c r="K234" i="1"/>
  <c r="BA327" i="1"/>
  <c r="BB327" i="1"/>
  <c r="N325" i="1"/>
  <c r="O336" i="1"/>
  <c r="M325" i="1"/>
  <c r="BD338" i="1"/>
  <c r="BE360" i="1"/>
  <c r="BC338" i="1"/>
  <c r="P344" i="1"/>
  <c r="AS311" i="1"/>
  <c r="DG265" i="1"/>
  <c r="DH265" i="1"/>
  <c r="CH176" i="4"/>
  <c r="CA176" i="4"/>
  <c r="BT176" i="4"/>
  <c r="F179" i="4"/>
  <c r="BX178" i="4"/>
  <c r="BQ178" i="4"/>
  <c r="CE178" i="4"/>
  <c r="BZ242" i="4"/>
  <c r="BS242" i="4"/>
  <c r="CG242" i="4"/>
  <c r="BW242" i="4"/>
  <c r="CD242" i="4"/>
  <c r="BP242" i="4"/>
  <c r="CF242" i="4"/>
  <c r="BY242" i="4"/>
  <c r="BR242" i="4"/>
  <c r="BS641" i="4"/>
  <c r="BZ641" i="4"/>
  <c r="CG641" i="4"/>
  <c r="CH575" i="4"/>
  <c r="CA575" i="4"/>
  <c r="BT575" i="4"/>
  <c r="BR641" i="4"/>
  <c r="BY641" i="4"/>
  <c r="CF641" i="4"/>
  <c r="BP641" i="4"/>
  <c r="CD641" i="4"/>
  <c r="BW641" i="4"/>
  <c r="I177" i="4"/>
  <c r="B176" i="4"/>
  <c r="I576" i="4"/>
  <c r="DG266" i="1"/>
  <c r="CK274" i="1"/>
  <c r="DH266" i="1"/>
  <c r="CI274" i="1"/>
  <c r="CU274" i="1"/>
  <c r="CW274" i="1"/>
  <c r="CU82" i="1"/>
  <c r="CU133" i="1" s="1"/>
  <c r="CU325" i="1"/>
  <c r="CW82" i="1"/>
  <c r="CW133" i="1" s="1"/>
  <c r="CW325" i="1"/>
  <c r="CB275" i="1"/>
  <c r="CB326" i="1"/>
  <c r="CJ274" i="1"/>
  <c r="CJ82" i="1"/>
  <c r="CJ133" i="1" s="1"/>
  <c r="CJ325" i="1"/>
  <c r="CT274" i="1"/>
  <c r="CV274" i="1"/>
  <c r="CS274" i="1"/>
  <c r="CT82" i="1"/>
  <c r="CT133" i="1" s="1"/>
  <c r="CT325" i="1"/>
  <c r="CS82" i="1"/>
  <c r="CS133" i="1" s="1"/>
  <c r="CS325" i="1"/>
  <c r="CV82" i="1"/>
  <c r="CV133" i="1" s="1"/>
  <c r="CV325" i="1"/>
  <c r="CI82" i="1"/>
  <c r="CI133" i="1" s="1"/>
  <c r="CI325" i="1"/>
  <c r="DH74" i="1"/>
  <c r="DH125" i="1" s="1"/>
  <c r="CK82" i="1"/>
  <c r="CK133" i="1" s="1"/>
  <c r="CK325" i="1"/>
  <c r="CL274" i="1"/>
  <c r="DG74" i="1"/>
  <c r="DG125" i="1" s="1"/>
  <c r="CL82" i="1"/>
  <c r="CL133" i="1" s="1"/>
  <c r="CL325" i="1"/>
  <c r="BQ234" i="1"/>
  <c r="BP234" i="1"/>
  <c r="G243" i="4"/>
  <c r="E243" i="4"/>
  <c r="H243" i="4"/>
  <c r="E642" i="4"/>
  <c r="H642" i="4"/>
  <c r="G642" i="4"/>
  <c r="A244" i="4"/>
  <c r="B235" i="1"/>
  <c r="BS234" i="1"/>
  <c r="BR234" i="1"/>
  <c r="DH268" i="1"/>
  <c r="M98" i="1"/>
  <c r="M177" i="1" s="1"/>
  <c r="M109" i="1"/>
  <c r="M251" i="1" s="1"/>
  <c r="DG268" i="1"/>
  <c r="B514" i="4"/>
  <c r="DH317" i="1"/>
  <c r="DG317" i="1"/>
  <c r="DG76" i="1"/>
  <c r="DG127" i="1" s="1"/>
  <c r="DG319" i="1"/>
  <c r="DH76" i="1"/>
  <c r="DH127" i="1" s="1"/>
  <c r="DH319" i="1"/>
  <c r="AE71" i="1"/>
  <c r="AE122" i="1" s="1"/>
  <c r="CD14" i="1"/>
  <c r="EG14" i="1"/>
  <c r="ED14" i="1"/>
  <c r="ER14" i="1"/>
  <c r="CE14" i="1"/>
  <c r="AE15" i="1"/>
  <c r="AE370" i="1"/>
  <c r="AE365" i="1"/>
  <c r="CF364" i="1"/>
  <c r="ER364" i="1"/>
  <c r="EG364" i="1"/>
  <c r="CD364" i="1"/>
  <c r="CE364" i="1"/>
  <c r="ED364" i="1"/>
  <c r="AE367" i="1"/>
  <c r="AR281" i="1" l="1"/>
  <c r="AP300" i="1"/>
  <c r="CI173" i="1"/>
  <c r="CV173" i="1"/>
  <c r="CS173" i="1"/>
  <c r="CJ173" i="1"/>
  <c r="CL173" i="1"/>
  <c r="DG171" i="1"/>
  <c r="CK173" i="1"/>
  <c r="DH171" i="1"/>
  <c r="CU173" i="1"/>
  <c r="CT173" i="1"/>
  <c r="CW173" i="1"/>
  <c r="J79" i="1"/>
  <c r="J130" i="1" s="1"/>
  <c r="J75" i="1"/>
  <c r="J126" i="1" s="1"/>
  <c r="J71" i="1"/>
  <c r="J122" i="1" s="1"/>
  <c r="AE68" i="1"/>
  <c r="AE69" i="1"/>
  <c r="AE35" i="1"/>
  <c r="CE36" i="1"/>
  <c r="CE37" i="1" s="1"/>
  <c r="CE38" i="1" s="1"/>
  <c r="CE39" i="1" s="1"/>
  <c r="CE32" i="1"/>
  <c r="CE33" i="1" s="1"/>
  <c r="CE34" i="1" s="1"/>
  <c r="CE40" i="1"/>
  <c r="CE41" i="1" s="1"/>
  <c r="CE42" i="1" s="1"/>
  <c r="CE43" i="1" s="1"/>
  <c r="J44" i="1"/>
  <c r="J45" i="1" s="1"/>
  <c r="J46" i="1" s="1"/>
  <c r="J47" i="1" s="1"/>
  <c r="J48" i="1"/>
  <c r="J49" i="1" s="1"/>
  <c r="J50" i="1" s="1"/>
  <c r="J51" i="1" s="1"/>
  <c r="J52" i="1"/>
  <c r="J53" i="1" s="1"/>
  <c r="J54" i="1" s="1"/>
  <c r="J55" i="1" s="1"/>
  <c r="ER40" i="1"/>
  <c r="ER41" i="1" s="1"/>
  <c r="ER42" i="1" s="1"/>
  <c r="ER43" i="1" s="1"/>
  <c r="ER36" i="1"/>
  <c r="ER37" i="1" s="1"/>
  <c r="ER38" i="1" s="1"/>
  <c r="ER39" i="1" s="1"/>
  <c r="ER32" i="1"/>
  <c r="ER33" i="1" s="1"/>
  <c r="ER34" i="1" s="1"/>
  <c r="EG40" i="1"/>
  <c r="EG41" i="1" s="1"/>
  <c r="EG42" i="1" s="1"/>
  <c r="EG43" i="1" s="1"/>
  <c r="EG36" i="1"/>
  <c r="EG37" i="1" s="1"/>
  <c r="EG38" i="1" s="1"/>
  <c r="EG39" i="1" s="1"/>
  <c r="EG32" i="1"/>
  <c r="EG33" i="1" s="1"/>
  <c r="EG34" i="1" s="1"/>
  <c r="J36" i="1"/>
  <c r="J37" i="1" s="1"/>
  <c r="J38" i="1" s="1"/>
  <c r="J39" i="1" s="1"/>
  <c r="J32" i="1"/>
  <c r="J33" i="1" s="1"/>
  <c r="J34" i="1" s="1"/>
  <c r="J40" i="1"/>
  <c r="J41" i="1" s="1"/>
  <c r="J42" i="1" s="1"/>
  <c r="J43" i="1" s="1"/>
  <c r="CD40" i="1"/>
  <c r="CD41" i="1" s="1"/>
  <c r="CD42" i="1" s="1"/>
  <c r="CD43" i="1" s="1"/>
  <c r="CD36" i="1"/>
  <c r="CD37" i="1" s="1"/>
  <c r="CD38" i="1" s="1"/>
  <c r="CD39" i="1" s="1"/>
  <c r="CD32" i="1"/>
  <c r="CD33" i="1" s="1"/>
  <c r="CD34" i="1" s="1"/>
  <c r="ED36" i="1"/>
  <c r="ED37" i="1" s="1"/>
  <c r="ED38" i="1" s="1"/>
  <c r="ED39" i="1" s="1"/>
  <c r="ED32" i="1"/>
  <c r="ED33" i="1" s="1"/>
  <c r="ED34" i="1" s="1"/>
  <c r="ED40" i="1"/>
  <c r="ED41" i="1" s="1"/>
  <c r="ED42" i="1" s="1"/>
  <c r="ED43" i="1" s="1"/>
  <c r="AE48" i="1"/>
  <c r="AE49" i="1" s="1"/>
  <c r="AE50" i="1" s="1"/>
  <c r="AE51" i="1" s="1"/>
  <c r="AE44" i="1"/>
  <c r="AE45" i="1" s="1"/>
  <c r="AE46" i="1" s="1"/>
  <c r="AE47" i="1" s="1"/>
  <c r="AE52" i="1"/>
  <c r="AE53" i="1" s="1"/>
  <c r="AE54" i="1" s="1"/>
  <c r="AE55" i="1" s="1"/>
  <c r="CU186" i="1"/>
  <c r="CU187" i="1" s="1"/>
  <c r="CW186" i="1"/>
  <c r="CW187" i="1" s="1"/>
  <c r="CJ186" i="1"/>
  <c r="CJ187" i="1" s="1"/>
  <c r="CL186" i="1"/>
  <c r="CL187" i="1" s="1"/>
  <c r="CT186" i="1"/>
  <c r="CT187" i="1" s="1"/>
  <c r="CI186" i="1"/>
  <c r="CI187" i="1" s="1"/>
  <c r="CV186" i="1"/>
  <c r="CV187" i="1" s="1"/>
  <c r="CK186" i="1"/>
  <c r="CK187" i="1" s="1"/>
  <c r="CS186" i="1"/>
  <c r="CS187" i="1" s="1"/>
  <c r="Z235" i="1"/>
  <c r="AD235" i="1"/>
  <c r="U235" i="1"/>
  <c r="X235" i="1"/>
  <c r="L323" i="1"/>
  <c r="L324" i="1" s="1"/>
  <c r="J367" i="1"/>
  <c r="J370" i="1"/>
  <c r="J365" i="1"/>
  <c r="J16" i="1"/>
  <c r="J80" i="1"/>
  <c r="J131" i="1" s="1"/>
  <c r="J76" i="1"/>
  <c r="J127" i="1" s="1"/>
  <c r="J72" i="1"/>
  <c r="J123" i="1" s="1"/>
  <c r="K235" i="1"/>
  <c r="P345" i="1"/>
  <c r="M326" i="1"/>
  <c r="BC339" i="1"/>
  <c r="O337" i="1"/>
  <c r="BE361" i="1"/>
  <c r="N326" i="1"/>
  <c r="BD339" i="1"/>
  <c r="BB328" i="1"/>
  <c r="BA328" i="1"/>
  <c r="CH177" i="4"/>
  <c r="CA177" i="4"/>
  <c r="BT177" i="4"/>
  <c r="CG243" i="4"/>
  <c r="BZ243" i="4"/>
  <c r="BS243" i="4"/>
  <c r="BP243" i="4"/>
  <c r="CD243" i="4"/>
  <c r="BW243" i="4"/>
  <c r="BY243" i="4"/>
  <c r="BR243" i="4"/>
  <c r="CF243" i="4"/>
  <c r="F180" i="4"/>
  <c r="CE179" i="4"/>
  <c r="BX179" i="4"/>
  <c r="BQ179" i="4"/>
  <c r="BT576" i="4"/>
  <c r="CA576" i="4"/>
  <c r="CH576" i="4"/>
  <c r="CF642" i="4"/>
  <c r="BY642" i="4"/>
  <c r="BR642" i="4"/>
  <c r="CG642" i="4"/>
  <c r="BZ642" i="4"/>
  <c r="BS642" i="4"/>
  <c r="CD642" i="4"/>
  <c r="BW642" i="4"/>
  <c r="BP642" i="4"/>
  <c r="I178" i="4"/>
  <c r="B177" i="4"/>
  <c r="I577" i="4"/>
  <c r="DG267" i="1"/>
  <c r="CI275" i="1"/>
  <c r="CI326" i="1"/>
  <c r="CT275" i="1"/>
  <c r="CT326" i="1"/>
  <c r="CV275" i="1"/>
  <c r="CV326" i="1"/>
  <c r="CL275" i="1"/>
  <c r="CL326" i="1"/>
  <c r="CW275" i="1"/>
  <c r="CW326" i="1"/>
  <c r="CU275" i="1"/>
  <c r="CU326" i="1"/>
  <c r="CS275" i="1"/>
  <c r="CS326" i="1"/>
  <c r="DH267" i="1"/>
  <c r="CK275" i="1"/>
  <c r="CK326" i="1"/>
  <c r="DH77" i="1"/>
  <c r="DH128" i="1" s="1"/>
  <c r="CJ275" i="1"/>
  <c r="CJ326" i="1"/>
  <c r="DG77" i="1"/>
  <c r="DG128" i="1" s="1"/>
  <c r="BQ235" i="1"/>
  <c r="BP235" i="1"/>
  <c r="G244" i="4"/>
  <c r="E244" i="4"/>
  <c r="H244" i="4"/>
  <c r="E643" i="4"/>
  <c r="H643" i="4"/>
  <c r="G643" i="4"/>
  <c r="A245" i="4"/>
  <c r="B236" i="1"/>
  <c r="BS235" i="1"/>
  <c r="BR235" i="1"/>
  <c r="DH269" i="1"/>
  <c r="DG269" i="1"/>
  <c r="M110" i="1"/>
  <c r="M180" i="1" s="1"/>
  <c r="AE72" i="1"/>
  <c r="AE123" i="1" s="1"/>
  <c r="B515" i="4"/>
  <c r="DG318" i="1"/>
  <c r="DH318" i="1"/>
  <c r="DG320" i="1"/>
  <c r="DH320" i="1"/>
  <c r="AE315" i="1"/>
  <c r="EG71" i="1"/>
  <c r="EG122" i="1" s="1"/>
  <c r="CE71" i="1"/>
  <c r="CE122" i="1" s="1"/>
  <c r="ER71" i="1"/>
  <c r="ER122" i="1" s="1"/>
  <c r="ED71" i="1"/>
  <c r="ED122" i="1" s="1"/>
  <c r="CD71" i="1"/>
  <c r="CD122" i="1" s="1"/>
  <c r="CF71" i="1"/>
  <c r="CF122" i="1" s="1"/>
  <c r="H122" i="1" s="1"/>
  <c r="AE16" i="1"/>
  <c r="ER15" i="1"/>
  <c r="CF15" i="1"/>
  <c r="EG15" i="1"/>
  <c r="CD15" i="1"/>
  <c r="CE15" i="1"/>
  <c r="ED15" i="1"/>
  <c r="CE370" i="1"/>
  <c r="CE365" i="1"/>
  <c r="CD370" i="1"/>
  <c r="CD365" i="1"/>
  <c r="EG370" i="1"/>
  <c r="EG365" i="1"/>
  <c r="ER370" i="1"/>
  <c r="ER365" i="1"/>
  <c r="CF370" i="1"/>
  <c r="CF365" i="1"/>
  <c r="ED370" i="1"/>
  <c r="ED365" i="1"/>
  <c r="ER367" i="1"/>
  <c r="EG367" i="1"/>
  <c r="CE367" i="1"/>
  <c r="CF367" i="1"/>
  <c r="ED367" i="1"/>
  <c r="CD367" i="1"/>
  <c r="AP301" i="1" l="1"/>
  <c r="AR282" i="1"/>
  <c r="J315" i="1"/>
  <c r="J319" i="1"/>
  <c r="J323" i="1"/>
  <c r="J268" i="1"/>
  <c r="J272" i="1"/>
  <c r="J103" i="1"/>
  <c r="J154" i="1" s="1"/>
  <c r="J264" i="1"/>
  <c r="J99" i="1"/>
  <c r="J91" i="1"/>
  <c r="J142" i="1" s="1"/>
  <c r="J83" i="1"/>
  <c r="J134" i="1" s="1"/>
  <c r="J87" i="1"/>
  <c r="J138" i="1" s="1"/>
  <c r="J95" i="1"/>
  <c r="J146" i="1" s="1"/>
  <c r="ED68" i="1"/>
  <c r="ED69" i="1"/>
  <c r="CD68" i="1"/>
  <c r="CD69" i="1"/>
  <c r="J68" i="1"/>
  <c r="J69" i="1"/>
  <c r="EG69" i="1"/>
  <c r="EG68" i="1"/>
  <c r="ER69" i="1"/>
  <c r="ER68" i="1"/>
  <c r="CE68" i="1"/>
  <c r="CE69" i="1"/>
  <c r="J60" i="1"/>
  <c r="J61" i="1" s="1"/>
  <c r="J62" i="1" s="1"/>
  <c r="J63" i="1" s="1"/>
  <c r="J64" i="1"/>
  <c r="J65" i="1" s="1"/>
  <c r="J66" i="1" s="1"/>
  <c r="J67" i="1" s="1"/>
  <c r="J56" i="1"/>
  <c r="J57" i="1" s="1"/>
  <c r="J58" i="1" s="1"/>
  <c r="J59" i="1" s="1"/>
  <c r="ED35" i="1"/>
  <c r="CD35" i="1"/>
  <c r="J35" i="1"/>
  <c r="EG35" i="1"/>
  <c r="ER35" i="1"/>
  <c r="AE56" i="1"/>
  <c r="AE57" i="1" s="1"/>
  <c r="AE58" i="1" s="1"/>
  <c r="AE59" i="1" s="1"/>
  <c r="AE60" i="1"/>
  <c r="AE61" i="1" s="1"/>
  <c r="AE62" i="1" s="1"/>
  <c r="AE63" i="1" s="1"/>
  <c r="AE64" i="1"/>
  <c r="AE65" i="1" s="1"/>
  <c r="AE66" i="1" s="1"/>
  <c r="AE67" i="1" s="1"/>
  <c r="CE35" i="1"/>
  <c r="CE44" i="1"/>
  <c r="CE45" i="1" s="1"/>
  <c r="CE46" i="1" s="1"/>
  <c r="CE47" i="1" s="1"/>
  <c r="CE52" i="1"/>
  <c r="CE53" i="1" s="1"/>
  <c r="CE54" i="1" s="1"/>
  <c r="CE55" i="1" s="1"/>
  <c r="CE48" i="1"/>
  <c r="CE49" i="1" s="1"/>
  <c r="CE50" i="1" s="1"/>
  <c r="CE51" i="1" s="1"/>
  <c r="CD52" i="1"/>
  <c r="CD53" i="1" s="1"/>
  <c r="CD54" i="1" s="1"/>
  <c r="CD55" i="1" s="1"/>
  <c r="CD44" i="1"/>
  <c r="CD45" i="1" s="1"/>
  <c r="CD46" i="1" s="1"/>
  <c r="CD47" i="1" s="1"/>
  <c r="CD48" i="1"/>
  <c r="CD49" i="1" s="1"/>
  <c r="CD50" i="1" s="1"/>
  <c r="CD51" i="1" s="1"/>
  <c r="EG52" i="1"/>
  <c r="EG53" i="1" s="1"/>
  <c r="EG54" i="1" s="1"/>
  <c r="EG55" i="1" s="1"/>
  <c r="EG48" i="1"/>
  <c r="EG49" i="1" s="1"/>
  <c r="EG50" i="1" s="1"/>
  <c r="EG51" i="1" s="1"/>
  <c r="EG44" i="1"/>
  <c r="EG45" i="1" s="1"/>
  <c r="EG46" i="1" s="1"/>
  <c r="EG47" i="1" s="1"/>
  <c r="ED52" i="1"/>
  <c r="ED53" i="1" s="1"/>
  <c r="ED54" i="1" s="1"/>
  <c r="ED55" i="1" s="1"/>
  <c r="ED48" i="1"/>
  <c r="ED49" i="1" s="1"/>
  <c r="ED50" i="1" s="1"/>
  <c r="ED51" i="1" s="1"/>
  <c r="ED44" i="1"/>
  <c r="ED45" i="1" s="1"/>
  <c r="ED46" i="1" s="1"/>
  <c r="ED47" i="1" s="1"/>
  <c r="CF44" i="1"/>
  <c r="CF48" i="1"/>
  <c r="CF52" i="1"/>
  <c r="ER44" i="1"/>
  <c r="ER45" i="1" s="1"/>
  <c r="ER46" i="1" s="1"/>
  <c r="ER47" i="1" s="1"/>
  <c r="ER48" i="1"/>
  <c r="ER49" i="1" s="1"/>
  <c r="ER50" i="1" s="1"/>
  <c r="ER51" i="1" s="1"/>
  <c r="ER52" i="1"/>
  <c r="ER53" i="1" s="1"/>
  <c r="ER54" i="1" s="1"/>
  <c r="ER55" i="1" s="1"/>
  <c r="Z236" i="1"/>
  <c r="AD236" i="1"/>
  <c r="U236" i="1"/>
  <c r="X236" i="1"/>
  <c r="J73" i="1"/>
  <c r="J124" i="1" s="1"/>
  <c r="J316" i="1"/>
  <c r="J265" i="1"/>
  <c r="J77" i="1"/>
  <c r="J128" i="1" s="1"/>
  <c r="J269" i="1"/>
  <c r="J320" i="1"/>
  <c r="J81" i="1"/>
  <c r="J132" i="1" s="1"/>
  <c r="J324" i="1"/>
  <c r="J273" i="1"/>
  <c r="J92" i="1"/>
  <c r="J143" i="1" s="1"/>
  <c r="J84" i="1"/>
  <c r="J135" i="1" s="1"/>
  <c r="J88" i="1"/>
  <c r="J139" i="1" s="1"/>
  <c r="J100" i="1"/>
  <c r="J151" i="1" s="1"/>
  <c r="J104" i="1"/>
  <c r="J155" i="1" s="1"/>
  <c r="J96" i="1"/>
  <c r="J147" i="1" s="1"/>
  <c r="K236" i="1"/>
  <c r="BA329" i="1"/>
  <c r="BB329" i="1"/>
  <c r="BD340" i="1"/>
  <c r="N327" i="1"/>
  <c r="BC340" i="1"/>
  <c r="L325" i="1"/>
  <c r="BE362" i="1"/>
  <c r="M327" i="1"/>
  <c r="O338" i="1"/>
  <c r="P346" i="1"/>
  <c r="BZ244" i="4"/>
  <c r="BS244" i="4"/>
  <c r="CG244" i="4"/>
  <c r="BW244" i="4"/>
  <c r="BP244" i="4"/>
  <c r="CD244" i="4"/>
  <c r="CF244" i="4"/>
  <c r="BY244" i="4"/>
  <c r="BR244" i="4"/>
  <c r="CA178" i="4"/>
  <c r="BT178" i="4"/>
  <c r="CH178" i="4"/>
  <c r="F181" i="4"/>
  <c r="BQ180" i="4"/>
  <c r="BX180" i="4"/>
  <c r="CE180" i="4"/>
  <c r="CF643" i="4"/>
  <c r="BY643" i="4"/>
  <c r="BR643" i="4"/>
  <c r="CG643" i="4"/>
  <c r="BZ643" i="4"/>
  <c r="BS643" i="4"/>
  <c r="CD643" i="4"/>
  <c r="BW643" i="4"/>
  <c r="BP643" i="4"/>
  <c r="BT577" i="4"/>
  <c r="CH577" i="4"/>
  <c r="CA577" i="4"/>
  <c r="I179" i="4"/>
  <c r="B178" i="4"/>
  <c r="I578" i="4"/>
  <c r="DH270" i="1"/>
  <c r="DG270" i="1"/>
  <c r="AE73" i="1"/>
  <c r="AE124" i="1" s="1"/>
  <c r="DG78" i="1"/>
  <c r="DG129" i="1" s="1"/>
  <c r="DH78" i="1"/>
  <c r="DH129" i="1" s="1"/>
  <c r="BP236" i="1"/>
  <c r="BQ236" i="1"/>
  <c r="G245" i="4"/>
  <c r="H245" i="4"/>
  <c r="E245" i="4"/>
  <c r="H644" i="4"/>
  <c r="E644" i="4"/>
  <c r="G644" i="4"/>
  <c r="A246" i="4"/>
  <c r="M252" i="1"/>
  <c r="B237" i="1"/>
  <c r="BS236" i="1"/>
  <c r="BR236" i="1"/>
  <c r="CF72" i="1"/>
  <c r="CF123" i="1" s="1"/>
  <c r="H123" i="1" s="1"/>
  <c r="ER72" i="1"/>
  <c r="ER123" i="1" s="1"/>
  <c r="EG72" i="1"/>
  <c r="EG123" i="1" s="1"/>
  <c r="CD72" i="1"/>
  <c r="CD123" i="1" s="1"/>
  <c r="AE264" i="1"/>
  <c r="CE72" i="1"/>
  <c r="CE123" i="1" s="1"/>
  <c r="ED72" i="1"/>
  <c r="ED123" i="1" s="1"/>
  <c r="B516" i="4"/>
  <c r="DH321" i="1"/>
  <c r="DG321" i="1"/>
  <c r="AE316" i="1"/>
  <c r="EG315" i="1"/>
  <c r="CD315" i="1"/>
  <c r="CE315" i="1"/>
  <c r="ER315" i="1"/>
  <c r="CF315" i="1"/>
  <c r="ED315" i="1"/>
  <c r="H71" i="1"/>
  <c r="AE75" i="1"/>
  <c r="AE126" i="1" s="1"/>
  <c r="CE16" i="1"/>
  <c r="ED16" i="1"/>
  <c r="ER16" i="1"/>
  <c r="EG16" i="1"/>
  <c r="CD16" i="1"/>
  <c r="CF16" i="1"/>
  <c r="EB188" i="1"/>
  <c r="J292" i="1" l="1"/>
  <c r="J150" i="1"/>
  <c r="AR283" i="1"/>
  <c r="AP302" i="1"/>
  <c r="DH172" i="1"/>
  <c r="J288" i="1"/>
  <c r="J280" i="1"/>
  <c r="J327" i="1"/>
  <c r="J284" i="1"/>
  <c r="J343" i="1"/>
  <c r="J296" i="1"/>
  <c r="DZ316" i="1"/>
  <c r="J347" i="1"/>
  <c r="J339" i="1"/>
  <c r="J276" i="1"/>
  <c r="J335" i="1"/>
  <c r="J331" i="1"/>
  <c r="J111" i="1"/>
  <c r="J162" i="1" s="1"/>
  <c r="J115" i="1"/>
  <c r="J166" i="1" s="1"/>
  <c r="J107" i="1"/>
  <c r="J158" i="1" s="1"/>
  <c r="CF56" i="1"/>
  <c r="CF60" i="1"/>
  <c r="CF64" i="1"/>
  <c r="CD64" i="1"/>
  <c r="CD65" i="1" s="1"/>
  <c r="CD66" i="1" s="1"/>
  <c r="CD67" i="1" s="1"/>
  <c r="CD56" i="1"/>
  <c r="CD57" i="1" s="1"/>
  <c r="CD58" i="1" s="1"/>
  <c r="CD59" i="1" s="1"/>
  <c r="CD60" i="1"/>
  <c r="CD61" i="1" s="1"/>
  <c r="CD62" i="1" s="1"/>
  <c r="CD63" i="1" s="1"/>
  <c r="EG56" i="1"/>
  <c r="EG57" i="1" s="1"/>
  <c r="EG58" i="1" s="1"/>
  <c r="EG59" i="1" s="1"/>
  <c r="EG64" i="1"/>
  <c r="EG65" i="1" s="1"/>
  <c r="EG66" i="1" s="1"/>
  <c r="EG67" i="1" s="1"/>
  <c r="EG60" i="1"/>
  <c r="EG61" i="1" s="1"/>
  <c r="EG62" i="1" s="1"/>
  <c r="EG63" i="1" s="1"/>
  <c r="ED56" i="1"/>
  <c r="ED57" i="1" s="1"/>
  <c r="ED58" i="1" s="1"/>
  <c r="ED59" i="1" s="1"/>
  <c r="ED60" i="1"/>
  <c r="ED61" i="1" s="1"/>
  <c r="ED62" i="1" s="1"/>
  <c r="ED63" i="1" s="1"/>
  <c r="ED64" i="1"/>
  <c r="ED65" i="1" s="1"/>
  <c r="ED66" i="1" s="1"/>
  <c r="ED67" i="1" s="1"/>
  <c r="CE64" i="1"/>
  <c r="CE65" i="1" s="1"/>
  <c r="CE66" i="1" s="1"/>
  <c r="CE67" i="1" s="1"/>
  <c r="CE56" i="1"/>
  <c r="CE57" i="1" s="1"/>
  <c r="CE58" i="1" s="1"/>
  <c r="CE59" i="1" s="1"/>
  <c r="CE60" i="1"/>
  <c r="CE61" i="1" s="1"/>
  <c r="CE62" i="1" s="1"/>
  <c r="CE63" i="1" s="1"/>
  <c r="ER60" i="1"/>
  <c r="ER61" i="1" s="1"/>
  <c r="ER62" i="1" s="1"/>
  <c r="ER63" i="1" s="1"/>
  <c r="ER64" i="1"/>
  <c r="ER65" i="1" s="1"/>
  <c r="ER66" i="1" s="1"/>
  <c r="ER67" i="1" s="1"/>
  <c r="ER56" i="1"/>
  <c r="ER57" i="1" s="1"/>
  <c r="ER58" i="1" s="1"/>
  <c r="ER59" i="1" s="1"/>
  <c r="CF53" i="1"/>
  <c r="H52" i="1"/>
  <c r="CF49" i="1"/>
  <c r="H48" i="1"/>
  <c r="CF45" i="1"/>
  <c r="H44" i="1"/>
  <c r="DG271" i="1"/>
  <c r="DG172" i="1"/>
  <c r="Z237" i="1"/>
  <c r="AD237" i="1"/>
  <c r="U237" i="1"/>
  <c r="X237" i="1"/>
  <c r="J116" i="1"/>
  <c r="J167" i="1" s="1"/>
  <c r="J97" i="1"/>
  <c r="J148" i="1" s="1"/>
  <c r="J340" i="1"/>
  <c r="J289" i="1"/>
  <c r="J105" i="1"/>
  <c r="J156" i="1" s="1"/>
  <c r="J297" i="1"/>
  <c r="J348" i="1"/>
  <c r="J74" i="1"/>
  <c r="J125" i="1" s="1"/>
  <c r="J317" i="1"/>
  <c r="J266" i="1"/>
  <c r="J101" i="1"/>
  <c r="J152" i="1" s="1"/>
  <c r="J293" i="1"/>
  <c r="J344" i="1"/>
  <c r="J89" i="1"/>
  <c r="J140" i="1" s="1"/>
  <c r="J332" i="1"/>
  <c r="J281" i="1"/>
  <c r="J78" i="1"/>
  <c r="J129" i="1" s="1"/>
  <c r="J270" i="1"/>
  <c r="J321" i="1"/>
  <c r="J85" i="1"/>
  <c r="J136" i="1" s="1"/>
  <c r="J328" i="1"/>
  <c r="J277" i="1"/>
  <c r="J93" i="1"/>
  <c r="J144" i="1" s="1"/>
  <c r="J336" i="1"/>
  <c r="J285" i="1"/>
  <c r="J82" i="1"/>
  <c r="J133" i="1" s="1"/>
  <c r="J325" i="1"/>
  <c r="J274" i="1"/>
  <c r="J108" i="1"/>
  <c r="J159" i="1" s="1"/>
  <c r="J112" i="1"/>
  <c r="J163" i="1" s="1"/>
  <c r="K237" i="1"/>
  <c r="L326" i="1"/>
  <c r="O339" i="1"/>
  <c r="BC341" i="1"/>
  <c r="N328" i="1"/>
  <c r="M328" i="1"/>
  <c r="BD341" i="1"/>
  <c r="BB330" i="1"/>
  <c r="P347" i="1"/>
  <c r="H315" i="1"/>
  <c r="BA330" i="1"/>
  <c r="DQ316" i="1"/>
  <c r="DT316" i="1"/>
  <c r="DS316" i="1"/>
  <c r="DR316" i="1"/>
  <c r="CZ316" i="1"/>
  <c r="DD316" i="1"/>
  <c r="DC316" i="1"/>
  <c r="AE265" i="1"/>
  <c r="BW245" i="4"/>
  <c r="CD245" i="4"/>
  <c r="BP245" i="4"/>
  <c r="CG245" i="4"/>
  <c r="BZ245" i="4"/>
  <c r="BS245" i="4"/>
  <c r="CH179" i="4"/>
  <c r="CA179" i="4"/>
  <c r="BT179" i="4"/>
  <c r="CF245" i="4"/>
  <c r="BR245" i="4"/>
  <c r="BY245" i="4"/>
  <c r="F182" i="4"/>
  <c r="BX181" i="4"/>
  <c r="BQ181" i="4"/>
  <c r="CE181" i="4"/>
  <c r="BR644" i="4"/>
  <c r="BY644" i="4"/>
  <c r="CF644" i="4"/>
  <c r="BW644" i="4"/>
  <c r="BP644" i="4"/>
  <c r="CD644" i="4"/>
  <c r="BS644" i="4"/>
  <c r="BZ644" i="4"/>
  <c r="CG644" i="4"/>
  <c r="CH578" i="4"/>
  <c r="BT578" i="4"/>
  <c r="CA578" i="4"/>
  <c r="I180" i="4"/>
  <c r="B179" i="4"/>
  <c r="I579" i="4"/>
  <c r="AE266" i="1"/>
  <c r="ER73" i="1"/>
  <c r="ER124" i="1" s="1"/>
  <c r="DH79" i="1"/>
  <c r="DH130" i="1" s="1"/>
  <c r="DH271" i="1"/>
  <c r="DG79" i="1"/>
  <c r="DG130" i="1" s="1"/>
  <c r="ED73" i="1"/>
  <c r="ED124" i="1" s="1"/>
  <c r="CF73" i="1"/>
  <c r="CF124" i="1" s="1"/>
  <c r="H124" i="1" s="1"/>
  <c r="AE74" i="1"/>
  <c r="AE125" i="1" s="1"/>
  <c r="CE73" i="1"/>
  <c r="CE124" i="1" s="1"/>
  <c r="CD73" i="1"/>
  <c r="CD124" i="1" s="1"/>
  <c r="EG73" i="1"/>
  <c r="EG124" i="1" s="1"/>
  <c r="BQ237" i="1"/>
  <c r="BP237" i="1"/>
  <c r="M261" i="1"/>
  <c r="M262" i="1"/>
  <c r="G246" i="4"/>
  <c r="H246" i="4"/>
  <c r="E246" i="4"/>
  <c r="E645" i="4"/>
  <c r="H645" i="4"/>
  <c r="G645" i="4"/>
  <c r="A247" i="4"/>
  <c r="B238" i="1"/>
  <c r="BS237" i="1"/>
  <c r="BR237" i="1"/>
  <c r="H72" i="1"/>
  <c r="CE264" i="1"/>
  <c r="AE268" i="1"/>
  <c r="CD264" i="1"/>
  <c r="EG264" i="1"/>
  <c r="ER264" i="1"/>
  <c r="ED264" i="1"/>
  <c r="CF264" i="1"/>
  <c r="B517" i="4"/>
  <c r="ED316" i="1"/>
  <c r="DH322" i="1"/>
  <c r="CE316" i="1"/>
  <c r="DG322" i="1"/>
  <c r="ER316" i="1"/>
  <c r="AE317" i="1"/>
  <c r="CD316" i="1"/>
  <c r="EG316" i="1"/>
  <c r="AE76" i="1"/>
  <c r="AE127" i="1" s="1"/>
  <c r="AE319" i="1"/>
  <c r="CF316" i="1"/>
  <c r="ED75" i="1"/>
  <c r="ED126" i="1" s="1"/>
  <c r="CE75" i="1"/>
  <c r="CE126" i="1" s="1"/>
  <c r="EG75" i="1"/>
  <c r="EG126" i="1" s="1"/>
  <c r="ER75" i="1"/>
  <c r="ER126" i="1" s="1"/>
  <c r="CD75" i="1"/>
  <c r="CD126" i="1" s="1"/>
  <c r="AO188" i="1"/>
  <c r="DI188" i="1"/>
  <c r="DK188" i="1"/>
  <c r="DJ188" i="1"/>
  <c r="DL188" i="1"/>
  <c r="EQ188" i="1"/>
  <c r="EP188" i="1"/>
  <c r="EN188" i="1"/>
  <c r="CJ188" i="1"/>
  <c r="CI188" i="1"/>
  <c r="CH188" i="1"/>
  <c r="DR188" i="1"/>
  <c r="DQ188" i="1"/>
  <c r="AB188" i="1"/>
  <c r="W188" i="1"/>
  <c r="DP188" i="1"/>
  <c r="CL188" i="1"/>
  <c r="AT188" i="1"/>
  <c r="CQ188" i="1"/>
  <c r="CP188" i="1"/>
  <c r="CO188" i="1"/>
  <c r="CN188" i="1"/>
  <c r="CM188" i="1"/>
  <c r="CK188" i="1"/>
  <c r="CC188" i="1"/>
  <c r="CB188" i="1"/>
  <c r="CA188" i="1"/>
  <c r="AJ188" i="1"/>
  <c r="DO188" i="1"/>
  <c r="BL188" i="1"/>
  <c r="EJ188" i="1"/>
  <c r="BM188" i="1"/>
  <c r="O188" i="1"/>
  <c r="AK188" i="1"/>
  <c r="P188" i="1"/>
  <c r="AN188" i="1"/>
  <c r="BK188" i="1"/>
  <c r="AY188" i="1"/>
  <c r="AP188" i="1"/>
  <c r="BN188" i="1"/>
  <c r="AX188" i="1"/>
  <c r="BC188" i="1"/>
  <c r="AF188" i="1"/>
  <c r="AR188" i="1"/>
  <c r="ES188" i="1"/>
  <c r="CX188" i="1"/>
  <c r="AL188" i="1"/>
  <c r="DM188" i="1"/>
  <c r="AH188" i="1"/>
  <c r="BD188" i="1"/>
  <c r="EH188" i="1"/>
  <c r="AS188" i="1"/>
  <c r="AG188" i="1"/>
  <c r="AI188" i="1"/>
  <c r="AM188" i="1"/>
  <c r="EI188" i="1"/>
  <c r="BI188" i="1"/>
  <c r="CR188" i="1"/>
  <c r="BJ188" i="1"/>
  <c r="BH188" i="1"/>
  <c r="AZ188" i="1"/>
  <c r="BB188" i="1"/>
  <c r="BA188" i="1"/>
  <c r="CW188" i="1"/>
  <c r="CU188" i="1"/>
  <c r="CV188" i="1"/>
  <c r="CT188" i="1"/>
  <c r="N188" i="1"/>
  <c r="M188" i="1"/>
  <c r="L188" i="1"/>
  <c r="I44" i="1" l="1"/>
  <c r="AP303" i="1"/>
  <c r="AR284" i="1"/>
  <c r="C264" i="1"/>
  <c r="J351" i="1"/>
  <c r="J308" i="1"/>
  <c r="J171" i="1"/>
  <c r="J304" i="1"/>
  <c r="AE171" i="1"/>
  <c r="DZ317" i="1"/>
  <c r="J172" i="1"/>
  <c r="J250" i="1" s="1"/>
  <c r="J173" i="1"/>
  <c r="J359" i="1"/>
  <c r="J313" i="1"/>
  <c r="J355" i="1"/>
  <c r="J300" i="1"/>
  <c r="CF54" i="1"/>
  <c r="H53" i="1"/>
  <c r="CF46" i="1"/>
  <c r="H45" i="1"/>
  <c r="I45" i="1" s="1"/>
  <c r="CF50" i="1"/>
  <c r="H49" i="1"/>
  <c r="CF65" i="1"/>
  <c r="H64" i="1"/>
  <c r="CF61" i="1"/>
  <c r="H60" i="1"/>
  <c r="CF57" i="1"/>
  <c r="H56" i="1"/>
  <c r="J186" i="1"/>
  <c r="J187" i="1" s="1"/>
  <c r="J237" i="1" s="1"/>
  <c r="CG1586" i="4"/>
  <c r="BZ1586" i="4"/>
  <c r="BS1586" i="4"/>
  <c r="CD1586" i="4"/>
  <c r="BP1586" i="4"/>
  <c r="BW1586" i="4"/>
  <c r="CF1586" i="4"/>
  <c r="BY1586" i="4"/>
  <c r="BR1586" i="4"/>
  <c r="Z238" i="1"/>
  <c r="AD238" i="1"/>
  <c r="U238" i="1"/>
  <c r="X238" i="1"/>
  <c r="J113" i="1"/>
  <c r="J164" i="1" s="1"/>
  <c r="J305" i="1"/>
  <c r="J356" i="1"/>
  <c r="J109" i="1"/>
  <c r="J160" i="1" s="1"/>
  <c r="J301" i="1"/>
  <c r="J352" i="1"/>
  <c r="J326" i="1"/>
  <c r="J275" i="1"/>
  <c r="J98" i="1"/>
  <c r="J149" i="1" s="1"/>
  <c r="J341" i="1"/>
  <c r="J290" i="1"/>
  <c r="J102" i="1"/>
  <c r="J153" i="1" s="1"/>
  <c r="J294" i="1"/>
  <c r="J345" i="1"/>
  <c r="J119" i="1"/>
  <c r="J86" i="1"/>
  <c r="J137" i="1" s="1"/>
  <c r="J120" i="1"/>
  <c r="J278" i="1"/>
  <c r="J329" i="1"/>
  <c r="J318" i="1"/>
  <c r="J267" i="1"/>
  <c r="J106" i="1"/>
  <c r="J157" i="1" s="1"/>
  <c r="J298" i="1"/>
  <c r="J349" i="1"/>
  <c r="J322" i="1"/>
  <c r="J271" i="1"/>
  <c r="J90" i="1"/>
  <c r="J141" i="1" s="1"/>
  <c r="J333" i="1"/>
  <c r="J282" i="1"/>
  <c r="J94" i="1"/>
  <c r="J145" i="1" s="1"/>
  <c r="J286" i="1"/>
  <c r="J337" i="1"/>
  <c r="J117" i="1"/>
  <c r="J168" i="1" s="1"/>
  <c r="J309" i="1"/>
  <c r="J360" i="1"/>
  <c r="K238" i="1"/>
  <c r="BC342" i="1"/>
  <c r="BB331" i="1"/>
  <c r="BD342" i="1"/>
  <c r="O340" i="1"/>
  <c r="L327" i="1"/>
  <c r="BA331" i="1"/>
  <c r="M329" i="1"/>
  <c r="N329" i="1"/>
  <c r="P348" i="1"/>
  <c r="H316" i="1"/>
  <c r="DQ317" i="1"/>
  <c r="DT317" i="1"/>
  <c r="DS317" i="1"/>
  <c r="DR317" i="1"/>
  <c r="DD317" i="1"/>
  <c r="DC317" i="1"/>
  <c r="H73" i="1"/>
  <c r="CZ317" i="1"/>
  <c r="ER265" i="1"/>
  <c r="EG265" i="1"/>
  <c r="CD265" i="1"/>
  <c r="CE265" i="1"/>
  <c r="ED265" i="1"/>
  <c r="CA180" i="4"/>
  <c r="BT180" i="4"/>
  <c r="CH180" i="4"/>
  <c r="BP246" i="4"/>
  <c r="CD246" i="4"/>
  <c r="BW246" i="4"/>
  <c r="BS246" i="4"/>
  <c r="CG246" i="4"/>
  <c r="BZ246" i="4"/>
  <c r="CF246" i="4"/>
  <c r="BY246" i="4"/>
  <c r="BR246" i="4"/>
  <c r="BQ182" i="4"/>
  <c r="CE182" i="4"/>
  <c r="BX182" i="4"/>
  <c r="F183" i="4"/>
  <c r="CF645" i="4"/>
  <c r="BY645" i="4"/>
  <c r="BR645" i="4"/>
  <c r="BT579" i="4"/>
  <c r="CH579" i="4"/>
  <c r="CA579" i="4"/>
  <c r="CG645" i="4"/>
  <c r="BZ645" i="4"/>
  <c r="BS645" i="4"/>
  <c r="CD645" i="4"/>
  <c r="BW645" i="4"/>
  <c r="BP645" i="4"/>
  <c r="I181" i="4"/>
  <c r="B180" i="4"/>
  <c r="I580" i="4"/>
  <c r="ED266" i="1"/>
  <c r="H264" i="1"/>
  <c r="CE266" i="1"/>
  <c r="AE267" i="1"/>
  <c r="EG266" i="1"/>
  <c r="CD266" i="1"/>
  <c r="ED74" i="1"/>
  <c r="ED125" i="1" s="1"/>
  <c r="DG272" i="1"/>
  <c r="DG323" i="1"/>
  <c r="DG80" i="1"/>
  <c r="DG131" i="1" s="1"/>
  <c r="EG74" i="1"/>
  <c r="EG125" i="1" s="1"/>
  <c r="CD74" i="1"/>
  <c r="CD125" i="1" s="1"/>
  <c r="AE77" i="1"/>
  <c r="AE128" i="1" s="1"/>
  <c r="CE74" i="1"/>
  <c r="CE125" i="1" s="1"/>
  <c r="DH272" i="1"/>
  <c r="DH80" i="1"/>
  <c r="DH131" i="1" s="1"/>
  <c r="DH323" i="1"/>
  <c r="ER74" i="1"/>
  <c r="ER125" i="1" s="1"/>
  <c r="CF74" i="1"/>
  <c r="CF125" i="1" s="1"/>
  <c r="H125" i="1" s="1"/>
  <c r="BQ238" i="1"/>
  <c r="BP238" i="1"/>
  <c r="G247" i="4"/>
  <c r="H247" i="4"/>
  <c r="E247" i="4"/>
  <c r="E646" i="4"/>
  <c r="G646" i="4"/>
  <c r="H646" i="4"/>
  <c r="A248" i="4"/>
  <c r="B239" i="1"/>
  <c r="BR238" i="1"/>
  <c r="BS238" i="1"/>
  <c r="AW189" i="1"/>
  <c r="BZ189" i="1"/>
  <c r="BY189" i="1"/>
  <c r="EE189" i="1"/>
  <c r="DV189" i="1"/>
  <c r="AE269" i="1"/>
  <c r="ED268" i="1"/>
  <c r="EG268" i="1"/>
  <c r="CD268" i="1"/>
  <c r="ER268" i="1"/>
  <c r="CE268" i="1"/>
  <c r="CF265" i="1"/>
  <c r="DY189" i="1"/>
  <c r="AQ189" i="1"/>
  <c r="DU189" i="1"/>
  <c r="BX189" i="1"/>
  <c r="EO189" i="1"/>
  <c r="BV189" i="1"/>
  <c r="BU189" i="1"/>
  <c r="DC189" i="1"/>
  <c r="DD189" i="1"/>
  <c r="BW189" i="1"/>
  <c r="EL189" i="1"/>
  <c r="EC189" i="1"/>
  <c r="EF189" i="1"/>
  <c r="DW189" i="1"/>
  <c r="DZ189" i="1"/>
  <c r="BT189" i="1"/>
  <c r="S189" i="1"/>
  <c r="T189" i="1"/>
  <c r="AA189" i="1"/>
  <c r="Y189" i="1"/>
  <c r="V189" i="1"/>
  <c r="AC189" i="1"/>
  <c r="DE189" i="1"/>
  <c r="DF189" i="1"/>
  <c r="CD317" i="1"/>
  <c r="AE318" i="1"/>
  <c r="EG317" i="1"/>
  <c r="ER317" i="1"/>
  <c r="CE317" i="1"/>
  <c r="ED317" i="1"/>
  <c r="Q189" i="1"/>
  <c r="R189" i="1"/>
  <c r="AE320" i="1"/>
  <c r="ER76" i="1"/>
  <c r="ER127" i="1" s="1"/>
  <c r="ER319" i="1"/>
  <c r="EG76" i="1"/>
  <c r="EG127" i="1" s="1"/>
  <c r="EG319" i="1"/>
  <c r="CD76" i="1"/>
  <c r="CD127" i="1" s="1"/>
  <c r="CD319" i="1"/>
  <c r="ED76" i="1"/>
  <c r="ED127" i="1" s="1"/>
  <c r="ED319" i="1"/>
  <c r="CE76" i="1"/>
  <c r="CE127" i="1" s="1"/>
  <c r="CE319" i="1"/>
  <c r="CF317" i="1"/>
  <c r="EK189" i="1"/>
  <c r="BG189" i="1"/>
  <c r="BF189" i="1"/>
  <c r="EM189" i="1"/>
  <c r="DT189" i="1"/>
  <c r="DS189" i="1"/>
  <c r="EA189" i="1"/>
  <c r="CZ189" i="1"/>
  <c r="CY189" i="1"/>
  <c r="DN189" i="1"/>
  <c r="CG189" i="1"/>
  <c r="AV189" i="1"/>
  <c r="AU189" i="1"/>
  <c r="DX189" i="1"/>
  <c r="BE189" i="1"/>
  <c r="EB189" i="1"/>
  <c r="BO189" i="1"/>
  <c r="DI189" i="1"/>
  <c r="DL189" i="1"/>
  <c r="DK189" i="1"/>
  <c r="AO189" i="1"/>
  <c r="DJ189" i="1"/>
  <c r="EP189" i="1"/>
  <c r="EQ189" i="1"/>
  <c r="EN189" i="1"/>
  <c r="AI189" i="1"/>
  <c r="CR189" i="1"/>
  <c r="CQ189" i="1"/>
  <c r="L189" i="1"/>
  <c r="DO189" i="1"/>
  <c r="DR189" i="1"/>
  <c r="AB189" i="1"/>
  <c r="CT189" i="1"/>
  <c r="CU189" i="1"/>
  <c r="CP189" i="1"/>
  <c r="AM189" i="1"/>
  <c r="BN189" i="1"/>
  <c r="W189" i="1"/>
  <c r="AH189" i="1"/>
  <c r="BC189" i="1"/>
  <c r="CO189" i="1"/>
  <c r="N189" i="1"/>
  <c r="AN189" i="1"/>
  <c r="DM189" i="1"/>
  <c r="M189" i="1"/>
  <c r="AX189" i="1"/>
  <c r="DQ189" i="1"/>
  <c r="AY189" i="1"/>
  <c r="AR189" i="1"/>
  <c r="BD189" i="1"/>
  <c r="BL189" i="1"/>
  <c r="EJ189" i="1"/>
  <c r="BM189" i="1"/>
  <c r="BK189" i="1"/>
  <c r="AG189" i="1"/>
  <c r="P189" i="1"/>
  <c r="AS189" i="1"/>
  <c r="CH189" i="1"/>
  <c r="CW189" i="1"/>
  <c r="AT189" i="1"/>
  <c r="CA189" i="1"/>
  <c r="CI189" i="1"/>
  <c r="ES189" i="1"/>
  <c r="CV189" i="1"/>
  <c r="AF189" i="1"/>
  <c r="CB189" i="1"/>
  <c r="DP189" i="1"/>
  <c r="CX189" i="1"/>
  <c r="CC189" i="1"/>
  <c r="AZ189" i="1"/>
  <c r="BA189" i="1"/>
  <c r="CK189" i="1"/>
  <c r="EI189" i="1"/>
  <c r="BB189" i="1"/>
  <c r="CL189" i="1"/>
  <c r="BH189" i="1"/>
  <c r="AP189" i="1"/>
  <c r="O189" i="1"/>
  <c r="AJ189" i="1"/>
  <c r="EH189" i="1"/>
  <c r="AL189" i="1"/>
  <c r="CJ189" i="1"/>
  <c r="BI189" i="1"/>
  <c r="CM189" i="1"/>
  <c r="BJ189" i="1"/>
  <c r="CN189" i="1"/>
  <c r="AK189" i="1"/>
  <c r="AR285" i="1" l="1"/>
  <c r="AP304" i="1"/>
  <c r="J249" i="1"/>
  <c r="J251" i="1"/>
  <c r="C265" i="1"/>
  <c r="C312" i="1" s="1"/>
  <c r="H312" i="1" s="1"/>
  <c r="AE321" i="1"/>
  <c r="J174" i="1"/>
  <c r="J183" i="1" s="1"/>
  <c r="CD171" i="1"/>
  <c r="EG171" i="1"/>
  <c r="J177" i="1"/>
  <c r="ED171" i="1"/>
  <c r="J176" i="1"/>
  <c r="J254" i="1" s="1"/>
  <c r="CF171" i="1"/>
  <c r="C171" i="1" s="1"/>
  <c r="C183" i="1" s="1"/>
  <c r="H183" i="1" s="1"/>
  <c r="J178" i="1"/>
  <c r="J256" i="1" s="1"/>
  <c r="ER171" i="1"/>
  <c r="J175" i="1"/>
  <c r="J179" i="1"/>
  <c r="J257" i="1" s="1"/>
  <c r="DZ65" i="1"/>
  <c r="DZ116" i="1" s="1"/>
  <c r="DZ167" i="1" s="1"/>
  <c r="DZ104" i="1"/>
  <c r="DZ155" i="1" s="1"/>
  <c r="DZ61" i="1"/>
  <c r="DZ112" i="1" s="1"/>
  <c r="DZ163" i="1" s="1"/>
  <c r="DZ100" i="1"/>
  <c r="DZ151" i="1" s="1"/>
  <c r="DQ61" i="1"/>
  <c r="DQ112" i="1" s="1"/>
  <c r="DQ163" i="1" s="1"/>
  <c r="DQ100" i="1"/>
  <c r="DQ151" i="1" s="1"/>
  <c r="DR61" i="1"/>
  <c r="DR112" i="1" s="1"/>
  <c r="DR163" i="1" s="1"/>
  <c r="DR100" i="1"/>
  <c r="DR151" i="1" s="1"/>
  <c r="DS61" i="1"/>
  <c r="DS112" i="1" s="1"/>
  <c r="DS163" i="1" s="1"/>
  <c r="DS100" i="1"/>
  <c r="DS151" i="1" s="1"/>
  <c r="DT61" i="1"/>
  <c r="DT112" i="1" s="1"/>
  <c r="DT163" i="1" s="1"/>
  <c r="DT100" i="1"/>
  <c r="DT151" i="1" s="1"/>
  <c r="DT65" i="1"/>
  <c r="DT116" i="1" s="1"/>
  <c r="DT167" i="1" s="1"/>
  <c r="DT104" i="1"/>
  <c r="DT155" i="1" s="1"/>
  <c r="DZ57" i="1"/>
  <c r="DZ108" i="1" s="1"/>
  <c r="DZ159" i="1" s="1"/>
  <c r="DZ96" i="1"/>
  <c r="DZ147" i="1" s="1"/>
  <c r="DQ57" i="1"/>
  <c r="DQ108" i="1" s="1"/>
  <c r="DQ159" i="1" s="1"/>
  <c r="DQ96" i="1"/>
  <c r="DQ147" i="1" s="1"/>
  <c r="DR57" i="1"/>
  <c r="DR108" i="1" s="1"/>
  <c r="DR159" i="1" s="1"/>
  <c r="DR96" i="1"/>
  <c r="DR147" i="1" s="1"/>
  <c r="DS57" i="1"/>
  <c r="DS108" i="1" s="1"/>
  <c r="DS159" i="1" s="1"/>
  <c r="DS96" i="1"/>
  <c r="DS147" i="1" s="1"/>
  <c r="DS65" i="1"/>
  <c r="DS116" i="1" s="1"/>
  <c r="DS167" i="1" s="1"/>
  <c r="DS104" i="1"/>
  <c r="DS155" i="1" s="1"/>
  <c r="DT57" i="1"/>
  <c r="DT108" i="1" s="1"/>
  <c r="DT159" i="1" s="1"/>
  <c r="DT96" i="1"/>
  <c r="DT147" i="1" s="1"/>
  <c r="DQ65" i="1"/>
  <c r="DQ116" i="1" s="1"/>
  <c r="DQ167" i="1" s="1"/>
  <c r="DQ104" i="1"/>
  <c r="DQ155" i="1" s="1"/>
  <c r="DR65" i="1"/>
  <c r="DR116" i="1" s="1"/>
  <c r="DR167" i="1" s="1"/>
  <c r="DR104" i="1"/>
  <c r="DR155" i="1" s="1"/>
  <c r="CZ65" i="1"/>
  <c r="CZ116" i="1" s="1"/>
  <c r="CZ167" i="1" s="1"/>
  <c r="CZ104" i="1"/>
  <c r="CZ155" i="1" s="1"/>
  <c r="DB65" i="1"/>
  <c r="DB116" i="1" s="1"/>
  <c r="DB167" i="1" s="1"/>
  <c r="DB104" i="1"/>
  <c r="DB155" i="1" s="1"/>
  <c r="DC65" i="1"/>
  <c r="DC116" i="1" s="1"/>
  <c r="DC167" i="1" s="1"/>
  <c r="DC104" i="1"/>
  <c r="DC155" i="1" s="1"/>
  <c r="DD65" i="1"/>
  <c r="DD116" i="1" s="1"/>
  <c r="DD167" i="1" s="1"/>
  <c r="DD104" i="1"/>
  <c r="DD155" i="1" s="1"/>
  <c r="CZ61" i="1"/>
  <c r="CZ112" i="1" s="1"/>
  <c r="CZ163" i="1" s="1"/>
  <c r="CZ100" i="1"/>
  <c r="CZ151" i="1" s="1"/>
  <c r="DB61" i="1"/>
  <c r="DB112" i="1" s="1"/>
  <c r="DB163" i="1" s="1"/>
  <c r="DB100" i="1"/>
  <c r="DB151" i="1" s="1"/>
  <c r="DC61" i="1"/>
  <c r="DC112" i="1" s="1"/>
  <c r="DC163" i="1" s="1"/>
  <c r="DC100" i="1"/>
  <c r="DC151" i="1" s="1"/>
  <c r="DD61" i="1"/>
  <c r="DD112" i="1" s="1"/>
  <c r="DD163" i="1" s="1"/>
  <c r="DD100" i="1"/>
  <c r="DD151" i="1" s="1"/>
  <c r="DC57" i="1"/>
  <c r="DC108" i="1" s="1"/>
  <c r="DC159" i="1" s="1"/>
  <c r="DC96" i="1"/>
  <c r="DC147" i="1" s="1"/>
  <c r="CZ57" i="1"/>
  <c r="CZ108" i="1" s="1"/>
  <c r="CZ159" i="1" s="1"/>
  <c r="CZ96" i="1"/>
  <c r="CZ147" i="1" s="1"/>
  <c r="DD57" i="1"/>
  <c r="DD108" i="1" s="1"/>
  <c r="DD159" i="1" s="1"/>
  <c r="DD96" i="1"/>
  <c r="DD147" i="1" s="1"/>
  <c r="DB57" i="1"/>
  <c r="DB108" i="1" s="1"/>
  <c r="DB159" i="1" s="1"/>
  <c r="DB96" i="1"/>
  <c r="DB147" i="1" s="1"/>
  <c r="CF47" i="1"/>
  <c r="H46" i="1"/>
  <c r="CF58" i="1"/>
  <c r="H57" i="1"/>
  <c r="CF55" i="1"/>
  <c r="H54" i="1"/>
  <c r="CF62" i="1"/>
  <c r="H61" i="1"/>
  <c r="CF66" i="1"/>
  <c r="H65" i="1"/>
  <c r="CF51" i="1"/>
  <c r="H50" i="1"/>
  <c r="J222" i="1"/>
  <c r="J231" i="1"/>
  <c r="J224" i="1"/>
  <c r="J209" i="1"/>
  <c r="J236" i="1"/>
  <c r="J197" i="1"/>
  <c r="J226" i="1"/>
  <c r="J216" i="1"/>
  <c r="J238" i="1"/>
  <c r="J234" i="1"/>
  <c r="J190" i="1"/>
  <c r="J235" i="1"/>
  <c r="J218" i="1"/>
  <c r="J215" i="1"/>
  <c r="J212" i="1"/>
  <c r="J229" i="1"/>
  <c r="J217" i="1"/>
  <c r="J214" i="1"/>
  <c r="J221" i="1"/>
  <c r="J220" i="1"/>
  <c r="J210" i="1"/>
  <c r="J202" i="1"/>
  <c r="J213" i="1"/>
  <c r="J211" i="1"/>
  <c r="J206" i="1"/>
  <c r="J204" i="1"/>
  <c r="J207" i="1"/>
  <c r="J199" i="1"/>
  <c r="J189" i="1"/>
  <c r="J208" i="1"/>
  <c r="J203" i="1"/>
  <c r="J194" i="1"/>
  <c r="J192" i="1"/>
  <c r="J188" i="1"/>
  <c r="J232" i="1"/>
  <c r="J200" i="1"/>
  <c r="J205" i="1"/>
  <c r="J196" i="1"/>
  <c r="J228" i="1"/>
  <c r="J219" i="1"/>
  <c r="J233" i="1"/>
  <c r="J201" i="1"/>
  <c r="J230" i="1"/>
  <c r="J198" i="1"/>
  <c r="J227" i="1"/>
  <c r="J195" i="1"/>
  <c r="J225" i="1"/>
  <c r="J193" i="1"/>
  <c r="J223" i="1"/>
  <c r="J191" i="1"/>
  <c r="CE267" i="1"/>
  <c r="CE171" i="1"/>
  <c r="Z239" i="1"/>
  <c r="AD239" i="1"/>
  <c r="U239" i="1"/>
  <c r="X239" i="1"/>
  <c r="J283" i="1"/>
  <c r="J334" i="1"/>
  <c r="J350" i="1"/>
  <c r="J299" i="1"/>
  <c r="J346" i="1"/>
  <c r="J295" i="1"/>
  <c r="J312" i="1"/>
  <c r="J114" i="1"/>
  <c r="J165" i="1" s="1"/>
  <c r="J357" i="1"/>
  <c r="J306" i="1"/>
  <c r="J279" i="1"/>
  <c r="J330" i="1"/>
  <c r="J110" i="1"/>
  <c r="J161" i="1" s="1"/>
  <c r="J302" i="1"/>
  <c r="J353" i="1"/>
  <c r="J118" i="1"/>
  <c r="J169" i="1" s="1"/>
  <c r="J361" i="1"/>
  <c r="J310" i="1"/>
  <c r="J291" i="1"/>
  <c r="J342" i="1"/>
  <c r="J338" i="1"/>
  <c r="J287" i="1"/>
  <c r="K239" i="1"/>
  <c r="J239" i="1"/>
  <c r="O341" i="1"/>
  <c r="M330" i="1"/>
  <c r="BA332" i="1"/>
  <c r="BD343" i="1"/>
  <c r="N330" i="1"/>
  <c r="BB332" i="1"/>
  <c r="L328" i="1"/>
  <c r="P349" i="1"/>
  <c r="BC343" i="1"/>
  <c r="H317" i="1"/>
  <c r="ER266" i="1"/>
  <c r="CA181" i="4"/>
  <c r="BT181" i="4"/>
  <c r="CH181" i="4"/>
  <c r="CD247" i="4"/>
  <c r="BW247" i="4"/>
  <c r="BP247" i="4"/>
  <c r="CG247" i="4"/>
  <c r="BZ247" i="4"/>
  <c r="BS247" i="4"/>
  <c r="BR247" i="4"/>
  <c r="CF247" i="4"/>
  <c r="BY247" i="4"/>
  <c r="BQ183" i="4"/>
  <c r="CE183" i="4"/>
  <c r="BX183" i="4"/>
  <c r="F184" i="4"/>
  <c r="CG646" i="4"/>
  <c r="BS646" i="4"/>
  <c r="BZ646" i="4"/>
  <c r="BT580" i="4"/>
  <c r="CH580" i="4"/>
  <c r="CA580" i="4"/>
  <c r="CF646" i="4"/>
  <c r="BR646" i="4"/>
  <c r="BY646" i="4"/>
  <c r="BP646" i="4"/>
  <c r="CD646" i="4"/>
  <c r="BW646" i="4"/>
  <c r="I182" i="4"/>
  <c r="B181" i="4"/>
  <c r="I581" i="4"/>
  <c r="H265" i="1"/>
  <c r="CD267" i="1"/>
  <c r="ED267" i="1"/>
  <c r="EG267" i="1"/>
  <c r="AE270" i="1"/>
  <c r="H74" i="1"/>
  <c r="ER267" i="1"/>
  <c r="CE77" i="1"/>
  <c r="CE128" i="1" s="1"/>
  <c r="DH81" i="1"/>
  <c r="DH132" i="1" s="1"/>
  <c r="DH324" i="1"/>
  <c r="DH273" i="1"/>
  <c r="DG81" i="1"/>
  <c r="DG132" i="1" s="1"/>
  <c r="DG324" i="1"/>
  <c r="DG273" i="1"/>
  <c r="ED77" i="1"/>
  <c r="ED128" i="1" s="1"/>
  <c r="CD77" i="1"/>
  <c r="CD128" i="1" s="1"/>
  <c r="EG77" i="1"/>
  <c r="EG128" i="1" s="1"/>
  <c r="CE318" i="1"/>
  <c r="AE78" i="1"/>
  <c r="AE129" i="1" s="1"/>
  <c r="ER77" i="1"/>
  <c r="ER128" i="1" s="1"/>
  <c r="BQ239" i="1"/>
  <c r="BP239" i="1"/>
  <c r="G248" i="4"/>
  <c r="H248" i="4"/>
  <c r="E248" i="4"/>
  <c r="E647" i="4"/>
  <c r="G647" i="4"/>
  <c r="H647" i="4"/>
  <c r="A249" i="4"/>
  <c r="B240" i="1"/>
  <c r="BS239" i="1"/>
  <c r="BR239" i="1"/>
  <c r="AW190" i="1"/>
  <c r="BZ190" i="1"/>
  <c r="BY190" i="1"/>
  <c r="EE190" i="1"/>
  <c r="DV190" i="1"/>
  <c r="ER269" i="1"/>
  <c r="CD269" i="1"/>
  <c r="EG269" i="1"/>
  <c r="ED269" i="1"/>
  <c r="CE269" i="1"/>
  <c r="CF266" i="1"/>
  <c r="DY190" i="1"/>
  <c r="AQ190" i="1"/>
  <c r="DU190" i="1"/>
  <c r="BX190" i="1"/>
  <c r="EO190" i="1"/>
  <c r="BU190" i="1"/>
  <c r="BV190" i="1"/>
  <c r="DC190" i="1"/>
  <c r="DD190" i="1"/>
  <c r="BW190" i="1"/>
  <c r="EL190" i="1"/>
  <c r="EC190" i="1"/>
  <c r="EF190" i="1"/>
  <c r="DW190" i="1"/>
  <c r="DZ190" i="1"/>
  <c r="BT190" i="1"/>
  <c r="T190" i="1"/>
  <c r="S190" i="1"/>
  <c r="AA190" i="1"/>
  <c r="Y190" i="1"/>
  <c r="V190" i="1"/>
  <c r="AC190" i="1"/>
  <c r="DE190" i="1"/>
  <c r="DF190" i="1"/>
  <c r="CE320" i="1"/>
  <c r="CD318" i="1"/>
  <c r="EG318" i="1"/>
  <c r="ER318" i="1"/>
  <c r="ED318" i="1"/>
  <c r="ED320" i="1"/>
  <c r="Q190" i="1"/>
  <c r="R190" i="1"/>
  <c r="CD320" i="1"/>
  <c r="EG320" i="1"/>
  <c r="ER320" i="1"/>
  <c r="CF318" i="1"/>
  <c r="EK190" i="1"/>
  <c r="BG190" i="1"/>
  <c r="BF190" i="1"/>
  <c r="EM190" i="1"/>
  <c r="DT190" i="1"/>
  <c r="DS190" i="1"/>
  <c r="EA190" i="1"/>
  <c r="CZ190" i="1"/>
  <c r="CY190" i="1"/>
  <c r="DN190" i="1"/>
  <c r="CG190" i="1"/>
  <c r="AV190" i="1"/>
  <c r="AU190" i="1"/>
  <c r="DX190" i="1"/>
  <c r="BE190" i="1"/>
  <c r="EB190" i="1"/>
  <c r="BO190" i="1"/>
  <c r="DI190" i="1"/>
  <c r="DL190" i="1"/>
  <c r="DK190" i="1"/>
  <c r="AO190" i="1"/>
  <c r="DJ190" i="1"/>
  <c r="EQ190" i="1"/>
  <c r="EP190" i="1"/>
  <c r="AM190" i="1"/>
  <c r="EN190" i="1"/>
  <c r="AT190" i="1"/>
  <c r="CA190" i="1"/>
  <c r="CB190" i="1"/>
  <c r="CC190" i="1"/>
  <c r="DQ190" i="1"/>
  <c r="DR190" i="1"/>
  <c r="CH190" i="1"/>
  <c r="CI190" i="1"/>
  <c r="CM190" i="1"/>
  <c r="CK190" i="1"/>
  <c r="CN190" i="1"/>
  <c r="AB190" i="1"/>
  <c r="M190" i="1"/>
  <c r="L190" i="1"/>
  <c r="N190" i="1"/>
  <c r="O190" i="1"/>
  <c r="CL190" i="1"/>
  <c r="EI190" i="1"/>
  <c r="CJ190" i="1"/>
  <c r="P190" i="1"/>
  <c r="EJ190" i="1"/>
  <c r="AZ190" i="1"/>
  <c r="BA190" i="1"/>
  <c r="BB190" i="1"/>
  <c r="CP190" i="1"/>
  <c r="CR190" i="1"/>
  <c r="AL190" i="1"/>
  <c r="AF190" i="1"/>
  <c r="BI190" i="1"/>
  <c r="DM190" i="1"/>
  <c r="CU190" i="1"/>
  <c r="BK190" i="1"/>
  <c r="AK190" i="1"/>
  <c r="DO190" i="1"/>
  <c r="AG190" i="1"/>
  <c r="ES190" i="1"/>
  <c r="CQ190" i="1"/>
  <c r="BD190" i="1"/>
  <c r="CV190" i="1"/>
  <c r="AY190" i="1"/>
  <c r="BL190" i="1"/>
  <c r="BH190" i="1"/>
  <c r="AP190" i="1"/>
  <c r="BC190" i="1"/>
  <c r="AR190" i="1"/>
  <c r="BN190" i="1"/>
  <c r="CW190" i="1"/>
  <c r="CT190" i="1"/>
  <c r="CO190" i="1"/>
  <c r="AH190" i="1"/>
  <c r="BM190" i="1"/>
  <c r="W190" i="1"/>
  <c r="AS190" i="1"/>
  <c r="DP190" i="1"/>
  <c r="AI190" i="1"/>
  <c r="AN190" i="1"/>
  <c r="BJ190" i="1"/>
  <c r="CX190" i="1"/>
  <c r="AJ190" i="1"/>
  <c r="EH190" i="1"/>
  <c r="AX190" i="1"/>
  <c r="I46" i="1" l="1"/>
  <c r="J255" i="1"/>
  <c r="AP305" i="1"/>
  <c r="AR286" i="1"/>
  <c r="J252" i="1"/>
  <c r="J262" i="1" s="1"/>
  <c r="J184" i="1"/>
  <c r="C266" i="1"/>
  <c r="H171" i="1"/>
  <c r="J180" i="1"/>
  <c r="J253" i="1"/>
  <c r="J182" i="1"/>
  <c r="J181" i="1"/>
  <c r="CD321" i="1"/>
  <c r="DR58" i="1"/>
  <c r="DR109" i="1" s="1"/>
  <c r="DR160" i="1" s="1"/>
  <c r="DR97" i="1"/>
  <c r="DR148" i="1" s="1"/>
  <c r="DQ58" i="1"/>
  <c r="DQ109" i="1" s="1"/>
  <c r="DQ160" i="1" s="1"/>
  <c r="DQ97" i="1"/>
  <c r="DQ148" i="1" s="1"/>
  <c r="DS58" i="1"/>
  <c r="DS109" i="1" s="1"/>
  <c r="DS160" i="1" s="1"/>
  <c r="DS97" i="1"/>
  <c r="DS148" i="1" s="1"/>
  <c r="DT58" i="1"/>
  <c r="DT109" i="1" s="1"/>
  <c r="DT160" i="1" s="1"/>
  <c r="DT97" i="1"/>
  <c r="DT148" i="1" s="1"/>
  <c r="DR62" i="1"/>
  <c r="DR113" i="1" s="1"/>
  <c r="DR164" i="1" s="1"/>
  <c r="DR101" i="1"/>
  <c r="DR152" i="1" s="1"/>
  <c r="DQ62" i="1"/>
  <c r="DQ113" i="1" s="1"/>
  <c r="DQ164" i="1" s="1"/>
  <c r="DQ101" i="1"/>
  <c r="DQ152" i="1" s="1"/>
  <c r="DS62" i="1"/>
  <c r="DS113" i="1" s="1"/>
  <c r="DS164" i="1" s="1"/>
  <c r="DS101" i="1"/>
  <c r="DS152" i="1" s="1"/>
  <c r="DT62" i="1"/>
  <c r="DT113" i="1" s="1"/>
  <c r="DT164" i="1" s="1"/>
  <c r="DT101" i="1"/>
  <c r="DT152" i="1" s="1"/>
  <c r="DZ62" i="1"/>
  <c r="DZ113" i="1" s="1"/>
  <c r="DZ164" i="1" s="1"/>
  <c r="DZ101" i="1"/>
  <c r="DZ152" i="1" s="1"/>
  <c r="DZ58" i="1"/>
  <c r="DZ109" i="1" s="1"/>
  <c r="DZ160" i="1" s="1"/>
  <c r="DZ97" i="1"/>
  <c r="DZ148" i="1" s="1"/>
  <c r="DQ66" i="1"/>
  <c r="DQ117" i="1" s="1"/>
  <c r="DQ168" i="1" s="1"/>
  <c r="DQ105" i="1"/>
  <c r="DQ156" i="1" s="1"/>
  <c r="DR66" i="1"/>
  <c r="DR117" i="1" s="1"/>
  <c r="DR168" i="1" s="1"/>
  <c r="DR105" i="1"/>
  <c r="DR156" i="1" s="1"/>
  <c r="DS66" i="1"/>
  <c r="DS117" i="1" s="1"/>
  <c r="DS168" i="1" s="1"/>
  <c r="DS105" i="1"/>
  <c r="DS156" i="1" s="1"/>
  <c r="DT66" i="1"/>
  <c r="DT117" i="1" s="1"/>
  <c r="DT168" i="1" s="1"/>
  <c r="DT105" i="1"/>
  <c r="DT156" i="1" s="1"/>
  <c r="DZ66" i="1"/>
  <c r="DZ117" i="1" s="1"/>
  <c r="DZ168" i="1" s="1"/>
  <c r="DZ105" i="1"/>
  <c r="DZ156" i="1" s="1"/>
  <c r="DB58" i="1"/>
  <c r="DB109" i="1" s="1"/>
  <c r="DB160" i="1" s="1"/>
  <c r="DB97" i="1"/>
  <c r="DB148" i="1" s="1"/>
  <c r="CZ62" i="1"/>
  <c r="CZ113" i="1" s="1"/>
  <c r="CZ164" i="1" s="1"/>
  <c r="CZ101" i="1"/>
  <c r="CZ152" i="1" s="1"/>
  <c r="DB62" i="1"/>
  <c r="DB113" i="1" s="1"/>
  <c r="DB164" i="1" s="1"/>
  <c r="DB101" i="1"/>
  <c r="DB152" i="1" s="1"/>
  <c r="DC58" i="1"/>
  <c r="DC109" i="1" s="1"/>
  <c r="DC160" i="1" s="1"/>
  <c r="DC97" i="1"/>
  <c r="DC148" i="1" s="1"/>
  <c r="DD62" i="1"/>
  <c r="DD113" i="1" s="1"/>
  <c r="DD164" i="1" s="1"/>
  <c r="DD101" i="1"/>
  <c r="DD152" i="1" s="1"/>
  <c r="DD58" i="1"/>
  <c r="DD109" i="1" s="1"/>
  <c r="DD160" i="1" s="1"/>
  <c r="DD97" i="1"/>
  <c r="DD148" i="1" s="1"/>
  <c r="CZ66" i="1"/>
  <c r="CZ117" i="1" s="1"/>
  <c r="CZ168" i="1" s="1"/>
  <c r="CZ105" i="1"/>
  <c r="CZ156" i="1" s="1"/>
  <c r="DB66" i="1"/>
  <c r="DB117" i="1" s="1"/>
  <c r="DB168" i="1" s="1"/>
  <c r="DB105" i="1"/>
  <c r="DB156" i="1" s="1"/>
  <c r="DD66" i="1"/>
  <c r="DD117" i="1" s="1"/>
  <c r="DD168" i="1" s="1"/>
  <c r="DD105" i="1"/>
  <c r="DD156" i="1" s="1"/>
  <c r="DC66" i="1"/>
  <c r="DC117" i="1" s="1"/>
  <c r="DC168" i="1" s="1"/>
  <c r="DC105" i="1"/>
  <c r="DC156" i="1" s="1"/>
  <c r="CZ58" i="1"/>
  <c r="CZ109" i="1" s="1"/>
  <c r="CZ160" i="1" s="1"/>
  <c r="CZ97" i="1"/>
  <c r="CZ148" i="1" s="1"/>
  <c r="DC62" i="1"/>
  <c r="DC113" i="1" s="1"/>
  <c r="DC164" i="1" s="1"/>
  <c r="DC101" i="1"/>
  <c r="DC152" i="1" s="1"/>
  <c r="CF59" i="1"/>
  <c r="H59" i="1" s="1"/>
  <c r="H58" i="1"/>
  <c r="H51" i="1"/>
  <c r="H47" i="1"/>
  <c r="H55" i="1"/>
  <c r="CF67" i="1"/>
  <c r="H67" i="1" s="1"/>
  <c r="H66" i="1"/>
  <c r="CF63" i="1"/>
  <c r="H63" i="1" s="1"/>
  <c r="H62" i="1"/>
  <c r="AE322" i="1"/>
  <c r="AE172" i="1"/>
  <c r="Z240" i="1"/>
  <c r="AD240" i="1"/>
  <c r="U240" i="1"/>
  <c r="X240" i="1"/>
  <c r="J303" i="1"/>
  <c r="J354" i="1"/>
  <c r="J362" i="1"/>
  <c r="J311" i="1"/>
  <c r="J307" i="1"/>
  <c r="J358" i="1"/>
  <c r="K240" i="1"/>
  <c r="J240" i="1"/>
  <c r="M331" i="1"/>
  <c r="L329" i="1"/>
  <c r="BB333" i="1"/>
  <c r="N331" i="1"/>
  <c r="BC344" i="1"/>
  <c r="BD344" i="1"/>
  <c r="BA333" i="1"/>
  <c r="P350" i="1"/>
  <c r="O342" i="1"/>
  <c r="H318" i="1"/>
  <c r="BP248" i="4"/>
  <c r="BW248" i="4"/>
  <c r="CD248" i="4"/>
  <c r="CG248" i="4"/>
  <c r="BZ248" i="4"/>
  <c r="BS248" i="4"/>
  <c r="BY248" i="4"/>
  <c r="BR248" i="4"/>
  <c r="CF248" i="4"/>
  <c r="CH182" i="4"/>
  <c r="CA182" i="4"/>
  <c r="BT182" i="4"/>
  <c r="CE184" i="4"/>
  <c r="BX184" i="4"/>
  <c r="BQ184" i="4"/>
  <c r="F185" i="4"/>
  <c r="BS647" i="4"/>
  <c r="CG647" i="4"/>
  <c r="BZ647" i="4"/>
  <c r="BR647" i="4"/>
  <c r="CF647" i="4"/>
  <c r="BY647" i="4"/>
  <c r="BW647" i="4"/>
  <c r="BP647" i="4"/>
  <c r="CD647" i="4"/>
  <c r="CH581" i="4"/>
  <c r="CA581" i="4"/>
  <c r="BT581" i="4"/>
  <c r="I183" i="4"/>
  <c r="B182" i="4"/>
  <c r="ER270" i="1"/>
  <c r="CE270" i="1"/>
  <c r="H266" i="1"/>
  <c r="EG270" i="1"/>
  <c r="ED270" i="1"/>
  <c r="CD270" i="1"/>
  <c r="DH274" i="1"/>
  <c r="DG274" i="1"/>
  <c r="ER78" i="1"/>
  <c r="ER129" i="1" s="1"/>
  <c r="DG82" i="1"/>
  <c r="DG133" i="1" s="1"/>
  <c r="DG325" i="1"/>
  <c r="AE79" i="1"/>
  <c r="AE130" i="1" s="1"/>
  <c r="EG78" i="1"/>
  <c r="EG129" i="1" s="1"/>
  <c r="DH82" i="1"/>
  <c r="DH133" i="1" s="1"/>
  <c r="DH325" i="1"/>
  <c r="CD78" i="1"/>
  <c r="CD129" i="1" s="1"/>
  <c r="ED78" i="1"/>
  <c r="ED129" i="1" s="1"/>
  <c r="CE78" i="1"/>
  <c r="CE129" i="1" s="1"/>
  <c r="AE271" i="1"/>
  <c r="BQ240" i="1"/>
  <c r="BP240" i="1"/>
  <c r="G249" i="4"/>
  <c r="E249" i="4"/>
  <c r="H249" i="4"/>
  <c r="E648" i="4"/>
  <c r="G648" i="4"/>
  <c r="H648" i="4"/>
  <c r="A250" i="4"/>
  <c r="B241" i="1"/>
  <c r="BS240" i="1"/>
  <c r="BR240" i="1"/>
  <c r="AW191" i="1"/>
  <c r="BZ191" i="1"/>
  <c r="BY191" i="1"/>
  <c r="EE191" i="1"/>
  <c r="DV191" i="1"/>
  <c r="CF267" i="1"/>
  <c r="DY191" i="1"/>
  <c r="AQ191" i="1"/>
  <c r="DU191" i="1"/>
  <c r="BX191" i="1"/>
  <c r="EO191" i="1"/>
  <c r="BU191" i="1"/>
  <c r="BV191" i="1"/>
  <c r="DC191" i="1"/>
  <c r="DD191" i="1"/>
  <c r="BW191" i="1"/>
  <c r="EL191" i="1"/>
  <c r="EC191" i="1"/>
  <c r="EF191" i="1"/>
  <c r="DW191" i="1"/>
  <c r="DZ191" i="1"/>
  <c r="BT191" i="1"/>
  <c r="T191" i="1"/>
  <c r="S191" i="1"/>
  <c r="AA191" i="1"/>
  <c r="Y191" i="1"/>
  <c r="V191" i="1"/>
  <c r="AC191" i="1"/>
  <c r="DE191" i="1"/>
  <c r="DF191" i="1"/>
  <c r="ED321" i="1"/>
  <c r="EG321" i="1"/>
  <c r="CE321" i="1"/>
  <c r="ER321" i="1"/>
  <c r="Q191" i="1"/>
  <c r="R191" i="1"/>
  <c r="CF75" i="1"/>
  <c r="CF126" i="1" s="1"/>
  <c r="H126" i="1" s="1"/>
  <c r="EK191" i="1"/>
  <c r="BG191" i="1"/>
  <c r="BF191" i="1"/>
  <c r="EM191" i="1"/>
  <c r="DT191" i="1"/>
  <c r="DS191" i="1"/>
  <c r="EA191" i="1"/>
  <c r="CZ191" i="1"/>
  <c r="CY191" i="1"/>
  <c r="DN191" i="1"/>
  <c r="CG191" i="1"/>
  <c r="AV191" i="1"/>
  <c r="AU191" i="1"/>
  <c r="DX191" i="1"/>
  <c r="BE191" i="1"/>
  <c r="EB191" i="1"/>
  <c r="BO191" i="1"/>
  <c r="DI191" i="1"/>
  <c r="DK191" i="1"/>
  <c r="DL191" i="1"/>
  <c r="AO191" i="1"/>
  <c r="DJ191" i="1"/>
  <c r="EQ191" i="1"/>
  <c r="EP191" i="1"/>
  <c r="AH191" i="1"/>
  <c r="EN191" i="1"/>
  <c r="EJ191" i="1"/>
  <c r="AK191" i="1"/>
  <c r="BN191" i="1"/>
  <c r="AL191" i="1"/>
  <c r="BD191" i="1"/>
  <c r="BH191" i="1"/>
  <c r="BI191" i="1"/>
  <c r="BL191" i="1"/>
  <c r="DQ191" i="1"/>
  <c r="CH191" i="1"/>
  <c r="CI191" i="1"/>
  <c r="CL191" i="1"/>
  <c r="AN191" i="1"/>
  <c r="AX191" i="1"/>
  <c r="AP191" i="1"/>
  <c r="CM191" i="1"/>
  <c r="AY191" i="1"/>
  <c r="BC191" i="1"/>
  <c r="CK191" i="1"/>
  <c r="CJ191" i="1"/>
  <c r="DP191" i="1"/>
  <c r="DO191" i="1"/>
  <c r="EI191" i="1"/>
  <c r="AJ191" i="1"/>
  <c r="W191" i="1"/>
  <c r="CO191" i="1"/>
  <c r="AB191" i="1"/>
  <c r="CN191" i="1"/>
  <c r="CP191" i="1"/>
  <c r="CR191" i="1"/>
  <c r="BB191" i="1"/>
  <c r="BJ191" i="1"/>
  <c r="BK191" i="1"/>
  <c r="CQ191" i="1"/>
  <c r="BM191" i="1"/>
  <c r="M191" i="1"/>
  <c r="CT191" i="1"/>
  <c r="DM191" i="1"/>
  <c r="L191" i="1"/>
  <c r="DR191" i="1"/>
  <c r="N191" i="1"/>
  <c r="CU191" i="1"/>
  <c r="AF191" i="1"/>
  <c r="P191" i="1"/>
  <c r="AG191" i="1"/>
  <c r="ES191" i="1"/>
  <c r="AR191" i="1"/>
  <c r="AS191" i="1"/>
  <c r="CA191" i="1"/>
  <c r="AZ191" i="1"/>
  <c r="CV191" i="1"/>
  <c r="AM191" i="1"/>
  <c r="BA191" i="1"/>
  <c r="AT191" i="1"/>
  <c r="CB191" i="1"/>
  <c r="EH191" i="1"/>
  <c r="CC191" i="1"/>
  <c r="AI191" i="1"/>
  <c r="O191" i="1"/>
  <c r="CW191" i="1"/>
  <c r="CX191" i="1"/>
  <c r="I55" i="1" l="1"/>
  <c r="I66" i="1"/>
  <c r="I58" i="1"/>
  <c r="I62" i="1"/>
  <c r="I63" i="1"/>
  <c r="I71" i="1"/>
  <c r="I67" i="1"/>
  <c r="I69" i="1"/>
  <c r="I68" i="1"/>
  <c r="I70" i="1"/>
  <c r="I59" i="1"/>
  <c r="I52" i="1"/>
  <c r="I48" i="1"/>
  <c r="I47" i="1"/>
  <c r="I73" i="1"/>
  <c r="I72" i="1"/>
  <c r="I64" i="1"/>
  <c r="I57" i="1"/>
  <c r="I49" i="1"/>
  <c r="I51" i="1"/>
  <c r="I50" i="1"/>
  <c r="I53" i="1"/>
  <c r="I54" i="1"/>
  <c r="I74" i="1"/>
  <c r="I65" i="1"/>
  <c r="I56" i="1"/>
  <c r="I61" i="1"/>
  <c r="I60" i="1"/>
  <c r="J259" i="1"/>
  <c r="AR287" i="1"/>
  <c r="AP306" i="1"/>
  <c r="J258" i="1"/>
  <c r="J261" i="1"/>
  <c r="J260" i="1"/>
  <c r="C267" i="1"/>
  <c r="DG173" i="1"/>
  <c r="ED172" i="1"/>
  <c r="DH173" i="1"/>
  <c r="DZ63" i="1"/>
  <c r="DZ114" i="1" s="1"/>
  <c r="DZ165" i="1" s="1"/>
  <c r="DZ102" i="1"/>
  <c r="DZ153" i="1" s="1"/>
  <c r="DR63" i="1"/>
  <c r="DR114" i="1" s="1"/>
  <c r="DR165" i="1" s="1"/>
  <c r="DR102" i="1"/>
  <c r="DR153" i="1" s="1"/>
  <c r="DS63" i="1"/>
  <c r="DS114" i="1" s="1"/>
  <c r="DS165" i="1" s="1"/>
  <c r="DS102" i="1"/>
  <c r="DS153" i="1" s="1"/>
  <c r="DQ67" i="1"/>
  <c r="DQ118" i="1" s="1"/>
  <c r="DQ169" i="1" s="1"/>
  <c r="DQ106" i="1"/>
  <c r="DQ157" i="1" s="1"/>
  <c r="DR67" i="1"/>
  <c r="DR118" i="1" s="1"/>
  <c r="DR169" i="1" s="1"/>
  <c r="DR106" i="1"/>
  <c r="DR157" i="1" s="1"/>
  <c r="DS67" i="1"/>
  <c r="DS118" i="1" s="1"/>
  <c r="DS169" i="1" s="1"/>
  <c r="DS106" i="1"/>
  <c r="DS157" i="1" s="1"/>
  <c r="DT67" i="1"/>
  <c r="DT118" i="1" s="1"/>
  <c r="DT169" i="1" s="1"/>
  <c r="DT106" i="1"/>
  <c r="DT157" i="1" s="1"/>
  <c r="DZ67" i="1"/>
  <c r="DZ118" i="1" s="1"/>
  <c r="DZ169" i="1" s="1"/>
  <c r="DZ106" i="1"/>
  <c r="DZ157" i="1" s="1"/>
  <c r="DT63" i="1"/>
  <c r="DT114" i="1" s="1"/>
  <c r="DT165" i="1" s="1"/>
  <c r="DT102" i="1"/>
  <c r="DT153" i="1" s="1"/>
  <c r="DZ59" i="1"/>
  <c r="DZ110" i="1" s="1"/>
  <c r="DZ161" i="1" s="1"/>
  <c r="DZ98" i="1"/>
  <c r="DZ149" i="1" s="1"/>
  <c r="DQ59" i="1"/>
  <c r="DQ110" i="1" s="1"/>
  <c r="DQ161" i="1" s="1"/>
  <c r="DQ98" i="1"/>
  <c r="DQ149" i="1" s="1"/>
  <c r="DR59" i="1"/>
  <c r="DR110" i="1" s="1"/>
  <c r="DR161" i="1" s="1"/>
  <c r="DR98" i="1"/>
  <c r="DR149" i="1" s="1"/>
  <c r="DS59" i="1"/>
  <c r="DS110" i="1" s="1"/>
  <c r="DS161" i="1" s="1"/>
  <c r="DS98" i="1"/>
  <c r="DS149" i="1" s="1"/>
  <c r="DT59" i="1"/>
  <c r="DT110" i="1" s="1"/>
  <c r="DT161" i="1" s="1"/>
  <c r="DT98" i="1"/>
  <c r="DT149" i="1" s="1"/>
  <c r="DQ63" i="1"/>
  <c r="DQ114" i="1" s="1"/>
  <c r="DQ165" i="1" s="1"/>
  <c r="DQ102" i="1"/>
  <c r="DQ153" i="1" s="1"/>
  <c r="DB63" i="1"/>
  <c r="DB114" i="1" s="1"/>
  <c r="DB165" i="1" s="1"/>
  <c r="DB102" i="1"/>
  <c r="DB153" i="1" s="1"/>
  <c r="DD63" i="1"/>
  <c r="DD114" i="1" s="1"/>
  <c r="DD165" i="1" s="1"/>
  <c r="DD102" i="1"/>
  <c r="DD153" i="1" s="1"/>
  <c r="CZ67" i="1"/>
  <c r="CZ118" i="1" s="1"/>
  <c r="CZ169" i="1" s="1"/>
  <c r="CZ106" i="1"/>
  <c r="CZ157" i="1" s="1"/>
  <c r="DB67" i="1"/>
  <c r="DB118" i="1" s="1"/>
  <c r="DB169" i="1" s="1"/>
  <c r="DB106" i="1"/>
  <c r="DB157" i="1" s="1"/>
  <c r="DC63" i="1"/>
  <c r="DC114" i="1" s="1"/>
  <c r="DC165" i="1" s="1"/>
  <c r="DC102" i="1"/>
  <c r="DC153" i="1" s="1"/>
  <c r="DC67" i="1"/>
  <c r="DC118" i="1" s="1"/>
  <c r="DC169" i="1" s="1"/>
  <c r="DC106" i="1"/>
  <c r="DC157" i="1" s="1"/>
  <c r="DD67" i="1"/>
  <c r="DD118" i="1" s="1"/>
  <c r="DD169" i="1" s="1"/>
  <c r="DD106" i="1"/>
  <c r="DD157" i="1" s="1"/>
  <c r="CZ59" i="1"/>
  <c r="CZ110" i="1" s="1"/>
  <c r="CZ161" i="1" s="1"/>
  <c r="CZ98" i="1"/>
  <c r="CZ149" i="1" s="1"/>
  <c r="DB59" i="1"/>
  <c r="DB110" i="1" s="1"/>
  <c r="DB161" i="1" s="1"/>
  <c r="DB98" i="1"/>
  <c r="DB149" i="1" s="1"/>
  <c r="DC59" i="1"/>
  <c r="DC110" i="1" s="1"/>
  <c r="DC161" i="1" s="1"/>
  <c r="DC98" i="1"/>
  <c r="DC149" i="1" s="1"/>
  <c r="DD59" i="1"/>
  <c r="DD110" i="1" s="1"/>
  <c r="DD161" i="1" s="1"/>
  <c r="DD98" i="1"/>
  <c r="DD149" i="1" s="1"/>
  <c r="CZ63" i="1"/>
  <c r="CZ114" i="1" s="1"/>
  <c r="CZ165" i="1" s="1"/>
  <c r="CZ102" i="1"/>
  <c r="CZ153" i="1" s="1"/>
  <c r="DH186" i="1"/>
  <c r="DH187" i="1" s="1"/>
  <c r="DH189" i="1" s="1"/>
  <c r="DG186" i="1"/>
  <c r="DG187" i="1" s="1"/>
  <c r="DG192" i="1" s="1"/>
  <c r="EG271" i="1"/>
  <c r="EG172" i="1"/>
  <c r="CE271" i="1"/>
  <c r="CE172" i="1"/>
  <c r="CD322" i="1"/>
  <c r="CD172" i="1"/>
  <c r="ER271" i="1"/>
  <c r="ER172" i="1"/>
  <c r="Z241" i="1"/>
  <c r="AD241" i="1"/>
  <c r="U241" i="1"/>
  <c r="X241" i="1"/>
  <c r="K241" i="1"/>
  <c r="J241" i="1"/>
  <c r="BB334" i="1"/>
  <c r="BA334" i="1"/>
  <c r="L330" i="1"/>
  <c r="BD345" i="1"/>
  <c r="O343" i="1"/>
  <c r="M332" i="1"/>
  <c r="BC345" i="1"/>
  <c r="P351" i="1"/>
  <c r="N332" i="1"/>
  <c r="CF249" i="4"/>
  <c r="BY249" i="4"/>
  <c r="BR249" i="4"/>
  <c r="BT183" i="4"/>
  <c r="CH183" i="4"/>
  <c r="CA183" i="4"/>
  <c r="CE185" i="4"/>
  <c r="BQ185" i="4"/>
  <c r="BX185" i="4"/>
  <c r="F186" i="4"/>
  <c r="CG249" i="4"/>
  <c r="BZ249" i="4"/>
  <c r="BS249" i="4"/>
  <c r="CD249" i="4"/>
  <c r="BW249" i="4"/>
  <c r="BP249" i="4"/>
  <c r="CG648" i="4"/>
  <c r="BZ648" i="4"/>
  <c r="BS648" i="4"/>
  <c r="CF648" i="4"/>
  <c r="BY648" i="4"/>
  <c r="BR648" i="4"/>
  <c r="CD648" i="4"/>
  <c r="BW648" i="4"/>
  <c r="BP648" i="4"/>
  <c r="I184" i="4"/>
  <c r="B183" i="4"/>
  <c r="H267" i="1"/>
  <c r="ED79" i="1"/>
  <c r="ED130" i="1" s="1"/>
  <c r="CD79" i="1"/>
  <c r="CD130" i="1" s="1"/>
  <c r="CD271" i="1"/>
  <c r="DH326" i="1"/>
  <c r="DH275" i="1"/>
  <c r="AE80" i="1"/>
  <c r="AE131" i="1" s="1"/>
  <c r="AE323" i="1"/>
  <c r="AE272" i="1"/>
  <c r="DG326" i="1"/>
  <c r="DG275" i="1"/>
  <c r="EG79" i="1"/>
  <c r="EG130" i="1" s="1"/>
  <c r="ED271" i="1"/>
  <c r="ER79" i="1"/>
  <c r="ER130" i="1" s="1"/>
  <c r="CE79" i="1"/>
  <c r="CE130" i="1" s="1"/>
  <c r="BQ241" i="1"/>
  <c r="BP241" i="1"/>
  <c r="G250" i="4"/>
  <c r="E250" i="4"/>
  <c r="H250" i="4"/>
  <c r="E649" i="4"/>
  <c r="G649" i="4"/>
  <c r="H649" i="4"/>
  <c r="A251" i="4"/>
  <c r="B242" i="1"/>
  <c r="BS241" i="1"/>
  <c r="BR241" i="1"/>
  <c r="AW192" i="1"/>
  <c r="BZ192" i="1"/>
  <c r="BY192" i="1"/>
  <c r="EE192" i="1"/>
  <c r="DV192" i="1"/>
  <c r="CF319" i="1"/>
  <c r="DY192" i="1"/>
  <c r="AQ192" i="1"/>
  <c r="DU192" i="1"/>
  <c r="BX192" i="1"/>
  <c r="EO192" i="1"/>
  <c r="BV192" i="1"/>
  <c r="BU192" i="1"/>
  <c r="DC192" i="1"/>
  <c r="DD192" i="1"/>
  <c r="BW192" i="1"/>
  <c r="EL192" i="1"/>
  <c r="EC192" i="1"/>
  <c r="EF192" i="1"/>
  <c r="DW192" i="1"/>
  <c r="DZ192" i="1"/>
  <c r="BT192" i="1"/>
  <c r="S192" i="1"/>
  <c r="T192" i="1"/>
  <c r="AA192" i="1"/>
  <c r="Y192" i="1"/>
  <c r="V192" i="1"/>
  <c r="AC192" i="1"/>
  <c r="DE192" i="1"/>
  <c r="DF192" i="1"/>
  <c r="EG322" i="1"/>
  <c r="ED322" i="1"/>
  <c r="CE322" i="1"/>
  <c r="ER322" i="1"/>
  <c r="Q192" i="1"/>
  <c r="R192" i="1"/>
  <c r="CF76" i="1"/>
  <c r="CF127" i="1" s="1"/>
  <c r="H127" i="1" s="1"/>
  <c r="H75" i="1"/>
  <c r="I75" i="1" s="1"/>
  <c r="EK192" i="1"/>
  <c r="BF192" i="1"/>
  <c r="BG192" i="1"/>
  <c r="EM192" i="1"/>
  <c r="DS192" i="1"/>
  <c r="DT192" i="1"/>
  <c r="EA192" i="1"/>
  <c r="CZ192" i="1"/>
  <c r="CY192" i="1"/>
  <c r="DN192" i="1"/>
  <c r="CG192" i="1"/>
  <c r="AV192" i="1"/>
  <c r="AU192" i="1"/>
  <c r="DX192" i="1"/>
  <c r="BE192" i="1"/>
  <c r="EB192" i="1"/>
  <c r="BO192" i="1"/>
  <c r="DL192" i="1"/>
  <c r="DK192" i="1"/>
  <c r="DJ192" i="1"/>
  <c r="DI192" i="1"/>
  <c r="DP192" i="1"/>
  <c r="AO192" i="1"/>
  <c r="AX192" i="1"/>
  <c r="DM192" i="1"/>
  <c r="AF192" i="1"/>
  <c r="CR192" i="1"/>
  <c r="AN192" i="1"/>
  <c r="DO192" i="1"/>
  <c r="CT192" i="1"/>
  <c r="CB192" i="1"/>
  <c r="AG192" i="1"/>
  <c r="CU192" i="1"/>
  <c r="AH192" i="1"/>
  <c r="AM192" i="1"/>
  <c r="CJ192" i="1"/>
  <c r="CC192" i="1"/>
  <c r="DR192" i="1"/>
  <c r="DQ192" i="1"/>
  <c r="CV192" i="1"/>
  <c r="CH192" i="1"/>
  <c r="CI192" i="1"/>
  <c r="EP192" i="1"/>
  <c r="EQ192" i="1"/>
  <c r="BD192" i="1"/>
  <c r="CW192" i="1"/>
  <c r="EH192" i="1"/>
  <c r="W192" i="1"/>
  <c r="AL192" i="1"/>
  <c r="CN192" i="1"/>
  <c r="CX192" i="1"/>
  <c r="BH192" i="1"/>
  <c r="EJ192" i="1"/>
  <c r="BB192" i="1"/>
  <c r="AP192" i="1"/>
  <c r="CK192" i="1"/>
  <c r="AB192" i="1"/>
  <c r="BC192" i="1"/>
  <c r="BM192" i="1"/>
  <c r="O192" i="1"/>
  <c r="BA192" i="1"/>
  <c r="AR192" i="1"/>
  <c r="CL192" i="1"/>
  <c r="EI192" i="1"/>
  <c r="AZ192" i="1"/>
  <c r="BJ192" i="1"/>
  <c r="ES192" i="1"/>
  <c r="AS192" i="1"/>
  <c r="BK192" i="1"/>
  <c r="BL192" i="1"/>
  <c r="L192" i="1"/>
  <c r="AK192" i="1"/>
  <c r="BN192" i="1"/>
  <c r="CP192" i="1"/>
  <c r="AT192" i="1"/>
  <c r="AY192" i="1"/>
  <c r="AJ192" i="1"/>
  <c r="N192" i="1"/>
  <c r="CO192" i="1"/>
  <c r="BI192" i="1"/>
  <c r="AI192" i="1"/>
  <c r="M192" i="1"/>
  <c r="P192" i="1"/>
  <c r="CA192" i="1"/>
  <c r="CM192" i="1"/>
  <c r="CQ192" i="1"/>
  <c r="EN192" i="1"/>
  <c r="AP307" i="1" l="1"/>
  <c r="AR289" i="1"/>
  <c r="DZ320" i="1"/>
  <c r="Z242" i="1"/>
  <c r="AD242" i="1"/>
  <c r="U242" i="1"/>
  <c r="X242" i="1"/>
  <c r="DH192" i="1"/>
  <c r="DH188" i="1"/>
  <c r="K242" i="1"/>
  <c r="J242" i="1"/>
  <c r="DG189" i="1"/>
  <c r="DG190" i="1"/>
  <c r="DH190" i="1"/>
  <c r="DG188" i="1"/>
  <c r="M333" i="1"/>
  <c r="N333" i="1"/>
  <c r="H319" i="1"/>
  <c r="O344" i="1"/>
  <c r="P352" i="1"/>
  <c r="BD346" i="1"/>
  <c r="BC346" i="1"/>
  <c r="L331" i="1"/>
  <c r="BA335" i="1"/>
  <c r="BB335" i="1"/>
  <c r="DG191" i="1"/>
  <c r="DH191" i="1"/>
  <c r="DQ320" i="1"/>
  <c r="DS320" i="1"/>
  <c r="DT320" i="1"/>
  <c r="DR320" i="1"/>
  <c r="CZ320" i="1"/>
  <c r="DC320" i="1"/>
  <c r="DD320" i="1"/>
  <c r="BS250" i="4"/>
  <c r="BZ250" i="4"/>
  <c r="CG250" i="4"/>
  <c r="BW250" i="4"/>
  <c r="CD250" i="4"/>
  <c r="BP250" i="4"/>
  <c r="BY250" i="4"/>
  <c r="BR250" i="4"/>
  <c r="CF250" i="4"/>
  <c r="CA184" i="4"/>
  <c r="BT184" i="4"/>
  <c r="CH184" i="4"/>
  <c r="BQ186" i="4"/>
  <c r="CE186" i="4"/>
  <c r="BX186" i="4"/>
  <c r="F187" i="4"/>
  <c r="CG649" i="4"/>
  <c r="BZ649" i="4"/>
  <c r="BS649" i="4"/>
  <c r="CF649" i="4"/>
  <c r="BY649" i="4"/>
  <c r="BR649" i="4"/>
  <c r="CD649" i="4"/>
  <c r="BW649" i="4"/>
  <c r="BP649" i="4"/>
  <c r="I185" i="4"/>
  <c r="B184" i="4"/>
  <c r="AE81" i="1"/>
  <c r="AE132" i="1" s="1"/>
  <c r="AE324" i="1"/>
  <c r="AE273" i="1"/>
  <c r="CF320" i="1"/>
  <c r="ER323" i="1"/>
  <c r="ER272" i="1"/>
  <c r="ER80" i="1"/>
  <c r="ER131" i="1" s="1"/>
  <c r="EG323" i="1"/>
  <c r="EG80" i="1"/>
  <c r="EG131" i="1" s="1"/>
  <c r="EG272" i="1"/>
  <c r="CD80" i="1"/>
  <c r="CD131" i="1" s="1"/>
  <c r="CD323" i="1"/>
  <c r="CD272" i="1"/>
  <c r="CE323" i="1"/>
  <c r="CE272" i="1"/>
  <c r="CE80" i="1"/>
  <c r="CE131" i="1" s="1"/>
  <c r="ED323" i="1"/>
  <c r="ED80" i="1"/>
  <c r="ED131" i="1" s="1"/>
  <c r="ED272" i="1"/>
  <c r="BQ242" i="1"/>
  <c r="BP242" i="1"/>
  <c r="G251" i="4"/>
  <c r="E251" i="4"/>
  <c r="H251" i="4"/>
  <c r="H650" i="4"/>
  <c r="E650" i="4"/>
  <c r="G650" i="4"/>
  <c r="A252" i="4"/>
  <c r="B243" i="1"/>
  <c r="BS242" i="1"/>
  <c r="BR242" i="1"/>
  <c r="AW193" i="1"/>
  <c r="BY193" i="1"/>
  <c r="BZ193" i="1"/>
  <c r="EE193" i="1"/>
  <c r="DV193" i="1"/>
  <c r="CF268" i="1"/>
  <c r="DY193" i="1"/>
  <c r="AQ193" i="1"/>
  <c r="DU193" i="1"/>
  <c r="BX193" i="1"/>
  <c r="EO193" i="1"/>
  <c r="BV193" i="1"/>
  <c r="BU193" i="1"/>
  <c r="DC193" i="1"/>
  <c r="DD193" i="1"/>
  <c r="BW193" i="1"/>
  <c r="EL193" i="1"/>
  <c r="EC193" i="1"/>
  <c r="EF193" i="1"/>
  <c r="DW193" i="1"/>
  <c r="DZ193" i="1"/>
  <c r="BT193" i="1"/>
  <c r="S193" i="1"/>
  <c r="T193" i="1"/>
  <c r="AA193" i="1"/>
  <c r="Y193" i="1"/>
  <c r="V193" i="1"/>
  <c r="AC193" i="1"/>
  <c r="DE193" i="1"/>
  <c r="DF193" i="1"/>
  <c r="R193" i="1"/>
  <c r="Q193" i="1"/>
  <c r="CF77" i="1"/>
  <c r="CF128" i="1" s="1"/>
  <c r="H128" i="1" s="1"/>
  <c r="H76" i="1"/>
  <c r="I76" i="1" s="1"/>
  <c r="EK193" i="1"/>
  <c r="BF193" i="1"/>
  <c r="BG193" i="1"/>
  <c r="EM193" i="1"/>
  <c r="DT193" i="1"/>
  <c r="DS193" i="1"/>
  <c r="EA193" i="1"/>
  <c r="CZ193" i="1"/>
  <c r="CY193" i="1"/>
  <c r="DN193" i="1"/>
  <c r="CG193" i="1"/>
  <c r="AV193" i="1"/>
  <c r="AU193" i="1"/>
  <c r="DX193" i="1"/>
  <c r="BE193" i="1"/>
  <c r="EB193" i="1"/>
  <c r="BO193" i="1"/>
  <c r="DI193" i="1"/>
  <c r="DL193" i="1"/>
  <c r="DK193" i="1"/>
  <c r="CC193" i="1"/>
  <c r="DJ193" i="1"/>
  <c r="AN193" i="1"/>
  <c r="AO193" i="1"/>
  <c r="CT193" i="1"/>
  <c r="CB193" i="1"/>
  <c r="AB193" i="1"/>
  <c r="CA193" i="1"/>
  <c r="N193" i="1"/>
  <c r="DP193" i="1"/>
  <c r="W193" i="1"/>
  <c r="CK193" i="1"/>
  <c r="CL193" i="1"/>
  <c r="CI193" i="1"/>
  <c r="DM193" i="1"/>
  <c r="CU193" i="1"/>
  <c r="EN193" i="1"/>
  <c r="CV193" i="1"/>
  <c r="BJ193" i="1"/>
  <c r="AK193" i="1"/>
  <c r="AX193" i="1"/>
  <c r="P193" i="1"/>
  <c r="CW193" i="1"/>
  <c r="BK193" i="1"/>
  <c r="ES193" i="1"/>
  <c r="AY193" i="1"/>
  <c r="BL193" i="1"/>
  <c r="AP193" i="1"/>
  <c r="CP193" i="1"/>
  <c r="AR193" i="1"/>
  <c r="BM193" i="1"/>
  <c r="CR193" i="1"/>
  <c r="DG193" i="1"/>
  <c r="DO193" i="1"/>
  <c r="O193" i="1"/>
  <c r="AF193" i="1"/>
  <c r="AG193" i="1"/>
  <c r="AZ193" i="1"/>
  <c r="CN193" i="1"/>
  <c r="CX193" i="1"/>
  <c r="AH193" i="1"/>
  <c r="EH193" i="1"/>
  <c r="BA193" i="1"/>
  <c r="CQ193" i="1"/>
  <c r="AS193" i="1"/>
  <c r="AI193" i="1"/>
  <c r="AT193" i="1"/>
  <c r="CM193" i="1"/>
  <c r="BB193" i="1"/>
  <c r="EI193" i="1"/>
  <c r="AJ193" i="1"/>
  <c r="BC193" i="1"/>
  <c r="L193" i="1"/>
  <c r="M193" i="1"/>
  <c r="EJ193" i="1"/>
  <c r="BD193" i="1"/>
  <c r="DH193" i="1"/>
  <c r="BN193" i="1"/>
  <c r="AL193" i="1"/>
  <c r="BH193" i="1"/>
  <c r="DQ193" i="1"/>
  <c r="DR193" i="1"/>
  <c r="AM193" i="1"/>
  <c r="CH193" i="1"/>
  <c r="BI193" i="1"/>
  <c r="CO193" i="1"/>
  <c r="CJ193" i="1"/>
  <c r="EQ193" i="1"/>
  <c r="EP193" i="1"/>
  <c r="AR290" i="1" l="1"/>
  <c r="AP308" i="1"/>
  <c r="C268" i="1"/>
  <c r="DZ321" i="1"/>
  <c r="Z243" i="1"/>
  <c r="AD243" i="1"/>
  <c r="U243" i="1"/>
  <c r="X243" i="1"/>
  <c r="K243" i="1"/>
  <c r="J243" i="1"/>
  <c r="L332" i="1"/>
  <c r="P353" i="1"/>
  <c r="BC347" i="1"/>
  <c r="BD347" i="1"/>
  <c r="BA336" i="1"/>
  <c r="O345" i="1"/>
  <c r="N334" i="1"/>
  <c r="BB336" i="1"/>
  <c r="M334" i="1"/>
  <c r="H320" i="1"/>
  <c r="DQ321" i="1"/>
  <c r="DR321" i="1"/>
  <c r="DS321" i="1"/>
  <c r="DT321" i="1"/>
  <c r="CZ321" i="1"/>
  <c r="DC321" i="1"/>
  <c r="DD321" i="1"/>
  <c r="CH185" i="4"/>
  <c r="BT185" i="4"/>
  <c r="CA185" i="4"/>
  <c r="CE187" i="4"/>
  <c r="BX187" i="4"/>
  <c r="BQ187" i="4"/>
  <c r="F188" i="4"/>
  <c r="BZ251" i="4"/>
  <c r="CG251" i="4"/>
  <c r="BS251" i="4"/>
  <c r="CD251" i="4"/>
  <c r="BW251" i="4"/>
  <c r="BP251" i="4"/>
  <c r="BY251" i="4"/>
  <c r="BR251" i="4"/>
  <c r="CF251" i="4"/>
  <c r="BS650" i="4"/>
  <c r="BZ650" i="4"/>
  <c r="CG650" i="4"/>
  <c r="BY650" i="4"/>
  <c r="BR650" i="4"/>
  <c r="CF650" i="4"/>
  <c r="BW650" i="4"/>
  <c r="BP650" i="4"/>
  <c r="CD650" i="4"/>
  <c r="I186" i="4"/>
  <c r="B185" i="4"/>
  <c r="H268" i="1"/>
  <c r="AE274" i="1"/>
  <c r="ER81" i="1"/>
  <c r="ER132" i="1" s="1"/>
  <c r="ER324" i="1"/>
  <c r="ER273" i="1"/>
  <c r="CF321" i="1"/>
  <c r="ED81" i="1"/>
  <c r="ED132" i="1" s="1"/>
  <c r="ED324" i="1"/>
  <c r="ED273" i="1"/>
  <c r="CE81" i="1"/>
  <c r="CE132" i="1" s="1"/>
  <c r="CE324" i="1"/>
  <c r="CE273" i="1"/>
  <c r="EG81" i="1"/>
  <c r="EG132" i="1" s="1"/>
  <c r="EG324" i="1"/>
  <c r="EG273" i="1"/>
  <c r="AE82" i="1"/>
  <c r="AE133" i="1" s="1"/>
  <c r="AE325" i="1"/>
  <c r="CD81" i="1"/>
  <c r="CD132" i="1" s="1"/>
  <c r="CD273" i="1"/>
  <c r="CD324" i="1"/>
  <c r="BQ243" i="1"/>
  <c r="BP243" i="1"/>
  <c r="G252" i="4"/>
  <c r="E252" i="4"/>
  <c r="H252" i="4"/>
  <c r="H651" i="4"/>
  <c r="E651" i="4"/>
  <c r="G651" i="4"/>
  <c r="A253" i="4"/>
  <c r="B244" i="1"/>
  <c r="BS243" i="1"/>
  <c r="BR243" i="1"/>
  <c r="AW194" i="1"/>
  <c r="BZ194" i="1"/>
  <c r="BY194" i="1"/>
  <c r="EE194" i="1"/>
  <c r="DV194" i="1"/>
  <c r="CF269" i="1"/>
  <c r="F518" i="4"/>
  <c r="I582" i="4"/>
  <c r="DY194" i="1"/>
  <c r="AQ194" i="1"/>
  <c r="DU194" i="1"/>
  <c r="BX194" i="1"/>
  <c r="EO194" i="1"/>
  <c r="BV194" i="1"/>
  <c r="BU194" i="1"/>
  <c r="DC194" i="1"/>
  <c r="DD194" i="1"/>
  <c r="BW194" i="1"/>
  <c r="EL194" i="1"/>
  <c r="EC194" i="1"/>
  <c r="EF194" i="1"/>
  <c r="DW194" i="1"/>
  <c r="DZ194" i="1"/>
  <c r="BT194" i="1"/>
  <c r="T194" i="1"/>
  <c r="S194" i="1"/>
  <c r="Y194" i="1"/>
  <c r="AA194" i="1"/>
  <c r="V194" i="1"/>
  <c r="AC194" i="1"/>
  <c r="DE194" i="1"/>
  <c r="DF194" i="1"/>
  <c r="Q194" i="1"/>
  <c r="R194" i="1"/>
  <c r="CF78" i="1"/>
  <c r="CF129" i="1" s="1"/>
  <c r="H129" i="1" s="1"/>
  <c r="H77" i="1"/>
  <c r="I77" i="1" s="1"/>
  <c r="EK194" i="1"/>
  <c r="BF194" i="1"/>
  <c r="BG194" i="1"/>
  <c r="EM194" i="1"/>
  <c r="DT194" i="1"/>
  <c r="DS194" i="1"/>
  <c r="EA194" i="1"/>
  <c r="CZ194" i="1"/>
  <c r="CY194" i="1"/>
  <c r="DN194" i="1"/>
  <c r="CG194" i="1"/>
  <c r="AV194" i="1"/>
  <c r="AU194" i="1"/>
  <c r="DX194" i="1"/>
  <c r="BE194" i="1"/>
  <c r="EB194" i="1"/>
  <c r="BO194" i="1"/>
  <c r="DL194" i="1"/>
  <c r="DK194" i="1"/>
  <c r="DJ194" i="1"/>
  <c r="DI194" i="1"/>
  <c r="DO194" i="1"/>
  <c r="O194" i="1"/>
  <c r="AB194" i="1"/>
  <c r="CV194" i="1"/>
  <c r="CQ194" i="1"/>
  <c r="CT194" i="1"/>
  <c r="EQ194" i="1"/>
  <c r="DM194" i="1"/>
  <c r="N194" i="1"/>
  <c r="CU194" i="1"/>
  <c r="CM194" i="1"/>
  <c r="AO194" i="1"/>
  <c r="BJ194" i="1"/>
  <c r="BK194" i="1"/>
  <c r="BL194" i="1"/>
  <c r="BM194" i="1"/>
  <c r="DG194" i="1"/>
  <c r="DH194" i="1"/>
  <c r="AF194" i="1"/>
  <c r="EP194" i="1"/>
  <c r="EH194" i="1"/>
  <c r="CA194" i="1"/>
  <c r="CB194" i="1"/>
  <c r="AT194" i="1"/>
  <c r="P194" i="1"/>
  <c r="AZ194" i="1"/>
  <c r="BA194" i="1"/>
  <c r="AS194" i="1"/>
  <c r="BB194" i="1"/>
  <c r="BI194" i="1"/>
  <c r="AX194" i="1"/>
  <c r="BC194" i="1"/>
  <c r="CC194" i="1"/>
  <c r="AN194" i="1"/>
  <c r="CI194" i="1"/>
  <c r="BD194" i="1"/>
  <c r="BH194" i="1"/>
  <c r="DR194" i="1"/>
  <c r="CK194" i="1"/>
  <c r="DQ194" i="1"/>
  <c r="AH194" i="1"/>
  <c r="CN194" i="1"/>
  <c r="AG194" i="1"/>
  <c r="W194" i="1"/>
  <c r="CW194" i="1"/>
  <c r="AI194" i="1"/>
  <c r="CO194" i="1"/>
  <c r="AK194" i="1"/>
  <c r="CP194" i="1"/>
  <c r="EI194" i="1"/>
  <c r="L194" i="1"/>
  <c r="CR194" i="1"/>
  <c r="EN194" i="1"/>
  <c r="AP194" i="1"/>
  <c r="ES194" i="1"/>
  <c r="AM194" i="1"/>
  <c r="AR194" i="1"/>
  <c r="M194" i="1"/>
  <c r="CX194" i="1"/>
  <c r="AJ194" i="1"/>
  <c r="CH194" i="1"/>
  <c r="AL194" i="1"/>
  <c r="CJ194" i="1"/>
  <c r="EJ194" i="1"/>
  <c r="DP194" i="1"/>
  <c r="AY194" i="1"/>
  <c r="CL194" i="1"/>
  <c r="BN194" i="1"/>
  <c r="AP309" i="1" l="1"/>
  <c r="AR291" i="1"/>
  <c r="C269" i="1"/>
  <c r="AE173" i="1"/>
  <c r="CF172" i="1"/>
  <c r="C172" i="1" s="1"/>
  <c r="AE186" i="1"/>
  <c r="AE187" i="1" s="1"/>
  <c r="AE195" i="1" s="1"/>
  <c r="Z244" i="1"/>
  <c r="AD244" i="1"/>
  <c r="U244" i="1"/>
  <c r="X244" i="1"/>
  <c r="K244" i="1"/>
  <c r="J244" i="1"/>
  <c r="M335" i="1"/>
  <c r="BB337" i="1"/>
  <c r="N335" i="1"/>
  <c r="BC348" i="1"/>
  <c r="P354" i="1"/>
  <c r="O346" i="1"/>
  <c r="BA337" i="1"/>
  <c r="BD348" i="1"/>
  <c r="L333" i="1"/>
  <c r="H321" i="1"/>
  <c r="CG252" i="4"/>
  <c r="BZ252" i="4"/>
  <c r="BS252" i="4"/>
  <c r="CD252" i="4"/>
  <c r="BW252" i="4"/>
  <c r="BP252" i="4"/>
  <c r="CF252" i="4"/>
  <c r="BY252" i="4"/>
  <c r="BR252" i="4"/>
  <c r="BT186" i="4"/>
  <c r="CH186" i="4"/>
  <c r="CA186" i="4"/>
  <c r="CE188" i="4"/>
  <c r="BX188" i="4"/>
  <c r="BQ188" i="4"/>
  <c r="F189" i="4"/>
  <c r="BT582" i="4"/>
  <c r="CA582" i="4"/>
  <c r="CH582" i="4"/>
  <c r="CF651" i="4"/>
  <c r="BY651" i="4"/>
  <c r="BR651" i="4"/>
  <c r="CE518" i="4"/>
  <c r="BX518" i="4"/>
  <c r="BQ518" i="4"/>
  <c r="CD651" i="4"/>
  <c r="BW651" i="4"/>
  <c r="BP651" i="4"/>
  <c r="CG651" i="4"/>
  <c r="BZ651" i="4"/>
  <c r="BS651" i="4"/>
  <c r="I187" i="4"/>
  <c r="B186" i="4"/>
  <c r="H269" i="1"/>
  <c r="ED274" i="1"/>
  <c r="CD274" i="1"/>
  <c r="EG274" i="1"/>
  <c r="CE274" i="1"/>
  <c r="CD82" i="1"/>
  <c r="CD133" i="1" s="1"/>
  <c r="CD325" i="1"/>
  <c r="ED82" i="1"/>
  <c r="ED133" i="1" s="1"/>
  <c r="ED325" i="1"/>
  <c r="AE275" i="1"/>
  <c r="AE326" i="1"/>
  <c r="EG82" i="1"/>
  <c r="EG133" i="1" s="1"/>
  <c r="EG325" i="1"/>
  <c r="CE82" i="1"/>
  <c r="CE133" i="1" s="1"/>
  <c r="CE325" i="1"/>
  <c r="CF322" i="1"/>
  <c r="ER274" i="1"/>
  <c r="ER82" i="1"/>
  <c r="ER133" i="1" s="1"/>
  <c r="ER325" i="1"/>
  <c r="BQ244" i="1"/>
  <c r="BP244" i="1"/>
  <c r="G253" i="4"/>
  <c r="H253" i="4"/>
  <c r="E253" i="4"/>
  <c r="H652" i="4"/>
  <c r="E652" i="4"/>
  <c r="G652" i="4"/>
  <c r="A254" i="4"/>
  <c r="B245" i="1"/>
  <c r="BS244" i="1"/>
  <c r="BR244" i="1"/>
  <c r="AW195" i="1"/>
  <c r="BZ195" i="1"/>
  <c r="BY195" i="1"/>
  <c r="EE195" i="1"/>
  <c r="DV195" i="1"/>
  <c r="CF270" i="1"/>
  <c r="I583" i="4"/>
  <c r="F519" i="4"/>
  <c r="DY195" i="1"/>
  <c r="AQ195" i="1"/>
  <c r="DU195" i="1"/>
  <c r="BX195" i="1"/>
  <c r="EO195" i="1"/>
  <c r="BU195" i="1"/>
  <c r="BV195" i="1"/>
  <c r="DC195" i="1"/>
  <c r="DD195" i="1"/>
  <c r="BW195" i="1"/>
  <c r="EL195" i="1"/>
  <c r="EC195" i="1"/>
  <c r="EF195" i="1"/>
  <c r="DW195" i="1"/>
  <c r="DZ195" i="1"/>
  <c r="BT195" i="1"/>
  <c r="T195" i="1"/>
  <c r="S195" i="1"/>
  <c r="AA195" i="1"/>
  <c r="Y195" i="1"/>
  <c r="V195" i="1"/>
  <c r="AC195" i="1"/>
  <c r="DE195" i="1"/>
  <c r="DF195" i="1"/>
  <c r="R195" i="1"/>
  <c r="Q195" i="1"/>
  <c r="CF79" i="1"/>
  <c r="CF130" i="1" s="1"/>
  <c r="H130" i="1" s="1"/>
  <c r="H78" i="1"/>
  <c r="I78" i="1" s="1"/>
  <c r="EK195" i="1"/>
  <c r="BF195" i="1"/>
  <c r="BG195" i="1"/>
  <c r="EM195" i="1"/>
  <c r="DS195" i="1"/>
  <c r="DT195" i="1"/>
  <c r="EA195" i="1"/>
  <c r="CZ195" i="1"/>
  <c r="CY195" i="1"/>
  <c r="DN195" i="1"/>
  <c r="CG195" i="1"/>
  <c r="AU195" i="1"/>
  <c r="AV195" i="1"/>
  <c r="DX195" i="1"/>
  <c r="BE195" i="1"/>
  <c r="BO195" i="1"/>
  <c r="M195" i="1"/>
  <c r="CI195" i="1"/>
  <c r="BC195" i="1"/>
  <c r="CJ195" i="1"/>
  <c r="EJ195" i="1"/>
  <c r="CL195" i="1"/>
  <c r="BI195" i="1"/>
  <c r="DM195" i="1"/>
  <c r="AM195" i="1"/>
  <c r="AG195" i="1"/>
  <c r="CV195" i="1"/>
  <c r="L195" i="1"/>
  <c r="CC195" i="1"/>
  <c r="EB195" i="1"/>
  <c r="AY195" i="1"/>
  <c r="DH195" i="1"/>
  <c r="AT195" i="1"/>
  <c r="DR195" i="1"/>
  <c r="ES195" i="1"/>
  <c r="CR195" i="1"/>
  <c r="BL195" i="1"/>
  <c r="O195" i="1"/>
  <c r="W195" i="1"/>
  <c r="DP195" i="1"/>
  <c r="AN195" i="1"/>
  <c r="CA195" i="1"/>
  <c r="N195" i="1"/>
  <c r="EI195" i="1"/>
  <c r="CM195" i="1"/>
  <c r="CW195" i="1"/>
  <c r="BD195" i="1"/>
  <c r="AP195" i="1"/>
  <c r="P195" i="1"/>
  <c r="CO195" i="1"/>
  <c r="DO195" i="1"/>
  <c r="AI195" i="1"/>
  <c r="BN195" i="1"/>
  <c r="BJ195" i="1"/>
  <c r="BM195" i="1"/>
  <c r="CK195" i="1"/>
  <c r="CH195" i="1"/>
  <c r="AZ195" i="1"/>
  <c r="CP195" i="1"/>
  <c r="CT195" i="1"/>
  <c r="CX195" i="1"/>
  <c r="CN195" i="1"/>
  <c r="AL195" i="1"/>
  <c r="AR195" i="1"/>
  <c r="CB195" i="1"/>
  <c r="EQ195" i="1"/>
  <c r="AK195" i="1"/>
  <c r="AB195" i="1"/>
  <c r="AX195" i="1"/>
  <c r="DQ195" i="1"/>
  <c r="EN195" i="1"/>
  <c r="AH195" i="1"/>
  <c r="BA195" i="1"/>
  <c r="AF195" i="1"/>
  <c r="BH195" i="1"/>
  <c r="DG195" i="1"/>
  <c r="BB195" i="1"/>
  <c r="CQ195" i="1"/>
  <c r="CU195" i="1"/>
  <c r="EH195" i="1"/>
  <c r="AJ195" i="1"/>
  <c r="BK195" i="1"/>
  <c r="AS195" i="1"/>
  <c r="DK195" i="1"/>
  <c r="DL195" i="1"/>
  <c r="EP195" i="1"/>
  <c r="DI195" i="1"/>
  <c r="AO195" i="1"/>
  <c r="DJ195" i="1"/>
  <c r="AR292" i="1" l="1"/>
  <c r="AP310" i="1"/>
  <c r="C270" i="1"/>
  <c r="H172" i="1"/>
  <c r="ED173" i="1"/>
  <c r="EG173" i="1"/>
  <c r="ER173" i="1"/>
  <c r="CD173" i="1"/>
  <c r="CE173" i="1"/>
  <c r="EG186" i="1"/>
  <c r="EG187" i="1" s="1"/>
  <c r="EG190" i="1" s="1"/>
  <c r="ER186" i="1"/>
  <c r="ER187" i="1" s="1"/>
  <c r="ER192" i="1" s="1"/>
  <c r="CD186" i="1"/>
  <c r="CD187" i="1" s="1"/>
  <c r="CD191" i="1" s="1"/>
  <c r="CE186" i="1"/>
  <c r="CE187" i="1" s="1"/>
  <c r="CE194" i="1" s="1"/>
  <c r="ED186" i="1"/>
  <c r="ED187" i="1" s="1"/>
  <c r="ED194" i="1" s="1"/>
  <c r="Z245" i="1"/>
  <c r="AD245" i="1"/>
  <c r="U245" i="1"/>
  <c r="X245" i="1"/>
  <c r="K245" i="1"/>
  <c r="J245" i="1"/>
  <c r="AE193" i="1"/>
  <c r="L334" i="1"/>
  <c r="AE192" i="1"/>
  <c r="AE189" i="1"/>
  <c r="BD349" i="1"/>
  <c r="AE188" i="1"/>
  <c r="AE191" i="1"/>
  <c r="BA338" i="1"/>
  <c r="AE190" i="1"/>
  <c r="O347" i="1"/>
  <c r="BC349" i="1"/>
  <c r="N336" i="1"/>
  <c r="P355" i="1"/>
  <c r="BB338" i="1"/>
  <c r="M336" i="1"/>
  <c r="AE194" i="1"/>
  <c r="H322" i="1"/>
  <c r="CH187" i="4"/>
  <c r="CA187" i="4"/>
  <c r="BT187" i="4"/>
  <c r="BP253" i="4"/>
  <c r="BW253" i="4"/>
  <c r="CD253" i="4"/>
  <c r="BX189" i="4"/>
  <c r="BQ189" i="4"/>
  <c r="CE189" i="4"/>
  <c r="F190" i="4"/>
  <c r="BZ253" i="4"/>
  <c r="BS253" i="4"/>
  <c r="CG253" i="4"/>
  <c r="BR253" i="4"/>
  <c r="BY253" i="4"/>
  <c r="CF253" i="4"/>
  <c r="BY652" i="4"/>
  <c r="BR652" i="4"/>
  <c r="CF652" i="4"/>
  <c r="BW652" i="4"/>
  <c r="BP652" i="4"/>
  <c r="CD652" i="4"/>
  <c r="BX519" i="4"/>
  <c r="BQ519" i="4"/>
  <c r="CE519" i="4"/>
  <c r="BZ652" i="4"/>
  <c r="BS652" i="4"/>
  <c r="CG652" i="4"/>
  <c r="CA583" i="4"/>
  <c r="BT583" i="4"/>
  <c r="CH583" i="4"/>
  <c r="I188" i="4"/>
  <c r="B187" i="4"/>
  <c r="H270" i="1"/>
  <c r="ED275" i="1"/>
  <c r="ED326" i="1"/>
  <c r="CE275" i="1"/>
  <c r="CE326" i="1"/>
  <c r="CD326" i="1"/>
  <c r="CD275" i="1"/>
  <c r="ER275" i="1"/>
  <c r="ER326" i="1"/>
  <c r="EG275" i="1"/>
  <c r="EG326" i="1"/>
  <c r="BQ245" i="1"/>
  <c r="BP245" i="1"/>
  <c r="G254" i="4"/>
  <c r="H254" i="4"/>
  <c r="E254" i="4"/>
  <c r="H653" i="4"/>
  <c r="E653" i="4"/>
  <c r="G653" i="4"/>
  <c r="A255" i="4"/>
  <c r="B246" i="1"/>
  <c r="BS245" i="1"/>
  <c r="BR245" i="1"/>
  <c r="AW196" i="1"/>
  <c r="BZ196" i="1"/>
  <c r="BY196" i="1"/>
  <c r="EE196" i="1"/>
  <c r="DV196" i="1"/>
  <c r="CF323" i="1"/>
  <c r="CF271" i="1"/>
  <c r="I584" i="4"/>
  <c r="F520" i="4"/>
  <c r="DY196" i="1"/>
  <c r="AQ196" i="1"/>
  <c r="DU196" i="1"/>
  <c r="BX196" i="1"/>
  <c r="EO196" i="1"/>
  <c r="BV196" i="1"/>
  <c r="BU196" i="1"/>
  <c r="DC196" i="1"/>
  <c r="DD196" i="1"/>
  <c r="BW196" i="1"/>
  <c r="EL196" i="1"/>
  <c r="EC196" i="1"/>
  <c r="EF196" i="1"/>
  <c r="DW196" i="1"/>
  <c r="DZ196" i="1"/>
  <c r="BT196" i="1"/>
  <c r="T196" i="1"/>
  <c r="S196" i="1"/>
  <c r="AA196" i="1"/>
  <c r="Y196" i="1"/>
  <c r="V196" i="1"/>
  <c r="AC196" i="1"/>
  <c r="DE196" i="1"/>
  <c r="DF196" i="1"/>
  <c r="R196" i="1"/>
  <c r="Q196" i="1"/>
  <c r="CF80" i="1"/>
  <c r="CF131" i="1" s="1"/>
  <c r="H131" i="1" s="1"/>
  <c r="H79" i="1"/>
  <c r="I79" i="1" s="1"/>
  <c r="EK196" i="1"/>
  <c r="BG196" i="1"/>
  <c r="BF196" i="1"/>
  <c r="EM196" i="1"/>
  <c r="DT196" i="1"/>
  <c r="DS196" i="1"/>
  <c r="EA196" i="1"/>
  <c r="CZ196" i="1"/>
  <c r="CY196" i="1"/>
  <c r="DN196" i="1"/>
  <c r="CG196" i="1"/>
  <c r="BE196" i="1"/>
  <c r="AV196" i="1"/>
  <c r="AU196" i="1"/>
  <c r="BO196" i="1"/>
  <c r="DX196" i="1"/>
  <c r="AO196" i="1"/>
  <c r="EB196" i="1"/>
  <c r="AX196" i="1"/>
  <c r="CN196" i="1"/>
  <c r="CK196" i="1"/>
  <c r="W196" i="1"/>
  <c r="AM196" i="1"/>
  <c r="CL196" i="1"/>
  <c r="CO196" i="1"/>
  <c r="BN196" i="1"/>
  <c r="CJ196" i="1"/>
  <c r="AN196" i="1"/>
  <c r="AB196" i="1"/>
  <c r="AL196" i="1"/>
  <c r="CM196" i="1"/>
  <c r="ES196" i="1"/>
  <c r="O196" i="1"/>
  <c r="AR196" i="1"/>
  <c r="AG196" i="1"/>
  <c r="AS196" i="1"/>
  <c r="AZ196" i="1"/>
  <c r="AT196" i="1"/>
  <c r="CX196" i="1"/>
  <c r="CU196" i="1"/>
  <c r="CA196" i="1"/>
  <c r="AH196" i="1"/>
  <c r="CB196" i="1"/>
  <c r="BA196" i="1"/>
  <c r="AP196" i="1"/>
  <c r="CC196" i="1"/>
  <c r="EH196" i="1"/>
  <c r="AI196" i="1"/>
  <c r="AY196" i="1"/>
  <c r="BB196" i="1"/>
  <c r="EI196" i="1"/>
  <c r="DP196" i="1"/>
  <c r="AJ196" i="1"/>
  <c r="DO196" i="1"/>
  <c r="BC196" i="1"/>
  <c r="EJ196" i="1"/>
  <c r="DQ196" i="1"/>
  <c r="AK196" i="1"/>
  <c r="DR196" i="1"/>
  <c r="BD196" i="1"/>
  <c r="DK196" i="1"/>
  <c r="CP196" i="1"/>
  <c r="N196" i="1"/>
  <c r="AF196" i="1"/>
  <c r="CV196" i="1"/>
  <c r="BI196" i="1"/>
  <c r="P196" i="1"/>
  <c r="CH196" i="1"/>
  <c r="CI196" i="1"/>
  <c r="CW196" i="1"/>
  <c r="AE196" i="1"/>
  <c r="DI196" i="1"/>
  <c r="BH196" i="1"/>
  <c r="CQ196" i="1"/>
  <c r="EN196" i="1"/>
  <c r="DL196" i="1"/>
  <c r="BJ196" i="1"/>
  <c r="L196" i="1"/>
  <c r="BK196" i="1"/>
  <c r="CR196" i="1"/>
  <c r="BL196" i="1"/>
  <c r="BM196" i="1"/>
  <c r="M196" i="1"/>
  <c r="DG196" i="1"/>
  <c r="CT196" i="1"/>
  <c r="DH196" i="1"/>
  <c r="DM196" i="1"/>
  <c r="EP196" i="1"/>
  <c r="DJ196" i="1"/>
  <c r="EQ196" i="1"/>
  <c r="AP311" i="1" l="1"/>
  <c r="AR293" i="1"/>
  <c r="C271" i="1"/>
  <c r="DZ324" i="1"/>
  <c r="Z246" i="1"/>
  <c r="AD246" i="1"/>
  <c r="U246" i="1"/>
  <c r="X246" i="1"/>
  <c r="ED196" i="1"/>
  <c r="ER196" i="1"/>
  <c r="ER193" i="1"/>
  <c r="ER190" i="1"/>
  <c r="ER189" i="1"/>
  <c r="ER191" i="1"/>
  <c r="ED189" i="1"/>
  <c r="ED192" i="1"/>
  <c r="ED191" i="1"/>
  <c r="ED193" i="1"/>
  <c r="ED190" i="1"/>
  <c r="ED188" i="1"/>
  <c r="K246" i="1"/>
  <c r="J246" i="1"/>
  <c r="CE190" i="1"/>
  <c r="CE189" i="1"/>
  <c r="CD194" i="1"/>
  <c r="CD196" i="1"/>
  <c r="CD193" i="1"/>
  <c r="CD190" i="1"/>
  <c r="CD189" i="1"/>
  <c r="CD188" i="1"/>
  <c r="CD192" i="1"/>
  <c r="CE193" i="1"/>
  <c r="CE196" i="1"/>
  <c r="CE188" i="1"/>
  <c r="CE192" i="1"/>
  <c r="CE191" i="1"/>
  <c r="ER194" i="1"/>
  <c r="ER188" i="1"/>
  <c r="BB339" i="1"/>
  <c r="O348" i="1"/>
  <c r="P356" i="1"/>
  <c r="N337" i="1"/>
  <c r="BA339" i="1"/>
  <c r="BD350" i="1"/>
  <c r="L335" i="1"/>
  <c r="BC350" i="1"/>
  <c r="M337" i="1"/>
  <c r="ER195" i="1"/>
  <c r="ED195" i="1"/>
  <c r="EG194" i="1"/>
  <c r="EG193" i="1"/>
  <c r="EG195" i="1"/>
  <c r="EG189" i="1"/>
  <c r="EG188" i="1"/>
  <c r="EG196" i="1"/>
  <c r="EG192" i="1"/>
  <c r="EG191" i="1"/>
  <c r="CE195" i="1"/>
  <c r="CD195" i="1"/>
  <c r="H323" i="1"/>
  <c r="DQ324" i="1"/>
  <c r="DR324" i="1"/>
  <c r="DT324" i="1"/>
  <c r="DS324" i="1"/>
  <c r="CZ324" i="1"/>
  <c r="DD324" i="1"/>
  <c r="DC324" i="1"/>
  <c r="CH188" i="4"/>
  <c r="CA188" i="4"/>
  <c r="BT188" i="4"/>
  <c r="CE190" i="4"/>
  <c r="BX190" i="4"/>
  <c r="BQ190" i="4"/>
  <c r="F191" i="4"/>
  <c r="CD254" i="4"/>
  <c r="BW254" i="4"/>
  <c r="BP254" i="4"/>
  <c r="BZ254" i="4"/>
  <c r="CG254" i="4"/>
  <c r="BS254" i="4"/>
  <c r="CF254" i="4"/>
  <c r="BY254" i="4"/>
  <c r="BR254" i="4"/>
  <c r="BZ653" i="4"/>
  <c r="BS653" i="4"/>
  <c r="CG653" i="4"/>
  <c r="CE520" i="4"/>
  <c r="BX520" i="4"/>
  <c r="BQ520" i="4"/>
  <c r="CH584" i="4"/>
  <c r="BT584" i="4"/>
  <c r="CA584" i="4"/>
  <c r="BY653" i="4"/>
  <c r="BR653" i="4"/>
  <c r="CF653" i="4"/>
  <c r="BW653" i="4"/>
  <c r="BP653" i="4"/>
  <c r="CD653" i="4"/>
  <c r="I189" i="4"/>
  <c r="B188" i="4"/>
  <c r="H271" i="1"/>
  <c r="CF324" i="1"/>
  <c r="BQ246" i="1"/>
  <c r="BP246" i="1"/>
  <c r="G255" i="4"/>
  <c r="H255" i="4"/>
  <c r="E255" i="4"/>
  <c r="E654" i="4"/>
  <c r="H654" i="4"/>
  <c r="G654" i="4"/>
  <c r="A256" i="4"/>
  <c r="B247" i="1"/>
  <c r="BS246" i="1"/>
  <c r="BR246" i="1"/>
  <c r="AW197" i="1"/>
  <c r="BZ197" i="1"/>
  <c r="BY197" i="1"/>
  <c r="EE197" i="1"/>
  <c r="DV197" i="1"/>
  <c r="CF272" i="1"/>
  <c r="F521" i="4"/>
  <c r="I585" i="4"/>
  <c r="DY197" i="1"/>
  <c r="AQ197" i="1"/>
  <c r="DU197" i="1"/>
  <c r="BX197" i="1"/>
  <c r="EO197" i="1"/>
  <c r="BU197" i="1"/>
  <c r="BV197" i="1"/>
  <c r="DC197" i="1"/>
  <c r="DD197" i="1"/>
  <c r="BW197" i="1"/>
  <c r="EL197" i="1"/>
  <c r="EC197" i="1"/>
  <c r="EF197" i="1"/>
  <c r="DW197" i="1"/>
  <c r="DZ197" i="1"/>
  <c r="BT197" i="1"/>
  <c r="T197" i="1"/>
  <c r="S197" i="1"/>
  <c r="AA197" i="1"/>
  <c r="Y197" i="1"/>
  <c r="V197" i="1"/>
  <c r="AC197" i="1"/>
  <c r="DE197" i="1"/>
  <c r="DF197" i="1"/>
  <c r="Q197" i="1"/>
  <c r="R197" i="1"/>
  <c r="CF81" i="1"/>
  <c r="CF132" i="1" s="1"/>
  <c r="H132" i="1" s="1"/>
  <c r="H80" i="1"/>
  <c r="I80" i="1" s="1"/>
  <c r="EK197" i="1"/>
  <c r="BF197" i="1"/>
  <c r="BG197" i="1"/>
  <c r="EM197" i="1"/>
  <c r="DT197" i="1"/>
  <c r="DS197" i="1"/>
  <c r="EA197" i="1"/>
  <c r="CY197" i="1"/>
  <c r="CZ197" i="1"/>
  <c r="DN197" i="1"/>
  <c r="CG197" i="1"/>
  <c r="EP197" i="1"/>
  <c r="AV197" i="1"/>
  <c r="AU197" i="1"/>
  <c r="DX197" i="1"/>
  <c r="BE197" i="1"/>
  <c r="EB197" i="1"/>
  <c r="BO197" i="1"/>
  <c r="AM197" i="1"/>
  <c r="AN197" i="1"/>
  <c r="BN197" i="1"/>
  <c r="CD197" i="1"/>
  <c r="CE197" i="1"/>
  <c r="CC197" i="1"/>
  <c r="CH197" i="1"/>
  <c r="DR197" i="1"/>
  <c r="CO197" i="1"/>
  <c r="CP197" i="1"/>
  <c r="AL197" i="1"/>
  <c r="EJ197" i="1"/>
  <c r="ED197" i="1"/>
  <c r="ES197" i="1"/>
  <c r="N197" i="1"/>
  <c r="O197" i="1"/>
  <c r="M197" i="1"/>
  <c r="P197" i="1"/>
  <c r="EG197" i="1"/>
  <c r="DG197" i="1"/>
  <c r="DH197" i="1"/>
  <c r="AT197" i="1"/>
  <c r="CA197" i="1"/>
  <c r="AS197" i="1"/>
  <c r="CB197" i="1"/>
  <c r="L197" i="1"/>
  <c r="DQ197" i="1"/>
  <c r="CJ197" i="1"/>
  <c r="AZ197" i="1"/>
  <c r="CR197" i="1"/>
  <c r="AG197" i="1"/>
  <c r="AH197" i="1"/>
  <c r="AB197" i="1"/>
  <c r="CN197" i="1"/>
  <c r="CQ197" i="1"/>
  <c r="DM197" i="1"/>
  <c r="BC197" i="1"/>
  <c r="CU197" i="1"/>
  <c r="CW197" i="1"/>
  <c r="BI197" i="1"/>
  <c r="DP197" i="1"/>
  <c r="BK197" i="1"/>
  <c r="BH197" i="1"/>
  <c r="AI197" i="1"/>
  <c r="BJ197" i="1"/>
  <c r="AF197" i="1"/>
  <c r="CM197" i="1"/>
  <c r="CV197" i="1"/>
  <c r="CX197" i="1"/>
  <c r="AY197" i="1"/>
  <c r="CK197" i="1"/>
  <c r="CT197" i="1"/>
  <c r="AJ197" i="1"/>
  <c r="BL197" i="1"/>
  <c r="CI197" i="1"/>
  <c r="ER197" i="1"/>
  <c r="AE197" i="1"/>
  <c r="EH197" i="1"/>
  <c r="AP197" i="1"/>
  <c r="BA197" i="1"/>
  <c r="BB197" i="1"/>
  <c r="DO197" i="1"/>
  <c r="BD197" i="1"/>
  <c r="AK197" i="1"/>
  <c r="BM197" i="1"/>
  <c r="CL197" i="1"/>
  <c r="AX197" i="1"/>
  <c r="W197" i="1"/>
  <c r="EI197" i="1"/>
  <c r="AR197" i="1"/>
  <c r="DJ197" i="1"/>
  <c r="DL197" i="1"/>
  <c r="AO197" i="1"/>
  <c r="DI197" i="1"/>
  <c r="EN197" i="1"/>
  <c r="EQ197" i="1"/>
  <c r="DK197" i="1"/>
  <c r="AR294" i="1" l="1"/>
  <c r="C272" i="1"/>
  <c r="DZ325" i="1"/>
  <c r="Z247" i="1"/>
  <c r="AD247" i="1"/>
  <c r="U247" i="1"/>
  <c r="X247" i="1"/>
  <c r="K247" i="1"/>
  <c r="J247" i="1"/>
  <c r="BA340" i="1"/>
  <c r="BD351" i="1"/>
  <c r="N338" i="1"/>
  <c r="P357" i="1"/>
  <c r="M338" i="1"/>
  <c r="O349" i="1"/>
  <c r="BC351" i="1"/>
  <c r="L336" i="1"/>
  <c r="BB340" i="1"/>
  <c r="H324" i="1"/>
  <c r="DQ325" i="1"/>
  <c r="DT325" i="1"/>
  <c r="DS325" i="1"/>
  <c r="DR325" i="1"/>
  <c r="CZ325" i="1"/>
  <c r="DD325" i="1"/>
  <c r="DC325" i="1"/>
  <c r="CA189" i="4"/>
  <c r="BT189" i="4"/>
  <c r="CH189" i="4"/>
  <c r="BP255" i="4"/>
  <c r="CD255" i="4"/>
  <c r="BW255" i="4"/>
  <c r="BS255" i="4"/>
  <c r="CG255" i="4"/>
  <c r="BZ255" i="4"/>
  <c r="BR255" i="4"/>
  <c r="CF255" i="4"/>
  <c r="BY255" i="4"/>
  <c r="BQ191" i="4"/>
  <c r="CE191" i="4"/>
  <c r="BX191" i="4"/>
  <c r="F192" i="4"/>
  <c r="BQ521" i="4"/>
  <c r="BX521" i="4"/>
  <c r="CE521" i="4"/>
  <c r="CD654" i="4"/>
  <c r="BW654" i="4"/>
  <c r="BP654" i="4"/>
  <c r="CF654" i="4"/>
  <c r="BY654" i="4"/>
  <c r="BR654" i="4"/>
  <c r="BT585" i="4"/>
  <c r="CH585" i="4"/>
  <c r="CA585" i="4"/>
  <c r="CG654" i="4"/>
  <c r="BZ654" i="4"/>
  <c r="BS654" i="4"/>
  <c r="I190" i="4"/>
  <c r="B189" i="4"/>
  <c r="H272" i="1"/>
  <c r="BQ247" i="1"/>
  <c r="BP247" i="1"/>
  <c r="G256" i="4"/>
  <c r="H256" i="4"/>
  <c r="E256" i="4"/>
  <c r="E655" i="4"/>
  <c r="H655" i="4"/>
  <c r="G655" i="4"/>
  <c r="A257" i="4"/>
  <c r="BS247" i="1"/>
  <c r="BR247" i="1"/>
  <c r="AW198" i="1"/>
  <c r="BZ198" i="1"/>
  <c r="BY198" i="1"/>
  <c r="EE198" i="1"/>
  <c r="DV198" i="1"/>
  <c r="CF273" i="1"/>
  <c r="DY198" i="1"/>
  <c r="CF325" i="1"/>
  <c r="AQ198" i="1"/>
  <c r="DU198" i="1"/>
  <c r="BX198" i="1"/>
  <c r="EO198" i="1"/>
  <c r="BV198" i="1"/>
  <c r="BU198" i="1"/>
  <c r="DC198" i="1"/>
  <c r="DD198" i="1"/>
  <c r="BW198" i="1"/>
  <c r="EL198" i="1"/>
  <c r="EC198" i="1"/>
  <c r="EF198" i="1"/>
  <c r="DW198" i="1"/>
  <c r="DZ198" i="1"/>
  <c r="BT198" i="1"/>
  <c r="T198" i="1"/>
  <c r="S198" i="1"/>
  <c r="AA198" i="1"/>
  <c r="Y198" i="1"/>
  <c r="V198" i="1"/>
  <c r="AC198" i="1"/>
  <c r="DE198" i="1"/>
  <c r="DF198" i="1"/>
  <c r="R198" i="1"/>
  <c r="Q198" i="1"/>
  <c r="CF82" i="1"/>
  <c r="CF133" i="1" s="1"/>
  <c r="H133" i="1" s="1"/>
  <c r="H81" i="1"/>
  <c r="I81" i="1" s="1"/>
  <c r="EK198" i="1"/>
  <c r="BF198" i="1"/>
  <c r="BG198" i="1"/>
  <c r="EM198" i="1"/>
  <c r="DT198" i="1"/>
  <c r="DS198" i="1"/>
  <c r="EA198" i="1"/>
  <c r="CY198" i="1"/>
  <c r="CZ198" i="1"/>
  <c r="DN198" i="1"/>
  <c r="CG198" i="1"/>
  <c r="AV198" i="1"/>
  <c r="AU198" i="1"/>
  <c r="DX198" i="1"/>
  <c r="BE198" i="1"/>
  <c r="EB198" i="1"/>
  <c r="BO198" i="1"/>
  <c r="AR198" i="1"/>
  <c r="CX198" i="1"/>
  <c r="AE198" i="1"/>
  <c r="AL198" i="1"/>
  <c r="CR198" i="1"/>
  <c r="AB198" i="1"/>
  <c r="CA198" i="1"/>
  <c r="EH198" i="1"/>
  <c r="AT198" i="1"/>
  <c r="AK198" i="1"/>
  <c r="CO198" i="1"/>
  <c r="DM198" i="1"/>
  <c r="ER198" i="1"/>
  <c r="ED198" i="1"/>
  <c r="DQ198" i="1"/>
  <c r="N198" i="1"/>
  <c r="AX198" i="1"/>
  <c r="BD198" i="1"/>
  <c r="CS198" i="1"/>
  <c r="BK198" i="1"/>
  <c r="EJ198" i="1"/>
  <c r="DG198" i="1"/>
  <c r="CH198" i="1"/>
  <c r="DO198" i="1"/>
  <c r="ES198" i="1"/>
  <c r="BB198" i="1"/>
  <c r="CB198" i="1"/>
  <c r="DP198" i="1"/>
  <c r="BI198" i="1"/>
  <c r="CU198" i="1"/>
  <c r="O198" i="1"/>
  <c r="AY198" i="1"/>
  <c r="AH198" i="1"/>
  <c r="L198" i="1"/>
  <c r="EG198" i="1"/>
  <c r="DH198" i="1"/>
  <c r="CI198" i="1"/>
  <c r="CJ198" i="1"/>
  <c r="CV198" i="1"/>
  <c r="BL198" i="1"/>
  <c r="BA198" i="1"/>
  <c r="AM198" i="1"/>
  <c r="AP198" i="1"/>
  <c r="CD198" i="1"/>
  <c r="CE198" i="1"/>
  <c r="BN198" i="1"/>
  <c r="BH198" i="1"/>
  <c r="M198" i="1"/>
  <c r="AF198" i="1"/>
  <c r="CL198" i="1"/>
  <c r="P198" i="1"/>
  <c r="BM198" i="1"/>
  <c r="CQ198" i="1"/>
  <c r="EI198" i="1"/>
  <c r="BC198" i="1"/>
  <c r="W198" i="1"/>
  <c r="AN198" i="1"/>
  <c r="BJ198" i="1"/>
  <c r="DR198" i="1"/>
  <c r="CM198" i="1"/>
  <c r="CW198" i="1"/>
  <c r="AS198" i="1"/>
  <c r="AJ198" i="1"/>
  <c r="CK198" i="1"/>
  <c r="CN198" i="1"/>
  <c r="AG198" i="1"/>
  <c r="AI198" i="1"/>
  <c r="CC198" i="1"/>
  <c r="CP198" i="1"/>
  <c r="AZ198" i="1"/>
  <c r="DJ198" i="1"/>
  <c r="AO198" i="1"/>
  <c r="EP198" i="1"/>
  <c r="EQ198" i="1"/>
  <c r="EN198" i="1"/>
  <c r="DK198" i="1"/>
  <c r="DL198" i="1"/>
  <c r="DI198" i="1"/>
  <c r="AR295" i="1" l="1"/>
  <c r="C273" i="1"/>
  <c r="CF173" i="1"/>
  <c r="C173" i="1" s="1"/>
  <c r="CF186" i="1"/>
  <c r="H186" i="1" s="1"/>
  <c r="BC352" i="1"/>
  <c r="O350" i="1"/>
  <c r="BB341" i="1"/>
  <c r="M339" i="1"/>
  <c r="L337" i="1"/>
  <c r="P358" i="1"/>
  <c r="N339" i="1"/>
  <c r="BD352" i="1"/>
  <c r="BA341" i="1"/>
  <c r="H325" i="1"/>
  <c r="BP256" i="4"/>
  <c r="CD256" i="4"/>
  <c r="BW256" i="4"/>
  <c r="CG256" i="4"/>
  <c r="BZ256" i="4"/>
  <c r="BS256" i="4"/>
  <c r="BY256" i="4"/>
  <c r="CF256" i="4"/>
  <c r="BR256" i="4"/>
  <c r="CE192" i="4"/>
  <c r="BX192" i="4"/>
  <c r="BQ192" i="4"/>
  <c r="F193" i="4"/>
  <c r="CH190" i="4"/>
  <c r="CA190" i="4"/>
  <c r="BT190" i="4"/>
  <c r="BR655" i="4"/>
  <c r="CF655" i="4"/>
  <c r="BY655" i="4"/>
  <c r="CG655" i="4"/>
  <c r="BZ655" i="4"/>
  <c r="BS655" i="4"/>
  <c r="BP655" i="4"/>
  <c r="CD655" i="4"/>
  <c r="BW655" i="4"/>
  <c r="I191" i="4"/>
  <c r="B190" i="4"/>
  <c r="H273" i="1"/>
  <c r="G257" i="4"/>
  <c r="E257" i="4"/>
  <c r="H257" i="4"/>
  <c r="E656" i="4"/>
  <c r="H656" i="4"/>
  <c r="G656" i="4"/>
  <c r="A258" i="4"/>
  <c r="AW199" i="1"/>
  <c r="BZ199" i="1"/>
  <c r="BY199" i="1"/>
  <c r="EE199" i="1"/>
  <c r="DV199" i="1"/>
  <c r="CF274" i="1"/>
  <c r="F522" i="4"/>
  <c r="I586" i="4"/>
  <c r="DY199" i="1"/>
  <c r="AQ199" i="1"/>
  <c r="DU199" i="1"/>
  <c r="BX199" i="1"/>
  <c r="EO199" i="1"/>
  <c r="BV199" i="1"/>
  <c r="BU199" i="1"/>
  <c r="DC199" i="1"/>
  <c r="DD199" i="1"/>
  <c r="BW199" i="1"/>
  <c r="EL199" i="1"/>
  <c r="EC199" i="1"/>
  <c r="EF199" i="1"/>
  <c r="DW199" i="1"/>
  <c r="DZ199" i="1"/>
  <c r="BT199" i="1"/>
  <c r="S199" i="1"/>
  <c r="T199" i="1"/>
  <c r="AA199" i="1"/>
  <c r="Y199" i="1"/>
  <c r="V199" i="1"/>
  <c r="AC199" i="1"/>
  <c r="DE199" i="1"/>
  <c r="DF199" i="1"/>
  <c r="R199" i="1"/>
  <c r="Q199" i="1"/>
  <c r="H82" i="1"/>
  <c r="I82" i="1" s="1"/>
  <c r="CF326" i="1"/>
  <c r="EK199" i="1"/>
  <c r="BF199" i="1"/>
  <c r="BG199" i="1"/>
  <c r="EM199" i="1"/>
  <c r="DT199" i="1"/>
  <c r="DS199" i="1"/>
  <c r="EA199" i="1"/>
  <c r="CZ199" i="1"/>
  <c r="CY199" i="1"/>
  <c r="DN199" i="1"/>
  <c r="CG199" i="1"/>
  <c r="BE199" i="1"/>
  <c r="AV199" i="1"/>
  <c r="AU199" i="1"/>
  <c r="DP199" i="1"/>
  <c r="DX199" i="1"/>
  <c r="DG199" i="1"/>
  <c r="BK199" i="1"/>
  <c r="CV199" i="1"/>
  <c r="CW199" i="1"/>
  <c r="AI199" i="1"/>
  <c r="CB199" i="1"/>
  <c r="CK199" i="1"/>
  <c r="ER199" i="1"/>
  <c r="CX199" i="1"/>
  <c r="CL199" i="1"/>
  <c r="CM199" i="1"/>
  <c r="W199" i="1"/>
  <c r="CN199" i="1"/>
  <c r="CO199" i="1"/>
  <c r="CP199" i="1"/>
  <c r="AB199" i="1"/>
  <c r="AS199" i="1"/>
  <c r="P199" i="1"/>
  <c r="AZ199" i="1"/>
  <c r="BA199" i="1"/>
  <c r="BC199" i="1"/>
  <c r="BD199" i="1"/>
  <c r="BH199" i="1"/>
  <c r="CQ199" i="1"/>
  <c r="BI199" i="1"/>
  <c r="AE199" i="1"/>
  <c r="BJ199" i="1"/>
  <c r="L199" i="1"/>
  <c r="CR199" i="1"/>
  <c r="DH199" i="1"/>
  <c r="DO199" i="1"/>
  <c r="BL199" i="1"/>
  <c r="AF199" i="1"/>
  <c r="AP199" i="1"/>
  <c r="AG199" i="1"/>
  <c r="BM199" i="1"/>
  <c r="AH199" i="1"/>
  <c r="AJ199" i="1"/>
  <c r="M199" i="1"/>
  <c r="EH199" i="1"/>
  <c r="CS199" i="1"/>
  <c r="AK199" i="1"/>
  <c r="N199" i="1"/>
  <c r="AR199" i="1"/>
  <c r="EI199" i="1"/>
  <c r="AL199" i="1"/>
  <c r="AT199" i="1"/>
  <c r="EJ199" i="1"/>
  <c r="CA199" i="1"/>
  <c r="AM199" i="1"/>
  <c r="O199" i="1"/>
  <c r="BN199" i="1"/>
  <c r="AN199" i="1"/>
  <c r="ED199" i="1"/>
  <c r="ES199" i="1"/>
  <c r="BB199" i="1"/>
  <c r="AX199" i="1"/>
  <c r="EG199" i="1"/>
  <c r="AY199" i="1"/>
  <c r="DM199" i="1"/>
  <c r="CU199" i="1"/>
  <c r="DQ199" i="1"/>
  <c r="CC199" i="1"/>
  <c r="DR199" i="1"/>
  <c r="CD199" i="1"/>
  <c r="CH199" i="1"/>
  <c r="CE199" i="1"/>
  <c r="CI199" i="1"/>
  <c r="CJ199" i="1"/>
  <c r="EB199" i="1"/>
  <c r="BO199" i="1"/>
  <c r="AO199" i="1"/>
  <c r="EN199" i="1"/>
  <c r="DJ199" i="1"/>
  <c r="EP199" i="1"/>
  <c r="EQ199" i="1"/>
  <c r="DL199" i="1"/>
  <c r="DK199" i="1"/>
  <c r="DI199" i="1"/>
  <c r="AR296" i="1" l="1"/>
  <c r="H173" i="1"/>
  <c r="C274" i="1"/>
  <c r="CF187" i="1"/>
  <c r="CF199" i="1" s="1"/>
  <c r="BA342" i="1"/>
  <c r="BD353" i="1"/>
  <c r="O351" i="1"/>
  <c r="N340" i="1"/>
  <c r="P359" i="1"/>
  <c r="L338" i="1"/>
  <c r="M340" i="1"/>
  <c r="BC353" i="1"/>
  <c r="BB342" i="1"/>
  <c r="H326" i="1"/>
  <c r="BT191" i="4"/>
  <c r="CH191" i="4"/>
  <c r="CA191" i="4"/>
  <c r="CE193" i="4"/>
  <c r="BX193" i="4"/>
  <c r="BQ193" i="4"/>
  <c r="F194" i="4"/>
  <c r="BS257" i="4"/>
  <c r="CG257" i="4"/>
  <c r="BZ257" i="4"/>
  <c r="BP257" i="4"/>
  <c r="CD257" i="4"/>
  <c r="BW257" i="4"/>
  <c r="CF257" i="4"/>
  <c r="BY257" i="4"/>
  <c r="BR257" i="4"/>
  <c r="BY656" i="4"/>
  <c r="BR656" i="4"/>
  <c r="CF656" i="4"/>
  <c r="BZ656" i="4"/>
  <c r="BS656" i="4"/>
  <c r="CG656" i="4"/>
  <c r="BW656" i="4"/>
  <c r="BP656" i="4"/>
  <c r="CD656" i="4"/>
  <c r="CH586" i="4"/>
  <c r="CA586" i="4"/>
  <c r="BT586" i="4"/>
  <c r="BX522" i="4"/>
  <c r="CE522" i="4"/>
  <c r="BQ522" i="4"/>
  <c r="I192" i="4"/>
  <c r="B191" i="4"/>
  <c r="H274" i="1"/>
  <c r="G258" i="4"/>
  <c r="E258" i="4"/>
  <c r="H258" i="4"/>
  <c r="E657" i="4"/>
  <c r="H657" i="4"/>
  <c r="G657" i="4"/>
  <c r="A259" i="4"/>
  <c r="AW200" i="1"/>
  <c r="BZ200" i="1"/>
  <c r="BY200" i="1"/>
  <c r="EE200" i="1"/>
  <c r="DV200" i="1"/>
  <c r="CF275" i="1"/>
  <c r="I587" i="4"/>
  <c r="F523" i="4"/>
  <c r="DY200" i="1"/>
  <c r="CF198" i="1"/>
  <c r="H187" i="1"/>
  <c r="CF197" i="1"/>
  <c r="CF196" i="1"/>
  <c r="CF194" i="1"/>
  <c r="CF193" i="1"/>
  <c r="CF192" i="1"/>
  <c r="CF191" i="1"/>
  <c r="CF190" i="1"/>
  <c r="CF189" i="1"/>
  <c r="CF188" i="1"/>
  <c r="AQ200" i="1"/>
  <c r="DU200" i="1"/>
  <c r="BX200" i="1"/>
  <c r="EO200" i="1"/>
  <c r="BV200" i="1"/>
  <c r="BU200" i="1"/>
  <c r="DC200" i="1"/>
  <c r="DD200" i="1"/>
  <c r="BW200" i="1"/>
  <c r="EL200" i="1"/>
  <c r="EC200" i="1"/>
  <c r="EF200" i="1"/>
  <c r="DW200" i="1"/>
  <c r="DZ200" i="1"/>
  <c r="BT200" i="1"/>
  <c r="T200" i="1"/>
  <c r="S200" i="1"/>
  <c r="AA200" i="1"/>
  <c r="Y200" i="1"/>
  <c r="V200" i="1"/>
  <c r="AC200" i="1"/>
  <c r="DE200" i="1"/>
  <c r="DF200" i="1"/>
  <c r="R200" i="1"/>
  <c r="Q200" i="1"/>
  <c r="EK200" i="1"/>
  <c r="BG200" i="1"/>
  <c r="BF200" i="1"/>
  <c r="EM200" i="1"/>
  <c r="DT200" i="1"/>
  <c r="DS200" i="1"/>
  <c r="EA200" i="1"/>
  <c r="CY200" i="1"/>
  <c r="CZ200" i="1"/>
  <c r="DN200" i="1"/>
  <c r="CG200" i="1"/>
  <c r="AV200" i="1"/>
  <c r="AU200" i="1"/>
  <c r="BE200" i="1"/>
  <c r="AY200" i="1"/>
  <c r="AP200" i="1"/>
  <c r="BM200" i="1"/>
  <c r="BL200" i="1"/>
  <c r="DI200" i="1"/>
  <c r="DX200" i="1"/>
  <c r="DL200" i="1"/>
  <c r="CS200" i="1"/>
  <c r="AF200" i="1"/>
  <c r="CR200" i="1"/>
  <c r="CU200" i="1"/>
  <c r="CQ200" i="1"/>
  <c r="AG200" i="1"/>
  <c r="AH200" i="1"/>
  <c r="DO200" i="1"/>
  <c r="CX200" i="1"/>
  <c r="CE200" i="1"/>
  <c r="EH200" i="1"/>
  <c r="CF200" i="1"/>
  <c r="DP200" i="1"/>
  <c r="DM200" i="1"/>
  <c r="AE200" i="1"/>
  <c r="CP200" i="1"/>
  <c r="CV200" i="1"/>
  <c r="W200" i="1"/>
  <c r="CW200" i="1"/>
  <c r="CD200" i="1"/>
  <c r="ES200" i="1"/>
  <c r="AB200" i="1"/>
  <c r="M200" i="1"/>
  <c r="N200" i="1"/>
  <c r="L200" i="1"/>
  <c r="O200" i="1"/>
  <c r="P200" i="1"/>
  <c r="AZ200" i="1"/>
  <c r="BA200" i="1"/>
  <c r="CH200" i="1"/>
  <c r="CI200" i="1"/>
  <c r="CJ200" i="1"/>
  <c r="CN200" i="1"/>
  <c r="AK200" i="1"/>
  <c r="AM200" i="1"/>
  <c r="BD200" i="1"/>
  <c r="BN200" i="1"/>
  <c r="AL200" i="1"/>
  <c r="BH200" i="1"/>
  <c r="ED200" i="1"/>
  <c r="BI200" i="1"/>
  <c r="EG200" i="1"/>
  <c r="AN200" i="1"/>
  <c r="BJ200" i="1"/>
  <c r="ER200" i="1"/>
  <c r="AX200" i="1"/>
  <c r="BK200" i="1"/>
  <c r="EN200" i="1"/>
  <c r="BO200" i="1"/>
  <c r="EB200" i="1"/>
  <c r="DJ200" i="1"/>
  <c r="AR200" i="1"/>
  <c r="AO200" i="1"/>
  <c r="DG200" i="1"/>
  <c r="CK200" i="1"/>
  <c r="AS200" i="1"/>
  <c r="CL200" i="1"/>
  <c r="DH200" i="1"/>
  <c r="CM200" i="1"/>
  <c r="AT200" i="1"/>
  <c r="CO200" i="1"/>
  <c r="CA200" i="1"/>
  <c r="AI200" i="1"/>
  <c r="CB200" i="1"/>
  <c r="BB200" i="1"/>
  <c r="DQ200" i="1"/>
  <c r="EI200" i="1"/>
  <c r="CC200" i="1"/>
  <c r="EP200" i="1"/>
  <c r="AJ200" i="1"/>
  <c r="DR200" i="1"/>
  <c r="BC200" i="1"/>
  <c r="EJ200" i="1"/>
  <c r="DK200" i="1"/>
  <c r="EQ200" i="1"/>
  <c r="CF195" i="1" l="1"/>
  <c r="AR297" i="1"/>
  <c r="C275" i="1"/>
  <c r="L339" i="1"/>
  <c r="P360" i="1"/>
  <c r="N341" i="1"/>
  <c r="BB343" i="1"/>
  <c r="BC354" i="1"/>
  <c r="M341" i="1"/>
  <c r="O352" i="1"/>
  <c r="BD354" i="1"/>
  <c r="BA343" i="1"/>
  <c r="CA192" i="4"/>
  <c r="BT192" i="4"/>
  <c r="CH192" i="4"/>
  <c r="BZ258" i="4"/>
  <c r="BS258" i="4"/>
  <c r="CG258" i="4"/>
  <c r="CD258" i="4"/>
  <c r="BW258" i="4"/>
  <c r="BP258" i="4"/>
  <c r="CF258" i="4"/>
  <c r="BY258" i="4"/>
  <c r="BR258" i="4"/>
  <c r="BQ194" i="4"/>
  <c r="CE194" i="4"/>
  <c r="BX194" i="4"/>
  <c r="F195" i="4"/>
  <c r="CH587" i="4"/>
  <c r="CA587" i="4"/>
  <c r="BT587" i="4"/>
  <c r="CF657" i="4"/>
  <c r="BY657" i="4"/>
  <c r="BR657" i="4"/>
  <c r="CG657" i="4"/>
  <c r="BZ657" i="4"/>
  <c r="BS657" i="4"/>
  <c r="CD657" i="4"/>
  <c r="BP657" i="4"/>
  <c r="BW657" i="4"/>
  <c r="BX523" i="4"/>
  <c r="BQ523" i="4"/>
  <c r="CE523" i="4"/>
  <c r="I193" i="4"/>
  <c r="B192" i="4"/>
  <c r="H275" i="1"/>
  <c r="G259" i="4"/>
  <c r="E259" i="4"/>
  <c r="H259" i="4"/>
  <c r="H658" i="4"/>
  <c r="E658" i="4"/>
  <c r="G658" i="4"/>
  <c r="A260" i="4"/>
  <c r="H188" i="1"/>
  <c r="AW201" i="1"/>
  <c r="BY201" i="1"/>
  <c r="BZ201" i="1"/>
  <c r="EE201" i="1"/>
  <c r="DV201" i="1"/>
  <c r="I588" i="4"/>
  <c r="F524" i="4"/>
  <c r="DY201" i="1"/>
  <c r="AQ201" i="1"/>
  <c r="DU201" i="1"/>
  <c r="BX201" i="1"/>
  <c r="EO201" i="1"/>
  <c r="BV201" i="1"/>
  <c r="BU201" i="1"/>
  <c r="DC201" i="1"/>
  <c r="DD201" i="1"/>
  <c r="BW201" i="1"/>
  <c r="EL201" i="1"/>
  <c r="EC201" i="1"/>
  <c r="EF201" i="1"/>
  <c r="DW201" i="1"/>
  <c r="DZ201" i="1"/>
  <c r="BT201" i="1"/>
  <c r="T201" i="1"/>
  <c r="S201" i="1"/>
  <c r="AA201" i="1"/>
  <c r="Y201" i="1"/>
  <c r="V201" i="1"/>
  <c r="AC201" i="1"/>
  <c r="DE201" i="1"/>
  <c r="DF201" i="1"/>
  <c r="R201" i="1"/>
  <c r="Q201" i="1"/>
  <c r="EK201" i="1"/>
  <c r="BG201" i="1"/>
  <c r="BF201" i="1"/>
  <c r="EM201" i="1"/>
  <c r="DT201" i="1"/>
  <c r="DS201" i="1"/>
  <c r="EA201" i="1"/>
  <c r="CY201" i="1"/>
  <c r="CZ201" i="1"/>
  <c r="DN201" i="1"/>
  <c r="CG201" i="1"/>
  <c r="AV201" i="1"/>
  <c r="AU201" i="1"/>
  <c r="O201" i="1"/>
  <c r="BE201" i="1"/>
  <c r="CV201" i="1"/>
  <c r="AN201" i="1"/>
  <c r="AX201" i="1"/>
  <c r="EG201" i="1"/>
  <c r="AY201" i="1"/>
  <c r="ED201" i="1"/>
  <c r="ER201" i="1"/>
  <c r="AP201" i="1"/>
  <c r="ES201" i="1"/>
  <c r="AT201" i="1"/>
  <c r="CA201" i="1"/>
  <c r="AR201" i="1"/>
  <c r="CB201" i="1"/>
  <c r="CC201" i="1"/>
  <c r="CD201" i="1"/>
  <c r="CE201" i="1"/>
  <c r="CF201" i="1"/>
  <c r="CO201" i="1"/>
  <c r="AB201" i="1"/>
  <c r="DM201" i="1"/>
  <c r="N201" i="1"/>
  <c r="CP201" i="1"/>
  <c r="CQ201" i="1"/>
  <c r="L201" i="1"/>
  <c r="CR201" i="1"/>
  <c r="M201" i="1"/>
  <c r="CS201" i="1"/>
  <c r="CU201" i="1"/>
  <c r="DO201" i="1"/>
  <c r="AO201" i="1"/>
  <c r="DX201" i="1"/>
  <c r="BD201" i="1"/>
  <c r="CW201" i="1"/>
  <c r="DG201" i="1"/>
  <c r="BI201" i="1"/>
  <c r="AG201" i="1"/>
  <c r="P201" i="1"/>
  <c r="DH201" i="1"/>
  <c r="AS201" i="1"/>
  <c r="AZ201" i="1"/>
  <c r="DQ201" i="1"/>
  <c r="BK201" i="1"/>
  <c r="AH201" i="1"/>
  <c r="CX201" i="1"/>
  <c r="DR201" i="1"/>
  <c r="BM201" i="1"/>
  <c r="BA201" i="1"/>
  <c r="DP201" i="1"/>
  <c r="BJ201" i="1"/>
  <c r="CH201" i="1"/>
  <c r="BL201" i="1"/>
  <c r="EH201" i="1"/>
  <c r="AF201" i="1"/>
  <c r="AK201" i="1"/>
  <c r="CL201" i="1"/>
  <c r="BB201" i="1"/>
  <c r="AI201" i="1"/>
  <c r="CJ201" i="1"/>
  <c r="EI201" i="1"/>
  <c r="BH201" i="1"/>
  <c r="AL201" i="1"/>
  <c r="CM201" i="1"/>
  <c r="AJ201" i="1"/>
  <c r="CI201" i="1"/>
  <c r="CK201" i="1"/>
  <c r="W201" i="1"/>
  <c r="BC201" i="1"/>
  <c r="AM201" i="1"/>
  <c r="CN201" i="1"/>
  <c r="EJ201" i="1"/>
  <c r="AE201" i="1"/>
  <c r="BN201" i="1"/>
  <c r="DK201" i="1"/>
  <c r="DL201" i="1"/>
  <c r="DI201" i="1"/>
  <c r="EN201" i="1"/>
  <c r="BO201" i="1"/>
  <c r="EB201" i="1"/>
  <c r="EQ201" i="1"/>
  <c r="DJ201" i="1"/>
  <c r="EP201" i="1"/>
  <c r="AR298" i="1" l="1"/>
  <c r="M342" i="1"/>
  <c r="BA344" i="1"/>
  <c r="BD355" i="1"/>
  <c r="BC355" i="1"/>
  <c r="BB344" i="1"/>
  <c r="N342" i="1"/>
  <c r="O353" i="1"/>
  <c r="P361" i="1"/>
  <c r="L340" i="1"/>
  <c r="CH193" i="4"/>
  <c r="CA193" i="4"/>
  <c r="BT193" i="4"/>
  <c r="BZ259" i="4"/>
  <c r="CG259" i="4"/>
  <c r="BS259" i="4"/>
  <c r="CD259" i="4"/>
  <c r="BW259" i="4"/>
  <c r="BP259" i="4"/>
  <c r="BR259" i="4"/>
  <c r="CF259" i="4"/>
  <c r="BY259" i="4"/>
  <c r="CE195" i="4"/>
  <c r="BX195" i="4"/>
  <c r="BQ195" i="4"/>
  <c r="F196" i="4"/>
  <c r="CF658" i="4"/>
  <c r="BY658" i="4"/>
  <c r="BR658" i="4"/>
  <c r="BP658" i="4"/>
  <c r="CD658" i="4"/>
  <c r="BW658" i="4"/>
  <c r="CG658" i="4"/>
  <c r="BZ658" i="4"/>
  <c r="BS658" i="4"/>
  <c r="BX524" i="4"/>
  <c r="BQ524" i="4"/>
  <c r="CE524" i="4"/>
  <c r="BT588" i="4"/>
  <c r="CH588" i="4"/>
  <c r="CA588" i="4"/>
  <c r="I194" i="4"/>
  <c r="B193" i="4"/>
  <c r="H189" i="1"/>
  <c r="G260" i="4"/>
  <c r="E260" i="4"/>
  <c r="H260" i="4"/>
  <c r="H659" i="4"/>
  <c r="E659" i="4"/>
  <c r="G659" i="4"/>
  <c r="A261" i="4"/>
  <c r="AW202" i="1"/>
  <c r="BZ202" i="1"/>
  <c r="BY202" i="1"/>
  <c r="EE202" i="1"/>
  <c r="DV202" i="1"/>
  <c r="F525" i="4"/>
  <c r="I589" i="4"/>
  <c r="DY202" i="1"/>
  <c r="AQ202" i="1"/>
  <c r="DU202" i="1"/>
  <c r="BX202" i="1"/>
  <c r="EO202" i="1"/>
  <c r="BV202" i="1"/>
  <c r="BU202" i="1"/>
  <c r="DC202" i="1"/>
  <c r="DD202" i="1"/>
  <c r="BW202" i="1"/>
  <c r="EL202" i="1"/>
  <c r="EC202" i="1"/>
  <c r="EF202" i="1"/>
  <c r="DW202" i="1"/>
  <c r="DZ202" i="1"/>
  <c r="BT202" i="1"/>
  <c r="T202" i="1"/>
  <c r="S202" i="1"/>
  <c r="AA202" i="1"/>
  <c r="Y202" i="1"/>
  <c r="V202" i="1"/>
  <c r="AC202" i="1"/>
  <c r="DE202" i="1"/>
  <c r="DF202" i="1"/>
  <c r="R202" i="1"/>
  <c r="Q202" i="1"/>
  <c r="EK202" i="1"/>
  <c r="BF202" i="1"/>
  <c r="BG202" i="1"/>
  <c r="EM202" i="1"/>
  <c r="DT202" i="1"/>
  <c r="DS202" i="1"/>
  <c r="EA202" i="1"/>
  <c r="CZ202" i="1"/>
  <c r="CY202" i="1"/>
  <c r="DN202" i="1"/>
  <c r="CG202" i="1"/>
  <c r="AV202" i="1"/>
  <c r="AU202" i="1"/>
  <c r="DX202" i="1"/>
  <c r="BE202" i="1"/>
  <c r="DM202" i="1"/>
  <c r="CH202" i="1"/>
  <c r="DO202" i="1"/>
  <c r="DQ202" i="1"/>
  <c r="CU202" i="1"/>
  <c r="AG202" i="1"/>
  <c r="CV202" i="1"/>
  <c r="AF202" i="1"/>
  <c r="AX202" i="1"/>
  <c r="CR202" i="1"/>
  <c r="BK202" i="1"/>
  <c r="EH202" i="1"/>
  <c r="ES202" i="1"/>
  <c r="EJ202" i="1"/>
  <c r="AB202" i="1"/>
  <c r="AY202" i="1"/>
  <c r="AJ202" i="1"/>
  <c r="BL202" i="1"/>
  <c r="AI202" i="1"/>
  <c r="AP202" i="1"/>
  <c r="BM202" i="1"/>
  <c r="AH202" i="1"/>
  <c r="AR202" i="1"/>
  <c r="CX202" i="1"/>
  <c r="DG202" i="1"/>
  <c r="CS202" i="1"/>
  <c r="N202" i="1"/>
  <c r="AS202" i="1"/>
  <c r="BJ202" i="1"/>
  <c r="DH202" i="1"/>
  <c r="CW202" i="1"/>
  <c r="CN202" i="1"/>
  <c r="AT202" i="1"/>
  <c r="CO202" i="1"/>
  <c r="CM202" i="1"/>
  <c r="CP202" i="1"/>
  <c r="CB202" i="1"/>
  <c r="DI202" i="1"/>
  <c r="L202" i="1"/>
  <c r="CA202" i="1"/>
  <c r="AK202" i="1"/>
  <c r="CC202" i="1"/>
  <c r="EI202" i="1"/>
  <c r="DR202" i="1"/>
  <c r="M202" i="1"/>
  <c r="AL202" i="1"/>
  <c r="CD202" i="1"/>
  <c r="O202" i="1"/>
  <c r="AM202" i="1"/>
  <c r="CE202" i="1"/>
  <c r="P202" i="1"/>
  <c r="BN202" i="1"/>
  <c r="CI202" i="1"/>
  <c r="CF202" i="1"/>
  <c r="AN202" i="1"/>
  <c r="BA202" i="1"/>
  <c r="ED202" i="1"/>
  <c r="CJ202" i="1"/>
  <c r="BB202" i="1"/>
  <c r="CQ202" i="1"/>
  <c r="DP202" i="1"/>
  <c r="BC202" i="1"/>
  <c r="W202" i="1"/>
  <c r="CK202" i="1"/>
  <c r="AZ202" i="1"/>
  <c r="BD202" i="1"/>
  <c r="EG202" i="1"/>
  <c r="AE202" i="1"/>
  <c r="BH202" i="1"/>
  <c r="CL202" i="1"/>
  <c r="BI202" i="1"/>
  <c r="ER202" i="1"/>
  <c r="EN202" i="1"/>
  <c r="DK202" i="1"/>
  <c r="DL202" i="1"/>
  <c r="BO202" i="1"/>
  <c r="EB202" i="1"/>
  <c r="DJ202" i="1"/>
  <c r="AO202" i="1"/>
  <c r="EP202" i="1"/>
  <c r="EQ202" i="1"/>
  <c r="AR299" i="1" l="1"/>
  <c r="L341" i="1"/>
  <c r="BC356" i="1"/>
  <c r="P362" i="1"/>
  <c r="BD356" i="1"/>
  <c r="BA345" i="1"/>
  <c r="O354" i="1"/>
  <c r="N343" i="1"/>
  <c r="BB345" i="1"/>
  <c r="M343" i="1"/>
  <c r="BT194" i="4"/>
  <c r="CA194" i="4"/>
  <c r="CH194" i="4"/>
  <c r="CG260" i="4"/>
  <c r="BS260" i="4"/>
  <c r="BZ260" i="4"/>
  <c r="BW260" i="4"/>
  <c r="BP260" i="4"/>
  <c r="CD260" i="4"/>
  <c r="BY260" i="4"/>
  <c r="BR260" i="4"/>
  <c r="CF260" i="4"/>
  <c r="BQ196" i="4"/>
  <c r="CE196" i="4"/>
  <c r="BX196" i="4"/>
  <c r="F197" i="4"/>
  <c r="BY659" i="4"/>
  <c r="BR659" i="4"/>
  <c r="CF659" i="4"/>
  <c r="BW659" i="4"/>
  <c r="BP659" i="4"/>
  <c r="CD659" i="4"/>
  <c r="BZ659" i="4"/>
  <c r="BS659" i="4"/>
  <c r="CG659" i="4"/>
  <c r="CH589" i="4"/>
  <c r="CA589" i="4"/>
  <c r="BT589" i="4"/>
  <c r="CE525" i="4"/>
  <c r="BX525" i="4"/>
  <c r="BQ525" i="4"/>
  <c r="I195" i="4"/>
  <c r="B194" i="4"/>
  <c r="H190" i="1"/>
  <c r="G261" i="4"/>
  <c r="H261" i="4"/>
  <c r="E261" i="4"/>
  <c r="H660" i="4"/>
  <c r="E660" i="4"/>
  <c r="G660" i="4"/>
  <c r="A262" i="4"/>
  <c r="AW203" i="1"/>
  <c r="BZ203" i="1"/>
  <c r="BY203" i="1"/>
  <c r="EE203" i="1"/>
  <c r="DV203" i="1"/>
  <c r="DY203" i="1"/>
  <c r="AQ203" i="1"/>
  <c r="DU203" i="1"/>
  <c r="BX203" i="1"/>
  <c r="EO203" i="1"/>
  <c r="BV203" i="1"/>
  <c r="BU203" i="1"/>
  <c r="DC203" i="1"/>
  <c r="DD203" i="1"/>
  <c r="BW203" i="1"/>
  <c r="EL203" i="1"/>
  <c r="EC203" i="1"/>
  <c r="EF203" i="1"/>
  <c r="DW203" i="1"/>
  <c r="DZ203" i="1"/>
  <c r="BT203" i="1"/>
  <c r="S203" i="1"/>
  <c r="T203" i="1"/>
  <c r="AA203" i="1"/>
  <c r="Y203" i="1"/>
  <c r="V203" i="1"/>
  <c r="AC203" i="1"/>
  <c r="DE203" i="1"/>
  <c r="DF203" i="1"/>
  <c r="R203" i="1"/>
  <c r="Q203" i="1"/>
  <c r="EK203" i="1"/>
  <c r="BG203" i="1"/>
  <c r="BF203" i="1"/>
  <c r="EM203" i="1"/>
  <c r="DT203" i="1"/>
  <c r="DS203" i="1"/>
  <c r="CZ203" i="1"/>
  <c r="CY203" i="1"/>
  <c r="CG203" i="1"/>
  <c r="EA203" i="1"/>
  <c r="CL203" i="1"/>
  <c r="DN203" i="1"/>
  <c r="AV203" i="1"/>
  <c r="AU203" i="1"/>
  <c r="DX203" i="1"/>
  <c r="BE203" i="1"/>
  <c r="AT203" i="1"/>
  <c r="CF203" i="1"/>
  <c r="DP203" i="1"/>
  <c r="BM203" i="1"/>
  <c r="DR203" i="1"/>
  <c r="CH203" i="1"/>
  <c r="CI203" i="1"/>
  <c r="CJ203" i="1"/>
  <c r="CK203" i="1"/>
  <c r="AJ203" i="1"/>
  <c r="BN203" i="1"/>
  <c r="AR203" i="1"/>
  <c r="AL203" i="1"/>
  <c r="BH203" i="1"/>
  <c r="DM203" i="1"/>
  <c r="DK203" i="1"/>
  <c r="ED203" i="1"/>
  <c r="DL203" i="1"/>
  <c r="DI203" i="1"/>
  <c r="CN203" i="1"/>
  <c r="EN203" i="1"/>
  <c r="CO203" i="1"/>
  <c r="BO203" i="1"/>
  <c r="AP203" i="1"/>
  <c r="ER203" i="1"/>
  <c r="AX203" i="1"/>
  <c r="DG203" i="1"/>
  <c r="EB203" i="1"/>
  <c r="CM203" i="1"/>
  <c r="CP203" i="1"/>
  <c r="CQ203" i="1"/>
  <c r="N203" i="1"/>
  <c r="CW203" i="1"/>
  <c r="BA203" i="1"/>
  <c r="EH203" i="1"/>
  <c r="AI203" i="1"/>
  <c r="BB203" i="1"/>
  <c r="EI203" i="1"/>
  <c r="BC203" i="1"/>
  <c r="EJ203" i="1"/>
  <c r="AK203" i="1"/>
  <c r="BD203" i="1"/>
  <c r="AO203" i="1"/>
  <c r="CA203" i="1"/>
  <c r="L203" i="1"/>
  <c r="AM203" i="1"/>
  <c r="CB203" i="1"/>
  <c r="CR203" i="1"/>
  <c r="BI203" i="1"/>
  <c r="CC203" i="1"/>
  <c r="EG203" i="1"/>
  <c r="CD203" i="1"/>
  <c r="M203" i="1"/>
  <c r="AN203" i="1"/>
  <c r="CE203" i="1"/>
  <c r="CS203" i="1"/>
  <c r="BJ203" i="1"/>
  <c r="AE203" i="1"/>
  <c r="CU203" i="1"/>
  <c r="BK203" i="1"/>
  <c r="DO203" i="1"/>
  <c r="ES203" i="1"/>
  <c r="W203" i="1"/>
  <c r="O203" i="1"/>
  <c r="AY203" i="1"/>
  <c r="CV203" i="1"/>
  <c r="BL203" i="1"/>
  <c r="AB203" i="1"/>
  <c r="AF203" i="1"/>
  <c r="P203" i="1"/>
  <c r="AG203" i="1"/>
  <c r="AS203" i="1"/>
  <c r="AZ203" i="1"/>
  <c r="CX203" i="1"/>
  <c r="DH203" i="1"/>
  <c r="DQ203" i="1"/>
  <c r="AH203" i="1"/>
  <c r="EP203" i="1"/>
  <c r="DJ203" i="1"/>
  <c r="EQ203" i="1"/>
  <c r="AR300" i="1" l="1"/>
  <c r="O355" i="1"/>
  <c r="BA346" i="1"/>
  <c r="BD357" i="1"/>
  <c r="M344" i="1"/>
  <c r="BB346" i="1"/>
  <c r="N344" i="1"/>
  <c r="BC357" i="1"/>
  <c r="L342" i="1"/>
  <c r="CH195" i="4"/>
  <c r="CA195" i="4"/>
  <c r="BT195" i="4"/>
  <c r="BP261" i="4"/>
  <c r="CD261" i="4"/>
  <c r="BW261" i="4"/>
  <c r="CG261" i="4"/>
  <c r="BZ261" i="4"/>
  <c r="BS261" i="4"/>
  <c r="CF261" i="4"/>
  <c r="BY261" i="4"/>
  <c r="BR261" i="4"/>
  <c r="CE197" i="4"/>
  <c r="BX197" i="4"/>
  <c r="BQ197" i="4"/>
  <c r="F198" i="4"/>
  <c r="CF660" i="4"/>
  <c r="BY660" i="4"/>
  <c r="BR660" i="4"/>
  <c r="CD660" i="4"/>
  <c r="BW660" i="4"/>
  <c r="BP660" i="4"/>
  <c r="CG660" i="4"/>
  <c r="BZ660" i="4"/>
  <c r="BS660" i="4"/>
  <c r="I196" i="4"/>
  <c r="B195" i="4"/>
  <c r="H191" i="1"/>
  <c r="G262" i="4"/>
  <c r="H262" i="4"/>
  <c r="E262" i="4"/>
  <c r="H661" i="4"/>
  <c r="E661" i="4"/>
  <c r="G661" i="4"/>
  <c r="A263" i="4"/>
  <c r="AW204" i="1"/>
  <c r="BZ204" i="1"/>
  <c r="BY204" i="1"/>
  <c r="EE204" i="1"/>
  <c r="DV204" i="1"/>
  <c r="I590" i="4"/>
  <c r="F526" i="4"/>
  <c r="DY204" i="1"/>
  <c r="AQ204" i="1"/>
  <c r="DU204" i="1"/>
  <c r="BX204" i="1"/>
  <c r="EO204" i="1"/>
  <c r="BV204" i="1"/>
  <c r="BU204" i="1"/>
  <c r="DC204" i="1"/>
  <c r="DD204" i="1"/>
  <c r="BW204" i="1"/>
  <c r="EL204" i="1"/>
  <c r="EC204" i="1"/>
  <c r="EF204" i="1"/>
  <c r="DW204" i="1"/>
  <c r="DZ204" i="1"/>
  <c r="BT204" i="1"/>
  <c r="T204" i="1"/>
  <c r="S204" i="1"/>
  <c r="AA204" i="1"/>
  <c r="Y204" i="1"/>
  <c r="V204" i="1"/>
  <c r="AC204" i="1"/>
  <c r="DE204" i="1"/>
  <c r="DF204" i="1"/>
  <c r="Q204" i="1"/>
  <c r="R204" i="1"/>
  <c r="EK204" i="1"/>
  <c r="BG204" i="1"/>
  <c r="BF204" i="1"/>
  <c r="EM204" i="1"/>
  <c r="DT204" i="1"/>
  <c r="DS204" i="1"/>
  <c r="EA204" i="1"/>
  <c r="CZ204" i="1"/>
  <c r="CY204" i="1"/>
  <c r="DN204" i="1"/>
  <c r="CG204" i="1"/>
  <c r="AV204" i="1"/>
  <c r="AU204" i="1"/>
  <c r="DX204" i="1"/>
  <c r="BE204" i="1"/>
  <c r="AX204" i="1"/>
  <c r="EG204" i="1"/>
  <c r="CD204" i="1"/>
  <c r="CE204" i="1"/>
  <c r="CH204" i="1"/>
  <c r="ED204" i="1"/>
  <c r="CN204" i="1"/>
  <c r="AZ204" i="1"/>
  <c r="AR204" i="1"/>
  <c r="EN204" i="1"/>
  <c r="DO204" i="1"/>
  <c r="AF204" i="1"/>
  <c r="BA204" i="1"/>
  <c r="CO204" i="1"/>
  <c r="CU204" i="1"/>
  <c r="DH204" i="1"/>
  <c r="AB204" i="1"/>
  <c r="DJ204" i="1"/>
  <c r="ES204" i="1"/>
  <c r="P204" i="1"/>
  <c r="AG204" i="1"/>
  <c r="BB204" i="1"/>
  <c r="CP204" i="1"/>
  <c r="AO204" i="1"/>
  <c r="CV204" i="1"/>
  <c r="BC204" i="1"/>
  <c r="CI204" i="1"/>
  <c r="CM204" i="1"/>
  <c r="AI204" i="1"/>
  <c r="BI204" i="1"/>
  <c r="CR204" i="1"/>
  <c r="ER204" i="1"/>
  <c r="AT204" i="1"/>
  <c r="N204" i="1"/>
  <c r="W204" i="1"/>
  <c r="CX204" i="1"/>
  <c r="BJ204" i="1"/>
  <c r="DL204" i="1"/>
  <c r="AS204" i="1"/>
  <c r="BD204" i="1"/>
  <c r="AJ204" i="1"/>
  <c r="BK204" i="1"/>
  <c r="M204" i="1"/>
  <c r="DK204" i="1"/>
  <c r="DM204" i="1"/>
  <c r="BH204" i="1"/>
  <c r="EH204" i="1"/>
  <c r="BL204" i="1"/>
  <c r="CS204" i="1"/>
  <c r="EP204" i="1"/>
  <c r="DI204" i="1"/>
  <c r="BO204" i="1"/>
  <c r="AY204" i="1"/>
  <c r="CF204" i="1"/>
  <c r="CJ204" i="1"/>
  <c r="CK204" i="1"/>
  <c r="CQ204" i="1"/>
  <c r="L204" i="1"/>
  <c r="AK204" i="1"/>
  <c r="BM204" i="1"/>
  <c r="EQ204" i="1"/>
  <c r="EB204" i="1"/>
  <c r="AP204" i="1"/>
  <c r="CL204" i="1"/>
  <c r="AH204" i="1"/>
  <c r="CW204" i="1"/>
  <c r="EI204" i="1"/>
  <c r="DG204" i="1"/>
  <c r="O204" i="1"/>
  <c r="CB204" i="1"/>
  <c r="AE204" i="1"/>
  <c r="AL204" i="1"/>
  <c r="AM204" i="1"/>
  <c r="DQ204" i="1"/>
  <c r="EJ204" i="1"/>
  <c r="BN204" i="1"/>
  <c r="CC204" i="1"/>
  <c r="DP204" i="1"/>
  <c r="CA204" i="1"/>
  <c r="AN204" i="1"/>
  <c r="DR204" i="1"/>
  <c r="AR301" i="1" l="1"/>
  <c r="BR1286" i="4"/>
  <c r="BY1286" i="4"/>
  <c r="CF1286" i="4"/>
  <c r="BS1286" i="4"/>
  <c r="BZ1286" i="4"/>
  <c r="CG1286" i="4"/>
  <c r="BW1286" i="4"/>
  <c r="CD1286" i="4"/>
  <c r="BP1286" i="4"/>
  <c r="N345" i="1"/>
  <c r="BB347" i="1"/>
  <c r="M345" i="1"/>
  <c r="BD358" i="1"/>
  <c r="BA347" i="1"/>
  <c r="L343" i="1"/>
  <c r="BC358" i="1"/>
  <c r="O356" i="1"/>
  <c r="CH196" i="4"/>
  <c r="CA196" i="4"/>
  <c r="BT196" i="4"/>
  <c r="BW262" i="4"/>
  <c r="BP262" i="4"/>
  <c r="CD262" i="4"/>
  <c r="BS262" i="4"/>
  <c r="BZ262" i="4"/>
  <c r="CG262" i="4"/>
  <c r="BR262" i="4"/>
  <c r="BY262" i="4"/>
  <c r="CF262" i="4"/>
  <c r="CE198" i="4"/>
  <c r="BX198" i="4"/>
  <c r="BQ198" i="4"/>
  <c r="F199" i="4"/>
  <c r="BQ526" i="4"/>
  <c r="CE526" i="4"/>
  <c r="BX526" i="4"/>
  <c r="CA590" i="4"/>
  <c r="BT590" i="4"/>
  <c r="CH590" i="4"/>
  <c r="BR661" i="4"/>
  <c r="BY661" i="4"/>
  <c r="CF661" i="4"/>
  <c r="BP661" i="4"/>
  <c r="BW661" i="4"/>
  <c r="CD661" i="4"/>
  <c r="BZ661" i="4"/>
  <c r="BS661" i="4"/>
  <c r="CG661" i="4"/>
  <c r="I197" i="4"/>
  <c r="B196" i="4"/>
  <c r="H192" i="1"/>
  <c r="G263" i="4"/>
  <c r="H263" i="4"/>
  <c r="E263" i="4"/>
  <c r="G662" i="4"/>
  <c r="E662" i="4"/>
  <c r="H662" i="4"/>
  <c r="A264" i="4"/>
  <c r="AW205" i="1"/>
  <c r="BZ205" i="1"/>
  <c r="BY205" i="1"/>
  <c r="EE205" i="1"/>
  <c r="DV205" i="1"/>
  <c r="F527" i="4"/>
  <c r="I591" i="4"/>
  <c r="DY205" i="1"/>
  <c r="AQ205" i="1"/>
  <c r="DU205" i="1"/>
  <c r="BX205" i="1"/>
  <c r="EO205" i="1"/>
  <c r="BV205" i="1"/>
  <c r="BU205" i="1"/>
  <c r="DC205" i="1"/>
  <c r="DD205" i="1"/>
  <c r="BW205" i="1"/>
  <c r="EL205" i="1"/>
  <c r="EC205" i="1"/>
  <c r="EF205" i="1"/>
  <c r="DW205" i="1"/>
  <c r="DZ205" i="1"/>
  <c r="BT205" i="1"/>
  <c r="S205" i="1"/>
  <c r="T205" i="1"/>
  <c r="AA205" i="1"/>
  <c r="Y205" i="1"/>
  <c r="V205" i="1"/>
  <c r="AC205" i="1"/>
  <c r="DE205" i="1"/>
  <c r="DF205" i="1"/>
  <c r="R205" i="1"/>
  <c r="Q205" i="1"/>
  <c r="EK205" i="1"/>
  <c r="BG205" i="1"/>
  <c r="BF205" i="1"/>
  <c r="EM205" i="1"/>
  <c r="DT205" i="1"/>
  <c r="DS205" i="1"/>
  <c r="EA205" i="1"/>
  <c r="CZ205" i="1"/>
  <c r="CY205" i="1"/>
  <c r="DN205" i="1"/>
  <c r="CG205" i="1"/>
  <c r="AV205" i="1"/>
  <c r="AU205" i="1"/>
  <c r="DX205" i="1"/>
  <c r="BE205" i="1"/>
  <c r="BK205" i="1"/>
  <c r="AX205" i="1"/>
  <c r="DI205" i="1"/>
  <c r="DK205" i="1"/>
  <c r="EP205" i="1"/>
  <c r="ES205" i="1"/>
  <c r="EQ205" i="1"/>
  <c r="DL205" i="1"/>
  <c r="CE205" i="1"/>
  <c r="CF205" i="1"/>
  <c r="DP205" i="1"/>
  <c r="CS205" i="1"/>
  <c r="AY205" i="1"/>
  <c r="AE205" i="1"/>
  <c r="ER205" i="1"/>
  <c r="M205" i="1"/>
  <c r="CL205" i="1"/>
  <c r="EH205" i="1"/>
  <c r="CA205" i="1"/>
  <c r="AR205" i="1"/>
  <c r="DG205" i="1"/>
  <c r="CJ205" i="1"/>
  <c r="CM205" i="1"/>
  <c r="AI205" i="1"/>
  <c r="CB205" i="1"/>
  <c r="O205" i="1"/>
  <c r="AZ205" i="1"/>
  <c r="CK205" i="1"/>
  <c r="CN205" i="1"/>
  <c r="BB205" i="1"/>
  <c r="DQ205" i="1"/>
  <c r="AS205" i="1"/>
  <c r="BA205" i="1"/>
  <c r="CO205" i="1"/>
  <c r="EI205" i="1"/>
  <c r="N205" i="1"/>
  <c r="CI205" i="1"/>
  <c r="CP205" i="1"/>
  <c r="AJ205" i="1"/>
  <c r="EN205" i="1"/>
  <c r="BM205" i="1"/>
  <c r="CH205" i="1"/>
  <c r="BO205" i="1"/>
  <c r="EJ205" i="1"/>
  <c r="DM205" i="1"/>
  <c r="AK205" i="1"/>
  <c r="P205" i="1"/>
  <c r="CR205" i="1"/>
  <c r="BD205" i="1"/>
  <c r="BC205" i="1"/>
  <c r="DO205" i="1"/>
  <c r="BN205" i="1"/>
  <c r="CQ205" i="1"/>
  <c r="AF205" i="1"/>
  <c r="AL205" i="1"/>
  <c r="DJ205" i="1"/>
  <c r="L205" i="1"/>
  <c r="CU205" i="1"/>
  <c r="BH205" i="1"/>
  <c r="AO205" i="1"/>
  <c r="BL205" i="1"/>
  <c r="EB205" i="1"/>
  <c r="AG205" i="1"/>
  <c r="ED205" i="1"/>
  <c r="AB205" i="1"/>
  <c r="AM205" i="1"/>
  <c r="AP205" i="1"/>
  <c r="AT205" i="1"/>
  <c r="CC205" i="1"/>
  <c r="CW205" i="1"/>
  <c r="EG205" i="1"/>
  <c r="CD205" i="1"/>
  <c r="AN205" i="1"/>
  <c r="W205" i="1"/>
  <c r="DR205" i="1"/>
  <c r="DH205" i="1"/>
  <c r="AH205" i="1"/>
  <c r="CV205" i="1"/>
  <c r="BI205" i="1"/>
  <c r="CX205" i="1"/>
  <c r="BJ205" i="1"/>
  <c r="AR302" i="1" l="1"/>
  <c r="BC359" i="1"/>
  <c r="L344" i="1"/>
  <c r="BA348" i="1"/>
  <c r="BD359" i="1"/>
  <c r="M346" i="1"/>
  <c r="BB348" i="1"/>
  <c r="O357" i="1"/>
  <c r="N346" i="1"/>
  <c r="CA197" i="4"/>
  <c r="BT197" i="4"/>
  <c r="CH197" i="4"/>
  <c r="CD263" i="4"/>
  <c r="BW263" i="4"/>
  <c r="BP263" i="4"/>
  <c r="BZ263" i="4"/>
  <c r="BS263" i="4"/>
  <c r="CG263" i="4"/>
  <c r="CF263" i="4"/>
  <c r="BY263" i="4"/>
  <c r="BR263" i="4"/>
  <c r="BQ199" i="4"/>
  <c r="BX199" i="4"/>
  <c r="CE199" i="4"/>
  <c r="F200" i="4"/>
  <c r="BZ662" i="4"/>
  <c r="BS662" i="4"/>
  <c r="CG662" i="4"/>
  <c r="BW662" i="4"/>
  <c r="BP662" i="4"/>
  <c r="CD662" i="4"/>
  <c r="BY662" i="4"/>
  <c r="BR662" i="4"/>
  <c r="CF662" i="4"/>
  <c r="CH591" i="4"/>
  <c r="CA591" i="4"/>
  <c r="BT591" i="4"/>
  <c r="BQ527" i="4"/>
  <c r="CE527" i="4"/>
  <c r="BX527" i="4"/>
  <c r="I198" i="4"/>
  <c r="B197" i="4"/>
  <c r="H193" i="1"/>
  <c r="G264" i="4"/>
  <c r="H264" i="4"/>
  <c r="E264" i="4"/>
  <c r="G663" i="4"/>
  <c r="E663" i="4"/>
  <c r="H663" i="4"/>
  <c r="A265" i="4"/>
  <c r="AW206" i="1"/>
  <c r="BZ206" i="1"/>
  <c r="BY206" i="1"/>
  <c r="EE206" i="1"/>
  <c r="DV206" i="1"/>
  <c r="I592" i="4"/>
  <c r="F528" i="4"/>
  <c r="DY206" i="1"/>
  <c r="AQ206" i="1"/>
  <c r="DU206" i="1"/>
  <c r="BX206" i="1"/>
  <c r="EO206" i="1"/>
  <c r="BV206" i="1"/>
  <c r="BU206" i="1"/>
  <c r="DC206" i="1"/>
  <c r="DD206" i="1"/>
  <c r="BW206" i="1"/>
  <c r="EL206" i="1"/>
  <c r="EC206" i="1"/>
  <c r="EF206" i="1"/>
  <c r="DW206" i="1"/>
  <c r="DZ206" i="1"/>
  <c r="BT206" i="1"/>
  <c r="S206" i="1"/>
  <c r="T206" i="1"/>
  <c r="AA206" i="1"/>
  <c r="Y206" i="1"/>
  <c r="V206" i="1"/>
  <c r="AC206" i="1"/>
  <c r="DE206" i="1"/>
  <c r="DF206" i="1"/>
  <c r="R206" i="1"/>
  <c r="Q206" i="1"/>
  <c r="EK206" i="1"/>
  <c r="BF206" i="1"/>
  <c r="BG206" i="1"/>
  <c r="EM206" i="1"/>
  <c r="DT206" i="1"/>
  <c r="DS206" i="1"/>
  <c r="EA206" i="1"/>
  <c r="CZ206" i="1"/>
  <c r="CY206" i="1"/>
  <c r="DN206" i="1"/>
  <c r="CG206" i="1"/>
  <c r="AV206" i="1"/>
  <c r="AU206" i="1"/>
  <c r="DX206" i="1"/>
  <c r="BE206" i="1"/>
  <c r="CX206" i="1"/>
  <c r="CN206" i="1"/>
  <c r="AH206" i="1"/>
  <c r="BK206" i="1"/>
  <c r="W206" i="1"/>
  <c r="BA206" i="1"/>
  <c r="CM206" i="1"/>
  <c r="BB206" i="1"/>
  <c r="EI206" i="1"/>
  <c r="AI206" i="1"/>
  <c r="DP206" i="1"/>
  <c r="EH206" i="1"/>
  <c r="BL206" i="1"/>
  <c r="BC206" i="1"/>
  <c r="BD206" i="1"/>
  <c r="BH206" i="1"/>
  <c r="BI206" i="1"/>
  <c r="BJ206" i="1"/>
  <c r="BM206" i="1"/>
  <c r="DG206" i="1"/>
  <c r="DH206" i="1"/>
  <c r="DQ206" i="1"/>
  <c r="AS206" i="1"/>
  <c r="AT206" i="1"/>
  <c r="CK206" i="1"/>
  <c r="AE206" i="1"/>
  <c r="CL206" i="1"/>
  <c r="AO206" i="1"/>
  <c r="DJ206" i="1"/>
  <c r="CI206" i="1"/>
  <c r="DL206" i="1"/>
  <c r="CO206" i="1"/>
  <c r="AK206" i="1"/>
  <c r="CQ206" i="1"/>
  <c r="DI206" i="1"/>
  <c r="CJ206" i="1"/>
  <c r="L206" i="1"/>
  <c r="CP206" i="1"/>
  <c r="AL206" i="1"/>
  <c r="CR206" i="1"/>
  <c r="AJ206" i="1"/>
  <c r="DK206" i="1"/>
  <c r="EJ206" i="1"/>
  <c r="AM206" i="1"/>
  <c r="EN206" i="1"/>
  <c r="CS206" i="1"/>
  <c r="DM206" i="1"/>
  <c r="AN206" i="1"/>
  <c r="N206" i="1"/>
  <c r="BO206" i="1"/>
  <c r="CH206" i="1"/>
  <c r="ED206" i="1"/>
  <c r="CU206" i="1"/>
  <c r="EB206" i="1"/>
  <c r="AX206" i="1"/>
  <c r="DO206" i="1"/>
  <c r="EP206" i="1"/>
  <c r="AB206" i="1"/>
  <c r="EG206" i="1"/>
  <c r="O206" i="1"/>
  <c r="EQ206" i="1"/>
  <c r="BN206" i="1"/>
  <c r="AY206" i="1"/>
  <c r="CV206" i="1"/>
  <c r="DR206" i="1"/>
  <c r="P206" i="1"/>
  <c r="M206" i="1"/>
  <c r="ER206" i="1"/>
  <c r="AP206" i="1"/>
  <c r="CD206" i="1"/>
  <c r="ES206" i="1"/>
  <c r="CW206" i="1"/>
  <c r="CE206" i="1"/>
  <c r="CA206" i="1"/>
  <c r="AG206" i="1"/>
  <c r="CB206" i="1"/>
  <c r="AF206" i="1"/>
  <c r="CC206" i="1"/>
  <c r="CF206" i="1"/>
  <c r="AR206" i="1"/>
  <c r="AZ206" i="1"/>
  <c r="AR303" i="1" l="1"/>
  <c r="O358" i="1"/>
  <c r="BB349" i="1"/>
  <c r="M347" i="1"/>
  <c r="BD360" i="1"/>
  <c r="BA349" i="1"/>
  <c r="L345" i="1"/>
  <c r="N347" i="1"/>
  <c r="BC360" i="1"/>
  <c r="CA198" i="4"/>
  <c r="CH198" i="4"/>
  <c r="BT198" i="4"/>
  <c r="BP264" i="4"/>
  <c r="CD264" i="4"/>
  <c r="BW264" i="4"/>
  <c r="CG264" i="4"/>
  <c r="BS264" i="4"/>
  <c r="BZ264" i="4"/>
  <c r="BR264" i="4"/>
  <c r="CF264" i="4"/>
  <c r="BY264" i="4"/>
  <c r="BQ200" i="4"/>
  <c r="CE200" i="4"/>
  <c r="BX200" i="4"/>
  <c r="F201" i="4"/>
  <c r="CG663" i="4"/>
  <c r="BZ663" i="4"/>
  <c r="BS663" i="4"/>
  <c r="CD663" i="4"/>
  <c r="BW663" i="4"/>
  <c r="BP663" i="4"/>
  <c r="BQ528" i="4"/>
  <c r="CE528" i="4"/>
  <c r="BX528" i="4"/>
  <c r="CH592" i="4"/>
  <c r="CA592" i="4"/>
  <c r="BT592" i="4"/>
  <c r="CF663" i="4"/>
  <c r="BY663" i="4"/>
  <c r="BR663" i="4"/>
  <c r="I199" i="4"/>
  <c r="B198" i="4"/>
  <c r="H194" i="1"/>
  <c r="G265" i="4"/>
  <c r="E265" i="4"/>
  <c r="H265" i="4"/>
  <c r="G664" i="4"/>
  <c r="E664" i="4"/>
  <c r="H664" i="4"/>
  <c r="A266" i="4"/>
  <c r="AW207" i="1"/>
  <c r="BY207" i="1"/>
  <c r="BZ207" i="1"/>
  <c r="EE207" i="1"/>
  <c r="DV207" i="1"/>
  <c r="F529" i="4"/>
  <c r="I593" i="4"/>
  <c r="DY207" i="1"/>
  <c r="AQ207" i="1"/>
  <c r="DU207" i="1"/>
  <c r="BX207" i="1"/>
  <c r="EO207" i="1"/>
  <c r="BV207" i="1"/>
  <c r="BU207" i="1"/>
  <c r="DC207" i="1"/>
  <c r="DD207" i="1"/>
  <c r="BW207" i="1"/>
  <c r="EL207" i="1"/>
  <c r="EC207" i="1"/>
  <c r="EF207" i="1"/>
  <c r="DW207" i="1"/>
  <c r="DZ207" i="1"/>
  <c r="BT207" i="1"/>
  <c r="T207" i="1"/>
  <c r="S207" i="1"/>
  <c r="AA207" i="1"/>
  <c r="Y207" i="1"/>
  <c r="V207" i="1"/>
  <c r="AC207" i="1"/>
  <c r="DE207" i="1"/>
  <c r="DF207" i="1"/>
  <c r="R207" i="1"/>
  <c r="Q207" i="1"/>
  <c r="EK207" i="1"/>
  <c r="BG207" i="1"/>
  <c r="BF207" i="1"/>
  <c r="EM207" i="1"/>
  <c r="DT207" i="1"/>
  <c r="DS207" i="1"/>
  <c r="CZ207" i="1"/>
  <c r="CY207" i="1"/>
  <c r="CG207" i="1"/>
  <c r="EA207" i="1"/>
  <c r="CA207" i="1"/>
  <c r="DN207" i="1"/>
  <c r="BA207" i="1"/>
  <c r="BB207" i="1"/>
  <c r="BC207" i="1"/>
  <c r="BD207" i="1"/>
  <c r="AO207" i="1"/>
  <c r="AV207" i="1"/>
  <c r="AU207" i="1"/>
  <c r="BN207" i="1"/>
  <c r="ED207" i="1"/>
  <c r="EG207" i="1"/>
  <c r="AB207" i="1"/>
  <c r="L207" i="1"/>
  <c r="M207" i="1"/>
  <c r="N207" i="1"/>
  <c r="W207" i="1"/>
  <c r="P207" i="1"/>
  <c r="AZ207" i="1"/>
  <c r="AN207" i="1"/>
  <c r="BJ207" i="1"/>
  <c r="ER207" i="1"/>
  <c r="AX207" i="1"/>
  <c r="BK207" i="1"/>
  <c r="ES207" i="1"/>
  <c r="AY207" i="1"/>
  <c r="BL207" i="1"/>
  <c r="AP207" i="1"/>
  <c r="BM207" i="1"/>
  <c r="AR207" i="1"/>
  <c r="DG207" i="1"/>
  <c r="AS207" i="1"/>
  <c r="DH207" i="1"/>
  <c r="AT207" i="1"/>
  <c r="DI207" i="1"/>
  <c r="BH207" i="1"/>
  <c r="CB207" i="1"/>
  <c r="BI207" i="1"/>
  <c r="DQ207" i="1"/>
  <c r="AG207" i="1"/>
  <c r="AF207" i="1"/>
  <c r="CC207" i="1"/>
  <c r="CV207" i="1"/>
  <c r="CM207" i="1"/>
  <c r="DR207" i="1"/>
  <c r="AH207" i="1"/>
  <c r="O207" i="1"/>
  <c r="CD207" i="1"/>
  <c r="CW207" i="1"/>
  <c r="CN207" i="1"/>
  <c r="CH207" i="1"/>
  <c r="AI207" i="1"/>
  <c r="CO207" i="1"/>
  <c r="CE207" i="1"/>
  <c r="CX207" i="1"/>
  <c r="CP207" i="1"/>
  <c r="CI207" i="1"/>
  <c r="AJ207" i="1"/>
  <c r="CF207" i="1"/>
  <c r="EH207" i="1"/>
  <c r="CQ207" i="1"/>
  <c r="CJ207" i="1"/>
  <c r="AK207" i="1"/>
  <c r="CU207" i="1"/>
  <c r="DP207" i="1"/>
  <c r="EI207" i="1"/>
  <c r="DM207" i="1"/>
  <c r="CK207" i="1"/>
  <c r="AL207" i="1"/>
  <c r="CR207" i="1"/>
  <c r="AE207" i="1"/>
  <c r="EJ207" i="1"/>
  <c r="DO207" i="1"/>
  <c r="CL207" i="1"/>
  <c r="AM207" i="1"/>
  <c r="CS207" i="1"/>
  <c r="DK207" i="1"/>
  <c r="EN207" i="1"/>
  <c r="EP207" i="1"/>
  <c r="EQ207" i="1"/>
  <c r="DJ207" i="1"/>
  <c r="DX207" i="1"/>
  <c r="BE207" i="1"/>
  <c r="DL207" i="1"/>
  <c r="BO207" i="1"/>
  <c r="EB207" i="1"/>
  <c r="AR304" i="1" l="1"/>
  <c r="BC361" i="1"/>
  <c r="N348" i="1"/>
  <c r="L346" i="1"/>
  <c r="BA350" i="1"/>
  <c r="BD361" i="1"/>
  <c r="M348" i="1"/>
  <c r="BB350" i="1"/>
  <c r="O359" i="1"/>
  <c r="BT199" i="4"/>
  <c r="CA199" i="4"/>
  <c r="CH199" i="4"/>
  <c r="BS265" i="4"/>
  <c r="CG265" i="4"/>
  <c r="BZ265" i="4"/>
  <c r="CD265" i="4"/>
  <c r="BW265" i="4"/>
  <c r="BP265" i="4"/>
  <c r="CF265" i="4"/>
  <c r="BY265" i="4"/>
  <c r="BR265" i="4"/>
  <c r="BQ201" i="4"/>
  <c r="CE201" i="4"/>
  <c r="BX201" i="4"/>
  <c r="F202" i="4"/>
  <c r="BS664" i="4"/>
  <c r="CG664" i="4"/>
  <c r="BZ664" i="4"/>
  <c r="BP664" i="4"/>
  <c r="CD664" i="4"/>
  <c r="BW664" i="4"/>
  <c r="CH593" i="4"/>
  <c r="CA593" i="4"/>
  <c r="BT593" i="4"/>
  <c r="BR664" i="4"/>
  <c r="CF664" i="4"/>
  <c r="BY664" i="4"/>
  <c r="BX529" i="4"/>
  <c r="BQ529" i="4"/>
  <c r="CE529" i="4"/>
  <c r="I200" i="4"/>
  <c r="B199" i="4"/>
  <c r="H195" i="1"/>
  <c r="G266" i="4"/>
  <c r="E266" i="4"/>
  <c r="H266" i="4"/>
  <c r="G665" i="4"/>
  <c r="E665" i="4"/>
  <c r="H665" i="4"/>
  <c r="A267" i="4"/>
  <c r="AW208" i="1"/>
  <c r="BZ208" i="1"/>
  <c r="BY208" i="1"/>
  <c r="EE208" i="1"/>
  <c r="DV208" i="1"/>
  <c r="DY208" i="1"/>
  <c r="AQ208" i="1"/>
  <c r="DU208" i="1"/>
  <c r="BX208" i="1"/>
  <c r="EO208" i="1"/>
  <c r="BV208" i="1"/>
  <c r="BU208" i="1"/>
  <c r="DC208" i="1"/>
  <c r="DD208" i="1"/>
  <c r="BW208" i="1"/>
  <c r="EL208" i="1"/>
  <c r="EC208" i="1"/>
  <c r="EF208" i="1"/>
  <c r="DW208" i="1"/>
  <c r="DZ208" i="1"/>
  <c r="BT208" i="1"/>
  <c r="S208" i="1"/>
  <c r="T208" i="1"/>
  <c r="AA208" i="1"/>
  <c r="Y208" i="1"/>
  <c r="V208" i="1"/>
  <c r="AC208" i="1"/>
  <c r="DE208" i="1"/>
  <c r="DF208" i="1"/>
  <c r="Q208" i="1"/>
  <c r="R208" i="1"/>
  <c r="EK208" i="1"/>
  <c r="BG208" i="1"/>
  <c r="BF208" i="1"/>
  <c r="EM208" i="1"/>
  <c r="DS208" i="1"/>
  <c r="DT208" i="1"/>
  <c r="EA208" i="1"/>
  <c r="CZ208" i="1"/>
  <c r="CY208" i="1"/>
  <c r="DN208" i="1"/>
  <c r="CG208" i="1"/>
  <c r="EB208" i="1"/>
  <c r="AV208" i="1"/>
  <c r="AU208" i="1"/>
  <c r="CC208" i="1"/>
  <c r="CD208" i="1"/>
  <c r="CE208" i="1"/>
  <c r="CF208" i="1"/>
  <c r="DP208" i="1"/>
  <c r="AG208" i="1"/>
  <c r="AZ208" i="1"/>
  <c r="CX208" i="1"/>
  <c r="AH208" i="1"/>
  <c r="BA208" i="1"/>
  <c r="AI208" i="1"/>
  <c r="BC208" i="1"/>
  <c r="AE208" i="1"/>
  <c r="DG208" i="1"/>
  <c r="CH208" i="1"/>
  <c r="CQ208" i="1"/>
  <c r="ED208" i="1"/>
  <c r="CI208" i="1"/>
  <c r="L208" i="1"/>
  <c r="AM208" i="1"/>
  <c r="CJ208" i="1"/>
  <c r="CR208" i="1"/>
  <c r="BI208" i="1"/>
  <c r="BL208" i="1"/>
  <c r="CK208" i="1"/>
  <c r="EG208" i="1"/>
  <c r="BM208" i="1"/>
  <c r="AK208" i="1"/>
  <c r="CL208" i="1"/>
  <c r="M208" i="1"/>
  <c r="AN208" i="1"/>
  <c r="CM208" i="1"/>
  <c r="CS208" i="1"/>
  <c r="BJ208" i="1"/>
  <c r="W208" i="1"/>
  <c r="CN208" i="1"/>
  <c r="DM208" i="1"/>
  <c r="ER208" i="1"/>
  <c r="EH208" i="1"/>
  <c r="CB208" i="1"/>
  <c r="AY208" i="1"/>
  <c r="N208" i="1"/>
  <c r="AX208" i="1"/>
  <c r="AB208" i="1"/>
  <c r="EJ208" i="1"/>
  <c r="DR208" i="1"/>
  <c r="CO208" i="1"/>
  <c r="CT208" i="1"/>
  <c r="BK208" i="1"/>
  <c r="EI208" i="1"/>
  <c r="AJ208" i="1"/>
  <c r="BH208" i="1"/>
  <c r="AP208" i="1"/>
  <c r="DO208" i="1"/>
  <c r="ES208" i="1"/>
  <c r="BN208" i="1"/>
  <c r="CP208" i="1"/>
  <c r="O208" i="1"/>
  <c r="AR208" i="1"/>
  <c r="CV208" i="1"/>
  <c r="BD208" i="1"/>
  <c r="AS208" i="1"/>
  <c r="AF208" i="1"/>
  <c r="DH208" i="1"/>
  <c r="AL208" i="1"/>
  <c r="AT208" i="1"/>
  <c r="P208" i="1"/>
  <c r="BB208" i="1"/>
  <c r="DQ208" i="1"/>
  <c r="CA208" i="1"/>
  <c r="CW208" i="1"/>
  <c r="BE208" i="1"/>
  <c r="DX208" i="1"/>
  <c r="EN208" i="1"/>
  <c r="AO208" i="1"/>
  <c r="DJ208" i="1"/>
  <c r="DL208" i="1"/>
  <c r="DK208" i="1"/>
  <c r="DI208" i="1"/>
  <c r="EQ208" i="1"/>
  <c r="EP208" i="1"/>
  <c r="BO208" i="1"/>
  <c r="AR305" i="1" l="1"/>
  <c r="O360" i="1"/>
  <c r="BB351" i="1"/>
  <c r="M349" i="1"/>
  <c r="BD362" i="1"/>
  <c r="BA351" i="1"/>
  <c r="L347" i="1"/>
  <c r="N349" i="1"/>
  <c r="BC362" i="1"/>
  <c r="CH200" i="4"/>
  <c r="CA200" i="4"/>
  <c r="BT200" i="4"/>
  <c r="BZ266" i="4"/>
  <c r="BS266" i="4"/>
  <c r="CG266" i="4"/>
  <c r="CD266" i="4"/>
  <c r="BP266" i="4"/>
  <c r="BW266" i="4"/>
  <c r="BR266" i="4"/>
  <c r="BY266" i="4"/>
  <c r="CF266" i="4"/>
  <c r="CE202" i="4"/>
  <c r="BX202" i="4"/>
  <c r="BQ202" i="4"/>
  <c r="F203" i="4"/>
  <c r="BZ665" i="4"/>
  <c r="BS665" i="4"/>
  <c r="CG665" i="4"/>
  <c r="CD665" i="4"/>
  <c r="BW665" i="4"/>
  <c r="BP665" i="4"/>
  <c r="BY665" i="4"/>
  <c r="BR665" i="4"/>
  <c r="CF665" i="4"/>
  <c r="B200" i="4"/>
  <c r="I201" i="4"/>
  <c r="H196" i="1"/>
  <c r="G267" i="4"/>
  <c r="E267" i="4"/>
  <c r="H267" i="4"/>
  <c r="H666" i="4"/>
  <c r="E666" i="4"/>
  <c r="G666" i="4"/>
  <c r="A268" i="4"/>
  <c r="AW209" i="1"/>
  <c r="BZ209" i="1"/>
  <c r="BY209" i="1"/>
  <c r="EE209" i="1"/>
  <c r="DV209" i="1"/>
  <c r="I594" i="4"/>
  <c r="F530" i="4"/>
  <c r="DY209" i="1"/>
  <c r="AQ209" i="1"/>
  <c r="DU209" i="1"/>
  <c r="BX209" i="1"/>
  <c r="EO209" i="1"/>
  <c r="BU209" i="1"/>
  <c r="BV209" i="1"/>
  <c r="DC209" i="1"/>
  <c r="DD209" i="1"/>
  <c r="BW209" i="1"/>
  <c r="EL209" i="1"/>
  <c r="EC209" i="1"/>
  <c r="EF209" i="1"/>
  <c r="DW209" i="1"/>
  <c r="DZ209" i="1"/>
  <c r="BT209" i="1"/>
  <c r="T209" i="1"/>
  <c r="S209" i="1"/>
  <c r="Y209" i="1"/>
  <c r="AA209" i="1"/>
  <c r="V209" i="1"/>
  <c r="AC209" i="1"/>
  <c r="DE209" i="1"/>
  <c r="DF209" i="1"/>
  <c r="Q209" i="1"/>
  <c r="R209" i="1"/>
  <c r="EK209" i="1"/>
  <c r="BG209" i="1"/>
  <c r="BF209" i="1"/>
  <c r="EM209" i="1"/>
  <c r="DT209" i="1"/>
  <c r="DS209" i="1"/>
  <c r="EA209" i="1"/>
  <c r="CZ209" i="1"/>
  <c r="CY209" i="1"/>
  <c r="DN209" i="1"/>
  <c r="CG209" i="1"/>
  <c r="DJ209" i="1"/>
  <c r="AV209" i="1"/>
  <c r="AU209" i="1"/>
  <c r="DO209" i="1"/>
  <c r="CS209" i="1"/>
  <c r="AT209" i="1"/>
  <c r="DK209" i="1"/>
  <c r="CX209" i="1"/>
  <c r="CE209" i="1"/>
  <c r="AH209" i="1"/>
  <c r="CA209" i="1"/>
  <c r="CB209" i="1"/>
  <c r="DI209" i="1"/>
  <c r="P209" i="1"/>
  <c r="AZ209" i="1"/>
  <c r="AM209" i="1"/>
  <c r="AK209" i="1"/>
  <c r="BA209" i="1"/>
  <c r="BN209" i="1"/>
  <c r="CM209" i="1"/>
  <c r="BB209" i="1"/>
  <c r="AN209" i="1"/>
  <c r="W209" i="1"/>
  <c r="DR209" i="1"/>
  <c r="BC209" i="1"/>
  <c r="ED209" i="1"/>
  <c r="CN209" i="1"/>
  <c r="CT209" i="1"/>
  <c r="BD209" i="1"/>
  <c r="AX209" i="1"/>
  <c r="AF209" i="1"/>
  <c r="CH209" i="1"/>
  <c r="EJ209" i="1"/>
  <c r="BH209" i="1"/>
  <c r="EG209" i="1"/>
  <c r="CO209" i="1"/>
  <c r="BE209" i="1"/>
  <c r="AG209" i="1"/>
  <c r="AL209" i="1"/>
  <c r="CL209" i="1"/>
  <c r="BI209" i="1"/>
  <c r="AY209" i="1"/>
  <c r="AB209" i="1"/>
  <c r="AO209" i="1"/>
  <c r="DX209" i="1"/>
  <c r="DQ209" i="1"/>
  <c r="BJ209" i="1"/>
  <c r="ER209" i="1"/>
  <c r="CP209" i="1"/>
  <c r="BO209" i="1"/>
  <c r="CV209" i="1"/>
  <c r="BK209" i="1"/>
  <c r="AP209" i="1"/>
  <c r="CC209" i="1"/>
  <c r="CD209" i="1"/>
  <c r="BL209" i="1"/>
  <c r="ES209" i="1"/>
  <c r="CQ209" i="1"/>
  <c r="AI209" i="1"/>
  <c r="BM209" i="1"/>
  <c r="AR209" i="1"/>
  <c r="L209" i="1"/>
  <c r="AJ209" i="1"/>
  <c r="CJ209" i="1"/>
  <c r="DP209" i="1"/>
  <c r="CK209" i="1"/>
  <c r="AS209" i="1"/>
  <c r="CR209" i="1"/>
  <c r="DL209" i="1"/>
  <c r="AE209" i="1"/>
  <c r="DG209" i="1"/>
  <c r="M209" i="1"/>
  <c r="CW209" i="1"/>
  <c r="CF209" i="1"/>
  <c r="EI209" i="1"/>
  <c r="DM209" i="1"/>
  <c r="N209" i="1"/>
  <c r="CI209" i="1"/>
  <c r="EH209" i="1"/>
  <c r="DH209" i="1"/>
  <c r="O209" i="1"/>
  <c r="EB209" i="1"/>
  <c r="EP209" i="1"/>
  <c r="EQ209" i="1"/>
  <c r="EN209" i="1"/>
  <c r="AR306" i="1" l="1"/>
  <c r="N350" i="1"/>
  <c r="L348" i="1"/>
  <c r="BA352" i="1"/>
  <c r="M350" i="1"/>
  <c r="BB352" i="1"/>
  <c r="O361" i="1"/>
  <c r="BT201" i="4"/>
  <c r="CH201" i="4"/>
  <c r="CA201" i="4"/>
  <c r="CG267" i="4"/>
  <c r="BZ267" i="4"/>
  <c r="BS267" i="4"/>
  <c r="BW267" i="4"/>
  <c r="CD267" i="4"/>
  <c r="BP267" i="4"/>
  <c r="BR267" i="4"/>
  <c r="CF267" i="4"/>
  <c r="BY267" i="4"/>
  <c r="CE203" i="4"/>
  <c r="BX203" i="4"/>
  <c r="BQ203" i="4"/>
  <c r="F204" i="4"/>
  <c r="BT594" i="4"/>
  <c r="CH594" i="4"/>
  <c r="CA594" i="4"/>
  <c r="CD666" i="4"/>
  <c r="BP666" i="4"/>
  <c r="BW666" i="4"/>
  <c r="CG666" i="4"/>
  <c r="BZ666" i="4"/>
  <c r="BS666" i="4"/>
  <c r="CF666" i="4"/>
  <c r="BY666" i="4"/>
  <c r="BR666" i="4"/>
  <c r="BX530" i="4"/>
  <c r="CE530" i="4"/>
  <c r="BQ530" i="4"/>
  <c r="I202" i="4"/>
  <c r="B201" i="4"/>
  <c r="H197" i="1"/>
  <c r="G268" i="4"/>
  <c r="E268" i="4"/>
  <c r="H268" i="4"/>
  <c r="H667" i="4"/>
  <c r="E667" i="4"/>
  <c r="G667" i="4"/>
  <c r="A269" i="4"/>
  <c r="AW210" i="1"/>
  <c r="BY210" i="1"/>
  <c r="BZ210" i="1"/>
  <c r="EE210" i="1"/>
  <c r="DV210" i="1"/>
  <c r="F531" i="4"/>
  <c r="I595" i="4"/>
  <c r="DY210" i="1"/>
  <c r="AQ210" i="1"/>
  <c r="DU210" i="1"/>
  <c r="BX210" i="1"/>
  <c r="EO210" i="1"/>
  <c r="BV210" i="1"/>
  <c r="BU210" i="1"/>
  <c r="DC210" i="1"/>
  <c r="DD210" i="1"/>
  <c r="BW210" i="1"/>
  <c r="EL210" i="1"/>
  <c r="EC210" i="1"/>
  <c r="EF210" i="1"/>
  <c r="DW210" i="1"/>
  <c r="DZ210" i="1"/>
  <c r="BT210" i="1"/>
  <c r="T210" i="1"/>
  <c r="S210" i="1"/>
  <c r="Y210" i="1"/>
  <c r="AA210" i="1"/>
  <c r="V210" i="1"/>
  <c r="AC210" i="1"/>
  <c r="DE210" i="1"/>
  <c r="DF210" i="1"/>
  <c r="Q210" i="1"/>
  <c r="R210" i="1"/>
  <c r="EK210" i="1"/>
  <c r="BF210" i="1"/>
  <c r="BG210" i="1"/>
  <c r="EM210" i="1"/>
  <c r="DT210" i="1"/>
  <c r="DS210" i="1"/>
  <c r="CZ210" i="1"/>
  <c r="CY210" i="1"/>
  <c r="CG210" i="1"/>
  <c r="EA210" i="1"/>
  <c r="BK210" i="1"/>
  <c r="DN210" i="1"/>
  <c r="DM210" i="1"/>
  <c r="CR210" i="1"/>
  <c r="DO210" i="1"/>
  <c r="AF210" i="1"/>
  <c r="CT210" i="1"/>
  <c r="CS210" i="1"/>
  <c r="DQ210" i="1"/>
  <c r="CB210" i="1"/>
  <c r="ED210" i="1"/>
  <c r="AM210" i="1"/>
  <c r="BI210" i="1"/>
  <c r="EG210" i="1"/>
  <c r="AN210" i="1"/>
  <c r="BJ210" i="1"/>
  <c r="ER210" i="1"/>
  <c r="AX210" i="1"/>
  <c r="DX210" i="1"/>
  <c r="AV210" i="1"/>
  <c r="AU210" i="1"/>
  <c r="DK210" i="1"/>
  <c r="DI210" i="1"/>
  <c r="ES210" i="1"/>
  <c r="AY210" i="1"/>
  <c r="BL210" i="1"/>
  <c r="AP210" i="1"/>
  <c r="CD210" i="1"/>
  <c r="BM210" i="1"/>
  <c r="CE210" i="1"/>
  <c r="CF210" i="1"/>
  <c r="DP210" i="1"/>
  <c r="AE210" i="1"/>
  <c r="CW210" i="1"/>
  <c r="CN210" i="1"/>
  <c r="CO210" i="1"/>
  <c r="CP210" i="1"/>
  <c r="CQ210" i="1"/>
  <c r="W210" i="1"/>
  <c r="AZ210" i="1"/>
  <c r="AS210" i="1"/>
  <c r="AR210" i="1"/>
  <c r="AB210" i="1"/>
  <c r="CX210" i="1"/>
  <c r="DH210" i="1"/>
  <c r="AH210" i="1"/>
  <c r="AT210" i="1"/>
  <c r="CV210" i="1"/>
  <c r="L210" i="1"/>
  <c r="BA210" i="1"/>
  <c r="M210" i="1"/>
  <c r="EH210" i="1"/>
  <c r="CA210" i="1"/>
  <c r="N210" i="1"/>
  <c r="AI210" i="1"/>
  <c r="O210" i="1"/>
  <c r="BB210" i="1"/>
  <c r="P210" i="1"/>
  <c r="EI210" i="1"/>
  <c r="CC210" i="1"/>
  <c r="AJ210" i="1"/>
  <c r="DR210" i="1"/>
  <c r="BC210" i="1"/>
  <c r="CH210" i="1"/>
  <c r="EJ210" i="1"/>
  <c r="AG210" i="1"/>
  <c r="CI210" i="1"/>
  <c r="AK210" i="1"/>
  <c r="CJ210" i="1"/>
  <c r="BD210" i="1"/>
  <c r="CK210" i="1"/>
  <c r="BN210" i="1"/>
  <c r="DG210" i="1"/>
  <c r="CL210" i="1"/>
  <c r="AL210" i="1"/>
  <c r="CM210" i="1"/>
  <c r="BH210" i="1"/>
  <c r="DJ210" i="1"/>
  <c r="AO210" i="1"/>
  <c r="DL210" i="1"/>
  <c r="EP210" i="1"/>
  <c r="EN210" i="1"/>
  <c r="EQ210" i="1"/>
  <c r="BO210" i="1"/>
  <c r="EB210" i="1"/>
  <c r="BE210" i="1"/>
  <c r="AR307" i="1" l="1"/>
  <c r="BY1587" i="4"/>
  <c r="CF1587" i="4"/>
  <c r="BR1587" i="4"/>
  <c r="BP1587" i="4"/>
  <c r="CD1587" i="4"/>
  <c r="BW1587" i="4"/>
  <c r="BS1587" i="4"/>
  <c r="BZ1587" i="4"/>
  <c r="CG1587" i="4"/>
  <c r="BY1387" i="4"/>
  <c r="CF1387" i="4"/>
  <c r="BR1387" i="4"/>
  <c r="BP1387" i="4"/>
  <c r="CD1387" i="4"/>
  <c r="BW1387" i="4"/>
  <c r="BS1387" i="4"/>
  <c r="BZ1387" i="4"/>
  <c r="CG1387" i="4"/>
  <c r="O362" i="1"/>
  <c r="BB353" i="1"/>
  <c r="M351" i="1"/>
  <c r="BA353" i="1"/>
  <c r="L349" i="1"/>
  <c r="N351" i="1"/>
  <c r="BY1086" i="4"/>
  <c r="BY1087" i="4" s="1"/>
  <c r="CF1086" i="4"/>
  <c r="CF1087" i="4" s="1"/>
  <c r="BR1086" i="4"/>
  <c r="BR1087" i="4" s="1"/>
  <c r="BP1086" i="4"/>
  <c r="BP1087" i="4" s="1"/>
  <c r="CD1086" i="4"/>
  <c r="CD1087" i="4" s="1"/>
  <c r="BW1086" i="4"/>
  <c r="BW1087" i="4" s="1"/>
  <c r="BS1086" i="4"/>
  <c r="BS1087" i="4" s="1"/>
  <c r="BZ1086" i="4"/>
  <c r="BZ1087" i="4" s="1"/>
  <c r="CG1086" i="4"/>
  <c r="CG1087" i="4" s="1"/>
  <c r="CA202" i="4"/>
  <c r="BT202" i="4"/>
  <c r="CH202" i="4"/>
  <c r="BS268" i="4"/>
  <c r="BZ268" i="4"/>
  <c r="CG268" i="4"/>
  <c r="CD268" i="4"/>
  <c r="BW268" i="4"/>
  <c r="BP268" i="4"/>
  <c r="BY268" i="4"/>
  <c r="BR268" i="4"/>
  <c r="CF268" i="4"/>
  <c r="BX204" i="4"/>
  <c r="BQ204" i="4"/>
  <c r="CE204" i="4"/>
  <c r="F205" i="4"/>
  <c r="BQ531" i="4"/>
  <c r="CE531" i="4"/>
  <c r="BX531" i="4"/>
  <c r="BR667" i="4"/>
  <c r="CF667" i="4"/>
  <c r="BY667" i="4"/>
  <c r="BS667" i="4"/>
  <c r="CG667" i="4"/>
  <c r="BZ667" i="4"/>
  <c r="BT595" i="4"/>
  <c r="CH595" i="4"/>
  <c r="CA595" i="4"/>
  <c r="BP667" i="4"/>
  <c r="CD667" i="4"/>
  <c r="BW667" i="4"/>
  <c r="B202" i="4"/>
  <c r="I203" i="4"/>
  <c r="H198" i="1"/>
  <c r="G269" i="4"/>
  <c r="H269" i="4"/>
  <c r="E269" i="4"/>
  <c r="H668" i="4"/>
  <c r="E668" i="4"/>
  <c r="G668" i="4"/>
  <c r="A270" i="4"/>
  <c r="AW211" i="1"/>
  <c r="BZ211" i="1"/>
  <c r="BY211" i="1"/>
  <c r="EE211" i="1"/>
  <c r="DV211" i="1"/>
  <c r="F532" i="4"/>
  <c r="I596" i="4"/>
  <c r="DY211" i="1"/>
  <c r="AQ211" i="1"/>
  <c r="DU211" i="1"/>
  <c r="BX211" i="1"/>
  <c r="EO211" i="1"/>
  <c r="BV211" i="1"/>
  <c r="BU211" i="1"/>
  <c r="DC211" i="1"/>
  <c r="DD211" i="1"/>
  <c r="BW211" i="1"/>
  <c r="EL211" i="1"/>
  <c r="EC211" i="1"/>
  <c r="EF211" i="1"/>
  <c r="DW211" i="1"/>
  <c r="DZ211" i="1"/>
  <c r="BT211" i="1"/>
  <c r="T211" i="1"/>
  <c r="S211" i="1"/>
  <c r="Y211" i="1"/>
  <c r="AA211" i="1"/>
  <c r="V211" i="1"/>
  <c r="AC211" i="1"/>
  <c r="DE211" i="1"/>
  <c r="DF211" i="1"/>
  <c r="Q211" i="1"/>
  <c r="R211" i="1"/>
  <c r="EK211" i="1"/>
  <c r="BG211" i="1"/>
  <c r="BF211" i="1"/>
  <c r="EM211" i="1"/>
  <c r="DS211" i="1"/>
  <c r="DT211" i="1"/>
  <c r="CZ211" i="1"/>
  <c r="CY211" i="1"/>
  <c r="CG211" i="1"/>
  <c r="EA211" i="1"/>
  <c r="AP211" i="1"/>
  <c r="DN211" i="1"/>
  <c r="ES211" i="1"/>
  <c r="AR211" i="1"/>
  <c r="AS211" i="1"/>
  <c r="CA211" i="1"/>
  <c r="CB211" i="1"/>
  <c r="CC211" i="1"/>
  <c r="CL211" i="1"/>
  <c r="AT211" i="1"/>
  <c r="CO211" i="1"/>
  <c r="AB211" i="1"/>
  <c r="L211" i="1"/>
  <c r="CP211" i="1"/>
  <c r="W211" i="1"/>
  <c r="CN211" i="1"/>
  <c r="AX211" i="1"/>
  <c r="EG211" i="1"/>
  <c r="CQ211" i="1"/>
  <c r="AY211" i="1"/>
  <c r="CM211" i="1"/>
  <c r="ER211" i="1"/>
  <c r="AU211" i="1"/>
  <c r="AV211" i="1"/>
  <c r="BO211" i="1"/>
  <c r="EB211" i="1"/>
  <c r="DJ211" i="1"/>
  <c r="AO211" i="1"/>
  <c r="BE211" i="1"/>
  <c r="DX211" i="1"/>
  <c r="BH211" i="1"/>
  <c r="DM211" i="1"/>
  <c r="EP211" i="1"/>
  <c r="BC211" i="1"/>
  <c r="BI211" i="1"/>
  <c r="N211" i="1"/>
  <c r="EN211" i="1"/>
  <c r="CD211" i="1"/>
  <c r="CT211" i="1"/>
  <c r="AI211" i="1"/>
  <c r="BJ211" i="1"/>
  <c r="DO211" i="1"/>
  <c r="CH211" i="1"/>
  <c r="BK211" i="1"/>
  <c r="O211" i="1"/>
  <c r="DK211" i="1"/>
  <c r="CS211" i="1"/>
  <c r="AJ211" i="1"/>
  <c r="BL211" i="1"/>
  <c r="CV211" i="1"/>
  <c r="CR211" i="1"/>
  <c r="CI211" i="1"/>
  <c r="BM211" i="1"/>
  <c r="AF211" i="1"/>
  <c r="AK211" i="1"/>
  <c r="DG211" i="1"/>
  <c r="P211" i="1"/>
  <c r="EI211" i="1"/>
  <c r="DH211" i="1"/>
  <c r="CW211" i="1"/>
  <c r="CE211" i="1"/>
  <c r="AL211" i="1"/>
  <c r="AG211" i="1"/>
  <c r="DI211" i="1"/>
  <c r="EJ211" i="1"/>
  <c r="DQ211" i="1"/>
  <c r="AZ211" i="1"/>
  <c r="DL211" i="1"/>
  <c r="AM211" i="1"/>
  <c r="CF211" i="1"/>
  <c r="CX211" i="1"/>
  <c r="BN211" i="1"/>
  <c r="CJ211" i="1"/>
  <c r="AH211" i="1"/>
  <c r="BB211" i="1"/>
  <c r="AN211" i="1"/>
  <c r="DP211" i="1"/>
  <c r="BA211" i="1"/>
  <c r="BD211" i="1"/>
  <c r="ED211" i="1"/>
  <c r="CK211" i="1"/>
  <c r="EH211" i="1"/>
  <c r="M211" i="1"/>
  <c r="EQ211" i="1"/>
  <c r="DR211" i="1"/>
  <c r="AE211" i="1"/>
  <c r="AR308" i="1" l="1"/>
  <c r="CG1588" i="4"/>
  <c r="CG1589" i="4" s="1"/>
  <c r="CG1590" i="4" s="1"/>
  <c r="CG1591" i="4" s="1"/>
  <c r="CG1592" i="4" s="1"/>
  <c r="CG1593" i="4" s="1"/>
  <c r="CG1608" i="4"/>
  <c r="CG1609" i="4" s="1"/>
  <c r="CG1610" i="4" s="1"/>
  <c r="CG1596" i="4"/>
  <c r="CG1600" i="4"/>
  <c r="CG1601" i="4" s="1"/>
  <c r="CG1602" i="4" s="1"/>
  <c r="CG1603" i="4" s="1"/>
  <c r="CG1604" i="4" s="1"/>
  <c r="CG1605" i="4" s="1"/>
  <c r="CG1606" i="4" s="1"/>
  <c r="CG1598" i="4"/>
  <c r="BZ1588" i="4"/>
  <c r="BZ1589" i="4" s="1"/>
  <c r="BZ1590" i="4" s="1"/>
  <c r="BZ1591" i="4" s="1"/>
  <c r="BZ1592" i="4" s="1"/>
  <c r="BZ1593" i="4" s="1"/>
  <c r="BZ1608" i="4"/>
  <c r="BZ1609" i="4" s="1"/>
  <c r="BZ1610" i="4" s="1"/>
  <c r="BZ1596" i="4"/>
  <c r="BZ1600" i="4"/>
  <c r="BZ1601" i="4" s="1"/>
  <c r="BZ1602" i="4" s="1"/>
  <c r="BZ1603" i="4" s="1"/>
  <c r="BZ1604" i="4" s="1"/>
  <c r="BZ1605" i="4" s="1"/>
  <c r="BZ1606" i="4" s="1"/>
  <c r="BZ1598" i="4"/>
  <c r="BS1588" i="4"/>
  <c r="BS1589" i="4" s="1"/>
  <c r="BS1590" i="4" s="1"/>
  <c r="BS1591" i="4" s="1"/>
  <c r="BS1592" i="4" s="1"/>
  <c r="BS1593" i="4" s="1"/>
  <c r="BS1598" i="4"/>
  <c r="BS1608" i="4"/>
  <c r="BS1609" i="4" s="1"/>
  <c r="BS1610" i="4" s="1"/>
  <c r="BS1600" i="4"/>
  <c r="BS1601" i="4" s="1"/>
  <c r="BS1602" i="4" s="1"/>
  <c r="BS1603" i="4" s="1"/>
  <c r="BS1604" i="4" s="1"/>
  <c r="BS1605" i="4" s="1"/>
  <c r="BS1606" i="4" s="1"/>
  <c r="BS1596" i="4"/>
  <c r="BW1588" i="4"/>
  <c r="BW1589" i="4" s="1"/>
  <c r="BW1590" i="4" s="1"/>
  <c r="BW1591" i="4" s="1"/>
  <c r="BW1592" i="4" s="1"/>
  <c r="BW1593" i="4" s="1"/>
  <c r="BW1608" i="4"/>
  <c r="BW1609" i="4" s="1"/>
  <c r="BW1610" i="4" s="1"/>
  <c r="BW1596" i="4"/>
  <c r="BW1597" i="4" s="1"/>
  <c r="BW1598" i="4" s="1"/>
  <c r="BW1599" i="4" s="1"/>
  <c r="BW1600" i="4" s="1"/>
  <c r="BW1601" i="4" s="1"/>
  <c r="BW1602" i="4" s="1"/>
  <c r="BW1603" i="4" s="1"/>
  <c r="BW1604" i="4" s="1"/>
  <c r="BW1605" i="4" s="1"/>
  <c r="BW1606" i="4" s="1"/>
  <c r="CD1588" i="4"/>
  <c r="CD1589" i="4" s="1"/>
  <c r="CD1590" i="4" s="1"/>
  <c r="CD1591" i="4" s="1"/>
  <c r="CD1592" i="4" s="1"/>
  <c r="CD1593" i="4" s="1"/>
  <c r="CD1608" i="4"/>
  <c r="CD1609" i="4" s="1"/>
  <c r="CD1610" i="4" s="1"/>
  <c r="CD1596" i="4"/>
  <c r="CD1597" i="4" s="1"/>
  <c r="CD1598" i="4" s="1"/>
  <c r="CD1599" i="4" s="1"/>
  <c r="CD1600" i="4" s="1"/>
  <c r="CD1601" i="4" s="1"/>
  <c r="CD1602" i="4" s="1"/>
  <c r="CD1603" i="4" s="1"/>
  <c r="CD1604" i="4" s="1"/>
  <c r="CD1605" i="4" s="1"/>
  <c r="CD1606" i="4" s="1"/>
  <c r="BP1588" i="4"/>
  <c r="BP1589" i="4" s="1"/>
  <c r="BP1590" i="4" s="1"/>
  <c r="BP1591" i="4" s="1"/>
  <c r="BP1592" i="4" s="1"/>
  <c r="BP1593" i="4" s="1"/>
  <c r="BP1608" i="4"/>
  <c r="BP1609" i="4" s="1"/>
  <c r="BP1610" i="4" s="1"/>
  <c r="BP1596" i="4"/>
  <c r="BP1597" i="4" s="1"/>
  <c r="BP1598" i="4" s="1"/>
  <c r="BP1599" i="4" s="1"/>
  <c r="BP1600" i="4" s="1"/>
  <c r="BP1601" i="4" s="1"/>
  <c r="BP1602" i="4" s="1"/>
  <c r="BP1603" i="4" s="1"/>
  <c r="BP1604" i="4" s="1"/>
  <c r="BP1605" i="4" s="1"/>
  <c r="BP1606" i="4" s="1"/>
  <c r="BR1588" i="4"/>
  <c r="BR1589" i="4" s="1"/>
  <c r="BR1590" i="4" s="1"/>
  <c r="BR1591" i="4" s="1"/>
  <c r="BR1592" i="4" s="1"/>
  <c r="BR1593" i="4" s="1"/>
  <c r="BR1608" i="4"/>
  <c r="BR1609" i="4" s="1"/>
  <c r="BR1610" i="4" s="1"/>
  <c r="BR1596" i="4"/>
  <c r="BR1599" i="4"/>
  <c r="BR1600" i="4" s="1"/>
  <c r="BR1601" i="4" s="1"/>
  <c r="BR1602" i="4" s="1"/>
  <c r="BR1603" i="4" s="1"/>
  <c r="BR1604" i="4" s="1"/>
  <c r="BR1605" i="4" s="1"/>
  <c r="BR1606" i="4" s="1"/>
  <c r="CF1588" i="4"/>
  <c r="CF1589" i="4" s="1"/>
  <c r="CF1590" i="4" s="1"/>
  <c r="CF1591" i="4" s="1"/>
  <c r="CF1592" i="4" s="1"/>
  <c r="CF1593" i="4" s="1"/>
  <c r="CF1608" i="4"/>
  <c r="CF1609" i="4" s="1"/>
  <c r="CF1610" i="4" s="1"/>
  <c r="CF1596" i="4"/>
  <c r="CF1599" i="4"/>
  <c r="CF1600" i="4" s="1"/>
  <c r="CF1601" i="4" s="1"/>
  <c r="CF1602" i="4" s="1"/>
  <c r="CF1603" i="4" s="1"/>
  <c r="CF1604" i="4" s="1"/>
  <c r="CF1605" i="4" s="1"/>
  <c r="CF1606" i="4" s="1"/>
  <c r="BY1588" i="4"/>
  <c r="BY1589" i="4" s="1"/>
  <c r="BY1590" i="4" s="1"/>
  <c r="BY1591" i="4" s="1"/>
  <c r="BY1592" i="4" s="1"/>
  <c r="BY1593" i="4" s="1"/>
  <c r="BY1608" i="4"/>
  <c r="BY1609" i="4" s="1"/>
  <c r="BY1610" i="4" s="1"/>
  <c r="BY1596" i="4"/>
  <c r="BY1599" i="4"/>
  <c r="BY1600" i="4" s="1"/>
  <c r="BY1601" i="4" s="1"/>
  <c r="BY1602" i="4" s="1"/>
  <c r="BY1603" i="4" s="1"/>
  <c r="BY1604" i="4" s="1"/>
  <c r="BY1605" i="4" s="1"/>
  <c r="BY1606" i="4" s="1"/>
  <c r="BS1388" i="4"/>
  <c r="BS1389" i="4" s="1"/>
  <c r="BS1390" i="4" s="1"/>
  <c r="BS1391" i="4" s="1"/>
  <c r="BS1392" i="4" s="1"/>
  <c r="BS1393" i="4" s="1"/>
  <c r="BS1398" i="4"/>
  <c r="BS1408" i="4"/>
  <c r="BS1409" i="4" s="1"/>
  <c r="BS1410" i="4" s="1"/>
  <c r="BS1400" i="4"/>
  <c r="BS1401" i="4" s="1"/>
  <c r="BS1402" i="4" s="1"/>
  <c r="BS1403" i="4" s="1"/>
  <c r="BS1404" i="4" s="1"/>
  <c r="BS1405" i="4" s="1"/>
  <c r="BS1406" i="4" s="1"/>
  <c r="BS1396" i="4"/>
  <c r="BW1388" i="4"/>
  <c r="BW1389" i="4" s="1"/>
  <c r="BW1390" i="4" s="1"/>
  <c r="BW1391" i="4" s="1"/>
  <c r="BW1408" i="4"/>
  <c r="BW1409" i="4" s="1"/>
  <c r="BW1410" i="4" s="1"/>
  <c r="BW1396" i="4"/>
  <c r="BW1397" i="4" s="1"/>
  <c r="BW1398" i="4" s="1"/>
  <c r="BW1399" i="4" s="1"/>
  <c r="BW1400" i="4" s="1"/>
  <c r="BW1401" i="4" s="1"/>
  <c r="BW1402" i="4" s="1"/>
  <c r="BW1403" i="4" s="1"/>
  <c r="BW1404" i="4" s="1"/>
  <c r="BW1405" i="4" s="1"/>
  <c r="BW1406" i="4" s="1"/>
  <c r="CD1388" i="4"/>
  <c r="CD1389" i="4" s="1"/>
  <c r="CD1390" i="4" s="1"/>
  <c r="CD1391" i="4" s="1"/>
  <c r="CD1392" i="4" s="1"/>
  <c r="CD1393" i="4" s="1"/>
  <c r="CD1408" i="4"/>
  <c r="CD1409" i="4" s="1"/>
  <c r="CD1410" i="4" s="1"/>
  <c r="CD1396" i="4"/>
  <c r="CD1397" i="4" s="1"/>
  <c r="CD1398" i="4" s="1"/>
  <c r="CD1399" i="4" s="1"/>
  <c r="CD1400" i="4" s="1"/>
  <c r="CD1401" i="4" s="1"/>
  <c r="CD1402" i="4" s="1"/>
  <c r="CD1403" i="4" s="1"/>
  <c r="CD1404" i="4" s="1"/>
  <c r="CD1405" i="4" s="1"/>
  <c r="CD1406" i="4" s="1"/>
  <c r="BP1388" i="4"/>
  <c r="BP1389" i="4" s="1"/>
  <c r="BP1390" i="4" s="1"/>
  <c r="BP1391" i="4" s="1"/>
  <c r="BP1392" i="4" s="1"/>
  <c r="BP1393" i="4" s="1"/>
  <c r="BP1408" i="4"/>
  <c r="BP1409" i="4" s="1"/>
  <c r="BP1410" i="4" s="1"/>
  <c r="BP1396" i="4"/>
  <c r="BP1397" i="4" s="1"/>
  <c r="BP1398" i="4" s="1"/>
  <c r="BP1399" i="4" s="1"/>
  <c r="BP1400" i="4" s="1"/>
  <c r="BP1401" i="4" s="1"/>
  <c r="BP1402" i="4" s="1"/>
  <c r="BP1403" i="4" s="1"/>
  <c r="BP1404" i="4" s="1"/>
  <c r="BP1405" i="4" s="1"/>
  <c r="BP1406" i="4" s="1"/>
  <c r="BR1388" i="4"/>
  <c r="BR1389" i="4" s="1"/>
  <c r="BR1390" i="4" s="1"/>
  <c r="BR1391" i="4" s="1"/>
  <c r="BR1408" i="4"/>
  <c r="BR1409" i="4" s="1"/>
  <c r="BR1410" i="4" s="1"/>
  <c r="BR1396" i="4"/>
  <c r="BR1399" i="4"/>
  <c r="BR1400" i="4" s="1"/>
  <c r="BR1401" i="4" s="1"/>
  <c r="BR1402" i="4" s="1"/>
  <c r="BR1403" i="4" s="1"/>
  <c r="BR1404" i="4" s="1"/>
  <c r="BR1405" i="4" s="1"/>
  <c r="BR1406" i="4" s="1"/>
  <c r="CF1388" i="4"/>
  <c r="CF1389" i="4" s="1"/>
  <c r="CF1390" i="4" s="1"/>
  <c r="CF1391" i="4" s="1"/>
  <c r="CF1392" i="4" s="1"/>
  <c r="CF1393" i="4" s="1"/>
  <c r="CF1408" i="4"/>
  <c r="CF1409" i="4" s="1"/>
  <c r="CF1410" i="4" s="1"/>
  <c r="CF1396" i="4"/>
  <c r="CF1399" i="4"/>
  <c r="CF1400" i="4" s="1"/>
  <c r="CF1401" i="4" s="1"/>
  <c r="CF1402" i="4" s="1"/>
  <c r="CF1403" i="4" s="1"/>
  <c r="CF1404" i="4" s="1"/>
  <c r="CF1405" i="4" s="1"/>
  <c r="CF1406" i="4" s="1"/>
  <c r="BY1388" i="4"/>
  <c r="BY1389" i="4" s="1"/>
  <c r="BY1390" i="4" s="1"/>
  <c r="BY1391" i="4" s="1"/>
  <c r="BY1392" i="4" s="1"/>
  <c r="BY1393" i="4" s="1"/>
  <c r="BY1408" i="4"/>
  <c r="BY1409" i="4" s="1"/>
  <c r="BY1410" i="4" s="1"/>
  <c r="BY1396" i="4"/>
  <c r="BY1399" i="4"/>
  <c r="BY1400" i="4" s="1"/>
  <c r="BY1401" i="4" s="1"/>
  <c r="BY1402" i="4" s="1"/>
  <c r="BY1403" i="4" s="1"/>
  <c r="BY1404" i="4" s="1"/>
  <c r="BY1405" i="4" s="1"/>
  <c r="BY1406" i="4" s="1"/>
  <c r="CG1388" i="4"/>
  <c r="CG1389" i="4" s="1"/>
  <c r="CG1390" i="4" s="1"/>
  <c r="CG1391" i="4" s="1"/>
  <c r="CG1392" i="4" s="1"/>
  <c r="CG1393" i="4" s="1"/>
  <c r="CG1408" i="4"/>
  <c r="CG1409" i="4" s="1"/>
  <c r="CG1410" i="4" s="1"/>
  <c r="CG1396" i="4"/>
  <c r="CG1400" i="4"/>
  <c r="CG1401" i="4" s="1"/>
  <c r="CG1402" i="4" s="1"/>
  <c r="CG1403" i="4" s="1"/>
  <c r="CG1404" i="4" s="1"/>
  <c r="CG1405" i="4" s="1"/>
  <c r="CG1406" i="4" s="1"/>
  <c r="CG1398" i="4"/>
  <c r="BZ1388" i="4"/>
  <c r="BZ1389" i="4" s="1"/>
  <c r="BZ1390" i="4" s="1"/>
  <c r="BZ1391" i="4" s="1"/>
  <c r="BZ1392" i="4" s="1"/>
  <c r="BZ1393" i="4" s="1"/>
  <c r="BZ1408" i="4"/>
  <c r="BZ1409" i="4" s="1"/>
  <c r="BZ1410" i="4" s="1"/>
  <c r="BZ1396" i="4"/>
  <c r="BZ1400" i="4"/>
  <c r="BZ1401" i="4" s="1"/>
  <c r="BZ1402" i="4" s="1"/>
  <c r="BZ1403" i="4" s="1"/>
  <c r="BZ1404" i="4" s="1"/>
  <c r="BZ1405" i="4" s="1"/>
  <c r="BZ1406" i="4" s="1"/>
  <c r="BZ1398" i="4"/>
  <c r="CG1287" i="4"/>
  <c r="BZ1287" i="4"/>
  <c r="BS1287" i="4"/>
  <c r="BW1287" i="4"/>
  <c r="CD1287" i="4"/>
  <c r="BP1287" i="4"/>
  <c r="BR1287" i="4"/>
  <c r="CF1287" i="4"/>
  <c r="BY1287" i="4"/>
  <c r="N352" i="1"/>
  <c r="L350" i="1"/>
  <c r="BA354" i="1"/>
  <c r="M352" i="1"/>
  <c r="BB354" i="1"/>
  <c r="CG1088" i="4"/>
  <c r="CG1098" i="4"/>
  <c r="CG1100" i="4"/>
  <c r="CG1096" i="4"/>
  <c r="CG1108" i="4"/>
  <c r="BZ1088" i="4"/>
  <c r="BZ1089" i="4" s="1"/>
  <c r="BZ1098" i="4"/>
  <c r="BZ1100" i="4"/>
  <c r="BZ1096" i="4"/>
  <c r="BZ1108" i="4"/>
  <c r="BW1088" i="4"/>
  <c r="BW1089" i="4" s="1"/>
  <c r="BR1088" i="4"/>
  <c r="BR1099" i="4"/>
  <c r="BR1096" i="4"/>
  <c r="BR1108" i="4"/>
  <c r="CF1088" i="4"/>
  <c r="CF1089" i="4" s="1"/>
  <c r="BS1088" i="4"/>
  <c r="BS1089" i="4" s="1"/>
  <c r="BS1096" i="4"/>
  <c r="CF1099" i="4"/>
  <c r="CF1096" i="4"/>
  <c r="CF1108" i="4"/>
  <c r="BY1088" i="4"/>
  <c r="BY1099" i="4"/>
  <c r="BY1096" i="4"/>
  <c r="BY1108" i="4"/>
  <c r="BS1100" i="4"/>
  <c r="BS1108" i="4"/>
  <c r="BS1098" i="4"/>
  <c r="BW1096" i="4"/>
  <c r="BW1108" i="4"/>
  <c r="CD1088" i="4"/>
  <c r="CD1089" i="4" s="1"/>
  <c r="CD1108" i="4"/>
  <c r="CD1096" i="4"/>
  <c r="BP1088" i="4"/>
  <c r="BP1089" i="4" s="1"/>
  <c r="BP1096" i="4"/>
  <c r="BP1108" i="4"/>
  <c r="BZ269" i="4"/>
  <c r="BS269" i="4"/>
  <c r="CG269" i="4"/>
  <c r="CF269" i="4"/>
  <c r="BY269" i="4"/>
  <c r="BR269" i="4"/>
  <c r="BX205" i="4"/>
  <c r="BQ205" i="4"/>
  <c r="CE205" i="4"/>
  <c r="F206" i="4"/>
  <c r="BW269" i="4"/>
  <c r="BP269" i="4"/>
  <c r="CD269" i="4"/>
  <c r="CH203" i="4"/>
  <c r="CA203" i="4"/>
  <c r="BT203" i="4"/>
  <c r="BY668" i="4"/>
  <c r="BR668" i="4"/>
  <c r="CF668" i="4"/>
  <c r="CD668" i="4"/>
  <c r="BW668" i="4"/>
  <c r="BP668" i="4"/>
  <c r="CA596" i="4"/>
  <c r="BT596" i="4"/>
  <c r="CH596" i="4"/>
  <c r="BZ668" i="4"/>
  <c r="BS668" i="4"/>
  <c r="CG668" i="4"/>
  <c r="CE532" i="4"/>
  <c r="BX532" i="4"/>
  <c r="BQ532" i="4"/>
  <c r="I204" i="4"/>
  <c r="B203" i="4"/>
  <c r="H199" i="1"/>
  <c r="G270" i="4"/>
  <c r="H270" i="4"/>
  <c r="E270" i="4"/>
  <c r="H669" i="4"/>
  <c r="E669" i="4"/>
  <c r="G669" i="4"/>
  <c r="A271" i="4"/>
  <c r="AW212" i="1"/>
  <c r="BY212" i="1"/>
  <c r="BZ212" i="1"/>
  <c r="EE212" i="1"/>
  <c r="DV212" i="1"/>
  <c r="I597" i="4"/>
  <c r="F533" i="4"/>
  <c r="DY212" i="1"/>
  <c r="AQ212" i="1"/>
  <c r="DU212" i="1"/>
  <c r="BX212" i="1"/>
  <c r="EO212" i="1"/>
  <c r="BU212" i="1"/>
  <c r="BV212" i="1"/>
  <c r="DC212" i="1"/>
  <c r="DD212" i="1"/>
  <c r="BW212" i="1"/>
  <c r="EL212" i="1"/>
  <c r="EC212" i="1"/>
  <c r="EF212" i="1"/>
  <c r="DW212" i="1"/>
  <c r="DZ212" i="1"/>
  <c r="BT212" i="1"/>
  <c r="T212" i="1"/>
  <c r="S212" i="1"/>
  <c r="Y212" i="1"/>
  <c r="AA212" i="1"/>
  <c r="V212" i="1"/>
  <c r="AC212" i="1"/>
  <c r="DE212" i="1"/>
  <c r="DF212" i="1"/>
  <c r="R212" i="1"/>
  <c r="Q212" i="1"/>
  <c r="EK212" i="1"/>
  <c r="BF212" i="1"/>
  <c r="BG212" i="1"/>
  <c r="EM212" i="1"/>
  <c r="DT212" i="1"/>
  <c r="DS212" i="1"/>
  <c r="CZ212" i="1"/>
  <c r="CY212" i="1"/>
  <c r="CG212" i="1"/>
  <c r="EA212" i="1"/>
  <c r="DK212" i="1"/>
  <c r="DN212" i="1"/>
  <c r="CE212" i="1"/>
  <c r="CI212" i="1"/>
  <c r="W212" i="1"/>
  <c r="DP212" i="1"/>
  <c r="CJ212" i="1"/>
  <c r="CF212" i="1"/>
  <c r="CK212" i="1"/>
  <c r="CP212" i="1"/>
  <c r="CQ212" i="1"/>
  <c r="DM212" i="1"/>
  <c r="CR212" i="1"/>
  <c r="DO212" i="1"/>
  <c r="AG212" i="1"/>
  <c r="AI212" i="1"/>
  <c r="ED212" i="1"/>
  <c r="N212" i="1"/>
  <c r="CX212" i="1"/>
  <c r="O212" i="1"/>
  <c r="P212" i="1"/>
  <c r="AZ212" i="1"/>
  <c r="AM212" i="1"/>
  <c r="BI212" i="1"/>
  <c r="AB212" i="1"/>
  <c r="ER212" i="1"/>
  <c r="BB212" i="1"/>
  <c r="M212" i="1"/>
  <c r="BC212" i="1"/>
  <c r="CA212" i="1"/>
  <c r="L212" i="1"/>
  <c r="BD212" i="1"/>
  <c r="CB212" i="1"/>
  <c r="BH212" i="1"/>
  <c r="DQ212" i="1"/>
  <c r="CL212" i="1"/>
  <c r="CC212" i="1"/>
  <c r="CM212" i="1"/>
  <c r="DR212" i="1"/>
  <c r="CN212" i="1"/>
  <c r="CD212" i="1"/>
  <c r="CO212" i="1"/>
  <c r="CH212" i="1"/>
  <c r="CS212" i="1"/>
  <c r="EG212" i="1"/>
  <c r="AF212" i="1"/>
  <c r="AN212" i="1"/>
  <c r="CT212" i="1"/>
  <c r="BJ212" i="1"/>
  <c r="CV212" i="1"/>
  <c r="AX212" i="1"/>
  <c r="AH212" i="1"/>
  <c r="BK212" i="1"/>
  <c r="CW212" i="1"/>
  <c r="ES212" i="1"/>
  <c r="AJ212" i="1"/>
  <c r="AY212" i="1"/>
  <c r="EH212" i="1"/>
  <c r="BL212" i="1"/>
  <c r="AK212" i="1"/>
  <c r="AP212" i="1"/>
  <c r="EI212" i="1"/>
  <c r="BM212" i="1"/>
  <c r="AL212" i="1"/>
  <c r="AR212" i="1"/>
  <c r="AE212" i="1"/>
  <c r="AS212" i="1"/>
  <c r="EJ212" i="1"/>
  <c r="BN212" i="1"/>
  <c r="DH212" i="1"/>
  <c r="DG212" i="1"/>
  <c r="BA212" i="1"/>
  <c r="AT212" i="1"/>
  <c r="AO212" i="1"/>
  <c r="EP212" i="1"/>
  <c r="EQ212" i="1"/>
  <c r="BE212" i="1"/>
  <c r="EN212" i="1"/>
  <c r="DJ212" i="1"/>
  <c r="DL212" i="1"/>
  <c r="BO212" i="1"/>
  <c r="DI212" i="1"/>
  <c r="EB212" i="1"/>
  <c r="AV212" i="1"/>
  <c r="AU212" i="1"/>
  <c r="DX212" i="1"/>
  <c r="AR309" i="1" l="1"/>
  <c r="BW1392" i="4"/>
  <c r="BW1393" i="4" s="1"/>
  <c r="BR1392" i="4"/>
  <c r="BR1393" i="4" s="1"/>
  <c r="BS1298" i="4"/>
  <c r="BS1308" i="4"/>
  <c r="BS1309" i="4" s="1"/>
  <c r="BS1310" i="4" s="1"/>
  <c r="BS1300" i="4"/>
  <c r="BS1301" i="4" s="1"/>
  <c r="BS1302" i="4" s="1"/>
  <c r="BS1303" i="4" s="1"/>
  <c r="BS1304" i="4" s="1"/>
  <c r="BS1305" i="4" s="1"/>
  <c r="BS1306" i="4" s="1"/>
  <c r="BS1296" i="4"/>
  <c r="BZ1308" i="4"/>
  <c r="BZ1309" i="4" s="1"/>
  <c r="BZ1310" i="4" s="1"/>
  <c r="BZ1296" i="4"/>
  <c r="BZ1300" i="4"/>
  <c r="BZ1301" i="4" s="1"/>
  <c r="BZ1302" i="4" s="1"/>
  <c r="BZ1303" i="4" s="1"/>
  <c r="BZ1304" i="4" s="1"/>
  <c r="BZ1305" i="4" s="1"/>
  <c r="BZ1306" i="4" s="1"/>
  <c r="BZ1298" i="4"/>
  <c r="CG1308" i="4"/>
  <c r="CG1309" i="4" s="1"/>
  <c r="CG1310" i="4" s="1"/>
  <c r="CG1296" i="4"/>
  <c r="CG1300" i="4"/>
  <c r="CG1301" i="4" s="1"/>
  <c r="CG1302" i="4" s="1"/>
  <c r="CG1303" i="4" s="1"/>
  <c r="CG1304" i="4" s="1"/>
  <c r="CG1305" i="4" s="1"/>
  <c r="CG1306" i="4" s="1"/>
  <c r="CG1298" i="4"/>
  <c r="BY1308" i="4"/>
  <c r="BY1309" i="4" s="1"/>
  <c r="BY1310" i="4" s="1"/>
  <c r="BY1296" i="4"/>
  <c r="BY1299" i="4"/>
  <c r="BY1300" i="4" s="1"/>
  <c r="BY1301" i="4" s="1"/>
  <c r="BY1302" i="4" s="1"/>
  <c r="BY1303" i="4" s="1"/>
  <c r="BY1304" i="4" s="1"/>
  <c r="BY1305" i="4" s="1"/>
  <c r="BY1306" i="4" s="1"/>
  <c r="CF1308" i="4"/>
  <c r="CF1309" i="4" s="1"/>
  <c r="CF1310" i="4" s="1"/>
  <c r="CF1296" i="4"/>
  <c r="CF1299" i="4"/>
  <c r="CF1300" i="4" s="1"/>
  <c r="CF1301" i="4" s="1"/>
  <c r="CF1302" i="4" s="1"/>
  <c r="CF1303" i="4" s="1"/>
  <c r="CF1304" i="4" s="1"/>
  <c r="CF1305" i="4" s="1"/>
  <c r="CF1306" i="4" s="1"/>
  <c r="BR1308" i="4"/>
  <c r="BR1309" i="4" s="1"/>
  <c r="BR1310" i="4" s="1"/>
  <c r="BR1296" i="4"/>
  <c r="BR1299" i="4"/>
  <c r="BR1300" i="4" s="1"/>
  <c r="BR1301" i="4" s="1"/>
  <c r="BR1302" i="4" s="1"/>
  <c r="BR1303" i="4" s="1"/>
  <c r="BR1304" i="4" s="1"/>
  <c r="BR1305" i="4" s="1"/>
  <c r="BR1306" i="4" s="1"/>
  <c r="BP1308" i="4"/>
  <c r="BP1309" i="4" s="1"/>
  <c r="BP1310" i="4" s="1"/>
  <c r="BP1296" i="4"/>
  <c r="BP1297" i="4" s="1"/>
  <c r="BP1298" i="4" s="1"/>
  <c r="BP1299" i="4" s="1"/>
  <c r="BP1300" i="4" s="1"/>
  <c r="BP1301" i="4" s="1"/>
  <c r="BP1302" i="4" s="1"/>
  <c r="BP1303" i="4" s="1"/>
  <c r="BP1304" i="4" s="1"/>
  <c r="BP1305" i="4" s="1"/>
  <c r="BP1306" i="4" s="1"/>
  <c r="CD1308" i="4"/>
  <c r="CD1309" i="4" s="1"/>
  <c r="CD1310" i="4" s="1"/>
  <c r="CD1296" i="4"/>
  <c r="CD1297" i="4" s="1"/>
  <c r="CD1298" i="4" s="1"/>
  <c r="CD1299" i="4" s="1"/>
  <c r="CD1300" i="4" s="1"/>
  <c r="CD1301" i="4" s="1"/>
  <c r="CD1302" i="4" s="1"/>
  <c r="CD1303" i="4" s="1"/>
  <c r="CD1304" i="4" s="1"/>
  <c r="CD1305" i="4" s="1"/>
  <c r="CD1306" i="4" s="1"/>
  <c r="BW1308" i="4"/>
  <c r="BW1309" i="4" s="1"/>
  <c r="BW1310" i="4" s="1"/>
  <c r="BW1296" i="4"/>
  <c r="BW1297" i="4" s="1"/>
  <c r="BW1298" i="4" s="1"/>
  <c r="BW1299" i="4" s="1"/>
  <c r="BW1300" i="4" s="1"/>
  <c r="BW1301" i="4" s="1"/>
  <c r="BW1302" i="4" s="1"/>
  <c r="BW1303" i="4" s="1"/>
  <c r="BW1304" i="4" s="1"/>
  <c r="BW1305" i="4" s="1"/>
  <c r="BW1306" i="4" s="1"/>
  <c r="BR1288" i="4"/>
  <c r="BR1289" i="4" s="1"/>
  <c r="BR1290" i="4" s="1"/>
  <c r="BR1291" i="4" s="1"/>
  <c r="BP1288" i="4"/>
  <c r="BP1289" i="4" s="1"/>
  <c r="BP1290" i="4" s="1"/>
  <c r="BP1291" i="4" s="1"/>
  <c r="CD1288" i="4"/>
  <c r="CD1289" i="4" s="1"/>
  <c r="CD1290" i="4" s="1"/>
  <c r="CD1291" i="4" s="1"/>
  <c r="BW1288" i="4"/>
  <c r="BW1289" i="4" s="1"/>
  <c r="BW1290" i="4" s="1"/>
  <c r="BW1291" i="4" s="1"/>
  <c r="BS1288" i="4"/>
  <c r="BS1289" i="4" s="1"/>
  <c r="BS1290" i="4" s="1"/>
  <c r="BS1291" i="4" s="1"/>
  <c r="BZ1288" i="4"/>
  <c r="BZ1289" i="4" s="1"/>
  <c r="BZ1290" i="4" s="1"/>
  <c r="BZ1291" i="4" s="1"/>
  <c r="CG1288" i="4"/>
  <c r="CG1289" i="4" s="1"/>
  <c r="CG1290" i="4" s="1"/>
  <c r="CG1291" i="4" s="1"/>
  <c r="BY1288" i="4"/>
  <c r="BY1289" i="4" s="1"/>
  <c r="BY1290" i="4" s="1"/>
  <c r="BY1291" i="4" s="1"/>
  <c r="CF1288" i="4"/>
  <c r="CF1289" i="4" s="1"/>
  <c r="CF1290" i="4" s="1"/>
  <c r="CF1291" i="4" s="1"/>
  <c r="CD1090" i="4"/>
  <c r="CD1091" i="4" s="1"/>
  <c r="CD1092" i="4" s="1"/>
  <c r="CD1093" i="4" s="1"/>
  <c r="BS1090" i="4"/>
  <c r="BS1091" i="4" s="1"/>
  <c r="BS1092" i="4" s="1"/>
  <c r="BS1093" i="4" s="1"/>
  <c r="CF1090" i="4"/>
  <c r="CF1091" i="4" s="1"/>
  <c r="CF1092" i="4" s="1"/>
  <c r="CF1093" i="4" s="1"/>
  <c r="BW1090" i="4"/>
  <c r="BW1091" i="4" s="1"/>
  <c r="BW1092" i="4" s="1"/>
  <c r="BW1093" i="4" s="1"/>
  <c r="BP1090" i="4"/>
  <c r="BP1091" i="4" s="1"/>
  <c r="BP1092" i="4" s="1"/>
  <c r="BP1093" i="4" s="1"/>
  <c r="BZ1090" i="4"/>
  <c r="BZ1091" i="4" s="1"/>
  <c r="BZ1092" i="4" s="1"/>
  <c r="BZ1093" i="4" s="1"/>
  <c r="BB355" i="1"/>
  <c r="M353" i="1"/>
  <c r="BA355" i="1"/>
  <c r="L351" i="1"/>
  <c r="N353" i="1"/>
  <c r="CG1089" i="4"/>
  <c r="BY1089" i="4"/>
  <c r="BR1089" i="4"/>
  <c r="BT204" i="4"/>
  <c r="CA204" i="4"/>
  <c r="CH204" i="4"/>
  <c r="CD270" i="4"/>
  <c r="BW270" i="4"/>
  <c r="BP270" i="4"/>
  <c r="BS270" i="4"/>
  <c r="CG270" i="4"/>
  <c r="BZ270" i="4"/>
  <c r="CF270" i="4"/>
  <c r="BY270" i="4"/>
  <c r="BR270" i="4"/>
  <c r="BQ206" i="4"/>
  <c r="CE206" i="4"/>
  <c r="BX206" i="4"/>
  <c r="F207" i="4"/>
  <c r="CD669" i="4"/>
  <c r="BW669" i="4"/>
  <c r="BP669" i="4"/>
  <c r="CG669" i="4"/>
  <c r="BZ669" i="4"/>
  <c r="BS669" i="4"/>
  <c r="CF669" i="4"/>
  <c r="BY669" i="4"/>
  <c r="BR669" i="4"/>
  <c r="BQ533" i="4"/>
  <c r="CE533" i="4"/>
  <c r="BX533" i="4"/>
  <c r="CH597" i="4"/>
  <c r="CA597" i="4"/>
  <c r="BT597" i="4"/>
  <c r="I205" i="4"/>
  <c r="B204" i="4"/>
  <c r="H200" i="1"/>
  <c r="G271" i="4"/>
  <c r="H271" i="4"/>
  <c r="E271" i="4"/>
  <c r="E670" i="4"/>
  <c r="H670" i="4"/>
  <c r="G670" i="4"/>
  <c r="A272" i="4"/>
  <c r="AW213" i="1"/>
  <c r="BZ213" i="1"/>
  <c r="BY213" i="1"/>
  <c r="EE213" i="1"/>
  <c r="DV213" i="1"/>
  <c r="DY213" i="1"/>
  <c r="AQ213" i="1"/>
  <c r="DU213" i="1"/>
  <c r="BX213" i="1"/>
  <c r="EO213" i="1"/>
  <c r="BU213" i="1"/>
  <c r="BV213" i="1"/>
  <c r="DC213" i="1"/>
  <c r="DD213" i="1"/>
  <c r="BW213" i="1"/>
  <c r="EL213" i="1"/>
  <c r="EC213" i="1"/>
  <c r="EF213" i="1"/>
  <c r="DW213" i="1"/>
  <c r="DZ213" i="1"/>
  <c r="BT213" i="1"/>
  <c r="T213" i="1"/>
  <c r="S213" i="1"/>
  <c r="AA213" i="1"/>
  <c r="Y213" i="1"/>
  <c r="V213" i="1"/>
  <c r="AC213" i="1"/>
  <c r="DE213" i="1"/>
  <c r="DF213" i="1"/>
  <c r="R213" i="1"/>
  <c r="Q213" i="1"/>
  <c r="EK213" i="1"/>
  <c r="BF213" i="1"/>
  <c r="BG213" i="1"/>
  <c r="EM213" i="1"/>
  <c r="DS213" i="1"/>
  <c r="DT213" i="1"/>
  <c r="CY213" i="1"/>
  <c r="CZ213" i="1"/>
  <c r="BO213" i="1"/>
  <c r="EB213" i="1"/>
  <c r="CG213" i="1"/>
  <c r="EA213" i="1"/>
  <c r="ER213" i="1"/>
  <c r="ED213" i="1"/>
  <c r="DN213" i="1"/>
  <c r="AN213" i="1"/>
  <c r="BJ213" i="1"/>
  <c r="BK213" i="1"/>
  <c r="DG213" i="1"/>
  <c r="DH213" i="1"/>
  <c r="DQ213" i="1"/>
  <c r="BL213" i="1"/>
  <c r="BM213" i="1"/>
  <c r="DR213" i="1"/>
  <c r="CH213" i="1"/>
  <c r="CI213" i="1"/>
  <c r="CJ213" i="1"/>
  <c r="CL213" i="1"/>
  <c r="CK213" i="1"/>
  <c r="CR213" i="1"/>
  <c r="CM213" i="1"/>
  <c r="L213" i="1"/>
  <c r="M213" i="1"/>
  <c r="CS213" i="1"/>
  <c r="DM213" i="1"/>
  <c r="N213" i="1"/>
  <c r="CT213" i="1"/>
  <c r="DO213" i="1"/>
  <c r="O213" i="1"/>
  <c r="EG213" i="1"/>
  <c r="CV213" i="1"/>
  <c r="P213" i="1"/>
  <c r="CW213" i="1"/>
  <c r="AM213" i="1"/>
  <c r="AF213" i="1"/>
  <c r="BI213" i="1"/>
  <c r="AU213" i="1"/>
  <c r="AV213" i="1"/>
  <c r="EQ213" i="1"/>
  <c r="EP213" i="1"/>
  <c r="AY213" i="1"/>
  <c r="CX213" i="1"/>
  <c r="AZ213" i="1"/>
  <c r="CO213" i="1"/>
  <c r="AH213" i="1"/>
  <c r="DK213" i="1"/>
  <c r="AP213" i="1"/>
  <c r="BA213" i="1"/>
  <c r="DL213" i="1"/>
  <c r="AR213" i="1"/>
  <c r="AI213" i="1"/>
  <c r="AS213" i="1"/>
  <c r="BB213" i="1"/>
  <c r="CN213" i="1"/>
  <c r="AT213" i="1"/>
  <c r="EI213" i="1"/>
  <c r="BE213" i="1"/>
  <c r="EH213" i="1"/>
  <c r="CA213" i="1"/>
  <c r="AJ213" i="1"/>
  <c r="DX213" i="1"/>
  <c r="AO213" i="1"/>
  <c r="CB213" i="1"/>
  <c r="BC213" i="1"/>
  <c r="CC213" i="1"/>
  <c r="EJ213" i="1"/>
  <c r="ES213" i="1"/>
  <c r="CF213" i="1"/>
  <c r="CE213" i="1"/>
  <c r="AK213" i="1"/>
  <c r="AG213" i="1"/>
  <c r="DP213" i="1"/>
  <c r="CD213" i="1"/>
  <c r="BD213" i="1"/>
  <c r="DJ213" i="1"/>
  <c r="BN213" i="1"/>
  <c r="EN213" i="1"/>
  <c r="AB213" i="1"/>
  <c r="CP213" i="1"/>
  <c r="AL213" i="1"/>
  <c r="DI213" i="1"/>
  <c r="AE213" i="1"/>
  <c r="W213" i="1"/>
  <c r="BH213" i="1"/>
  <c r="AX213" i="1"/>
  <c r="CQ213" i="1"/>
  <c r="AR310" i="1" l="1"/>
  <c r="CF1292" i="4"/>
  <c r="BY1292" i="4"/>
  <c r="CG1292" i="4"/>
  <c r="BZ1292" i="4"/>
  <c r="BS1292" i="4"/>
  <c r="BW1292" i="4"/>
  <c r="CD1292" i="4"/>
  <c r="BP1292" i="4"/>
  <c r="BR1292" i="4"/>
  <c r="BR1090" i="4"/>
  <c r="BR1091" i="4" s="1"/>
  <c r="BR1092" i="4" s="1"/>
  <c r="BR1093" i="4" s="1"/>
  <c r="BY1090" i="4"/>
  <c r="BY1091" i="4" s="1"/>
  <c r="BY1092" i="4" s="1"/>
  <c r="BY1093" i="4" s="1"/>
  <c r="CG1090" i="4"/>
  <c r="CG1091" i="4" s="1"/>
  <c r="CG1092" i="4" s="1"/>
  <c r="CG1093" i="4" s="1"/>
  <c r="N354" i="1"/>
  <c r="L352" i="1"/>
  <c r="BA356" i="1"/>
  <c r="M354" i="1"/>
  <c r="BB356" i="1"/>
  <c r="CE207" i="4"/>
  <c r="BX207" i="4"/>
  <c r="BQ207" i="4"/>
  <c r="F208" i="4"/>
  <c r="CD271" i="4"/>
  <c r="BP271" i="4"/>
  <c r="BW271" i="4"/>
  <c r="BZ271" i="4"/>
  <c r="BS271" i="4"/>
  <c r="CG271" i="4"/>
  <c r="BY271" i="4"/>
  <c r="BR271" i="4"/>
  <c r="CF271" i="4"/>
  <c r="CH205" i="4"/>
  <c r="CA205" i="4"/>
  <c r="BT205" i="4"/>
  <c r="BP670" i="4"/>
  <c r="BW670" i="4"/>
  <c r="CD670" i="4"/>
  <c r="BR670" i="4"/>
  <c r="BY670" i="4"/>
  <c r="CF670" i="4"/>
  <c r="BS670" i="4"/>
  <c r="BZ670" i="4"/>
  <c r="CG670" i="4"/>
  <c r="B205" i="4"/>
  <c r="I206" i="4"/>
  <c r="H201" i="1"/>
  <c r="G272" i="4"/>
  <c r="H272" i="4"/>
  <c r="E272" i="4"/>
  <c r="E671" i="4"/>
  <c r="H671" i="4"/>
  <c r="G671" i="4"/>
  <c r="A273" i="4"/>
  <c r="AW214" i="1"/>
  <c r="BZ214" i="1"/>
  <c r="BY214" i="1"/>
  <c r="EE214" i="1"/>
  <c r="DV214" i="1"/>
  <c r="DY214" i="1"/>
  <c r="AQ214" i="1"/>
  <c r="DU214" i="1"/>
  <c r="BX214" i="1"/>
  <c r="EO214" i="1"/>
  <c r="BV214" i="1"/>
  <c r="BU214" i="1"/>
  <c r="DC214" i="1"/>
  <c r="DD214" i="1"/>
  <c r="BW214" i="1"/>
  <c r="EL214" i="1"/>
  <c r="EC214" i="1"/>
  <c r="EF214" i="1"/>
  <c r="DW214" i="1"/>
  <c r="DZ214" i="1"/>
  <c r="BT214" i="1"/>
  <c r="T214" i="1"/>
  <c r="S214" i="1"/>
  <c r="Y214" i="1"/>
  <c r="AA214" i="1"/>
  <c r="V214" i="1"/>
  <c r="AC214" i="1"/>
  <c r="DE214" i="1"/>
  <c r="DF214" i="1"/>
  <c r="R214" i="1"/>
  <c r="Q214" i="1"/>
  <c r="EK214" i="1"/>
  <c r="BG214" i="1"/>
  <c r="BF214" i="1"/>
  <c r="EM214" i="1"/>
  <c r="DT214" i="1"/>
  <c r="DS214" i="1"/>
  <c r="BO214" i="1"/>
  <c r="AM214" i="1"/>
  <c r="DI214" i="1"/>
  <c r="EA214" i="1"/>
  <c r="CZ214" i="1"/>
  <c r="CY214" i="1"/>
  <c r="AK214" i="1"/>
  <c r="AU214" i="1"/>
  <c r="AV214" i="1"/>
  <c r="AY214" i="1"/>
  <c r="AP214" i="1"/>
  <c r="N214" i="1"/>
  <c r="DG214" i="1"/>
  <c r="BC214" i="1"/>
  <c r="CS214" i="1"/>
  <c r="BL214" i="1"/>
  <c r="BM214" i="1"/>
  <c r="BK214" i="1"/>
  <c r="BN214" i="1"/>
  <c r="AJ214" i="1"/>
  <c r="CT214" i="1"/>
  <c r="DM214" i="1"/>
  <c r="CV214" i="1"/>
  <c r="DO214" i="1"/>
  <c r="CW214" i="1"/>
  <c r="AF214" i="1"/>
  <c r="BI214" i="1"/>
  <c r="EI214" i="1"/>
  <c r="EG214" i="1"/>
  <c r="AR214" i="1"/>
  <c r="AS214" i="1"/>
  <c r="BJ214" i="1"/>
  <c r="ES214" i="1"/>
  <c r="AT214" i="1"/>
  <c r="CB214" i="1"/>
  <c r="CA214" i="1"/>
  <c r="L214" i="1"/>
  <c r="CI214" i="1"/>
  <c r="M214" i="1"/>
  <c r="CF214" i="1"/>
  <c r="CJ214" i="1"/>
  <c r="O214" i="1"/>
  <c r="DP214" i="1"/>
  <c r="BB214" i="1"/>
  <c r="CK214" i="1"/>
  <c r="BH214" i="1"/>
  <c r="AE214" i="1"/>
  <c r="CL214" i="1"/>
  <c r="CN214" i="1"/>
  <c r="AB214" i="1"/>
  <c r="EN214" i="1"/>
  <c r="CP214" i="1"/>
  <c r="DL214" i="1"/>
  <c r="DQ214" i="1"/>
  <c r="P214" i="1"/>
  <c r="CD214" i="1"/>
  <c r="AZ214" i="1"/>
  <c r="CH214" i="1"/>
  <c r="BA214" i="1"/>
  <c r="CE214" i="1"/>
  <c r="CR214" i="1"/>
  <c r="CM214" i="1"/>
  <c r="ED214" i="1"/>
  <c r="CX214" i="1"/>
  <c r="CQ214" i="1"/>
  <c r="AL214" i="1"/>
  <c r="AH214" i="1"/>
  <c r="AI214" i="1"/>
  <c r="EP214" i="1"/>
  <c r="AN214" i="1"/>
  <c r="AX214" i="1"/>
  <c r="EJ214" i="1"/>
  <c r="DJ214" i="1"/>
  <c r="W214" i="1"/>
  <c r="AG214" i="1"/>
  <c r="EH214" i="1"/>
  <c r="CO214" i="1"/>
  <c r="ER214" i="1"/>
  <c r="EQ214" i="1"/>
  <c r="AO214" i="1"/>
  <c r="BD214" i="1"/>
  <c r="DH214" i="1"/>
  <c r="DK214" i="1"/>
  <c r="CG214" i="1"/>
  <c r="DN214" i="1"/>
  <c r="CC214" i="1"/>
  <c r="EB214" i="1"/>
  <c r="DR214" i="1"/>
  <c r="BE214" i="1"/>
  <c r="DX214" i="1"/>
  <c r="AR311" i="1" l="1"/>
  <c r="BR1293" i="4"/>
  <c r="BP1293" i="4"/>
  <c r="CD1293" i="4"/>
  <c r="BW1293" i="4"/>
  <c r="BS1293" i="4"/>
  <c r="BZ1293" i="4"/>
  <c r="CG1293" i="4"/>
  <c r="BY1293" i="4"/>
  <c r="CF1293" i="4"/>
  <c r="BB357" i="1"/>
  <c r="M355" i="1"/>
  <c r="BA357" i="1"/>
  <c r="L353" i="1"/>
  <c r="N355" i="1"/>
  <c r="CH206" i="4"/>
  <c r="CA206" i="4"/>
  <c r="BT206" i="4"/>
  <c r="CD272" i="4"/>
  <c r="BW272" i="4"/>
  <c r="BP272" i="4"/>
  <c r="CG272" i="4"/>
  <c r="BZ272" i="4"/>
  <c r="BS272" i="4"/>
  <c r="CF272" i="4"/>
  <c r="BY272" i="4"/>
  <c r="BR272" i="4"/>
  <c r="CE208" i="4"/>
  <c r="BX208" i="4"/>
  <c r="BQ208" i="4"/>
  <c r="F209" i="4"/>
  <c r="CF671" i="4"/>
  <c r="BY671" i="4"/>
  <c r="BR671" i="4"/>
  <c r="BZ671" i="4"/>
  <c r="BS671" i="4"/>
  <c r="CG671" i="4"/>
  <c r="CD671" i="4"/>
  <c r="BW671" i="4"/>
  <c r="BP671" i="4"/>
  <c r="I207" i="4"/>
  <c r="B206" i="4"/>
  <c r="H202" i="1"/>
  <c r="G273" i="4"/>
  <c r="E273" i="4"/>
  <c r="H273" i="4"/>
  <c r="E672" i="4"/>
  <c r="H672" i="4"/>
  <c r="G672" i="4"/>
  <c r="A274" i="4"/>
  <c r="AW215" i="1"/>
  <c r="BZ215" i="1"/>
  <c r="BY215" i="1"/>
  <c r="EE215" i="1"/>
  <c r="DV215" i="1"/>
  <c r="DY215" i="1"/>
  <c r="AQ215" i="1"/>
  <c r="DU215" i="1"/>
  <c r="BX215" i="1"/>
  <c r="EO215" i="1"/>
  <c r="BV215" i="1"/>
  <c r="BU215" i="1"/>
  <c r="DC215" i="1"/>
  <c r="DD215" i="1"/>
  <c r="BW215" i="1"/>
  <c r="EL215" i="1"/>
  <c r="EC215" i="1"/>
  <c r="EF215" i="1"/>
  <c r="DW215" i="1"/>
  <c r="DZ215" i="1"/>
  <c r="BT215" i="1"/>
  <c r="S215" i="1"/>
  <c r="T215" i="1"/>
  <c r="Y215" i="1"/>
  <c r="AA215" i="1"/>
  <c r="V215" i="1"/>
  <c r="AC215" i="1"/>
  <c r="DE215" i="1"/>
  <c r="DF215" i="1"/>
  <c r="R215" i="1"/>
  <c r="Q215" i="1"/>
  <c r="EK215" i="1"/>
  <c r="BF215" i="1"/>
  <c r="BG215" i="1"/>
  <c r="EM215" i="1"/>
  <c r="DS215" i="1"/>
  <c r="DT215" i="1"/>
  <c r="EA215" i="1"/>
  <c r="CZ215" i="1"/>
  <c r="CY215" i="1"/>
  <c r="CR215" i="1"/>
  <c r="CS215" i="1"/>
  <c r="M215" i="1"/>
  <c r="DM215" i="1"/>
  <c r="CT215" i="1"/>
  <c r="P215" i="1"/>
  <c r="AK215" i="1"/>
  <c r="N215" i="1"/>
  <c r="AF215" i="1"/>
  <c r="AJ215" i="1"/>
  <c r="EJ215" i="1"/>
  <c r="BC215" i="1"/>
  <c r="AN215" i="1"/>
  <c r="BD215" i="1"/>
  <c r="BJ215" i="1"/>
  <c r="ER215" i="1"/>
  <c r="BL215" i="1"/>
  <c r="AX215" i="1"/>
  <c r="AY215" i="1"/>
  <c r="BK215" i="1"/>
  <c r="ES215" i="1"/>
  <c r="AP215" i="1"/>
  <c r="BM215" i="1"/>
  <c r="O215" i="1"/>
  <c r="DQ215" i="1"/>
  <c r="CH215" i="1"/>
  <c r="CI215" i="1"/>
  <c r="AR215" i="1"/>
  <c r="AT215" i="1"/>
  <c r="CJ215" i="1"/>
  <c r="CK215" i="1"/>
  <c r="CL215" i="1"/>
  <c r="DR215" i="1"/>
  <c r="AS215" i="1"/>
  <c r="CM215" i="1"/>
  <c r="CV215" i="1"/>
  <c r="DG215" i="1"/>
  <c r="DH215" i="1"/>
  <c r="AE215" i="1"/>
  <c r="L215" i="1"/>
  <c r="CA215" i="1"/>
  <c r="CW215" i="1"/>
  <c r="EP215" i="1"/>
  <c r="BA215" i="1"/>
  <c r="DL215" i="1"/>
  <c r="DI215" i="1"/>
  <c r="AZ215" i="1"/>
  <c r="DJ215" i="1"/>
  <c r="AH215" i="1"/>
  <c r="CE215" i="1"/>
  <c r="CF215" i="1"/>
  <c r="EH215" i="1"/>
  <c r="BO215" i="1"/>
  <c r="DO215" i="1"/>
  <c r="EN215" i="1"/>
  <c r="AG215" i="1"/>
  <c r="CB215" i="1"/>
  <c r="EQ215" i="1"/>
  <c r="CC215" i="1"/>
  <c r="CX215" i="1"/>
  <c r="CD215" i="1"/>
  <c r="AO215" i="1"/>
  <c r="DK215" i="1"/>
  <c r="DP215" i="1"/>
  <c r="AI215" i="1"/>
  <c r="BB215" i="1"/>
  <c r="W215" i="1"/>
  <c r="EI215" i="1"/>
  <c r="DN215" i="1"/>
  <c r="BN215" i="1"/>
  <c r="DX215" i="1"/>
  <c r="EB215" i="1"/>
  <c r="BE215" i="1"/>
  <c r="AM215" i="1"/>
  <c r="AU215" i="1"/>
  <c r="AL215" i="1"/>
  <c r="CO215" i="1"/>
  <c r="AB215" i="1"/>
  <c r="CP215" i="1"/>
  <c r="BI215" i="1"/>
  <c r="AV215" i="1"/>
  <c r="CN215" i="1"/>
  <c r="BH215" i="1"/>
  <c r="ED215" i="1"/>
  <c r="CQ215" i="1"/>
  <c r="EG215" i="1"/>
  <c r="CG215" i="1"/>
  <c r="N356" i="1" l="1"/>
  <c r="L354" i="1"/>
  <c r="BA358" i="1"/>
  <c r="M356" i="1"/>
  <c r="BB358" i="1"/>
  <c r="CA207" i="4"/>
  <c r="BT207" i="4"/>
  <c r="CH207" i="4"/>
  <c r="BS273" i="4"/>
  <c r="BZ273" i="4"/>
  <c r="CG273" i="4"/>
  <c r="BP273" i="4"/>
  <c r="CD273" i="4"/>
  <c r="BW273" i="4"/>
  <c r="CF273" i="4"/>
  <c r="BY273" i="4"/>
  <c r="BR273" i="4"/>
  <c r="BX209" i="4"/>
  <c r="BQ209" i="4"/>
  <c r="CE209" i="4"/>
  <c r="F210" i="4"/>
  <c r="CG672" i="4"/>
  <c r="BZ672" i="4"/>
  <c r="BS672" i="4"/>
  <c r="CD672" i="4"/>
  <c r="BW672" i="4"/>
  <c r="BP672" i="4"/>
  <c r="CF672" i="4"/>
  <c r="BY672" i="4"/>
  <c r="BR672" i="4"/>
  <c r="I208" i="4"/>
  <c r="B207" i="4"/>
  <c r="H203" i="1"/>
  <c r="G274" i="4"/>
  <c r="E274" i="4"/>
  <c r="H274" i="4"/>
  <c r="E673" i="4"/>
  <c r="H673" i="4"/>
  <c r="G673" i="4"/>
  <c r="A275" i="4"/>
  <c r="AW216" i="1"/>
  <c r="BZ216" i="1"/>
  <c r="BY216" i="1"/>
  <c r="EE216" i="1"/>
  <c r="DV216" i="1"/>
  <c r="DY216" i="1"/>
  <c r="AQ216" i="1"/>
  <c r="DU216" i="1"/>
  <c r="BX216" i="1"/>
  <c r="EO216" i="1"/>
  <c r="BV216" i="1"/>
  <c r="BU216" i="1"/>
  <c r="DC216" i="1"/>
  <c r="DD216" i="1"/>
  <c r="BW216" i="1"/>
  <c r="EL216" i="1"/>
  <c r="EC216" i="1"/>
  <c r="EF216" i="1"/>
  <c r="DW216" i="1"/>
  <c r="DZ216" i="1"/>
  <c r="BT216" i="1"/>
  <c r="S216" i="1"/>
  <c r="T216" i="1"/>
  <c r="AA216" i="1"/>
  <c r="Y216" i="1"/>
  <c r="V216" i="1"/>
  <c r="AC216" i="1"/>
  <c r="DE216" i="1"/>
  <c r="DF216" i="1"/>
  <c r="R216" i="1"/>
  <c r="Q216" i="1"/>
  <c r="EK216" i="1"/>
  <c r="BG216" i="1"/>
  <c r="BF216" i="1"/>
  <c r="EM216" i="1"/>
  <c r="DS216" i="1"/>
  <c r="DT216" i="1"/>
  <c r="EA216" i="1"/>
  <c r="CY216" i="1"/>
  <c r="CZ216" i="1"/>
  <c r="CW216" i="1"/>
  <c r="P216" i="1"/>
  <c r="AG216" i="1"/>
  <c r="AM216" i="1"/>
  <c r="BM216" i="1"/>
  <c r="AS216" i="1"/>
  <c r="CT216" i="1"/>
  <c r="BI216" i="1"/>
  <c r="AR216" i="1"/>
  <c r="DH216" i="1"/>
  <c r="EG216" i="1"/>
  <c r="DG216" i="1"/>
  <c r="DO216" i="1"/>
  <c r="O216" i="1"/>
  <c r="CV216" i="1"/>
  <c r="AF216" i="1"/>
  <c r="AT216" i="1"/>
  <c r="AZ216" i="1"/>
  <c r="AH216" i="1"/>
  <c r="CE216" i="1"/>
  <c r="AO216" i="1"/>
  <c r="AI216" i="1"/>
  <c r="CI216" i="1"/>
  <c r="DK216" i="1"/>
  <c r="AJ216" i="1"/>
  <c r="CF216" i="1"/>
  <c r="DL216" i="1"/>
  <c r="CX216" i="1"/>
  <c r="DQ216" i="1"/>
  <c r="CB216" i="1"/>
  <c r="CC216" i="1"/>
  <c r="CD216" i="1"/>
  <c r="CK216" i="1"/>
  <c r="AE216" i="1"/>
  <c r="BN216" i="1"/>
  <c r="CL216" i="1"/>
  <c r="CA216" i="1"/>
  <c r="EP216" i="1"/>
  <c r="DJ216" i="1"/>
  <c r="CJ216" i="1"/>
  <c r="DP216" i="1"/>
  <c r="BA216" i="1"/>
  <c r="AK216" i="1"/>
  <c r="BB216" i="1"/>
  <c r="BC216" i="1"/>
  <c r="BD216" i="1"/>
  <c r="CM216" i="1"/>
  <c r="DR216" i="1"/>
  <c r="CH216" i="1"/>
  <c r="W216" i="1"/>
  <c r="EH216" i="1"/>
  <c r="EI216" i="1"/>
  <c r="EJ216" i="1"/>
  <c r="M216" i="1"/>
  <c r="AL216" i="1"/>
  <c r="BH216" i="1"/>
  <c r="DM216" i="1"/>
  <c r="EN216" i="1"/>
  <c r="EQ216" i="1"/>
  <c r="DI216" i="1"/>
  <c r="CN216" i="1"/>
  <c r="CS216" i="1"/>
  <c r="ED216" i="1"/>
  <c r="N216" i="1"/>
  <c r="ER216" i="1"/>
  <c r="BJ216" i="1"/>
  <c r="EB216" i="1"/>
  <c r="AX216" i="1"/>
  <c r="AB216" i="1"/>
  <c r="BE216" i="1"/>
  <c r="BK216" i="1"/>
  <c r="CP216" i="1"/>
  <c r="DX216" i="1"/>
  <c r="AN216" i="1"/>
  <c r="CO216" i="1"/>
  <c r="ES216" i="1"/>
  <c r="AU216" i="1"/>
  <c r="AY216" i="1"/>
  <c r="CQ216" i="1"/>
  <c r="AV216" i="1"/>
  <c r="BO216" i="1"/>
  <c r="BL216" i="1"/>
  <c r="L216" i="1"/>
  <c r="CG216" i="1"/>
  <c r="AP216" i="1"/>
  <c r="CR216" i="1"/>
  <c r="DN216" i="1"/>
  <c r="BB359" i="1" l="1"/>
  <c r="M357" i="1"/>
  <c r="BA359" i="1"/>
  <c r="L355" i="1"/>
  <c r="N357" i="1"/>
  <c r="BW274" i="4"/>
  <c r="CD274" i="4"/>
  <c r="BP274" i="4"/>
  <c r="CF274" i="4"/>
  <c r="BY274" i="4"/>
  <c r="BR274" i="4"/>
  <c r="CH208" i="4"/>
  <c r="CA208" i="4"/>
  <c r="BT208" i="4"/>
  <c r="CE210" i="4"/>
  <c r="BX210" i="4"/>
  <c r="BQ210" i="4"/>
  <c r="F211" i="4"/>
  <c r="BZ274" i="4"/>
  <c r="BS274" i="4"/>
  <c r="CG274" i="4"/>
  <c r="BR673" i="4"/>
  <c r="CF673" i="4"/>
  <c r="BY673" i="4"/>
  <c r="BS673" i="4"/>
  <c r="CG673" i="4"/>
  <c r="BZ673" i="4"/>
  <c r="BP673" i="4"/>
  <c r="CD673" i="4"/>
  <c r="BW673" i="4"/>
  <c r="I209" i="4"/>
  <c r="B208" i="4"/>
  <c r="H204" i="1"/>
  <c r="G275" i="4"/>
  <c r="E275" i="4"/>
  <c r="H275" i="4"/>
  <c r="E674" i="4"/>
  <c r="H674" i="4"/>
  <c r="G674" i="4"/>
  <c r="A276" i="4"/>
  <c r="AW217" i="1"/>
  <c r="BZ217" i="1"/>
  <c r="BY217" i="1"/>
  <c r="EE217" i="1"/>
  <c r="DV217" i="1"/>
  <c r="DY217" i="1"/>
  <c r="AQ217" i="1"/>
  <c r="DU217" i="1"/>
  <c r="BX217" i="1"/>
  <c r="EO217" i="1"/>
  <c r="BV217" i="1"/>
  <c r="BU217" i="1"/>
  <c r="DC217" i="1"/>
  <c r="DD217" i="1"/>
  <c r="BW217" i="1"/>
  <c r="EL217" i="1"/>
  <c r="EC217" i="1"/>
  <c r="EF217" i="1"/>
  <c r="DW217" i="1"/>
  <c r="DZ217" i="1"/>
  <c r="BT217" i="1"/>
  <c r="T217" i="1"/>
  <c r="S217" i="1"/>
  <c r="AA217" i="1"/>
  <c r="Y217" i="1"/>
  <c r="V217" i="1"/>
  <c r="AC217" i="1"/>
  <c r="DE217" i="1"/>
  <c r="DF217" i="1"/>
  <c r="R217" i="1"/>
  <c r="Q217" i="1"/>
  <c r="EK217" i="1"/>
  <c r="BG217" i="1"/>
  <c r="BF217" i="1"/>
  <c r="EM217" i="1"/>
  <c r="DT217" i="1"/>
  <c r="DS217" i="1"/>
  <c r="EA217" i="1"/>
  <c r="CY217" i="1"/>
  <c r="CZ217" i="1"/>
  <c r="BO217" i="1"/>
  <c r="EB217" i="1"/>
  <c r="BE217" i="1"/>
  <c r="DX217" i="1"/>
  <c r="AU217" i="1"/>
  <c r="AV217" i="1"/>
  <c r="DK217" i="1"/>
  <c r="CG217" i="1"/>
  <c r="DL217" i="1"/>
  <c r="DI217" i="1"/>
  <c r="EQ217" i="1"/>
  <c r="DJ217" i="1"/>
  <c r="AO217" i="1"/>
  <c r="CO217" i="1"/>
  <c r="CK217" i="1"/>
  <c r="CL217" i="1"/>
  <c r="CM217" i="1"/>
  <c r="AB217" i="1"/>
  <c r="CN217" i="1"/>
  <c r="CP217" i="1"/>
  <c r="CW217" i="1"/>
  <c r="AG217" i="1"/>
  <c r="EN217" i="1"/>
  <c r="EI217" i="1"/>
  <c r="AJ217" i="1"/>
  <c r="CJ217" i="1"/>
  <c r="EP217" i="1"/>
  <c r="ED217" i="1"/>
  <c r="AM217" i="1"/>
  <c r="BI217" i="1"/>
  <c r="BC217" i="1"/>
  <c r="BN217" i="1"/>
  <c r="BH217" i="1"/>
  <c r="EG217" i="1"/>
  <c r="ER217" i="1"/>
  <c r="EJ217" i="1"/>
  <c r="BJ217" i="1"/>
  <c r="AX217" i="1"/>
  <c r="BK217" i="1"/>
  <c r="AL217" i="1"/>
  <c r="AN217" i="1"/>
  <c r="CF217" i="1"/>
  <c r="CQ217" i="1"/>
  <c r="CS217" i="1"/>
  <c r="DN217" i="1"/>
  <c r="M217" i="1"/>
  <c r="ES217" i="1"/>
  <c r="L217" i="1"/>
  <c r="BL217" i="1"/>
  <c r="DM217" i="1"/>
  <c r="DO217" i="1"/>
  <c r="DR217" i="1"/>
  <c r="CD217" i="1"/>
  <c r="CT217" i="1"/>
  <c r="O217" i="1"/>
  <c r="CV217" i="1"/>
  <c r="CH217" i="1"/>
  <c r="AY217" i="1"/>
  <c r="AF217" i="1"/>
  <c r="CE217" i="1"/>
  <c r="CR217" i="1"/>
  <c r="AP217" i="1"/>
  <c r="BM217" i="1"/>
  <c r="AR217" i="1"/>
  <c r="DG217" i="1"/>
  <c r="N217" i="1"/>
  <c r="AS217" i="1"/>
  <c r="DH217" i="1"/>
  <c r="P217" i="1"/>
  <c r="CI217" i="1"/>
  <c r="AZ217" i="1"/>
  <c r="BD217" i="1"/>
  <c r="AK217" i="1"/>
  <c r="AH217" i="1"/>
  <c r="DP217" i="1"/>
  <c r="BA217" i="1"/>
  <c r="CA217" i="1"/>
  <c r="AE217" i="1"/>
  <c r="EH217" i="1"/>
  <c r="CB217" i="1"/>
  <c r="CX217" i="1"/>
  <c r="AT217" i="1"/>
  <c r="AI217" i="1"/>
  <c r="DQ217" i="1"/>
  <c r="W217" i="1"/>
  <c r="BB217" i="1"/>
  <c r="CC217" i="1"/>
  <c r="N358" i="1" l="1"/>
  <c r="L356" i="1"/>
  <c r="BA360" i="1"/>
  <c r="M358" i="1"/>
  <c r="BB360" i="1"/>
  <c r="BT209" i="4"/>
  <c r="CH209" i="4"/>
  <c r="CA209" i="4"/>
  <c r="BQ211" i="4"/>
  <c r="CE211" i="4"/>
  <c r="BX211" i="4"/>
  <c r="F212" i="4"/>
  <c r="CG275" i="4"/>
  <c r="BZ275" i="4"/>
  <c r="BS275" i="4"/>
  <c r="CD275" i="4"/>
  <c r="BW275" i="4"/>
  <c r="BP275" i="4"/>
  <c r="CF275" i="4"/>
  <c r="BY275" i="4"/>
  <c r="BR275" i="4"/>
  <c r="CF674" i="4"/>
  <c r="BY674" i="4"/>
  <c r="BR674" i="4"/>
  <c r="CG674" i="4"/>
  <c r="BZ674" i="4"/>
  <c r="BS674" i="4"/>
  <c r="CD674" i="4"/>
  <c r="BW674" i="4"/>
  <c r="BP674" i="4"/>
  <c r="B209" i="4"/>
  <c r="I210" i="4"/>
  <c r="H205" i="1"/>
  <c r="G276" i="4"/>
  <c r="E276" i="4"/>
  <c r="H276" i="4"/>
  <c r="H675" i="4"/>
  <c r="E675" i="4"/>
  <c r="G675" i="4"/>
  <c r="A277" i="4"/>
  <c r="AW218" i="1"/>
  <c r="BZ218" i="1"/>
  <c r="BY218" i="1"/>
  <c r="EE218" i="1"/>
  <c r="DV218" i="1"/>
  <c r="DY218" i="1"/>
  <c r="AQ218" i="1"/>
  <c r="DU218" i="1"/>
  <c r="BX218" i="1"/>
  <c r="EO218" i="1"/>
  <c r="BV218" i="1"/>
  <c r="BU218" i="1"/>
  <c r="DC218" i="1"/>
  <c r="DD218" i="1"/>
  <c r="BW218" i="1"/>
  <c r="EL218" i="1"/>
  <c r="EC218" i="1"/>
  <c r="EF218" i="1"/>
  <c r="DW218" i="1"/>
  <c r="DZ218" i="1"/>
  <c r="BT218" i="1"/>
  <c r="T218" i="1"/>
  <c r="S218" i="1"/>
  <c r="AA218" i="1"/>
  <c r="Y218" i="1"/>
  <c r="V218" i="1"/>
  <c r="AC218" i="1"/>
  <c r="DE218" i="1"/>
  <c r="DF218" i="1"/>
  <c r="R218" i="1"/>
  <c r="Q218" i="1"/>
  <c r="EK218" i="1"/>
  <c r="BF218" i="1"/>
  <c r="BG218" i="1"/>
  <c r="EM218" i="1"/>
  <c r="DS218" i="1"/>
  <c r="DT218" i="1"/>
  <c r="EA218" i="1"/>
  <c r="CZ218" i="1"/>
  <c r="CY218" i="1"/>
  <c r="AV218" i="1"/>
  <c r="CG218" i="1"/>
  <c r="DN218" i="1"/>
  <c r="AU218" i="1"/>
  <c r="BE218" i="1"/>
  <c r="DX218" i="1"/>
  <c r="BO218" i="1"/>
  <c r="EB218" i="1"/>
  <c r="CB218" i="1"/>
  <c r="DQ218" i="1"/>
  <c r="CC218" i="1"/>
  <c r="CD218" i="1"/>
  <c r="CH218" i="1"/>
  <c r="AB218" i="1"/>
  <c r="CP218" i="1"/>
  <c r="N218" i="1"/>
  <c r="DR218" i="1"/>
  <c r="CO218" i="1"/>
  <c r="CT218" i="1"/>
  <c r="CA218" i="1"/>
  <c r="DI218" i="1"/>
  <c r="CW218" i="1"/>
  <c r="BA218" i="1"/>
  <c r="DO218" i="1"/>
  <c r="AH218" i="1"/>
  <c r="AN218" i="1"/>
  <c r="AG218" i="1"/>
  <c r="CX218" i="1"/>
  <c r="BB218" i="1"/>
  <c r="AF218" i="1"/>
  <c r="P218" i="1"/>
  <c r="DJ218" i="1"/>
  <c r="EH218" i="1"/>
  <c r="AY218" i="1"/>
  <c r="AI218" i="1"/>
  <c r="AP218" i="1"/>
  <c r="BJ218" i="1"/>
  <c r="BK218" i="1"/>
  <c r="AO218" i="1"/>
  <c r="O218" i="1"/>
  <c r="AX218" i="1"/>
  <c r="DH218" i="1"/>
  <c r="DK218" i="1"/>
  <c r="CU218" i="1"/>
  <c r="AZ218" i="1"/>
  <c r="AT218" i="1"/>
  <c r="DL218" i="1"/>
  <c r="CI218" i="1"/>
  <c r="CE218" i="1"/>
  <c r="EI218" i="1"/>
  <c r="AJ218" i="1"/>
  <c r="CF218" i="1"/>
  <c r="DP218" i="1"/>
  <c r="EJ218" i="1"/>
  <c r="CJ218" i="1"/>
  <c r="AK218" i="1"/>
  <c r="BD218" i="1"/>
  <c r="BN218" i="1"/>
  <c r="AE218" i="1"/>
  <c r="CK218" i="1"/>
  <c r="AL218" i="1"/>
  <c r="CN218" i="1"/>
  <c r="CL218" i="1"/>
  <c r="EN218" i="1"/>
  <c r="CM218" i="1"/>
  <c r="EP218" i="1"/>
  <c r="BC218" i="1"/>
  <c r="EQ218" i="1"/>
  <c r="ED218" i="1"/>
  <c r="BH218" i="1"/>
  <c r="L218" i="1"/>
  <c r="ER218" i="1"/>
  <c r="CR218" i="1"/>
  <c r="W218" i="1"/>
  <c r="ES218" i="1"/>
  <c r="AM218" i="1"/>
  <c r="BL218" i="1"/>
  <c r="AR218" i="1"/>
  <c r="M218" i="1"/>
  <c r="BI218" i="1"/>
  <c r="CS218" i="1"/>
  <c r="EG218" i="1"/>
  <c r="CQ218" i="1"/>
  <c r="BM218" i="1"/>
  <c r="DG218" i="1"/>
  <c r="AS218" i="1"/>
  <c r="DM218" i="1"/>
  <c r="BB361" i="1" l="1"/>
  <c r="M359" i="1"/>
  <c r="BA361" i="1"/>
  <c r="L357" i="1"/>
  <c r="N359" i="1"/>
  <c r="BS276" i="4"/>
  <c r="BZ276" i="4"/>
  <c r="CG276" i="4"/>
  <c r="BW276" i="4"/>
  <c r="BP276" i="4"/>
  <c r="CD276" i="4"/>
  <c r="BY276" i="4"/>
  <c r="BR276" i="4"/>
  <c r="CF276" i="4"/>
  <c r="BT210" i="4"/>
  <c r="CH210" i="4"/>
  <c r="CA210" i="4"/>
  <c r="CE212" i="4"/>
  <c r="BX212" i="4"/>
  <c r="BQ212" i="4"/>
  <c r="F213" i="4"/>
  <c r="CF675" i="4"/>
  <c r="BY675" i="4"/>
  <c r="BR675" i="4"/>
  <c r="BP675" i="4"/>
  <c r="CD675" i="4"/>
  <c r="BW675" i="4"/>
  <c r="CG675" i="4"/>
  <c r="BZ675" i="4"/>
  <c r="BS675" i="4"/>
  <c r="B210" i="4"/>
  <c r="I211" i="4"/>
  <c r="H206" i="1"/>
  <c r="G277" i="4"/>
  <c r="H277" i="4"/>
  <c r="E277" i="4"/>
  <c r="A278" i="4"/>
  <c r="E676" i="4"/>
  <c r="H676" i="4"/>
  <c r="G676" i="4"/>
  <c r="AW219" i="1"/>
  <c r="BZ219" i="1"/>
  <c r="BY219" i="1"/>
  <c r="EE219" i="1"/>
  <c r="DV219" i="1"/>
  <c r="F534" i="4"/>
  <c r="I598" i="4"/>
  <c r="DY219" i="1"/>
  <c r="AQ219" i="1"/>
  <c r="DU219" i="1"/>
  <c r="BX219" i="1"/>
  <c r="EO219" i="1"/>
  <c r="BV219" i="1"/>
  <c r="BU219" i="1"/>
  <c r="DC219" i="1"/>
  <c r="DD219" i="1"/>
  <c r="BW219" i="1"/>
  <c r="EL219" i="1"/>
  <c r="EC219" i="1"/>
  <c r="EF219" i="1"/>
  <c r="DW219" i="1"/>
  <c r="DZ219" i="1"/>
  <c r="BT219" i="1"/>
  <c r="S219" i="1"/>
  <c r="T219" i="1"/>
  <c r="AA219" i="1"/>
  <c r="Y219" i="1"/>
  <c r="V219" i="1"/>
  <c r="AC219" i="1"/>
  <c r="DE219" i="1"/>
  <c r="DF219" i="1"/>
  <c r="R219" i="1"/>
  <c r="Q219" i="1"/>
  <c r="EK219" i="1"/>
  <c r="BF219" i="1"/>
  <c r="BG219" i="1"/>
  <c r="EM219" i="1"/>
  <c r="DT219" i="1"/>
  <c r="DS219" i="1"/>
  <c r="EA219" i="1"/>
  <c r="CZ219" i="1"/>
  <c r="CY219" i="1"/>
  <c r="DQ219" i="1"/>
  <c r="CC219" i="1"/>
  <c r="DR219" i="1"/>
  <c r="CD219" i="1"/>
  <c r="DL219" i="1"/>
  <c r="DK219" i="1"/>
  <c r="DI219" i="1"/>
  <c r="CA219" i="1"/>
  <c r="CB219" i="1"/>
  <c r="BO219" i="1"/>
  <c r="EI219" i="1"/>
  <c r="AJ219" i="1"/>
  <c r="BB219" i="1"/>
  <c r="AT219" i="1"/>
  <c r="AU219" i="1"/>
  <c r="EB219" i="1"/>
  <c r="BE219" i="1"/>
  <c r="CG219" i="1"/>
  <c r="DX219" i="1"/>
  <c r="AH219" i="1"/>
  <c r="BA219" i="1"/>
  <c r="CX219" i="1"/>
  <c r="EH219" i="1"/>
  <c r="AI219" i="1"/>
  <c r="DN219" i="1"/>
  <c r="BN219" i="1"/>
  <c r="BC219" i="1"/>
  <c r="CF219" i="1"/>
  <c r="AK219" i="1"/>
  <c r="CI219" i="1"/>
  <c r="AL219" i="1"/>
  <c r="CK219" i="1"/>
  <c r="CL219" i="1"/>
  <c r="M219" i="1"/>
  <c r="W219" i="1"/>
  <c r="CM219" i="1"/>
  <c r="CN219" i="1"/>
  <c r="BK219" i="1"/>
  <c r="DM219" i="1"/>
  <c r="BH219" i="1"/>
  <c r="ED219" i="1"/>
  <c r="CQ219" i="1"/>
  <c r="N219" i="1"/>
  <c r="ER219" i="1"/>
  <c r="CE219" i="1"/>
  <c r="CR219" i="1"/>
  <c r="CS219" i="1"/>
  <c r="EN219" i="1"/>
  <c r="CH219" i="1"/>
  <c r="CJ219" i="1"/>
  <c r="AE219" i="1"/>
  <c r="L219" i="1"/>
  <c r="CT219" i="1"/>
  <c r="DO219" i="1"/>
  <c r="ES219" i="1"/>
  <c r="CP219" i="1"/>
  <c r="CU219" i="1"/>
  <c r="AR219" i="1"/>
  <c r="EQ219" i="1"/>
  <c r="EJ219" i="1"/>
  <c r="BD219" i="1"/>
  <c r="DP219" i="1"/>
  <c r="AB219" i="1"/>
  <c r="O219" i="1"/>
  <c r="AY219" i="1"/>
  <c r="BM219" i="1"/>
  <c r="CW219" i="1"/>
  <c r="DG219" i="1"/>
  <c r="EP219" i="1"/>
  <c r="AV219" i="1"/>
  <c r="AM219" i="1"/>
  <c r="BI219" i="1"/>
  <c r="EG219" i="1"/>
  <c r="AN219" i="1"/>
  <c r="BJ219" i="1"/>
  <c r="AX219" i="1"/>
  <c r="AG219" i="1"/>
  <c r="AS219" i="1"/>
  <c r="DJ219" i="1"/>
  <c r="AP219" i="1"/>
  <c r="CO219" i="1"/>
  <c r="BL219" i="1"/>
  <c r="AF219" i="1"/>
  <c r="P219" i="1"/>
  <c r="AZ219" i="1"/>
  <c r="DH219" i="1"/>
  <c r="AO219" i="1"/>
  <c r="N360" i="1" l="1"/>
  <c r="L358" i="1"/>
  <c r="BA362" i="1"/>
  <c r="M360" i="1"/>
  <c r="BB362" i="1"/>
  <c r="CH211" i="4"/>
  <c r="CA211" i="4"/>
  <c r="BT211" i="4"/>
  <c r="BW277" i="4"/>
  <c r="CD277" i="4"/>
  <c r="BP277" i="4"/>
  <c r="CG277" i="4"/>
  <c r="BZ277" i="4"/>
  <c r="BS277" i="4"/>
  <c r="CF277" i="4"/>
  <c r="BY277" i="4"/>
  <c r="BR277" i="4"/>
  <c r="BX213" i="4"/>
  <c r="BQ213" i="4"/>
  <c r="CE213" i="4"/>
  <c r="F214" i="4"/>
  <c r="CA598" i="4"/>
  <c r="BT598" i="4"/>
  <c r="CH598" i="4"/>
  <c r="BX534" i="4"/>
  <c r="BQ534" i="4"/>
  <c r="CE534" i="4"/>
  <c r="BR676" i="4"/>
  <c r="CF676" i="4"/>
  <c r="BY676" i="4"/>
  <c r="BS676" i="4"/>
  <c r="CG676" i="4"/>
  <c r="BZ676" i="4"/>
  <c r="BW676" i="4"/>
  <c r="BP676" i="4"/>
  <c r="CD676" i="4"/>
  <c r="I212" i="4"/>
  <c r="B211" i="4"/>
  <c r="H207" i="1"/>
  <c r="G278" i="4"/>
  <c r="H278" i="4"/>
  <c r="E278" i="4"/>
  <c r="H677" i="4"/>
  <c r="E677" i="4"/>
  <c r="G677" i="4"/>
  <c r="A279" i="4"/>
  <c r="AW220" i="1"/>
  <c r="BZ220" i="1"/>
  <c r="BY220" i="1"/>
  <c r="EE220" i="1"/>
  <c r="DV220" i="1"/>
  <c r="F535" i="4"/>
  <c r="I599" i="4"/>
  <c r="DY220" i="1"/>
  <c r="AQ220" i="1"/>
  <c r="DU220" i="1"/>
  <c r="BX220" i="1"/>
  <c r="EO220" i="1"/>
  <c r="BV220" i="1"/>
  <c r="BU220" i="1"/>
  <c r="DC220" i="1"/>
  <c r="DD220" i="1"/>
  <c r="BW220" i="1"/>
  <c r="EL220" i="1"/>
  <c r="EC220" i="1"/>
  <c r="EF220" i="1"/>
  <c r="DW220" i="1"/>
  <c r="DZ220" i="1"/>
  <c r="BT220" i="1"/>
  <c r="S220" i="1"/>
  <c r="T220" i="1"/>
  <c r="AA220" i="1"/>
  <c r="Y220" i="1"/>
  <c r="V220" i="1"/>
  <c r="AC220" i="1"/>
  <c r="DE220" i="1"/>
  <c r="DF220" i="1"/>
  <c r="Q220" i="1"/>
  <c r="R220" i="1"/>
  <c r="EK220" i="1"/>
  <c r="BG220" i="1"/>
  <c r="BF220" i="1"/>
  <c r="EM220" i="1"/>
  <c r="DT220" i="1"/>
  <c r="DS220" i="1"/>
  <c r="EA220" i="1"/>
  <c r="CZ220" i="1"/>
  <c r="CY220" i="1"/>
  <c r="BL220" i="1"/>
  <c r="AP220" i="1"/>
  <c r="BM220" i="1"/>
  <c r="AY220" i="1"/>
  <c r="ES220" i="1"/>
  <c r="BK220" i="1"/>
  <c r="AX220" i="1"/>
  <c r="AF220" i="1"/>
  <c r="CU220" i="1"/>
  <c r="DO220" i="1"/>
  <c r="CT220" i="1"/>
  <c r="O220" i="1"/>
  <c r="N220" i="1"/>
  <c r="DR220" i="1"/>
  <c r="CB220" i="1"/>
  <c r="CC220" i="1"/>
  <c r="AT220" i="1"/>
  <c r="CA220" i="1"/>
  <c r="DQ220" i="1"/>
  <c r="AS220" i="1"/>
  <c r="AH220" i="1"/>
  <c r="AE220" i="1"/>
  <c r="DP220" i="1"/>
  <c r="CK220" i="1"/>
  <c r="AO220" i="1"/>
  <c r="CD220" i="1"/>
  <c r="P220" i="1"/>
  <c r="CH220" i="1"/>
  <c r="W220" i="1"/>
  <c r="CN220" i="1"/>
  <c r="BD220" i="1"/>
  <c r="EH220" i="1"/>
  <c r="EQ220" i="1"/>
  <c r="AI220" i="1"/>
  <c r="CL220" i="1"/>
  <c r="AK220" i="1"/>
  <c r="AB220" i="1"/>
  <c r="DL220" i="1"/>
  <c r="EJ220" i="1"/>
  <c r="AL220" i="1"/>
  <c r="EP220" i="1"/>
  <c r="EI220" i="1"/>
  <c r="DK220" i="1"/>
  <c r="AG220" i="1"/>
  <c r="BC220" i="1"/>
  <c r="BE220" i="1"/>
  <c r="AU220" i="1"/>
  <c r="DG220" i="1"/>
  <c r="CX220" i="1"/>
  <c r="EN220" i="1"/>
  <c r="DJ220" i="1"/>
  <c r="CR220" i="1"/>
  <c r="BI220" i="1"/>
  <c r="DN220" i="1"/>
  <c r="AR220" i="1"/>
  <c r="DH220" i="1"/>
  <c r="CJ220" i="1"/>
  <c r="CM220" i="1"/>
  <c r="AV220" i="1"/>
  <c r="EG220" i="1"/>
  <c r="BA220" i="1"/>
  <c r="DI220" i="1"/>
  <c r="EB220" i="1"/>
  <c r="BH220" i="1"/>
  <c r="ED220" i="1"/>
  <c r="AM220" i="1"/>
  <c r="M220" i="1"/>
  <c r="AN220" i="1"/>
  <c r="CW220" i="1"/>
  <c r="CE220" i="1"/>
  <c r="AZ220" i="1"/>
  <c r="CF220" i="1"/>
  <c r="BB220" i="1"/>
  <c r="AJ220" i="1"/>
  <c r="CO220" i="1"/>
  <c r="BN220" i="1"/>
  <c r="DX220" i="1"/>
  <c r="L220" i="1"/>
  <c r="CS220" i="1"/>
  <c r="BJ220" i="1"/>
  <c r="CI220" i="1"/>
  <c r="BO220" i="1"/>
  <c r="CP220" i="1"/>
  <c r="CQ220" i="1"/>
  <c r="CG220" i="1"/>
  <c r="DM220" i="1"/>
  <c r="ER220" i="1"/>
  <c r="M361" i="1" l="1"/>
  <c r="L359" i="1"/>
  <c r="N361" i="1"/>
  <c r="CA212" i="4"/>
  <c r="BT212" i="4"/>
  <c r="CH212" i="4"/>
  <c r="BX214" i="4"/>
  <c r="BQ214" i="4"/>
  <c r="CE214" i="4"/>
  <c r="F215" i="4"/>
  <c r="BP278" i="4"/>
  <c r="CD278" i="4"/>
  <c r="BW278" i="4"/>
  <c r="CG278" i="4"/>
  <c r="BZ278" i="4"/>
  <c r="BS278" i="4"/>
  <c r="BR278" i="4"/>
  <c r="CF278" i="4"/>
  <c r="BY278" i="4"/>
  <c r="CH599" i="4"/>
  <c r="BT599" i="4"/>
  <c r="CA599" i="4"/>
  <c r="BQ535" i="4"/>
  <c r="CE535" i="4"/>
  <c r="BX535" i="4"/>
  <c r="CF677" i="4"/>
  <c r="BY677" i="4"/>
  <c r="BR677" i="4"/>
  <c r="CD677" i="4"/>
  <c r="BW677" i="4"/>
  <c r="BP677" i="4"/>
  <c r="CG677" i="4"/>
  <c r="BZ677" i="4"/>
  <c r="BS677" i="4"/>
  <c r="I213" i="4"/>
  <c r="B212" i="4"/>
  <c r="H208" i="1"/>
  <c r="G279" i="4"/>
  <c r="H279" i="4"/>
  <c r="E279" i="4"/>
  <c r="G678" i="4"/>
  <c r="E678" i="4"/>
  <c r="H678" i="4"/>
  <c r="A280" i="4"/>
  <c r="AW221" i="1"/>
  <c r="BZ221" i="1"/>
  <c r="BY221" i="1"/>
  <c r="EE221" i="1"/>
  <c r="DV221" i="1"/>
  <c r="I600" i="4"/>
  <c r="F536" i="4"/>
  <c r="DY221" i="1"/>
  <c r="AQ221" i="1"/>
  <c r="DU221" i="1"/>
  <c r="BX221" i="1"/>
  <c r="EO221" i="1"/>
  <c r="BV221" i="1"/>
  <c r="BU221" i="1"/>
  <c r="DC221" i="1"/>
  <c r="DD221" i="1"/>
  <c r="BW221" i="1"/>
  <c r="EL221" i="1"/>
  <c r="EC221" i="1"/>
  <c r="EF221" i="1"/>
  <c r="DW221" i="1"/>
  <c r="DZ221" i="1"/>
  <c r="BT221" i="1"/>
  <c r="T221" i="1"/>
  <c r="S221" i="1"/>
  <c r="AA221" i="1"/>
  <c r="Y221" i="1"/>
  <c r="V221" i="1"/>
  <c r="AC221" i="1"/>
  <c r="DE221" i="1"/>
  <c r="DF221" i="1"/>
  <c r="Q221" i="1"/>
  <c r="R221" i="1"/>
  <c r="EK221" i="1"/>
  <c r="BG221" i="1"/>
  <c r="BF221" i="1"/>
  <c r="EM221" i="1"/>
  <c r="DT221" i="1"/>
  <c r="DS221" i="1"/>
  <c r="EA221" i="1"/>
  <c r="CZ221" i="1"/>
  <c r="CY221" i="1"/>
  <c r="AU221" i="1"/>
  <c r="AV221" i="1"/>
  <c r="CG221" i="1"/>
  <c r="DN221" i="1"/>
  <c r="BE221" i="1"/>
  <c r="DX221" i="1"/>
  <c r="EB221" i="1"/>
  <c r="BO221" i="1"/>
  <c r="DI221" i="1"/>
  <c r="DL221" i="1"/>
  <c r="DK221" i="1"/>
  <c r="AO221" i="1"/>
  <c r="BN221" i="1"/>
  <c r="AL221" i="1"/>
  <c r="AM221" i="1"/>
  <c r="AS221" i="1"/>
  <c r="DH221" i="1"/>
  <c r="AR221" i="1"/>
  <c r="AT221" i="1"/>
  <c r="BL221" i="1"/>
  <c r="DG221" i="1"/>
  <c r="CI221" i="1"/>
  <c r="BH221" i="1"/>
  <c r="ED221" i="1"/>
  <c r="CF221" i="1"/>
  <c r="AP221" i="1"/>
  <c r="BM221" i="1"/>
  <c r="CJ221" i="1"/>
  <c r="DP221" i="1"/>
  <c r="CK221" i="1"/>
  <c r="CN221" i="1"/>
  <c r="CM221" i="1"/>
  <c r="AE221" i="1"/>
  <c r="CO221" i="1"/>
  <c r="AG221" i="1"/>
  <c r="CP221" i="1"/>
  <c r="CL221" i="1"/>
  <c r="AB221" i="1"/>
  <c r="AH221" i="1"/>
  <c r="AI221" i="1"/>
  <c r="EQ221" i="1"/>
  <c r="AJ221" i="1"/>
  <c r="EP221" i="1"/>
  <c r="W221" i="1"/>
  <c r="BD221" i="1"/>
  <c r="DJ221" i="1"/>
  <c r="L221" i="1"/>
  <c r="BI221" i="1"/>
  <c r="CQ221" i="1"/>
  <c r="ER221" i="1"/>
  <c r="AX221" i="1"/>
  <c r="M221" i="1"/>
  <c r="EG221" i="1"/>
  <c r="AN221" i="1"/>
  <c r="BK221" i="1"/>
  <c r="CS221" i="1"/>
  <c r="BJ221" i="1"/>
  <c r="CR221" i="1"/>
  <c r="ES221" i="1"/>
  <c r="DM221" i="1"/>
  <c r="AY221" i="1"/>
  <c r="EN221" i="1"/>
  <c r="BB221" i="1"/>
  <c r="O221" i="1"/>
  <c r="CB221" i="1"/>
  <c r="CU221" i="1"/>
  <c r="DQ221" i="1"/>
  <c r="EH221" i="1"/>
  <c r="DR221" i="1"/>
  <c r="AF221" i="1"/>
  <c r="CT221" i="1"/>
  <c r="BC221" i="1"/>
  <c r="CX221" i="1"/>
  <c r="EI221" i="1"/>
  <c r="CD221" i="1"/>
  <c r="P221" i="1"/>
  <c r="N221" i="1"/>
  <c r="BA221" i="1"/>
  <c r="CC221" i="1"/>
  <c r="EJ221" i="1"/>
  <c r="CH221" i="1"/>
  <c r="CW221" i="1"/>
  <c r="AZ221" i="1"/>
  <c r="CA221" i="1"/>
  <c r="DO221" i="1"/>
  <c r="AK221" i="1"/>
  <c r="CE221" i="1"/>
  <c r="N362" i="1" l="1"/>
  <c r="L360" i="1"/>
  <c r="M362" i="1"/>
  <c r="CH213" i="4"/>
  <c r="CA213" i="4"/>
  <c r="BT213" i="4"/>
  <c r="BP279" i="4"/>
  <c r="CD279" i="4"/>
  <c r="BW279" i="4"/>
  <c r="BZ279" i="4"/>
  <c r="BS279" i="4"/>
  <c r="CG279" i="4"/>
  <c r="BQ215" i="4"/>
  <c r="CE215" i="4"/>
  <c r="BX215" i="4"/>
  <c r="F216" i="4"/>
  <c r="BR279" i="4"/>
  <c r="CF279" i="4"/>
  <c r="BY279" i="4"/>
  <c r="CD678" i="4"/>
  <c r="BP678" i="4"/>
  <c r="BW678" i="4"/>
  <c r="CF678" i="4"/>
  <c r="BY678" i="4"/>
  <c r="BR678" i="4"/>
  <c r="BQ536" i="4"/>
  <c r="CE536" i="4"/>
  <c r="BX536" i="4"/>
  <c r="CA600" i="4"/>
  <c r="BT600" i="4"/>
  <c r="CH600" i="4"/>
  <c r="CG678" i="4"/>
  <c r="BZ678" i="4"/>
  <c r="BS678" i="4"/>
  <c r="I214" i="4"/>
  <c r="B213" i="4"/>
  <c r="H209" i="1"/>
  <c r="G280" i="4"/>
  <c r="H280" i="4"/>
  <c r="E280" i="4"/>
  <c r="G679" i="4"/>
  <c r="E679" i="4"/>
  <c r="H679" i="4"/>
  <c r="A281" i="4"/>
  <c r="AW222" i="1"/>
  <c r="BZ222" i="1"/>
  <c r="BY222" i="1"/>
  <c r="EE222" i="1"/>
  <c r="DV222" i="1"/>
  <c r="F537" i="4"/>
  <c r="I601" i="4"/>
  <c r="DY222" i="1"/>
  <c r="AQ222" i="1"/>
  <c r="DU222" i="1"/>
  <c r="BX222" i="1"/>
  <c r="EO222" i="1"/>
  <c r="BV222" i="1"/>
  <c r="BU222" i="1"/>
  <c r="DC222" i="1"/>
  <c r="DD222" i="1"/>
  <c r="BW222" i="1"/>
  <c r="EL222" i="1"/>
  <c r="EC222" i="1"/>
  <c r="EF222" i="1"/>
  <c r="DW222" i="1"/>
  <c r="DZ222" i="1"/>
  <c r="BT222" i="1"/>
  <c r="S222" i="1"/>
  <c r="T222" i="1"/>
  <c r="AA222" i="1"/>
  <c r="Y222" i="1"/>
  <c r="V222" i="1"/>
  <c r="AC222" i="1"/>
  <c r="DE222" i="1"/>
  <c r="DF222" i="1"/>
  <c r="R222" i="1"/>
  <c r="Q222" i="1"/>
  <c r="EK222" i="1"/>
  <c r="BG222" i="1"/>
  <c r="BF222" i="1"/>
  <c r="EM222" i="1"/>
  <c r="DT222" i="1"/>
  <c r="DS222" i="1"/>
  <c r="EA222" i="1"/>
  <c r="CY222" i="1"/>
  <c r="CZ222" i="1"/>
  <c r="DO222" i="1"/>
  <c r="O222" i="1"/>
  <c r="CU222" i="1"/>
  <c r="AY222" i="1"/>
  <c r="DX222" i="1"/>
  <c r="BL222" i="1"/>
  <c r="AP222" i="1"/>
  <c r="AF222" i="1"/>
  <c r="ES222" i="1"/>
  <c r="AU222" i="1"/>
  <c r="AV222" i="1"/>
  <c r="CG222" i="1"/>
  <c r="CW222" i="1"/>
  <c r="P222" i="1"/>
  <c r="CX222" i="1"/>
  <c r="DG222" i="1"/>
  <c r="CA222" i="1"/>
  <c r="BB222" i="1"/>
  <c r="AH222" i="1"/>
  <c r="AE222" i="1"/>
  <c r="EJ222" i="1"/>
  <c r="CO222" i="1"/>
  <c r="CB222" i="1"/>
  <c r="CK222" i="1"/>
  <c r="EI222" i="1"/>
  <c r="CM222" i="1"/>
  <c r="W222" i="1"/>
  <c r="CN222" i="1"/>
  <c r="CI222" i="1"/>
  <c r="DP222" i="1"/>
  <c r="DR222" i="1"/>
  <c r="EQ222" i="1"/>
  <c r="AS222" i="1"/>
  <c r="BM222" i="1"/>
  <c r="AZ222" i="1"/>
  <c r="CF222" i="1"/>
  <c r="CC222" i="1"/>
  <c r="CH222" i="1"/>
  <c r="CP222" i="1"/>
  <c r="EP222" i="1"/>
  <c r="AO222" i="1"/>
  <c r="CD222" i="1"/>
  <c r="ED222" i="1"/>
  <c r="EG222" i="1"/>
  <c r="AR222" i="1"/>
  <c r="AL222" i="1"/>
  <c r="BH222" i="1"/>
  <c r="CQ222" i="1"/>
  <c r="L222" i="1"/>
  <c r="DL222" i="1"/>
  <c r="BA222" i="1"/>
  <c r="AB222" i="1"/>
  <c r="DJ222" i="1"/>
  <c r="BI222" i="1"/>
  <c r="AN222" i="1"/>
  <c r="CS222" i="1"/>
  <c r="BJ222" i="1"/>
  <c r="DI222" i="1"/>
  <c r="AG222" i="1"/>
  <c r="AT222" i="1"/>
  <c r="AI222" i="1"/>
  <c r="CE222" i="1"/>
  <c r="BN222" i="1"/>
  <c r="AM222" i="1"/>
  <c r="CR222" i="1"/>
  <c r="M222" i="1"/>
  <c r="DM222" i="1"/>
  <c r="ER222" i="1"/>
  <c r="BO222" i="1"/>
  <c r="BD222" i="1"/>
  <c r="EN222" i="1"/>
  <c r="DK222" i="1"/>
  <c r="N222" i="1"/>
  <c r="AX222" i="1"/>
  <c r="EB222" i="1"/>
  <c r="DN222" i="1"/>
  <c r="DH222" i="1"/>
  <c r="EH222" i="1"/>
  <c r="CJ222" i="1"/>
  <c r="DQ222" i="1"/>
  <c r="CL222" i="1"/>
  <c r="AJ222" i="1"/>
  <c r="BC222" i="1"/>
  <c r="AK222" i="1"/>
  <c r="CT222" i="1"/>
  <c r="BK222" i="1"/>
  <c r="BE222" i="1"/>
  <c r="L361" i="1" l="1"/>
  <c r="CH214" i="4"/>
  <c r="CA214" i="4"/>
  <c r="BT214" i="4"/>
  <c r="CD280" i="4"/>
  <c r="BW280" i="4"/>
  <c r="BP280" i="4"/>
  <c r="CG280" i="4"/>
  <c r="BZ280" i="4"/>
  <c r="BS280" i="4"/>
  <c r="BY280" i="4"/>
  <c r="CF280" i="4"/>
  <c r="BR280" i="4"/>
  <c r="BX216" i="4"/>
  <c r="BQ216" i="4"/>
  <c r="CE216" i="4"/>
  <c r="F217" i="4"/>
  <c r="BS679" i="4"/>
  <c r="BZ679" i="4"/>
  <c r="CG679" i="4"/>
  <c r="BW679" i="4"/>
  <c r="BP679" i="4"/>
  <c r="CD679" i="4"/>
  <c r="BR679" i="4"/>
  <c r="BY679" i="4"/>
  <c r="CF679" i="4"/>
  <c r="CA601" i="4"/>
  <c r="BT601" i="4"/>
  <c r="CH601" i="4"/>
  <c r="CE537" i="4"/>
  <c r="BX537" i="4"/>
  <c r="BQ537" i="4"/>
  <c r="I215" i="4"/>
  <c r="B214" i="4"/>
  <c r="H210" i="1"/>
  <c r="G281" i="4"/>
  <c r="E281" i="4"/>
  <c r="H281" i="4"/>
  <c r="G680" i="4"/>
  <c r="E680" i="4"/>
  <c r="H680" i="4"/>
  <c r="A282" i="4"/>
  <c r="AW223" i="1"/>
  <c r="BZ223" i="1"/>
  <c r="BY223" i="1"/>
  <c r="EE223" i="1"/>
  <c r="DV223" i="1"/>
  <c r="DY223" i="1"/>
  <c r="AQ223" i="1"/>
  <c r="DU223" i="1"/>
  <c r="BX223" i="1"/>
  <c r="EO223" i="1"/>
  <c r="BV223" i="1"/>
  <c r="BU223" i="1"/>
  <c r="DC223" i="1"/>
  <c r="DD223" i="1"/>
  <c r="BW223" i="1"/>
  <c r="EL223" i="1"/>
  <c r="EC223" i="1"/>
  <c r="EF223" i="1"/>
  <c r="DW223" i="1"/>
  <c r="DZ223" i="1"/>
  <c r="BT223" i="1"/>
  <c r="S223" i="1"/>
  <c r="T223" i="1"/>
  <c r="AA223" i="1"/>
  <c r="Y223" i="1"/>
  <c r="V223" i="1"/>
  <c r="AC223" i="1"/>
  <c r="DE223" i="1"/>
  <c r="DF223" i="1"/>
  <c r="R223" i="1"/>
  <c r="Q223" i="1"/>
  <c r="EK223" i="1"/>
  <c r="BF223" i="1"/>
  <c r="BG223" i="1"/>
  <c r="EM223" i="1"/>
  <c r="DT223" i="1"/>
  <c r="DS223" i="1"/>
  <c r="EA223" i="1"/>
  <c r="CZ223" i="1"/>
  <c r="CY223" i="1"/>
  <c r="EQ223" i="1"/>
  <c r="DH223" i="1"/>
  <c r="EP223" i="1"/>
  <c r="DG223" i="1"/>
  <c r="DJ223" i="1"/>
  <c r="AO223" i="1"/>
  <c r="DO223" i="1"/>
  <c r="CD223" i="1"/>
  <c r="AG223" i="1"/>
  <c r="CX223" i="1"/>
  <c r="CT223" i="1"/>
  <c r="CB223" i="1"/>
  <c r="CE223" i="1"/>
  <c r="DK223" i="1"/>
  <c r="CU223" i="1"/>
  <c r="AZ223" i="1"/>
  <c r="CF223" i="1"/>
  <c r="AH223" i="1"/>
  <c r="BA223" i="1"/>
  <c r="BC223" i="1"/>
  <c r="N223" i="1"/>
  <c r="P223" i="1"/>
  <c r="CH223" i="1"/>
  <c r="CM223" i="1"/>
  <c r="EJ223" i="1"/>
  <c r="DQ223" i="1"/>
  <c r="BE223" i="1"/>
  <c r="DX223" i="1"/>
  <c r="AV223" i="1"/>
  <c r="CI223" i="1"/>
  <c r="AN223" i="1"/>
  <c r="DR223" i="1"/>
  <c r="BK223" i="1"/>
  <c r="BD223" i="1"/>
  <c r="CS223" i="1"/>
  <c r="AT223" i="1"/>
  <c r="DI223" i="1"/>
  <c r="AU223" i="1"/>
  <c r="CG223" i="1"/>
  <c r="EH223" i="1"/>
  <c r="BL223" i="1"/>
  <c r="BB223" i="1"/>
  <c r="DL223" i="1"/>
  <c r="CA223" i="1"/>
  <c r="BO223" i="1"/>
  <c r="CC223" i="1"/>
  <c r="AF223" i="1"/>
  <c r="CW223" i="1"/>
  <c r="EI223" i="1"/>
  <c r="CO223" i="1"/>
  <c r="AL223" i="1"/>
  <c r="AS223" i="1"/>
  <c r="DM223" i="1"/>
  <c r="DN223" i="1"/>
  <c r="CJ223" i="1"/>
  <c r="DP223" i="1"/>
  <c r="CK223" i="1"/>
  <c r="AE223" i="1"/>
  <c r="AB223" i="1"/>
  <c r="BH223" i="1"/>
  <c r="EG223" i="1"/>
  <c r="ES223" i="1"/>
  <c r="W223" i="1"/>
  <c r="AK223" i="1"/>
  <c r="AY223" i="1"/>
  <c r="CP223" i="1"/>
  <c r="AP223" i="1"/>
  <c r="CQ223" i="1"/>
  <c r="ED223" i="1"/>
  <c r="O223" i="1"/>
  <c r="BN223" i="1"/>
  <c r="BJ223" i="1"/>
  <c r="BM223" i="1"/>
  <c r="L223" i="1"/>
  <c r="M223" i="1"/>
  <c r="EB223" i="1"/>
  <c r="AI223" i="1"/>
  <c r="CL223" i="1"/>
  <c r="ER223" i="1"/>
  <c r="AJ223" i="1"/>
  <c r="AM223" i="1"/>
  <c r="CN223" i="1"/>
  <c r="AX223" i="1"/>
  <c r="BI223" i="1"/>
  <c r="AR223" i="1"/>
  <c r="CR223" i="1"/>
  <c r="EN223" i="1"/>
  <c r="L362" i="1" l="1"/>
  <c r="CH215" i="4"/>
  <c r="CA215" i="4"/>
  <c r="BT215" i="4"/>
  <c r="CE217" i="4"/>
  <c r="BX217" i="4"/>
  <c r="BQ217" i="4"/>
  <c r="F218" i="4"/>
  <c r="BZ281" i="4"/>
  <c r="BS281" i="4"/>
  <c r="CG281" i="4"/>
  <c r="BW281" i="4"/>
  <c r="BP281" i="4"/>
  <c r="CD281" i="4"/>
  <c r="BY281" i="4"/>
  <c r="BR281" i="4"/>
  <c r="CF281" i="4"/>
  <c r="CF680" i="4"/>
  <c r="BY680" i="4"/>
  <c r="BR680" i="4"/>
  <c r="CG680" i="4"/>
  <c r="BZ680" i="4"/>
  <c r="BS680" i="4"/>
  <c r="CD680" i="4"/>
  <c r="BW680" i="4"/>
  <c r="BP680" i="4"/>
  <c r="B215" i="4"/>
  <c r="I216" i="4"/>
  <c r="H211" i="1"/>
  <c r="G282" i="4"/>
  <c r="E282" i="4"/>
  <c r="H282" i="4"/>
  <c r="G681" i="4"/>
  <c r="E681" i="4"/>
  <c r="H681" i="4"/>
  <c r="A283" i="4"/>
  <c r="AW224" i="1"/>
  <c r="BZ224" i="1"/>
  <c r="BY224" i="1"/>
  <c r="EE224" i="1"/>
  <c r="DV224" i="1"/>
  <c r="F538" i="4"/>
  <c r="I602" i="4"/>
  <c r="DY224" i="1"/>
  <c r="AQ224" i="1"/>
  <c r="DU224" i="1"/>
  <c r="BX224" i="1"/>
  <c r="EO224" i="1"/>
  <c r="BV224" i="1"/>
  <c r="BU224" i="1"/>
  <c r="DC224" i="1"/>
  <c r="DD224" i="1"/>
  <c r="BW224" i="1"/>
  <c r="EL224" i="1"/>
  <c r="EC224" i="1"/>
  <c r="EF224" i="1"/>
  <c r="DW224" i="1"/>
  <c r="DZ224" i="1"/>
  <c r="BT224" i="1"/>
  <c r="S224" i="1"/>
  <c r="T224" i="1"/>
  <c r="AA224" i="1"/>
  <c r="Y224" i="1"/>
  <c r="V224" i="1"/>
  <c r="AC224" i="1"/>
  <c r="DE224" i="1"/>
  <c r="DF224" i="1"/>
  <c r="Q224" i="1"/>
  <c r="R224" i="1"/>
  <c r="EK224" i="1"/>
  <c r="BG224" i="1"/>
  <c r="BF224" i="1"/>
  <c r="EM224" i="1"/>
  <c r="DS224" i="1"/>
  <c r="DT224" i="1"/>
  <c r="EA224" i="1"/>
  <c r="CZ224" i="1"/>
  <c r="CY224" i="1"/>
  <c r="AV224" i="1"/>
  <c r="CG224" i="1"/>
  <c r="DN224" i="1"/>
  <c r="AB224" i="1"/>
  <c r="CS224" i="1"/>
  <c r="AH224" i="1"/>
  <c r="CQ224" i="1"/>
  <c r="BA224" i="1"/>
  <c r="EH224" i="1"/>
  <c r="L224" i="1"/>
  <c r="DM224" i="1"/>
  <c r="BJ224" i="1"/>
  <c r="M224" i="1"/>
  <c r="CP224" i="1"/>
  <c r="CR224" i="1"/>
  <c r="N224" i="1"/>
  <c r="CX224" i="1"/>
  <c r="ER224" i="1"/>
  <c r="DH224" i="1"/>
  <c r="AT224" i="1"/>
  <c r="CB224" i="1"/>
  <c r="DQ224" i="1"/>
  <c r="CC224" i="1"/>
  <c r="CH224" i="1"/>
  <c r="CA224" i="1"/>
  <c r="CE224" i="1"/>
  <c r="CD224" i="1"/>
  <c r="CI224" i="1"/>
  <c r="CF224" i="1"/>
  <c r="AX224" i="1"/>
  <c r="DR224" i="1"/>
  <c r="CJ224" i="1"/>
  <c r="CM224" i="1"/>
  <c r="BB224" i="1"/>
  <c r="CK224" i="1"/>
  <c r="CL224" i="1"/>
  <c r="AI224" i="1"/>
  <c r="BC224" i="1"/>
  <c r="DP224" i="1"/>
  <c r="BD224" i="1"/>
  <c r="DI224" i="1"/>
  <c r="BN224" i="1"/>
  <c r="BO224" i="1"/>
  <c r="AJ224" i="1"/>
  <c r="EJ224" i="1"/>
  <c r="ED224" i="1"/>
  <c r="AM224" i="1"/>
  <c r="EB224" i="1"/>
  <c r="AK224" i="1"/>
  <c r="W224" i="1"/>
  <c r="CN224" i="1"/>
  <c r="AL224" i="1"/>
  <c r="BI224" i="1"/>
  <c r="BE224" i="1"/>
  <c r="BH224" i="1"/>
  <c r="EG224" i="1"/>
  <c r="DX224" i="1"/>
  <c r="EI224" i="1"/>
  <c r="AE224" i="1"/>
  <c r="AN224" i="1"/>
  <c r="AU224" i="1"/>
  <c r="CT224" i="1"/>
  <c r="AY224" i="1"/>
  <c r="EP224" i="1"/>
  <c r="AP224" i="1"/>
  <c r="BK224" i="1"/>
  <c r="ES224" i="1"/>
  <c r="EN224" i="1"/>
  <c r="BL224" i="1"/>
  <c r="AF224" i="1"/>
  <c r="EQ224" i="1"/>
  <c r="P224" i="1"/>
  <c r="BM224" i="1"/>
  <c r="DJ224" i="1"/>
  <c r="CW224" i="1"/>
  <c r="AO224" i="1"/>
  <c r="CO224" i="1"/>
  <c r="DO224" i="1"/>
  <c r="AR224" i="1"/>
  <c r="AG224" i="1"/>
  <c r="DG224" i="1"/>
  <c r="DK224" i="1"/>
  <c r="O224" i="1"/>
  <c r="CU224" i="1"/>
  <c r="AZ224" i="1"/>
  <c r="AS224" i="1"/>
  <c r="DL224" i="1"/>
  <c r="BT216" i="4" l="1"/>
  <c r="CH216" i="4"/>
  <c r="CA216" i="4"/>
  <c r="CE218" i="4"/>
  <c r="BX218" i="4"/>
  <c r="BQ218" i="4"/>
  <c r="F219" i="4"/>
  <c r="BS282" i="4"/>
  <c r="CG282" i="4"/>
  <c r="BZ282" i="4"/>
  <c r="BW282" i="4"/>
  <c r="CD282" i="4"/>
  <c r="BP282" i="4"/>
  <c r="CF282" i="4"/>
  <c r="BY282" i="4"/>
  <c r="BR282" i="4"/>
  <c r="BW681" i="4"/>
  <c r="BP681" i="4"/>
  <c r="CD681" i="4"/>
  <c r="BY681" i="4"/>
  <c r="BR681" i="4"/>
  <c r="CF681" i="4"/>
  <c r="CH602" i="4"/>
  <c r="CA602" i="4"/>
  <c r="BT602" i="4"/>
  <c r="CE538" i="4"/>
  <c r="BX538" i="4"/>
  <c r="BQ538" i="4"/>
  <c r="CG681" i="4"/>
  <c r="BZ681" i="4"/>
  <c r="BS681" i="4"/>
  <c r="B216" i="4"/>
  <c r="I217" i="4"/>
  <c r="H212" i="1"/>
  <c r="G283" i="4"/>
  <c r="E283" i="4"/>
  <c r="H283" i="4"/>
  <c r="H682" i="4"/>
  <c r="E682" i="4"/>
  <c r="G682" i="4"/>
  <c r="A284" i="4"/>
  <c r="AW225" i="1"/>
  <c r="BZ225" i="1"/>
  <c r="BY225" i="1"/>
  <c r="EE225" i="1"/>
  <c r="DV225" i="1"/>
  <c r="I603" i="4"/>
  <c r="F539" i="4"/>
  <c r="DY225" i="1"/>
  <c r="AQ225" i="1"/>
  <c r="DU225" i="1"/>
  <c r="BX225" i="1"/>
  <c r="EO225" i="1"/>
  <c r="BV225" i="1"/>
  <c r="BU225" i="1"/>
  <c r="DC225" i="1"/>
  <c r="DD225" i="1"/>
  <c r="BW225" i="1"/>
  <c r="EL225" i="1"/>
  <c r="EC225" i="1"/>
  <c r="EF225" i="1"/>
  <c r="DW225" i="1"/>
  <c r="DZ225" i="1"/>
  <c r="BT225" i="1"/>
  <c r="S225" i="1"/>
  <c r="T225" i="1"/>
  <c r="AA225" i="1"/>
  <c r="Y225" i="1"/>
  <c r="V225" i="1"/>
  <c r="AC225" i="1"/>
  <c r="DE225" i="1"/>
  <c r="DF225" i="1"/>
  <c r="R225" i="1"/>
  <c r="Q225" i="1"/>
  <c r="EK225" i="1"/>
  <c r="BG225" i="1"/>
  <c r="BF225" i="1"/>
  <c r="EM225" i="1"/>
  <c r="DT225" i="1"/>
  <c r="DS225" i="1"/>
  <c r="EA225" i="1"/>
  <c r="CZ225" i="1"/>
  <c r="CY225" i="1"/>
  <c r="CI225" i="1"/>
  <c r="CD225" i="1"/>
  <c r="BL225" i="1"/>
  <c r="EP225" i="1"/>
  <c r="CH225" i="1"/>
  <c r="EQ225" i="1"/>
  <c r="AF225" i="1"/>
  <c r="CE225" i="1"/>
  <c r="N225" i="1"/>
  <c r="P225" i="1"/>
  <c r="AP225" i="1"/>
  <c r="DH225" i="1"/>
  <c r="CX225" i="1"/>
  <c r="CB225" i="1"/>
  <c r="DG225" i="1"/>
  <c r="DQ225" i="1"/>
  <c r="CC225" i="1"/>
  <c r="AX225" i="1"/>
  <c r="ER225" i="1"/>
  <c r="BK225" i="1"/>
  <c r="CA225" i="1"/>
  <c r="DR225" i="1"/>
  <c r="CF225" i="1"/>
  <c r="M225" i="1"/>
  <c r="CS225" i="1"/>
  <c r="CT225" i="1"/>
  <c r="DO225" i="1"/>
  <c r="O225" i="1"/>
  <c r="CU225" i="1"/>
  <c r="AZ225" i="1"/>
  <c r="ES225" i="1"/>
  <c r="AT225" i="1"/>
  <c r="BM225" i="1"/>
  <c r="AR225" i="1"/>
  <c r="EN225" i="1"/>
  <c r="DM225" i="1"/>
  <c r="CW225" i="1"/>
  <c r="AG225" i="1"/>
  <c r="AS225" i="1"/>
  <c r="AY225" i="1"/>
  <c r="CJ225" i="1"/>
  <c r="BA225" i="1"/>
  <c r="DK225" i="1"/>
  <c r="AV225" i="1"/>
  <c r="DP225" i="1"/>
  <c r="CK225" i="1"/>
  <c r="AI225" i="1"/>
  <c r="AJ225" i="1"/>
  <c r="AH225" i="1"/>
  <c r="DL225" i="1"/>
  <c r="DN225" i="1"/>
  <c r="CL225" i="1"/>
  <c r="CM225" i="1"/>
  <c r="AU225" i="1"/>
  <c r="AO225" i="1"/>
  <c r="BB225" i="1"/>
  <c r="CN225" i="1"/>
  <c r="CO225" i="1"/>
  <c r="AB225" i="1"/>
  <c r="CP225" i="1"/>
  <c r="ED225" i="1"/>
  <c r="AM225" i="1"/>
  <c r="EH225" i="1"/>
  <c r="AE225" i="1"/>
  <c r="EI225" i="1"/>
  <c r="W225" i="1"/>
  <c r="BD225" i="1"/>
  <c r="BN225" i="1"/>
  <c r="CQ225" i="1"/>
  <c r="BI225" i="1"/>
  <c r="DJ225" i="1"/>
  <c r="EG225" i="1"/>
  <c r="BO225" i="1"/>
  <c r="CG225" i="1"/>
  <c r="AL225" i="1"/>
  <c r="BH225" i="1"/>
  <c r="CR225" i="1"/>
  <c r="AN225" i="1"/>
  <c r="DX225" i="1"/>
  <c r="BC225" i="1"/>
  <c r="L225" i="1"/>
  <c r="BJ225" i="1"/>
  <c r="DI225" i="1"/>
  <c r="EJ225" i="1"/>
  <c r="EB225" i="1"/>
  <c r="AK225" i="1"/>
  <c r="BE225" i="1"/>
  <c r="BZ283" i="4" l="1"/>
  <c r="BS283" i="4"/>
  <c r="CG283" i="4"/>
  <c r="CD283" i="4"/>
  <c r="BW283" i="4"/>
  <c r="BP283" i="4"/>
  <c r="BX219" i="4"/>
  <c r="BQ219" i="4"/>
  <c r="CE219" i="4"/>
  <c r="F220" i="4"/>
  <c r="BY283" i="4"/>
  <c r="BR283" i="4"/>
  <c r="CF283" i="4"/>
  <c r="CH217" i="4"/>
  <c r="CA217" i="4"/>
  <c r="BT217" i="4"/>
  <c r="BT603" i="4"/>
  <c r="CH603" i="4"/>
  <c r="CA603" i="4"/>
  <c r="BS682" i="4"/>
  <c r="CG682" i="4"/>
  <c r="BZ682" i="4"/>
  <c r="BY682" i="4"/>
  <c r="BR682" i="4"/>
  <c r="CF682" i="4"/>
  <c r="BX539" i="4"/>
  <c r="BQ539" i="4"/>
  <c r="CE539" i="4"/>
  <c r="BW682" i="4"/>
  <c r="BP682" i="4"/>
  <c r="CD682" i="4"/>
  <c r="B217" i="4"/>
  <c r="I218" i="4"/>
  <c r="H213" i="1"/>
  <c r="G284" i="4"/>
  <c r="E284" i="4"/>
  <c r="H284" i="4"/>
  <c r="H683" i="4"/>
  <c r="E683" i="4"/>
  <c r="G683" i="4"/>
  <c r="A285" i="4"/>
  <c r="AW226" i="1"/>
  <c r="BZ226" i="1"/>
  <c r="BY226" i="1"/>
  <c r="EE226" i="1"/>
  <c r="DV226" i="1"/>
  <c r="F540" i="4"/>
  <c r="I604" i="4"/>
  <c r="DY226" i="1"/>
  <c r="AQ226" i="1"/>
  <c r="DU226" i="1"/>
  <c r="BX226" i="1"/>
  <c r="EO226" i="1"/>
  <c r="BV226" i="1"/>
  <c r="BU226" i="1"/>
  <c r="DC226" i="1"/>
  <c r="DD226" i="1"/>
  <c r="BW226" i="1"/>
  <c r="EL226" i="1"/>
  <c r="EC226" i="1"/>
  <c r="EF226" i="1"/>
  <c r="DW226" i="1"/>
  <c r="DZ226" i="1"/>
  <c r="BT226" i="1"/>
  <c r="S226" i="1"/>
  <c r="T226" i="1"/>
  <c r="Y226" i="1"/>
  <c r="AA226" i="1"/>
  <c r="V226" i="1"/>
  <c r="AC226" i="1"/>
  <c r="DE226" i="1"/>
  <c r="DF226" i="1"/>
  <c r="R226" i="1"/>
  <c r="Q226" i="1"/>
  <c r="EK226" i="1"/>
  <c r="BG226" i="1"/>
  <c r="BF226" i="1"/>
  <c r="EM226" i="1"/>
  <c r="DT226" i="1"/>
  <c r="DS226" i="1"/>
  <c r="CQ226" i="1"/>
  <c r="EI226" i="1"/>
  <c r="AI226" i="1"/>
  <c r="BH226" i="1"/>
  <c r="AM226" i="1"/>
  <c r="ER226" i="1"/>
  <c r="P226" i="1"/>
  <c r="CW226" i="1"/>
  <c r="BK226" i="1"/>
  <c r="AY226" i="1"/>
  <c r="AP226" i="1"/>
  <c r="BM226" i="1"/>
  <c r="ES226" i="1"/>
  <c r="BL226" i="1"/>
  <c r="AR226" i="1"/>
  <c r="DG226" i="1"/>
  <c r="AS226" i="1"/>
  <c r="DH226" i="1"/>
  <c r="DR226" i="1"/>
  <c r="CH226" i="1"/>
  <c r="CJ226" i="1"/>
  <c r="CD226" i="1"/>
  <c r="DP226" i="1"/>
  <c r="CK226" i="1"/>
  <c r="W226" i="1"/>
  <c r="AE226" i="1"/>
  <c r="CN226" i="1"/>
  <c r="CO226" i="1"/>
  <c r="AB226" i="1"/>
  <c r="AF226" i="1"/>
  <c r="CP226" i="1"/>
  <c r="AG226" i="1"/>
  <c r="AH226" i="1"/>
  <c r="EA226" i="1"/>
  <c r="CZ226" i="1"/>
  <c r="CY226" i="1"/>
  <c r="CX226" i="1"/>
  <c r="AJ226" i="1"/>
  <c r="AV226" i="1"/>
  <c r="CG226" i="1"/>
  <c r="CR226" i="1"/>
  <c r="AK226" i="1"/>
  <c r="BN226" i="1"/>
  <c r="DN226" i="1"/>
  <c r="BD226" i="1"/>
  <c r="L226" i="1"/>
  <c r="AL226" i="1"/>
  <c r="M226" i="1"/>
  <c r="ED226" i="1"/>
  <c r="DM226" i="1"/>
  <c r="BJ226" i="1"/>
  <c r="CS226" i="1"/>
  <c r="AX226" i="1"/>
  <c r="N226" i="1"/>
  <c r="CT226" i="1"/>
  <c r="EQ226" i="1"/>
  <c r="AO226" i="1"/>
  <c r="DK226" i="1"/>
  <c r="AT226" i="1"/>
  <c r="AZ226" i="1"/>
  <c r="CA226" i="1"/>
  <c r="CU226" i="1"/>
  <c r="DO226" i="1"/>
  <c r="BA226" i="1"/>
  <c r="O226" i="1"/>
  <c r="CB226" i="1"/>
  <c r="DQ226" i="1"/>
  <c r="EN226" i="1"/>
  <c r="BB226" i="1"/>
  <c r="EH226" i="1"/>
  <c r="CC226" i="1"/>
  <c r="EP226" i="1"/>
  <c r="CE226" i="1"/>
  <c r="DL226" i="1"/>
  <c r="BC226" i="1"/>
  <c r="CI226" i="1"/>
  <c r="DI226" i="1"/>
  <c r="EJ226" i="1"/>
  <c r="CF226" i="1"/>
  <c r="BO226" i="1"/>
  <c r="DJ226" i="1"/>
  <c r="BI226" i="1"/>
  <c r="CL226" i="1"/>
  <c r="EB226" i="1"/>
  <c r="EG226" i="1"/>
  <c r="DX226" i="1"/>
  <c r="AN226" i="1"/>
  <c r="CM226" i="1"/>
  <c r="AU226" i="1"/>
  <c r="BE226" i="1"/>
  <c r="CF1186" i="4" l="1"/>
  <c r="CF1187" i="4" s="1"/>
  <c r="CF1188" i="4" s="1"/>
  <c r="CF1189" i="4" s="1"/>
  <c r="CF1190" i="4" s="1"/>
  <c r="CF1191" i="4" s="1"/>
  <c r="CF1192" i="4" s="1"/>
  <c r="CF1193" i="4" s="1"/>
  <c r="BR1186" i="4"/>
  <c r="BR1187" i="4" s="1"/>
  <c r="BR1196" i="4" s="1"/>
  <c r="BY1186" i="4"/>
  <c r="BY1187" i="4" s="1"/>
  <c r="BY1188" i="4" s="1"/>
  <c r="BY1189" i="4" s="1"/>
  <c r="BY1190" i="4" s="1"/>
  <c r="BY1191" i="4" s="1"/>
  <c r="BY1192" i="4" s="1"/>
  <c r="BY1193" i="4" s="1"/>
  <c r="BP1186" i="4"/>
  <c r="BP1187" i="4" s="1"/>
  <c r="BP1208" i="4" s="1"/>
  <c r="BP1209" i="4" s="1"/>
  <c r="BP1210" i="4" s="1"/>
  <c r="BW1186" i="4"/>
  <c r="BW1187" i="4" s="1"/>
  <c r="BW1188" i="4" s="1"/>
  <c r="BW1189" i="4" s="1"/>
  <c r="BW1190" i="4" s="1"/>
  <c r="BW1191" i="4" s="1"/>
  <c r="BW1192" i="4" s="1"/>
  <c r="BW1193" i="4" s="1"/>
  <c r="CD1186" i="4"/>
  <c r="CD1187" i="4" s="1"/>
  <c r="CD1188" i="4" s="1"/>
  <c r="CD1189" i="4" s="1"/>
  <c r="CD1190" i="4" s="1"/>
  <c r="CD1191" i="4" s="1"/>
  <c r="CD1192" i="4" s="1"/>
  <c r="CD1193" i="4" s="1"/>
  <c r="CG1186" i="4"/>
  <c r="CG1187" i="4" s="1"/>
  <c r="CG1208" i="4" s="1"/>
  <c r="CG1209" i="4" s="1"/>
  <c r="CG1210" i="4" s="1"/>
  <c r="BS1186" i="4"/>
  <c r="BS1187" i="4" s="1"/>
  <c r="BS1188" i="4" s="1"/>
  <c r="BS1189" i="4" s="1"/>
  <c r="BS1190" i="4" s="1"/>
  <c r="BS1191" i="4" s="1"/>
  <c r="BS1192" i="4" s="1"/>
  <c r="BS1193" i="4" s="1"/>
  <c r="BZ1186" i="4"/>
  <c r="BZ1187" i="4" s="1"/>
  <c r="BZ1188" i="4" s="1"/>
  <c r="BZ1189" i="4" s="1"/>
  <c r="BZ1190" i="4" s="1"/>
  <c r="BZ1191" i="4" s="1"/>
  <c r="BZ1192" i="4" s="1"/>
  <c r="BZ1193" i="4" s="1"/>
  <c r="BQ220" i="4"/>
  <c r="CE220" i="4"/>
  <c r="BX220" i="4"/>
  <c r="F221" i="4"/>
  <c r="CG284" i="4"/>
  <c r="BZ284" i="4"/>
  <c r="BS284" i="4"/>
  <c r="CD284" i="4"/>
  <c r="BP284" i="4"/>
  <c r="BW284" i="4"/>
  <c r="CF284" i="4"/>
  <c r="BR284" i="4"/>
  <c r="BY284" i="4"/>
  <c r="CH218" i="4"/>
  <c r="CA218" i="4"/>
  <c r="BT218" i="4"/>
  <c r="CD683" i="4"/>
  <c r="BW683" i="4"/>
  <c r="BP683" i="4"/>
  <c r="CG683" i="4"/>
  <c r="BZ683" i="4"/>
  <c r="BS683" i="4"/>
  <c r="BT604" i="4"/>
  <c r="CH604" i="4"/>
  <c r="CA604" i="4"/>
  <c r="CE540" i="4"/>
  <c r="BQ540" i="4"/>
  <c r="BX540" i="4"/>
  <c r="CF683" i="4"/>
  <c r="BY683" i="4"/>
  <c r="BR683" i="4"/>
  <c r="B218" i="4"/>
  <c r="I219" i="4"/>
  <c r="H214" i="1"/>
  <c r="G285" i="4"/>
  <c r="H285" i="4"/>
  <c r="E285" i="4"/>
  <c r="H684" i="4"/>
  <c r="E684" i="4"/>
  <c r="G684" i="4"/>
  <c r="A286" i="4"/>
  <c r="AW227" i="1"/>
  <c r="BZ227" i="1"/>
  <c r="BY227" i="1"/>
  <c r="EE227" i="1"/>
  <c r="DV227" i="1"/>
  <c r="I605" i="4"/>
  <c r="F541" i="4"/>
  <c r="DY227" i="1"/>
  <c r="AQ227" i="1"/>
  <c r="DU227" i="1"/>
  <c r="BX227" i="1"/>
  <c r="EO227" i="1"/>
  <c r="BV227" i="1"/>
  <c r="BU227" i="1"/>
  <c r="DC227" i="1"/>
  <c r="DD227" i="1"/>
  <c r="BW227" i="1"/>
  <c r="EL227" i="1"/>
  <c r="EC227" i="1"/>
  <c r="EF227" i="1"/>
  <c r="DW227" i="1"/>
  <c r="DZ227" i="1"/>
  <c r="BT227" i="1"/>
  <c r="T227" i="1"/>
  <c r="S227" i="1"/>
  <c r="Y227" i="1"/>
  <c r="AA227" i="1"/>
  <c r="V227" i="1"/>
  <c r="AC227" i="1"/>
  <c r="DE227" i="1"/>
  <c r="DF227" i="1"/>
  <c r="Q227" i="1"/>
  <c r="R227" i="1"/>
  <c r="EK227" i="1"/>
  <c r="BF227" i="1"/>
  <c r="BG227" i="1"/>
  <c r="EM227" i="1"/>
  <c r="DS227" i="1"/>
  <c r="DT227" i="1"/>
  <c r="EA227" i="1"/>
  <c r="CZ227" i="1"/>
  <c r="CY227" i="1"/>
  <c r="CM227" i="1"/>
  <c r="AB227" i="1"/>
  <c r="W227" i="1"/>
  <c r="CO227" i="1"/>
  <c r="CN227" i="1"/>
  <c r="CP227" i="1"/>
  <c r="BC227" i="1"/>
  <c r="BN227" i="1"/>
  <c r="AK227" i="1"/>
  <c r="EJ227" i="1"/>
  <c r="BD227" i="1"/>
  <c r="AL227" i="1"/>
  <c r="AM227" i="1"/>
  <c r="BH227" i="1"/>
  <c r="ED227" i="1"/>
  <c r="EG227" i="1"/>
  <c r="DH227" i="1"/>
  <c r="AT227" i="1"/>
  <c r="DQ227" i="1"/>
  <c r="CA227" i="1"/>
  <c r="CI227" i="1"/>
  <c r="CD227" i="1"/>
  <c r="DG227" i="1"/>
  <c r="AS227" i="1"/>
  <c r="CC227" i="1"/>
  <c r="CK227" i="1"/>
  <c r="CE227" i="1"/>
  <c r="CL227" i="1"/>
  <c r="CF227" i="1"/>
  <c r="CB227" i="1"/>
  <c r="DP227" i="1"/>
  <c r="AE227" i="1"/>
  <c r="DR227" i="1"/>
  <c r="CJ227" i="1"/>
  <c r="CQ227" i="1"/>
  <c r="DJ227" i="1"/>
  <c r="AZ227" i="1"/>
  <c r="CX227" i="1"/>
  <c r="EH227" i="1"/>
  <c r="AO227" i="1"/>
  <c r="EQ227" i="1"/>
  <c r="AH227" i="1"/>
  <c r="AI227" i="1"/>
  <c r="DL227" i="1"/>
  <c r="L227" i="1"/>
  <c r="CH227" i="1"/>
  <c r="AG227" i="1"/>
  <c r="EN227" i="1"/>
  <c r="EP227" i="1"/>
  <c r="BA227" i="1"/>
  <c r="BB227" i="1"/>
  <c r="EI227" i="1"/>
  <c r="AJ227" i="1"/>
  <c r="DI227" i="1"/>
  <c r="BJ227" i="1"/>
  <c r="CR227" i="1"/>
  <c r="M227" i="1"/>
  <c r="AN227" i="1"/>
  <c r="ER227" i="1"/>
  <c r="EB227" i="1"/>
  <c r="CG227" i="1"/>
  <c r="N227" i="1"/>
  <c r="CT227" i="1"/>
  <c r="ES227" i="1"/>
  <c r="BL227" i="1"/>
  <c r="DN227" i="1"/>
  <c r="BI227" i="1"/>
  <c r="DM227" i="1"/>
  <c r="BE227" i="1"/>
  <c r="AX227" i="1"/>
  <c r="AU227" i="1"/>
  <c r="AF227" i="1"/>
  <c r="AP227" i="1"/>
  <c r="CS227" i="1"/>
  <c r="DX227" i="1"/>
  <c r="BK227" i="1"/>
  <c r="DO227" i="1"/>
  <c r="AY227" i="1"/>
  <c r="P227" i="1"/>
  <c r="BM227" i="1"/>
  <c r="DK227" i="1"/>
  <c r="BO227" i="1"/>
  <c r="AV227" i="1"/>
  <c r="O227" i="1"/>
  <c r="CU227" i="1"/>
  <c r="CW227" i="1"/>
  <c r="AR227" i="1"/>
  <c r="BR1188" i="4" l="1"/>
  <c r="BR1189" i="4" s="1"/>
  <c r="BR1190" i="4" s="1"/>
  <c r="BR1191" i="4" s="1"/>
  <c r="BR1192" i="4" s="1"/>
  <c r="BR1193" i="4" s="1"/>
  <c r="BP1188" i="4"/>
  <c r="BP1189" i="4" s="1"/>
  <c r="BP1190" i="4" s="1"/>
  <c r="BP1191" i="4" s="1"/>
  <c r="BP1192" i="4" s="1"/>
  <c r="BP1193" i="4" s="1"/>
  <c r="BY1208" i="4"/>
  <c r="BY1209" i="4" s="1"/>
  <c r="BY1210" i="4" s="1"/>
  <c r="CF1199" i="4"/>
  <c r="CF1200" i="4" s="1"/>
  <c r="CF1201" i="4" s="1"/>
  <c r="CF1202" i="4" s="1"/>
  <c r="CF1203" i="4" s="1"/>
  <c r="CF1204" i="4" s="1"/>
  <c r="CF1205" i="4" s="1"/>
  <c r="CF1206" i="4" s="1"/>
  <c r="CF1196" i="4"/>
  <c r="CF1208" i="4"/>
  <c r="CF1209" i="4" s="1"/>
  <c r="CF1210" i="4" s="1"/>
  <c r="BR1208" i="4"/>
  <c r="BR1209" i="4" s="1"/>
  <c r="BR1210" i="4" s="1"/>
  <c r="BZ1198" i="4"/>
  <c r="BZ1200" i="4"/>
  <c r="BZ1201" i="4" s="1"/>
  <c r="BZ1202" i="4" s="1"/>
  <c r="BZ1203" i="4" s="1"/>
  <c r="BZ1204" i="4" s="1"/>
  <c r="BZ1205" i="4" s="1"/>
  <c r="BZ1206" i="4" s="1"/>
  <c r="BZ1196" i="4"/>
  <c r="BZ1208" i="4"/>
  <c r="BZ1209" i="4" s="1"/>
  <c r="BZ1210" i="4" s="1"/>
  <c r="BW1208" i="4"/>
  <c r="BW1209" i="4" s="1"/>
  <c r="BW1210" i="4" s="1"/>
  <c r="BS1196" i="4"/>
  <c r="BS1200" i="4"/>
  <c r="BS1201" i="4" s="1"/>
  <c r="BS1202" i="4" s="1"/>
  <c r="BS1203" i="4" s="1"/>
  <c r="BS1204" i="4" s="1"/>
  <c r="BS1205" i="4" s="1"/>
  <c r="BS1206" i="4" s="1"/>
  <c r="BS1208" i="4"/>
  <c r="BS1209" i="4" s="1"/>
  <c r="BS1210" i="4" s="1"/>
  <c r="BS1198" i="4"/>
  <c r="CG1198" i="4"/>
  <c r="CG1196" i="4"/>
  <c r="CG1188" i="4"/>
  <c r="CG1189" i="4" s="1"/>
  <c r="CG1190" i="4" s="1"/>
  <c r="CG1191" i="4" s="1"/>
  <c r="CG1200" i="4"/>
  <c r="CG1201" i="4" s="1"/>
  <c r="CG1202" i="4" s="1"/>
  <c r="CG1203" i="4" s="1"/>
  <c r="CG1204" i="4" s="1"/>
  <c r="CG1205" i="4" s="1"/>
  <c r="CG1206" i="4" s="1"/>
  <c r="CD1196" i="4"/>
  <c r="CD1197" i="4" s="1"/>
  <c r="CD1198" i="4" s="1"/>
  <c r="CD1199" i="4" s="1"/>
  <c r="CD1200" i="4" s="1"/>
  <c r="CD1201" i="4" s="1"/>
  <c r="CD1202" i="4" s="1"/>
  <c r="CD1203" i="4" s="1"/>
  <c r="CD1204" i="4" s="1"/>
  <c r="CD1205" i="4" s="1"/>
  <c r="CD1206" i="4" s="1"/>
  <c r="CD1208" i="4"/>
  <c r="CD1209" i="4" s="1"/>
  <c r="CD1210" i="4" s="1"/>
  <c r="BP1196" i="4"/>
  <c r="BP1197" i="4" s="1"/>
  <c r="BP1198" i="4" s="1"/>
  <c r="BP1199" i="4" s="1"/>
  <c r="BP1200" i="4" s="1"/>
  <c r="BP1201" i="4" s="1"/>
  <c r="BP1202" i="4" s="1"/>
  <c r="BP1203" i="4" s="1"/>
  <c r="BP1204" i="4" s="1"/>
  <c r="BP1205" i="4" s="1"/>
  <c r="BP1206" i="4" s="1"/>
  <c r="BW1196" i="4"/>
  <c r="BW1197" i="4" s="1"/>
  <c r="BW1198" i="4" s="1"/>
  <c r="BW1199" i="4" s="1"/>
  <c r="BW1200" i="4" s="1"/>
  <c r="BW1201" i="4" s="1"/>
  <c r="BW1202" i="4" s="1"/>
  <c r="BW1203" i="4" s="1"/>
  <c r="BW1204" i="4" s="1"/>
  <c r="BW1205" i="4" s="1"/>
  <c r="BW1206" i="4" s="1"/>
  <c r="BY1199" i="4"/>
  <c r="BY1200" i="4" s="1"/>
  <c r="BY1201" i="4" s="1"/>
  <c r="BY1202" i="4" s="1"/>
  <c r="BY1203" i="4" s="1"/>
  <c r="BY1204" i="4" s="1"/>
  <c r="BY1205" i="4" s="1"/>
  <c r="BY1206" i="4" s="1"/>
  <c r="BY1196" i="4"/>
  <c r="BR1199" i="4"/>
  <c r="BR1200" i="4" s="1"/>
  <c r="BR1201" i="4" s="1"/>
  <c r="BR1202" i="4" s="1"/>
  <c r="BR1203" i="4" s="1"/>
  <c r="BR1204" i="4" s="1"/>
  <c r="BR1205" i="4" s="1"/>
  <c r="BR1206" i="4" s="1"/>
  <c r="BP285" i="4"/>
  <c r="BW285" i="4"/>
  <c r="CD285" i="4"/>
  <c r="BS285" i="4"/>
  <c r="CG285" i="4"/>
  <c r="BZ285" i="4"/>
  <c r="BR285" i="4"/>
  <c r="CF285" i="4"/>
  <c r="BY285" i="4"/>
  <c r="BX221" i="4"/>
  <c r="CE221" i="4"/>
  <c r="BQ221" i="4"/>
  <c r="F222" i="4"/>
  <c r="CH219" i="4"/>
  <c r="CA219" i="4"/>
  <c r="BT219" i="4"/>
  <c r="CF684" i="4"/>
  <c r="BY684" i="4"/>
  <c r="BR684" i="4"/>
  <c r="CD684" i="4"/>
  <c r="BW684" i="4"/>
  <c r="BP684" i="4"/>
  <c r="CG684" i="4"/>
  <c r="BZ684" i="4"/>
  <c r="BS684" i="4"/>
  <c r="BQ541" i="4"/>
  <c r="CE541" i="4"/>
  <c r="BX541" i="4"/>
  <c r="CH605" i="4"/>
  <c r="CA605" i="4"/>
  <c r="BT605" i="4"/>
  <c r="B219" i="4"/>
  <c r="I220" i="4"/>
  <c r="H215" i="1"/>
  <c r="G286" i="4"/>
  <c r="H286" i="4"/>
  <c r="E286" i="4"/>
  <c r="H685" i="4"/>
  <c r="E685" i="4"/>
  <c r="G685" i="4"/>
  <c r="A287" i="4"/>
  <c r="AW228" i="1"/>
  <c r="BY228" i="1"/>
  <c r="BZ228" i="1"/>
  <c r="EE228" i="1"/>
  <c r="DV228" i="1"/>
  <c r="DY228" i="1"/>
  <c r="AQ228" i="1"/>
  <c r="DU228" i="1"/>
  <c r="BX228" i="1"/>
  <c r="EO228" i="1"/>
  <c r="BV228" i="1"/>
  <c r="BU228" i="1"/>
  <c r="DC228" i="1"/>
  <c r="DD228" i="1"/>
  <c r="BW228" i="1"/>
  <c r="EL228" i="1"/>
  <c r="EC228" i="1"/>
  <c r="EF228" i="1"/>
  <c r="DW228" i="1"/>
  <c r="DZ228" i="1"/>
  <c r="BT228" i="1"/>
  <c r="T228" i="1"/>
  <c r="S228" i="1"/>
  <c r="AA228" i="1"/>
  <c r="Y228" i="1"/>
  <c r="V228" i="1"/>
  <c r="AC228" i="1"/>
  <c r="DE228" i="1"/>
  <c r="DF228" i="1"/>
  <c r="Q228" i="1"/>
  <c r="R228" i="1"/>
  <c r="EK228" i="1"/>
  <c r="BF228" i="1"/>
  <c r="BG228" i="1"/>
  <c r="EM228" i="1"/>
  <c r="DT228" i="1"/>
  <c r="DS228" i="1"/>
  <c r="EA228" i="1"/>
  <c r="CZ228" i="1"/>
  <c r="CY228" i="1"/>
  <c r="EP228" i="1"/>
  <c r="EG228" i="1"/>
  <c r="BN228" i="1"/>
  <c r="EJ228" i="1"/>
  <c r="ED228" i="1"/>
  <c r="AP228" i="1"/>
  <c r="ER228" i="1"/>
  <c r="BM228" i="1"/>
  <c r="CR228" i="1"/>
  <c r="BD228" i="1"/>
  <c r="AY228" i="1"/>
  <c r="BL228" i="1"/>
  <c r="EN228" i="1"/>
  <c r="EQ228" i="1"/>
  <c r="ES228" i="1"/>
  <c r="CN228" i="1"/>
  <c r="CP228" i="1"/>
  <c r="DJ228" i="1"/>
  <c r="AR228" i="1"/>
  <c r="DG228" i="1"/>
  <c r="AK228" i="1"/>
  <c r="AO228" i="1"/>
  <c r="AB228" i="1"/>
  <c r="CQ228" i="1"/>
  <c r="CO228" i="1"/>
  <c r="L228" i="1"/>
  <c r="DK228" i="1"/>
  <c r="DH228" i="1"/>
  <c r="AT228" i="1"/>
  <c r="CC228" i="1"/>
  <c r="CB228" i="1"/>
  <c r="DL228" i="1"/>
  <c r="EB228" i="1"/>
  <c r="CG228" i="1"/>
  <c r="CT228" i="1"/>
  <c r="DQ228" i="1"/>
  <c r="DI228" i="1"/>
  <c r="DO228" i="1"/>
  <c r="BO228" i="1"/>
  <c r="CV228" i="1"/>
  <c r="CI228" i="1"/>
  <c r="AZ228" i="1"/>
  <c r="M228" i="1"/>
  <c r="DM228" i="1"/>
  <c r="CA228" i="1"/>
  <c r="DX228" i="1"/>
  <c r="P228" i="1"/>
  <c r="CE228" i="1"/>
  <c r="CF228" i="1"/>
  <c r="CX228" i="1"/>
  <c r="AS228" i="1"/>
  <c r="AU228" i="1"/>
  <c r="CD228" i="1"/>
  <c r="AH228" i="1"/>
  <c r="O228" i="1"/>
  <c r="DN228" i="1"/>
  <c r="AL228" i="1"/>
  <c r="DP228" i="1"/>
  <c r="BA228" i="1"/>
  <c r="CS228" i="1"/>
  <c r="AN228" i="1"/>
  <c r="N228" i="1"/>
  <c r="BE228" i="1"/>
  <c r="CU228" i="1"/>
  <c r="DR228" i="1"/>
  <c r="AG228" i="1"/>
  <c r="AM228" i="1"/>
  <c r="AX228" i="1"/>
  <c r="AE228" i="1"/>
  <c r="AI228" i="1"/>
  <c r="BH228" i="1"/>
  <c r="BB228" i="1"/>
  <c r="BI228" i="1"/>
  <c r="EI228" i="1"/>
  <c r="AV228" i="1"/>
  <c r="CH228" i="1"/>
  <c r="CJ228" i="1"/>
  <c r="CL228" i="1"/>
  <c r="CM228" i="1"/>
  <c r="AJ228" i="1"/>
  <c r="AF228" i="1"/>
  <c r="CK228" i="1"/>
  <c r="EH228" i="1"/>
  <c r="BJ228" i="1"/>
  <c r="BK228" i="1"/>
  <c r="W228" i="1"/>
  <c r="BC228" i="1"/>
  <c r="CG1192" i="4" l="1"/>
  <c r="CG1193" i="4" s="1"/>
  <c r="CD286" i="4"/>
  <c r="BW286" i="4"/>
  <c r="BP286" i="4"/>
  <c r="BZ286" i="4"/>
  <c r="CG286" i="4"/>
  <c r="BS286" i="4"/>
  <c r="CF286" i="4"/>
  <c r="BY286" i="4"/>
  <c r="BR286" i="4"/>
  <c r="CE222" i="4"/>
  <c r="BQ222" i="4"/>
  <c r="BX222" i="4"/>
  <c r="F223" i="4"/>
  <c r="CH220" i="4"/>
  <c r="BT220" i="4"/>
  <c r="CA220" i="4"/>
  <c r="BY685" i="4"/>
  <c r="BR685" i="4"/>
  <c r="CF685" i="4"/>
  <c r="BW685" i="4"/>
  <c r="BP685" i="4"/>
  <c r="CD685" i="4"/>
  <c r="BZ685" i="4"/>
  <c r="BS685" i="4"/>
  <c r="CG685" i="4"/>
  <c r="B220" i="4"/>
  <c r="I221" i="4"/>
  <c r="H216" i="1"/>
  <c r="G287" i="4"/>
  <c r="H287" i="4"/>
  <c r="E287" i="4"/>
  <c r="E686" i="4"/>
  <c r="H686" i="4"/>
  <c r="G686" i="4"/>
  <c r="A288" i="4"/>
  <c r="AW229" i="1"/>
  <c r="BZ229" i="1"/>
  <c r="BY229" i="1"/>
  <c r="EE229" i="1"/>
  <c r="DV229" i="1"/>
  <c r="I606" i="4"/>
  <c r="F542" i="4"/>
  <c r="DY229" i="1"/>
  <c r="AQ229" i="1"/>
  <c r="DU229" i="1"/>
  <c r="BX229" i="1"/>
  <c r="EO229" i="1"/>
  <c r="BU229" i="1"/>
  <c r="BV229" i="1"/>
  <c r="DC229" i="1"/>
  <c r="DD229" i="1"/>
  <c r="BW229" i="1"/>
  <c r="EL229" i="1"/>
  <c r="EC229" i="1"/>
  <c r="EF229" i="1"/>
  <c r="DW229" i="1"/>
  <c r="DZ229" i="1"/>
  <c r="BT229" i="1"/>
  <c r="T229" i="1"/>
  <c r="S229" i="1"/>
  <c r="AA229" i="1"/>
  <c r="Y229" i="1"/>
  <c r="V229" i="1"/>
  <c r="AC229" i="1"/>
  <c r="DE229" i="1"/>
  <c r="DF229" i="1"/>
  <c r="R229" i="1"/>
  <c r="Q229" i="1"/>
  <c r="EK229" i="1"/>
  <c r="BG229" i="1"/>
  <c r="BF229" i="1"/>
  <c r="EM229" i="1"/>
  <c r="DT229" i="1"/>
  <c r="DS229" i="1"/>
  <c r="EA229" i="1"/>
  <c r="CZ229" i="1"/>
  <c r="CY229" i="1"/>
  <c r="CG229" i="1"/>
  <c r="AV229" i="1"/>
  <c r="DN229" i="1"/>
  <c r="BB229" i="1"/>
  <c r="EI229" i="1"/>
  <c r="CB229" i="1"/>
  <c r="DQ229" i="1"/>
  <c r="AI229" i="1"/>
  <c r="CC229" i="1"/>
  <c r="BD229" i="1"/>
  <c r="AM229" i="1"/>
  <c r="CJ229" i="1"/>
  <c r="BH229" i="1"/>
  <c r="ED229" i="1"/>
  <c r="M229" i="1"/>
  <c r="AN229" i="1"/>
  <c r="AX229" i="1"/>
  <c r="CO229" i="1"/>
  <c r="BJ229" i="1"/>
  <c r="CH229" i="1"/>
  <c r="CI229" i="1"/>
  <c r="ER229" i="1"/>
  <c r="EQ229" i="1"/>
  <c r="CK229" i="1"/>
  <c r="CE229" i="1"/>
  <c r="CF229" i="1"/>
  <c r="AL229" i="1"/>
  <c r="BI229" i="1"/>
  <c r="EG229" i="1"/>
  <c r="ES229" i="1"/>
  <c r="DJ229" i="1"/>
  <c r="CQ229" i="1"/>
  <c r="CR229" i="1"/>
  <c r="CS229" i="1"/>
  <c r="AY229" i="1"/>
  <c r="AF229" i="1"/>
  <c r="AO229" i="1"/>
  <c r="CP229" i="1"/>
  <c r="CL229" i="1"/>
  <c r="BN229" i="1"/>
  <c r="CM229" i="1"/>
  <c r="CN229" i="1"/>
  <c r="BK229" i="1"/>
  <c r="O229" i="1"/>
  <c r="DL229" i="1"/>
  <c r="EJ229" i="1"/>
  <c r="L229" i="1"/>
  <c r="DP229" i="1"/>
  <c r="CT229" i="1"/>
  <c r="DO229" i="1"/>
  <c r="DK229" i="1"/>
  <c r="DR229" i="1"/>
  <c r="BC229" i="1"/>
  <c r="BL229" i="1"/>
  <c r="AS229" i="1"/>
  <c r="BO229" i="1"/>
  <c r="CD229" i="1"/>
  <c r="EP229" i="1"/>
  <c r="CU229" i="1"/>
  <c r="BM229" i="1"/>
  <c r="CX229" i="1"/>
  <c r="DH229" i="1"/>
  <c r="EB229" i="1"/>
  <c r="AJ229" i="1"/>
  <c r="AK229" i="1"/>
  <c r="N229" i="1"/>
  <c r="P229" i="1"/>
  <c r="AR229" i="1"/>
  <c r="DG229" i="1"/>
  <c r="AZ229" i="1"/>
  <c r="AH229" i="1"/>
  <c r="AT229" i="1"/>
  <c r="BE229" i="1"/>
  <c r="AB229" i="1"/>
  <c r="AE229" i="1"/>
  <c r="W229" i="1"/>
  <c r="AP229" i="1"/>
  <c r="AG229" i="1"/>
  <c r="BA229" i="1"/>
  <c r="DX229" i="1"/>
  <c r="DM229" i="1"/>
  <c r="EN229" i="1"/>
  <c r="CV229" i="1"/>
  <c r="DI229" i="1"/>
  <c r="EH229" i="1"/>
  <c r="CA229" i="1"/>
  <c r="AU229" i="1"/>
  <c r="BT221" i="4" l="1"/>
  <c r="CH221" i="4"/>
  <c r="CA221" i="4"/>
  <c r="BP287" i="4"/>
  <c r="CD287" i="4"/>
  <c r="BW287" i="4"/>
  <c r="BS287" i="4"/>
  <c r="CG287" i="4"/>
  <c r="BZ287" i="4"/>
  <c r="CF287" i="4"/>
  <c r="BY287" i="4"/>
  <c r="BR287" i="4"/>
  <c r="BX223" i="4"/>
  <c r="BQ223" i="4"/>
  <c r="CE223" i="4"/>
  <c r="F224" i="4"/>
  <c r="CE542" i="4"/>
  <c r="BX542" i="4"/>
  <c r="BQ542" i="4"/>
  <c r="BT606" i="4"/>
  <c r="CH606" i="4"/>
  <c r="CA606" i="4"/>
  <c r="CF686" i="4"/>
  <c r="BY686" i="4"/>
  <c r="BR686" i="4"/>
  <c r="CG686" i="4"/>
  <c r="BZ686" i="4"/>
  <c r="BS686" i="4"/>
  <c r="CD686" i="4"/>
  <c r="BP686" i="4"/>
  <c r="BW686" i="4"/>
  <c r="B221" i="4"/>
  <c r="I222" i="4"/>
  <c r="H217" i="1"/>
  <c r="G288" i="4"/>
  <c r="H288" i="4"/>
  <c r="E288" i="4"/>
  <c r="E687" i="4"/>
  <c r="H687" i="4"/>
  <c r="G687" i="4"/>
  <c r="A289" i="4"/>
  <c r="AW230" i="1"/>
  <c r="BZ230" i="1"/>
  <c r="BY230" i="1"/>
  <c r="EE230" i="1"/>
  <c r="DV230" i="1"/>
  <c r="F543" i="4"/>
  <c r="I607" i="4"/>
  <c r="DY230" i="1"/>
  <c r="AQ230" i="1"/>
  <c r="DU230" i="1"/>
  <c r="BX230" i="1"/>
  <c r="EO230" i="1"/>
  <c r="BV230" i="1"/>
  <c r="BU230" i="1"/>
  <c r="DC230" i="1"/>
  <c r="DD230" i="1"/>
  <c r="BW230" i="1"/>
  <c r="EL230" i="1"/>
  <c r="EC230" i="1"/>
  <c r="EF230" i="1"/>
  <c r="DW230" i="1"/>
  <c r="DZ230" i="1"/>
  <c r="BT230" i="1"/>
  <c r="T230" i="1"/>
  <c r="S230" i="1"/>
  <c r="AA230" i="1"/>
  <c r="Y230" i="1"/>
  <c r="V230" i="1"/>
  <c r="AC230" i="1"/>
  <c r="DE230" i="1"/>
  <c r="DF230" i="1"/>
  <c r="R230" i="1"/>
  <c r="Q230" i="1"/>
  <c r="EK230" i="1"/>
  <c r="BG230" i="1"/>
  <c r="BF230" i="1"/>
  <c r="EM230" i="1"/>
  <c r="DT230" i="1"/>
  <c r="DS230" i="1"/>
  <c r="EA230" i="1"/>
  <c r="CZ230" i="1"/>
  <c r="CY230" i="1"/>
  <c r="DL230" i="1"/>
  <c r="DI230" i="1"/>
  <c r="BO230" i="1"/>
  <c r="DP230" i="1"/>
  <c r="CK230" i="1"/>
  <c r="AE230" i="1"/>
  <c r="CL230" i="1"/>
  <c r="BB230" i="1"/>
  <c r="EH230" i="1"/>
  <c r="BA230" i="1"/>
  <c r="AI230" i="1"/>
  <c r="EI230" i="1"/>
  <c r="AO230" i="1"/>
  <c r="DK230" i="1"/>
  <c r="AB230" i="1"/>
  <c r="W230" i="1"/>
  <c r="BH230" i="1"/>
  <c r="DH230" i="1"/>
  <c r="CN230" i="1"/>
  <c r="CA230" i="1"/>
  <c r="AN230" i="1"/>
  <c r="CS230" i="1"/>
  <c r="DX230" i="1"/>
  <c r="CM230" i="1"/>
  <c r="EJ230" i="1"/>
  <c r="BD230" i="1"/>
  <c r="DM230" i="1"/>
  <c r="N230" i="1"/>
  <c r="AU230" i="1"/>
  <c r="CO230" i="1"/>
  <c r="AL230" i="1"/>
  <c r="EG230" i="1"/>
  <c r="M230" i="1"/>
  <c r="BJ230" i="1"/>
  <c r="ER230" i="1"/>
  <c r="AR230" i="1"/>
  <c r="AS230" i="1"/>
  <c r="CU230" i="1"/>
  <c r="CG230" i="1"/>
  <c r="ED230" i="1"/>
  <c r="BI230" i="1"/>
  <c r="AY230" i="1"/>
  <c r="AP230" i="1"/>
  <c r="BC230" i="1"/>
  <c r="AK230" i="1"/>
  <c r="BN230" i="1"/>
  <c r="CT230" i="1"/>
  <c r="ES230" i="1"/>
  <c r="BE230" i="1"/>
  <c r="BK230" i="1"/>
  <c r="O230" i="1"/>
  <c r="AM230" i="1"/>
  <c r="CH230" i="1"/>
  <c r="CE230" i="1"/>
  <c r="AG230" i="1"/>
  <c r="EN230" i="1"/>
  <c r="EB230" i="1"/>
  <c r="DN230" i="1"/>
  <c r="CB230" i="1"/>
  <c r="DO230" i="1"/>
  <c r="DQ230" i="1"/>
  <c r="CC230" i="1"/>
  <c r="BL230" i="1"/>
  <c r="AF230" i="1"/>
  <c r="BM230" i="1"/>
  <c r="CV230" i="1"/>
  <c r="CI230" i="1"/>
  <c r="AZ230" i="1"/>
  <c r="EP230" i="1"/>
  <c r="AJ230" i="1"/>
  <c r="AT230" i="1"/>
  <c r="DR230" i="1"/>
  <c r="CD230" i="1"/>
  <c r="CF230" i="1"/>
  <c r="CX230" i="1"/>
  <c r="EQ230" i="1"/>
  <c r="AV230" i="1"/>
  <c r="CP230" i="1"/>
  <c r="CQ230" i="1"/>
  <c r="L230" i="1"/>
  <c r="CR230" i="1"/>
  <c r="DG230" i="1"/>
  <c r="AX230" i="1"/>
  <c r="P230" i="1"/>
  <c r="CJ230" i="1"/>
  <c r="AH230" i="1"/>
  <c r="DJ230" i="1"/>
  <c r="BP288" i="4" l="1"/>
  <c r="CD288" i="4"/>
  <c r="BW288" i="4"/>
  <c r="CG288" i="4"/>
  <c r="BZ288" i="4"/>
  <c r="BS288" i="4"/>
  <c r="BY288" i="4"/>
  <c r="CF288" i="4"/>
  <c r="BR288" i="4"/>
  <c r="BQ224" i="4"/>
  <c r="CE224" i="4"/>
  <c r="BX224" i="4"/>
  <c r="F225" i="4"/>
  <c r="CA222" i="4"/>
  <c r="CH222" i="4"/>
  <c r="BT222" i="4"/>
  <c r="BT607" i="4"/>
  <c r="CA607" i="4"/>
  <c r="CH607" i="4"/>
  <c r="CE543" i="4"/>
  <c r="BX543" i="4"/>
  <c r="BQ543" i="4"/>
  <c r="CF687" i="4"/>
  <c r="BY687" i="4"/>
  <c r="BR687" i="4"/>
  <c r="CG687" i="4"/>
  <c r="BZ687" i="4"/>
  <c r="BS687" i="4"/>
  <c r="BP687" i="4"/>
  <c r="CD687" i="4"/>
  <c r="BW687" i="4"/>
  <c r="B222" i="4"/>
  <c r="I223" i="4"/>
  <c r="H218" i="1"/>
  <c r="G289" i="4"/>
  <c r="E289" i="4"/>
  <c r="H289" i="4"/>
  <c r="E688" i="4"/>
  <c r="H688" i="4"/>
  <c r="G688" i="4"/>
  <c r="A290" i="4"/>
  <c r="AW231" i="1"/>
  <c r="BZ231" i="1"/>
  <c r="BY231" i="1"/>
  <c r="EE231" i="1"/>
  <c r="DV231" i="1"/>
  <c r="I608" i="4"/>
  <c r="F544" i="4"/>
  <c r="DY231" i="1"/>
  <c r="AQ231" i="1"/>
  <c r="DU231" i="1"/>
  <c r="BX231" i="1"/>
  <c r="EO231" i="1"/>
  <c r="BV231" i="1"/>
  <c r="BU231" i="1"/>
  <c r="DC231" i="1"/>
  <c r="DD231" i="1"/>
  <c r="BW231" i="1"/>
  <c r="EL231" i="1"/>
  <c r="EC231" i="1"/>
  <c r="EF231" i="1"/>
  <c r="DW231" i="1"/>
  <c r="DZ231" i="1"/>
  <c r="BT231" i="1"/>
  <c r="T231" i="1"/>
  <c r="S231" i="1"/>
  <c r="Y231" i="1"/>
  <c r="AA231" i="1"/>
  <c r="V231" i="1"/>
  <c r="AC231" i="1"/>
  <c r="DE231" i="1"/>
  <c r="DF231" i="1"/>
  <c r="R231" i="1"/>
  <c r="Q231" i="1"/>
  <c r="EK231" i="1"/>
  <c r="BF231" i="1"/>
  <c r="BG231" i="1"/>
  <c r="EM231" i="1"/>
  <c r="DS231" i="1"/>
  <c r="DT231" i="1"/>
  <c r="EA231" i="1"/>
  <c r="CZ231" i="1"/>
  <c r="CY231" i="1"/>
  <c r="CB231" i="1"/>
  <c r="CD231" i="1"/>
  <c r="DQ231" i="1"/>
  <c r="EJ231" i="1"/>
  <c r="DR231" i="1"/>
  <c r="CC231" i="1"/>
  <c r="BC231" i="1"/>
  <c r="CA231" i="1"/>
  <c r="EN231" i="1"/>
  <c r="CH231" i="1"/>
  <c r="DJ231" i="1"/>
  <c r="AI231" i="1"/>
  <c r="EP231" i="1"/>
  <c r="EQ231" i="1"/>
  <c r="DL231" i="1"/>
  <c r="EH231" i="1"/>
  <c r="CE231" i="1"/>
  <c r="EI231" i="1"/>
  <c r="CT231" i="1"/>
  <c r="AO231" i="1"/>
  <c r="BB231" i="1"/>
  <c r="AJ231" i="1"/>
  <c r="AK231" i="1"/>
  <c r="AV231" i="1"/>
  <c r="DI231" i="1"/>
  <c r="BE231" i="1"/>
  <c r="CL231" i="1"/>
  <c r="AN231" i="1"/>
  <c r="BD231" i="1"/>
  <c r="BO231" i="1"/>
  <c r="AE231" i="1"/>
  <c r="DK231" i="1"/>
  <c r="CJ231" i="1"/>
  <c r="DX231" i="1"/>
  <c r="W231" i="1"/>
  <c r="AF231" i="1"/>
  <c r="CM231" i="1"/>
  <c r="BK231" i="1"/>
  <c r="BH231" i="1"/>
  <c r="ED231" i="1"/>
  <c r="DN231" i="1"/>
  <c r="CQ231" i="1"/>
  <c r="CI231" i="1"/>
  <c r="BN231" i="1"/>
  <c r="EG231" i="1"/>
  <c r="AH231" i="1"/>
  <c r="L231" i="1"/>
  <c r="EB231" i="1"/>
  <c r="CO231" i="1"/>
  <c r="CP231" i="1"/>
  <c r="AM231" i="1"/>
  <c r="BI231" i="1"/>
  <c r="AB231" i="1"/>
  <c r="BL231" i="1"/>
  <c r="AZ231" i="1"/>
  <c r="AL231" i="1"/>
  <c r="CK231" i="1"/>
  <c r="DO231" i="1"/>
  <c r="DG231" i="1"/>
  <c r="AS231" i="1"/>
  <c r="M231" i="1"/>
  <c r="CF231" i="1"/>
  <c r="DP231" i="1"/>
  <c r="AU231" i="1"/>
  <c r="ES231" i="1"/>
  <c r="AY231" i="1"/>
  <c r="AG231" i="1"/>
  <c r="O231" i="1"/>
  <c r="CR231" i="1"/>
  <c r="BA231" i="1"/>
  <c r="CU231" i="1"/>
  <c r="DH231" i="1"/>
  <c r="CS231" i="1"/>
  <c r="CG231" i="1"/>
  <c r="BJ231" i="1"/>
  <c r="ER231" i="1"/>
  <c r="AR231" i="1"/>
  <c r="CV231" i="1"/>
  <c r="AT231" i="1"/>
  <c r="DM231" i="1"/>
  <c r="CN231" i="1"/>
  <c r="AX231" i="1"/>
  <c r="AP231" i="1"/>
  <c r="BM231" i="1"/>
  <c r="P231" i="1"/>
  <c r="CX231" i="1"/>
  <c r="N231" i="1"/>
  <c r="BS289" i="4" l="1"/>
  <c r="BZ289" i="4"/>
  <c r="CG289" i="4"/>
  <c r="BW289" i="4"/>
  <c r="BP289" i="4"/>
  <c r="CD289" i="4"/>
  <c r="CF289" i="4"/>
  <c r="BR289" i="4"/>
  <c r="BY289" i="4"/>
  <c r="BQ225" i="4"/>
  <c r="CE225" i="4"/>
  <c r="BX225" i="4"/>
  <c r="F226" i="4"/>
  <c r="BT223" i="4"/>
  <c r="CH223" i="4"/>
  <c r="CA223" i="4"/>
  <c r="BY688" i="4"/>
  <c r="BR688" i="4"/>
  <c r="CF688" i="4"/>
  <c r="BZ688" i="4"/>
  <c r="BS688" i="4"/>
  <c r="CG688" i="4"/>
  <c r="BW688" i="4"/>
  <c r="BP688" i="4"/>
  <c r="CD688" i="4"/>
  <c r="BX544" i="4"/>
  <c r="BQ544" i="4"/>
  <c r="CE544" i="4"/>
  <c r="CH608" i="4"/>
  <c r="BT608" i="4"/>
  <c r="CA608" i="4"/>
  <c r="B223" i="4"/>
  <c r="I224" i="4"/>
  <c r="H219" i="1"/>
  <c r="G290" i="4"/>
  <c r="E290" i="4"/>
  <c r="H290" i="4"/>
  <c r="E689" i="4"/>
  <c r="H689" i="4"/>
  <c r="G689" i="4"/>
  <c r="A291" i="4"/>
  <c r="AW232" i="1"/>
  <c r="BZ232" i="1"/>
  <c r="BY232" i="1"/>
  <c r="EE232" i="1"/>
  <c r="DV232" i="1"/>
  <c r="F545" i="4"/>
  <c r="I609" i="4"/>
  <c r="DY232" i="1"/>
  <c r="AQ232" i="1"/>
  <c r="DU232" i="1"/>
  <c r="BX232" i="1"/>
  <c r="EO232" i="1"/>
  <c r="BU232" i="1"/>
  <c r="BV232" i="1"/>
  <c r="DC232" i="1"/>
  <c r="DD232" i="1"/>
  <c r="BW232" i="1"/>
  <c r="EL232" i="1"/>
  <c r="EC232" i="1"/>
  <c r="EF232" i="1"/>
  <c r="DW232" i="1"/>
  <c r="DZ232" i="1"/>
  <c r="BT232" i="1"/>
  <c r="T232" i="1"/>
  <c r="S232" i="1"/>
  <c r="AA232" i="1"/>
  <c r="Y232" i="1"/>
  <c r="V232" i="1"/>
  <c r="AC232" i="1"/>
  <c r="DE232" i="1"/>
  <c r="DF232" i="1"/>
  <c r="R232" i="1"/>
  <c r="Q232" i="1"/>
  <c r="EK232" i="1"/>
  <c r="BG232" i="1"/>
  <c r="BF232" i="1"/>
  <c r="EM232" i="1"/>
  <c r="DT232" i="1"/>
  <c r="DS232" i="1"/>
  <c r="EA232" i="1"/>
  <c r="CZ232" i="1"/>
  <c r="CY232" i="1"/>
  <c r="AV232" i="1"/>
  <c r="CG232" i="1"/>
  <c r="DN232" i="1"/>
  <c r="CL232" i="1"/>
  <c r="CM232" i="1"/>
  <c r="W232" i="1"/>
  <c r="CQ232" i="1"/>
  <c r="L232" i="1"/>
  <c r="CS232" i="1"/>
  <c r="CR232" i="1"/>
  <c r="DM232" i="1"/>
  <c r="AN232" i="1"/>
  <c r="BI232" i="1"/>
  <c r="BJ232" i="1"/>
  <c r="AX232" i="1"/>
  <c r="AM232" i="1"/>
  <c r="EG232" i="1"/>
  <c r="ER232" i="1"/>
  <c r="BK232" i="1"/>
  <c r="ES232" i="1"/>
  <c r="BL232" i="1"/>
  <c r="N232" i="1"/>
  <c r="AP232" i="1"/>
  <c r="M232" i="1"/>
  <c r="AY232" i="1"/>
  <c r="BM232" i="1"/>
  <c r="DQ232" i="1"/>
  <c r="CV232" i="1"/>
  <c r="CC232" i="1"/>
  <c r="AF232" i="1"/>
  <c r="AZ232" i="1"/>
  <c r="CD232" i="1"/>
  <c r="AH232" i="1"/>
  <c r="DR232" i="1"/>
  <c r="CU232" i="1"/>
  <c r="AG232" i="1"/>
  <c r="CE232" i="1"/>
  <c r="DK232" i="1"/>
  <c r="DG232" i="1"/>
  <c r="O232" i="1"/>
  <c r="AT232" i="1"/>
  <c r="P232" i="1"/>
  <c r="CB232" i="1"/>
  <c r="DL232" i="1"/>
  <c r="DH232" i="1"/>
  <c r="CA232" i="1"/>
  <c r="CX232" i="1"/>
  <c r="DI232" i="1"/>
  <c r="DO232" i="1"/>
  <c r="CT232" i="1"/>
  <c r="EI232" i="1"/>
  <c r="EB232" i="1"/>
  <c r="AS232" i="1"/>
  <c r="CF232" i="1"/>
  <c r="AR232" i="1"/>
  <c r="BA232" i="1"/>
  <c r="AI232" i="1"/>
  <c r="BO232" i="1"/>
  <c r="CI232" i="1"/>
  <c r="CJ232" i="1"/>
  <c r="AJ232" i="1"/>
  <c r="CK232" i="1"/>
  <c r="BH232" i="1"/>
  <c r="DX232" i="1"/>
  <c r="EH232" i="1"/>
  <c r="DP232" i="1"/>
  <c r="CH232" i="1"/>
  <c r="BB232" i="1"/>
  <c r="BE232" i="1"/>
  <c r="AE232" i="1"/>
  <c r="ED232" i="1"/>
  <c r="AU232" i="1"/>
  <c r="BC232" i="1"/>
  <c r="AK232" i="1"/>
  <c r="EJ232" i="1"/>
  <c r="EP232" i="1"/>
  <c r="CO232" i="1"/>
  <c r="BD232" i="1"/>
  <c r="EQ232" i="1"/>
  <c r="CN232" i="1"/>
  <c r="EN232" i="1"/>
  <c r="AB232" i="1"/>
  <c r="BN232" i="1"/>
  <c r="DJ232" i="1"/>
  <c r="CP232" i="1"/>
  <c r="AL232" i="1"/>
  <c r="AO232" i="1"/>
  <c r="BZ290" i="4" l="1"/>
  <c r="BS290" i="4"/>
  <c r="CG290" i="4"/>
  <c r="CD290" i="4"/>
  <c r="BW290" i="4"/>
  <c r="BP290" i="4"/>
  <c r="BY290" i="4"/>
  <c r="BR290" i="4"/>
  <c r="CF290" i="4"/>
  <c r="CE226" i="4"/>
  <c r="BX226" i="4"/>
  <c r="BQ226" i="4"/>
  <c r="F227" i="4"/>
  <c r="CH224" i="4"/>
  <c r="CA224" i="4"/>
  <c r="BT224" i="4"/>
  <c r="BT609" i="4"/>
  <c r="CA609" i="4"/>
  <c r="CH609" i="4"/>
  <c r="CE545" i="4"/>
  <c r="BX545" i="4"/>
  <c r="BQ545" i="4"/>
  <c r="CF689" i="4"/>
  <c r="BY689" i="4"/>
  <c r="BR689" i="4"/>
  <c r="CG689" i="4"/>
  <c r="BZ689" i="4"/>
  <c r="BS689" i="4"/>
  <c r="CD689" i="4"/>
  <c r="BW689" i="4"/>
  <c r="BP689" i="4"/>
  <c r="B224" i="4"/>
  <c r="I225" i="4"/>
  <c r="H220" i="1"/>
  <c r="G291" i="4"/>
  <c r="E291" i="4"/>
  <c r="H291" i="4"/>
  <c r="H690" i="4"/>
  <c r="E690" i="4"/>
  <c r="G690" i="4"/>
  <c r="A292" i="4"/>
  <c r="AW233" i="1"/>
  <c r="BY233" i="1"/>
  <c r="BZ233" i="1"/>
  <c r="EE233" i="1"/>
  <c r="DV233" i="1"/>
  <c r="DY233" i="1"/>
  <c r="AQ233" i="1"/>
  <c r="DU233" i="1"/>
  <c r="BX233" i="1"/>
  <c r="EO233" i="1"/>
  <c r="BU233" i="1"/>
  <c r="BV233" i="1"/>
  <c r="DC233" i="1"/>
  <c r="DD233" i="1"/>
  <c r="BW233" i="1"/>
  <c r="EL233" i="1"/>
  <c r="EC233" i="1"/>
  <c r="EF233" i="1"/>
  <c r="DW233" i="1"/>
  <c r="DZ233" i="1"/>
  <c r="BT233" i="1"/>
  <c r="T233" i="1"/>
  <c r="S233" i="1"/>
  <c r="AA233" i="1"/>
  <c r="Y233" i="1"/>
  <c r="V233" i="1"/>
  <c r="AC233" i="1"/>
  <c r="DE233" i="1"/>
  <c r="DF233" i="1"/>
  <c r="R233" i="1"/>
  <c r="Q233" i="1"/>
  <c r="EK233" i="1"/>
  <c r="BG233" i="1"/>
  <c r="BF233" i="1"/>
  <c r="EM233" i="1"/>
  <c r="DS233" i="1"/>
  <c r="DT233" i="1"/>
  <c r="EA233" i="1"/>
  <c r="CY233" i="1"/>
  <c r="CZ233" i="1"/>
  <c r="AH233" i="1"/>
  <c r="BA233" i="1"/>
  <c r="AI233" i="1"/>
  <c r="EH233" i="1"/>
  <c r="BB233" i="1"/>
  <c r="EI233" i="1"/>
  <c r="BN233" i="1"/>
  <c r="ED233" i="1"/>
  <c r="EG233" i="1"/>
  <c r="ER233" i="1"/>
  <c r="BJ233" i="1"/>
  <c r="BI233" i="1"/>
  <c r="AK233" i="1"/>
  <c r="AL233" i="1"/>
  <c r="CC233" i="1"/>
  <c r="DR233" i="1"/>
  <c r="CD233" i="1"/>
  <c r="CH233" i="1"/>
  <c r="CE233" i="1"/>
  <c r="AM233" i="1"/>
  <c r="DQ233" i="1"/>
  <c r="CI233" i="1"/>
  <c r="CF233" i="1"/>
  <c r="DP233" i="1"/>
  <c r="CJ233" i="1"/>
  <c r="CL233" i="1"/>
  <c r="AF233" i="1"/>
  <c r="P233" i="1"/>
  <c r="CV233" i="1"/>
  <c r="AG233" i="1"/>
  <c r="CU233" i="1"/>
  <c r="AZ233" i="1"/>
  <c r="AE233" i="1"/>
  <c r="CX233" i="1"/>
  <c r="CK233" i="1"/>
  <c r="AB233" i="1"/>
  <c r="CM233" i="1"/>
  <c r="EJ233" i="1"/>
  <c r="BH233" i="1"/>
  <c r="AX233" i="1"/>
  <c r="EP233" i="1"/>
  <c r="BK233" i="1"/>
  <c r="DJ233" i="1"/>
  <c r="AY233" i="1"/>
  <c r="DL233" i="1"/>
  <c r="ES233" i="1"/>
  <c r="AO233" i="1"/>
  <c r="BL233" i="1"/>
  <c r="CQ233" i="1"/>
  <c r="AP233" i="1"/>
  <c r="CR233" i="1"/>
  <c r="AJ233" i="1"/>
  <c r="BC233" i="1"/>
  <c r="BD233" i="1"/>
  <c r="BO233" i="1"/>
  <c r="L233" i="1"/>
  <c r="AN233" i="1"/>
  <c r="W233" i="1"/>
  <c r="DI233" i="1"/>
  <c r="DG233" i="1"/>
  <c r="EB233" i="1"/>
  <c r="DM233" i="1"/>
  <c r="DK233" i="1"/>
  <c r="AS233" i="1"/>
  <c r="CS233" i="1"/>
  <c r="BE233" i="1"/>
  <c r="DH233" i="1"/>
  <c r="AT233" i="1"/>
  <c r="N233" i="1"/>
  <c r="AU233" i="1"/>
  <c r="BM233" i="1"/>
  <c r="AR233" i="1"/>
  <c r="M233" i="1"/>
  <c r="DX233" i="1"/>
  <c r="CT233" i="1"/>
  <c r="AV233" i="1"/>
  <c r="CN233" i="1"/>
  <c r="CA233" i="1"/>
  <c r="CG233" i="1"/>
  <c r="EQ233" i="1"/>
  <c r="CP233" i="1"/>
  <c r="DO233" i="1"/>
  <c r="CB233" i="1"/>
  <c r="O233" i="1"/>
  <c r="DN233" i="1"/>
  <c r="CO233" i="1"/>
  <c r="EN233" i="1"/>
  <c r="BZ291" i="4" l="1"/>
  <c r="CG291" i="4"/>
  <c r="BS291" i="4"/>
  <c r="CD291" i="4"/>
  <c r="BW291" i="4"/>
  <c r="BP291" i="4"/>
  <c r="BR291" i="4"/>
  <c r="CF291" i="4"/>
  <c r="BY291" i="4"/>
  <c r="BQ227" i="4"/>
  <c r="BX227" i="4"/>
  <c r="CE227" i="4"/>
  <c r="F228" i="4"/>
  <c r="CA225" i="4"/>
  <c r="CH225" i="4"/>
  <c r="BT225" i="4"/>
  <c r="BY690" i="4"/>
  <c r="BR690" i="4"/>
  <c r="CF690" i="4"/>
  <c r="BP690" i="4"/>
  <c r="BW690" i="4"/>
  <c r="CD690" i="4"/>
  <c r="BS690" i="4"/>
  <c r="CG690" i="4"/>
  <c r="BZ690" i="4"/>
  <c r="B225" i="4"/>
  <c r="I226" i="4"/>
  <c r="H221" i="1"/>
  <c r="G292" i="4"/>
  <c r="E292" i="4"/>
  <c r="H292" i="4"/>
  <c r="H691" i="4"/>
  <c r="E691" i="4"/>
  <c r="G691" i="4"/>
  <c r="A293" i="4"/>
  <c r="AW234" i="1"/>
  <c r="BZ234" i="1"/>
  <c r="BY234" i="1"/>
  <c r="EE234" i="1"/>
  <c r="DV234" i="1"/>
  <c r="F546" i="4"/>
  <c r="I610" i="4"/>
  <c r="DY234" i="1"/>
  <c r="AQ234" i="1"/>
  <c r="DU234" i="1"/>
  <c r="BX234" i="1"/>
  <c r="EO234" i="1"/>
  <c r="BV234" i="1"/>
  <c r="BU234" i="1"/>
  <c r="DC234" i="1"/>
  <c r="DD234" i="1"/>
  <c r="BW234" i="1"/>
  <c r="EL234" i="1"/>
  <c r="EC234" i="1"/>
  <c r="EF234" i="1"/>
  <c r="DW234" i="1"/>
  <c r="DZ234" i="1"/>
  <c r="BT234" i="1"/>
  <c r="T234" i="1"/>
  <c r="S234" i="1"/>
  <c r="AA234" i="1"/>
  <c r="Y234" i="1"/>
  <c r="V234" i="1"/>
  <c r="AC234" i="1"/>
  <c r="DE234" i="1"/>
  <c r="DF234" i="1"/>
  <c r="R234" i="1"/>
  <c r="Q234" i="1"/>
  <c r="EK234" i="1"/>
  <c r="BF234" i="1"/>
  <c r="BG234" i="1"/>
  <c r="EM234" i="1"/>
  <c r="DT234" i="1"/>
  <c r="DS234" i="1"/>
  <c r="EA234" i="1"/>
  <c r="CZ234" i="1"/>
  <c r="CY234" i="1"/>
  <c r="N234" i="1"/>
  <c r="CM234" i="1"/>
  <c r="CT234" i="1"/>
  <c r="AE234" i="1"/>
  <c r="ER234" i="1"/>
  <c r="BJ234" i="1"/>
  <c r="M234" i="1"/>
  <c r="CS234" i="1"/>
  <c r="CL234" i="1"/>
  <c r="DM234" i="1"/>
  <c r="EP234" i="1"/>
  <c r="DJ234" i="1"/>
  <c r="BN234" i="1"/>
  <c r="EN234" i="1"/>
  <c r="BI234" i="1"/>
  <c r="DL234" i="1"/>
  <c r="AF234" i="1"/>
  <c r="AO234" i="1"/>
  <c r="CU234" i="1"/>
  <c r="EQ234" i="1"/>
  <c r="EG234" i="1"/>
  <c r="BL234" i="1"/>
  <c r="AL234" i="1"/>
  <c r="BH234" i="1"/>
  <c r="AM234" i="1"/>
  <c r="DK234" i="1"/>
  <c r="DI234" i="1"/>
  <c r="AX234" i="1"/>
  <c r="ED234" i="1"/>
  <c r="ES234" i="1"/>
  <c r="CN234" i="1"/>
  <c r="CO234" i="1"/>
  <c r="DG234" i="1"/>
  <c r="P234" i="1"/>
  <c r="AY234" i="1"/>
  <c r="AR234" i="1"/>
  <c r="CP234" i="1"/>
  <c r="AS234" i="1"/>
  <c r="O234" i="1"/>
  <c r="BK234" i="1"/>
  <c r="CQ234" i="1"/>
  <c r="CJ234" i="1"/>
  <c r="DO234" i="1"/>
  <c r="BD234" i="1"/>
  <c r="AP234" i="1"/>
  <c r="L234" i="1"/>
  <c r="DP234" i="1"/>
  <c r="BM234" i="1"/>
  <c r="CR234" i="1"/>
  <c r="CK234" i="1"/>
  <c r="BE234" i="1"/>
  <c r="BO234" i="1"/>
  <c r="DX234" i="1"/>
  <c r="AG234" i="1"/>
  <c r="EB234" i="1"/>
  <c r="CV234" i="1"/>
  <c r="CA234" i="1"/>
  <c r="AT234" i="1"/>
  <c r="DQ234" i="1"/>
  <c r="BB234" i="1"/>
  <c r="AN234" i="1"/>
  <c r="BA234" i="1"/>
  <c r="EI234" i="1"/>
  <c r="DH234" i="1"/>
  <c r="CG234" i="1"/>
  <c r="CH234" i="1"/>
  <c r="AH234" i="1"/>
  <c r="AU234" i="1"/>
  <c r="DR234" i="1"/>
  <c r="CD234" i="1"/>
  <c r="AJ234" i="1"/>
  <c r="W234" i="1"/>
  <c r="BC234" i="1"/>
  <c r="CE234" i="1"/>
  <c r="AV234" i="1"/>
  <c r="EH234" i="1"/>
  <c r="CC234" i="1"/>
  <c r="EJ234" i="1"/>
  <c r="CI234" i="1"/>
  <c r="AZ234" i="1"/>
  <c r="CX234" i="1"/>
  <c r="CB234" i="1"/>
  <c r="AI234" i="1"/>
  <c r="DN234" i="1"/>
  <c r="AB234" i="1"/>
  <c r="AK234" i="1"/>
  <c r="CF234" i="1"/>
  <c r="CG292" i="4" l="1"/>
  <c r="BS292" i="4"/>
  <c r="BZ292" i="4"/>
  <c r="BW292" i="4"/>
  <c r="BP292" i="4"/>
  <c r="CD292" i="4"/>
  <c r="BR292" i="4"/>
  <c r="BY292" i="4"/>
  <c r="CF292" i="4"/>
  <c r="CA226" i="4"/>
  <c r="BT226" i="4"/>
  <c r="CH226" i="4"/>
  <c r="BX228" i="4"/>
  <c r="BQ228" i="4"/>
  <c r="CE228" i="4"/>
  <c r="F229" i="4"/>
  <c r="CA610" i="4"/>
  <c r="BT610" i="4"/>
  <c r="CH610" i="4"/>
  <c r="BQ546" i="4"/>
  <c r="CE546" i="4"/>
  <c r="BX546" i="4"/>
  <c r="BY691" i="4"/>
  <c r="BR691" i="4"/>
  <c r="CF691" i="4"/>
  <c r="BW691" i="4"/>
  <c r="BP691" i="4"/>
  <c r="CD691" i="4"/>
  <c r="BZ691" i="4"/>
  <c r="BS691" i="4"/>
  <c r="CG691" i="4"/>
  <c r="B226" i="4"/>
  <c r="I227" i="4"/>
  <c r="H222" i="1"/>
  <c r="G293" i="4"/>
  <c r="H293" i="4"/>
  <c r="E293" i="4"/>
  <c r="H692" i="4"/>
  <c r="E692" i="4"/>
  <c r="G692" i="4"/>
  <c r="A294" i="4"/>
  <c r="AW235" i="1"/>
  <c r="BZ235" i="1"/>
  <c r="BY235" i="1"/>
  <c r="EE235" i="1"/>
  <c r="DV235" i="1"/>
  <c r="I611" i="4"/>
  <c r="F547" i="4"/>
  <c r="DY235" i="1"/>
  <c r="AQ235" i="1"/>
  <c r="DU235" i="1"/>
  <c r="BX235" i="1"/>
  <c r="EO235" i="1"/>
  <c r="BV235" i="1"/>
  <c r="BU235" i="1"/>
  <c r="DC235" i="1"/>
  <c r="DD235" i="1"/>
  <c r="BW235" i="1"/>
  <c r="EL235" i="1"/>
  <c r="EC235" i="1"/>
  <c r="EF235" i="1"/>
  <c r="DW235" i="1"/>
  <c r="DZ235" i="1"/>
  <c r="BT235" i="1"/>
  <c r="T235" i="1"/>
  <c r="S235" i="1"/>
  <c r="AA235" i="1"/>
  <c r="Y235" i="1"/>
  <c r="V235" i="1"/>
  <c r="AC235" i="1"/>
  <c r="DE235" i="1"/>
  <c r="DF235" i="1"/>
  <c r="R235" i="1"/>
  <c r="Q235" i="1"/>
  <c r="BF235" i="1"/>
  <c r="BG235" i="1"/>
  <c r="EM235" i="1"/>
  <c r="EK235" i="1"/>
  <c r="CA235" i="1"/>
  <c r="AS235" i="1"/>
  <c r="AR235" i="1"/>
  <c r="AT235" i="1"/>
  <c r="DG235" i="1"/>
  <c r="BM235" i="1"/>
  <c r="CV235" i="1"/>
  <c r="DS235" i="1"/>
  <c r="DT235" i="1"/>
  <c r="CE235" i="1"/>
  <c r="DH235" i="1"/>
  <c r="CB235" i="1"/>
  <c r="DQ235" i="1"/>
  <c r="CI235" i="1"/>
  <c r="CF235" i="1"/>
  <c r="CJ235" i="1"/>
  <c r="CK235" i="1"/>
  <c r="DP235" i="1"/>
  <c r="AB235" i="1"/>
  <c r="L235" i="1"/>
  <c r="CR235" i="1"/>
  <c r="N235" i="1"/>
  <c r="CS235" i="1"/>
  <c r="DO235" i="1"/>
  <c r="CU235" i="1"/>
  <c r="AF235" i="1"/>
  <c r="P235" i="1"/>
  <c r="BE235" i="1"/>
  <c r="AG235" i="1"/>
  <c r="AI235" i="1"/>
  <c r="EH235" i="1"/>
  <c r="BB235" i="1"/>
  <c r="AP235" i="1"/>
  <c r="O235" i="1"/>
  <c r="EI235" i="1"/>
  <c r="AJ235" i="1"/>
  <c r="BC235" i="1"/>
  <c r="AL235" i="1"/>
  <c r="BH235" i="1"/>
  <c r="ED235" i="1"/>
  <c r="AM235" i="1"/>
  <c r="BI235" i="1"/>
  <c r="EG235" i="1"/>
  <c r="CQ235" i="1"/>
  <c r="AN235" i="1"/>
  <c r="AE235" i="1"/>
  <c r="BJ235" i="1"/>
  <c r="CL235" i="1"/>
  <c r="ER235" i="1"/>
  <c r="ES235" i="1"/>
  <c r="CM235" i="1"/>
  <c r="CP235" i="1"/>
  <c r="AX235" i="1"/>
  <c r="BK235" i="1"/>
  <c r="AY235" i="1"/>
  <c r="M235" i="1"/>
  <c r="BL235" i="1"/>
  <c r="DM235" i="1"/>
  <c r="EN235" i="1"/>
  <c r="CT235" i="1"/>
  <c r="EP235" i="1"/>
  <c r="EQ235" i="1"/>
  <c r="DJ235" i="1"/>
  <c r="AO235" i="1"/>
  <c r="DL235" i="1"/>
  <c r="DR235" i="1"/>
  <c r="CX235" i="1"/>
  <c r="DK235" i="1"/>
  <c r="CC235" i="1"/>
  <c r="CD235" i="1"/>
  <c r="AH235" i="1"/>
  <c r="DI235" i="1"/>
  <c r="AZ235" i="1"/>
  <c r="CH235" i="1"/>
  <c r="BA235" i="1"/>
  <c r="BO235" i="1"/>
  <c r="EB235" i="1"/>
  <c r="DX235" i="1"/>
  <c r="EA235" i="1"/>
  <c r="CZ235" i="1"/>
  <c r="CY235" i="1"/>
  <c r="W235" i="1"/>
  <c r="EJ235" i="1"/>
  <c r="AU235" i="1"/>
  <c r="CN235" i="1"/>
  <c r="AK235" i="1"/>
  <c r="AV235" i="1"/>
  <c r="BD235" i="1"/>
  <c r="CG235" i="1"/>
  <c r="CO235" i="1"/>
  <c r="BN235" i="1"/>
  <c r="DN235" i="1"/>
  <c r="CE229" i="4" l="1"/>
  <c r="BX229" i="4"/>
  <c r="BQ229" i="4"/>
  <c r="F230" i="4"/>
  <c r="BP293" i="4"/>
  <c r="CD293" i="4"/>
  <c r="BW293" i="4"/>
  <c r="CG293" i="4"/>
  <c r="BZ293" i="4"/>
  <c r="BS293" i="4"/>
  <c r="CF293" i="4"/>
  <c r="BY293" i="4"/>
  <c r="BR293" i="4"/>
  <c r="CH227" i="4"/>
  <c r="BT227" i="4"/>
  <c r="CA227" i="4"/>
  <c r="CH611" i="4"/>
  <c r="CA611" i="4"/>
  <c r="BT611" i="4"/>
  <c r="CF692" i="4"/>
  <c r="BY692" i="4"/>
  <c r="BR692" i="4"/>
  <c r="CD692" i="4"/>
  <c r="BW692" i="4"/>
  <c r="BP692" i="4"/>
  <c r="CG692" i="4"/>
  <c r="BZ692" i="4"/>
  <c r="BS692" i="4"/>
  <c r="CE547" i="4"/>
  <c r="BX547" i="4"/>
  <c r="BQ547" i="4"/>
  <c r="I228" i="4"/>
  <c r="B227" i="4"/>
  <c r="H223" i="1"/>
  <c r="G294" i="4"/>
  <c r="H294" i="4"/>
  <c r="E294" i="4"/>
  <c r="H693" i="4"/>
  <c r="E693" i="4"/>
  <c r="G693" i="4"/>
  <c r="A295" i="4"/>
  <c r="AW236" i="1"/>
  <c r="BZ236" i="1"/>
  <c r="BY236" i="1"/>
  <c r="EE236" i="1"/>
  <c r="DV236" i="1"/>
  <c r="F548" i="4"/>
  <c r="I612" i="4"/>
  <c r="DY236" i="1"/>
  <c r="AQ236" i="1"/>
  <c r="DU236" i="1"/>
  <c r="BX236" i="1"/>
  <c r="EO236" i="1"/>
  <c r="BV236" i="1"/>
  <c r="BU236" i="1"/>
  <c r="DC236" i="1"/>
  <c r="DD236" i="1"/>
  <c r="BW236" i="1"/>
  <c r="EL236" i="1"/>
  <c r="EC236" i="1"/>
  <c r="EF236" i="1"/>
  <c r="DW236" i="1"/>
  <c r="DZ236" i="1"/>
  <c r="BT236" i="1"/>
  <c r="T236" i="1"/>
  <c r="S236" i="1"/>
  <c r="AA236" i="1"/>
  <c r="Y236" i="1"/>
  <c r="V236" i="1"/>
  <c r="AC236" i="1"/>
  <c r="DE236" i="1"/>
  <c r="DF236" i="1"/>
  <c r="Q236" i="1"/>
  <c r="R236" i="1"/>
  <c r="EK236" i="1"/>
  <c r="BG236" i="1"/>
  <c r="BF236" i="1"/>
  <c r="EM236" i="1"/>
  <c r="DT236" i="1"/>
  <c r="DS236" i="1"/>
  <c r="AO236" i="1"/>
  <c r="EA236" i="1"/>
  <c r="CY236" i="1"/>
  <c r="CZ236" i="1"/>
  <c r="DN236" i="1"/>
  <c r="AU236" i="1"/>
  <c r="AV236" i="1"/>
  <c r="CG236" i="1"/>
  <c r="EB236" i="1"/>
  <c r="BE236" i="1"/>
  <c r="DX236" i="1"/>
  <c r="CU236" i="1"/>
  <c r="BD236" i="1"/>
  <c r="AK236" i="1"/>
  <c r="BN236" i="1"/>
  <c r="AJ236" i="1"/>
  <c r="BC236" i="1"/>
  <c r="EJ236" i="1"/>
  <c r="BJ236" i="1"/>
  <c r="BL236" i="1"/>
  <c r="ER236" i="1"/>
  <c r="AP236" i="1"/>
  <c r="AR236" i="1"/>
  <c r="AX236" i="1"/>
  <c r="BK236" i="1"/>
  <c r="ES236" i="1"/>
  <c r="AY236" i="1"/>
  <c r="BM236" i="1"/>
  <c r="DL236" i="1"/>
  <c r="DK236" i="1"/>
  <c r="DI236" i="1"/>
  <c r="BO236" i="1"/>
  <c r="CF236" i="1"/>
  <c r="CH236" i="1"/>
  <c r="CE236" i="1"/>
  <c r="CI236" i="1"/>
  <c r="CJ236" i="1"/>
  <c r="DP236" i="1"/>
  <c r="CK236" i="1"/>
  <c r="AE236" i="1"/>
  <c r="DO236" i="1"/>
  <c r="N236" i="1"/>
  <c r="CM236" i="1"/>
  <c r="O236" i="1"/>
  <c r="AT236" i="1"/>
  <c r="DM236" i="1"/>
  <c r="CL236" i="1"/>
  <c r="AF236" i="1"/>
  <c r="P236" i="1"/>
  <c r="W236" i="1"/>
  <c r="CT236" i="1"/>
  <c r="CN236" i="1"/>
  <c r="CO236" i="1"/>
  <c r="ED236" i="1"/>
  <c r="AL236" i="1"/>
  <c r="AB236" i="1"/>
  <c r="AM236" i="1"/>
  <c r="CP236" i="1"/>
  <c r="BH236" i="1"/>
  <c r="BI236" i="1"/>
  <c r="EG236" i="1"/>
  <c r="CQ236" i="1"/>
  <c r="AN236" i="1"/>
  <c r="L236" i="1"/>
  <c r="DH236" i="1"/>
  <c r="DG236" i="1"/>
  <c r="AZ236" i="1"/>
  <c r="AG236" i="1"/>
  <c r="CA236" i="1"/>
  <c r="BA236" i="1"/>
  <c r="CB236" i="1"/>
  <c r="EH236" i="1"/>
  <c r="DQ236" i="1"/>
  <c r="EQ236" i="1"/>
  <c r="AS236" i="1"/>
  <c r="M236" i="1"/>
  <c r="CX236" i="1"/>
  <c r="AH236" i="1"/>
  <c r="EN236" i="1"/>
  <c r="AI236" i="1"/>
  <c r="CC236" i="1"/>
  <c r="EP236" i="1"/>
  <c r="BB236" i="1"/>
  <c r="DR236" i="1"/>
  <c r="DJ236" i="1"/>
  <c r="CV236" i="1"/>
  <c r="CR236" i="1"/>
  <c r="CS236" i="1"/>
  <c r="EI236" i="1"/>
  <c r="CD236" i="1"/>
  <c r="CA228" i="4" l="1"/>
  <c r="BT228" i="4"/>
  <c r="CH228" i="4"/>
  <c r="BW294" i="4"/>
  <c r="BP294" i="4"/>
  <c r="CD294" i="4"/>
  <c r="BS294" i="4"/>
  <c r="BZ294" i="4"/>
  <c r="CG294" i="4"/>
  <c r="BR294" i="4"/>
  <c r="BY294" i="4"/>
  <c r="CF294" i="4"/>
  <c r="BQ230" i="4"/>
  <c r="BX230" i="4"/>
  <c r="CE230" i="4"/>
  <c r="F231" i="4"/>
  <c r="BT612" i="4"/>
  <c r="CH612" i="4"/>
  <c r="CA612" i="4"/>
  <c r="BX548" i="4"/>
  <c r="CE548" i="4"/>
  <c r="BQ548" i="4"/>
  <c r="BR693" i="4"/>
  <c r="CF693" i="4"/>
  <c r="BY693" i="4"/>
  <c r="BP693" i="4"/>
  <c r="CD693" i="4"/>
  <c r="BW693" i="4"/>
  <c r="CG693" i="4"/>
  <c r="BS693" i="4"/>
  <c r="BZ693" i="4"/>
  <c r="B228" i="4"/>
  <c r="I229" i="4"/>
  <c r="H224" i="1"/>
  <c r="G295" i="4"/>
  <c r="H295" i="4"/>
  <c r="E295" i="4"/>
  <c r="G694" i="4"/>
  <c r="E694" i="4"/>
  <c r="H694" i="4"/>
  <c r="A296" i="4"/>
  <c r="AW237" i="1"/>
  <c r="BZ237" i="1"/>
  <c r="BY237" i="1"/>
  <c r="EE237" i="1"/>
  <c r="DV237" i="1"/>
  <c r="I613" i="4"/>
  <c r="F549" i="4"/>
  <c r="DY237" i="1"/>
  <c r="AQ237" i="1"/>
  <c r="DU237" i="1"/>
  <c r="BX237" i="1"/>
  <c r="EO237" i="1"/>
  <c r="BV237" i="1"/>
  <c r="BU237" i="1"/>
  <c r="DC237" i="1"/>
  <c r="DD237" i="1"/>
  <c r="BW237" i="1"/>
  <c r="EL237" i="1"/>
  <c r="EC237" i="1"/>
  <c r="EF237" i="1"/>
  <c r="DZ237" i="1"/>
  <c r="DW237" i="1"/>
  <c r="T237" i="1"/>
  <c r="BT237" i="1"/>
  <c r="S237" i="1"/>
  <c r="AA237" i="1"/>
  <c r="Y237" i="1"/>
  <c r="V237" i="1"/>
  <c r="AC237" i="1"/>
  <c r="DE237" i="1"/>
  <c r="DF237" i="1"/>
  <c r="R237" i="1"/>
  <c r="Q237" i="1"/>
  <c r="EK237" i="1"/>
  <c r="BG237" i="1"/>
  <c r="BF237" i="1"/>
  <c r="EM237" i="1"/>
  <c r="DT237" i="1"/>
  <c r="DS237" i="1"/>
  <c r="CG237" i="1"/>
  <c r="CP237" i="1"/>
  <c r="CQ237" i="1"/>
  <c r="BB237" i="1"/>
  <c r="EJ237" i="1"/>
  <c r="EI237" i="1"/>
  <c r="AJ237" i="1"/>
  <c r="BC237" i="1"/>
  <c r="AK237" i="1"/>
  <c r="AB237" i="1"/>
  <c r="ED237" i="1"/>
  <c r="AL237" i="1"/>
  <c r="BH237" i="1"/>
  <c r="BO237" i="1"/>
  <c r="BI237" i="1"/>
  <c r="BN237" i="1"/>
  <c r="CM237" i="1"/>
  <c r="CN237" i="1"/>
  <c r="CX237" i="1"/>
  <c r="W237" i="1"/>
  <c r="BD237" i="1"/>
  <c r="AM237" i="1"/>
  <c r="CO237" i="1"/>
  <c r="EP237" i="1"/>
  <c r="EQ237" i="1"/>
  <c r="DJ237" i="1"/>
  <c r="AO237" i="1"/>
  <c r="CA237" i="1"/>
  <c r="DK237" i="1"/>
  <c r="AE237" i="1"/>
  <c r="DL237" i="1"/>
  <c r="CL237" i="1"/>
  <c r="DI237" i="1"/>
  <c r="CB237" i="1"/>
  <c r="DQ237" i="1"/>
  <c r="DP237" i="1"/>
  <c r="CK237" i="1"/>
  <c r="EN237" i="1"/>
  <c r="EG237" i="1"/>
  <c r="L237" i="1"/>
  <c r="BJ237" i="1"/>
  <c r="CZ237" i="1"/>
  <c r="CS237" i="1"/>
  <c r="EA237" i="1"/>
  <c r="CR237" i="1"/>
  <c r="DN237" i="1"/>
  <c r="BL237" i="1"/>
  <c r="BK237" i="1"/>
  <c r="CT237" i="1"/>
  <c r="O237" i="1"/>
  <c r="AP237" i="1"/>
  <c r="CY237" i="1"/>
  <c r="BE237" i="1"/>
  <c r="CI237" i="1"/>
  <c r="P237" i="1"/>
  <c r="AR237" i="1"/>
  <c r="EB237" i="1"/>
  <c r="ER237" i="1"/>
  <c r="CH237" i="1"/>
  <c r="CV237" i="1"/>
  <c r="DG237" i="1"/>
  <c r="DX237" i="1"/>
  <c r="CE237" i="1"/>
  <c r="CC237" i="1"/>
  <c r="AH237" i="1"/>
  <c r="AG237" i="1"/>
  <c r="AN237" i="1"/>
  <c r="M237" i="1"/>
  <c r="DM237" i="1"/>
  <c r="AY237" i="1"/>
  <c r="DR237" i="1"/>
  <c r="CU237" i="1"/>
  <c r="AZ237" i="1"/>
  <c r="CD237" i="1"/>
  <c r="BA237" i="1"/>
  <c r="AS237" i="1"/>
  <c r="AX237" i="1"/>
  <c r="N237" i="1"/>
  <c r="CF237" i="1"/>
  <c r="AU237" i="1"/>
  <c r="ES237" i="1"/>
  <c r="DO237" i="1"/>
  <c r="BM237" i="1"/>
  <c r="AF237" i="1"/>
  <c r="EH237" i="1"/>
  <c r="DH237" i="1"/>
  <c r="CJ237" i="1"/>
  <c r="AI237" i="1"/>
  <c r="AT237" i="1"/>
  <c r="AV237" i="1"/>
  <c r="CE231" i="4" l="1"/>
  <c r="BX231" i="4"/>
  <c r="BQ231" i="4"/>
  <c r="F232" i="4"/>
  <c r="CD295" i="4"/>
  <c r="BW295" i="4"/>
  <c r="BP295" i="4"/>
  <c r="CG295" i="4"/>
  <c r="BZ295" i="4"/>
  <c r="BS295" i="4"/>
  <c r="CF295" i="4"/>
  <c r="BY295" i="4"/>
  <c r="BR295" i="4"/>
  <c r="CH229" i="4"/>
  <c r="CA229" i="4"/>
  <c r="BT229" i="4"/>
  <c r="BY694" i="4"/>
  <c r="BR694" i="4"/>
  <c r="CF694" i="4"/>
  <c r="BX549" i="4"/>
  <c r="BQ549" i="4"/>
  <c r="CE549" i="4"/>
  <c r="BZ694" i="4"/>
  <c r="BS694" i="4"/>
  <c r="CG694" i="4"/>
  <c r="CH613" i="4"/>
  <c r="CA613" i="4"/>
  <c r="BT613" i="4"/>
  <c r="BW694" i="4"/>
  <c r="BP694" i="4"/>
  <c r="CD694" i="4"/>
  <c r="I230" i="4"/>
  <c r="B229" i="4"/>
  <c r="H225" i="1"/>
  <c r="G296" i="4"/>
  <c r="H296" i="4"/>
  <c r="E296" i="4"/>
  <c r="G695" i="4"/>
  <c r="E695" i="4"/>
  <c r="H695" i="4"/>
  <c r="A297" i="4"/>
  <c r="AW238" i="1"/>
  <c r="BY238" i="1"/>
  <c r="BZ238" i="1"/>
  <c r="EE238" i="1"/>
  <c r="DV238" i="1"/>
  <c r="DY238" i="1"/>
  <c r="AQ238" i="1"/>
  <c r="DU238" i="1"/>
  <c r="BX238" i="1"/>
  <c r="EO238" i="1"/>
  <c r="BU238" i="1"/>
  <c r="BV238" i="1"/>
  <c r="DC238" i="1"/>
  <c r="DD238" i="1"/>
  <c r="BW238" i="1"/>
  <c r="EL238" i="1"/>
  <c r="EC238" i="1"/>
  <c r="EF238" i="1"/>
  <c r="DW238" i="1"/>
  <c r="DZ238" i="1"/>
  <c r="BT238" i="1"/>
  <c r="S238" i="1"/>
  <c r="T238" i="1"/>
  <c r="AA238" i="1"/>
  <c r="Y238" i="1"/>
  <c r="V238" i="1"/>
  <c r="AC238" i="1"/>
  <c r="DE238" i="1"/>
  <c r="DF238" i="1"/>
  <c r="Q238" i="1"/>
  <c r="R238" i="1"/>
  <c r="EK238" i="1"/>
  <c r="BG238" i="1"/>
  <c r="BF238" i="1"/>
  <c r="EM238" i="1"/>
  <c r="DT238" i="1"/>
  <c r="DS238" i="1"/>
  <c r="CG238" i="1"/>
  <c r="BB238" i="1"/>
  <c r="ED238" i="1"/>
  <c r="AM238" i="1"/>
  <c r="AI238" i="1"/>
  <c r="BJ238" i="1"/>
  <c r="AO238" i="1"/>
  <c r="EP238" i="1"/>
  <c r="DK238" i="1"/>
  <c r="CE238" i="1"/>
  <c r="CI238" i="1"/>
  <c r="AY238" i="1"/>
  <c r="CJ238" i="1"/>
  <c r="DP238" i="1"/>
  <c r="CK238" i="1"/>
  <c r="AE238" i="1"/>
  <c r="EN238" i="1"/>
  <c r="W238" i="1"/>
  <c r="CN238" i="1"/>
  <c r="CL238" i="1"/>
  <c r="EQ238" i="1"/>
  <c r="ER238" i="1"/>
  <c r="AX238" i="1"/>
  <c r="DL238" i="1"/>
  <c r="CP238" i="1"/>
  <c r="EI238" i="1"/>
  <c r="AN238" i="1"/>
  <c r="BC238" i="1"/>
  <c r="CX238" i="1"/>
  <c r="DJ238" i="1"/>
  <c r="ES238" i="1"/>
  <c r="AB238" i="1"/>
  <c r="CF238" i="1"/>
  <c r="AZ238" i="1"/>
  <c r="BD238" i="1"/>
  <c r="BK238" i="1"/>
  <c r="CM238" i="1"/>
  <c r="CO238" i="1"/>
  <c r="BH238" i="1"/>
  <c r="AH238" i="1"/>
  <c r="EJ238" i="1"/>
  <c r="BA238" i="1"/>
  <c r="BI238" i="1"/>
  <c r="EG238" i="1"/>
  <c r="BN238" i="1"/>
  <c r="EH238" i="1"/>
  <c r="BL238" i="1"/>
  <c r="BO238" i="1"/>
  <c r="EB238" i="1"/>
  <c r="CY238" i="1"/>
  <c r="DG238" i="1"/>
  <c r="DN238" i="1"/>
  <c r="DI238" i="1"/>
  <c r="AP238" i="1"/>
  <c r="BE238" i="1"/>
  <c r="EA238" i="1"/>
  <c r="CB238" i="1"/>
  <c r="O238" i="1"/>
  <c r="M238" i="1"/>
  <c r="CA238" i="1"/>
  <c r="DQ238" i="1"/>
  <c r="CV238" i="1"/>
  <c r="DX238" i="1"/>
  <c r="AS238" i="1"/>
  <c r="CT238" i="1"/>
  <c r="CZ238" i="1"/>
  <c r="CQ238" i="1"/>
  <c r="AT238" i="1"/>
  <c r="AJ238" i="1"/>
  <c r="DR238" i="1"/>
  <c r="P238" i="1"/>
  <c r="L238" i="1"/>
  <c r="CS238" i="1"/>
  <c r="AU238" i="1"/>
  <c r="DH238" i="1"/>
  <c r="DM238" i="1"/>
  <c r="CC238" i="1"/>
  <c r="AF238" i="1"/>
  <c r="AK238" i="1"/>
  <c r="CD238" i="1"/>
  <c r="CW238" i="1"/>
  <c r="BM238" i="1"/>
  <c r="AR238" i="1"/>
  <c r="CU238" i="1"/>
  <c r="DO238" i="1"/>
  <c r="AL238" i="1"/>
  <c r="CH238" i="1"/>
  <c r="AG238" i="1"/>
  <c r="AV238" i="1"/>
  <c r="N238" i="1"/>
  <c r="CA230" i="4" l="1"/>
  <c r="BT230" i="4"/>
  <c r="CH230" i="4"/>
  <c r="CD296" i="4"/>
  <c r="BW296" i="4"/>
  <c r="BP296" i="4"/>
  <c r="CG296" i="4"/>
  <c r="BZ296" i="4"/>
  <c r="BS296" i="4"/>
  <c r="BR296" i="4"/>
  <c r="CF296" i="4"/>
  <c r="BY296" i="4"/>
  <c r="BQ232" i="4"/>
  <c r="BX232" i="4"/>
  <c r="CE232" i="4"/>
  <c r="F233" i="4"/>
  <c r="CG695" i="4"/>
  <c r="BS695" i="4"/>
  <c r="BZ695" i="4"/>
  <c r="CD695" i="4"/>
  <c r="BP695" i="4"/>
  <c r="BW695" i="4"/>
  <c r="CF695" i="4"/>
  <c r="BR695" i="4"/>
  <c r="BY695" i="4"/>
  <c r="B230" i="4"/>
  <c r="I231" i="4"/>
  <c r="H226" i="1"/>
  <c r="G297" i="4"/>
  <c r="E297" i="4"/>
  <c r="H297" i="4"/>
  <c r="G696" i="4"/>
  <c r="E696" i="4"/>
  <c r="H696" i="4"/>
  <c r="A298" i="4"/>
  <c r="AW239" i="1"/>
  <c r="BY239" i="1"/>
  <c r="BZ239" i="1"/>
  <c r="EE239" i="1"/>
  <c r="DV239" i="1"/>
  <c r="DY239" i="1"/>
  <c r="AQ239" i="1"/>
  <c r="DU239" i="1"/>
  <c r="BX239" i="1"/>
  <c r="EO239" i="1"/>
  <c r="BU239" i="1"/>
  <c r="BV239" i="1"/>
  <c r="DC239" i="1"/>
  <c r="DD239" i="1"/>
  <c r="BW239" i="1"/>
  <c r="EL239" i="1"/>
  <c r="EC239" i="1"/>
  <c r="EF239" i="1"/>
  <c r="DW239" i="1"/>
  <c r="DZ239" i="1"/>
  <c r="BT239" i="1"/>
  <c r="S239" i="1"/>
  <c r="T239" i="1"/>
  <c r="AA239" i="1"/>
  <c r="Y239" i="1"/>
  <c r="V239" i="1"/>
  <c r="AC239" i="1"/>
  <c r="DE239" i="1"/>
  <c r="DF239" i="1"/>
  <c r="R239" i="1"/>
  <c r="Q239" i="1"/>
  <c r="EK239" i="1"/>
  <c r="BG239" i="1"/>
  <c r="BF239" i="1"/>
  <c r="EM239" i="1"/>
  <c r="DT239" i="1"/>
  <c r="DS239" i="1"/>
  <c r="AV239" i="1"/>
  <c r="CZ239" i="1"/>
  <c r="EA239" i="1"/>
  <c r="W239" i="1"/>
  <c r="CM239" i="1"/>
  <c r="AH239" i="1"/>
  <c r="BA239" i="1"/>
  <c r="EH239" i="1"/>
  <c r="CA239" i="1"/>
  <c r="AI239" i="1"/>
  <c r="CN239" i="1"/>
  <c r="CO239" i="1"/>
  <c r="BB239" i="1"/>
  <c r="AK239" i="1"/>
  <c r="CH239" i="1"/>
  <c r="AJ239" i="1"/>
  <c r="BC239" i="1"/>
  <c r="EJ239" i="1"/>
  <c r="AT239" i="1"/>
  <c r="DR239" i="1"/>
  <c r="CE239" i="1"/>
  <c r="CC239" i="1"/>
  <c r="CI239" i="1"/>
  <c r="EI239" i="1"/>
  <c r="CG239" i="1"/>
  <c r="CB239" i="1"/>
  <c r="DQ239" i="1"/>
  <c r="DN239" i="1"/>
  <c r="CD239" i="1"/>
  <c r="CY239" i="1"/>
  <c r="AN239" i="1"/>
  <c r="CL239" i="1"/>
  <c r="CS239" i="1"/>
  <c r="BN239" i="1"/>
  <c r="ER239" i="1"/>
  <c r="CK239" i="1"/>
  <c r="BI239" i="1"/>
  <c r="CT239" i="1"/>
  <c r="BK239" i="1"/>
  <c r="L239" i="1"/>
  <c r="EP239" i="1"/>
  <c r="DL239" i="1"/>
  <c r="BD239" i="1"/>
  <c r="AB239" i="1"/>
  <c r="AE239" i="1"/>
  <c r="BJ239" i="1"/>
  <c r="ES239" i="1"/>
  <c r="DK239" i="1"/>
  <c r="AO239" i="1"/>
  <c r="O239" i="1"/>
  <c r="DI239" i="1"/>
  <c r="AL239" i="1"/>
  <c r="DP239" i="1"/>
  <c r="ED239" i="1"/>
  <c r="M239" i="1"/>
  <c r="AX239" i="1"/>
  <c r="EQ239" i="1"/>
  <c r="DM239" i="1"/>
  <c r="DJ239" i="1"/>
  <c r="AY239" i="1"/>
  <c r="BO239" i="1"/>
  <c r="N239" i="1"/>
  <c r="CU239" i="1"/>
  <c r="EG239" i="1"/>
  <c r="BL239" i="1"/>
  <c r="CV239" i="1"/>
  <c r="AM239" i="1"/>
  <c r="AF239" i="1"/>
  <c r="EB239" i="1"/>
  <c r="CF239" i="1"/>
  <c r="BM239" i="1"/>
  <c r="BE239" i="1"/>
  <c r="AP239" i="1"/>
  <c r="CW239" i="1"/>
  <c r="AR239" i="1"/>
  <c r="AG239" i="1"/>
  <c r="DG239" i="1"/>
  <c r="DX239" i="1"/>
  <c r="CP239" i="1"/>
  <c r="CJ239" i="1"/>
  <c r="BH239" i="1"/>
  <c r="CQ239" i="1"/>
  <c r="EN239" i="1"/>
  <c r="P239" i="1"/>
  <c r="AZ239" i="1"/>
  <c r="AS239" i="1"/>
  <c r="AU239" i="1"/>
  <c r="DO239" i="1"/>
  <c r="CX239" i="1"/>
  <c r="DH239" i="1"/>
  <c r="CH231" i="4" l="1"/>
  <c r="CA231" i="4"/>
  <c r="BT231" i="4"/>
  <c r="BS297" i="4"/>
  <c r="CG297" i="4"/>
  <c r="BZ297" i="4"/>
  <c r="CD297" i="4"/>
  <c r="BW297" i="4"/>
  <c r="BP297" i="4"/>
  <c r="CF297" i="4"/>
  <c r="BY297" i="4"/>
  <c r="BR297" i="4"/>
  <c r="BX233" i="4"/>
  <c r="CE233" i="4"/>
  <c r="BQ233" i="4"/>
  <c r="F234" i="4"/>
  <c r="BS696" i="4"/>
  <c r="CG696" i="4"/>
  <c r="BZ696" i="4"/>
  <c r="BP696" i="4"/>
  <c r="CD696" i="4"/>
  <c r="BW696" i="4"/>
  <c r="BR696" i="4"/>
  <c r="CF696" i="4"/>
  <c r="BY696" i="4"/>
  <c r="B231" i="4"/>
  <c r="I232" i="4"/>
  <c r="H227" i="1"/>
  <c r="G298" i="4"/>
  <c r="E298" i="4"/>
  <c r="H298" i="4"/>
  <c r="G697" i="4"/>
  <c r="E697" i="4"/>
  <c r="H697" i="4"/>
  <c r="A299" i="4"/>
  <c r="AW240" i="1"/>
  <c r="BZ240" i="1"/>
  <c r="BY240" i="1"/>
  <c r="EE240" i="1"/>
  <c r="DV240" i="1"/>
  <c r="DY240" i="1"/>
  <c r="AQ240" i="1"/>
  <c r="DU240" i="1"/>
  <c r="BX240" i="1"/>
  <c r="EO240" i="1"/>
  <c r="BV240" i="1"/>
  <c r="BU240" i="1"/>
  <c r="DC240" i="1"/>
  <c r="DD240" i="1"/>
  <c r="BW240" i="1"/>
  <c r="EL240" i="1"/>
  <c r="EC240" i="1"/>
  <c r="EF240" i="1"/>
  <c r="DW240" i="1"/>
  <c r="DZ240" i="1"/>
  <c r="BT240" i="1"/>
  <c r="S240" i="1"/>
  <c r="T240" i="1"/>
  <c r="AA240" i="1"/>
  <c r="Y240" i="1"/>
  <c r="V240" i="1"/>
  <c r="AC240" i="1"/>
  <c r="DE240" i="1"/>
  <c r="DF240" i="1"/>
  <c r="Q240" i="1"/>
  <c r="R240" i="1"/>
  <c r="EK240" i="1"/>
  <c r="BF240" i="1"/>
  <c r="BG240" i="1"/>
  <c r="EM240" i="1"/>
  <c r="DS240" i="1"/>
  <c r="DT240" i="1"/>
  <c r="CZ240" i="1"/>
  <c r="ER240" i="1"/>
  <c r="EA240" i="1"/>
  <c r="AX240" i="1"/>
  <c r="AR240" i="1"/>
  <c r="BL240" i="1"/>
  <c r="DG240" i="1"/>
  <c r="AP240" i="1"/>
  <c r="BM240" i="1"/>
  <c r="AS240" i="1"/>
  <c r="DH240" i="1"/>
  <c r="CP240" i="1"/>
  <c r="EG240" i="1"/>
  <c r="BI240" i="1"/>
  <c r="AN240" i="1"/>
  <c r="AY240" i="1"/>
  <c r="AT240" i="1"/>
  <c r="BJ240" i="1"/>
  <c r="AB240" i="1"/>
  <c r="CQ240" i="1"/>
  <c r="CT240" i="1"/>
  <c r="L240" i="1"/>
  <c r="CS240" i="1"/>
  <c r="AL240" i="1"/>
  <c r="DM240" i="1"/>
  <c r="N240" i="1"/>
  <c r="BH240" i="1"/>
  <c r="M240" i="1"/>
  <c r="ED240" i="1"/>
  <c r="BN240" i="1"/>
  <c r="AM240" i="1"/>
  <c r="BK240" i="1"/>
  <c r="DR240" i="1"/>
  <c r="DK240" i="1"/>
  <c r="AO240" i="1"/>
  <c r="CI240" i="1"/>
  <c r="EB240" i="1"/>
  <c r="CA240" i="1"/>
  <c r="DO240" i="1"/>
  <c r="EN240" i="1"/>
  <c r="AZ240" i="1"/>
  <c r="CX240" i="1"/>
  <c r="CJ240" i="1"/>
  <c r="AH240" i="1"/>
  <c r="DP240" i="1"/>
  <c r="CK240" i="1"/>
  <c r="AI240" i="1"/>
  <c r="DX240" i="1"/>
  <c r="CB240" i="1"/>
  <c r="DQ240" i="1"/>
  <c r="CV240" i="1"/>
  <c r="AF240" i="1"/>
  <c r="CD240" i="1"/>
  <c r="DJ240" i="1"/>
  <c r="CU240" i="1"/>
  <c r="BB240" i="1"/>
  <c r="EI240" i="1"/>
  <c r="AJ240" i="1"/>
  <c r="CF240" i="1"/>
  <c r="DI240" i="1"/>
  <c r="EH240" i="1"/>
  <c r="AE240" i="1"/>
  <c r="CL240" i="1"/>
  <c r="AU240" i="1"/>
  <c r="CC240" i="1"/>
  <c r="BA240" i="1"/>
  <c r="BE240" i="1"/>
  <c r="CM240" i="1"/>
  <c r="W240" i="1"/>
  <c r="CG240" i="1"/>
  <c r="CN240" i="1"/>
  <c r="EJ240" i="1"/>
  <c r="DN240" i="1"/>
  <c r="O240" i="1"/>
  <c r="EP240" i="1"/>
  <c r="P240" i="1"/>
  <c r="EQ240" i="1"/>
  <c r="CW240" i="1"/>
  <c r="AG240" i="1"/>
  <c r="DL240" i="1"/>
  <c r="BO240" i="1"/>
  <c r="AV240" i="1"/>
  <c r="BC240" i="1"/>
  <c r="AK240" i="1"/>
  <c r="CY240" i="1"/>
  <c r="ES240" i="1"/>
  <c r="CH240" i="1"/>
  <c r="CE240" i="1"/>
  <c r="CO240" i="1"/>
  <c r="BD240" i="1"/>
  <c r="CG1101" i="4" l="1"/>
  <c r="CG1102" i="4" s="1"/>
  <c r="CG1103" i="4" s="1"/>
  <c r="BS1101" i="4"/>
  <c r="BS1102" i="4" s="1"/>
  <c r="BS1103" i="4" s="1"/>
  <c r="BZ1101" i="4"/>
  <c r="BZ1102" i="4" s="1"/>
  <c r="BZ1103" i="4" s="1"/>
  <c r="CD1097" i="4"/>
  <c r="CD1098" i="4" s="1"/>
  <c r="CD1099" i="4" s="1"/>
  <c r="CD1100" i="4" s="1"/>
  <c r="CD1101" i="4" s="1"/>
  <c r="CD1102" i="4" s="1"/>
  <c r="CD1103" i="4" s="1"/>
  <c r="BP1097" i="4"/>
  <c r="BP1098" i="4" s="1"/>
  <c r="BP1099" i="4" s="1"/>
  <c r="BP1100" i="4" s="1"/>
  <c r="BP1101" i="4" s="1"/>
  <c r="BP1102" i="4" s="1"/>
  <c r="BP1103" i="4" s="1"/>
  <c r="BW1097" i="4"/>
  <c r="BW1098" i="4" s="1"/>
  <c r="BW1099" i="4" s="1"/>
  <c r="BW1100" i="4" s="1"/>
  <c r="BW1101" i="4" s="1"/>
  <c r="BW1102" i="4" s="1"/>
  <c r="BW1103" i="4" s="1"/>
  <c r="CF1100" i="4"/>
  <c r="CF1101" i="4" s="1"/>
  <c r="CF1102" i="4" s="1"/>
  <c r="CF1103" i="4" s="1"/>
  <c r="BR1100" i="4"/>
  <c r="BR1101" i="4" s="1"/>
  <c r="BR1102" i="4" s="1"/>
  <c r="BR1103" i="4" s="1"/>
  <c r="BY1100" i="4"/>
  <c r="BY1101" i="4" s="1"/>
  <c r="BY1102" i="4" s="1"/>
  <c r="BY1103" i="4" s="1"/>
  <c r="BZ298" i="4"/>
  <c r="BS298" i="4"/>
  <c r="CG298" i="4"/>
  <c r="CD298" i="4"/>
  <c r="BW298" i="4"/>
  <c r="BP298" i="4"/>
  <c r="BT232" i="4"/>
  <c r="CH232" i="4"/>
  <c r="CA232" i="4"/>
  <c r="BY298" i="4"/>
  <c r="CF298" i="4"/>
  <c r="BR298" i="4"/>
  <c r="CE234" i="4"/>
  <c r="BX234" i="4"/>
  <c r="BQ234" i="4"/>
  <c r="F235" i="4"/>
  <c r="BZ697" i="4"/>
  <c r="BS697" i="4"/>
  <c r="CG697" i="4"/>
  <c r="CD697" i="4"/>
  <c r="BW697" i="4"/>
  <c r="BP697" i="4"/>
  <c r="BY697" i="4"/>
  <c r="BR697" i="4"/>
  <c r="CF697" i="4"/>
  <c r="B232" i="4"/>
  <c r="I233" i="4"/>
  <c r="H228" i="1"/>
  <c r="G299" i="4"/>
  <c r="E299" i="4"/>
  <c r="H299" i="4"/>
  <c r="H698" i="4"/>
  <c r="E698" i="4"/>
  <c r="G698" i="4"/>
  <c r="A300" i="4"/>
  <c r="AW241" i="1"/>
  <c r="BZ241" i="1"/>
  <c r="BY241" i="1"/>
  <c r="EE241" i="1"/>
  <c r="DV241" i="1"/>
  <c r="DY241" i="1"/>
  <c r="AQ241" i="1"/>
  <c r="DU241" i="1"/>
  <c r="BX241" i="1"/>
  <c r="EO241" i="1"/>
  <c r="BV241" i="1"/>
  <c r="BU241" i="1"/>
  <c r="DC241" i="1"/>
  <c r="DD241" i="1"/>
  <c r="BW241" i="1"/>
  <c r="EL241" i="1"/>
  <c r="EC241" i="1"/>
  <c r="EF241" i="1"/>
  <c r="DW241" i="1"/>
  <c r="DZ241" i="1"/>
  <c r="BT241" i="1"/>
  <c r="S241" i="1"/>
  <c r="T241" i="1"/>
  <c r="AA241" i="1"/>
  <c r="Y241" i="1"/>
  <c r="V241" i="1"/>
  <c r="AC241" i="1"/>
  <c r="DE241" i="1"/>
  <c r="DF241" i="1"/>
  <c r="Q241" i="1"/>
  <c r="R241" i="1"/>
  <c r="EK241" i="1"/>
  <c r="BG241" i="1"/>
  <c r="BF241" i="1"/>
  <c r="EM241" i="1"/>
  <c r="EB241" i="1"/>
  <c r="DT241" i="1"/>
  <c r="DS241" i="1"/>
  <c r="AJ241" i="1"/>
  <c r="EI241" i="1"/>
  <c r="BC241" i="1"/>
  <c r="EH241" i="1"/>
  <c r="AI241" i="1"/>
  <c r="BB241" i="1"/>
  <c r="EJ241" i="1"/>
  <c r="AK241" i="1"/>
  <c r="DG241" i="1"/>
  <c r="AS241" i="1"/>
  <c r="AT241" i="1"/>
  <c r="DH241" i="1"/>
  <c r="CA241" i="1"/>
  <c r="CB241" i="1"/>
  <c r="DQ241" i="1"/>
  <c r="CD241" i="1"/>
  <c r="CC241" i="1"/>
  <c r="CH241" i="1"/>
  <c r="EP241" i="1"/>
  <c r="EQ241" i="1"/>
  <c r="DJ241" i="1"/>
  <c r="EN241" i="1"/>
  <c r="DK241" i="1"/>
  <c r="DL241" i="1"/>
  <c r="AO241" i="1"/>
  <c r="AG241" i="1"/>
  <c r="BO241" i="1"/>
  <c r="CY241" i="1"/>
  <c r="BE241" i="1"/>
  <c r="DI241" i="1"/>
  <c r="AZ241" i="1"/>
  <c r="CX241" i="1"/>
  <c r="AH241" i="1"/>
  <c r="DX241" i="1"/>
  <c r="BA241" i="1"/>
  <c r="DR241" i="1"/>
  <c r="CE241" i="1"/>
  <c r="DP241" i="1"/>
  <c r="CF241" i="1"/>
  <c r="BH241" i="1"/>
  <c r="BD241" i="1"/>
  <c r="AL241" i="1"/>
  <c r="CK241" i="1"/>
  <c r="CZ241" i="1"/>
  <c r="CL241" i="1"/>
  <c r="DO241" i="1"/>
  <c r="AE241" i="1"/>
  <c r="DM241" i="1"/>
  <c r="ER241" i="1"/>
  <c r="CG241" i="1"/>
  <c r="EA241" i="1"/>
  <c r="CM241" i="1"/>
  <c r="CI241" i="1"/>
  <c r="BN241" i="1"/>
  <c r="BJ241" i="1"/>
  <c r="AV241" i="1"/>
  <c r="N241" i="1"/>
  <c r="AY241" i="1"/>
  <c r="CP241" i="1"/>
  <c r="AM241" i="1"/>
  <c r="BI241" i="1"/>
  <c r="W241" i="1"/>
  <c r="DN241" i="1"/>
  <c r="M241" i="1"/>
  <c r="CN241" i="1"/>
  <c r="AX241" i="1"/>
  <c r="O241" i="1"/>
  <c r="CT241" i="1"/>
  <c r="BL241" i="1"/>
  <c r="AF241" i="1"/>
  <c r="AP241" i="1"/>
  <c r="CQ241" i="1"/>
  <c r="ED241" i="1"/>
  <c r="CU241" i="1"/>
  <c r="CV241" i="1"/>
  <c r="CO241" i="1"/>
  <c r="ES241" i="1"/>
  <c r="P241" i="1"/>
  <c r="BM241" i="1"/>
  <c r="L241" i="1"/>
  <c r="AU241" i="1"/>
  <c r="CJ241" i="1"/>
  <c r="EG241" i="1"/>
  <c r="AN241" i="1"/>
  <c r="BK241" i="1"/>
  <c r="AB241" i="1"/>
  <c r="CW241" i="1"/>
  <c r="AR241" i="1"/>
  <c r="CS241" i="1"/>
  <c r="BY1104" i="4" l="1"/>
  <c r="BR1104" i="4"/>
  <c r="CF1104" i="4"/>
  <c r="BW1104" i="4"/>
  <c r="BP1104" i="4"/>
  <c r="CD1104" i="4"/>
  <c r="BZ1104" i="4"/>
  <c r="BS1104" i="4"/>
  <c r="CG1104" i="4"/>
  <c r="BT233" i="4"/>
  <c r="CH233" i="4"/>
  <c r="CA233" i="4"/>
  <c r="BX235" i="4"/>
  <c r="BQ235" i="4"/>
  <c r="CE235" i="4"/>
  <c r="F236" i="4"/>
  <c r="BZ299" i="4"/>
  <c r="BS299" i="4"/>
  <c r="CG299" i="4"/>
  <c r="BW299" i="4"/>
  <c r="BP299" i="4"/>
  <c r="CD299" i="4"/>
  <c r="BR299" i="4"/>
  <c r="BY299" i="4"/>
  <c r="CF299" i="4"/>
  <c r="CD698" i="4"/>
  <c r="BW698" i="4"/>
  <c r="BP698" i="4"/>
  <c r="CG698" i="4"/>
  <c r="BZ698" i="4"/>
  <c r="BS698" i="4"/>
  <c r="CF698" i="4"/>
  <c r="BY698" i="4"/>
  <c r="BR698" i="4"/>
  <c r="B233" i="4"/>
  <c r="I234" i="4"/>
  <c r="H229" i="1"/>
  <c r="G300" i="4"/>
  <c r="E300" i="4"/>
  <c r="H300" i="4"/>
  <c r="H699" i="4"/>
  <c r="E699" i="4"/>
  <c r="G699" i="4"/>
  <c r="A301" i="4"/>
  <c r="AW242" i="1"/>
  <c r="BY242" i="1"/>
  <c r="BZ242" i="1"/>
  <c r="EE242" i="1"/>
  <c r="DV242" i="1"/>
  <c r="DY242" i="1"/>
  <c r="AQ242" i="1"/>
  <c r="DU242" i="1"/>
  <c r="BX242" i="1"/>
  <c r="EO242" i="1"/>
  <c r="BV242" i="1"/>
  <c r="BU242" i="1"/>
  <c r="DC242" i="1"/>
  <c r="DD242" i="1"/>
  <c r="BW242" i="1"/>
  <c r="EL242" i="1"/>
  <c r="EC242" i="1"/>
  <c r="EF242" i="1"/>
  <c r="DW242" i="1"/>
  <c r="DZ242" i="1"/>
  <c r="BT242" i="1"/>
  <c r="S242" i="1"/>
  <c r="T242" i="1"/>
  <c r="AA242" i="1"/>
  <c r="Y242" i="1"/>
  <c r="V242" i="1"/>
  <c r="AC242" i="1"/>
  <c r="DE242" i="1"/>
  <c r="DF242" i="1"/>
  <c r="Q242" i="1"/>
  <c r="R242" i="1"/>
  <c r="EK242" i="1"/>
  <c r="BG242" i="1"/>
  <c r="BF242" i="1"/>
  <c r="EM242" i="1"/>
  <c r="CF242" i="1"/>
  <c r="DT242" i="1"/>
  <c r="DS242" i="1"/>
  <c r="P242" i="1"/>
  <c r="BA242" i="1"/>
  <c r="BL242" i="1"/>
  <c r="AP242" i="1"/>
  <c r="AY242" i="1"/>
  <c r="DG242" i="1"/>
  <c r="AG242" i="1"/>
  <c r="AR242" i="1"/>
  <c r="EH242" i="1"/>
  <c r="BM242" i="1"/>
  <c r="AH242" i="1"/>
  <c r="ES242" i="1"/>
  <c r="AZ242" i="1"/>
  <c r="CX242" i="1"/>
  <c r="AS242" i="1"/>
  <c r="CA242" i="1"/>
  <c r="AT242" i="1"/>
  <c r="DH242" i="1"/>
  <c r="CU242" i="1"/>
  <c r="CC242" i="1"/>
  <c r="EQ242" i="1"/>
  <c r="DR242" i="1"/>
  <c r="EN242" i="1"/>
  <c r="DK242" i="1"/>
  <c r="CB242" i="1"/>
  <c r="CH242" i="1"/>
  <c r="CV242" i="1"/>
  <c r="CD242" i="1"/>
  <c r="DQ242" i="1"/>
  <c r="CT242" i="1"/>
  <c r="DM242" i="1"/>
  <c r="N242" i="1"/>
  <c r="DO242" i="1"/>
  <c r="O242" i="1"/>
  <c r="AF242" i="1"/>
  <c r="CE242" i="1"/>
  <c r="M242" i="1"/>
  <c r="DL242" i="1"/>
  <c r="CW242" i="1"/>
  <c r="DI242" i="1"/>
  <c r="BO242" i="1"/>
  <c r="CJ242" i="1"/>
  <c r="AL242" i="1"/>
  <c r="CZ242" i="1"/>
  <c r="AK242" i="1"/>
  <c r="BN242" i="1"/>
  <c r="EA242" i="1"/>
  <c r="AI242" i="1"/>
  <c r="EB242" i="1"/>
  <c r="BD242" i="1"/>
  <c r="AE242" i="1"/>
  <c r="BH242" i="1"/>
  <c r="EG242" i="1"/>
  <c r="AU242" i="1"/>
  <c r="BE242" i="1"/>
  <c r="DN242" i="1"/>
  <c r="ED242" i="1"/>
  <c r="BJ242" i="1"/>
  <c r="CY242" i="1"/>
  <c r="CO242" i="1"/>
  <c r="CP242" i="1"/>
  <c r="EI242" i="1"/>
  <c r="DP242" i="1"/>
  <c r="CK242" i="1"/>
  <c r="CI242" i="1"/>
  <c r="BB242" i="1"/>
  <c r="CG242" i="1"/>
  <c r="CL242" i="1"/>
  <c r="AB242" i="1"/>
  <c r="AN242" i="1"/>
  <c r="ER242" i="1"/>
  <c r="CQ242" i="1"/>
  <c r="AX242" i="1"/>
  <c r="BK242" i="1"/>
  <c r="AV242" i="1"/>
  <c r="W242" i="1"/>
  <c r="BC242" i="1"/>
  <c r="DJ242" i="1"/>
  <c r="CM242" i="1"/>
  <c r="AJ242" i="1"/>
  <c r="EP242" i="1"/>
  <c r="CN242" i="1"/>
  <c r="EJ242" i="1"/>
  <c r="AO242" i="1"/>
  <c r="L242" i="1"/>
  <c r="AM242" i="1"/>
  <c r="DX242" i="1"/>
  <c r="CS242" i="1"/>
  <c r="BI242" i="1"/>
  <c r="CG1105" i="4" l="1"/>
  <c r="CG1106" i="4" s="1"/>
  <c r="BY1105" i="4"/>
  <c r="BY1106" i="4" s="1"/>
  <c r="BS1105" i="4"/>
  <c r="BS1106" i="4" s="1"/>
  <c r="BZ1105" i="4"/>
  <c r="BZ1106" i="4" s="1"/>
  <c r="CD1105" i="4"/>
  <c r="CD1106" i="4" s="1"/>
  <c r="BP1105" i="4"/>
  <c r="BP1106" i="4" s="1"/>
  <c r="BW1105" i="4"/>
  <c r="BW1106" i="4" s="1"/>
  <c r="CF1105" i="4"/>
  <c r="CF1106" i="4" s="1"/>
  <c r="BR1105" i="4"/>
  <c r="BR1106" i="4" s="1"/>
  <c r="CH234" i="4"/>
  <c r="CA234" i="4"/>
  <c r="BT234" i="4"/>
  <c r="CG300" i="4"/>
  <c r="BZ300" i="4"/>
  <c r="BS300" i="4"/>
  <c r="BW300" i="4"/>
  <c r="BP300" i="4"/>
  <c r="CD300" i="4"/>
  <c r="BY300" i="4"/>
  <c r="BR300" i="4"/>
  <c r="CF300" i="4"/>
  <c r="BX236" i="4"/>
  <c r="CE236" i="4"/>
  <c r="BQ236" i="4"/>
  <c r="F237" i="4"/>
  <c r="BR699" i="4"/>
  <c r="BY699" i="4"/>
  <c r="CF699" i="4"/>
  <c r="BP699" i="4"/>
  <c r="BW699" i="4"/>
  <c r="CD699" i="4"/>
  <c r="BS699" i="4"/>
  <c r="CG699" i="4"/>
  <c r="BZ699" i="4"/>
  <c r="I235" i="4"/>
  <c r="B234" i="4"/>
  <c r="H230" i="1"/>
  <c r="G301" i="4"/>
  <c r="H301" i="4"/>
  <c r="E301" i="4"/>
  <c r="H700" i="4"/>
  <c r="E700" i="4"/>
  <c r="G700" i="4"/>
  <c r="A302" i="4"/>
  <c r="AW243" i="1"/>
  <c r="BZ243" i="1"/>
  <c r="BY243" i="1"/>
  <c r="EE243" i="1"/>
  <c r="DV243" i="1"/>
  <c r="DY243" i="1"/>
  <c r="AQ243" i="1"/>
  <c r="DU243" i="1"/>
  <c r="BX243" i="1"/>
  <c r="EO243" i="1"/>
  <c r="BU243" i="1"/>
  <c r="BV243" i="1"/>
  <c r="DC243" i="1"/>
  <c r="DD243" i="1"/>
  <c r="BW243" i="1"/>
  <c r="EL243" i="1"/>
  <c r="EC243" i="1"/>
  <c r="EF243" i="1"/>
  <c r="DW243" i="1"/>
  <c r="DZ243" i="1"/>
  <c r="BT243" i="1"/>
  <c r="S243" i="1"/>
  <c r="T243" i="1"/>
  <c r="AA243" i="1"/>
  <c r="Y243" i="1"/>
  <c r="V243" i="1"/>
  <c r="AC243" i="1"/>
  <c r="DE243" i="1"/>
  <c r="DF243" i="1"/>
  <c r="R243" i="1"/>
  <c r="Q243" i="1"/>
  <c r="EK243" i="1"/>
  <c r="BG243" i="1"/>
  <c r="BF243" i="1"/>
  <c r="EM243" i="1"/>
  <c r="DS243" i="1"/>
  <c r="DT243" i="1"/>
  <c r="BB243" i="1"/>
  <c r="BD243" i="1"/>
  <c r="EI243" i="1"/>
  <c r="BC243" i="1"/>
  <c r="EJ243" i="1"/>
  <c r="BN243" i="1"/>
  <c r="AL243" i="1"/>
  <c r="CA243" i="1"/>
  <c r="CB243" i="1"/>
  <c r="DQ243" i="1"/>
  <c r="DR243" i="1"/>
  <c r="CD243" i="1"/>
  <c r="CU243" i="1"/>
  <c r="DP243" i="1"/>
  <c r="AF243" i="1"/>
  <c r="CF243" i="1"/>
  <c r="P243" i="1"/>
  <c r="O243" i="1"/>
  <c r="CV243" i="1"/>
  <c r="CE243" i="1"/>
  <c r="CI243" i="1"/>
  <c r="AG243" i="1"/>
  <c r="CX243" i="1"/>
  <c r="AI243" i="1"/>
  <c r="AH243" i="1"/>
  <c r="CH243" i="1"/>
  <c r="DO243" i="1"/>
  <c r="CW243" i="1"/>
  <c r="AJ243" i="1"/>
  <c r="BA243" i="1"/>
  <c r="CC243" i="1"/>
  <c r="CJ243" i="1"/>
  <c r="AZ243" i="1"/>
  <c r="AK243" i="1"/>
  <c r="EA243" i="1"/>
  <c r="AM243" i="1"/>
  <c r="BI243" i="1"/>
  <c r="EQ243" i="1"/>
  <c r="CN243" i="1"/>
  <c r="AO243" i="1"/>
  <c r="DL243" i="1"/>
  <c r="AN243" i="1"/>
  <c r="AX243" i="1"/>
  <c r="BK243" i="1"/>
  <c r="CO243" i="1"/>
  <c r="DK243" i="1"/>
  <c r="CK243" i="1"/>
  <c r="ER243" i="1"/>
  <c r="ES243" i="1"/>
  <c r="AB243" i="1"/>
  <c r="DI243" i="1"/>
  <c r="EP243" i="1"/>
  <c r="AY243" i="1"/>
  <c r="CP243" i="1"/>
  <c r="BO243" i="1"/>
  <c r="ED243" i="1"/>
  <c r="W243" i="1"/>
  <c r="BL243" i="1"/>
  <c r="EB243" i="1"/>
  <c r="AP243" i="1"/>
  <c r="CQ243" i="1"/>
  <c r="BE243" i="1"/>
  <c r="BM243" i="1"/>
  <c r="L243" i="1"/>
  <c r="DX243" i="1"/>
  <c r="CL243" i="1"/>
  <c r="DJ243" i="1"/>
  <c r="AR243" i="1"/>
  <c r="CS243" i="1"/>
  <c r="AV243" i="1"/>
  <c r="BH243" i="1"/>
  <c r="EH243" i="1"/>
  <c r="AU243" i="1"/>
  <c r="CM243" i="1"/>
  <c r="BJ243" i="1"/>
  <c r="AS243" i="1"/>
  <c r="M243" i="1"/>
  <c r="CG243" i="1"/>
  <c r="DH243" i="1"/>
  <c r="CT243" i="1"/>
  <c r="DN243" i="1"/>
  <c r="AE243" i="1"/>
  <c r="EN243" i="1"/>
  <c r="EG243" i="1"/>
  <c r="DG243" i="1"/>
  <c r="AT243" i="1"/>
  <c r="DM243" i="1"/>
  <c r="CZ243" i="1"/>
  <c r="N243" i="1"/>
  <c r="CY243" i="1"/>
  <c r="BY1109" i="4" l="1"/>
  <c r="CG1109" i="4"/>
  <c r="BR1109" i="4"/>
  <c r="CF1109" i="4"/>
  <c r="BW1109" i="4"/>
  <c r="BP1109" i="4"/>
  <c r="CD1109" i="4"/>
  <c r="BZ1109" i="4"/>
  <c r="BS1109" i="4"/>
  <c r="CA235" i="4"/>
  <c r="BT235" i="4"/>
  <c r="CH235" i="4"/>
  <c r="BW301" i="4"/>
  <c r="BP301" i="4"/>
  <c r="CD301" i="4"/>
  <c r="BS301" i="4"/>
  <c r="CG301" i="4"/>
  <c r="BZ301" i="4"/>
  <c r="CF301" i="4"/>
  <c r="BR301" i="4"/>
  <c r="BY301" i="4"/>
  <c r="CE237" i="4"/>
  <c r="BQ237" i="4"/>
  <c r="BX237" i="4"/>
  <c r="F238" i="4"/>
  <c r="BY700" i="4"/>
  <c r="BR700" i="4"/>
  <c r="CF700" i="4"/>
  <c r="CD700" i="4"/>
  <c r="BW700" i="4"/>
  <c r="BP700" i="4"/>
  <c r="BZ700" i="4"/>
  <c r="BS700" i="4"/>
  <c r="CG700" i="4"/>
  <c r="B235" i="4"/>
  <c r="I236" i="4"/>
  <c r="H231" i="1"/>
  <c r="G302" i="4"/>
  <c r="H302" i="4"/>
  <c r="E302" i="4"/>
  <c r="H701" i="4"/>
  <c r="E701" i="4"/>
  <c r="G701" i="4"/>
  <c r="A303" i="4"/>
  <c r="AW244" i="1"/>
  <c r="BY244" i="1"/>
  <c r="BZ244" i="1"/>
  <c r="EE244" i="1"/>
  <c r="DV244" i="1"/>
  <c r="F550" i="4"/>
  <c r="I614" i="4"/>
  <c r="DY244" i="1"/>
  <c r="AQ244" i="1"/>
  <c r="DU244" i="1"/>
  <c r="BX244" i="1"/>
  <c r="EO244" i="1"/>
  <c r="BV244" i="1"/>
  <c r="BU244" i="1"/>
  <c r="DC244" i="1"/>
  <c r="DD244" i="1"/>
  <c r="BW244" i="1"/>
  <c r="EL244" i="1"/>
  <c r="EC244" i="1"/>
  <c r="EF244" i="1"/>
  <c r="DW244" i="1"/>
  <c r="DZ244" i="1"/>
  <c r="BT244" i="1"/>
  <c r="S244" i="1"/>
  <c r="T244" i="1"/>
  <c r="Y244" i="1"/>
  <c r="AA244" i="1"/>
  <c r="V244" i="1"/>
  <c r="AC244" i="1"/>
  <c r="DE244" i="1"/>
  <c r="DF244" i="1"/>
  <c r="R244" i="1"/>
  <c r="Q244" i="1"/>
  <c r="EK244" i="1"/>
  <c r="BF244" i="1"/>
  <c r="BG244" i="1"/>
  <c r="EM244" i="1"/>
  <c r="DT244" i="1"/>
  <c r="DS244" i="1"/>
  <c r="BE244" i="1"/>
  <c r="AH244" i="1"/>
  <c r="EB244" i="1"/>
  <c r="AZ244" i="1"/>
  <c r="CY244" i="1"/>
  <c r="BA244" i="1"/>
  <c r="BL244" i="1"/>
  <c r="AT244" i="1"/>
  <c r="P244" i="1"/>
  <c r="CG244" i="1"/>
  <c r="CX244" i="1"/>
  <c r="AE244" i="1"/>
  <c r="EI244" i="1"/>
  <c r="AJ244" i="1"/>
  <c r="CH244" i="1"/>
  <c r="AS244" i="1"/>
  <c r="EH244" i="1"/>
  <c r="CC244" i="1"/>
  <c r="BC244" i="1"/>
  <c r="DX244" i="1"/>
  <c r="EJ244" i="1"/>
  <c r="AK244" i="1"/>
  <c r="BD244" i="1"/>
  <c r="BN244" i="1"/>
  <c r="AU244" i="1"/>
  <c r="AI244" i="1"/>
  <c r="BM244" i="1"/>
  <c r="W244" i="1"/>
  <c r="DR244" i="1"/>
  <c r="CK244" i="1"/>
  <c r="EN244" i="1"/>
  <c r="EG244" i="1"/>
  <c r="EP244" i="1"/>
  <c r="DH244" i="1"/>
  <c r="CO244" i="1"/>
  <c r="CF244" i="1"/>
  <c r="AL244" i="1"/>
  <c r="EQ244" i="1"/>
  <c r="CV244" i="1"/>
  <c r="AF244" i="1"/>
  <c r="AR244" i="1"/>
  <c r="DG244" i="1"/>
  <c r="DQ244" i="1"/>
  <c r="CN244" i="1"/>
  <c r="CE244" i="1"/>
  <c r="BH244" i="1"/>
  <c r="DP244" i="1"/>
  <c r="ED244" i="1"/>
  <c r="L244" i="1"/>
  <c r="BJ244" i="1"/>
  <c r="AP244" i="1"/>
  <c r="EA244" i="1"/>
  <c r="CP244" i="1"/>
  <c r="AO244" i="1"/>
  <c r="DN244" i="1"/>
  <c r="CJ244" i="1"/>
  <c r="BI244" i="1"/>
  <c r="M244" i="1"/>
  <c r="AX244" i="1"/>
  <c r="DK244" i="1"/>
  <c r="CW244" i="1"/>
  <c r="CB244" i="1"/>
  <c r="BB244" i="1"/>
  <c r="CQ244" i="1"/>
  <c r="AM244" i="1"/>
  <c r="DJ244" i="1"/>
  <c r="N244" i="1"/>
  <c r="CU244" i="1"/>
  <c r="BK244" i="1"/>
  <c r="DL244" i="1"/>
  <c r="AG244" i="1"/>
  <c r="CL244" i="1"/>
  <c r="CM244" i="1"/>
  <c r="CD244" i="1"/>
  <c r="AB244" i="1"/>
  <c r="CS244" i="1"/>
  <c r="CT244" i="1"/>
  <c r="DM244" i="1"/>
  <c r="DO244" i="1"/>
  <c r="ES244" i="1"/>
  <c r="DI244" i="1"/>
  <c r="AV244" i="1"/>
  <c r="CZ244" i="1"/>
  <c r="CA244" i="1"/>
  <c r="CI244" i="1"/>
  <c r="AN244" i="1"/>
  <c r="ER244" i="1"/>
  <c r="O244" i="1"/>
  <c r="AY244" i="1"/>
  <c r="BO244" i="1"/>
  <c r="BS1110" i="4" l="1"/>
  <c r="BZ1110" i="4"/>
  <c r="CD1110" i="4"/>
  <c r="BP1110" i="4"/>
  <c r="BW1110" i="4"/>
  <c r="CF1110" i="4"/>
  <c r="BR1110" i="4"/>
  <c r="CG1110" i="4"/>
  <c r="BY1110" i="4"/>
  <c r="BW302" i="4"/>
  <c r="BP302" i="4"/>
  <c r="CD302" i="4"/>
  <c r="BS302" i="4"/>
  <c r="CG302" i="4"/>
  <c r="BZ302" i="4"/>
  <c r="CF302" i="4"/>
  <c r="BY302" i="4"/>
  <c r="BR302" i="4"/>
  <c r="BQ238" i="4"/>
  <c r="CE238" i="4"/>
  <c r="BX238" i="4"/>
  <c r="F239" i="4"/>
  <c r="BT236" i="4"/>
  <c r="CH236" i="4"/>
  <c r="CA236" i="4"/>
  <c r="CH614" i="4"/>
  <c r="CA614" i="4"/>
  <c r="BT614" i="4"/>
  <c r="CE550" i="4"/>
  <c r="BX550" i="4"/>
  <c r="BQ550" i="4"/>
  <c r="CF701" i="4"/>
  <c r="BY701" i="4"/>
  <c r="BR701" i="4"/>
  <c r="CD701" i="4"/>
  <c r="BW701" i="4"/>
  <c r="BP701" i="4"/>
  <c r="CG701" i="4"/>
  <c r="BZ701" i="4"/>
  <c r="BS701" i="4"/>
  <c r="B236" i="4"/>
  <c r="I237" i="4"/>
  <c r="H232" i="1"/>
  <c r="G303" i="4"/>
  <c r="H303" i="4"/>
  <c r="E303" i="4"/>
  <c r="E702" i="4"/>
  <c r="H702" i="4"/>
  <c r="G702" i="4"/>
  <c r="A304" i="4"/>
  <c r="AW245" i="1"/>
  <c r="BY245" i="1"/>
  <c r="BZ245" i="1"/>
  <c r="EE245" i="1"/>
  <c r="DV245" i="1"/>
  <c r="I615" i="4"/>
  <c r="F551" i="4"/>
  <c r="DY245" i="1"/>
  <c r="AQ245" i="1"/>
  <c r="DU245" i="1"/>
  <c r="BX245" i="1"/>
  <c r="EO245" i="1"/>
  <c r="BV245" i="1"/>
  <c r="BU245" i="1"/>
  <c r="DC245" i="1"/>
  <c r="DD245" i="1"/>
  <c r="BW245" i="1"/>
  <c r="EL245" i="1"/>
  <c r="EC245" i="1"/>
  <c r="EF245" i="1"/>
  <c r="DW245" i="1"/>
  <c r="DZ245" i="1"/>
  <c r="BT245" i="1"/>
  <c r="S245" i="1"/>
  <c r="T245" i="1"/>
  <c r="Y245" i="1"/>
  <c r="AA245" i="1"/>
  <c r="V245" i="1"/>
  <c r="AC245" i="1"/>
  <c r="DE245" i="1"/>
  <c r="DF245" i="1"/>
  <c r="R245" i="1"/>
  <c r="Q245" i="1"/>
  <c r="EK245" i="1"/>
  <c r="BF245" i="1"/>
  <c r="BG245" i="1"/>
  <c r="EM245" i="1"/>
  <c r="DT245" i="1"/>
  <c r="DS245" i="1"/>
  <c r="AX245" i="1"/>
  <c r="AY245" i="1"/>
  <c r="AP245" i="1"/>
  <c r="BK245" i="1"/>
  <c r="CP245" i="1"/>
  <c r="CQ245" i="1"/>
  <c r="L245" i="1"/>
  <c r="N245" i="1"/>
  <c r="M245" i="1"/>
  <c r="CT245" i="1"/>
  <c r="CU245" i="1"/>
  <c r="CS245" i="1"/>
  <c r="DO245" i="1"/>
  <c r="DM245" i="1"/>
  <c r="O245" i="1"/>
  <c r="AK245" i="1"/>
  <c r="EJ245" i="1"/>
  <c r="BD245" i="1"/>
  <c r="ED245" i="1"/>
  <c r="BN245" i="1"/>
  <c r="BM245" i="1"/>
  <c r="DG245" i="1"/>
  <c r="AN245" i="1"/>
  <c r="AL245" i="1"/>
  <c r="BH245" i="1"/>
  <c r="AM245" i="1"/>
  <c r="BJ245" i="1"/>
  <c r="BI245" i="1"/>
  <c r="EG245" i="1"/>
  <c r="ER245" i="1"/>
  <c r="DQ245" i="1"/>
  <c r="EN245" i="1"/>
  <c r="CN245" i="1"/>
  <c r="EQ245" i="1"/>
  <c r="BL245" i="1"/>
  <c r="AS245" i="1"/>
  <c r="CA245" i="1"/>
  <c r="EP245" i="1"/>
  <c r="ES245" i="1"/>
  <c r="AR245" i="1"/>
  <c r="CO245" i="1"/>
  <c r="AO245" i="1"/>
  <c r="DH245" i="1"/>
  <c r="AT245" i="1"/>
  <c r="CB245" i="1"/>
  <c r="AB245" i="1"/>
  <c r="EA245" i="1"/>
  <c r="DL245" i="1"/>
  <c r="CC245" i="1"/>
  <c r="AF245" i="1"/>
  <c r="AZ245" i="1"/>
  <c r="CF245" i="1"/>
  <c r="BE245" i="1"/>
  <c r="AG245" i="1"/>
  <c r="BA245" i="1"/>
  <c r="DJ245" i="1"/>
  <c r="AH245" i="1"/>
  <c r="AU245" i="1"/>
  <c r="EB245" i="1"/>
  <c r="DP245" i="1"/>
  <c r="CK245" i="1"/>
  <c r="AE245" i="1"/>
  <c r="AV245" i="1"/>
  <c r="DX245" i="1"/>
  <c r="EH245" i="1"/>
  <c r="CL245" i="1"/>
  <c r="CG245" i="1"/>
  <c r="P245" i="1"/>
  <c r="BB245" i="1"/>
  <c r="EI245" i="1"/>
  <c r="DN245" i="1"/>
  <c r="CV245" i="1"/>
  <c r="BO245" i="1"/>
  <c r="AI245" i="1"/>
  <c r="CM245" i="1"/>
  <c r="AJ245" i="1"/>
  <c r="CZ245" i="1"/>
  <c r="DR245" i="1"/>
  <c r="CD245" i="1"/>
  <c r="DK245" i="1"/>
  <c r="CH245" i="1"/>
  <c r="CW245" i="1"/>
  <c r="CE245" i="1"/>
  <c r="DI245" i="1"/>
  <c r="CI245" i="1"/>
  <c r="CX245" i="1"/>
  <c r="CJ245" i="1"/>
  <c r="W245" i="1"/>
  <c r="BC245" i="1"/>
  <c r="CY245" i="1"/>
  <c r="BT237" i="4" l="1"/>
  <c r="CA237" i="4"/>
  <c r="CH237" i="4"/>
  <c r="CD303" i="4"/>
  <c r="BP303" i="4"/>
  <c r="BW303" i="4"/>
  <c r="BZ303" i="4"/>
  <c r="BS303" i="4"/>
  <c r="CG303" i="4"/>
  <c r="CF303" i="4"/>
  <c r="BR303" i="4"/>
  <c r="BY303" i="4"/>
  <c r="CE239" i="4"/>
  <c r="BQ239" i="4"/>
  <c r="BX239" i="4"/>
  <c r="F240" i="4"/>
  <c r="CE551" i="4"/>
  <c r="BQ551" i="4"/>
  <c r="BX551" i="4"/>
  <c r="CA615" i="4"/>
  <c r="BT615" i="4"/>
  <c r="CH615" i="4"/>
  <c r="BR702" i="4"/>
  <c r="CF702" i="4"/>
  <c r="BY702" i="4"/>
  <c r="BS702" i="4"/>
  <c r="CG702" i="4"/>
  <c r="BZ702" i="4"/>
  <c r="BP702" i="4"/>
  <c r="BW702" i="4"/>
  <c r="CD702" i="4"/>
  <c r="B237" i="4"/>
  <c r="I238" i="4"/>
  <c r="H233" i="1"/>
  <c r="G304" i="4"/>
  <c r="H304" i="4"/>
  <c r="E304" i="4"/>
  <c r="E703" i="4"/>
  <c r="H703" i="4"/>
  <c r="G703" i="4"/>
  <c r="A305" i="4"/>
  <c r="AW246" i="1"/>
  <c r="BZ246" i="1"/>
  <c r="BY246" i="1"/>
  <c r="EE246" i="1"/>
  <c r="DV246" i="1"/>
  <c r="F552" i="4"/>
  <c r="I616" i="4"/>
  <c r="DY246" i="1"/>
  <c r="AQ246" i="1"/>
  <c r="DU246" i="1"/>
  <c r="BX246" i="1"/>
  <c r="EO246" i="1"/>
  <c r="BV246" i="1"/>
  <c r="BU246" i="1"/>
  <c r="DC246" i="1"/>
  <c r="DD246" i="1"/>
  <c r="BW246" i="1"/>
  <c r="EL246" i="1"/>
  <c r="EC246" i="1"/>
  <c r="EF246" i="1"/>
  <c r="DW246" i="1"/>
  <c r="DZ246" i="1"/>
  <c r="BT246" i="1"/>
  <c r="S246" i="1"/>
  <c r="T246" i="1"/>
  <c r="AA246" i="1"/>
  <c r="Y246" i="1"/>
  <c r="V246" i="1"/>
  <c r="AC246" i="1"/>
  <c r="DE246" i="1"/>
  <c r="DF246" i="1"/>
  <c r="R246" i="1"/>
  <c r="Q246" i="1"/>
  <c r="EK246" i="1"/>
  <c r="BG246" i="1"/>
  <c r="BF246" i="1"/>
  <c r="AV246" i="1"/>
  <c r="EM246" i="1"/>
  <c r="DS246" i="1"/>
  <c r="DT246" i="1"/>
  <c r="DN246" i="1"/>
  <c r="CG246" i="1"/>
  <c r="BH246" i="1"/>
  <c r="BM246" i="1"/>
  <c r="AR246" i="1"/>
  <c r="CA246" i="1"/>
  <c r="DH246" i="1"/>
  <c r="AT246" i="1"/>
  <c r="AZ246" i="1"/>
  <c r="AS246" i="1"/>
  <c r="DQ246" i="1"/>
  <c r="CC246" i="1"/>
  <c r="EP246" i="1"/>
  <c r="DR246" i="1"/>
  <c r="CD246" i="1"/>
  <c r="CH246" i="1"/>
  <c r="CZ246" i="1"/>
  <c r="CE246" i="1"/>
  <c r="CW246" i="1"/>
  <c r="CF246" i="1"/>
  <c r="EN246" i="1"/>
  <c r="EQ246" i="1"/>
  <c r="EH246" i="1"/>
  <c r="DL246" i="1"/>
  <c r="AH246" i="1"/>
  <c r="BA246" i="1"/>
  <c r="DJ246" i="1"/>
  <c r="AI246" i="1"/>
  <c r="CB246" i="1"/>
  <c r="P246" i="1"/>
  <c r="CX246" i="1"/>
  <c r="BC246" i="1"/>
  <c r="BO246" i="1"/>
  <c r="AO246" i="1"/>
  <c r="BB246" i="1"/>
  <c r="DK246" i="1"/>
  <c r="EI246" i="1"/>
  <c r="EB246" i="1"/>
  <c r="AG246" i="1"/>
  <c r="AJ246" i="1"/>
  <c r="DI246" i="1"/>
  <c r="EJ246" i="1"/>
  <c r="AK246" i="1"/>
  <c r="BE246" i="1"/>
  <c r="CI246" i="1"/>
  <c r="DG246" i="1"/>
  <c r="BD246" i="1"/>
  <c r="DX246" i="1"/>
  <c r="BN246" i="1"/>
  <c r="AU246" i="1"/>
  <c r="N246" i="1"/>
  <c r="CJ246" i="1"/>
  <c r="EA246" i="1"/>
  <c r="AM246" i="1"/>
  <c r="EG246" i="1"/>
  <c r="ED246" i="1"/>
  <c r="BI246" i="1"/>
  <c r="CK246" i="1"/>
  <c r="AE246" i="1"/>
  <c r="CL246" i="1"/>
  <c r="CN246" i="1"/>
  <c r="BJ246" i="1"/>
  <c r="CU246" i="1"/>
  <c r="CO246" i="1"/>
  <c r="AN246" i="1"/>
  <c r="L246" i="1"/>
  <c r="AB246" i="1"/>
  <c r="DP246" i="1"/>
  <c r="W246" i="1"/>
  <c r="M246" i="1"/>
  <c r="BK246" i="1"/>
  <c r="DO246" i="1"/>
  <c r="O246" i="1"/>
  <c r="AY246" i="1"/>
  <c r="CP246" i="1"/>
  <c r="AL246" i="1"/>
  <c r="CY246" i="1"/>
  <c r="CT246" i="1"/>
  <c r="CM246" i="1"/>
  <c r="ER246" i="1"/>
  <c r="DM246" i="1"/>
  <c r="ES246" i="1"/>
  <c r="CV246" i="1"/>
  <c r="BL246" i="1"/>
  <c r="CS246" i="1"/>
  <c r="AX246" i="1"/>
  <c r="AF246" i="1"/>
  <c r="AP246" i="1"/>
  <c r="CQ246" i="1"/>
  <c r="BQ240" i="4" l="1"/>
  <c r="CE240" i="4"/>
  <c r="BX240" i="4"/>
  <c r="F241" i="4"/>
  <c r="CH238" i="4"/>
  <c r="CA238" i="4"/>
  <c r="BT238" i="4"/>
  <c r="BW304" i="4"/>
  <c r="CD304" i="4"/>
  <c r="BP304" i="4"/>
  <c r="CG304" i="4"/>
  <c r="BZ304" i="4"/>
  <c r="BS304" i="4"/>
  <c r="CF304" i="4"/>
  <c r="BY304" i="4"/>
  <c r="BR304" i="4"/>
  <c r="BZ703" i="4"/>
  <c r="BS703" i="4"/>
  <c r="CG703" i="4"/>
  <c r="CD703" i="4"/>
  <c r="BW703" i="4"/>
  <c r="BP703" i="4"/>
  <c r="CF703" i="4"/>
  <c r="BY703" i="4"/>
  <c r="BR703" i="4"/>
  <c r="CH616" i="4"/>
  <c r="CA616" i="4"/>
  <c r="BT616" i="4"/>
  <c r="CE552" i="4"/>
  <c r="BQ552" i="4"/>
  <c r="BX552" i="4"/>
  <c r="B238" i="4"/>
  <c r="I239" i="4"/>
  <c r="H234" i="1"/>
  <c r="G305" i="4"/>
  <c r="E305" i="4"/>
  <c r="H305" i="4"/>
  <c r="E704" i="4"/>
  <c r="H704" i="4"/>
  <c r="G704" i="4"/>
  <c r="A306" i="4"/>
  <c r="AW247" i="1"/>
  <c r="BZ247" i="1"/>
  <c r="BY247" i="1"/>
  <c r="EE247" i="1"/>
  <c r="DV247" i="1"/>
  <c r="I617" i="4"/>
  <c r="F553" i="4"/>
  <c r="DY247" i="1"/>
  <c r="AQ247" i="1"/>
  <c r="DU247" i="1"/>
  <c r="BX247" i="1"/>
  <c r="EO247" i="1"/>
  <c r="BV247" i="1"/>
  <c r="BU247" i="1"/>
  <c r="DC247" i="1"/>
  <c r="DD247" i="1"/>
  <c r="BW247" i="1"/>
  <c r="EL247" i="1"/>
  <c r="EC247" i="1"/>
  <c r="EF247" i="1"/>
  <c r="DW247" i="1"/>
  <c r="DZ247" i="1"/>
  <c r="BT247" i="1"/>
  <c r="S247" i="1"/>
  <c r="T247" i="1"/>
  <c r="Y247" i="1"/>
  <c r="AA247" i="1"/>
  <c r="V247" i="1"/>
  <c r="AC247" i="1"/>
  <c r="DE247" i="1"/>
  <c r="DF247" i="1"/>
  <c r="R247" i="1"/>
  <c r="Q247" i="1"/>
  <c r="EK247" i="1"/>
  <c r="BF247" i="1"/>
  <c r="BG247" i="1"/>
  <c r="EM247" i="1"/>
  <c r="DS247" i="1"/>
  <c r="DT247" i="1"/>
  <c r="EA247" i="1"/>
  <c r="CA247" i="1"/>
  <c r="CB247" i="1"/>
  <c r="CC247" i="1"/>
  <c r="DR247" i="1"/>
  <c r="CH247" i="1"/>
  <c r="CE247" i="1"/>
  <c r="AG247" i="1"/>
  <c r="CX247" i="1"/>
  <c r="EH247" i="1"/>
  <c r="AM247" i="1"/>
  <c r="CD247" i="1"/>
  <c r="BI247" i="1"/>
  <c r="CW247" i="1"/>
  <c r="EG247" i="1"/>
  <c r="AH247" i="1"/>
  <c r="AN247" i="1"/>
  <c r="BA247" i="1"/>
  <c r="DQ247" i="1"/>
  <c r="ER247" i="1"/>
  <c r="AZ247" i="1"/>
  <c r="BJ247" i="1"/>
  <c r="AX247" i="1"/>
  <c r="ES247" i="1"/>
  <c r="AY247" i="1"/>
  <c r="DP247" i="1"/>
  <c r="AP247" i="1"/>
  <c r="CK247" i="1"/>
  <c r="CF247" i="1"/>
  <c r="CJ247" i="1"/>
  <c r="CI247" i="1"/>
  <c r="BK247" i="1"/>
  <c r="BL247" i="1"/>
  <c r="L247" i="1"/>
  <c r="BM247" i="1"/>
  <c r="CS247" i="1"/>
  <c r="AR247" i="1"/>
  <c r="DG247" i="1"/>
  <c r="M247" i="1"/>
  <c r="AS247" i="1"/>
  <c r="CT247" i="1"/>
  <c r="DH247" i="1"/>
  <c r="DM247" i="1"/>
  <c r="AT247" i="1"/>
  <c r="N247" i="1"/>
  <c r="CU247" i="1"/>
  <c r="EN247" i="1"/>
  <c r="DO247" i="1"/>
  <c r="AV247" i="1"/>
  <c r="O247" i="1"/>
  <c r="CG247" i="1"/>
  <c r="CV247" i="1"/>
  <c r="DN247" i="1"/>
  <c r="CZ247" i="1"/>
  <c r="AF247" i="1"/>
  <c r="P247" i="1"/>
  <c r="CY247" i="1"/>
  <c r="EQ247" i="1"/>
  <c r="EP247" i="1"/>
  <c r="EI247" i="1"/>
  <c r="AJ247" i="1"/>
  <c r="EJ247" i="1"/>
  <c r="DK247" i="1"/>
  <c r="BB247" i="1"/>
  <c r="AK247" i="1"/>
  <c r="DI247" i="1"/>
  <c r="AI247" i="1"/>
  <c r="DJ247" i="1"/>
  <c r="CM247" i="1"/>
  <c r="AB247" i="1"/>
  <c r="AO247" i="1"/>
  <c r="W247" i="1"/>
  <c r="CN247" i="1"/>
  <c r="CO247" i="1"/>
  <c r="BO247" i="1"/>
  <c r="CP247" i="1"/>
  <c r="BC247" i="1"/>
  <c r="EB247" i="1"/>
  <c r="AL247" i="1"/>
  <c r="BE247" i="1"/>
  <c r="BH247" i="1"/>
  <c r="DX247" i="1"/>
  <c r="AE247" i="1"/>
  <c r="CL247" i="1"/>
  <c r="DL247" i="1"/>
  <c r="BD247" i="1"/>
  <c r="BN247" i="1"/>
  <c r="CQ247" i="1"/>
  <c r="ED247" i="1"/>
  <c r="AU247" i="1"/>
  <c r="BZ305" i="4" l="1"/>
  <c r="BS305" i="4"/>
  <c r="CG305" i="4"/>
  <c r="BP305" i="4"/>
  <c r="BW305" i="4"/>
  <c r="CD305" i="4"/>
  <c r="BY305" i="4"/>
  <c r="BR305" i="4"/>
  <c r="CF305" i="4"/>
  <c r="BT239" i="4"/>
  <c r="CH239" i="4"/>
  <c r="CA239" i="4"/>
  <c r="BQ241" i="4"/>
  <c r="CE241" i="4"/>
  <c r="BX241" i="4"/>
  <c r="F242" i="4"/>
  <c r="BQ553" i="4"/>
  <c r="CE553" i="4"/>
  <c r="BX553" i="4"/>
  <c r="CH617" i="4"/>
  <c r="BT617" i="4"/>
  <c r="CA617" i="4"/>
  <c r="CF704" i="4"/>
  <c r="BY704" i="4"/>
  <c r="BR704" i="4"/>
  <c r="CG704" i="4"/>
  <c r="BS704" i="4"/>
  <c r="BZ704" i="4"/>
  <c r="CD704" i="4"/>
  <c r="BP704" i="4"/>
  <c r="BW704" i="4"/>
  <c r="I240" i="4"/>
  <c r="B239" i="4"/>
  <c r="H235" i="1"/>
  <c r="G306" i="4"/>
  <c r="E306" i="4"/>
  <c r="H306" i="4"/>
  <c r="E705" i="4"/>
  <c r="H705" i="4"/>
  <c r="G705" i="4"/>
  <c r="A307" i="4"/>
  <c r="CH240" i="4" l="1"/>
  <c r="CA240" i="4"/>
  <c r="BT240" i="4"/>
  <c r="CE242" i="4"/>
  <c r="BX242" i="4"/>
  <c r="BQ242" i="4"/>
  <c r="F243" i="4"/>
  <c r="CG306" i="4"/>
  <c r="BZ306" i="4"/>
  <c r="BS306" i="4"/>
  <c r="BW306" i="4"/>
  <c r="CD306" i="4"/>
  <c r="BP306" i="4"/>
  <c r="BR306" i="4"/>
  <c r="CF306" i="4"/>
  <c r="BY306" i="4"/>
  <c r="BR705" i="4"/>
  <c r="CF705" i="4"/>
  <c r="BY705" i="4"/>
  <c r="BS705" i="4"/>
  <c r="CG705" i="4"/>
  <c r="BZ705" i="4"/>
  <c r="BP705" i="4"/>
  <c r="CD705" i="4"/>
  <c r="BW705" i="4"/>
  <c r="I241" i="4"/>
  <c r="B240" i="4"/>
  <c r="H236" i="1"/>
  <c r="G307" i="4"/>
  <c r="E307" i="4"/>
  <c r="H307" i="4"/>
  <c r="H706" i="4"/>
  <c r="E706" i="4"/>
  <c r="G706" i="4"/>
  <c r="A308" i="4"/>
  <c r="I618" i="4"/>
  <c r="F554" i="4"/>
  <c r="BT241" i="4" l="1"/>
  <c r="CH241" i="4"/>
  <c r="CA241" i="4"/>
  <c r="CG307" i="4"/>
  <c r="BS307" i="4"/>
  <c r="BZ307" i="4"/>
  <c r="BW307" i="4"/>
  <c r="BP307" i="4"/>
  <c r="CD307" i="4"/>
  <c r="CF307" i="4"/>
  <c r="BY307" i="4"/>
  <c r="BR307" i="4"/>
  <c r="BQ243" i="4"/>
  <c r="CE243" i="4"/>
  <c r="BX243" i="4"/>
  <c r="F244" i="4"/>
  <c r="CF706" i="4"/>
  <c r="BY706" i="4"/>
  <c r="BR706" i="4"/>
  <c r="CD706" i="4"/>
  <c r="BW706" i="4"/>
  <c r="BP706" i="4"/>
  <c r="CG706" i="4"/>
  <c r="BZ706" i="4"/>
  <c r="BS706" i="4"/>
  <c r="BX554" i="4"/>
  <c r="CE554" i="4"/>
  <c r="BQ554" i="4"/>
  <c r="BT618" i="4"/>
  <c r="CA618" i="4"/>
  <c r="CH618" i="4"/>
  <c r="B241" i="4"/>
  <c r="I242" i="4"/>
  <c r="H237" i="1"/>
  <c r="G308" i="4"/>
  <c r="E308" i="4"/>
  <c r="H308" i="4"/>
  <c r="H707" i="4"/>
  <c r="E707" i="4"/>
  <c r="G707" i="4"/>
  <c r="A309" i="4"/>
  <c r="F555" i="4"/>
  <c r="I619" i="4"/>
  <c r="CG308" i="4" l="1"/>
  <c r="BZ308" i="4"/>
  <c r="BS308" i="4"/>
  <c r="CD308" i="4"/>
  <c r="BW308" i="4"/>
  <c r="BP308" i="4"/>
  <c r="BY308" i="4"/>
  <c r="CF308" i="4"/>
  <c r="BR308" i="4"/>
  <c r="BQ244" i="4"/>
  <c r="BX244" i="4"/>
  <c r="CE244" i="4"/>
  <c r="F245" i="4"/>
  <c r="CA242" i="4"/>
  <c r="BT242" i="4"/>
  <c r="CH242" i="4"/>
  <c r="CF707" i="4"/>
  <c r="BY707" i="4"/>
  <c r="BR707" i="4"/>
  <c r="CD707" i="4"/>
  <c r="BW707" i="4"/>
  <c r="BP707" i="4"/>
  <c r="CG707" i="4"/>
  <c r="BZ707" i="4"/>
  <c r="BS707" i="4"/>
  <c r="CH619" i="4"/>
  <c r="CA619" i="4"/>
  <c r="BT619" i="4"/>
  <c r="BQ555" i="4"/>
  <c r="CE555" i="4"/>
  <c r="BX555" i="4"/>
  <c r="B242" i="4"/>
  <c r="I243" i="4"/>
  <c r="H238" i="1"/>
  <c r="G309" i="4"/>
  <c r="H309" i="4"/>
  <c r="E309" i="4"/>
  <c r="H708" i="4"/>
  <c r="E708" i="4"/>
  <c r="G708" i="4"/>
  <c r="A310" i="4"/>
  <c r="I620" i="4"/>
  <c r="F556" i="4"/>
  <c r="BW309" i="4" l="1"/>
  <c r="BP309" i="4"/>
  <c r="CD309" i="4"/>
  <c r="CG309" i="4"/>
  <c r="BZ309" i="4"/>
  <c r="BS309" i="4"/>
  <c r="CF309" i="4"/>
  <c r="BY309" i="4"/>
  <c r="BR309" i="4"/>
  <c r="BX245" i="4"/>
  <c r="CE245" i="4"/>
  <c r="BQ245" i="4"/>
  <c r="F246" i="4"/>
  <c r="CH243" i="4"/>
  <c r="BT243" i="4"/>
  <c r="CA243" i="4"/>
  <c r="BX556" i="4"/>
  <c r="BQ556" i="4"/>
  <c r="CE556" i="4"/>
  <c r="CH620" i="4"/>
  <c r="CA620" i="4"/>
  <c r="BT620" i="4"/>
  <c r="BR708" i="4"/>
  <c r="BY708" i="4"/>
  <c r="CF708" i="4"/>
  <c r="BW708" i="4"/>
  <c r="BP708" i="4"/>
  <c r="CD708" i="4"/>
  <c r="BS708" i="4"/>
  <c r="BZ708" i="4"/>
  <c r="CG708" i="4"/>
  <c r="B243" i="4"/>
  <c r="I244" i="4"/>
  <c r="H239" i="1"/>
  <c r="G310" i="4"/>
  <c r="H310" i="4"/>
  <c r="E310" i="4"/>
  <c r="H709" i="4"/>
  <c r="E709" i="4"/>
  <c r="G709" i="4"/>
  <c r="A311" i="4"/>
  <c r="F557" i="4"/>
  <c r="I621" i="4"/>
  <c r="CD310" i="4" l="1"/>
  <c r="BW310" i="4"/>
  <c r="BP310" i="4"/>
  <c r="CG310" i="4"/>
  <c r="BZ310" i="4"/>
  <c r="BS310" i="4"/>
  <c r="CF310" i="4"/>
  <c r="BY310" i="4"/>
  <c r="BR310" i="4"/>
  <c r="BQ246" i="4"/>
  <c r="BX246" i="4"/>
  <c r="CE246" i="4"/>
  <c r="F247" i="4"/>
  <c r="CA244" i="4"/>
  <c r="BT244" i="4"/>
  <c r="CH244" i="4"/>
  <c r="CF709" i="4"/>
  <c r="BY709" i="4"/>
  <c r="BR709" i="4"/>
  <c r="CD709" i="4"/>
  <c r="BW709" i="4"/>
  <c r="BP709" i="4"/>
  <c r="CG709" i="4"/>
  <c r="BZ709" i="4"/>
  <c r="BS709" i="4"/>
  <c r="BT621" i="4"/>
  <c r="CH621" i="4"/>
  <c r="CA621" i="4"/>
  <c r="CE557" i="4"/>
  <c r="BQ557" i="4"/>
  <c r="BX557" i="4"/>
  <c r="B244" i="4"/>
  <c r="I245" i="4"/>
  <c r="H240" i="1"/>
  <c r="G311" i="4"/>
  <c r="H311" i="4"/>
  <c r="E311" i="4"/>
  <c r="E710" i="4"/>
  <c r="G710" i="4"/>
  <c r="H710" i="4"/>
  <c r="A312" i="4"/>
  <c r="BW311" i="4" l="1"/>
  <c r="CD311" i="4"/>
  <c r="BP311" i="4"/>
  <c r="BZ311" i="4"/>
  <c r="BS311" i="4"/>
  <c r="CG311" i="4"/>
  <c r="BR311" i="4"/>
  <c r="CF311" i="4"/>
  <c r="BY311" i="4"/>
  <c r="CE247" i="4"/>
  <c r="BX247" i="4"/>
  <c r="BQ247" i="4"/>
  <c r="F248" i="4"/>
  <c r="CH245" i="4"/>
  <c r="BT245" i="4"/>
  <c r="CA245" i="4"/>
  <c r="CG710" i="4"/>
  <c r="BZ710" i="4"/>
  <c r="BS710" i="4"/>
  <c r="CF710" i="4"/>
  <c r="BY710" i="4"/>
  <c r="BR710" i="4"/>
  <c r="BW710" i="4"/>
  <c r="BP710" i="4"/>
  <c r="CD710" i="4"/>
  <c r="I246" i="4"/>
  <c r="B245" i="4"/>
  <c r="H241" i="1"/>
  <c r="G312" i="4"/>
  <c r="H312" i="4"/>
  <c r="E312" i="4"/>
  <c r="E711" i="4"/>
  <c r="G711" i="4"/>
  <c r="H711" i="4"/>
  <c r="A313" i="4"/>
  <c r="F558" i="4"/>
  <c r="I622" i="4"/>
  <c r="CH246" i="4" l="1"/>
  <c r="BT246" i="4"/>
  <c r="CA246" i="4"/>
  <c r="BW312" i="4"/>
  <c r="CD312" i="4"/>
  <c r="BP312" i="4"/>
  <c r="CG312" i="4"/>
  <c r="BZ312" i="4"/>
  <c r="BS312" i="4"/>
  <c r="CF312" i="4"/>
  <c r="BY312" i="4"/>
  <c r="BR312" i="4"/>
  <c r="BX248" i="4"/>
  <c r="BQ248" i="4"/>
  <c r="CE248" i="4"/>
  <c r="F249" i="4"/>
  <c r="CH622" i="4"/>
  <c r="CA622" i="4"/>
  <c r="BT622" i="4"/>
  <c r="BQ558" i="4"/>
  <c r="CE558" i="4"/>
  <c r="BX558" i="4"/>
  <c r="BS711" i="4"/>
  <c r="BZ711" i="4"/>
  <c r="CG711" i="4"/>
  <c r="BR711" i="4"/>
  <c r="BY711" i="4"/>
  <c r="CF711" i="4"/>
  <c r="BW711" i="4"/>
  <c r="BP711" i="4"/>
  <c r="CD711" i="4"/>
  <c r="I247" i="4"/>
  <c r="B246" i="4"/>
  <c r="H242" i="1"/>
  <c r="G313" i="4"/>
  <c r="E313" i="4"/>
  <c r="H313" i="4"/>
  <c r="E712" i="4"/>
  <c r="G712" i="4"/>
  <c r="H712" i="4"/>
  <c r="A314" i="4"/>
  <c r="I623" i="4"/>
  <c r="F559" i="4"/>
  <c r="CH247" i="4" l="1"/>
  <c r="CA247" i="4"/>
  <c r="BT247" i="4"/>
  <c r="CG313" i="4"/>
  <c r="BZ313" i="4"/>
  <c r="BS313" i="4"/>
  <c r="BP313" i="4"/>
  <c r="CD313" i="4"/>
  <c r="BW313" i="4"/>
  <c r="CF313" i="4"/>
  <c r="BY313" i="4"/>
  <c r="BR313" i="4"/>
  <c r="CE249" i="4"/>
  <c r="BX249" i="4"/>
  <c r="BQ249" i="4"/>
  <c r="F250" i="4"/>
  <c r="CG712" i="4"/>
  <c r="BZ712" i="4"/>
  <c r="BS712" i="4"/>
  <c r="CF712" i="4"/>
  <c r="BY712" i="4"/>
  <c r="BR712" i="4"/>
  <c r="BQ559" i="4"/>
  <c r="CE559" i="4"/>
  <c r="BX559" i="4"/>
  <c r="BT623" i="4"/>
  <c r="CH623" i="4"/>
  <c r="CA623" i="4"/>
  <c r="CD712" i="4"/>
  <c r="BW712" i="4"/>
  <c r="BP712" i="4"/>
  <c r="B247" i="4"/>
  <c r="I248" i="4"/>
  <c r="H243" i="1"/>
  <c r="G314" i="4"/>
  <c r="E314" i="4"/>
  <c r="H314" i="4"/>
  <c r="E713" i="4"/>
  <c r="G713" i="4"/>
  <c r="H713" i="4"/>
  <c r="A315" i="4"/>
  <c r="F560" i="4"/>
  <c r="I624" i="4"/>
  <c r="BS314" i="4" l="1"/>
  <c r="BZ314" i="4"/>
  <c r="CG314" i="4"/>
  <c r="BW314" i="4"/>
  <c r="BP314" i="4"/>
  <c r="CD314" i="4"/>
  <c r="CF314" i="4"/>
  <c r="BY314" i="4"/>
  <c r="BR314" i="4"/>
  <c r="BQ250" i="4"/>
  <c r="BX250" i="4"/>
  <c r="CE250" i="4"/>
  <c r="F251" i="4"/>
  <c r="BT248" i="4"/>
  <c r="CA248" i="4"/>
  <c r="CH248" i="4"/>
  <c r="BR713" i="4"/>
  <c r="CF713" i="4"/>
  <c r="BY713" i="4"/>
  <c r="BP713" i="4"/>
  <c r="CD713" i="4"/>
  <c r="BW713" i="4"/>
  <c r="CA624" i="4"/>
  <c r="BT624" i="4"/>
  <c r="CH624" i="4"/>
  <c r="CE560" i="4"/>
  <c r="BX560" i="4"/>
  <c r="BQ560" i="4"/>
  <c r="CG713" i="4"/>
  <c r="BS713" i="4"/>
  <c r="BZ713" i="4"/>
  <c r="B248" i="4"/>
  <c r="I249" i="4"/>
  <c r="H244" i="1"/>
  <c r="G315" i="4"/>
  <c r="E315" i="4"/>
  <c r="H315" i="4"/>
  <c r="G714" i="4"/>
  <c r="A316" i="4"/>
  <c r="H714" i="4"/>
  <c r="E714" i="4"/>
  <c r="I625" i="4"/>
  <c r="F561" i="4"/>
  <c r="CG315" i="4" l="1"/>
  <c r="BZ315" i="4"/>
  <c r="BS315" i="4"/>
  <c r="CD315" i="4"/>
  <c r="BW315" i="4"/>
  <c r="BP315" i="4"/>
  <c r="CF315" i="4"/>
  <c r="BY315" i="4"/>
  <c r="BR315" i="4"/>
  <c r="BX251" i="4"/>
  <c r="BQ251" i="4"/>
  <c r="CE251" i="4"/>
  <c r="F252" i="4"/>
  <c r="CA249" i="4"/>
  <c r="BT249" i="4"/>
  <c r="CH249" i="4"/>
  <c r="CH625" i="4"/>
  <c r="CA625" i="4"/>
  <c r="BT625" i="4"/>
  <c r="BY714" i="4"/>
  <c r="BR714" i="4"/>
  <c r="CF714" i="4"/>
  <c r="BW714" i="4"/>
  <c r="BP714" i="4"/>
  <c r="CD714" i="4"/>
  <c r="BS714" i="4"/>
  <c r="CG714" i="4"/>
  <c r="BZ714" i="4"/>
  <c r="BX561" i="4"/>
  <c r="BQ561" i="4"/>
  <c r="CE561" i="4"/>
  <c r="B249" i="4"/>
  <c r="I250" i="4"/>
  <c r="H245" i="1"/>
  <c r="G316" i="4"/>
  <c r="E316" i="4"/>
  <c r="H316" i="4"/>
  <c r="H715" i="4"/>
  <c r="E715" i="4"/>
  <c r="G715" i="4"/>
  <c r="A317" i="4"/>
  <c r="CG316" i="4" l="1"/>
  <c r="BZ316" i="4"/>
  <c r="BS316" i="4"/>
  <c r="CD316" i="4"/>
  <c r="BW316" i="4"/>
  <c r="BP316" i="4"/>
  <c r="CF316" i="4"/>
  <c r="BY316" i="4"/>
  <c r="BR316" i="4"/>
  <c r="CE252" i="4"/>
  <c r="BX252" i="4"/>
  <c r="BQ252" i="4"/>
  <c r="F253" i="4"/>
  <c r="CH250" i="4"/>
  <c r="CA250" i="4"/>
  <c r="BT250" i="4"/>
  <c r="CF715" i="4"/>
  <c r="BY715" i="4"/>
  <c r="BR715" i="4"/>
  <c r="CD715" i="4"/>
  <c r="BW715" i="4"/>
  <c r="BP715" i="4"/>
  <c r="CG715" i="4"/>
  <c r="BZ715" i="4"/>
  <c r="BS715" i="4"/>
  <c r="B250" i="4"/>
  <c r="I251" i="4"/>
  <c r="H246" i="1"/>
  <c r="G317" i="4"/>
  <c r="H317" i="4"/>
  <c r="E317" i="4"/>
  <c r="H716" i="4"/>
  <c r="E716" i="4"/>
  <c r="G716" i="4"/>
  <c r="A318" i="4"/>
  <c r="I626" i="4"/>
  <c r="F562" i="4"/>
  <c r="CH251" i="4" l="1"/>
  <c r="CA251" i="4"/>
  <c r="BT251" i="4"/>
  <c r="BW317" i="4"/>
  <c r="BP317" i="4"/>
  <c r="CD317" i="4"/>
  <c r="BZ317" i="4"/>
  <c r="CG317" i="4"/>
  <c r="BS317" i="4"/>
  <c r="BY317" i="4"/>
  <c r="BR317" i="4"/>
  <c r="CF317" i="4"/>
  <c r="BX253" i="4"/>
  <c r="BQ253" i="4"/>
  <c r="CE253" i="4"/>
  <c r="F254" i="4"/>
  <c r="CF716" i="4"/>
  <c r="BY716" i="4"/>
  <c r="BR716" i="4"/>
  <c r="BX562" i="4"/>
  <c r="BQ562" i="4"/>
  <c r="CE562" i="4"/>
  <c r="CD716" i="4"/>
  <c r="BW716" i="4"/>
  <c r="BP716" i="4"/>
  <c r="CG716" i="4"/>
  <c r="BZ716" i="4"/>
  <c r="BS716" i="4"/>
  <c r="BT626" i="4"/>
  <c r="CH626" i="4"/>
  <c r="CA626" i="4"/>
  <c r="B251" i="4"/>
  <c r="I252" i="4"/>
  <c r="H247" i="1"/>
  <c r="G318" i="4"/>
  <c r="H318" i="4"/>
  <c r="E318" i="4"/>
  <c r="H717" i="4"/>
  <c r="E717" i="4"/>
  <c r="G717" i="4"/>
  <c r="A319" i="4"/>
  <c r="F563" i="4"/>
  <c r="I627" i="4"/>
  <c r="CD318" i="4" l="1"/>
  <c r="BW318" i="4"/>
  <c r="BP318" i="4"/>
  <c r="CG318" i="4"/>
  <c r="BZ318" i="4"/>
  <c r="BS318" i="4"/>
  <c r="CF318" i="4"/>
  <c r="BY318" i="4"/>
  <c r="BR318" i="4"/>
  <c r="CE254" i="4"/>
  <c r="BX254" i="4"/>
  <c r="BQ254" i="4"/>
  <c r="F255" i="4"/>
  <c r="CH252" i="4"/>
  <c r="CA252" i="4"/>
  <c r="BT252" i="4"/>
  <c r="BY717" i="4"/>
  <c r="BR717" i="4"/>
  <c r="CF717" i="4"/>
  <c r="CA627" i="4"/>
  <c r="BT627" i="4"/>
  <c r="CH627" i="4"/>
  <c r="CE563" i="4"/>
  <c r="BX563" i="4"/>
  <c r="BQ563" i="4"/>
  <c r="BW717" i="4"/>
  <c r="BP717" i="4"/>
  <c r="CD717" i="4"/>
  <c r="BZ717" i="4"/>
  <c r="BS717" i="4"/>
  <c r="CG717" i="4"/>
  <c r="B252" i="4"/>
  <c r="I253" i="4"/>
  <c r="G319" i="4"/>
  <c r="H319" i="4"/>
  <c r="E319" i="4"/>
  <c r="E718" i="4"/>
  <c r="H718" i="4"/>
  <c r="G718" i="4"/>
  <c r="A320" i="4"/>
  <c r="I628" i="4"/>
  <c r="F564" i="4"/>
  <c r="BW319" i="4" l="1"/>
  <c r="BP319" i="4"/>
  <c r="CD319" i="4"/>
  <c r="BZ319" i="4"/>
  <c r="BS319" i="4"/>
  <c r="CG319" i="4"/>
  <c r="BR319" i="4"/>
  <c r="BY319" i="4"/>
  <c r="CF319" i="4"/>
  <c r="BQ255" i="4"/>
  <c r="BX255" i="4"/>
  <c r="CE255" i="4"/>
  <c r="F256" i="4"/>
  <c r="BT253" i="4"/>
  <c r="CA253" i="4"/>
  <c r="CH253" i="4"/>
  <c r="CF718" i="4"/>
  <c r="BY718" i="4"/>
  <c r="BR718" i="4"/>
  <c r="CE564" i="4"/>
  <c r="BX564" i="4"/>
  <c r="BQ564" i="4"/>
  <c r="CG718" i="4"/>
  <c r="BZ718" i="4"/>
  <c r="BS718" i="4"/>
  <c r="CH628" i="4"/>
  <c r="CA628" i="4"/>
  <c r="BT628" i="4"/>
  <c r="CD718" i="4"/>
  <c r="BW718" i="4"/>
  <c r="BP718" i="4"/>
  <c r="B253" i="4"/>
  <c r="I254" i="4"/>
  <c r="G320" i="4"/>
  <c r="H320" i="4"/>
  <c r="E320" i="4"/>
  <c r="E719" i="4"/>
  <c r="H719" i="4"/>
  <c r="G719" i="4"/>
  <c r="A321" i="4"/>
  <c r="F565" i="4"/>
  <c r="I629" i="4"/>
  <c r="BW320" i="4" l="1"/>
  <c r="BP320" i="4"/>
  <c r="CD320" i="4"/>
  <c r="BZ320" i="4"/>
  <c r="CG320" i="4"/>
  <c r="BS320" i="4"/>
  <c r="BY320" i="4"/>
  <c r="BR320" i="4"/>
  <c r="CF320" i="4"/>
  <c r="BQ256" i="4"/>
  <c r="CE256" i="4"/>
  <c r="BX256" i="4"/>
  <c r="F257" i="4"/>
  <c r="CA254" i="4"/>
  <c r="CH254" i="4"/>
  <c r="BT254" i="4"/>
  <c r="BR719" i="4"/>
  <c r="CF719" i="4"/>
  <c r="BY719" i="4"/>
  <c r="CG719" i="4"/>
  <c r="BZ719" i="4"/>
  <c r="BS719" i="4"/>
  <c r="CH629" i="4"/>
  <c r="CA629" i="4"/>
  <c r="BT629" i="4"/>
  <c r="BP719" i="4"/>
  <c r="CD719" i="4"/>
  <c r="BW719" i="4"/>
  <c r="BQ565" i="4"/>
  <c r="CE565" i="4"/>
  <c r="BX565" i="4"/>
  <c r="B254" i="4"/>
  <c r="I255" i="4"/>
  <c r="G321" i="4"/>
  <c r="E321" i="4"/>
  <c r="H321" i="4"/>
  <c r="E720" i="4"/>
  <c r="H720" i="4"/>
  <c r="G720" i="4"/>
  <c r="A322" i="4"/>
  <c r="CG321" i="4" l="1"/>
  <c r="BZ321" i="4"/>
  <c r="BS321" i="4"/>
  <c r="CD321" i="4"/>
  <c r="BW321" i="4"/>
  <c r="BP321" i="4"/>
  <c r="CF321" i="4"/>
  <c r="BY321" i="4"/>
  <c r="BR321" i="4"/>
  <c r="BQ257" i="4"/>
  <c r="CE257" i="4"/>
  <c r="BX257" i="4"/>
  <c r="F258" i="4"/>
  <c r="BT255" i="4"/>
  <c r="CA255" i="4"/>
  <c r="CH255" i="4"/>
  <c r="BY720" i="4"/>
  <c r="BR720" i="4"/>
  <c r="CF720" i="4"/>
  <c r="BZ720" i="4"/>
  <c r="BS720" i="4"/>
  <c r="CG720" i="4"/>
  <c r="BW720" i="4"/>
  <c r="BP720" i="4"/>
  <c r="CD720" i="4"/>
  <c r="B255" i="4"/>
  <c r="I256" i="4"/>
  <c r="G322" i="4"/>
  <c r="E322" i="4"/>
  <c r="H322" i="4"/>
  <c r="E721" i="4"/>
  <c r="H721" i="4"/>
  <c r="G721" i="4"/>
  <c r="A323" i="4"/>
  <c r="CH256" i="4" l="1"/>
  <c r="CA256" i="4"/>
  <c r="BT256" i="4"/>
  <c r="BS322" i="4"/>
  <c r="CG322" i="4"/>
  <c r="BZ322" i="4"/>
  <c r="BP322" i="4"/>
  <c r="BW322" i="4"/>
  <c r="CD322" i="4"/>
  <c r="BY322" i="4"/>
  <c r="BR322" i="4"/>
  <c r="CF322" i="4"/>
  <c r="CE258" i="4"/>
  <c r="BX258" i="4"/>
  <c r="BQ258" i="4"/>
  <c r="F259" i="4"/>
  <c r="CF721" i="4"/>
  <c r="BY721" i="4"/>
  <c r="BR721" i="4"/>
  <c r="CG721" i="4"/>
  <c r="BZ721" i="4"/>
  <c r="BS721" i="4"/>
  <c r="CD721" i="4"/>
  <c r="BW721" i="4"/>
  <c r="BP721" i="4"/>
  <c r="B256" i="4"/>
  <c r="I257" i="4"/>
  <c r="G323" i="4"/>
  <c r="E323" i="4"/>
  <c r="H323" i="4"/>
  <c r="H722" i="4"/>
  <c r="E722" i="4"/>
  <c r="G722" i="4"/>
  <c r="A324" i="4"/>
  <c r="CA257" i="4" l="1"/>
  <c r="CH257" i="4"/>
  <c r="BT257" i="4"/>
  <c r="BZ323" i="4"/>
  <c r="BS323" i="4"/>
  <c r="CG323" i="4"/>
  <c r="BQ259" i="4"/>
  <c r="CE259" i="4"/>
  <c r="BX259" i="4"/>
  <c r="F260" i="4"/>
  <c r="BW323" i="4"/>
  <c r="BP323" i="4"/>
  <c r="CD323" i="4"/>
  <c r="BY323" i="4"/>
  <c r="BR323" i="4"/>
  <c r="CF323" i="4"/>
  <c r="BR722" i="4"/>
  <c r="BY722" i="4"/>
  <c r="CF722" i="4"/>
  <c r="BP722" i="4"/>
  <c r="BW722" i="4"/>
  <c r="CD722" i="4"/>
  <c r="BS722" i="4"/>
  <c r="CG722" i="4"/>
  <c r="BZ722" i="4"/>
  <c r="B257" i="4"/>
  <c r="I258" i="4"/>
  <c r="G324" i="4"/>
  <c r="E324" i="4"/>
  <c r="H324" i="4"/>
  <c r="H723" i="4"/>
  <c r="E723" i="4"/>
  <c r="G723" i="4"/>
  <c r="A325" i="4"/>
  <c r="CH258" i="4" l="1"/>
  <c r="CA258" i="4"/>
  <c r="BT258" i="4"/>
  <c r="CG324" i="4"/>
  <c r="BZ324" i="4"/>
  <c r="BS324" i="4"/>
  <c r="CD324" i="4"/>
  <c r="BW324" i="4"/>
  <c r="BP324" i="4"/>
  <c r="CF324" i="4"/>
  <c r="BY324" i="4"/>
  <c r="BR324" i="4"/>
  <c r="BX260" i="4"/>
  <c r="BQ260" i="4"/>
  <c r="CE260" i="4"/>
  <c r="F261" i="4"/>
  <c r="BY723" i="4"/>
  <c r="BR723" i="4"/>
  <c r="CF723" i="4"/>
  <c r="BW723" i="4"/>
  <c r="BP723" i="4"/>
  <c r="CD723" i="4"/>
  <c r="BZ723" i="4"/>
  <c r="BS723" i="4"/>
  <c r="CG723" i="4"/>
  <c r="B258" i="4"/>
  <c r="I259" i="4"/>
  <c r="G325" i="4"/>
  <c r="H325" i="4"/>
  <c r="E325" i="4"/>
  <c r="H724" i="4"/>
  <c r="E724" i="4"/>
  <c r="G724" i="4"/>
  <c r="A326" i="4"/>
  <c r="CH259" i="4" l="1"/>
  <c r="CA259" i="4"/>
  <c r="BT259" i="4"/>
  <c r="BP325" i="4"/>
  <c r="CD325" i="4"/>
  <c r="BW325" i="4"/>
  <c r="CE261" i="4"/>
  <c r="BQ261" i="4"/>
  <c r="BX261" i="4"/>
  <c r="F262" i="4"/>
  <c r="CG325" i="4"/>
  <c r="BZ325" i="4"/>
  <c r="BS325" i="4"/>
  <c r="BR325" i="4"/>
  <c r="CF325" i="4"/>
  <c r="BY325" i="4"/>
  <c r="CF724" i="4"/>
  <c r="BR724" i="4"/>
  <c r="BY724" i="4"/>
  <c r="CD724" i="4"/>
  <c r="BW724" i="4"/>
  <c r="BP724" i="4"/>
  <c r="CG724" i="4"/>
  <c r="BZ724" i="4"/>
  <c r="BS724" i="4"/>
  <c r="B259" i="4"/>
  <c r="I260" i="4"/>
  <c r="G326" i="4"/>
  <c r="H326" i="4"/>
  <c r="E326" i="4"/>
  <c r="H725" i="4"/>
  <c r="E725" i="4"/>
  <c r="G725" i="4"/>
  <c r="A327" i="4"/>
  <c r="BX1286" i="4" l="1"/>
  <c r="BQ1286" i="4"/>
  <c r="CE1286" i="4"/>
  <c r="CA260" i="4"/>
  <c r="BT260" i="4"/>
  <c r="CH260" i="4"/>
  <c r="BW326" i="4"/>
  <c r="BP326" i="4"/>
  <c r="CD326" i="4"/>
  <c r="BZ326" i="4"/>
  <c r="BS326" i="4"/>
  <c r="CG326" i="4"/>
  <c r="BY326" i="4"/>
  <c r="BR326" i="4"/>
  <c r="CF326" i="4"/>
  <c r="BX262" i="4"/>
  <c r="BQ262" i="4"/>
  <c r="CE262" i="4"/>
  <c r="F263" i="4"/>
  <c r="BR725" i="4"/>
  <c r="CF725" i="4"/>
  <c r="BY725" i="4"/>
  <c r="BP725" i="4"/>
  <c r="CD725" i="4"/>
  <c r="BW725" i="4"/>
  <c r="CG725" i="4"/>
  <c r="BZ725" i="4"/>
  <c r="BS725" i="4"/>
  <c r="B260" i="4"/>
  <c r="I261" i="4"/>
  <c r="G327" i="4"/>
  <c r="H327" i="4"/>
  <c r="E327" i="4"/>
  <c r="G726" i="4"/>
  <c r="E726" i="4"/>
  <c r="H726" i="4"/>
  <c r="A328" i="4"/>
  <c r="I630" i="4"/>
  <c r="F566" i="4"/>
  <c r="CH261" i="4" l="1"/>
  <c r="BT261" i="4"/>
  <c r="CA261" i="4"/>
  <c r="CD327" i="4"/>
  <c r="BW327" i="4"/>
  <c r="BP327" i="4"/>
  <c r="CE263" i="4"/>
  <c r="BX263" i="4"/>
  <c r="BQ263" i="4"/>
  <c r="F264" i="4"/>
  <c r="CG327" i="4"/>
  <c r="BZ327" i="4"/>
  <c r="BS327" i="4"/>
  <c r="CF327" i="4"/>
  <c r="BY327" i="4"/>
  <c r="BR327" i="4"/>
  <c r="BZ726" i="4"/>
  <c r="BS726" i="4"/>
  <c r="CG726" i="4"/>
  <c r="BW726" i="4"/>
  <c r="BP726" i="4"/>
  <c r="CD726" i="4"/>
  <c r="CE566" i="4"/>
  <c r="BX566" i="4"/>
  <c r="BQ566" i="4"/>
  <c r="BY726" i="4"/>
  <c r="BR726" i="4"/>
  <c r="CF726" i="4"/>
  <c r="CA630" i="4"/>
  <c r="BT630" i="4"/>
  <c r="CH630" i="4"/>
  <c r="B261" i="4"/>
  <c r="I262" i="4"/>
  <c r="G328" i="4"/>
  <c r="H328" i="4"/>
  <c r="E328" i="4"/>
  <c r="G727" i="4"/>
  <c r="E727" i="4"/>
  <c r="H727" i="4"/>
  <c r="A329" i="4"/>
  <c r="F567" i="4"/>
  <c r="I631" i="4"/>
  <c r="CA1286" i="4" l="1"/>
  <c r="BT1286" i="4"/>
  <c r="CH1286" i="4"/>
  <c r="BQ1386" i="4"/>
  <c r="BX1386" i="4"/>
  <c r="CE1386" i="4"/>
  <c r="BP328" i="4"/>
  <c r="BW328" i="4"/>
  <c r="CD328" i="4"/>
  <c r="BS328" i="4"/>
  <c r="BZ328" i="4"/>
  <c r="CG328" i="4"/>
  <c r="BR328" i="4"/>
  <c r="BY328" i="4"/>
  <c r="CF328" i="4"/>
  <c r="BQ264" i="4"/>
  <c r="BX264" i="4"/>
  <c r="CE264" i="4"/>
  <c r="F265" i="4"/>
  <c r="CA262" i="4"/>
  <c r="BT262" i="4"/>
  <c r="CH262" i="4"/>
  <c r="CG727" i="4"/>
  <c r="BS727" i="4"/>
  <c r="BZ727" i="4"/>
  <c r="CD727" i="4"/>
  <c r="BP727" i="4"/>
  <c r="BW727" i="4"/>
  <c r="CF727" i="4"/>
  <c r="BR727" i="4"/>
  <c r="BY727" i="4"/>
  <c r="CH631" i="4"/>
  <c r="CA631" i="4"/>
  <c r="BT631" i="4"/>
  <c r="BQ567" i="4"/>
  <c r="CE567" i="4"/>
  <c r="BX567" i="4"/>
  <c r="B262" i="4"/>
  <c r="I263" i="4"/>
  <c r="G329" i="4"/>
  <c r="E329" i="4"/>
  <c r="H329" i="4"/>
  <c r="G728" i="4"/>
  <c r="E728" i="4"/>
  <c r="H728" i="4"/>
  <c r="A330" i="4"/>
  <c r="I632" i="4"/>
  <c r="F568" i="4"/>
  <c r="BZ329" i="4" l="1"/>
  <c r="BS329" i="4"/>
  <c r="CG329" i="4"/>
  <c r="CD329" i="4"/>
  <c r="BW329" i="4"/>
  <c r="BP329" i="4"/>
  <c r="BY329" i="4"/>
  <c r="BR329" i="4"/>
  <c r="CF329" i="4"/>
  <c r="BX265" i="4"/>
  <c r="CE265" i="4"/>
  <c r="BQ265" i="4"/>
  <c r="F266" i="4"/>
  <c r="CH263" i="4"/>
  <c r="CA263" i="4"/>
  <c r="BT263" i="4"/>
  <c r="BS728" i="4"/>
  <c r="CG728" i="4"/>
  <c r="BZ728" i="4"/>
  <c r="BP728" i="4"/>
  <c r="CD728" i="4"/>
  <c r="BW728" i="4"/>
  <c r="CE568" i="4"/>
  <c r="BX568" i="4"/>
  <c r="BQ568" i="4"/>
  <c r="BR728" i="4"/>
  <c r="CF728" i="4"/>
  <c r="BY728" i="4"/>
  <c r="CA632" i="4"/>
  <c r="BT632" i="4"/>
  <c r="CH632" i="4"/>
  <c r="B263" i="4"/>
  <c r="I264" i="4"/>
  <c r="G330" i="4"/>
  <c r="E330" i="4"/>
  <c r="H330" i="4"/>
  <c r="G729" i="4"/>
  <c r="E729" i="4"/>
  <c r="H729" i="4"/>
  <c r="A331" i="4"/>
  <c r="F569" i="4"/>
  <c r="I633" i="4"/>
  <c r="CG330" i="4" l="1"/>
  <c r="BZ330" i="4"/>
  <c r="BS330" i="4"/>
  <c r="CD330" i="4"/>
  <c r="BW330" i="4"/>
  <c r="BP330" i="4"/>
  <c r="CF330" i="4"/>
  <c r="BY330" i="4"/>
  <c r="BR330" i="4"/>
  <c r="CE266" i="4"/>
  <c r="BQ266" i="4"/>
  <c r="BX266" i="4"/>
  <c r="F267" i="4"/>
  <c r="BT264" i="4"/>
  <c r="CH264" i="4"/>
  <c r="CA264" i="4"/>
  <c r="BZ729" i="4"/>
  <c r="BS729" i="4"/>
  <c r="CG729" i="4"/>
  <c r="CA633" i="4"/>
  <c r="BT633" i="4"/>
  <c r="CH633" i="4"/>
  <c r="CE569" i="4"/>
  <c r="BX569" i="4"/>
  <c r="BQ569" i="4"/>
  <c r="CD729" i="4"/>
  <c r="BW729" i="4"/>
  <c r="BP729" i="4"/>
  <c r="BY729" i="4"/>
  <c r="BR729" i="4"/>
  <c r="CF729" i="4"/>
  <c r="B264" i="4"/>
  <c r="I265" i="4"/>
  <c r="G331" i="4"/>
  <c r="E331" i="4"/>
  <c r="H331" i="4"/>
  <c r="H730" i="4"/>
  <c r="E730" i="4"/>
  <c r="G730" i="4"/>
  <c r="A332" i="4"/>
  <c r="BS331" i="4" l="1"/>
  <c r="BZ331" i="4"/>
  <c r="CG331" i="4"/>
  <c r="BP331" i="4"/>
  <c r="CD331" i="4"/>
  <c r="BW331" i="4"/>
  <c r="BR331" i="4"/>
  <c r="CF331" i="4"/>
  <c r="BY331" i="4"/>
  <c r="CE267" i="4"/>
  <c r="BX267" i="4"/>
  <c r="BQ267" i="4"/>
  <c r="F268" i="4"/>
  <c r="BT265" i="4"/>
  <c r="CH265" i="4"/>
  <c r="CA265" i="4"/>
  <c r="CF730" i="4"/>
  <c r="BY730" i="4"/>
  <c r="BR730" i="4"/>
  <c r="CD730" i="4"/>
  <c r="BP730" i="4"/>
  <c r="BW730" i="4"/>
  <c r="CG730" i="4"/>
  <c r="BZ730" i="4"/>
  <c r="BS730" i="4"/>
  <c r="B265" i="4"/>
  <c r="I266" i="4"/>
  <c r="G332" i="4"/>
  <c r="E332" i="4"/>
  <c r="H332" i="4"/>
  <c r="H731" i="4"/>
  <c r="E731" i="4"/>
  <c r="G731" i="4"/>
  <c r="A333" i="4"/>
  <c r="F570" i="4"/>
  <c r="I634" i="4"/>
  <c r="BQ1287" i="4" l="1"/>
  <c r="BX1287" i="4"/>
  <c r="CE1287" i="4"/>
  <c r="BQ1086" i="4"/>
  <c r="BQ1087" i="4" s="1"/>
  <c r="BX1086" i="4"/>
  <c r="BX1087" i="4" s="1"/>
  <c r="CE1086" i="4"/>
  <c r="CE1087" i="4" s="1"/>
  <c r="BT266" i="4"/>
  <c r="CH266" i="4"/>
  <c r="CA266" i="4"/>
  <c r="CE268" i="4"/>
  <c r="BX268" i="4"/>
  <c r="BQ268" i="4"/>
  <c r="F269" i="4"/>
  <c r="BZ332" i="4"/>
  <c r="BS332" i="4"/>
  <c r="CG332" i="4"/>
  <c r="CD332" i="4"/>
  <c r="BW332" i="4"/>
  <c r="BP332" i="4"/>
  <c r="BY332" i="4"/>
  <c r="BR332" i="4"/>
  <c r="CF332" i="4"/>
  <c r="CH634" i="4"/>
  <c r="CA634" i="4"/>
  <c r="BT634" i="4"/>
  <c r="BQ570" i="4"/>
  <c r="CE570" i="4"/>
  <c r="BX570" i="4"/>
  <c r="BR731" i="4"/>
  <c r="BY731" i="4"/>
  <c r="CF731" i="4"/>
  <c r="BP731" i="4"/>
  <c r="BW731" i="4"/>
  <c r="CD731" i="4"/>
  <c r="BS731" i="4"/>
  <c r="BZ731" i="4"/>
  <c r="CG731" i="4"/>
  <c r="B266" i="4"/>
  <c r="I267" i="4"/>
  <c r="G333" i="4"/>
  <c r="H333" i="4"/>
  <c r="E333" i="4"/>
  <c r="H732" i="4"/>
  <c r="E732" i="4"/>
  <c r="G732" i="4"/>
  <c r="A334" i="4"/>
  <c r="I635" i="4"/>
  <c r="F571" i="4"/>
  <c r="CE1288" i="4" l="1"/>
  <c r="CE1289" i="4" s="1"/>
  <c r="CE1290" i="4" s="1"/>
  <c r="CE1291" i="4" s="1"/>
  <c r="CE1292" i="4" s="1"/>
  <c r="CE1293" i="4" s="1"/>
  <c r="CE1308" i="4"/>
  <c r="CE1309" i="4" s="1"/>
  <c r="CE1310" i="4" s="1"/>
  <c r="CE1296" i="4"/>
  <c r="CE1297" i="4" s="1"/>
  <c r="CE1298" i="4" s="1"/>
  <c r="CE1299" i="4" s="1"/>
  <c r="CE1300" i="4" s="1"/>
  <c r="CE1301" i="4" s="1"/>
  <c r="CE1302" i="4" s="1"/>
  <c r="CE1303" i="4" s="1"/>
  <c r="CE1304" i="4" s="1"/>
  <c r="CE1305" i="4" s="1"/>
  <c r="CE1306" i="4" s="1"/>
  <c r="BX1308" i="4"/>
  <c r="BX1309" i="4" s="1"/>
  <c r="BX1310" i="4" s="1"/>
  <c r="BX1296" i="4"/>
  <c r="BX1297" i="4" s="1"/>
  <c r="BX1298" i="4" s="1"/>
  <c r="BX1299" i="4" s="1"/>
  <c r="BX1300" i="4" s="1"/>
  <c r="BX1301" i="4" s="1"/>
  <c r="BX1302" i="4" s="1"/>
  <c r="BX1303" i="4" s="1"/>
  <c r="BX1304" i="4" s="1"/>
  <c r="BX1305" i="4" s="1"/>
  <c r="BX1306" i="4" s="1"/>
  <c r="BQ1308" i="4"/>
  <c r="BQ1309" i="4" s="1"/>
  <c r="BQ1310" i="4" s="1"/>
  <c r="BQ1296" i="4"/>
  <c r="BQ1297" i="4" s="1"/>
  <c r="BQ1298" i="4" s="1"/>
  <c r="BQ1299" i="4" s="1"/>
  <c r="BQ1300" i="4" s="1"/>
  <c r="BQ1301" i="4" s="1"/>
  <c r="BQ1302" i="4" s="1"/>
  <c r="BQ1303" i="4" s="1"/>
  <c r="BQ1304" i="4" s="1"/>
  <c r="BQ1305" i="4" s="1"/>
  <c r="BQ1306" i="4" s="1"/>
  <c r="BX1288" i="4"/>
  <c r="BX1289" i="4" s="1"/>
  <c r="BX1290" i="4" s="1"/>
  <c r="BX1291" i="4" s="1"/>
  <c r="BX1292" i="4" s="1"/>
  <c r="BX1293" i="4" s="1"/>
  <c r="BQ1288" i="4"/>
  <c r="BQ1289" i="4" s="1"/>
  <c r="BQ1290" i="4" s="1"/>
  <c r="BQ1291" i="4" s="1"/>
  <c r="BQ1292" i="4" s="1"/>
  <c r="CE1387" i="4"/>
  <c r="BX1387" i="4"/>
  <c r="BQ1387" i="4"/>
  <c r="CE1088" i="4"/>
  <c r="CE1096" i="4"/>
  <c r="CE1108" i="4"/>
  <c r="BX1088" i="4"/>
  <c r="BX1096" i="4"/>
  <c r="BX1108" i="4"/>
  <c r="BQ1088" i="4"/>
  <c r="BQ1096" i="4"/>
  <c r="BQ1108" i="4"/>
  <c r="CD333" i="4"/>
  <c r="BP333" i="4"/>
  <c r="BW333" i="4"/>
  <c r="CG333" i="4"/>
  <c r="BZ333" i="4"/>
  <c r="BS333" i="4"/>
  <c r="CF333" i="4"/>
  <c r="BR333" i="4"/>
  <c r="BY333" i="4"/>
  <c r="CE269" i="4"/>
  <c r="BX269" i="4"/>
  <c r="BQ269" i="4"/>
  <c r="F270" i="4"/>
  <c r="CA267" i="4"/>
  <c r="BT267" i="4"/>
  <c r="CH267" i="4"/>
  <c r="BQ571" i="4"/>
  <c r="CE571" i="4"/>
  <c r="BX571" i="4"/>
  <c r="BY732" i="4"/>
  <c r="BR732" i="4"/>
  <c r="CF732" i="4"/>
  <c r="BT635" i="4"/>
  <c r="CA635" i="4"/>
  <c r="CH635" i="4"/>
  <c r="CD732" i="4"/>
  <c r="BW732" i="4"/>
  <c r="BP732" i="4"/>
  <c r="BZ732" i="4"/>
  <c r="BS732" i="4"/>
  <c r="CG732" i="4"/>
  <c r="B267" i="4"/>
  <c r="I268" i="4"/>
  <c r="G334" i="4"/>
  <c r="H334" i="4"/>
  <c r="E334" i="4"/>
  <c r="H733" i="4"/>
  <c r="E733" i="4"/>
  <c r="G733" i="4"/>
  <c r="A335" i="4"/>
  <c r="F572" i="4"/>
  <c r="I636" i="4"/>
  <c r="BQ1388" i="4" l="1"/>
  <c r="BQ1389" i="4" s="1"/>
  <c r="BQ1390" i="4" s="1"/>
  <c r="BQ1391" i="4" s="1"/>
  <c r="BQ1392" i="4" s="1"/>
  <c r="BQ1393" i="4" s="1"/>
  <c r="BQ1408" i="4"/>
  <c r="BQ1409" i="4" s="1"/>
  <c r="BQ1410" i="4" s="1"/>
  <c r="BQ1396" i="4"/>
  <c r="BQ1397" i="4" s="1"/>
  <c r="BQ1398" i="4" s="1"/>
  <c r="BQ1399" i="4" s="1"/>
  <c r="BQ1400" i="4" s="1"/>
  <c r="BQ1401" i="4" s="1"/>
  <c r="BQ1402" i="4" s="1"/>
  <c r="BQ1403" i="4" s="1"/>
  <c r="BQ1404" i="4" s="1"/>
  <c r="BQ1405" i="4" s="1"/>
  <c r="BQ1406" i="4" s="1"/>
  <c r="BX1388" i="4"/>
  <c r="BX1389" i="4" s="1"/>
  <c r="BX1390" i="4" s="1"/>
  <c r="BX1391" i="4" s="1"/>
  <c r="BX1392" i="4" s="1"/>
  <c r="BX1393" i="4" s="1"/>
  <c r="BX1408" i="4"/>
  <c r="BX1409" i="4" s="1"/>
  <c r="BX1410" i="4" s="1"/>
  <c r="BX1396" i="4"/>
  <c r="BX1397" i="4" s="1"/>
  <c r="BX1398" i="4" s="1"/>
  <c r="BX1399" i="4" s="1"/>
  <c r="BX1400" i="4" s="1"/>
  <c r="BX1401" i="4" s="1"/>
  <c r="BX1402" i="4" s="1"/>
  <c r="BX1403" i="4" s="1"/>
  <c r="BX1404" i="4" s="1"/>
  <c r="BX1405" i="4" s="1"/>
  <c r="BX1406" i="4" s="1"/>
  <c r="CE1388" i="4"/>
  <c r="CE1389" i="4" s="1"/>
  <c r="CE1390" i="4" s="1"/>
  <c r="CE1391" i="4" s="1"/>
  <c r="CE1392" i="4" s="1"/>
  <c r="CE1393" i="4" s="1"/>
  <c r="CE1408" i="4"/>
  <c r="CE1409" i="4" s="1"/>
  <c r="CE1410" i="4" s="1"/>
  <c r="CE1396" i="4"/>
  <c r="CE1397" i="4" s="1"/>
  <c r="CE1398" i="4" s="1"/>
  <c r="CE1399" i="4" s="1"/>
  <c r="CE1400" i="4" s="1"/>
  <c r="CE1401" i="4" s="1"/>
  <c r="CE1402" i="4" s="1"/>
  <c r="CE1403" i="4" s="1"/>
  <c r="CE1404" i="4" s="1"/>
  <c r="CE1405" i="4" s="1"/>
  <c r="CE1406" i="4" s="1"/>
  <c r="BQ1293" i="4"/>
  <c r="CA1287" i="4"/>
  <c r="CE1089" i="4"/>
  <c r="CE1090" i="4" s="1"/>
  <c r="CE1091" i="4" s="1"/>
  <c r="CE1092" i="4" s="1"/>
  <c r="CE1093" i="4" s="1"/>
  <c r="CH1287" i="4"/>
  <c r="BT1287" i="4"/>
  <c r="CH1086" i="4"/>
  <c r="CH1087" i="4" s="1"/>
  <c r="BT1086" i="4"/>
  <c r="BT1087" i="4" s="1"/>
  <c r="CA1086" i="4"/>
  <c r="CA1087" i="4" s="1"/>
  <c r="BQ1089" i="4"/>
  <c r="BX1089" i="4"/>
  <c r="BP334" i="4"/>
  <c r="BW334" i="4"/>
  <c r="CD334" i="4"/>
  <c r="BS334" i="4"/>
  <c r="CG334" i="4"/>
  <c r="BZ334" i="4"/>
  <c r="BR334" i="4"/>
  <c r="CF334" i="4"/>
  <c r="BY334" i="4"/>
  <c r="CE270" i="4"/>
  <c r="BX270" i="4"/>
  <c r="BQ270" i="4"/>
  <c r="F271" i="4"/>
  <c r="BT268" i="4"/>
  <c r="CH268" i="4"/>
  <c r="CA268" i="4"/>
  <c r="CA636" i="4"/>
  <c r="BT636" i="4"/>
  <c r="CH636" i="4"/>
  <c r="CE572" i="4"/>
  <c r="BX572" i="4"/>
  <c r="BQ572" i="4"/>
  <c r="CF733" i="4"/>
  <c r="BY733" i="4"/>
  <c r="BR733" i="4"/>
  <c r="CD733" i="4"/>
  <c r="BW733" i="4"/>
  <c r="BP733" i="4"/>
  <c r="CG733" i="4"/>
  <c r="BZ733" i="4"/>
  <c r="BS733" i="4"/>
  <c r="B268" i="4"/>
  <c r="I269" i="4"/>
  <c r="G335" i="4"/>
  <c r="H335" i="4"/>
  <c r="E335" i="4"/>
  <c r="E734" i="4"/>
  <c r="H734" i="4"/>
  <c r="G734" i="4"/>
  <c r="A336" i="4"/>
  <c r="I637" i="4"/>
  <c r="F573" i="4"/>
  <c r="BT1288" i="4" l="1"/>
  <c r="BT1289" i="4" s="1"/>
  <c r="BT1290" i="4" s="1"/>
  <c r="BT1291" i="4" s="1"/>
  <c r="BT1292" i="4" s="1"/>
  <c r="BT1293" i="4" s="1"/>
  <c r="BT1301" i="4"/>
  <c r="BT1302" i="4" s="1"/>
  <c r="BT1303" i="4" s="1"/>
  <c r="BT1304" i="4" s="1"/>
  <c r="BT1305" i="4" s="1"/>
  <c r="BT1306" i="4" s="1"/>
  <c r="BT1308" i="4"/>
  <c r="BT1309" i="4" s="1"/>
  <c r="BT1310" i="4" s="1"/>
  <c r="BT1296" i="4"/>
  <c r="BT1298" i="4"/>
  <c r="BT1299" i="4" s="1"/>
  <c r="CH1308" i="4"/>
  <c r="CH1309" i="4" s="1"/>
  <c r="CH1310" i="4" s="1"/>
  <c r="CH1296" i="4"/>
  <c r="CH1301" i="4"/>
  <c r="CH1302" i="4" s="1"/>
  <c r="CH1303" i="4" s="1"/>
  <c r="CH1304" i="4" s="1"/>
  <c r="CH1305" i="4" s="1"/>
  <c r="CH1306" i="4" s="1"/>
  <c r="CH1298" i="4"/>
  <c r="CH1299" i="4" s="1"/>
  <c r="CA1288" i="4"/>
  <c r="CA1289" i="4" s="1"/>
  <c r="CA1290" i="4" s="1"/>
  <c r="CA1291" i="4" s="1"/>
  <c r="CA1292" i="4" s="1"/>
  <c r="CA1293" i="4" s="1"/>
  <c r="CA1308" i="4"/>
  <c r="CA1309" i="4" s="1"/>
  <c r="CA1310" i="4" s="1"/>
  <c r="CA1301" i="4"/>
  <c r="CA1302" i="4" s="1"/>
  <c r="CA1303" i="4" s="1"/>
  <c r="CA1304" i="4" s="1"/>
  <c r="CA1305" i="4" s="1"/>
  <c r="CA1306" i="4" s="1"/>
  <c r="CA1296" i="4"/>
  <c r="CA1298" i="4"/>
  <c r="CA1299" i="4" s="1"/>
  <c r="CH1288" i="4"/>
  <c r="CH1289" i="4" s="1"/>
  <c r="CH1290" i="4" s="1"/>
  <c r="CH1291" i="4" s="1"/>
  <c r="CH1292" i="4" s="1"/>
  <c r="CH1293" i="4" s="1"/>
  <c r="CH1387" i="4"/>
  <c r="CA1387" i="4"/>
  <c r="BT1387" i="4"/>
  <c r="BT1101" i="4"/>
  <c r="BX1090" i="4"/>
  <c r="BX1091" i="4" s="1"/>
  <c r="BX1092" i="4" s="1"/>
  <c r="BX1093" i="4" s="1"/>
  <c r="BQ1090" i="4"/>
  <c r="BQ1091" i="4" s="1"/>
  <c r="BQ1092" i="4" s="1"/>
  <c r="BQ1093" i="4" s="1"/>
  <c r="CA1088" i="4"/>
  <c r="CA1098" i="4"/>
  <c r="CA1096" i="4"/>
  <c r="CA1101" i="4"/>
  <c r="BT1096" i="4"/>
  <c r="BT1108" i="4"/>
  <c r="BT1098" i="4"/>
  <c r="BT1088" i="4"/>
  <c r="BT1089" i="4" s="1"/>
  <c r="CA1108" i="4"/>
  <c r="CH1088" i="4"/>
  <c r="CH1089" i="4" s="1"/>
  <c r="CH1098" i="4"/>
  <c r="CH1101" i="4"/>
  <c r="CH1096" i="4"/>
  <c r="CH1108" i="4"/>
  <c r="CD335" i="4"/>
  <c r="BW335" i="4"/>
  <c r="BP335" i="4"/>
  <c r="BZ335" i="4"/>
  <c r="BS335" i="4"/>
  <c r="CG335" i="4"/>
  <c r="CF335" i="4"/>
  <c r="BY335" i="4"/>
  <c r="BR335" i="4"/>
  <c r="BQ271" i="4"/>
  <c r="BX271" i="4"/>
  <c r="CE271" i="4"/>
  <c r="F272" i="4"/>
  <c r="CH269" i="4"/>
  <c r="BT269" i="4"/>
  <c r="CA269" i="4"/>
  <c r="CH637" i="4"/>
  <c r="BT637" i="4"/>
  <c r="CA637" i="4"/>
  <c r="BR734" i="4"/>
  <c r="CF734" i="4"/>
  <c r="BY734" i="4"/>
  <c r="BS734" i="4"/>
  <c r="CG734" i="4"/>
  <c r="BZ734" i="4"/>
  <c r="BP734" i="4"/>
  <c r="BW734" i="4"/>
  <c r="CD734" i="4"/>
  <c r="BQ573" i="4"/>
  <c r="CE573" i="4"/>
  <c r="BX573" i="4"/>
  <c r="B269" i="4"/>
  <c r="I270" i="4"/>
  <c r="G336" i="4"/>
  <c r="H336" i="4"/>
  <c r="E336" i="4"/>
  <c r="E735" i="4"/>
  <c r="H735" i="4"/>
  <c r="G735" i="4"/>
  <c r="A337" i="4"/>
  <c r="CA1388" i="4" l="1"/>
  <c r="CA1389" i="4" s="1"/>
  <c r="CA1390" i="4" s="1"/>
  <c r="CA1391" i="4" s="1"/>
  <c r="CA1392" i="4" s="1"/>
  <c r="CA1393" i="4" s="1"/>
  <c r="CA1408" i="4"/>
  <c r="CA1409" i="4" s="1"/>
  <c r="CA1410" i="4" s="1"/>
  <c r="CA1401" i="4"/>
  <c r="CA1402" i="4" s="1"/>
  <c r="CA1403" i="4" s="1"/>
  <c r="CA1404" i="4" s="1"/>
  <c r="CA1405" i="4" s="1"/>
  <c r="CA1406" i="4" s="1"/>
  <c r="CA1396" i="4"/>
  <c r="CA1398" i="4"/>
  <c r="CA1399" i="4" s="1"/>
  <c r="CH1388" i="4"/>
  <c r="CH1389" i="4" s="1"/>
  <c r="CH1390" i="4" s="1"/>
  <c r="CH1391" i="4" s="1"/>
  <c r="CH1392" i="4" s="1"/>
  <c r="CH1393" i="4" s="1"/>
  <c r="CH1408" i="4"/>
  <c r="CH1409" i="4" s="1"/>
  <c r="CH1410" i="4" s="1"/>
  <c r="CH1396" i="4"/>
  <c r="CH1401" i="4"/>
  <c r="CH1402" i="4" s="1"/>
  <c r="CH1403" i="4" s="1"/>
  <c r="CH1404" i="4" s="1"/>
  <c r="CH1405" i="4" s="1"/>
  <c r="CH1406" i="4" s="1"/>
  <c r="CH1398" i="4"/>
  <c r="CH1399" i="4" s="1"/>
  <c r="BT1388" i="4"/>
  <c r="BT1389" i="4" s="1"/>
  <c r="BT1390" i="4" s="1"/>
  <c r="BT1391" i="4" s="1"/>
  <c r="BT1392" i="4" s="1"/>
  <c r="BT1393" i="4" s="1"/>
  <c r="BT1401" i="4"/>
  <c r="BT1402" i="4" s="1"/>
  <c r="BT1403" i="4" s="1"/>
  <c r="BT1404" i="4" s="1"/>
  <c r="BT1405" i="4" s="1"/>
  <c r="BT1406" i="4" s="1"/>
  <c r="BT1408" i="4"/>
  <c r="BT1409" i="4" s="1"/>
  <c r="BT1410" i="4" s="1"/>
  <c r="BT1396" i="4"/>
  <c r="BT1398" i="4"/>
  <c r="BT1399" i="4" s="1"/>
  <c r="CH1090" i="4"/>
  <c r="CH1091" i="4" s="1"/>
  <c r="CH1092" i="4" s="1"/>
  <c r="CH1093" i="4" s="1"/>
  <c r="BT1090" i="4"/>
  <c r="BT1091" i="4" s="1"/>
  <c r="BT1092" i="4" s="1"/>
  <c r="BT1093" i="4" s="1"/>
  <c r="CA1089" i="4"/>
  <c r="CD336" i="4"/>
  <c r="BW336" i="4"/>
  <c r="BP336" i="4"/>
  <c r="CG336" i="4"/>
  <c r="BZ336" i="4"/>
  <c r="BS336" i="4"/>
  <c r="CF336" i="4"/>
  <c r="BY336" i="4"/>
  <c r="BR336" i="4"/>
  <c r="CE272" i="4"/>
  <c r="BX272" i="4"/>
  <c r="BQ272" i="4"/>
  <c r="F273" i="4"/>
  <c r="CH270" i="4"/>
  <c r="CA270" i="4"/>
  <c r="BT270" i="4"/>
  <c r="CF735" i="4"/>
  <c r="BY735" i="4"/>
  <c r="BR735" i="4"/>
  <c r="BZ735" i="4"/>
  <c r="BS735" i="4"/>
  <c r="CG735" i="4"/>
  <c r="CD735" i="4"/>
  <c r="BW735" i="4"/>
  <c r="BP735" i="4"/>
  <c r="B270" i="4"/>
  <c r="I271" i="4"/>
  <c r="G337" i="4"/>
  <c r="E337" i="4"/>
  <c r="H337" i="4"/>
  <c r="E736" i="4"/>
  <c r="H736" i="4"/>
  <c r="G736" i="4"/>
  <c r="A338" i="4"/>
  <c r="I638" i="4"/>
  <c r="F574" i="4"/>
  <c r="CA1090" i="4" l="1"/>
  <c r="CA1091" i="4" s="1"/>
  <c r="CA1092" i="4" s="1"/>
  <c r="CA1093" i="4" s="1"/>
  <c r="CH271" i="4"/>
  <c r="BT271" i="4"/>
  <c r="CA271" i="4"/>
  <c r="BS337" i="4"/>
  <c r="BZ337" i="4"/>
  <c r="CG337" i="4"/>
  <c r="BQ273" i="4"/>
  <c r="CE273" i="4"/>
  <c r="BX273" i="4"/>
  <c r="F274" i="4"/>
  <c r="BP337" i="4"/>
  <c r="CD337" i="4"/>
  <c r="BW337" i="4"/>
  <c r="BR337" i="4"/>
  <c r="BY337" i="4"/>
  <c r="CF337" i="4"/>
  <c r="BX574" i="4"/>
  <c r="BQ574" i="4"/>
  <c r="CE574" i="4"/>
  <c r="CF736" i="4"/>
  <c r="BR736" i="4"/>
  <c r="BY736" i="4"/>
  <c r="CG736" i="4"/>
  <c r="BZ736" i="4"/>
  <c r="BS736" i="4"/>
  <c r="BT638" i="4"/>
  <c r="CH638" i="4"/>
  <c r="CA638" i="4"/>
  <c r="CD736" i="4"/>
  <c r="BP736" i="4"/>
  <c r="BW736" i="4"/>
  <c r="B271" i="4"/>
  <c r="I272" i="4"/>
  <c r="G338" i="4"/>
  <c r="E338" i="4"/>
  <c r="H338" i="4"/>
  <c r="E737" i="4"/>
  <c r="H737" i="4"/>
  <c r="G737" i="4"/>
  <c r="A339" i="4"/>
  <c r="F575" i="4"/>
  <c r="I639" i="4"/>
  <c r="CG338" i="4" l="1"/>
  <c r="BZ338" i="4"/>
  <c r="BS338" i="4"/>
  <c r="CD338" i="4"/>
  <c r="BW338" i="4"/>
  <c r="BP338" i="4"/>
  <c r="CF338" i="4"/>
  <c r="BY338" i="4"/>
  <c r="BR338" i="4"/>
  <c r="CE274" i="4"/>
  <c r="BX274" i="4"/>
  <c r="BQ274" i="4"/>
  <c r="F275" i="4"/>
  <c r="CH272" i="4"/>
  <c r="CA272" i="4"/>
  <c r="BT272" i="4"/>
  <c r="CA639" i="4"/>
  <c r="BT639" i="4"/>
  <c r="CH639" i="4"/>
  <c r="CE575" i="4"/>
  <c r="BX575" i="4"/>
  <c r="BQ575" i="4"/>
  <c r="BR737" i="4"/>
  <c r="CF737" i="4"/>
  <c r="BY737" i="4"/>
  <c r="BS737" i="4"/>
  <c r="CG737" i="4"/>
  <c r="BZ737" i="4"/>
  <c r="BP737" i="4"/>
  <c r="CD737" i="4"/>
  <c r="BW737" i="4"/>
  <c r="B272" i="4"/>
  <c r="I273" i="4"/>
  <c r="G339" i="4"/>
  <c r="E339" i="4"/>
  <c r="H339" i="4"/>
  <c r="H738" i="4"/>
  <c r="E738" i="4"/>
  <c r="G738" i="4"/>
  <c r="A340" i="4"/>
  <c r="I640" i="4"/>
  <c r="F576" i="4"/>
  <c r="CG339" i="4" l="1"/>
  <c r="BZ339" i="4"/>
  <c r="BS339" i="4"/>
  <c r="CD339" i="4"/>
  <c r="BW339" i="4"/>
  <c r="BP339" i="4"/>
  <c r="CF339" i="4"/>
  <c r="BY339" i="4"/>
  <c r="BR339" i="4"/>
  <c r="CE275" i="4"/>
  <c r="BX275" i="4"/>
  <c r="BQ275" i="4"/>
  <c r="F276" i="4"/>
  <c r="BT273" i="4"/>
  <c r="CA273" i="4"/>
  <c r="CH273" i="4"/>
  <c r="BQ576" i="4"/>
  <c r="BX576" i="4"/>
  <c r="CE576" i="4"/>
  <c r="CH640" i="4"/>
  <c r="CA640" i="4"/>
  <c r="BT640" i="4"/>
  <c r="CF738" i="4"/>
  <c r="BY738" i="4"/>
  <c r="BR738" i="4"/>
  <c r="CD738" i="4"/>
  <c r="BW738" i="4"/>
  <c r="BP738" i="4"/>
  <c r="CG738" i="4"/>
  <c r="BZ738" i="4"/>
  <c r="BS738" i="4"/>
  <c r="B273" i="4"/>
  <c r="I274" i="4"/>
  <c r="G340" i="4"/>
  <c r="E340" i="4"/>
  <c r="H340" i="4"/>
  <c r="H739" i="4"/>
  <c r="E739" i="4"/>
  <c r="G739" i="4"/>
  <c r="A341" i="4"/>
  <c r="F577" i="4"/>
  <c r="I641" i="4"/>
  <c r="BS340" i="4" l="1"/>
  <c r="CG340" i="4"/>
  <c r="BZ340" i="4"/>
  <c r="BW340" i="4"/>
  <c r="BP340" i="4"/>
  <c r="CD340" i="4"/>
  <c r="BR340" i="4"/>
  <c r="BY340" i="4"/>
  <c r="CF340" i="4"/>
  <c r="BQ276" i="4"/>
  <c r="BX276" i="4"/>
  <c r="CE276" i="4"/>
  <c r="F277" i="4"/>
  <c r="CA274" i="4"/>
  <c r="BT274" i="4"/>
  <c r="CH274" i="4"/>
  <c r="BT641" i="4"/>
  <c r="CA641" i="4"/>
  <c r="CH641" i="4"/>
  <c r="CE577" i="4"/>
  <c r="BQ577" i="4"/>
  <c r="BX577" i="4"/>
  <c r="CF739" i="4"/>
  <c r="BY739" i="4"/>
  <c r="BR739" i="4"/>
  <c r="CD739" i="4"/>
  <c r="BW739" i="4"/>
  <c r="BP739" i="4"/>
  <c r="CG739" i="4"/>
  <c r="BZ739" i="4"/>
  <c r="BS739" i="4"/>
  <c r="B274" i="4"/>
  <c r="I275" i="4"/>
  <c r="G341" i="4"/>
  <c r="H341" i="4"/>
  <c r="E341" i="4"/>
  <c r="H740" i="4"/>
  <c r="E740" i="4"/>
  <c r="G740" i="4"/>
  <c r="A342" i="4"/>
  <c r="CD341" i="4" l="1"/>
  <c r="BW341" i="4"/>
  <c r="BP341" i="4"/>
  <c r="CG341" i="4"/>
  <c r="BZ341" i="4"/>
  <c r="BS341" i="4"/>
  <c r="BX277" i="4"/>
  <c r="CE277" i="4"/>
  <c r="BQ277" i="4"/>
  <c r="F278" i="4"/>
  <c r="CF341" i="4"/>
  <c r="BY341" i="4"/>
  <c r="BR341" i="4"/>
  <c r="CH275" i="4"/>
  <c r="CA275" i="4"/>
  <c r="BT275" i="4"/>
  <c r="BR740" i="4"/>
  <c r="BY740" i="4"/>
  <c r="CF740" i="4"/>
  <c r="BW740" i="4"/>
  <c r="BP740" i="4"/>
  <c r="CD740" i="4"/>
  <c r="BS740" i="4"/>
  <c r="BZ740" i="4"/>
  <c r="CG740" i="4"/>
  <c r="B275" i="4"/>
  <c r="I276" i="4"/>
  <c r="G342" i="4"/>
  <c r="H342" i="4"/>
  <c r="E342" i="4"/>
  <c r="H741" i="4"/>
  <c r="E741" i="4"/>
  <c r="G741" i="4"/>
  <c r="A343" i="4"/>
  <c r="F578" i="4"/>
  <c r="I642" i="4"/>
  <c r="BT276" i="4" l="1"/>
  <c r="CA276" i="4"/>
  <c r="CH276" i="4"/>
  <c r="BQ278" i="4"/>
  <c r="CE278" i="4"/>
  <c r="BX278" i="4"/>
  <c r="F279" i="4"/>
  <c r="BP342" i="4"/>
  <c r="BW342" i="4"/>
  <c r="CD342" i="4"/>
  <c r="CG342" i="4"/>
  <c r="BS342" i="4"/>
  <c r="BZ342" i="4"/>
  <c r="CF342" i="4"/>
  <c r="BR342" i="4"/>
  <c r="BY342" i="4"/>
  <c r="CG741" i="4"/>
  <c r="BZ741" i="4"/>
  <c r="BS741" i="4"/>
  <c r="CE578" i="4"/>
  <c r="BQ578" i="4"/>
  <c r="BX578" i="4"/>
  <c r="CA642" i="4"/>
  <c r="BT642" i="4"/>
  <c r="CH642" i="4"/>
  <c r="CF741" i="4"/>
  <c r="BY741" i="4"/>
  <c r="BR741" i="4"/>
  <c r="CD741" i="4"/>
  <c r="BW741" i="4"/>
  <c r="BP741" i="4"/>
  <c r="B276" i="4"/>
  <c r="I277" i="4"/>
  <c r="G343" i="4"/>
  <c r="H343" i="4"/>
  <c r="E343" i="4"/>
  <c r="G742" i="4"/>
  <c r="E742" i="4"/>
  <c r="H742" i="4"/>
  <c r="A344" i="4"/>
  <c r="I643" i="4"/>
  <c r="F579" i="4"/>
  <c r="BW343" i="4" l="1"/>
  <c r="BP343" i="4"/>
  <c r="CD343" i="4"/>
  <c r="BS343" i="4"/>
  <c r="BZ343" i="4"/>
  <c r="CG343" i="4"/>
  <c r="BR343" i="4"/>
  <c r="CF343" i="4"/>
  <c r="BY343" i="4"/>
  <c r="CE279" i="4"/>
  <c r="BX279" i="4"/>
  <c r="BQ279" i="4"/>
  <c r="F280" i="4"/>
  <c r="CH277" i="4"/>
  <c r="CA277" i="4"/>
  <c r="BT277" i="4"/>
  <c r="CE579" i="4"/>
  <c r="BX579" i="4"/>
  <c r="BQ579" i="4"/>
  <c r="CG742" i="4"/>
  <c r="BZ742" i="4"/>
  <c r="BS742" i="4"/>
  <c r="CD742" i="4"/>
  <c r="BW742" i="4"/>
  <c r="BP742" i="4"/>
  <c r="CH643" i="4"/>
  <c r="CA643" i="4"/>
  <c r="BT643" i="4"/>
  <c r="CF742" i="4"/>
  <c r="BY742" i="4"/>
  <c r="BR742" i="4"/>
  <c r="B277" i="4"/>
  <c r="I278" i="4"/>
  <c r="G344" i="4"/>
  <c r="H344" i="4"/>
  <c r="E344" i="4"/>
  <c r="G743" i="4"/>
  <c r="E743" i="4"/>
  <c r="H743" i="4"/>
  <c r="A345" i="4"/>
  <c r="F580" i="4"/>
  <c r="I644" i="4"/>
  <c r="CD344" i="4" l="1"/>
  <c r="BW344" i="4"/>
  <c r="BP344" i="4"/>
  <c r="CG344" i="4"/>
  <c r="BZ344" i="4"/>
  <c r="BS344" i="4"/>
  <c r="BX280" i="4"/>
  <c r="CE280" i="4"/>
  <c r="BQ280" i="4"/>
  <c r="F281" i="4"/>
  <c r="CF344" i="4"/>
  <c r="BY344" i="4"/>
  <c r="BR344" i="4"/>
  <c r="CH278" i="4"/>
  <c r="BT278" i="4"/>
  <c r="CA278" i="4"/>
  <c r="BT644" i="4"/>
  <c r="CA644" i="4"/>
  <c r="CH644" i="4"/>
  <c r="CE580" i="4"/>
  <c r="BX580" i="4"/>
  <c r="BQ580" i="4"/>
  <c r="BS743" i="4"/>
  <c r="BZ743" i="4"/>
  <c r="CG743" i="4"/>
  <c r="BW743" i="4"/>
  <c r="BP743" i="4"/>
  <c r="CD743" i="4"/>
  <c r="BR743" i="4"/>
  <c r="CF743" i="4"/>
  <c r="BY743" i="4"/>
  <c r="B278" i="4"/>
  <c r="I279" i="4"/>
  <c r="G345" i="4"/>
  <c r="E345" i="4"/>
  <c r="H345" i="4"/>
  <c r="G744" i="4"/>
  <c r="E744" i="4"/>
  <c r="H744" i="4"/>
  <c r="A346" i="4"/>
  <c r="I645" i="4"/>
  <c r="F581" i="4"/>
  <c r="CH1586" i="4" l="1"/>
  <c r="CH1587" i="4" s="1"/>
  <c r="CA1586" i="4"/>
  <c r="CA1587" i="4" s="1"/>
  <c r="BT1586" i="4"/>
  <c r="BT1587" i="4" s="1"/>
  <c r="CG345" i="4"/>
  <c r="BZ345" i="4"/>
  <c r="BS345" i="4"/>
  <c r="BP345" i="4"/>
  <c r="CD345" i="4"/>
  <c r="BW345" i="4"/>
  <c r="CF345" i="4"/>
  <c r="BY345" i="4"/>
  <c r="BR345" i="4"/>
  <c r="BX281" i="4"/>
  <c r="BQ281" i="4"/>
  <c r="CE281" i="4"/>
  <c r="F282" i="4"/>
  <c r="CH279" i="4"/>
  <c r="CA279" i="4"/>
  <c r="BT279" i="4"/>
  <c r="CE581" i="4"/>
  <c r="BX581" i="4"/>
  <c r="BQ581" i="4"/>
  <c r="CH645" i="4"/>
  <c r="CA645" i="4"/>
  <c r="BT645" i="4"/>
  <c r="CG744" i="4"/>
  <c r="BZ744" i="4"/>
  <c r="BS744" i="4"/>
  <c r="CD744" i="4"/>
  <c r="BW744" i="4"/>
  <c r="BP744" i="4"/>
  <c r="CF744" i="4"/>
  <c r="BY744" i="4"/>
  <c r="BR744" i="4"/>
  <c r="B279" i="4"/>
  <c r="I280" i="4"/>
  <c r="G346" i="4"/>
  <c r="E346" i="4"/>
  <c r="H346" i="4"/>
  <c r="G745" i="4"/>
  <c r="E745" i="4"/>
  <c r="H745" i="4"/>
  <c r="A347" i="4"/>
  <c r="BT1588" i="4" l="1"/>
  <c r="BT1589" i="4" s="1"/>
  <c r="BT1590" i="4" s="1"/>
  <c r="BT1591" i="4" s="1"/>
  <c r="BT1592" i="4" s="1"/>
  <c r="BT1593" i="4" s="1"/>
  <c r="BT1601" i="4"/>
  <c r="BT1602" i="4" s="1"/>
  <c r="BT1603" i="4" s="1"/>
  <c r="BT1604" i="4" s="1"/>
  <c r="BT1605" i="4" s="1"/>
  <c r="BT1606" i="4" s="1"/>
  <c r="BT1608" i="4"/>
  <c r="BT1609" i="4" s="1"/>
  <c r="BT1610" i="4" s="1"/>
  <c r="BT1596" i="4"/>
  <c r="BT1598" i="4"/>
  <c r="BT1599" i="4" s="1"/>
  <c r="CA1588" i="4"/>
  <c r="CA1589" i="4" s="1"/>
  <c r="CA1590" i="4" s="1"/>
  <c r="CA1591" i="4" s="1"/>
  <c r="CA1592" i="4" s="1"/>
  <c r="CA1593" i="4" s="1"/>
  <c r="CA1608" i="4"/>
  <c r="CA1609" i="4" s="1"/>
  <c r="CA1610" i="4" s="1"/>
  <c r="CA1601" i="4"/>
  <c r="CA1602" i="4" s="1"/>
  <c r="CA1603" i="4" s="1"/>
  <c r="CA1604" i="4" s="1"/>
  <c r="CA1605" i="4" s="1"/>
  <c r="CA1606" i="4" s="1"/>
  <c r="CA1596" i="4"/>
  <c r="CA1598" i="4"/>
  <c r="CA1599" i="4" s="1"/>
  <c r="CH1588" i="4"/>
  <c r="CH1589" i="4" s="1"/>
  <c r="CH1590" i="4" s="1"/>
  <c r="CH1591" i="4" s="1"/>
  <c r="CH1592" i="4" s="1"/>
  <c r="CH1593" i="4" s="1"/>
  <c r="CH1608" i="4"/>
  <c r="CH1609" i="4" s="1"/>
  <c r="CH1610" i="4" s="1"/>
  <c r="CH1596" i="4"/>
  <c r="CH1601" i="4"/>
  <c r="CH1602" i="4" s="1"/>
  <c r="CH1603" i="4" s="1"/>
  <c r="CH1604" i="4" s="1"/>
  <c r="CH1605" i="4" s="1"/>
  <c r="CH1606" i="4" s="1"/>
  <c r="CH1598" i="4"/>
  <c r="CH1599" i="4" s="1"/>
  <c r="BS346" i="4"/>
  <c r="CG346" i="4"/>
  <c r="BZ346" i="4"/>
  <c r="BW346" i="4"/>
  <c r="BP346" i="4"/>
  <c r="CD346" i="4"/>
  <c r="CE282" i="4"/>
  <c r="BX282" i="4"/>
  <c r="BQ282" i="4"/>
  <c r="F283" i="4"/>
  <c r="BY346" i="4"/>
  <c r="BR346" i="4"/>
  <c r="CF346" i="4"/>
  <c r="BT280" i="4"/>
  <c r="CH280" i="4"/>
  <c r="CA280" i="4"/>
  <c r="CG745" i="4"/>
  <c r="BS745" i="4"/>
  <c r="BZ745" i="4"/>
  <c r="BP745" i="4"/>
  <c r="BW745" i="4"/>
  <c r="CD745" i="4"/>
  <c r="BR745" i="4"/>
  <c r="CF745" i="4"/>
  <c r="BY745" i="4"/>
  <c r="B280" i="4"/>
  <c r="I281" i="4"/>
  <c r="G347" i="4"/>
  <c r="E347" i="4"/>
  <c r="H347" i="4"/>
  <c r="H746" i="4"/>
  <c r="E746" i="4"/>
  <c r="G746" i="4"/>
  <c r="A348" i="4"/>
  <c r="CH281" i="4" l="1"/>
  <c r="CA281" i="4"/>
  <c r="BT281" i="4"/>
  <c r="BQ283" i="4"/>
  <c r="CE283" i="4"/>
  <c r="BX283" i="4"/>
  <c r="F284" i="4"/>
  <c r="CG347" i="4"/>
  <c r="BZ347" i="4"/>
  <c r="BS347" i="4"/>
  <c r="CD347" i="4"/>
  <c r="BW347" i="4"/>
  <c r="BP347" i="4"/>
  <c r="CF347" i="4"/>
  <c r="BY347" i="4"/>
  <c r="BR347" i="4"/>
  <c r="BS746" i="4"/>
  <c r="CG746" i="4"/>
  <c r="BZ746" i="4"/>
  <c r="BY746" i="4"/>
  <c r="BR746" i="4"/>
  <c r="CF746" i="4"/>
  <c r="BW746" i="4"/>
  <c r="BP746" i="4"/>
  <c r="CD746" i="4"/>
  <c r="B281" i="4"/>
  <c r="I282" i="4"/>
  <c r="G348" i="4"/>
  <c r="E348" i="4"/>
  <c r="H348" i="4"/>
  <c r="H747" i="4"/>
  <c r="E747" i="4"/>
  <c r="G747" i="4"/>
  <c r="A349" i="4"/>
  <c r="BX1186" i="4" l="1"/>
  <c r="BX1187" i="4" s="1"/>
  <c r="BX1188" i="4" s="1"/>
  <c r="BX1189" i="4" s="1"/>
  <c r="BX1190" i="4" s="1"/>
  <c r="BX1191" i="4" s="1"/>
  <c r="BX1192" i="4" s="1"/>
  <c r="BX1193" i="4" s="1"/>
  <c r="CE1186" i="4"/>
  <c r="CE1187" i="4" s="1"/>
  <c r="CE1188" i="4" s="1"/>
  <c r="CE1189" i="4" s="1"/>
  <c r="CE1190" i="4" s="1"/>
  <c r="CE1191" i="4" s="1"/>
  <c r="CE1192" i="4" s="1"/>
  <c r="CE1193" i="4" s="1"/>
  <c r="BQ1186" i="4"/>
  <c r="BQ1187" i="4" s="1"/>
  <c r="BQ1208" i="4" s="1"/>
  <c r="BQ1209" i="4" s="1"/>
  <c r="BQ1210" i="4" s="1"/>
  <c r="CH282" i="4"/>
  <c r="BT282" i="4"/>
  <c r="CA282" i="4"/>
  <c r="CG348" i="4"/>
  <c r="BZ348" i="4"/>
  <c r="BS348" i="4"/>
  <c r="CD348" i="4"/>
  <c r="BW348" i="4"/>
  <c r="BP348" i="4"/>
  <c r="BQ284" i="4"/>
  <c r="CE284" i="4"/>
  <c r="BX284" i="4"/>
  <c r="F285" i="4"/>
  <c r="CF348" i="4"/>
  <c r="BY348" i="4"/>
  <c r="BR348" i="4"/>
  <c r="CD747" i="4"/>
  <c r="BW747" i="4"/>
  <c r="BP747" i="4"/>
  <c r="CG747" i="4"/>
  <c r="BZ747" i="4"/>
  <c r="BS747" i="4"/>
  <c r="CF747" i="4"/>
  <c r="BY747" i="4"/>
  <c r="BR747" i="4"/>
  <c r="B282" i="4"/>
  <c r="I283" i="4"/>
  <c r="G349" i="4"/>
  <c r="H349" i="4"/>
  <c r="E349" i="4"/>
  <c r="H748" i="4"/>
  <c r="E748" i="4"/>
  <c r="G748" i="4"/>
  <c r="A350" i="4"/>
  <c r="BQ1188" i="4" l="1"/>
  <c r="BQ1189" i="4" s="1"/>
  <c r="BQ1190" i="4" s="1"/>
  <c r="BQ1191" i="4" s="1"/>
  <c r="BQ1192" i="4" s="1"/>
  <c r="BQ1193" i="4" s="1"/>
  <c r="BQ1196" i="4"/>
  <c r="BQ1197" i="4" s="1"/>
  <c r="BQ1198" i="4" s="1"/>
  <c r="BQ1199" i="4" s="1"/>
  <c r="BQ1200" i="4" s="1"/>
  <c r="BQ1201" i="4" s="1"/>
  <c r="BQ1202" i="4" s="1"/>
  <c r="BQ1203" i="4" s="1"/>
  <c r="BQ1204" i="4" s="1"/>
  <c r="BQ1205" i="4" s="1"/>
  <c r="BQ1206" i="4" s="1"/>
  <c r="CE1196" i="4"/>
  <c r="CE1197" i="4" s="1"/>
  <c r="CE1198" i="4" s="1"/>
  <c r="CE1199" i="4" s="1"/>
  <c r="CE1200" i="4" s="1"/>
  <c r="CE1201" i="4" s="1"/>
  <c r="CE1202" i="4" s="1"/>
  <c r="CE1203" i="4" s="1"/>
  <c r="CE1204" i="4" s="1"/>
  <c r="CE1205" i="4" s="1"/>
  <c r="CE1206" i="4" s="1"/>
  <c r="CE1208" i="4"/>
  <c r="CE1209" i="4" s="1"/>
  <c r="CE1210" i="4" s="1"/>
  <c r="BX1196" i="4"/>
  <c r="BX1197" i="4" s="1"/>
  <c r="BX1198" i="4" s="1"/>
  <c r="BX1199" i="4" s="1"/>
  <c r="BX1200" i="4" s="1"/>
  <c r="BX1201" i="4" s="1"/>
  <c r="BX1202" i="4" s="1"/>
  <c r="BX1203" i="4" s="1"/>
  <c r="BX1204" i="4" s="1"/>
  <c r="BX1205" i="4" s="1"/>
  <c r="BX1206" i="4" s="1"/>
  <c r="BX1208" i="4"/>
  <c r="BX1209" i="4" s="1"/>
  <c r="BX1210" i="4" s="1"/>
  <c r="CH283" i="4"/>
  <c r="BT283" i="4"/>
  <c r="CA283" i="4"/>
  <c r="BX285" i="4"/>
  <c r="CE285" i="4"/>
  <c r="BQ285" i="4"/>
  <c r="F286" i="4"/>
  <c r="BW349" i="4"/>
  <c r="BP349" i="4"/>
  <c r="CD349" i="4"/>
  <c r="BZ349" i="4"/>
  <c r="BS349" i="4"/>
  <c r="CG349" i="4"/>
  <c r="BY349" i="4"/>
  <c r="BR349" i="4"/>
  <c r="CF349" i="4"/>
  <c r="CG748" i="4"/>
  <c r="BZ748" i="4"/>
  <c r="BS748" i="4"/>
  <c r="CF748" i="4"/>
  <c r="BY748" i="4"/>
  <c r="BR748" i="4"/>
  <c r="CD748" i="4"/>
  <c r="BW748" i="4"/>
  <c r="BP748" i="4"/>
  <c r="B283" i="4"/>
  <c r="I284" i="4"/>
  <c r="G350" i="4"/>
  <c r="H350" i="4"/>
  <c r="E350" i="4"/>
  <c r="H749" i="4"/>
  <c r="E749" i="4"/>
  <c r="G749" i="4"/>
  <c r="A351" i="4"/>
  <c r="CA1186" i="4" l="1"/>
  <c r="CA1187" i="4" s="1"/>
  <c r="CA1188" i="4" s="1"/>
  <c r="CA1189" i="4" s="1"/>
  <c r="CA1190" i="4" s="1"/>
  <c r="CA1191" i="4" s="1"/>
  <c r="CA1192" i="4" s="1"/>
  <c r="CA1193" i="4" s="1"/>
  <c r="BT1186" i="4"/>
  <c r="BT1187" i="4" s="1"/>
  <c r="BT1201" i="4" s="1"/>
  <c r="BT1202" i="4" s="1"/>
  <c r="BT1203" i="4" s="1"/>
  <c r="BT1204" i="4" s="1"/>
  <c r="BT1205" i="4" s="1"/>
  <c r="BT1206" i="4" s="1"/>
  <c r="CH1186" i="4"/>
  <c r="CH1187" i="4" s="1"/>
  <c r="CH1188" i="4" s="1"/>
  <c r="CH1189" i="4" s="1"/>
  <c r="CH1190" i="4" s="1"/>
  <c r="CH1191" i="4" s="1"/>
  <c r="CH1192" i="4" s="1"/>
  <c r="CH1193" i="4" s="1"/>
  <c r="CH284" i="4"/>
  <c r="CA284" i="4"/>
  <c r="BT284" i="4"/>
  <c r="CD350" i="4"/>
  <c r="BW350" i="4"/>
  <c r="BP350" i="4"/>
  <c r="CG350" i="4"/>
  <c r="BZ350" i="4"/>
  <c r="BS350" i="4"/>
  <c r="CE286" i="4"/>
  <c r="BX286" i="4"/>
  <c r="BQ286" i="4"/>
  <c r="F287" i="4"/>
  <c r="CF350" i="4"/>
  <c r="BY350" i="4"/>
  <c r="BR350" i="4"/>
  <c r="BW749" i="4"/>
  <c r="BP749" i="4"/>
  <c r="CD749" i="4"/>
  <c r="BZ749" i="4"/>
  <c r="BS749" i="4"/>
  <c r="CG749" i="4"/>
  <c r="BY749" i="4"/>
  <c r="BR749" i="4"/>
  <c r="CF749" i="4"/>
  <c r="B284" i="4"/>
  <c r="I285" i="4"/>
  <c r="G351" i="4"/>
  <c r="H351" i="4"/>
  <c r="E351" i="4"/>
  <c r="E750" i="4"/>
  <c r="H750" i="4"/>
  <c r="G750" i="4"/>
  <c r="A352" i="4"/>
  <c r="BT1208" i="4" l="1"/>
  <c r="BT1209" i="4" s="1"/>
  <c r="BT1210" i="4" s="1"/>
  <c r="BT1188" i="4"/>
  <c r="BT1189" i="4" s="1"/>
  <c r="BT1190" i="4" s="1"/>
  <c r="BT1191" i="4" s="1"/>
  <c r="BT1192" i="4" s="1"/>
  <c r="BT1193" i="4" s="1"/>
  <c r="BT1198" i="4"/>
  <c r="BT1199" i="4" s="1"/>
  <c r="BT1196" i="4"/>
  <c r="CH1198" i="4"/>
  <c r="CH1199" i="4" s="1"/>
  <c r="CH1201" i="4"/>
  <c r="CH1202" i="4" s="1"/>
  <c r="CH1203" i="4" s="1"/>
  <c r="CH1204" i="4" s="1"/>
  <c r="CH1205" i="4" s="1"/>
  <c r="CH1206" i="4" s="1"/>
  <c r="CH1196" i="4"/>
  <c r="CH1208" i="4"/>
  <c r="CH1209" i="4" s="1"/>
  <c r="CH1210" i="4" s="1"/>
  <c r="CA1198" i="4"/>
  <c r="CA1199" i="4" s="1"/>
  <c r="CA1196" i="4"/>
  <c r="CA1201" i="4"/>
  <c r="CA1202" i="4" s="1"/>
  <c r="CA1203" i="4" s="1"/>
  <c r="CA1204" i="4" s="1"/>
  <c r="CA1205" i="4" s="1"/>
  <c r="CA1206" i="4" s="1"/>
  <c r="CA1208" i="4"/>
  <c r="CA1209" i="4" s="1"/>
  <c r="CA1210" i="4" s="1"/>
  <c r="BT285" i="4"/>
  <c r="CH285" i="4"/>
  <c r="CA285" i="4"/>
  <c r="BX287" i="4"/>
  <c r="BQ287" i="4"/>
  <c r="CE287" i="4"/>
  <c r="F288" i="4"/>
  <c r="BP351" i="4"/>
  <c r="BW351" i="4"/>
  <c r="CD351" i="4"/>
  <c r="BS351" i="4"/>
  <c r="CG351" i="4"/>
  <c r="BZ351" i="4"/>
  <c r="BR351" i="4"/>
  <c r="BY351" i="4"/>
  <c r="CF351" i="4"/>
  <c r="CG750" i="4"/>
  <c r="BZ750" i="4"/>
  <c r="BS750" i="4"/>
  <c r="CD750" i="4"/>
  <c r="BW750" i="4"/>
  <c r="BP750" i="4"/>
  <c r="CF750" i="4"/>
  <c r="BY750" i="4"/>
  <c r="BR750" i="4"/>
  <c r="B285" i="4"/>
  <c r="I286" i="4"/>
  <c r="G352" i="4"/>
  <c r="H352" i="4"/>
  <c r="E352" i="4"/>
  <c r="E751" i="4"/>
  <c r="H751" i="4"/>
  <c r="G751" i="4"/>
  <c r="A353" i="4"/>
  <c r="CA286" i="4" l="1"/>
  <c r="CH286" i="4"/>
  <c r="BT286" i="4"/>
  <c r="BW352" i="4"/>
  <c r="BP352" i="4"/>
  <c r="CD352" i="4"/>
  <c r="BZ352" i="4"/>
  <c r="BS352" i="4"/>
  <c r="CG352" i="4"/>
  <c r="BQ288" i="4"/>
  <c r="CE288" i="4"/>
  <c r="BX288" i="4"/>
  <c r="F289" i="4"/>
  <c r="BY352" i="4"/>
  <c r="BR352" i="4"/>
  <c r="CF352" i="4"/>
  <c r="CG751" i="4"/>
  <c r="BZ751" i="4"/>
  <c r="BS751" i="4"/>
  <c r="BP751" i="4"/>
  <c r="CD751" i="4"/>
  <c r="BW751" i="4"/>
  <c r="BR751" i="4"/>
  <c r="CF751" i="4"/>
  <c r="BY751" i="4"/>
  <c r="B286" i="4"/>
  <c r="I287" i="4"/>
  <c r="G353" i="4"/>
  <c r="E353" i="4"/>
  <c r="H353" i="4"/>
  <c r="E752" i="4"/>
  <c r="H752" i="4"/>
  <c r="G752" i="4"/>
  <c r="A354" i="4"/>
  <c r="BT287" i="4" l="1"/>
  <c r="CH287" i="4"/>
  <c r="CA287" i="4"/>
  <c r="BQ289" i="4"/>
  <c r="BX289" i="4"/>
  <c r="CE289" i="4"/>
  <c r="F290" i="4"/>
  <c r="CG353" i="4"/>
  <c r="BZ353" i="4"/>
  <c r="BS353" i="4"/>
  <c r="CD353" i="4"/>
  <c r="BW353" i="4"/>
  <c r="BP353" i="4"/>
  <c r="CF353" i="4"/>
  <c r="BY353" i="4"/>
  <c r="BR353" i="4"/>
  <c r="BZ752" i="4"/>
  <c r="BS752" i="4"/>
  <c r="CG752" i="4"/>
  <c r="BW752" i="4"/>
  <c r="BP752" i="4"/>
  <c r="CD752" i="4"/>
  <c r="BY752" i="4"/>
  <c r="BR752" i="4"/>
  <c r="CF752" i="4"/>
  <c r="B287" i="4"/>
  <c r="I288" i="4"/>
  <c r="G354" i="4"/>
  <c r="E354" i="4"/>
  <c r="H354" i="4"/>
  <c r="E753" i="4"/>
  <c r="H753" i="4"/>
  <c r="G753" i="4"/>
  <c r="A355" i="4"/>
  <c r="CA288" i="4" l="1"/>
  <c r="BT288" i="4"/>
  <c r="CH288" i="4"/>
  <c r="BS354" i="4"/>
  <c r="CG354" i="4"/>
  <c r="BZ354" i="4"/>
  <c r="BP354" i="4"/>
  <c r="CD354" i="4"/>
  <c r="BW354" i="4"/>
  <c r="BX290" i="4"/>
  <c r="BQ290" i="4"/>
  <c r="CE290" i="4"/>
  <c r="F291" i="4"/>
  <c r="BR354" i="4"/>
  <c r="CF354" i="4"/>
  <c r="BY354" i="4"/>
  <c r="CG753" i="4"/>
  <c r="BZ753" i="4"/>
  <c r="BS753" i="4"/>
  <c r="CD753" i="4"/>
  <c r="BP753" i="4"/>
  <c r="BW753" i="4"/>
  <c r="CF753" i="4"/>
  <c r="BY753" i="4"/>
  <c r="BR753" i="4"/>
  <c r="B288" i="4"/>
  <c r="I289" i="4"/>
  <c r="G355" i="4"/>
  <c r="E355" i="4"/>
  <c r="H355" i="4"/>
  <c r="H754" i="4"/>
  <c r="E754" i="4"/>
  <c r="G754" i="4"/>
  <c r="A356" i="4"/>
  <c r="CA289" i="4" l="1"/>
  <c r="CH289" i="4"/>
  <c r="BT289" i="4"/>
  <c r="BQ291" i="4"/>
  <c r="CE291" i="4"/>
  <c r="BX291" i="4"/>
  <c r="F292" i="4"/>
  <c r="BZ355" i="4"/>
  <c r="BS355" i="4"/>
  <c r="CG355" i="4"/>
  <c r="BW355" i="4"/>
  <c r="BP355" i="4"/>
  <c r="CD355" i="4"/>
  <c r="BY355" i="4"/>
  <c r="BR355" i="4"/>
  <c r="CF355" i="4"/>
  <c r="BP754" i="4"/>
  <c r="CD754" i="4"/>
  <c r="BW754" i="4"/>
  <c r="BS754" i="4"/>
  <c r="BZ754" i="4"/>
  <c r="CG754" i="4"/>
  <c r="BY754" i="4"/>
  <c r="BR754" i="4"/>
  <c r="CF754" i="4"/>
  <c r="B289" i="4"/>
  <c r="I290" i="4"/>
  <c r="G356" i="4"/>
  <c r="E356" i="4"/>
  <c r="H356" i="4"/>
  <c r="H755" i="4"/>
  <c r="E755" i="4"/>
  <c r="G755" i="4"/>
  <c r="A357" i="4"/>
  <c r="BT290" i="4" l="1"/>
  <c r="CH290" i="4"/>
  <c r="CA290" i="4"/>
  <c r="CG356" i="4"/>
  <c r="BZ356" i="4"/>
  <c r="BS356" i="4"/>
  <c r="CD356" i="4"/>
  <c r="BP356" i="4"/>
  <c r="BW356" i="4"/>
  <c r="BQ292" i="4"/>
  <c r="BX292" i="4"/>
  <c r="CE292" i="4"/>
  <c r="F293" i="4"/>
  <c r="CF356" i="4"/>
  <c r="BR356" i="4"/>
  <c r="BY356" i="4"/>
  <c r="BW755" i="4"/>
  <c r="BP755" i="4"/>
  <c r="CD755" i="4"/>
  <c r="BZ755" i="4"/>
  <c r="BS755" i="4"/>
  <c r="CG755" i="4"/>
  <c r="BY755" i="4"/>
  <c r="BR755" i="4"/>
  <c r="CF755" i="4"/>
  <c r="B290" i="4"/>
  <c r="I291" i="4"/>
  <c r="G357" i="4"/>
  <c r="H357" i="4"/>
  <c r="E357" i="4"/>
  <c r="H756" i="4"/>
  <c r="E756" i="4"/>
  <c r="G756" i="4"/>
  <c r="A358" i="4"/>
  <c r="CH291" i="4" l="1"/>
  <c r="CA291" i="4"/>
  <c r="BT291" i="4"/>
  <c r="CE293" i="4"/>
  <c r="BX293" i="4"/>
  <c r="BQ293" i="4"/>
  <c r="F294" i="4"/>
  <c r="BP357" i="4"/>
  <c r="CD357" i="4"/>
  <c r="BW357" i="4"/>
  <c r="CG357" i="4"/>
  <c r="BZ357" i="4"/>
  <c r="BS357" i="4"/>
  <c r="BR357" i="4"/>
  <c r="CF357" i="4"/>
  <c r="BY357" i="4"/>
  <c r="CD756" i="4"/>
  <c r="BW756" i="4"/>
  <c r="BP756" i="4"/>
  <c r="CG756" i="4"/>
  <c r="BZ756" i="4"/>
  <c r="BS756" i="4"/>
  <c r="CF756" i="4"/>
  <c r="BY756" i="4"/>
  <c r="BR756" i="4"/>
  <c r="B291" i="4"/>
  <c r="I292" i="4"/>
  <c r="G358" i="4"/>
  <c r="H358" i="4"/>
  <c r="E358" i="4"/>
  <c r="H757" i="4"/>
  <c r="E757" i="4"/>
  <c r="G757" i="4"/>
  <c r="A359" i="4"/>
  <c r="BT292" i="4" l="1"/>
  <c r="CA292" i="4"/>
  <c r="CH292" i="4"/>
  <c r="BW358" i="4"/>
  <c r="BP358" i="4"/>
  <c r="CD358" i="4"/>
  <c r="BZ358" i="4"/>
  <c r="BS358" i="4"/>
  <c r="CG358" i="4"/>
  <c r="CE294" i="4"/>
  <c r="BQ294" i="4"/>
  <c r="BX294" i="4"/>
  <c r="F295" i="4"/>
  <c r="BY358" i="4"/>
  <c r="BR358" i="4"/>
  <c r="CF358" i="4"/>
  <c r="BP757" i="4"/>
  <c r="BW757" i="4"/>
  <c r="CD757" i="4"/>
  <c r="BZ757" i="4"/>
  <c r="BS757" i="4"/>
  <c r="CG757" i="4"/>
  <c r="BR757" i="4"/>
  <c r="BY757" i="4"/>
  <c r="CF757" i="4"/>
  <c r="B292" i="4"/>
  <c r="I293" i="4"/>
  <c r="G359" i="4"/>
  <c r="H359" i="4"/>
  <c r="E359" i="4"/>
  <c r="G758" i="4"/>
  <c r="E758" i="4"/>
  <c r="H758" i="4"/>
  <c r="A360" i="4"/>
  <c r="BT293" i="4" l="1"/>
  <c r="CH293" i="4"/>
  <c r="CA293" i="4"/>
  <c r="BX295" i="4"/>
  <c r="BQ295" i="4"/>
  <c r="CE295" i="4"/>
  <c r="F296" i="4"/>
  <c r="CD359" i="4"/>
  <c r="BW359" i="4"/>
  <c r="BP359" i="4"/>
  <c r="CG359" i="4"/>
  <c r="BZ359" i="4"/>
  <c r="BS359" i="4"/>
  <c r="CF359" i="4"/>
  <c r="BY359" i="4"/>
  <c r="BR359" i="4"/>
  <c r="BY758" i="4"/>
  <c r="BR758" i="4"/>
  <c r="CF758" i="4"/>
  <c r="BZ758" i="4"/>
  <c r="BS758" i="4"/>
  <c r="CG758" i="4"/>
  <c r="BW758" i="4"/>
  <c r="BP758" i="4"/>
  <c r="CD758" i="4"/>
  <c r="B293" i="4"/>
  <c r="I294" i="4"/>
  <c r="G360" i="4"/>
  <c r="H360" i="4"/>
  <c r="E360" i="4"/>
  <c r="G759" i="4"/>
  <c r="E759" i="4"/>
  <c r="H759" i="4"/>
  <c r="A361" i="4"/>
  <c r="CA294" i="4" l="1"/>
  <c r="BT294" i="4"/>
  <c r="CH294" i="4"/>
  <c r="BP360" i="4"/>
  <c r="BW360" i="4"/>
  <c r="CD360" i="4"/>
  <c r="BS360" i="4"/>
  <c r="BZ360" i="4"/>
  <c r="CG360" i="4"/>
  <c r="BQ296" i="4"/>
  <c r="CE296" i="4"/>
  <c r="BX296" i="4"/>
  <c r="F297" i="4"/>
  <c r="BR360" i="4"/>
  <c r="BY360" i="4"/>
  <c r="CF360" i="4"/>
  <c r="CD759" i="4"/>
  <c r="BW759" i="4"/>
  <c r="BP759" i="4"/>
  <c r="CF759" i="4"/>
  <c r="BR759" i="4"/>
  <c r="BY759" i="4"/>
  <c r="CG759" i="4"/>
  <c r="BZ759" i="4"/>
  <c r="BS759" i="4"/>
  <c r="B294" i="4"/>
  <c r="I295" i="4"/>
  <c r="G361" i="4"/>
  <c r="E361" i="4"/>
  <c r="H361" i="4"/>
  <c r="G760" i="4"/>
  <c r="E760" i="4"/>
  <c r="H760" i="4"/>
  <c r="A362" i="4"/>
  <c r="CF1486" i="4" l="1"/>
  <c r="BP1486" i="4"/>
  <c r="BW1486" i="4"/>
  <c r="CD1486" i="4"/>
  <c r="BS1486" i="4"/>
  <c r="BZ1486" i="4"/>
  <c r="CG1486" i="4"/>
  <c r="BY1486" i="4"/>
  <c r="BR1486" i="4"/>
  <c r="CH295" i="4"/>
  <c r="CA295" i="4"/>
  <c r="BT295" i="4"/>
  <c r="BX297" i="4"/>
  <c r="BQ297" i="4"/>
  <c r="CE297" i="4"/>
  <c r="F298" i="4"/>
  <c r="BZ361" i="4"/>
  <c r="BS361" i="4"/>
  <c r="CG361" i="4"/>
  <c r="CD361" i="4"/>
  <c r="BW361" i="4"/>
  <c r="BP361" i="4"/>
  <c r="BY361" i="4"/>
  <c r="BR361" i="4"/>
  <c r="CF361" i="4"/>
  <c r="BR760" i="4"/>
  <c r="CF760" i="4"/>
  <c r="BY760" i="4"/>
  <c r="BS760" i="4"/>
  <c r="BZ760" i="4"/>
  <c r="CG760" i="4"/>
  <c r="BP760" i="4"/>
  <c r="CD760" i="4"/>
  <c r="BW760" i="4"/>
  <c r="B295" i="4"/>
  <c r="I296" i="4"/>
  <c r="G362" i="4"/>
  <c r="E362" i="4"/>
  <c r="H362" i="4"/>
  <c r="G761" i="4"/>
  <c r="E761" i="4"/>
  <c r="H761" i="4"/>
  <c r="A363" i="4"/>
  <c r="BZ1487" i="4" l="1"/>
  <c r="BS1487" i="4"/>
  <c r="CD1487" i="4"/>
  <c r="BW1487" i="4"/>
  <c r="BR1487" i="4"/>
  <c r="BP1487" i="4"/>
  <c r="BY1487" i="4"/>
  <c r="CG1487" i="4"/>
  <c r="CF1487" i="4"/>
  <c r="CH296" i="4"/>
  <c r="CA296" i="4"/>
  <c r="BT296" i="4"/>
  <c r="CG362" i="4"/>
  <c r="BZ362" i="4"/>
  <c r="BS362" i="4"/>
  <c r="CF362" i="4"/>
  <c r="BY362" i="4"/>
  <c r="BR362" i="4"/>
  <c r="CD362" i="4"/>
  <c r="BW362" i="4"/>
  <c r="BP362" i="4"/>
  <c r="CE298" i="4"/>
  <c r="BX298" i="4"/>
  <c r="BQ298" i="4"/>
  <c r="F299" i="4"/>
  <c r="BZ761" i="4"/>
  <c r="BS761" i="4"/>
  <c r="CG761" i="4"/>
  <c r="CD761" i="4"/>
  <c r="BW761" i="4"/>
  <c r="BP761" i="4"/>
  <c r="BY761" i="4"/>
  <c r="BR761" i="4"/>
  <c r="CF761" i="4"/>
  <c r="B296" i="4"/>
  <c r="I297" i="4"/>
  <c r="G363" i="4"/>
  <c r="E363" i="4"/>
  <c r="H363" i="4"/>
  <c r="H762" i="4"/>
  <c r="E762" i="4"/>
  <c r="G762" i="4"/>
  <c r="A364" i="4"/>
  <c r="BP1488" i="4" l="1"/>
  <c r="BP1508" i="4"/>
  <c r="BP1496" i="4"/>
  <c r="CD1488" i="4"/>
  <c r="CD1508" i="4"/>
  <c r="CD1496" i="4"/>
  <c r="CF1488" i="4"/>
  <c r="CF1508" i="4"/>
  <c r="CF1496" i="4"/>
  <c r="CF1499" i="4"/>
  <c r="BR1488" i="4"/>
  <c r="BR1508" i="4"/>
  <c r="BR1496" i="4"/>
  <c r="BR1499" i="4"/>
  <c r="BS1488" i="4"/>
  <c r="BS1498" i="4"/>
  <c r="BS1508" i="4"/>
  <c r="BS1500" i="4"/>
  <c r="BS1496" i="4"/>
  <c r="BW1488" i="4"/>
  <c r="BW1508" i="4"/>
  <c r="BW1496" i="4"/>
  <c r="CG1488" i="4"/>
  <c r="CG1508" i="4"/>
  <c r="CG1496" i="4"/>
  <c r="CG1500" i="4"/>
  <c r="CG1498" i="4"/>
  <c r="BY1488" i="4"/>
  <c r="BY1508" i="4"/>
  <c r="BY1496" i="4"/>
  <c r="BY1499" i="4"/>
  <c r="BZ1488" i="4"/>
  <c r="BZ1508" i="4"/>
  <c r="BZ1496" i="4"/>
  <c r="BZ1500" i="4"/>
  <c r="BZ1498" i="4"/>
  <c r="BS363" i="4"/>
  <c r="CG363" i="4"/>
  <c r="BZ363" i="4"/>
  <c r="BP363" i="4"/>
  <c r="CD363" i="4"/>
  <c r="BW363" i="4"/>
  <c r="BR363" i="4"/>
  <c r="CF363" i="4"/>
  <c r="BY363" i="4"/>
  <c r="BT297" i="4"/>
  <c r="CA297" i="4"/>
  <c r="CH297" i="4"/>
  <c r="BX299" i="4"/>
  <c r="BQ299" i="4"/>
  <c r="CE299" i="4"/>
  <c r="F300" i="4"/>
  <c r="CF762" i="4"/>
  <c r="BR762" i="4"/>
  <c r="BY762" i="4"/>
  <c r="CD762" i="4"/>
  <c r="BW762" i="4"/>
  <c r="BP762" i="4"/>
  <c r="CG762" i="4"/>
  <c r="BZ762" i="4"/>
  <c r="BS762" i="4"/>
  <c r="B297" i="4"/>
  <c r="I298" i="4"/>
  <c r="G364" i="4"/>
  <c r="E364" i="4"/>
  <c r="H364" i="4"/>
  <c r="H763" i="4"/>
  <c r="E763" i="4"/>
  <c r="G763" i="4"/>
  <c r="A365" i="4"/>
  <c r="B366" i="1"/>
  <c r="B368" i="1"/>
  <c r="B369" i="1"/>
  <c r="B371" i="1"/>
  <c r="B372" i="1"/>
  <c r="B373" i="1"/>
  <c r="BS1489" i="4" l="1"/>
  <c r="CF1500" i="4"/>
  <c r="CF1509" i="4"/>
  <c r="CF1489" i="4"/>
  <c r="BR1500" i="4"/>
  <c r="BY1500" i="4"/>
  <c r="BY1509" i="4"/>
  <c r="BR1509" i="4"/>
  <c r="BY1489" i="4"/>
  <c r="BR1489" i="4"/>
  <c r="CG1501" i="4"/>
  <c r="CD1497" i="4"/>
  <c r="CG1509" i="4"/>
  <c r="CD1509" i="4"/>
  <c r="CG1489" i="4"/>
  <c r="CD1489" i="4"/>
  <c r="BZ1501" i="4"/>
  <c r="BP1497" i="4"/>
  <c r="BP1509" i="4"/>
  <c r="BZ1509" i="4"/>
  <c r="BP1489" i="4"/>
  <c r="BZ1489" i="4"/>
  <c r="BW1497" i="4"/>
  <c r="BW1509" i="4"/>
  <c r="BW1489" i="4"/>
  <c r="BS1501" i="4"/>
  <c r="BS1509" i="4"/>
  <c r="Z366" i="1"/>
  <c r="AD366" i="1"/>
  <c r="Z373" i="1"/>
  <c r="AD373" i="1"/>
  <c r="Z372" i="1"/>
  <c r="AD372" i="1"/>
  <c r="Z369" i="1"/>
  <c r="AD369" i="1"/>
  <c r="Z371" i="1"/>
  <c r="AD371" i="1"/>
  <c r="Z368" i="1"/>
  <c r="AD368" i="1"/>
  <c r="U373" i="1"/>
  <c r="X373" i="1"/>
  <c r="U369" i="1"/>
  <c r="X369" i="1"/>
  <c r="U366" i="1"/>
  <c r="X366" i="1"/>
  <c r="U372" i="1"/>
  <c r="X372" i="1"/>
  <c r="U368" i="1"/>
  <c r="X368" i="1"/>
  <c r="U371" i="1"/>
  <c r="X371" i="1"/>
  <c r="K369" i="1"/>
  <c r="J369" i="1"/>
  <c r="J368" i="1"/>
  <c r="K368" i="1"/>
  <c r="J372" i="1"/>
  <c r="K372" i="1"/>
  <c r="J366" i="1"/>
  <c r="K366" i="1"/>
  <c r="J371" i="1"/>
  <c r="K371" i="1"/>
  <c r="K373" i="1"/>
  <c r="J373" i="1"/>
  <c r="BZ364" i="4"/>
  <c r="BS364" i="4"/>
  <c r="CG364" i="4"/>
  <c r="CD364" i="4"/>
  <c r="BW364" i="4"/>
  <c r="BP364" i="4"/>
  <c r="BY364" i="4"/>
  <c r="BR364" i="4"/>
  <c r="CF364" i="4"/>
  <c r="CH298" i="4"/>
  <c r="BT298" i="4"/>
  <c r="CA298" i="4"/>
  <c r="CE300" i="4"/>
  <c r="BX300" i="4"/>
  <c r="BQ300" i="4"/>
  <c r="F301" i="4"/>
  <c r="BR763" i="4"/>
  <c r="BY763" i="4"/>
  <c r="CF763" i="4"/>
  <c r="BP763" i="4"/>
  <c r="CD763" i="4"/>
  <c r="BW763" i="4"/>
  <c r="BS763" i="4"/>
  <c r="CG763" i="4"/>
  <c r="BZ763" i="4"/>
  <c r="B298" i="4"/>
  <c r="I299" i="4"/>
  <c r="BQ373" i="1"/>
  <c r="BP373" i="1"/>
  <c r="BQ368" i="1"/>
  <c r="BP368" i="1"/>
  <c r="BQ369" i="1"/>
  <c r="BP369" i="1"/>
  <c r="BQ366" i="1"/>
  <c r="BP366" i="1"/>
  <c r="BQ371" i="1"/>
  <c r="BP371" i="1"/>
  <c r="BQ372" i="1"/>
  <c r="BP372" i="1"/>
  <c r="G365" i="4"/>
  <c r="H365" i="4"/>
  <c r="E365" i="4"/>
  <c r="H764" i="4"/>
  <c r="E764" i="4"/>
  <c r="G764" i="4"/>
  <c r="A366" i="4"/>
  <c r="BS373" i="1"/>
  <c r="BR373" i="1"/>
  <c r="BS369" i="1"/>
  <c r="BR369" i="1"/>
  <c r="BS368" i="1"/>
  <c r="BR368" i="1"/>
  <c r="BS366" i="1"/>
  <c r="BR366" i="1"/>
  <c r="BS371" i="1"/>
  <c r="BR371" i="1"/>
  <c r="BS372" i="1"/>
  <c r="BR372" i="1"/>
  <c r="AW368" i="1"/>
  <c r="BZ368" i="1"/>
  <c r="BY368" i="1"/>
  <c r="AW372" i="1"/>
  <c r="BZ372" i="1"/>
  <c r="BY372" i="1"/>
  <c r="AW371" i="1"/>
  <c r="BZ371" i="1"/>
  <c r="BY371" i="1"/>
  <c r="AW369" i="1"/>
  <c r="BZ369" i="1"/>
  <c r="BY369" i="1"/>
  <c r="AW373" i="1"/>
  <c r="BZ373" i="1"/>
  <c r="BY373" i="1"/>
  <c r="AW366" i="1"/>
  <c r="BZ366" i="1"/>
  <c r="BY366" i="1"/>
  <c r="EE372" i="1"/>
  <c r="EE368" i="1"/>
  <c r="EE373" i="1"/>
  <c r="EE371" i="1"/>
  <c r="EE366" i="1"/>
  <c r="EE369" i="1"/>
  <c r="DY373" i="1"/>
  <c r="DY369" i="1"/>
  <c r="DY368" i="1"/>
  <c r="DY366" i="1"/>
  <c r="DY372" i="1"/>
  <c r="DY371" i="1"/>
  <c r="AQ372" i="1"/>
  <c r="DU372" i="1"/>
  <c r="AQ366" i="1"/>
  <c r="DU366" i="1"/>
  <c r="AQ373" i="1"/>
  <c r="DU373" i="1"/>
  <c r="AQ371" i="1"/>
  <c r="DU371" i="1"/>
  <c r="AQ369" i="1"/>
  <c r="DU369" i="1"/>
  <c r="AQ368" i="1"/>
  <c r="DU368" i="1"/>
  <c r="BX369" i="1"/>
  <c r="EO369" i="1"/>
  <c r="BX368" i="1"/>
  <c r="EO368" i="1"/>
  <c r="BX366" i="1"/>
  <c r="EO366" i="1"/>
  <c r="BX373" i="1"/>
  <c r="EO373" i="1"/>
  <c r="BX372" i="1"/>
  <c r="EO372" i="1"/>
  <c r="BX371" i="1"/>
  <c r="EO371" i="1"/>
  <c r="BV369" i="1"/>
  <c r="BU369" i="1"/>
  <c r="BV373" i="1"/>
  <c r="BU373" i="1"/>
  <c r="BV366" i="1"/>
  <c r="BU366" i="1"/>
  <c r="BV368" i="1"/>
  <c r="BU368" i="1"/>
  <c r="BV372" i="1"/>
  <c r="BU372" i="1"/>
  <c r="BV371" i="1"/>
  <c r="BU371" i="1"/>
  <c r="DC373" i="1"/>
  <c r="DD373" i="1"/>
  <c r="DC372" i="1"/>
  <c r="DD372" i="1"/>
  <c r="DC371" i="1"/>
  <c r="DD371" i="1"/>
  <c r="DC369" i="1"/>
  <c r="DD369" i="1"/>
  <c r="DC368" i="1"/>
  <c r="DD368" i="1"/>
  <c r="DC366" i="1"/>
  <c r="DD366" i="1"/>
  <c r="BW373" i="1"/>
  <c r="BW366" i="1"/>
  <c r="BW372" i="1"/>
  <c r="BW369" i="1"/>
  <c r="BW371" i="1"/>
  <c r="BW368" i="1"/>
  <c r="EC369" i="1"/>
  <c r="EL369" i="1"/>
  <c r="EC366" i="1"/>
  <c r="EL366" i="1"/>
  <c r="EC371" i="1"/>
  <c r="EL371" i="1"/>
  <c r="EC368" i="1"/>
  <c r="EL368" i="1"/>
  <c r="EC373" i="1"/>
  <c r="EL373" i="1"/>
  <c r="EC372" i="1"/>
  <c r="EL372" i="1"/>
  <c r="EF372" i="1"/>
  <c r="EF371" i="1"/>
  <c r="EF368" i="1"/>
  <c r="EF369" i="1"/>
  <c r="EF366" i="1"/>
  <c r="EF373" i="1"/>
  <c r="DW369" i="1"/>
  <c r="DZ369" i="1"/>
  <c r="DW373" i="1"/>
  <c r="DZ373" i="1"/>
  <c r="DW372" i="1"/>
  <c r="DZ372" i="1"/>
  <c r="DW366" i="1"/>
  <c r="DZ366" i="1"/>
  <c r="DW371" i="1"/>
  <c r="DZ371" i="1"/>
  <c r="DW368" i="1"/>
  <c r="DZ368" i="1"/>
  <c r="BT368" i="1"/>
  <c r="BT372" i="1"/>
  <c r="BT369" i="1"/>
  <c r="BT373" i="1"/>
  <c r="BT371" i="1"/>
  <c r="BT366" i="1"/>
  <c r="T373" i="1"/>
  <c r="S373" i="1"/>
  <c r="T368" i="1"/>
  <c r="S368" i="1"/>
  <c r="T372" i="1"/>
  <c r="S372" i="1"/>
  <c r="T371" i="1"/>
  <c r="S371" i="1"/>
  <c r="T369" i="1"/>
  <c r="S369" i="1"/>
  <c r="T366" i="1"/>
  <c r="S366" i="1"/>
  <c r="AA368" i="1"/>
  <c r="Y368" i="1"/>
  <c r="AA373" i="1"/>
  <c r="Y373" i="1"/>
  <c r="AA372" i="1"/>
  <c r="Y372" i="1"/>
  <c r="AA371" i="1"/>
  <c r="Y371" i="1"/>
  <c r="AA369" i="1"/>
  <c r="Y369" i="1"/>
  <c r="AA366" i="1"/>
  <c r="Y366" i="1"/>
  <c r="V373" i="1"/>
  <c r="AC373" i="1"/>
  <c r="V371" i="1"/>
  <c r="AC371" i="1"/>
  <c r="V368" i="1"/>
  <c r="AC368" i="1"/>
  <c r="V372" i="1"/>
  <c r="AC372" i="1"/>
  <c r="V369" i="1"/>
  <c r="AC369" i="1"/>
  <c r="V366" i="1"/>
  <c r="AC366" i="1"/>
  <c r="DE373" i="1"/>
  <c r="DF373" i="1"/>
  <c r="DE369" i="1"/>
  <c r="DF369" i="1"/>
  <c r="DE372" i="1"/>
  <c r="DF372" i="1"/>
  <c r="DE371" i="1"/>
  <c r="DF371" i="1"/>
  <c r="DE368" i="1"/>
  <c r="DF368" i="1"/>
  <c r="DE366" i="1"/>
  <c r="DF366" i="1"/>
  <c r="R368" i="1"/>
  <c r="Q368" i="1"/>
  <c r="R373" i="1"/>
  <c r="Q373" i="1"/>
  <c r="Q372" i="1"/>
  <c r="R372" i="1"/>
  <c r="R371" i="1"/>
  <c r="Q371" i="1"/>
  <c r="R369" i="1"/>
  <c r="Q369" i="1"/>
  <c r="R366" i="1"/>
  <c r="Q366" i="1"/>
  <c r="BG368" i="1"/>
  <c r="BF368" i="1"/>
  <c r="BG366" i="1"/>
  <c r="BF366" i="1"/>
  <c r="BG373" i="1"/>
  <c r="BF373" i="1"/>
  <c r="BG372" i="1"/>
  <c r="BF372" i="1"/>
  <c r="BF371" i="1"/>
  <c r="BG371" i="1"/>
  <c r="BG369" i="1"/>
  <c r="BF369" i="1"/>
  <c r="EK371" i="1"/>
  <c r="EM371" i="1"/>
  <c r="DV371" i="1"/>
  <c r="EK373" i="1"/>
  <c r="EM373" i="1"/>
  <c r="DV373" i="1"/>
  <c r="EK372" i="1"/>
  <c r="EM372" i="1"/>
  <c r="DV372" i="1"/>
  <c r="EK369" i="1"/>
  <c r="EM369" i="1"/>
  <c r="DV369" i="1"/>
  <c r="EK368" i="1"/>
  <c r="EM368" i="1"/>
  <c r="DV368" i="1"/>
  <c r="EM366" i="1"/>
  <c r="DV366" i="1"/>
  <c r="EK366" i="1"/>
  <c r="DT372" i="1"/>
  <c r="DS372" i="1"/>
  <c r="DT373" i="1"/>
  <c r="DS373" i="1"/>
  <c r="DT371" i="1"/>
  <c r="DS371" i="1"/>
  <c r="DT369" i="1"/>
  <c r="DS369" i="1"/>
  <c r="DT368" i="1"/>
  <c r="DS368" i="1"/>
  <c r="DS366" i="1"/>
  <c r="DT366" i="1"/>
  <c r="CZ373" i="1"/>
  <c r="CY373" i="1"/>
  <c r="CZ372" i="1"/>
  <c r="CY372" i="1"/>
  <c r="CZ369" i="1"/>
  <c r="CY369" i="1"/>
  <c r="CZ368" i="1"/>
  <c r="CY368" i="1"/>
  <c r="CZ371" i="1"/>
  <c r="CY371" i="1"/>
  <c r="CZ366" i="1"/>
  <c r="CY366" i="1"/>
  <c r="CG371" i="1"/>
  <c r="EA371" i="1"/>
  <c r="CG373" i="1"/>
  <c r="EA373" i="1"/>
  <c r="CG372" i="1"/>
  <c r="EA372" i="1"/>
  <c r="CG369" i="1"/>
  <c r="EA369" i="1"/>
  <c r="CG368" i="1"/>
  <c r="EA368" i="1"/>
  <c r="CG366" i="1"/>
  <c r="EA366" i="1"/>
  <c r="AV369" i="1"/>
  <c r="AU369" i="1"/>
  <c r="AU372" i="1"/>
  <c r="AV372" i="1"/>
  <c r="AU366" i="1"/>
  <c r="AV366" i="1"/>
  <c r="AV373" i="1"/>
  <c r="AU373" i="1"/>
  <c r="AU371" i="1"/>
  <c r="AV371" i="1"/>
  <c r="AV368" i="1"/>
  <c r="AU368" i="1"/>
  <c r="DX369" i="1"/>
  <c r="BE369" i="1"/>
  <c r="DX366" i="1"/>
  <c r="BE366" i="1"/>
  <c r="DX371" i="1"/>
  <c r="BE371" i="1"/>
  <c r="DX373" i="1"/>
  <c r="BE373" i="1"/>
  <c r="DX372" i="1"/>
  <c r="BE372" i="1"/>
  <c r="DX368" i="1"/>
  <c r="BE368" i="1"/>
  <c r="EB372" i="1"/>
  <c r="BO372" i="1"/>
  <c r="EB371" i="1"/>
  <c r="BO371" i="1"/>
  <c r="EB366" i="1"/>
  <c r="BO366" i="1"/>
  <c r="EB368" i="1"/>
  <c r="BO368" i="1"/>
  <c r="EB373" i="1"/>
  <c r="BO373" i="1"/>
  <c r="EB369" i="1"/>
  <c r="BO369" i="1"/>
  <c r="AO371" i="1"/>
  <c r="DI371" i="1"/>
  <c r="DL371" i="1"/>
  <c r="DK371" i="1"/>
  <c r="DJ371" i="1"/>
  <c r="AO369" i="1"/>
  <c r="DI369" i="1"/>
  <c r="DL369" i="1"/>
  <c r="DK369" i="1"/>
  <c r="DJ369" i="1"/>
  <c r="AO368" i="1"/>
  <c r="DI368" i="1"/>
  <c r="DL368" i="1"/>
  <c r="DK368" i="1"/>
  <c r="DJ368" i="1"/>
  <c r="AO366" i="1"/>
  <c r="DI366" i="1"/>
  <c r="DK366" i="1"/>
  <c r="DL366" i="1"/>
  <c r="DJ366" i="1"/>
  <c r="AO373" i="1"/>
  <c r="DI373" i="1"/>
  <c r="DK373" i="1"/>
  <c r="DL373" i="1"/>
  <c r="DJ373" i="1"/>
  <c r="AO372" i="1"/>
  <c r="DI372" i="1"/>
  <c r="DL372" i="1"/>
  <c r="DK372" i="1"/>
  <c r="DJ372" i="1"/>
  <c r="EQ372" i="1"/>
  <c r="EP372" i="1"/>
  <c r="EQ368" i="1"/>
  <c r="EP368" i="1"/>
  <c r="EQ371" i="1"/>
  <c r="EP371" i="1"/>
  <c r="EQ369" i="1"/>
  <c r="EP369" i="1"/>
  <c r="EQ366" i="1"/>
  <c r="EP366" i="1"/>
  <c r="EQ373" i="1"/>
  <c r="EP373" i="1"/>
  <c r="EN371" i="1"/>
  <c r="EN366" i="1"/>
  <c r="EN373" i="1"/>
  <c r="EN372" i="1"/>
  <c r="EN369" i="1"/>
  <c r="EN368" i="1"/>
  <c r="CP373" i="1"/>
  <c r="AR373" i="1"/>
  <c r="CO373" i="1"/>
  <c r="AP373" i="1"/>
  <c r="CN373" i="1"/>
  <c r="AY373" i="1"/>
  <c r="CM373" i="1"/>
  <c r="AX373" i="1"/>
  <c r="CL373" i="1"/>
  <c r="AN373" i="1"/>
  <c r="CK373" i="1"/>
  <c r="AL373" i="1"/>
  <c r="CJ373" i="1"/>
  <c r="AK373" i="1"/>
  <c r="CI373" i="1"/>
  <c r="AJ373" i="1"/>
  <c r="CH373" i="1"/>
  <c r="AI373" i="1"/>
  <c r="DR373" i="1"/>
  <c r="AH373" i="1"/>
  <c r="DQ373" i="1"/>
  <c r="AG373" i="1"/>
  <c r="DH373" i="1"/>
  <c r="BH373" i="1"/>
  <c r="AZ373" i="1"/>
  <c r="N373" i="1"/>
  <c r="M373" i="1"/>
  <c r="AB373" i="1"/>
  <c r="W373" i="1"/>
  <c r="AE373" i="1"/>
  <c r="DP373" i="1"/>
  <c r="CF373" i="1"/>
  <c r="CE373" i="1"/>
  <c r="CD373" i="1"/>
  <c r="CC373" i="1"/>
  <c r="CB373" i="1"/>
  <c r="CA373" i="1"/>
  <c r="AT373" i="1"/>
  <c r="AS373" i="1"/>
  <c r="BN373" i="1"/>
  <c r="CW373" i="1"/>
  <c r="EI373" i="1"/>
  <c r="BL373" i="1"/>
  <c r="ER373" i="1"/>
  <c r="BD373" i="1"/>
  <c r="CV373" i="1"/>
  <c r="EJ373" i="1"/>
  <c r="BJ373" i="1"/>
  <c r="ES373" i="1"/>
  <c r="CQ373" i="1"/>
  <c r="O373" i="1"/>
  <c r="P373" i="1"/>
  <c r="CR373" i="1"/>
  <c r="DG373" i="1"/>
  <c r="CT373" i="1"/>
  <c r="CU373" i="1"/>
  <c r="BB373" i="1"/>
  <c r="L373" i="1"/>
  <c r="ED373" i="1"/>
  <c r="BA373" i="1"/>
  <c r="BK373" i="1"/>
  <c r="BC373" i="1"/>
  <c r="BM373" i="1"/>
  <c r="EH373" i="1"/>
  <c r="EG373" i="1"/>
  <c r="CS373" i="1"/>
  <c r="BI373" i="1"/>
  <c r="DH368" i="1"/>
  <c r="BH368" i="1"/>
  <c r="AZ368" i="1"/>
  <c r="N368" i="1"/>
  <c r="M368" i="1"/>
  <c r="AB368" i="1"/>
  <c r="W368" i="1"/>
  <c r="AE368" i="1"/>
  <c r="DP368" i="1"/>
  <c r="CF368" i="1"/>
  <c r="CE368" i="1"/>
  <c r="CD368" i="1"/>
  <c r="CC368" i="1"/>
  <c r="CB368" i="1"/>
  <c r="CA368" i="1"/>
  <c r="CQ368" i="1"/>
  <c r="AT368" i="1"/>
  <c r="CP368" i="1"/>
  <c r="AS368" i="1"/>
  <c r="CO368" i="1"/>
  <c r="AR368" i="1"/>
  <c r="CN368" i="1"/>
  <c r="AP368" i="1"/>
  <c r="CM368" i="1"/>
  <c r="AY368" i="1"/>
  <c r="CL368" i="1"/>
  <c r="AX368" i="1"/>
  <c r="CK368" i="1"/>
  <c r="AN368" i="1"/>
  <c r="CJ368" i="1"/>
  <c r="AM368" i="1"/>
  <c r="CI368" i="1"/>
  <c r="AL368" i="1"/>
  <c r="CH368" i="1"/>
  <c r="AK368" i="1"/>
  <c r="DR368" i="1"/>
  <c r="AJ368" i="1"/>
  <c r="DQ368" i="1"/>
  <c r="AH368" i="1"/>
  <c r="AG368" i="1"/>
  <c r="BL368" i="1"/>
  <c r="O368" i="1"/>
  <c r="BN368" i="1"/>
  <c r="CR368" i="1"/>
  <c r="EG368" i="1"/>
  <c r="BC368" i="1"/>
  <c r="EJ368" i="1"/>
  <c r="L368" i="1"/>
  <c r="CV368" i="1"/>
  <c r="CW368" i="1"/>
  <c r="BB368" i="1"/>
  <c r="ES368" i="1"/>
  <c r="P368" i="1"/>
  <c r="BJ368" i="1"/>
  <c r="EI368" i="1"/>
  <c r="CX368" i="1"/>
  <c r="DG368" i="1"/>
  <c r="BI368" i="1"/>
  <c r="ER368" i="1"/>
  <c r="BA368" i="1"/>
  <c r="BK368" i="1"/>
  <c r="CU368" i="1"/>
  <c r="ED368" i="1"/>
  <c r="CS368" i="1"/>
  <c r="BM368" i="1"/>
  <c r="EH368" i="1"/>
  <c r="BD368" i="1"/>
  <c r="P371" i="1"/>
  <c r="O371" i="1"/>
  <c r="N371" i="1"/>
  <c r="M371" i="1"/>
  <c r="L371" i="1"/>
  <c r="CB371" i="1"/>
  <c r="AP371" i="1"/>
  <c r="AY371" i="1"/>
  <c r="AX371" i="1"/>
  <c r="AN371" i="1"/>
  <c r="AM371" i="1"/>
  <c r="AL371" i="1"/>
  <c r="AJ371" i="1"/>
  <c r="AI371" i="1"/>
  <c r="AH371" i="1"/>
  <c r="AG371" i="1"/>
  <c r="ES371" i="1"/>
  <c r="ED371" i="1"/>
  <c r="CU371" i="1"/>
  <c r="CR371" i="1"/>
  <c r="CP371" i="1"/>
  <c r="CM371" i="1"/>
  <c r="CJ371" i="1"/>
  <c r="DH371" i="1"/>
  <c r="BI371" i="1"/>
  <c r="BH371" i="1"/>
  <c r="BC371" i="1"/>
  <c r="BB371" i="1"/>
  <c r="BA371" i="1"/>
  <c r="AZ371" i="1"/>
  <c r="BK371" i="1"/>
  <c r="BL371" i="1"/>
  <c r="BM371" i="1"/>
  <c r="DQ371" i="1"/>
  <c r="BN371" i="1"/>
  <c r="AR371" i="1"/>
  <c r="CC371" i="1"/>
  <c r="DR371" i="1"/>
  <c r="CQ371" i="1"/>
  <c r="CA371" i="1"/>
  <c r="ER371" i="1"/>
  <c r="AS371" i="1"/>
  <c r="BJ371" i="1"/>
  <c r="AT371" i="1"/>
  <c r="EG371" i="1"/>
  <c r="DG371" i="1"/>
  <c r="AB371" i="1"/>
  <c r="BD371" i="1"/>
  <c r="CN371" i="1"/>
  <c r="CO371" i="1"/>
  <c r="CX371" i="1"/>
  <c r="CH371" i="1"/>
  <c r="W371" i="1"/>
  <c r="EI371" i="1"/>
  <c r="EH371" i="1"/>
  <c r="EJ371" i="1"/>
  <c r="CK371" i="1"/>
  <c r="CI371" i="1"/>
  <c r="CW371" i="1"/>
  <c r="CS371" i="1"/>
  <c r="CL371" i="1"/>
  <c r="CT371" i="1"/>
  <c r="DP371" i="1"/>
  <c r="AE371" i="1"/>
  <c r="CF371" i="1"/>
  <c r="CE371" i="1"/>
  <c r="CD371" i="1"/>
  <c r="W372" i="1"/>
  <c r="AE372" i="1"/>
  <c r="DP372" i="1"/>
  <c r="CF372" i="1"/>
  <c r="CE372" i="1"/>
  <c r="CD372" i="1"/>
  <c r="CB372" i="1"/>
  <c r="AY372" i="1"/>
  <c r="AX372" i="1"/>
  <c r="AN372" i="1"/>
  <c r="EH372" i="1"/>
  <c r="AM372" i="1"/>
  <c r="CX372" i="1"/>
  <c r="AK372" i="1"/>
  <c r="CU372" i="1"/>
  <c r="AJ372" i="1"/>
  <c r="CT372" i="1"/>
  <c r="AI372" i="1"/>
  <c r="CS372" i="1"/>
  <c r="AH372" i="1"/>
  <c r="CR372" i="1"/>
  <c r="AG372" i="1"/>
  <c r="CQ372" i="1"/>
  <c r="CP372" i="1"/>
  <c r="CO372" i="1"/>
  <c r="CN372" i="1"/>
  <c r="CM372" i="1"/>
  <c r="CL372" i="1"/>
  <c r="CK372" i="1"/>
  <c r="CJ372" i="1"/>
  <c r="CH372" i="1"/>
  <c r="DH372" i="1"/>
  <c r="BH372" i="1"/>
  <c r="AZ372" i="1"/>
  <c r="N372" i="1"/>
  <c r="M372" i="1"/>
  <c r="BN372" i="1"/>
  <c r="BA372" i="1"/>
  <c r="CI372" i="1"/>
  <c r="BC372" i="1"/>
  <c r="BI372" i="1"/>
  <c r="EJ372" i="1"/>
  <c r="ES372" i="1"/>
  <c r="EG372" i="1"/>
  <c r="BJ372" i="1"/>
  <c r="AB372" i="1"/>
  <c r="DG372" i="1"/>
  <c r="BM372" i="1"/>
  <c r="ED372" i="1"/>
  <c r="BD372" i="1"/>
  <c r="BK372" i="1"/>
  <c r="BB372" i="1"/>
  <c r="EI372" i="1"/>
  <c r="ER372" i="1"/>
  <c r="BL372" i="1"/>
  <c r="AR372" i="1"/>
  <c r="AT372" i="1"/>
  <c r="AS372" i="1"/>
  <c r="AP372" i="1"/>
  <c r="P372" i="1"/>
  <c r="DR372" i="1"/>
  <c r="DQ372" i="1"/>
  <c r="O372" i="1"/>
  <c r="CA372" i="1"/>
  <c r="CC372" i="1"/>
  <c r="CV372" i="1"/>
  <c r="L372" i="1"/>
  <c r="CX366" i="1"/>
  <c r="AM366" i="1"/>
  <c r="CV366" i="1"/>
  <c r="AL366" i="1"/>
  <c r="CU366" i="1"/>
  <c r="AK366" i="1"/>
  <c r="CT366" i="1"/>
  <c r="AJ366" i="1"/>
  <c r="CR366" i="1"/>
  <c r="AI366" i="1"/>
  <c r="CQ366" i="1"/>
  <c r="AG366" i="1"/>
  <c r="CP366" i="1"/>
  <c r="CO366" i="1"/>
  <c r="CN366" i="1"/>
  <c r="CM366" i="1"/>
  <c r="CL366" i="1"/>
  <c r="CK366" i="1"/>
  <c r="CJ366" i="1"/>
  <c r="CH366" i="1"/>
  <c r="DH366" i="1"/>
  <c r="BH366" i="1"/>
  <c r="BA366" i="1"/>
  <c r="AZ366" i="1"/>
  <c r="N366" i="1"/>
  <c r="M366" i="1"/>
  <c r="W366" i="1"/>
  <c r="AE366" i="1"/>
  <c r="DP366" i="1"/>
  <c r="CF366" i="1"/>
  <c r="CE366" i="1"/>
  <c r="CD366" i="1"/>
  <c r="CB366" i="1"/>
  <c r="AS366" i="1"/>
  <c r="AY366" i="1"/>
  <c r="AX366" i="1"/>
  <c r="AN366" i="1"/>
  <c r="EH366" i="1"/>
  <c r="CI366" i="1"/>
  <c r="EG366" i="1"/>
  <c r="AT366" i="1"/>
  <c r="BI366" i="1"/>
  <c r="CA366" i="1"/>
  <c r="AP366" i="1"/>
  <c r="L366" i="1"/>
  <c r="P366" i="1"/>
  <c r="BN366" i="1"/>
  <c r="BD366" i="1"/>
  <c r="AR366" i="1"/>
  <c r="CC366" i="1"/>
  <c r="ER366" i="1"/>
  <c r="DR366" i="1"/>
  <c r="ES366" i="1"/>
  <c r="EI366" i="1"/>
  <c r="O366" i="1"/>
  <c r="BK366" i="1"/>
  <c r="BM366" i="1"/>
  <c r="ED366" i="1"/>
  <c r="BL366" i="1"/>
  <c r="BJ366" i="1"/>
  <c r="AB366" i="1"/>
  <c r="BC366" i="1"/>
  <c r="DQ366" i="1"/>
  <c r="DG366" i="1"/>
  <c r="CW366" i="1"/>
  <c r="EJ366" i="1"/>
  <c r="BB366" i="1"/>
  <c r="M369" i="1"/>
  <c r="CE369" i="1"/>
  <c r="CD369" i="1"/>
  <c r="CC369" i="1"/>
  <c r="CB369" i="1"/>
  <c r="CA369" i="1"/>
  <c r="AT369" i="1"/>
  <c r="AS369" i="1"/>
  <c r="AR369" i="1"/>
  <c r="AP369" i="1"/>
  <c r="AY369" i="1"/>
  <c r="AX369" i="1"/>
  <c r="AN369" i="1"/>
  <c r="AM369" i="1"/>
  <c r="AL369" i="1"/>
  <c r="AK369" i="1"/>
  <c r="ED369" i="1"/>
  <c r="AI369" i="1"/>
  <c r="EJ369" i="1"/>
  <c r="AH369" i="1"/>
  <c r="EH369" i="1"/>
  <c r="AG369" i="1"/>
  <c r="CM369" i="1"/>
  <c r="CJ369" i="1"/>
  <c r="CI369" i="1"/>
  <c r="CH369" i="1"/>
  <c r="DR369" i="1"/>
  <c r="DQ369" i="1"/>
  <c r="DH369" i="1"/>
  <c r="BI369" i="1"/>
  <c r="BH369" i="1"/>
  <c r="AZ369" i="1"/>
  <c r="N369" i="1"/>
  <c r="CO369" i="1"/>
  <c r="ER369" i="1"/>
  <c r="CW369" i="1"/>
  <c r="CV369" i="1"/>
  <c r="W369" i="1"/>
  <c r="BK369" i="1"/>
  <c r="BL369" i="1"/>
  <c r="CQ369" i="1"/>
  <c r="CF369" i="1"/>
  <c r="EI369" i="1"/>
  <c r="P369" i="1"/>
  <c r="CT369" i="1"/>
  <c r="BN369" i="1"/>
  <c r="DP369" i="1"/>
  <c r="CN369" i="1"/>
  <c r="CX369" i="1"/>
  <c r="CK369" i="1"/>
  <c r="BJ369" i="1"/>
  <c r="CL369" i="1"/>
  <c r="L369" i="1"/>
  <c r="ES369" i="1"/>
  <c r="BB369" i="1"/>
  <c r="BM369" i="1"/>
  <c r="AE369" i="1"/>
  <c r="DG369" i="1"/>
  <c r="CS369" i="1"/>
  <c r="EG369" i="1"/>
  <c r="BD369" i="1"/>
  <c r="O369" i="1"/>
  <c r="CP369" i="1"/>
  <c r="BC369" i="1"/>
  <c r="AB369" i="1"/>
  <c r="CR369" i="1"/>
  <c r="BA369" i="1"/>
  <c r="BZ1510" i="4" l="1"/>
  <c r="CD1510" i="4"/>
  <c r="BR1490" i="4"/>
  <c r="BR1501" i="4"/>
  <c r="BP1510" i="4"/>
  <c r="CG1510" i="4"/>
  <c r="CF1501" i="4"/>
  <c r="BS1490" i="4"/>
  <c r="BS1502" i="4"/>
  <c r="BW1498" i="4"/>
  <c r="BZ1490" i="4"/>
  <c r="BP1498" i="4"/>
  <c r="BZ1502" i="4"/>
  <c r="CD1498" i="4"/>
  <c r="BY1501" i="4"/>
  <c r="CF1490" i="4"/>
  <c r="CG1502" i="4"/>
  <c r="CF1510" i="4"/>
  <c r="BY1490" i="4"/>
  <c r="CD1490" i="4"/>
  <c r="BR1510" i="4"/>
  <c r="BW1510" i="4"/>
  <c r="CG1490" i="4"/>
  <c r="BS1510" i="4"/>
  <c r="BW1490" i="4"/>
  <c r="BY1510" i="4"/>
  <c r="BP1490" i="4"/>
  <c r="CA299" i="4"/>
  <c r="BT299" i="4"/>
  <c r="CH299" i="4"/>
  <c r="CE301" i="4"/>
  <c r="BX301" i="4"/>
  <c r="BQ301" i="4"/>
  <c r="F302" i="4"/>
  <c r="CD365" i="4"/>
  <c r="BP365" i="4"/>
  <c r="BW365" i="4"/>
  <c r="CG365" i="4"/>
  <c r="BS365" i="4"/>
  <c r="BZ365" i="4"/>
  <c r="CF365" i="4"/>
  <c r="BR365" i="4"/>
  <c r="BY365" i="4"/>
  <c r="BZ764" i="4"/>
  <c r="BS764" i="4"/>
  <c r="CG764" i="4"/>
  <c r="BY764" i="4"/>
  <c r="BR764" i="4"/>
  <c r="CF764" i="4"/>
  <c r="CD764" i="4"/>
  <c r="BW764" i="4"/>
  <c r="BP764" i="4"/>
  <c r="I300" i="4"/>
  <c r="B299" i="4"/>
  <c r="G366" i="4"/>
  <c r="H366" i="4"/>
  <c r="E366" i="4"/>
  <c r="H765" i="4"/>
  <c r="E765" i="4"/>
  <c r="G765" i="4"/>
  <c r="A367" i="4"/>
  <c r="A4" i="1"/>
  <c r="BP1499" i="4" l="1"/>
  <c r="BS1491" i="4"/>
  <c r="BY1491" i="4"/>
  <c r="BZ1491" i="4"/>
  <c r="BW1491" i="4"/>
  <c r="CG1503" i="4"/>
  <c r="CF1491" i="4"/>
  <c r="BY1502" i="4"/>
  <c r="CG1491" i="4"/>
  <c r="BR1502" i="4"/>
  <c r="CD1491" i="4"/>
  <c r="BR1491" i="4"/>
  <c r="BP1491" i="4"/>
  <c r="CF1502" i="4"/>
  <c r="CD1499" i="4"/>
  <c r="BW1499" i="4"/>
  <c r="BZ1503" i="4"/>
  <c r="BS1503" i="4"/>
  <c r="BP366" i="4"/>
  <c r="BW366" i="4"/>
  <c r="CD366" i="4"/>
  <c r="BS366" i="4"/>
  <c r="CG366" i="4"/>
  <c r="BZ366" i="4"/>
  <c r="BR366" i="4"/>
  <c r="CF366" i="4"/>
  <c r="BY366" i="4"/>
  <c r="BT300" i="4"/>
  <c r="CA300" i="4"/>
  <c r="CH300" i="4"/>
  <c r="BQ302" i="4"/>
  <c r="CE302" i="4"/>
  <c r="BX302" i="4"/>
  <c r="F303" i="4"/>
  <c r="CF765" i="4"/>
  <c r="BY765" i="4"/>
  <c r="BR765" i="4"/>
  <c r="CD765" i="4"/>
  <c r="BW765" i="4"/>
  <c r="BP765" i="4"/>
  <c r="CG765" i="4"/>
  <c r="BS765" i="4"/>
  <c r="BZ765" i="4"/>
  <c r="B300" i="4"/>
  <c r="I301" i="4"/>
  <c r="G367" i="4"/>
  <c r="H367" i="4"/>
  <c r="E367" i="4"/>
  <c r="E766" i="4"/>
  <c r="H766" i="4"/>
  <c r="G766" i="4"/>
  <c r="A368" i="4"/>
  <c r="CG1492" i="4" l="1"/>
  <c r="CF1492" i="4"/>
  <c r="BZ1492" i="4"/>
  <c r="BW1500" i="4"/>
  <c r="CG1504" i="4"/>
  <c r="BY1503" i="4"/>
  <c r="BW1492" i="4"/>
  <c r="BZ1504" i="4"/>
  <c r="CD1492" i="4"/>
  <c r="BS1492" i="4"/>
  <c r="BP1500" i="4"/>
  <c r="BR1503" i="4"/>
  <c r="BY1492" i="4"/>
  <c r="CD1500" i="4"/>
  <c r="BS1504" i="4"/>
  <c r="BR1492" i="4"/>
  <c r="CF1503" i="4"/>
  <c r="BP1492" i="4"/>
  <c r="BZ367" i="4"/>
  <c r="BS367" i="4"/>
  <c r="CG367" i="4"/>
  <c r="CH301" i="4"/>
  <c r="BT301" i="4"/>
  <c r="CA301" i="4"/>
  <c r="CF367" i="4"/>
  <c r="BY367" i="4"/>
  <c r="BR367" i="4"/>
  <c r="CD367" i="4"/>
  <c r="BW367" i="4"/>
  <c r="BP367" i="4"/>
  <c r="CE303" i="4"/>
  <c r="BQ303" i="4"/>
  <c r="BX303" i="4"/>
  <c r="F304" i="4"/>
  <c r="BR766" i="4"/>
  <c r="CF766" i="4"/>
  <c r="BY766" i="4"/>
  <c r="BS766" i="4"/>
  <c r="BZ766" i="4"/>
  <c r="CG766" i="4"/>
  <c r="BP766" i="4"/>
  <c r="CD766" i="4"/>
  <c r="BW766" i="4"/>
  <c r="B301" i="4"/>
  <c r="I302" i="4"/>
  <c r="G368" i="4"/>
  <c r="H368" i="4"/>
  <c r="E368" i="4"/>
  <c r="E767" i="4"/>
  <c r="H767" i="4"/>
  <c r="G767" i="4"/>
  <c r="A369" i="4"/>
  <c r="BP1493" i="4" l="1"/>
  <c r="BW1501" i="4"/>
  <c r="CF1504" i="4"/>
  <c r="CD1501" i="4"/>
  <c r="BS1493" i="4"/>
  <c r="CF1493" i="4"/>
  <c r="CD1493" i="4"/>
  <c r="BR1504" i="4"/>
  <c r="CG1493" i="4"/>
  <c r="BR1493" i="4"/>
  <c r="BZ1505" i="4"/>
  <c r="BZ1493" i="4"/>
  <c r="BS1505" i="4"/>
  <c r="BP1501" i="4"/>
  <c r="BY1504" i="4"/>
  <c r="BY1493" i="4"/>
  <c r="CG1505" i="4"/>
  <c r="BW1493" i="4"/>
  <c r="CD368" i="4"/>
  <c r="BW368" i="4"/>
  <c r="BP368" i="4"/>
  <c r="CG368" i="4"/>
  <c r="BZ368" i="4"/>
  <c r="BS368" i="4"/>
  <c r="CF368" i="4"/>
  <c r="BY368" i="4"/>
  <c r="BR368" i="4"/>
  <c r="CH302" i="4"/>
  <c r="CA302" i="4"/>
  <c r="BT302" i="4"/>
  <c r="CE304" i="4"/>
  <c r="BX304" i="4"/>
  <c r="BQ304" i="4"/>
  <c r="F305" i="4"/>
  <c r="CF767" i="4"/>
  <c r="BY767" i="4"/>
  <c r="BR767" i="4"/>
  <c r="BZ767" i="4"/>
  <c r="BS767" i="4"/>
  <c r="CG767" i="4"/>
  <c r="CD767" i="4"/>
  <c r="BW767" i="4"/>
  <c r="BP767" i="4"/>
  <c r="B302" i="4"/>
  <c r="I303" i="4"/>
  <c r="G369" i="4"/>
  <c r="E369" i="4"/>
  <c r="H369" i="4"/>
  <c r="E768" i="4"/>
  <c r="H768" i="4"/>
  <c r="G768" i="4"/>
  <c r="A370" i="4"/>
  <c r="BW1502" i="4" l="1"/>
  <c r="BY1505" i="4"/>
  <c r="BP1502" i="4"/>
  <c r="BZ1506" i="4"/>
  <c r="BS1506" i="4"/>
  <c r="CD1502" i="4"/>
  <c r="CF1505" i="4"/>
  <c r="CG1506" i="4"/>
  <c r="BR1505" i="4"/>
  <c r="BS369" i="4"/>
  <c r="CG369" i="4"/>
  <c r="BZ369" i="4"/>
  <c r="BP369" i="4"/>
  <c r="CD369" i="4"/>
  <c r="BW369" i="4"/>
  <c r="BR369" i="4"/>
  <c r="CF369" i="4"/>
  <c r="BY369" i="4"/>
  <c r="CH303" i="4"/>
  <c r="CA303" i="4"/>
  <c r="BT303" i="4"/>
  <c r="BX305" i="4"/>
  <c r="CE305" i="4"/>
  <c r="BQ305" i="4"/>
  <c r="F306" i="4"/>
  <c r="CF768" i="4"/>
  <c r="BY768" i="4"/>
  <c r="BR768" i="4"/>
  <c r="CG768" i="4"/>
  <c r="BZ768" i="4"/>
  <c r="BS768" i="4"/>
  <c r="CD768" i="4"/>
  <c r="BP768" i="4"/>
  <c r="BW768" i="4"/>
  <c r="B303" i="4"/>
  <c r="I304" i="4"/>
  <c r="G370" i="4"/>
  <c r="E370" i="4"/>
  <c r="H370" i="4"/>
  <c r="E769" i="4"/>
  <c r="H769" i="4"/>
  <c r="G769" i="4"/>
  <c r="A371" i="4"/>
  <c r="BR1506" i="4" l="1"/>
  <c r="CF1506" i="4"/>
  <c r="CD1503" i="4"/>
  <c r="BP1503" i="4"/>
  <c r="BY1506" i="4"/>
  <c r="BW1503" i="4"/>
  <c r="CG370" i="4"/>
  <c r="BZ370" i="4"/>
  <c r="BS370" i="4"/>
  <c r="CD370" i="4"/>
  <c r="BW370" i="4"/>
  <c r="BP370" i="4"/>
  <c r="CF370" i="4"/>
  <c r="BY370" i="4"/>
  <c r="BR370" i="4"/>
  <c r="BT304" i="4"/>
  <c r="CH304" i="4"/>
  <c r="CA304" i="4"/>
  <c r="CE306" i="4"/>
  <c r="BX306" i="4"/>
  <c r="BQ306" i="4"/>
  <c r="F307" i="4"/>
  <c r="BR769" i="4"/>
  <c r="CF769" i="4"/>
  <c r="BY769" i="4"/>
  <c r="BS769" i="4"/>
  <c r="CG769" i="4"/>
  <c r="BZ769" i="4"/>
  <c r="BP769" i="4"/>
  <c r="CD769" i="4"/>
  <c r="BW769" i="4"/>
  <c r="B304" i="4"/>
  <c r="I305" i="4"/>
  <c r="G371" i="4"/>
  <c r="E371" i="4"/>
  <c r="H371" i="4"/>
  <c r="H770" i="4"/>
  <c r="E770" i="4"/>
  <c r="G770" i="4"/>
  <c r="A372" i="4"/>
  <c r="BW1504" i="4" l="1"/>
  <c r="BP1504" i="4"/>
  <c r="CD1504" i="4"/>
  <c r="CG371" i="4"/>
  <c r="BZ371" i="4"/>
  <c r="BS371" i="4"/>
  <c r="CD371" i="4"/>
  <c r="BW371" i="4"/>
  <c r="BP371" i="4"/>
  <c r="CF371" i="4"/>
  <c r="BY371" i="4"/>
  <c r="BR371" i="4"/>
  <c r="BT305" i="4"/>
  <c r="CA305" i="4"/>
  <c r="CH305" i="4"/>
  <c r="BX307" i="4"/>
  <c r="BQ307" i="4"/>
  <c r="CE307" i="4"/>
  <c r="F308" i="4"/>
  <c r="CF770" i="4"/>
  <c r="BY770" i="4"/>
  <c r="BR770" i="4"/>
  <c r="CD770" i="4"/>
  <c r="BW770" i="4"/>
  <c r="BP770" i="4"/>
  <c r="CG770" i="4"/>
  <c r="BZ770" i="4"/>
  <c r="BS770" i="4"/>
  <c r="B305" i="4"/>
  <c r="I306" i="4"/>
  <c r="G372" i="4"/>
  <c r="E372" i="4"/>
  <c r="H372" i="4"/>
  <c r="H771" i="4"/>
  <c r="E771" i="4"/>
  <c r="G771" i="4"/>
  <c r="A373" i="4"/>
  <c r="CD1505" i="4" l="1"/>
  <c r="BP1505" i="4"/>
  <c r="BW1505" i="4"/>
  <c r="BS372" i="4"/>
  <c r="CG372" i="4"/>
  <c r="BZ372" i="4"/>
  <c r="BW372" i="4"/>
  <c r="BP372" i="4"/>
  <c r="CD372" i="4"/>
  <c r="BR372" i="4"/>
  <c r="CF372" i="4"/>
  <c r="BY372" i="4"/>
  <c r="CA306" i="4"/>
  <c r="CH306" i="4"/>
  <c r="BT306" i="4"/>
  <c r="BQ308" i="4"/>
  <c r="CE308" i="4"/>
  <c r="BX308" i="4"/>
  <c r="F309" i="4"/>
  <c r="CF771" i="4"/>
  <c r="BY771" i="4"/>
  <c r="BR771" i="4"/>
  <c r="CD771" i="4"/>
  <c r="BW771" i="4"/>
  <c r="BP771" i="4"/>
  <c r="CG771" i="4"/>
  <c r="BZ771" i="4"/>
  <c r="BS771" i="4"/>
  <c r="B306" i="4"/>
  <c r="I307" i="4"/>
  <c r="H772" i="4"/>
  <c r="E772" i="4"/>
  <c r="G772" i="4"/>
  <c r="G373" i="4"/>
  <c r="E373" i="4"/>
  <c r="H373" i="4"/>
  <c r="BW1506" i="4" l="1"/>
  <c r="BP1506" i="4"/>
  <c r="CD1506" i="4"/>
  <c r="CH307" i="4"/>
  <c r="BT307" i="4"/>
  <c r="CA307" i="4"/>
  <c r="BX309" i="4"/>
  <c r="BQ309" i="4"/>
  <c r="CE309" i="4"/>
  <c r="F310" i="4"/>
  <c r="CG373" i="4"/>
  <c r="BZ373" i="4"/>
  <c r="BS373" i="4"/>
  <c r="CD373" i="4"/>
  <c r="BW373" i="4"/>
  <c r="BP373" i="4"/>
  <c r="CF373" i="4"/>
  <c r="BY373" i="4"/>
  <c r="BR373" i="4"/>
  <c r="BR772" i="4"/>
  <c r="CF772" i="4"/>
  <c r="BY772" i="4"/>
  <c r="BW772" i="4"/>
  <c r="BP772" i="4"/>
  <c r="CD772" i="4"/>
  <c r="BS772" i="4"/>
  <c r="CG772" i="4"/>
  <c r="BZ772" i="4"/>
  <c r="B307" i="4"/>
  <c r="I308" i="4"/>
  <c r="H773" i="4"/>
  <c r="E773" i="4"/>
  <c r="G773" i="4"/>
  <c r="CH308" i="4" l="1"/>
  <c r="CA308" i="4"/>
  <c r="BT308" i="4"/>
  <c r="CE310" i="4"/>
  <c r="BX310" i="4"/>
  <c r="BQ310" i="4"/>
  <c r="F311" i="4"/>
  <c r="CF773" i="4"/>
  <c r="BY773" i="4"/>
  <c r="BR773" i="4"/>
  <c r="CD773" i="4"/>
  <c r="BW773" i="4"/>
  <c r="BP773" i="4"/>
  <c r="CG773" i="4"/>
  <c r="BZ773" i="4"/>
  <c r="BS773" i="4"/>
  <c r="B308" i="4"/>
  <c r="I309" i="4"/>
  <c r="CA309" i="4" l="1"/>
  <c r="BT309" i="4"/>
  <c r="CH309" i="4"/>
  <c r="BX311" i="4"/>
  <c r="CE311" i="4"/>
  <c r="BQ311" i="4"/>
  <c r="F312" i="4"/>
  <c r="B309" i="4"/>
  <c r="I310" i="4"/>
  <c r="CH310" i="4" l="1"/>
  <c r="CA310" i="4"/>
  <c r="BT310" i="4"/>
  <c r="CE312" i="4"/>
  <c r="BX312" i="4"/>
  <c r="BQ312" i="4"/>
  <c r="F313" i="4"/>
  <c r="B310" i="4"/>
  <c r="I311" i="4"/>
  <c r="I646" i="4"/>
  <c r="F582" i="4"/>
  <c r="BT311" i="4" l="1"/>
  <c r="CA311" i="4"/>
  <c r="CH311" i="4"/>
  <c r="BX313" i="4"/>
  <c r="CE313" i="4"/>
  <c r="BQ313" i="4"/>
  <c r="F314" i="4"/>
  <c r="CH646" i="4"/>
  <c r="CA646" i="4"/>
  <c r="BT646" i="4"/>
  <c r="BQ582" i="4"/>
  <c r="CE582" i="4"/>
  <c r="BX582" i="4"/>
  <c r="B311" i="4"/>
  <c r="I312" i="4"/>
  <c r="F583" i="4"/>
  <c r="I647" i="4"/>
  <c r="CH312" i="4" l="1"/>
  <c r="CA312" i="4"/>
  <c r="BT312" i="4"/>
  <c r="BX314" i="4"/>
  <c r="CE314" i="4"/>
  <c r="BQ314" i="4"/>
  <c r="F315" i="4"/>
  <c r="CE583" i="4"/>
  <c r="BX583" i="4"/>
  <c r="BQ583" i="4"/>
  <c r="BT647" i="4"/>
  <c r="CH647" i="4"/>
  <c r="CA647" i="4"/>
  <c r="B312" i="4"/>
  <c r="I313" i="4"/>
  <c r="I648" i="4"/>
  <c r="F584" i="4"/>
  <c r="CH313" i="4" l="1"/>
  <c r="BT313" i="4"/>
  <c r="CA313" i="4"/>
  <c r="BX315" i="4"/>
  <c r="BQ315" i="4"/>
  <c r="CE315" i="4"/>
  <c r="F316" i="4"/>
  <c r="CE584" i="4"/>
  <c r="BQ584" i="4"/>
  <c r="BX584" i="4"/>
  <c r="CH648" i="4"/>
  <c r="CA648" i="4"/>
  <c r="BT648" i="4"/>
  <c r="B313" i="4"/>
  <c r="I314" i="4"/>
  <c r="F585" i="4"/>
  <c r="I649" i="4"/>
  <c r="CA314" i="4" l="1"/>
  <c r="CH314" i="4"/>
  <c r="BT314" i="4"/>
  <c r="BQ316" i="4"/>
  <c r="CE316" i="4"/>
  <c r="BX316" i="4"/>
  <c r="F317" i="4"/>
  <c r="BQ585" i="4"/>
  <c r="CE585" i="4"/>
  <c r="BX585" i="4"/>
  <c r="CH649" i="4"/>
  <c r="CA649" i="4"/>
  <c r="BT649" i="4"/>
  <c r="B314" i="4"/>
  <c r="I315" i="4"/>
  <c r="CH315" i="4" l="1"/>
  <c r="CA315" i="4"/>
  <c r="BT315" i="4"/>
  <c r="BX317" i="4"/>
  <c r="BQ317" i="4"/>
  <c r="CE317" i="4"/>
  <c r="F318" i="4"/>
  <c r="B315" i="4"/>
  <c r="I316" i="4"/>
  <c r="F586" i="4"/>
  <c r="I650" i="4"/>
  <c r="CH316" i="4" l="1"/>
  <c r="CA316" i="4"/>
  <c r="BT316" i="4"/>
  <c r="CE318" i="4"/>
  <c r="BX318" i="4"/>
  <c r="BQ318" i="4"/>
  <c r="F319" i="4"/>
  <c r="BT650" i="4"/>
  <c r="CA650" i="4"/>
  <c r="CH650" i="4"/>
  <c r="CE586" i="4"/>
  <c r="BX586" i="4"/>
  <c r="BQ586" i="4"/>
  <c r="B316" i="4"/>
  <c r="I317" i="4"/>
  <c r="I651" i="4"/>
  <c r="F587" i="4"/>
  <c r="BT317" i="4" l="1"/>
  <c r="CH317" i="4"/>
  <c r="CA317" i="4"/>
  <c r="BX319" i="4"/>
  <c r="BQ319" i="4"/>
  <c r="CE319" i="4"/>
  <c r="F320" i="4"/>
  <c r="CE587" i="4"/>
  <c r="BX587" i="4"/>
  <c r="BQ587" i="4"/>
  <c r="CH651" i="4"/>
  <c r="CA651" i="4"/>
  <c r="BT651" i="4"/>
  <c r="B317" i="4"/>
  <c r="I318" i="4"/>
  <c r="F588" i="4"/>
  <c r="I652" i="4"/>
  <c r="CH318" i="4" l="1"/>
  <c r="CA318" i="4"/>
  <c r="BT318" i="4"/>
  <c r="BX320" i="4"/>
  <c r="BQ320" i="4"/>
  <c r="CE320" i="4"/>
  <c r="F321" i="4"/>
  <c r="CH652" i="4"/>
  <c r="CA652" i="4"/>
  <c r="BT652" i="4"/>
  <c r="BX588" i="4"/>
  <c r="BQ588" i="4"/>
  <c r="CE588" i="4"/>
  <c r="B318" i="4"/>
  <c r="I319" i="4"/>
  <c r="I653" i="4"/>
  <c r="F589" i="4"/>
  <c r="BT319" i="4" l="1"/>
  <c r="CA319" i="4"/>
  <c r="CH319" i="4"/>
  <c r="CE321" i="4"/>
  <c r="BX321" i="4"/>
  <c r="BQ321" i="4"/>
  <c r="F322" i="4"/>
  <c r="BX589" i="4"/>
  <c r="CE589" i="4"/>
  <c r="BQ589" i="4"/>
  <c r="BT653" i="4"/>
  <c r="CA653" i="4"/>
  <c r="CH653" i="4"/>
  <c r="B319" i="4"/>
  <c r="I320" i="4"/>
  <c r="BQ322" i="4" l="1"/>
  <c r="BX322" i="4"/>
  <c r="CE322" i="4"/>
  <c r="F323" i="4"/>
  <c r="BT320" i="4"/>
  <c r="CH320" i="4"/>
  <c r="CA320" i="4"/>
  <c r="B320" i="4"/>
  <c r="I321" i="4"/>
  <c r="I654" i="4"/>
  <c r="F590" i="4"/>
  <c r="CH321" i="4" l="1"/>
  <c r="CA321" i="4"/>
  <c r="BT321" i="4"/>
  <c r="BX323" i="4"/>
  <c r="BQ323" i="4"/>
  <c r="CE323" i="4"/>
  <c r="F324" i="4"/>
  <c r="BQ590" i="4"/>
  <c r="BX590" i="4"/>
  <c r="CE590" i="4"/>
  <c r="CH654" i="4"/>
  <c r="CA654" i="4"/>
  <c r="BT654" i="4"/>
  <c r="B321" i="4"/>
  <c r="I322" i="4"/>
  <c r="F591" i="4"/>
  <c r="I655" i="4"/>
  <c r="CH322" i="4" l="1"/>
  <c r="CA322" i="4"/>
  <c r="BT322" i="4"/>
  <c r="CE324" i="4"/>
  <c r="BQ324" i="4"/>
  <c r="BX324" i="4"/>
  <c r="F325" i="4"/>
  <c r="CH655" i="4"/>
  <c r="CA655" i="4"/>
  <c r="BT655" i="4"/>
  <c r="BX591" i="4"/>
  <c r="BQ591" i="4"/>
  <c r="CE591" i="4"/>
  <c r="B322" i="4"/>
  <c r="I323" i="4"/>
  <c r="I656" i="4"/>
  <c r="F592" i="4"/>
  <c r="CA323" i="4" l="1"/>
  <c r="BT323" i="4"/>
  <c r="CH323" i="4"/>
  <c r="BQ325" i="4"/>
  <c r="CE325" i="4"/>
  <c r="BX325" i="4"/>
  <c r="F326" i="4"/>
  <c r="CE592" i="4"/>
  <c r="BX592" i="4"/>
  <c r="BQ592" i="4"/>
  <c r="CA656" i="4"/>
  <c r="BT656" i="4"/>
  <c r="CH656" i="4"/>
  <c r="B323" i="4"/>
  <c r="I324" i="4"/>
  <c r="F593" i="4"/>
  <c r="I657" i="4"/>
  <c r="CH324" i="4" l="1"/>
  <c r="CA324" i="4"/>
  <c r="BT324" i="4"/>
  <c r="BX326" i="4"/>
  <c r="BQ326" i="4"/>
  <c r="CE326" i="4"/>
  <c r="F327" i="4"/>
  <c r="CH657" i="4"/>
  <c r="CA657" i="4"/>
  <c r="BT657" i="4"/>
  <c r="CE593" i="4"/>
  <c r="BX593" i="4"/>
  <c r="BQ593" i="4"/>
  <c r="B324" i="4"/>
  <c r="I325" i="4"/>
  <c r="BT325" i="4" l="1"/>
  <c r="CH325" i="4"/>
  <c r="CA325" i="4"/>
  <c r="CE327" i="4"/>
  <c r="BX327" i="4"/>
  <c r="BQ327" i="4"/>
  <c r="F328" i="4"/>
  <c r="B325" i="4"/>
  <c r="I326" i="4"/>
  <c r="F594" i="4"/>
  <c r="I658" i="4"/>
  <c r="CA326" i="4" l="1"/>
  <c r="BT326" i="4"/>
  <c r="CH326" i="4"/>
  <c r="BQ328" i="4"/>
  <c r="BX328" i="4"/>
  <c r="CE328" i="4"/>
  <c r="F329" i="4"/>
  <c r="BX594" i="4"/>
  <c r="BQ594" i="4"/>
  <c r="CE594" i="4"/>
  <c r="CH658" i="4"/>
  <c r="CA658" i="4"/>
  <c r="BT658" i="4"/>
  <c r="B326" i="4"/>
  <c r="I327" i="4"/>
  <c r="I659" i="4"/>
  <c r="F595" i="4"/>
  <c r="CH327" i="4" l="1"/>
  <c r="CA327" i="4"/>
  <c r="BT327" i="4"/>
  <c r="BX329" i="4"/>
  <c r="BQ329" i="4"/>
  <c r="CE329" i="4"/>
  <c r="F330" i="4"/>
  <c r="BQ595" i="4"/>
  <c r="CE595" i="4"/>
  <c r="BX595" i="4"/>
  <c r="CA659" i="4"/>
  <c r="BT659" i="4"/>
  <c r="CH659" i="4"/>
  <c r="B327" i="4"/>
  <c r="I328" i="4"/>
  <c r="F596" i="4"/>
  <c r="I660" i="4"/>
  <c r="CA328" i="4" l="1"/>
  <c r="BT328" i="4"/>
  <c r="CH328" i="4"/>
  <c r="CE330" i="4"/>
  <c r="BX330" i="4"/>
  <c r="BQ330" i="4"/>
  <c r="F331" i="4"/>
  <c r="CH660" i="4"/>
  <c r="CA660" i="4"/>
  <c r="BT660" i="4"/>
  <c r="CE596" i="4"/>
  <c r="BQ596" i="4"/>
  <c r="BX596" i="4"/>
  <c r="B328" i="4"/>
  <c r="I329" i="4"/>
  <c r="I661" i="4"/>
  <c r="F597" i="4"/>
  <c r="CA329" i="4" l="1"/>
  <c r="BT329" i="4"/>
  <c r="CH329" i="4"/>
  <c r="BQ331" i="4"/>
  <c r="CE331" i="4"/>
  <c r="BX331" i="4"/>
  <c r="F332" i="4"/>
  <c r="CE597" i="4"/>
  <c r="BX597" i="4"/>
  <c r="BQ597" i="4"/>
  <c r="CA661" i="4"/>
  <c r="BT661" i="4"/>
  <c r="CH661" i="4"/>
  <c r="B329" i="4"/>
  <c r="I330" i="4"/>
  <c r="CH330" i="4" l="1"/>
  <c r="CA330" i="4"/>
  <c r="BT330" i="4"/>
  <c r="CE332" i="4"/>
  <c r="BX332" i="4"/>
  <c r="BQ332" i="4"/>
  <c r="F333" i="4"/>
  <c r="B330" i="4"/>
  <c r="I331" i="4"/>
  <c r="BT331" i="4" l="1"/>
  <c r="CA331" i="4"/>
  <c r="CH331" i="4"/>
  <c r="CE333" i="4"/>
  <c r="BQ333" i="4"/>
  <c r="BX333" i="4"/>
  <c r="F334" i="4"/>
  <c r="B331" i="4"/>
  <c r="I332" i="4"/>
  <c r="CA332" i="4" l="1"/>
  <c r="BT332" i="4"/>
  <c r="CH332" i="4"/>
  <c r="BQ334" i="4"/>
  <c r="CE334" i="4"/>
  <c r="BX334" i="4"/>
  <c r="F335" i="4"/>
  <c r="B332" i="4"/>
  <c r="I333" i="4"/>
  <c r="CH333" i="4" l="1"/>
  <c r="BT333" i="4"/>
  <c r="CA333" i="4"/>
  <c r="CE335" i="4"/>
  <c r="BX335" i="4"/>
  <c r="BQ335" i="4"/>
  <c r="F336" i="4"/>
  <c r="B333" i="4"/>
  <c r="I334" i="4"/>
  <c r="BT334" i="4" l="1"/>
  <c r="CH334" i="4"/>
  <c r="CA334" i="4"/>
  <c r="CE336" i="4"/>
  <c r="BX336" i="4"/>
  <c r="BQ336" i="4"/>
  <c r="F337" i="4"/>
  <c r="B334" i="4"/>
  <c r="I335" i="4"/>
  <c r="CA335" i="4" l="1"/>
  <c r="BT335" i="4"/>
  <c r="CH335" i="4"/>
  <c r="BQ337" i="4"/>
  <c r="BX337" i="4"/>
  <c r="CE337" i="4"/>
  <c r="F338" i="4"/>
  <c r="B335" i="4"/>
  <c r="I336" i="4"/>
  <c r="F598" i="4"/>
  <c r="I662" i="4"/>
  <c r="B518" i="4"/>
  <c r="CH336" i="4" l="1"/>
  <c r="CA336" i="4"/>
  <c r="BT336" i="4"/>
  <c r="CE338" i="4"/>
  <c r="BX338" i="4"/>
  <c r="BQ338" i="4"/>
  <c r="F339" i="4"/>
  <c r="CA662" i="4"/>
  <c r="BT662" i="4"/>
  <c r="CH662" i="4"/>
  <c r="BQ598" i="4"/>
  <c r="BX598" i="4"/>
  <c r="CE598" i="4"/>
  <c r="B336" i="4"/>
  <c r="I337" i="4"/>
  <c r="I663" i="4"/>
  <c r="F599" i="4"/>
  <c r="B519" i="4"/>
  <c r="BT337" i="4" l="1"/>
  <c r="CA337" i="4"/>
  <c r="CH337" i="4"/>
  <c r="CE339" i="4"/>
  <c r="BX339" i="4"/>
  <c r="BQ339" i="4"/>
  <c r="F340" i="4"/>
  <c r="CH663" i="4"/>
  <c r="CA663" i="4"/>
  <c r="BT663" i="4"/>
  <c r="CE599" i="4"/>
  <c r="BQ599" i="4"/>
  <c r="BX599" i="4"/>
  <c r="B337" i="4"/>
  <c r="I338" i="4"/>
  <c r="F600" i="4"/>
  <c r="I664" i="4"/>
  <c r="B520" i="4"/>
  <c r="CA338" i="4" l="1"/>
  <c r="BT338" i="4"/>
  <c r="CH338" i="4"/>
  <c r="BQ340" i="4"/>
  <c r="CE340" i="4"/>
  <c r="BX340" i="4"/>
  <c r="F341" i="4"/>
  <c r="CH664" i="4"/>
  <c r="CA664" i="4"/>
  <c r="BT664" i="4"/>
  <c r="BQ600" i="4"/>
  <c r="CE600" i="4"/>
  <c r="BX600" i="4"/>
  <c r="B338" i="4"/>
  <c r="I339" i="4"/>
  <c r="I665" i="4"/>
  <c r="F601" i="4"/>
  <c r="B521" i="4"/>
  <c r="CH339" i="4" l="1"/>
  <c r="CA339" i="4"/>
  <c r="BT339" i="4"/>
  <c r="CE341" i="4"/>
  <c r="BX341" i="4"/>
  <c r="BQ341" i="4"/>
  <c r="F342" i="4"/>
  <c r="CE601" i="4"/>
  <c r="BQ601" i="4"/>
  <c r="BX601" i="4"/>
  <c r="CA665" i="4"/>
  <c r="BT665" i="4"/>
  <c r="CH665" i="4"/>
  <c r="B339" i="4"/>
  <c r="I340" i="4"/>
  <c r="BT340" i="4" l="1"/>
  <c r="CH340" i="4"/>
  <c r="CA340" i="4"/>
  <c r="BQ342" i="4"/>
  <c r="CE342" i="4"/>
  <c r="BX342" i="4"/>
  <c r="F343" i="4"/>
  <c r="B340" i="4"/>
  <c r="I341" i="4"/>
  <c r="I666" i="4"/>
  <c r="F602" i="4"/>
  <c r="B522" i="4"/>
  <c r="CH341" i="4" l="1"/>
  <c r="CA341" i="4"/>
  <c r="BT341" i="4"/>
  <c r="BX343" i="4"/>
  <c r="BQ343" i="4"/>
  <c r="CE343" i="4"/>
  <c r="F344" i="4"/>
  <c r="CH666" i="4"/>
  <c r="CA666" i="4"/>
  <c r="BT666" i="4"/>
  <c r="CE602" i="4"/>
  <c r="BX602" i="4"/>
  <c r="BQ602" i="4"/>
  <c r="B341" i="4"/>
  <c r="I342" i="4"/>
  <c r="F603" i="4"/>
  <c r="I667" i="4"/>
  <c r="B523" i="4"/>
  <c r="CH342" i="4" l="1"/>
  <c r="BT342" i="4"/>
  <c r="CA342" i="4"/>
  <c r="CE344" i="4"/>
  <c r="BX344" i="4"/>
  <c r="BQ344" i="4"/>
  <c r="F345" i="4"/>
  <c r="BT667" i="4"/>
  <c r="CH667" i="4"/>
  <c r="CA667" i="4"/>
  <c r="BQ603" i="4"/>
  <c r="CE603" i="4"/>
  <c r="BX603" i="4"/>
  <c r="B342" i="4"/>
  <c r="I343" i="4"/>
  <c r="I668" i="4"/>
  <c r="F604" i="4"/>
  <c r="B524" i="4"/>
  <c r="BT343" i="4" l="1"/>
  <c r="CH343" i="4"/>
  <c r="CA343" i="4"/>
  <c r="CE345" i="4"/>
  <c r="BX345" i="4"/>
  <c r="BQ345" i="4"/>
  <c r="F346" i="4"/>
  <c r="CE604" i="4"/>
  <c r="BX604" i="4"/>
  <c r="BQ604" i="4"/>
  <c r="CA668" i="4"/>
  <c r="BT668" i="4"/>
  <c r="CH668" i="4"/>
  <c r="B343" i="4"/>
  <c r="I344" i="4"/>
  <c r="F605" i="4"/>
  <c r="I669" i="4"/>
  <c r="B525" i="4"/>
  <c r="CH344" i="4" l="1"/>
  <c r="CA344" i="4"/>
  <c r="BT344" i="4"/>
  <c r="BX346" i="4"/>
  <c r="BQ346" i="4"/>
  <c r="CE346" i="4"/>
  <c r="F347" i="4"/>
  <c r="CH669" i="4"/>
  <c r="CA669" i="4"/>
  <c r="BT669" i="4"/>
  <c r="CE605" i="4"/>
  <c r="BX605" i="4"/>
  <c r="BQ605" i="4"/>
  <c r="B344" i="4"/>
  <c r="I345" i="4"/>
  <c r="CH345" i="4" l="1"/>
  <c r="CA345" i="4"/>
  <c r="BT345" i="4"/>
  <c r="CE347" i="4"/>
  <c r="BX347" i="4"/>
  <c r="BQ347" i="4"/>
  <c r="F348" i="4"/>
  <c r="B345" i="4"/>
  <c r="I346" i="4"/>
  <c r="F606" i="4"/>
  <c r="I670" i="4"/>
  <c r="B526" i="4"/>
  <c r="BT346" i="4" l="1"/>
  <c r="CA346" i="4"/>
  <c r="CH346" i="4"/>
  <c r="BQ348" i="4"/>
  <c r="CE348" i="4"/>
  <c r="BX348" i="4"/>
  <c r="F349" i="4"/>
  <c r="BT670" i="4"/>
  <c r="CA670" i="4"/>
  <c r="CH670" i="4"/>
  <c r="CE606" i="4"/>
  <c r="BX606" i="4"/>
  <c r="BQ606" i="4"/>
  <c r="B346" i="4"/>
  <c r="I347" i="4"/>
  <c r="I671" i="4"/>
  <c r="F607" i="4"/>
  <c r="B527" i="4"/>
  <c r="CH347" i="4" l="1"/>
  <c r="CA347" i="4"/>
  <c r="BT347" i="4"/>
  <c r="BX349" i="4"/>
  <c r="BQ349" i="4"/>
  <c r="CE349" i="4"/>
  <c r="F350" i="4"/>
  <c r="CA671" i="4"/>
  <c r="BT671" i="4"/>
  <c r="CH671" i="4"/>
  <c r="CE607" i="4"/>
  <c r="BX607" i="4"/>
  <c r="BQ607" i="4"/>
  <c r="B347" i="4"/>
  <c r="I348" i="4"/>
  <c r="F608" i="4"/>
  <c r="I672" i="4"/>
  <c r="B528" i="4"/>
  <c r="CH348" i="4" l="1"/>
  <c r="CA348" i="4"/>
  <c r="BT348" i="4"/>
  <c r="CE350" i="4"/>
  <c r="BX350" i="4"/>
  <c r="BQ350" i="4"/>
  <c r="F351" i="4"/>
  <c r="CE608" i="4"/>
  <c r="BQ608" i="4"/>
  <c r="BX608" i="4"/>
  <c r="CH672" i="4"/>
  <c r="CA672" i="4"/>
  <c r="BT672" i="4"/>
  <c r="B348" i="4"/>
  <c r="I349" i="4"/>
  <c r="I673" i="4"/>
  <c r="F609" i="4"/>
  <c r="B529" i="4"/>
  <c r="BT349" i="4" l="1"/>
  <c r="CH349" i="4"/>
  <c r="CA349" i="4"/>
  <c r="BX351" i="4"/>
  <c r="BQ351" i="4"/>
  <c r="CE351" i="4"/>
  <c r="F352" i="4"/>
  <c r="BT673" i="4"/>
  <c r="CH673" i="4"/>
  <c r="CA673" i="4"/>
  <c r="BQ609" i="4"/>
  <c r="CE609" i="4"/>
  <c r="BX609" i="4"/>
  <c r="B349" i="4"/>
  <c r="I350" i="4"/>
  <c r="CH350" i="4" l="1"/>
  <c r="CA350" i="4"/>
  <c r="BT350" i="4"/>
  <c r="BX352" i="4"/>
  <c r="BQ352" i="4"/>
  <c r="CE352" i="4"/>
  <c r="F353" i="4"/>
  <c r="B350" i="4"/>
  <c r="I351" i="4"/>
  <c r="I674" i="4"/>
  <c r="F610" i="4"/>
  <c r="B530" i="4"/>
  <c r="BT351" i="4" l="1"/>
  <c r="CA351" i="4"/>
  <c r="CH351" i="4"/>
  <c r="CE353" i="4"/>
  <c r="BX353" i="4"/>
  <c r="BQ353" i="4"/>
  <c r="F354" i="4"/>
  <c r="CE610" i="4"/>
  <c r="BX610" i="4"/>
  <c r="BQ610" i="4"/>
  <c r="CA674" i="4"/>
  <c r="BT674" i="4"/>
  <c r="CH674" i="4"/>
  <c r="B351" i="4"/>
  <c r="I352" i="4"/>
  <c r="F611" i="4"/>
  <c r="I675" i="4"/>
  <c r="B531" i="4"/>
  <c r="CA352" i="4" l="1"/>
  <c r="BT352" i="4"/>
  <c r="CH352" i="4"/>
  <c r="BQ354" i="4"/>
  <c r="CE354" i="4"/>
  <c r="BX354" i="4"/>
  <c r="F355" i="4"/>
  <c r="CH675" i="4"/>
  <c r="CA675" i="4"/>
  <c r="BT675" i="4"/>
  <c r="BX611" i="4"/>
  <c r="BQ611" i="4"/>
  <c r="CE611" i="4"/>
  <c r="B352" i="4"/>
  <c r="I353" i="4"/>
  <c r="I676" i="4"/>
  <c r="F612" i="4"/>
  <c r="B532" i="4"/>
  <c r="CH353" i="4" l="1"/>
  <c r="CA353" i="4"/>
  <c r="BT353" i="4"/>
  <c r="BX355" i="4"/>
  <c r="BQ355" i="4"/>
  <c r="CE355" i="4"/>
  <c r="F356" i="4"/>
  <c r="BQ612" i="4"/>
  <c r="CE612" i="4"/>
  <c r="BX612" i="4"/>
  <c r="BT676" i="4"/>
  <c r="CH676" i="4"/>
  <c r="CA676" i="4"/>
  <c r="B353" i="4"/>
  <c r="I354" i="4"/>
  <c r="F613" i="4"/>
  <c r="I677" i="4"/>
  <c r="B533" i="4"/>
  <c r="CH354" i="4" l="1"/>
  <c r="CA354" i="4"/>
  <c r="BT354" i="4"/>
  <c r="CE356" i="4"/>
  <c r="BX356" i="4"/>
  <c r="BQ356" i="4"/>
  <c r="F357" i="4"/>
  <c r="CH677" i="4"/>
  <c r="CA677" i="4"/>
  <c r="BT677" i="4"/>
  <c r="CE613" i="4"/>
  <c r="BX613" i="4"/>
  <c r="BQ613" i="4"/>
  <c r="B354" i="4"/>
  <c r="I355" i="4"/>
  <c r="CA355" i="4" l="1"/>
  <c r="BT355" i="4"/>
  <c r="CH355" i="4"/>
  <c r="BQ357" i="4"/>
  <c r="CE357" i="4"/>
  <c r="BX357" i="4"/>
  <c r="F358" i="4"/>
  <c r="B355" i="4"/>
  <c r="I356" i="4"/>
  <c r="CH356" i="4" l="1"/>
  <c r="CA356" i="4"/>
  <c r="BT356" i="4"/>
  <c r="BX358" i="4"/>
  <c r="BQ358" i="4"/>
  <c r="CE358" i="4"/>
  <c r="F359" i="4"/>
  <c r="B356" i="4"/>
  <c r="I357" i="4"/>
  <c r="BT357" i="4" l="1"/>
  <c r="CH357" i="4"/>
  <c r="CA357" i="4"/>
  <c r="CE359" i="4"/>
  <c r="BX359" i="4"/>
  <c r="BQ359" i="4"/>
  <c r="F360" i="4"/>
  <c r="B357" i="4"/>
  <c r="I358" i="4"/>
  <c r="CA358" i="4" l="1"/>
  <c r="BT358" i="4"/>
  <c r="CH358" i="4"/>
  <c r="BQ360" i="4"/>
  <c r="BX360" i="4"/>
  <c r="CE360" i="4"/>
  <c r="F361" i="4"/>
  <c r="B358" i="4"/>
  <c r="I359" i="4"/>
  <c r="CH359" i="4" l="1"/>
  <c r="CA359" i="4"/>
  <c r="BT359" i="4"/>
  <c r="BX361" i="4"/>
  <c r="BQ361" i="4"/>
  <c r="CE361" i="4"/>
  <c r="F362" i="4"/>
  <c r="B359" i="4"/>
  <c r="I360" i="4"/>
  <c r="CA360" i="4" l="1"/>
  <c r="BT360" i="4"/>
  <c r="CH360" i="4"/>
  <c r="CE362" i="4"/>
  <c r="BX362" i="4"/>
  <c r="BQ362" i="4"/>
  <c r="F363" i="4"/>
  <c r="B360" i="4"/>
  <c r="I361" i="4"/>
  <c r="I678" i="4"/>
  <c r="F614" i="4"/>
  <c r="B534" i="4"/>
  <c r="CA361" i="4" l="1"/>
  <c r="BT361" i="4"/>
  <c r="CH361" i="4"/>
  <c r="BQ363" i="4"/>
  <c r="BX363" i="4"/>
  <c r="CE363" i="4"/>
  <c r="F364" i="4"/>
  <c r="CH678" i="4"/>
  <c r="CA678" i="4"/>
  <c r="BT678" i="4"/>
  <c r="CE614" i="4"/>
  <c r="BX614" i="4"/>
  <c r="BQ614" i="4"/>
  <c r="B361" i="4"/>
  <c r="I362" i="4"/>
  <c r="F615" i="4"/>
  <c r="I679" i="4"/>
  <c r="B535" i="4"/>
  <c r="CH362" i="4" l="1"/>
  <c r="CA362" i="4"/>
  <c r="BT362" i="4"/>
  <c r="CE364" i="4"/>
  <c r="BX364" i="4"/>
  <c r="BQ364" i="4"/>
  <c r="F365" i="4"/>
  <c r="BT679" i="4"/>
  <c r="CH679" i="4"/>
  <c r="CA679" i="4"/>
  <c r="BX615" i="4"/>
  <c r="BQ615" i="4"/>
  <c r="CE615" i="4"/>
  <c r="B362" i="4"/>
  <c r="I363" i="4"/>
  <c r="I680" i="4"/>
  <c r="F616" i="4"/>
  <c r="B536" i="4"/>
  <c r="BT363" i="4" l="1"/>
  <c r="CH363" i="4"/>
  <c r="CA363" i="4"/>
  <c r="CE365" i="4"/>
  <c r="BQ365" i="4"/>
  <c r="BX365" i="4"/>
  <c r="F366" i="4"/>
  <c r="BX616" i="4"/>
  <c r="CE616" i="4"/>
  <c r="BQ616" i="4"/>
  <c r="CH680" i="4"/>
  <c r="CA680" i="4"/>
  <c r="BT680" i="4"/>
  <c r="B363" i="4"/>
  <c r="I364" i="4"/>
  <c r="F617" i="4"/>
  <c r="I681" i="4"/>
  <c r="B537" i="4"/>
  <c r="CA364" i="4" l="1"/>
  <c r="BT364" i="4"/>
  <c r="CH364" i="4"/>
  <c r="BQ366" i="4"/>
  <c r="CE366" i="4"/>
  <c r="BX366" i="4"/>
  <c r="F367" i="4"/>
  <c r="CH681" i="4"/>
  <c r="BT681" i="4"/>
  <c r="CA681" i="4"/>
  <c r="BX617" i="4"/>
  <c r="BQ617" i="4"/>
  <c r="CE617" i="4"/>
  <c r="B364" i="4"/>
  <c r="I365" i="4"/>
  <c r="CH365" i="4" l="1"/>
  <c r="CA365" i="4"/>
  <c r="BT365" i="4"/>
  <c r="CE367" i="4"/>
  <c r="BX367" i="4"/>
  <c r="BQ367" i="4"/>
  <c r="F368" i="4"/>
  <c r="B365" i="4"/>
  <c r="I366" i="4"/>
  <c r="F618" i="4"/>
  <c r="I682" i="4"/>
  <c r="B538" i="4"/>
  <c r="BT366" i="4" l="1"/>
  <c r="CH366" i="4"/>
  <c r="CA366" i="4"/>
  <c r="CE368" i="4"/>
  <c r="BQ368" i="4"/>
  <c r="BX368" i="4"/>
  <c r="F369" i="4"/>
  <c r="BX618" i="4"/>
  <c r="BQ618" i="4"/>
  <c r="CE618" i="4"/>
  <c r="BT682" i="4"/>
  <c r="CH682" i="4"/>
  <c r="CA682" i="4"/>
  <c r="B366" i="4"/>
  <c r="I367" i="4"/>
  <c r="I683" i="4"/>
  <c r="F619" i="4"/>
  <c r="B539" i="4"/>
  <c r="CA367" i="4" l="1"/>
  <c r="BT367" i="4"/>
  <c r="CH367" i="4"/>
  <c r="BQ369" i="4"/>
  <c r="BX369" i="4"/>
  <c r="CE369" i="4"/>
  <c r="F370" i="4"/>
  <c r="CH683" i="4"/>
  <c r="CA683" i="4"/>
  <c r="BT683" i="4"/>
  <c r="CE619" i="4"/>
  <c r="BX619" i="4"/>
  <c r="BQ619" i="4"/>
  <c r="B367" i="4"/>
  <c r="I368" i="4"/>
  <c r="F620" i="4"/>
  <c r="I684" i="4"/>
  <c r="B540" i="4"/>
  <c r="CH368" i="4" l="1"/>
  <c r="CA368" i="4"/>
  <c r="BT368" i="4"/>
  <c r="CE370" i="4"/>
  <c r="BX370" i="4"/>
  <c r="BQ370" i="4"/>
  <c r="F371" i="4"/>
  <c r="CE620" i="4"/>
  <c r="BX620" i="4"/>
  <c r="BQ620" i="4"/>
  <c r="CH684" i="4"/>
  <c r="CA684" i="4"/>
  <c r="BT684" i="4"/>
  <c r="B368" i="4"/>
  <c r="I369" i="4"/>
  <c r="I685" i="4"/>
  <c r="F621" i="4"/>
  <c r="B541" i="4"/>
  <c r="BT369" i="4" l="1"/>
  <c r="CH369" i="4"/>
  <c r="CA369" i="4"/>
  <c r="CE371" i="4"/>
  <c r="BX371" i="4"/>
  <c r="BQ371" i="4"/>
  <c r="F372" i="4"/>
  <c r="BX621" i="4"/>
  <c r="BQ621" i="4"/>
  <c r="CE621" i="4"/>
  <c r="BT685" i="4"/>
  <c r="CH685" i="4"/>
  <c r="CA685" i="4"/>
  <c r="B369" i="4"/>
  <c r="I370" i="4"/>
  <c r="CA370" i="4" l="1"/>
  <c r="BT370" i="4"/>
  <c r="CH370" i="4"/>
  <c r="BQ372" i="4"/>
  <c r="CE372" i="4"/>
  <c r="BX372" i="4"/>
  <c r="F373" i="4"/>
  <c r="B370" i="4"/>
  <c r="I371" i="4"/>
  <c r="I686" i="4"/>
  <c r="F622" i="4"/>
  <c r="B542" i="4"/>
  <c r="CH371" i="4" l="1"/>
  <c r="CA371" i="4"/>
  <c r="BT371" i="4"/>
  <c r="CE373" i="4"/>
  <c r="BX373" i="4"/>
  <c r="BQ373" i="4"/>
  <c r="CH686" i="4"/>
  <c r="CA686" i="4"/>
  <c r="BT686" i="4"/>
  <c r="CE622" i="4"/>
  <c r="BX622" i="4"/>
  <c r="BQ622" i="4"/>
  <c r="B371" i="4"/>
  <c r="I372" i="4"/>
  <c r="F623" i="4"/>
  <c r="I687" i="4"/>
  <c r="B543" i="4"/>
  <c r="BT372" i="4" l="1"/>
  <c r="CH372" i="4"/>
  <c r="CA372" i="4"/>
  <c r="CE623" i="4"/>
  <c r="BX623" i="4"/>
  <c r="BQ623" i="4"/>
  <c r="CH687" i="4"/>
  <c r="CA687" i="4"/>
  <c r="BT687" i="4"/>
  <c r="B372" i="4"/>
  <c r="I373" i="4"/>
  <c r="I688" i="4"/>
  <c r="F624" i="4"/>
  <c r="B544" i="4"/>
  <c r="G823" i="4"/>
  <c r="B373" i="4" l="1"/>
  <c r="CH373" i="4"/>
  <c r="CA373" i="4"/>
  <c r="BT373" i="4"/>
  <c r="CA688" i="4"/>
  <c r="BT688" i="4"/>
  <c r="CH688" i="4"/>
  <c r="BX624" i="4"/>
  <c r="BQ624" i="4"/>
  <c r="CE624" i="4"/>
  <c r="F625" i="4"/>
  <c r="I689" i="4"/>
  <c r="B545" i="4"/>
  <c r="G821" i="4"/>
  <c r="CH689" i="4" l="1"/>
  <c r="CA689" i="4"/>
  <c r="BT689" i="4"/>
  <c r="CE625" i="4"/>
  <c r="BX625" i="4"/>
  <c r="BQ625" i="4"/>
  <c r="F626" i="4" l="1"/>
  <c r="I690" i="4"/>
  <c r="B546" i="4"/>
  <c r="BT690" i="4" l="1"/>
  <c r="CH690" i="4"/>
  <c r="CA690" i="4"/>
  <c r="BQ626" i="4"/>
  <c r="CE626" i="4"/>
  <c r="BX626" i="4"/>
  <c r="I691" i="4"/>
  <c r="F627" i="4"/>
  <c r="B547" i="4"/>
  <c r="BX627" i="4" l="1"/>
  <c r="BQ627" i="4"/>
  <c r="CE627" i="4"/>
  <c r="CA691" i="4"/>
  <c r="BT691" i="4"/>
  <c r="CH691" i="4"/>
  <c r="F628" i="4"/>
  <c r="I692" i="4"/>
  <c r="B548" i="4"/>
  <c r="CH692" i="4" l="1"/>
  <c r="CA692" i="4"/>
  <c r="BT692" i="4"/>
  <c r="CE628" i="4"/>
  <c r="BQ628" i="4"/>
  <c r="BX628" i="4"/>
  <c r="I693" i="4"/>
  <c r="F629" i="4"/>
  <c r="B549" i="4"/>
  <c r="CH693" i="4" l="1"/>
  <c r="BT693" i="4"/>
  <c r="CA693" i="4"/>
  <c r="BQ629" i="4"/>
  <c r="CE629" i="4"/>
  <c r="BX629" i="4"/>
  <c r="F630" i="4" l="1"/>
  <c r="I694" i="4"/>
  <c r="B550" i="4"/>
  <c r="CA694" i="4" l="1"/>
  <c r="BT694" i="4"/>
  <c r="CH694" i="4"/>
  <c r="BX630" i="4"/>
  <c r="BQ630" i="4"/>
  <c r="CE630" i="4"/>
  <c r="I695" i="4"/>
  <c r="F631" i="4"/>
  <c r="B551" i="4"/>
  <c r="CE631" i="4" l="1"/>
  <c r="BX631" i="4"/>
  <c r="BQ631" i="4"/>
  <c r="CH695" i="4"/>
  <c r="CA695" i="4"/>
  <c r="BT695" i="4"/>
  <c r="F632" i="4"/>
  <c r="I696" i="4"/>
  <c r="B552" i="4"/>
  <c r="BQ632" i="4" l="1"/>
  <c r="CE632" i="4"/>
  <c r="BX632" i="4"/>
  <c r="CH696" i="4"/>
  <c r="CA696" i="4"/>
  <c r="BT696" i="4"/>
  <c r="I697" i="4"/>
  <c r="F633" i="4"/>
  <c r="B553" i="4"/>
  <c r="CH1099" i="4" l="1"/>
  <c r="CH1102" i="4"/>
  <c r="CH1103" i="4" s="1"/>
  <c r="CA1102" i="4"/>
  <c r="CA1103" i="4" s="1"/>
  <c r="CA1099" i="4"/>
  <c r="BT1102" i="4"/>
  <c r="BT1103" i="4" s="1"/>
  <c r="BT1099" i="4"/>
  <c r="CA697" i="4"/>
  <c r="BT697" i="4"/>
  <c r="CH697" i="4"/>
  <c r="BX633" i="4"/>
  <c r="BQ633" i="4"/>
  <c r="CE633" i="4"/>
  <c r="BT1104" i="4" l="1"/>
  <c r="BT1105" i="4" s="1"/>
  <c r="BT1106" i="4" s="1"/>
  <c r="CA1104" i="4"/>
  <c r="CA1105" i="4" s="1"/>
  <c r="CA1106" i="4" s="1"/>
  <c r="CH1104" i="4"/>
  <c r="CH1105" i="4" s="1"/>
  <c r="CH1106" i="4" s="1"/>
  <c r="I698" i="4"/>
  <c r="F634" i="4"/>
  <c r="B554" i="4"/>
  <c r="CE634" i="4" l="1"/>
  <c r="BX634" i="4"/>
  <c r="BQ634" i="4"/>
  <c r="CH698" i="4"/>
  <c r="CA698" i="4"/>
  <c r="BT698" i="4"/>
  <c r="F635" i="4"/>
  <c r="I699" i="4"/>
  <c r="B555" i="4"/>
  <c r="BT1109" i="4" l="1"/>
  <c r="CA1109" i="4"/>
  <c r="CH1109" i="4"/>
  <c r="BT699" i="4"/>
  <c r="CH699" i="4"/>
  <c r="CA699" i="4"/>
  <c r="BQ635" i="4"/>
  <c r="CE635" i="4"/>
  <c r="BX635" i="4"/>
  <c r="I700" i="4"/>
  <c r="F636" i="4"/>
  <c r="B556" i="4"/>
  <c r="CH1110" i="4" l="1"/>
  <c r="CA1110" i="4"/>
  <c r="BT1110" i="4"/>
  <c r="CE636" i="4"/>
  <c r="BX636" i="4"/>
  <c r="BQ636" i="4"/>
  <c r="CA700" i="4"/>
  <c r="BT700" i="4"/>
  <c r="CH700" i="4"/>
  <c r="F637" i="4"/>
  <c r="I701" i="4"/>
  <c r="B557" i="4"/>
  <c r="CH701" i="4" l="1"/>
  <c r="BT701" i="4"/>
  <c r="CA701" i="4"/>
  <c r="CE637" i="4"/>
  <c r="BQ637" i="4"/>
  <c r="BX637" i="4"/>
  <c r="F638" i="4" l="1"/>
  <c r="I702" i="4"/>
  <c r="B558" i="4"/>
  <c r="BT702" i="4" l="1"/>
  <c r="CH702" i="4"/>
  <c r="CA702" i="4"/>
  <c r="BQ638" i="4"/>
  <c r="CE638" i="4"/>
  <c r="BX638" i="4"/>
  <c r="I703" i="4"/>
  <c r="F639" i="4"/>
  <c r="B559" i="4"/>
  <c r="CE639" i="4" l="1"/>
  <c r="BX639" i="4"/>
  <c r="BQ639" i="4"/>
  <c r="CA703" i="4"/>
  <c r="BT703" i="4"/>
  <c r="CH703" i="4"/>
  <c r="F640" i="4"/>
  <c r="I704" i="4"/>
  <c r="B560" i="4"/>
  <c r="CH704" i="4" l="1"/>
  <c r="CA704" i="4"/>
  <c r="BT704" i="4"/>
  <c r="CE640" i="4"/>
  <c r="BX640" i="4"/>
  <c r="BQ640" i="4"/>
  <c r="I705" i="4"/>
  <c r="F641" i="4"/>
  <c r="B561" i="4"/>
  <c r="BQ641" i="4" l="1"/>
  <c r="BX641" i="4"/>
  <c r="CE641" i="4"/>
  <c r="BT705" i="4"/>
  <c r="CH705" i="4"/>
  <c r="CA705" i="4"/>
  <c r="I706" i="4" l="1"/>
  <c r="F642" i="4"/>
  <c r="B562" i="4"/>
  <c r="CE642" i="4" l="1"/>
  <c r="BX642" i="4"/>
  <c r="BQ642" i="4"/>
  <c r="CA706" i="4"/>
  <c r="BT706" i="4"/>
  <c r="CH706" i="4"/>
  <c r="F643" i="4"/>
  <c r="I707" i="4"/>
  <c r="B563" i="4"/>
  <c r="CH707" i="4" l="1"/>
  <c r="CA707" i="4"/>
  <c r="BT707" i="4"/>
  <c r="CE643" i="4"/>
  <c r="BX643" i="4"/>
  <c r="BQ643" i="4"/>
  <c r="I708" i="4"/>
  <c r="F644" i="4"/>
  <c r="B564" i="4"/>
  <c r="BT708" i="4" l="1"/>
  <c r="CA708" i="4"/>
  <c r="CH708" i="4"/>
  <c r="BQ644" i="4"/>
  <c r="CE644" i="4"/>
  <c r="BX644" i="4"/>
  <c r="F645" i="4"/>
  <c r="I709" i="4"/>
  <c r="B565" i="4"/>
  <c r="BX1586" i="4" l="1"/>
  <c r="BX1587" i="4" s="1"/>
  <c r="CE1586" i="4"/>
  <c r="CE1587" i="4" s="1"/>
  <c r="BQ1586" i="4"/>
  <c r="BQ1587" i="4" s="1"/>
  <c r="CE645" i="4"/>
  <c r="BX645" i="4"/>
  <c r="BQ645" i="4"/>
  <c r="CH709" i="4"/>
  <c r="CA709" i="4"/>
  <c r="BT709" i="4"/>
  <c r="BQ1588" i="4" l="1"/>
  <c r="BQ1589" i="4" s="1"/>
  <c r="BQ1590" i="4" s="1"/>
  <c r="BQ1591" i="4" s="1"/>
  <c r="BQ1592" i="4" s="1"/>
  <c r="BQ1593" i="4" s="1"/>
  <c r="BQ1608" i="4"/>
  <c r="BQ1609" i="4" s="1"/>
  <c r="BQ1610" i="4" s="1"/>
  <c r="BQ1596" i="4"/>
  <c r="BQ1597" i="4" s="1"/>
  <c r="BQ1598" i="4" s="1"/>
  <c r="BQ1599" i="4" s="1"/>
  <c r="BQ1600" i="4" s="1"/>
  <c r="BQ1601" i="4" s="1"/>
  <c r="BQ1602" i="4" s="1"/>
  <c r="BQ1603" i="4" s="1"/>
  <c r="BQ1604" i="4" s="1"/>
  <c r="BQ1605" i="4" s="1"/>
  <c r="BQ1606" i="4" s="1"/>
  <c r="CE1588" i="4"/>
  <c r="CE1589" i="4" s="1"/>
  <c r="CE1590" i="4" s="1"/>
  <c r="CE1591" i="4" s="1"/>
  <c r="CE1592" i="4" s="1"/>
  <c r="CE1593" i="4" s="1"/>
  <c r="CE1608" i="4"/>
  <c r="CE1609" i="4" s="1"/>
  <c r="CE1610" i="4" s="1"/>
  <c r="CE1596" i="4"/>
  <c r="CE1597" i="4" s="1"/>
  <c r="CE1598" i="4" s="1"/>
  <c r="CE1599" i="4" s="1"/>
  <c r="CE1600" i="4" s="1"/>
  <c r="CE1601" i="4" s="1"/>
  <c r="CE1602" i="4" s="1"/>
  <c r="CE1603" i="4" s="1"/>
  <c r="CE1604" i="4" s="1"/>
  <c r="CE1605" i="4" s="1"/>
  <c r="CE1606" i="4" s="1"/>
  <c r="BX1588" i="4"/>
  <c r="BX1589" i="4" s="1"/>
  <c r="BX1590" i="4" s="1"/>
  <c r="BX1591" i="4" s="1"/>
  <c r="BX1592" i="4" s="1"/>
  <c r="BX1593" i="4" s="1"/>
  <c r="BX1608" i="4"/>
  <c r="BX1609" i="4" s="1"/>
  <c r="BX1610" i="4" s="1"/>
  <c r="BX1596" i="4"/>
  <c r="BX1597" i="4" s="1"/>
  <c r="BX1598" i="4" s="1"/>
  <c r="BX1599" i="4" s="1"/>
  <c r="BX1600" i="4" s="1"/>
  <c r="BX1601" i="4" s="1"/>
  <c r="BX1602" i="4" s="1"/>
  <c r="BX1603" i="4" s="1"/>
  <c r="BX1604" i="4" s="1"/>
  <c r="BX1605" i="4" s="1"/>
  <c r="BX1606" i="4" s="1"/>
  <c r="B566" i="4" l="1"/>
  <c r="B567" i="4" l="1"/>
  <c r="B568" i="4" l="1"/>
  <c r="B569" i="4" l="1"/>
  <c r="B570" i="4" l="1"/>
  <c r="B571" i="4" l="1"/>
  <c r="B572" i="4" l="1"/>
  <c r="B573" i="4" l="1"/>
  <c r="B574" i="4" l="1"/>
  <c r="B575" i="4" l="1"/>
  <c r="B576" i="4" l="1"/>
  <c r="B577" i="4" l="1"/>
  <c r="B578" i="4" l="1"/>
  <c r="B579" i="4" l="1"/>
  <c r="B580" i="4" l="1"/>
  <c r="B581" i="4" l="1"/>
  <c r="F646" i="4" l="1"/>
  <c r="I710" i="4"/>
  <c r="CH710" i="4" l="1"/>
  <c r="CA710" i="4"/>
  <c r="BT710" i="4"/>
  <c r="BQ646" i="4"/>
  <c r="CE646" i="4"/>
  <c r="BX646" i="4"/>
  <c r="I711" i="4"/>
  <c r="F647" i="4"/>
  <c r="BX647" i="4" l="1"/>
  <c r="BQ647" i="4"/>
  <c r="CE647" i="4"/>
  <c r="BT711" i="4"/>
  <c r="CH711" i="4"/>
  <c r="CA711" i="4"/>
  <c r="F648" i="4"/>
  <c r="I712" i="4"/>
  <c r="CE648" i="4" l="1"/>
  <c r="BX648" i="4"/>
  <c r="BQ648" i="4"/>
  <c r="CH712" i="4"/>
  <c r="CA712" i="4"/>
  <c r="BT712" i="4"/>
  <c r="I713" i="4"/>
  <c r="F649" i="4"/>
  <c r="CE649" i="4" l="1"/>
  <c r="BX649" i="4"/>
  <c r="BQ649" i="4"/>
  <c r="CH713" i="4"/>
  <c r="BT713" i="4"/>
  <c r="CA713" i="4"/>
  <c r="I714" i="4" l="1"/>
  <c r="F650" i="4"/>
  <c r="BX650" i="4" l="1"/>
  <c r="BQ650" i="4"/>
  <c r="CE650" i="4"/>
  <c r="BT714" i="4"/>
  <c r="CA714" i="4"/>
  <c r="CH714" i="4"/>
  <c r="F651" i="4"/>
  <c r="I715" i="4"/>
  <c r="CH715" i="4" l="1"/>
  <c r="CA715" i="4"/>
  <c r="BT715" i="4"/>
  <c r="CE651" i="4"/>
  <c r="BX651" i="4"/>
  <c r="BQ651" i="4"/>
  <c r="I716" i="4"/>
  <c r="F652" i="4"/>
  <c r="CH716" i="4" l="1"/>
  <c r="CA716" i="4"/>
  <c r="BT716" i="4"/>
  <c r="BX652" i="4"/>
  <c r="BQ652" i="4"/>
  <c r="CE652" i="4"/>
  <c r="F653" i="4"/>
  <c r="I717" i="4"/>
  <c r="BX653" i="4" l="1"/>
  <c r="BQ653" i="4"/>
  <c r="CE653" i="4"/>
  <c r="BT717" i="4"/>
  <c r="CA717" i="4"/>
  <c r="CH717" i="4"/>
  <c r="F654" i="4" l="1"/>
  <c r="I718" i="4"/>
  <c r="CH718" i="4" l="1"/>
  <c r="CA718" i="4"/>
  <c r="BT718" i="4"/>
  <c r="CE654" i="4"/>
  <c r="BX654" i="4"/>
  <c r="BQ654" i="4"/>
  <c r="I719" i="4"/>
  <c r="F655" i="4"/>
  <c r="CA719" i="4" l="1"/>
  <c r="BT719" i="4"/>
  <c r="CH719" i="4"/>
  <c r="BQ655" i="4"/>
  <c r="CE655" i="4"/>
  <c r="BX655" i="4"/>
  <c r="F656" i="4"/>
  <c r="I720" i="4"/>
  <c r="BX656" i="4" l="1"/>
  <c r="BQ656" i="4"/>
  <c r="CE656" i="4"/>
  <c r="CA720" i="4"/>
  <c r="BT720" i="4"/>
  <c r="CH720" i="4"/>
  <c r="I721" i="4"/>
  <c r="F657" i="4"/>
  <c r="CE657" i="4" l="1"/>
  <c r="BQ657" i="4"/>
  <c r="BX657" i="4"/>
  <c r="CH721" i="4"/>
  <c r="CA721" i="4"/>
  <c r="BT721" i="4"/>
  <c r="I722" i="4" l="1"/>
  <c r="F658" i="4"/>
  <c r="BQ658" i="4" l="1"/>
  <c r="CE658" i="4"/>
  <c r="BX658" i="4"/>
  <c r="BT722" i="4"/>
  <c r="CH722" i="4"/>
  <c r="CA722" i="4"/>
  <c r="F659" i="4"/>
  <c r="I723" i="4"/>
  <c r="CA723" i="4" l="1"/>
  <c r="BT723" i="4"/>
  <c r="CH723" i="4"/>
  <c r="BX659" i="4"/>
  <c r="BQ659" i="4"/>
  <c r="CE659" i="4"/>
  <c r="I724" i="4"/>
  <c r="F660" i="4"/>
  <c r="CH724" i="4" l="1"/>
  <c r="CA724" i="4"/>
  <c r="BT724" i="4"/>
  <c r="CE660" i="4"/>
  <c r="BX660" i="4"/>
  <c r="BQ660" i="4"/>
  <c r="F661" i="4"/>
  <c r="I725" i="4"/>
  <c r="BQ661" i="4" l="1"/>
  <c r="BX661" i="4"/>
  <c r="CE661" i="4"/>
  <c r="BT725" i="4"/>
  <c r="CH725" i="4"/>
  <c r="CA725" i="4"/>
  <c r="I726" i="4" l="1"/>
  <c r="F662" i="4"/>
  <c r="B582" i="4"/>
  <c r="CA726" i="4" l="1"/>
  <c r="BT726" i="4"/>
  <c r="CH726" i="4"/>
  <c r="BX662" i="4"/>
  <c r="BQ662" i="4"/>
  <c r="CE662" i="4"/>
  <c r="F663" i="4"/>
  <c r="I727" i="4"/>
  <c r="B583" i="4"/>
  <c r="CE663" i="4" l="1"/>
  <c r="BX663" i="4"/>
  <c r="BQ663" i="4"/>
  <c r="CH727" i="4"/>
  <c r="CA727" i="4"/>
  <c r="BT727" i="4"/>
  <c r="I728" i="4"/>
  <c r="F664" i="4"/>
  <c r="B584" i="4"/>
  <c r="BQ664" i="4" l="1"/>
  <c r="CE664" i="4"/>
  <c r="BX664" i="4"/>
  <c r="CH728" i="4"/>
  <c r="CA728" i="4"/>
  <c r="BT728" i="4"/>
  <c r="F665" i="4"/>
  <c r="I729" i="4"/>
  <c r="B585" i="4"/>
  <c r="CA729" i="4" l="1"/>
  <c r="BT729" i="4"/>
  <c r="CH729" i="4"/>
  <c r="BX665" i="4"/>
  <c r="BQ665" i="4"/>
  <c r="CE665" i="4"/>
  <c r="F666" i="4" l="1"/>
  <c r="I730" i="4"/>
  <c r="B586" i="4"/>
  <c r="CE666" i="4" l="1"/>
  <c r="BQ666" i="4"/>
  <c r="BX666" i="4"/>
  <c r="CH730" i="4"/>
  <c r="CA730" i="4"/>
  <c r="BT730" i="4"/>
  <c r="I731" i="4"/>
  <c r="F667" i="4"/>
  <c r="B587" i="4"/>
  <c r="BQ667" i="4" l="1"/>
  <c r="CE667" i="4"/>
  <c r="BX667" i="4"/>
  <c r="BT731" i="4"/>
  <c r="CH731" i="4"/>
  <c r="CA731" i="4"/>
  <c r="F668" i="4"/>
  <c r="I732" i="4"/>
  <c r="B588" i="4"/>
  <c r="CA732" i="4" l="1"/>
  <c r="BT732" i="4"/>
  <c r="CH732" i="4"/>
  <c r="CE668" i="4"/>
  <c r="BX668" i="4"/>
  <c r="BQ668" i="4"/>
  <c r="I733" i="4"/>
  <c r="F669" i="4"/>
  <c r="B589" i="4"/>
  <c r="CE669" i="4" l="1"/>
  <c r="BX669" i="4"/>
  <c r="BQ669" i="4"/>
  <c r="CH733" i="4"/>
  <c r="CA733" i="4"/>
  <c r="BT733" i="4"/>
  <c r="I734" i="4" l="1"/>
  <c r="F670" i="4"/>
  <c r="B590" i="4"/>
  <c r="BT734" i="4" l="1"/>
  <c r="CA734" i="4"/>
  <c r="CH734" i="4"/>
  <c r="BQ670" i="4"/>
  <c r="BX670" i="4"/>
  <c r="CE670" i="4"/>
  <c r="F671" i="4"/>
  <c r="I735" i="4"/>
  <c r="B591" i="4"/>
  <c r="CA735" i="4" l="1"/>
  <c r="BT735" i="4"/>
  <c r="CH735" i="4"/>
  <c r="CE671" i="4"/>
  <c r="BX671" i="4"/>
  <c r="BQ671" i="4"/>
  <c r="I736" i="4"/>
  <c r="F672" i="4"/>
  <c r="B592" i="4"/>
  <c r="CH736" i="4" l="1"/>
  <c r="BT736" i="4"/>
  <c r="CA736" i="4"/>
  <c r="CE672" i="4"/>
  <c r="BX672" i="4"/>
  <c r="BQ672" i="4"/>
  <c r="F673" i="4"/>
  <c r="I737" i="4"/>
  <c r="B593" i="4"/>
  <c r="BQ673" i="4" l="1"/>
  <c r="CE673" i="4"/>
  <c r="BX673" i="4"/>
  <c r="BT737" i="4"/>
  <c r="CH737" i="4"/>
  <c r="CA737" i="4"/>
  <c r="F674" i="4" l="1"/>
  <c r="I738" i="4"/>
  <c r="B594" i="4"/>
  <c r="CA738" i="4" l="1"/>
  <c r="BT738" i="4"/>
  <c r="CH738" i="4"/>
  <c r="CE674" i="4"/>
  <c r="BX674" i="4"/>
  <c r="BQ674" i="4"/>
  <c r="I739" i="4"/>
  <c r="F675" i="4"/>
  <c r="B595" i="4"/>
  <c r="CE675" i="4" l="1"/>
  <c r="BX675" i="4"/>
  <c r="BQ675" i="4"/>
  <c r="CH739" i="4"/>
  <c r="CA739" i="4"/>
  <c r="BT739" i="4"/>
  <c r="F676" i="4"/>
  <c r="I740" i="4"/>
  <c r="B596" i="4"/>
  <c r="BT740" i="4" l="1"/>
  <c r="CA740" i="4"/>
  <c r="CH740" i="4"/>
  <c r="BQ676" i="4"/>
  <c r="CE676" i="4"/>
  <c r="BX676" i="4"/>
  <c r="I741" i="4"/>
  <c r="F677" i="4"/>
  <c r="B597" i="4"/>
  <c r="CE677" i="4" l="1"/>
  <c r="BX677" i="4"/>
  <c r="BQ677" i="4"/>
  <c r="CH741" i="4"/>
  <c r="CA741" i="4"/>
  <c r="BT741" i="4"/>
  <c r="F678" i="4" l="1"/>
  <c r="I742" i="4"/>
  <c r="B598" i="4"/>
  <c r="CH742" i="4" l="1"/>
  <c r="CA742" i="4"/>
  <c r="BT742" i="4"/>
  <c r="CE678" i="4"/>
  <c r="BX678" i="4"/>
  <c r="BQ678" i="4"/>
  <c r="I743" i="4"/>
  <c r="F679" i="4"/>
  <c r="B599" i="4"/>
  <c r="BX679" i="4" l="1"/>
  <c r="BQ679" i="4"/>
  <c r="CE679" i="4"/>
  <c r="BT743" i="4"/>
  <c r="CH743" i="4"/>
  <c r="CA743" i="4"/>
  <c r="F680" i="4"/>
  <c r="I744" i="4"/>
  <c r="B600" i="4"/>
  <c r="CE680" i="4" l="1"/>
  <c r="BX680" i="4"/>
  <c r="BQ680" i="4"/>
  <c r="CH744" i="4"/>
  <c r="CA744" i="4"/>
  <c r="BT744" i="4"/>
  <c r="I745" i="4"/>
  <c r="F681" i="4"/>
  <c r="B601" i="4"/>
  <c r="BX681" i="4" l="1"/>
  <c r="BQ681" i="4"/>
  <c r="CE681" i="4"/>
  <c r="CH745" i="4"/>
  <c r="BT745" i="4"/>
  <c r="CA745" i="4"/>
  <c r="I746" i="4" l="1"/>
  <c r="F682" i="4"/>
  <c r="B602" i="4"/>
  <c r="BT746" i="4" l="1"/>
  <c r="CA746" i="4"/>
  <c r="CH746" i="4"/>
  <c r="BX682" i="4"/>
  <c r="BQ682" i="4"/>
  <c r="CE682" i="4"/>
  <c r="F683" i="4"/>
  <c r="I747" i="4"/>
  <c r="B603" i="4"/>
  <c r="CH747" i="4" l="1"/>
  <c r="CA747" i="4"/>
  <c r="BT747" i="4"/>
  <c r="CE683" i="4"/>
  <c r="BX683" i="4"/>
  <c r="BQ683" i="4"/>
  <c r="I748" i="4"/>
  <c r="F684" i="4"/>
  <c r="B604" i="4"/>
  <c r="CE684" i="4" l="1"/>
  <c r="BX684" i="4"/>
  <c r="BQ684" i="4"/>
  <c r="CH748" i="4"/>
  <c r="CA748" i="4"/>
  <c r="BT748" i="4"/>
  <c r="F685" i="4"/>
  <c r="I749" i="4"/>
  <c r="B605" i="4"/>
  <c r="BT749" i="4" l="1"/>
  <c r="CA749" i="4"/>
  <c r="CH749" i="4"/>
  <c r="BX685" i="4"/>
  <c r="BQ685" i="4"/>
  <c r="CE685" i="4"/>
  <c r="F686" i="4" l="1"/>
  <c r="I750" i="4"/>
  <c r="B606" i="4"/>
  <c r="CH750" i="4" l="1"/>
  <c r="CA750" i="4"/>
  <c r="BT750" i="4"/>
  <c r="CE686" i="4"/>
  <c r="BX686" i="4"/>
  <c r="BQ686" i="4"/>
  <c r="I751" i="4"/>
  <c r="F687" i="4"/>
  <c r="B607" i="4"/>
  <c r="CE687" i="4" l="1"/>
  <c r="BX687" i="4"/>
  <c r="BQ687" i="4"/>
  <c r="CH751" i="4"/>
  <c r="CA751" i="4"/>
  <c r="BT751" i="4"/>
  <c r="F688" i="4"/>
  <c r="I752" i="4"/>
  <c r="B608" i="4"/>
  <c r="CA752" i="4" l="1"/>
  <c r="BT752" i="4"/>
  <c r="CH752" i="4"/>
  <c r="BX688" i="4"/>
  <c r="BQ688" i="4"/>
  <c r="CE688" i="4"/>
  <c r="I753" i="4"/>
  <c r="F689" i="4"/>
  <c r="B609" i="4"/>
  <c r="CE689" i="4" l="1"/>
  <c r="BX689" i="4"/>
  <c r="BQ689" i="4"/>
  <c r="CH753" i="4"/>
  <c r="CA753" i="4"/>
  <c r="BT753" i="4"/>
  <c r="I754" i="4" l="1"/>
  <c r="F690" i="4"/>
  <c r="B610" i="4"/>
  <c r="BQ690" i="4" l="1"/>
  <c r="BX690" i="4"/>
  <c r="CE690" i="4"/>
  <c r="CA754" i="4"/>
  <c r="BT754" i="4"/>
  <c r="CH754" i="4"/>
  <c r="F691" i="4"/>
  <c r="I755" i="4"/>
  <c r="B611" i="4"/>
  <c r="CA755" i="4" l="1"/>
  <c r="BT755" i="4"/>
  <c r="CH755" i="4"/>
  <c r="BX691" i="4"/>
  <c r="BQ691" i="4"/>
  <c r="CE691" i="4"/>
  <c r="I756" i="4"/>
  <c r="F692" i="4"/>
  <c r="B612" i="4"/>
  <c r="CE692" i="4" l="1"/>
  <c r="BX692" i="4"/>
  <c r="BQ692" i="4"/>
  <c r="CH756" i="4"/>
  <c r="CA756" i="4"/>
  <c r="BT756" i="4"/>
  <c r="F693" i="4"/>
  <c r="I757" i="4"/>
  <c r="B613" i="4"/>
  <c r="BT757" i="4" l="1"/>
  <c r="CA757" i="4"/>
  <c r="CH757" i="4"/>
  <c r="BQ693" i="4"/>
  <c r="CE693" i="4"/>
  <c r="BX693" i="4"/>
  <c r="I758" i="4" l="1"/>
  <c r="F694" i="4"/>
  <c r="B614" i="4"/>
  <c r="BX694" i="4" l="1"/>
  <c r="BQ694" i="4"/>
  <c r="CE694" i="4"/>
  <c r="CA758" i="4"/>
  <c r="BT758" i="4"/>
  <c r="CH758" i="4"/>
  <c r="F695" i="4"/>
  <c r="I759" i="4"/>
  <c r="B615" i="4"/>
  <c r="CH759" i="4" l="1"/>
  <c r="CA759" i="4"/>
  <c r="BT759" i="4"/>
  <c r="CE695" i="4"/>
  <c r="BQ695" i="4"/>
  <c r="BX695" i="4"/>
  <c r="I760" i="4"/>
  <c r="F696" i="4"/>
  <c r="B616" i="4"/>
  <c r="BT1486" i="4" l="1"/>
  <c r="CA1486" i="4"/>
  <c r="CH1486" i="4"/>
  <c r="BQ696" i="4"/>
  <c r="CE696" i="4"/>
  <c r="BX696" i="4"/>
  <c r="BT760" i="4"/>
  <c r="CH760" i="4"/>
  <c r="CA760" i="4"/>
  <c r="F697" i="4"/>
  <c r="I761" i="4"/>
  <c r="B617" i="4"/>
  <c r="CH1487" i="4" l="1"/>
  <c r="CA1487" i="4"/>
  <c r="BT1487" i="4"/>
  <c r="CE1097" i="4"/>
  <c r="CE1098" i="4" s="1"/>
  <c r="CE1099" i="4" s="1"/>
  <c r="CE1100" i="4" s="1"/>
  <c r="CE1101" i="4" s="1"/>
  <c r="CE1102" i="4" s="1"/>
  <c r="CE1103" i="4" s="1"/>
  <c r="BQ1097" i="4"/>
  <c r="BQ1098" i="4" s="1"/>
  <c r="BQ1099" i="4" s="1"/>
  <c r="BQ1100" i="4" s="1"/>
  <c r="BQ1101" i="4" s="1"/>
  <c r="BQ1102" i="4" s="1"/>
  <c r="BQ1103" i="4" s="1"/>
  <c r="BX1097" i="4"/>
  <c r="BX1098" i="4" s="1"/>
  <c r="BX1099" i="4" s="1"/>
  <c r="BX1100" i="4" s="1"/>
  <c r="BX1101" i="4" s="1"/>
  <c r="BX1102" i="4" s="1"/>
  <c r="BX1103" i="4" s="1"/>
  <c r="CA761" i="4"/>
  <c r="BT761" i="4"/>
  <c r="CH761" i="4"/>
  <c r="BX697" i="4"/>
  <c r="BQ697" i="4"/>
  <c r="CE697" i="4"/>
  <c r="BT1508" i="4" l="1"/>
  <c r="BT1496" i="4"/>
  <c r="BT1498" i="4"/>
  <c r="BT1488" i="4"/>
  <c r="BT1501" i="4"/>
  <c r="CA1488" i="4"/>
  <c r="CA1508" i="4"/>
  <c r="CA1501" i="4"/>
  <c r="CA1496" i="4"/>
  <c r="CA1498" i="4"/>
  <c r="CH1488" i="4"/>
  <c r="CH1508" i="4"/>
  <c r="CH1496" i="4"/>
  <c r="CH1501" i="4"/>
  <c r="CH1498" i="4"/>
  <c r="BX1104" i="4"/>
  <c r="BX1105" i="4" s="1"/>
  <c r="BX1106" i="4" s="1"/>
  <c r="BQ1104" i="4"/>
  <c r="BQ1105" i="4" s="1"/>
  <c r="BQ1106" i="4" s="1"/>
  <c r="CE1104" i="4"/>
  <c r="CE1105" i="4" s="1"/>
  <c r="CE1106" i="4" s="1"/>
  <c r="F698" i="4"/>
  <c r="I762" i="4"/>
  <c r="B618" i="4"/>
  <c r="CH1509" i="4" l="1"/>
  <c r="CH1489" i="4"/>
  <c r="CA1499" i="4"/>
  <c r="CA1502" i="4"/>
  <c r="BT1502" i="4"/>
  <c r="CA1509" i="4"/>
  <c r="BT1489" i="4"/>
  <c r="CA1489" i="4"/>
  <c r="BT1499" i="4"/>
  <c r="BT1509" i="4"/>
  <c r="CH1499" i="4"/>
  <c r="CH1502" i="4"/>
  <c r="CH762" i="4"/>
  <c r="CA762" i="4"/>
  <c r="BT762" i="4"/>
  <c r="CE698" i="4"/>
  <c r="BX698" i="4"/>
  <c r="BQ698" i="4"/>
  <c r="I763" i="4"/>
  <c r="F699" i="4"/>
  <c r="B619" i="4"/>
  <c r="CH1503" i="4" l="1"/>
  <c r="CA1490" i="4"/>
  <c r="CH1510" i="4"/>
  <c r="CH1490" i="4"/>
  <c r="BT1510" i="4"/>
  <c r="BT1490" i="4"/>
  <c r="CA1510" i="4"/>
  <c r="BT1503" i="4"/>
  <c r="CA1503" i="4"/>
  <c r="BX1109" i="4"/>
  <c r="BQ1109" i="4"/>
  <c r="CE1109" i="4"/>
  <c r="BQ699" i="4"/>
  <c r="BX699" i="4"/>
  <c r="CE699" i="4"/>
  <c r="BT763" i="4"/>
  <c r="CA763" i="4"/>
  <c r="CH763" i="4"/>
  <c r="F700" i="4"/>
  <c r="I764" i="4"/>
  <c r="B620" i="4"/>
  <c r="CA1504" i="4" l="1"/>
  <c r="BT1491" i="4"/>
  <c r="CA1491" i="4"/>
  <c r="BT1504" i="4"/>
  <c r="CH1491" i="4"/>
  <c r="CH1504" i="4"/>
  <c r="CE1110" i="4"/>
  <c r="BQ1110" i="4"/>
  <c r="BX1110" i="4"/>
  <c r="CE700" i="4"/>
  <c r="BX700" i="4"/>
  <c r="BQ700" i="4"/>
  <c r="CA764" i="4"/>
  <c r="BT764" i="4"/>
  <c r="CH764" i="4"/>
  <c r="I765" i="4"/>
  <c r="F701" i="4"/>
  <c r="B621" i="4"/>
  <c r="BT1492" i="4" l="1"/>
  <c r="CA1505" i="4"/>
  <c r="CA1492" i="4"/>
  <c r="CH1505" i="4"/>
  <c r="BT1505" i="4"/>
  <c r="CH1492" i="4"/>
  <c r="CH765" i="4"/>
  <c r="CA765" i="4"/>
  <c r="BT765" i="4"/>
  <c r="CE701" i="4"/>
  <c r="BX701" i="4"/>
  <c r="BQ701" i="4"/>
  <c r="BT1506" i="4" l="1"/>
  <c r="CA1506" i="4"/>
  <c r="CH1506" i="4"/>
  <c r="CH1493" i="4"/>
  <c r="CA1493" i="4"/>
  <c r="BT1493" i="4"/>
  <c r="I766" i="4"/>
  <c r="F702" i="4"/>
  <c r="B622" i="4"/>
  <c r="BQ702" i="4" l="1"/>
  <c r="CE702" i="4"/>
  <c r="BX702" i="4"/>
  <c r="BT766" i="4"/>
  <c r="CH766" i="4"/>
  <c r="CA766" i="4"/>
  <c r="F703" i="4"/>
  <c r="I767" i="4"/>
  <c r="B623" i="4"/>
  <c r="CE703" i="4" l="1"/>
  <c r="BX703" i="4"/>
  <c r="BQ703" i="4"/>
  <c r="CA767" i="4"/>
  <c r="BT767" i="4"/>
  <c r="CH767" i="4"/>
  <c r="I768" i="4"/>
  <c r="F704" i="4"/>
  <c r="B624" i="4"/>
  <c r="CE704" i="4" l="1"/>
  <c r="BQ704" i="4"/>
  <c r="BX704" i="4"/>
  <c r="CH768" i="4"/>
  <c r="BT768" i="4"/>
  <c r="CA768" i="4"/>
  <c r="F705" i="4"/>
  <c r="I769" i="4"/>
  <c r="B625" i="4"/>
  <c r="BT769" i="4" l="1"/>
  <c r="CA769" i="4"/>
  <c r="CH769" i="4"/>
  <c r="BQ705" i="4"/>
  <c r="BX705" i="4"/>
  <c r="CE705" i="4"/>
  <c r="F706" i="4" l="1"/>
  <c r="I770" i="4"/>
  <c r="B626" i="4"/>
  <c r="CE706" i="4" l="1"/>
  <c r="BX706" i="4"/>
  <c r="BQ706" i="4"/>
  <c r="CA770" i="4"/>
  <c r="BT770" i="4"/>
  <c r="CH770" i="4"/>
  <c r="I771" i="4"/>
  <c r="F707" i="4"/>
  <c r="B627" i="4"/>
  <c r="CH771" i="4" l="1"/>
  <c r="BT771" i="4"/>
  <c r="CA771" i="4"/>
  <c r="CE707" i="4"/>
  <c r="BX707" i="4"/>
  <c r="BQ707" i="4"/>
  <c r="F708" i="4"/>
  <c r="I772" i="4"/>
  <c r="B628" i="4"/>
  <c r="BQ708" i="4" l="1"/>
  <c r="BX708" i="4"/>
  <c r="CE708" i="4"/>
  <c r="BT772" i="4"/>
  <c r="CH772" i="4"/>
  <c r="CA772" i="4"/>
  <c r="I773" i="4"/>
  <c r="F709" i="4"/>
  <c r="B629" i="4"/>
  <c r="CE709" i="4" l="1"/>
  <c r="BX709" i="4"/>
  <c r="BQ709" i="4"/>
  <c r="CH773" i="4"/>
  <c r="CA773" i="4"/>
  <c r="BT773" i="4"/>
  <c r="B630" i="4" l="1"/>
  <c r="B631" i="4" l="1"/>
  <c r="B632" i="4" l="1"/>
  <c r="B633" i="4" l="1"/>
  <c r="B634" i="4" l="1"/>
  <c r="B635" i="4" l="1"/>
  <c r="B636" i="4" l="1"/>
  <c r="B637" i="4" l="1"/>
  <c r="B638" i="4" l="1"/>
  <c r="B639" i="4" l="1"/>
  <c r="B640" i="4" l="1"/>
  <c r="B641" i="4" l="1"/>
  <c r="B642" i="4" l="1"/>
  <c r="B643" i="4" l="1"/>
  <c r="B644" i="4" l="1"/>
  <c r="B645" i="4" l="1"/>
  <c r="F710" i="4" l="1"/>
  <c r="BX710" i="4" l="1"/>
  <c r="BQ710" i="4"/>
  <c r="CE710" i="4"/>
  <c r="F711" i="4"/>
  <c r="BX711" i="4" l="1"/>
  <c r="BQ711" i="4"/>
  <c r="CE711" i="4"/>
  <c r="F712" i="4"/>
  <c r="CE712" i="4" l="1"/>
  <c r="BX712" i="4"/>
  <c r="BQ712" i="4"/>
  <c r="F713" i="4"/>
  <c r="BQ713" i="4" l="1"/>
  <c r="CE713" i="4"/>
  <c r="BX713" i="4"/>
  <c r="F714" i="4" l="1"/>
  <c r="BX714" i="4" l="1"/>
  <c r="BQ714" i="4"/>
  <c r="CE714" i="4"/>
  <c r="F715" i="4"/>
  <c r="CE715" i="4" l="1"/>
  <c r="BX715" i="4"/>
  <c r="BQ715" i="4"/>
  <c r="F716" i="4"/>
  <c r="BQ716" i="4" l="1"/>
  <c r="CE716" i="4"/>
  <c r="BX716" i="4"/>
  <c r="F717" i="4"/>
  <c r="BX717" i="4" l="1"/>
  <c r="BQ717" i="4"/>
  <c r="CE717" i="4"/>
  <c r="F718" i="4" l="1"/>
  <c r="CE718" i="4" l="1"/>
  <c r="BX718" i="4"/>
  <c r="BQ718" i="4"/>
  <c r="F719" i="4"/>
  <c r="CE719" i="4" l="1"/>
  <c r="BX719" i="4"/>
  <c r="BQ719" i="4"/>
  <c r="F720" i="4"/>
  <c r="BX720" i="4" l="1"/>
  <c r="BQ720" i="4"/>
  <c r="CE720" i="4"/>
  <c r="F721" i="4"/>
  <c r="CE721" i="4" l="1"/>
  <c r="BX721" i="4"/>
  <c r="BQ721" i="4"/>
  <c r="F722" i="4" l="1"/>
  <c r="BQ722" i="4" l="1"/>
  <c r="CE722" i="4"/>
  <c r="BX722" i="4"/>
  <c r="F723" i="4"/>
  <c r="BX723" i="4" l="1"/>
  <c r="BQ723" i="4"/>
  <c r="CE723" i="4"/>
  <c r="F724" i="4"/>
  <c r="CE724" i="4" l="1"/>
  <c r="BX724" i="4"/>
  <c r="BQ724" i="4"/>
  <c r="F725" i="4"/>
  <c r="BQ725" i="4" l="1"/>
  <c r="CE725" i="4"/>
  <c r="BX725" i="4"/>
  <c r="F726" i="4" l="1"/>
  <c r="B646" i="4"/>
  <c r="BX726" i="4" l="1"/>
  <c r="BQ726" i="4"/>
  <c r="CE726" i="4"/>
  <c r="F727" i="4"/>
  <c r="B647" i="4"/>
  <c r="CE727" i="4" l="1"/>
  <c r="BQ727" i="4"/>
  <c r="BX727" i="4"/>
  <c r="F728" i="4"/>
  <c r="B648" i="4"/>
  <c r="BQ728" i="4" l="1"/>
  <c r="CE728" i="4"/>
  <c r="BX728" i="4"/>
  <c r="F729" i="4"/>
  <c r="B649" i="4"/>
  <c r="BX729" i="4" l="1"/>
  <c r="BQ729" i="4"/>
  <c r="CE729" i="4"/>
  <c r="F730" i="4" l="1"/>
  <c r="B650" i="4"/>
  <c r="CE730" i="4" l="1"/>
  <c r="BX730" i="4"/>
  <c r="BQ730" i="4"/>
  <c r="F731" i="4"/>
  <c r="B651" i="4"/>
  <c r="BQ731" i="4" l="1"/>
  <c r="BX731" i="4"/>
  <c r="CE731" i="4"/>
  <c r="F732" i="4"/>
  <c r="B652" i="4"/>
  <c r="CE732" i="4" l="1"/>
  <c r="BX732" i="4"/>
  <c r="BQ732" i="4"/>
  <c r="F733" i="4"/>
  <c r="B653" i="4"/>
  <c r="CE733" i="4" l="1"/>
  <c r="BX733" i="4"/>
  <c r="BQ733" i="4"/>
  <c r="F734" i="4" l="1"/>
  <c r="B654" i="4"/>
  <c r="BQ734" i="4" l="1"/>
  <c r="CE734" i="4"/>
  <c r="BX734" i="4"/>
  <c r="F735" i="4"/>
  <c r="B655" i="4"/>
  <c r="CE735" i="4" l="1"/>
  <c r="BX735" i="4"/>
  <c r="BQ735" i="4"/>
  <c r="F736" i="4"/>
  <c r="B656" i="4"/>
  <c r="CE736" i="4" l="1"/>
  <c r="BQ736" i="4"/>
  <c r="BX736" i="4"/>
  <c r="F737" i="4"/>
  <c r="B657" i="4"/>
  <c r="BQ737" i="4" l="1"/>
  <c r="BX737" i="4"/>
  <c r="CE737" i="4"/>
  <c r="F738" i="4" l="1"/>
  <c r="B658" i="4"/>
  <c r="CE738" i="4" l="1"/>
  <c r="BX738" i="4"/>
  <c r="BQ738" i="4"/>
  <c r="F739" i="4"/>
  <c r="B659" i="4"/>
  <c r="CE739" i="4" l="1"/>
  <c r="BX739" i="4"/>
  <c r="BQ739" i="4"/>
  <c r="F740" i="4"/>
  <c r="B660" i="4"/>
  <c r="BQ740" i="4" l="1"/>
  <c r="BX740" i="4"/>
  <c r="CE740" i="4"/>
  <c r="F741" i="4"/>
  <c r="B661" i="4"/>
  <c r="CE741" i="4" l="1"/>
  <c r="BX741" i="4"/>
  <c r="BQ741" i="4"/>
  <c r="F742" i="4" l="1"/>
  <c r="B662" i="4"/>
  <c r="BX742" i="4" l="1"/>
  <c r="BQ742" i="4"/>
  <c r="CE742" i="4"/>
  <c r="F743" i="4"/>
  <c r="B663" i="4"/>
  <c r="BX743" i="4" l="1"/>
  <c r="BQ743" i="4"/>
  <c r="CE743" i="4"/>
  <c r="F744" i="4"/>
  <c r="B664" i="4"/>
  <c r="CE744" i="4" l="1"/>
  <c r="BX744" i="4"/>
  <c r="BQ744" i="4"/>
  <c r="F745" i="4"/>
  <c r="B665" i="4"/>
  <c r="BQ745" i="4" l="1"/>
  <c r="CE745" i="4"/>
  <c r="BX745" i="4"/>
  <c r="F746" i="4" l="1"/>
  <c r="B666" i="4"/>
  <c r="BX746" i="4" l="1"/>
  <c r="BQ746" i="4"/>
  <c r="CE746" i="4"/>
  <c r="F747" i="4"/>
  <c r="B667" i="4"/>
  <c r="CE747" i="4" l="1"/>
  <c r="BX747" i="4"/>
  <c r="BQ747" i="4"/>
  <c r="F748" i="4"/>
  <c r="B668" i="4"/>
  <c r="BQ748" i="4" l="1"/>
  <c r="CE748" i="4"/>
  <c r="BX748" i="4"/>
  <c r="F749" i="4"/>
  <c r="B669" i="4"/>
  <c r="BX749" i="4" l="1"/>
  <c r="BQ749" i="4"/>
  <c r="CE749" i="4"/>
  <c r="F750" i="4" l="1"/>
  <c r="B670" i="4"/>
  <c r="CE750" i="4" l="1"/>
  <c r="BX750" i="4"/>
  <c r="BQ750" i="4"/>
  <c r="F751" i="4"/>
  <c r="B671" i="4"/>
  <c r="CE751" i="4" l="1"/>
  <c r="BX751" i="4"/>
  <c r="BQ751" i="4"/>
  <c r="F752" i="4"/>
  <c r="B672" i="4"/>
  <c r="BX752" i="4" l="1"/>
  <c r="BQ752" i="4"/>
  <c r="CE752" i="4"/>
  <c r="F753" i="4"/>
  <c r="B673" i="4"/>
  <c r="CE753" i="4" l="1"/>
  <c r="BX753" i="4"/>
  <c r="BQ753" i="4"/>
  <c r="F754" i="4" l="1"/>
  <c r="B674" i="4"/>
  <c r="BQ754" i="4" l="1"/>
  <c r="CE754" i="4"/>
  <c r="BX754" i="4"/>
  <c r="F755" i="4"/>
  <c r="B675" i="4"/>
  <c r="BX755" i="4" l="1"/>
  <c r="BQ755" i="4"/>
  <c r="CE755" i="4"/>
  <c r="F756" i="4"/>
  <c r="B676" i="4"/>
  <c r="CE756" i="4" l="1"/>
  <c r="BQ756" i="4"/>
  <c r="BX756" i="4"/>
  <c r="F757" i="4"/>
  <c r="B677" i="4"/>
  <c r="BQ757" i="4" l="1"/>
  <c r="CE757" i="4"/>
  <c r="BX757" i="4"/>
  <c r="F758" i="4" l="1"/>
  <c r="B678" i="4"/>
  <c r="BX758" i="4" l="1"/>
  <c r="BQ758" i="4"/>
  <c r="CE758" i="4"/>
  <c r="F759" i="4"/>
  <c r="B679" i="4"/>
  <c r="CE759" i="4" l="1"/>
  <c r="BX759" i="4"/>
  <c r="BQ759" i="4"/>
  <c r="F760" i="4"/>
  <c r="B680" i="4"/>
  <c r="BX1486" i="4" l="1"/>
  <c r="CE1486" i="4"/>
  <c r="BQ1486" i="4"/>
  <c r="BQ760" i="4"/>
  <c r="BX760" i="4"/>
  <c r="CE760" i="4"/>
  <c r="F761" i="4"/>
  <c r="B681" i="4"/>
  <c r="BQ1487" i="4" l="1"/>
  <c r="CE1487" i="4"/>
  <c r="BX1487" i="4"/>
  <c r="BX761" i="4"/>
  <c r="BQ761" i="4"/>
  <c r="CE761" i="4"/>
  <c r="BX1488" i="4" l="1"/>
  <c r="BX1508" i="4"/>
  <c r="BX1496" i="4"/>
  <c r="CE1488" i="4"/>
  <c r="CE1508" i="4"/>
  <c r="CE1496" i="4"/>
  <c r="BQ1488" i="4"/>
  <c r="BQ1508" i="4"/>
  <c r="BQ1496" i="4"/>
  <c r="F762" i="4"/>
  <c r="B682" i="4"/>
  <c r="BQ1489" i="4" l="1"/>
  <c r="BX1497" i="4"/>
  <c r="BX1509" i="4"/>
  <c r="BX1489" i="4"/>
  <c r="BQ1497" i="4"/>
  <c r="BQ1509" i="4"/>
  <c r="CE1497" i="4"/>
  <c r="CE1509" i="4"/>
  <c r="CE1489" i="4"/>
  <c r="CE762" i="4"/>
  <c r="BX762" i="4"/>
  <c r="BQ762" i="4"/>
  <c r="F763" i="4"/>
  <c r="B683" i="4"/>
  <c r="BQ1510" i="4" l="1"/>
  <c r="BX1490" i="4"/>
  <c r="BX1510" i="4"/>
  <c r="BQ1498" i="4"/>
  <c r="CE1490" i="4"/>
  <c r="BX1498" i="4"/>
  <c r="CE1510" i="4"/>
  <c r="CE1498" i="4"/>
  <c r="BQ1490" i="4"/>
  <c r="BQ763" i="4"/>
  <c r="CE763" i="4"/>
  <c r="BX763" i="4"/>
  <c r="F764" i="4"/>
  <c r="B684" i="4"/>
  <c r="CE1491" i="4" l="1"/>
  <c r="BX1491" i="4"/>
  <c r="BQ1499" i="4"/>
  <c r="BQ1491" i="4"/>
  <c r="CE1499" i="4"/>
  <c r="BX1499" i="4"/>
  <c r="CE764" i="4"/>
  <c r="BX764" i="4"/>
  <c r="BQ764" i="4"/>
  <c r="F765" i="4"/>
  <c r="B685" i="4"/>
  <c r="CE1500" i="4" l="1"/>
  <c r="BQ1500" i="4"/>
  <c r="BQ1492" i="4"/>
  <c r="BX1492" i="4"/>
  <c r="CE1492" i="4"/>
  <c r="BX1500" i="4"/>
  <c r="CE765" i="4"/>
  <c r="BX765" i="4"/>
  <c r="BQ765" i="4"/>
  <c r="CE1493" i="4" l="1"/>
  <c r="BQ1493" i="4"/>
  <c r="BQ1501" i="4"/>
  <c r="BX1493" i="4"/>
  <c r="CE1501" i="4"/>
  <c r="BX1501" i="4"/>
  <c r="F766" i="4"/>
  <c r="B686" i="4"/>
  <c r="CE1502" i="4" l="1"/>
  <c r="BX1502" i="4"/>
  <c r="BQ1502" i="4"/>
  <c r="BQ766" i="4"/>
  <c r="CE766" i="4"/>
  <c r="BX766" i="4"/>
  <c r="F767" i="4"/>
  <c r="B687" i="4"/>
  <c r="BQ1503" i="4" l="1"/>
  <c r="BX1503" i="4"/>
  <c r="CE1503" i="4"/>
  <c r="CE767" i="4"/>
  <c r="BX767" i="4"/>
  <c r="BQ767" i="4"/>
  <c r="F768" i="4"/>
  <c r="B688" i="4"/>
  <c r="CE1504" i="4" l="1"/>
  <c r="BX1504" i="4"/>
  <c r="BQ1504" i="4"/>
  <c r="CE768" i="4"/>
  <c r="BX768" i="4"/>
  <c r="BQ768" i="4"/>
  <c r="F769" i="4"/>
  <c r="B689" i="4"/>
  <c r="BQ1505" i="4" l="1"/>
  <c r="BX1505" i="4"/>
  <c r="CE1505" i="4"/>
  <c r="BQ769" i="4"/>
  <c r="CE769" i="4"/>
  <c r="BX769" i="4"/>
  <c r="CE1506" i="4" l="1"/>
  <c r="BX1506" i="4"/>
  <c r="BQ1506" i="4"/>
  <c r="F770" i="4"/>
  <c r="B690" i="4"/>
  <c r="CE770" i="4" l="1"/>
  <c r="BX770" i="4"/>
  <c r="BQ770" i="4"/>
  <c r="F771" i="4"/>
  <c r="B691" i="4"/>
  <c r="CE771" i="4" l="1"/>
  <c r="BQ771" i="4"/>
  <c r="BX771" i="4"/>
  <c r="F772" i="4"/>
  <c r="B692" i="4"/>
  <c r="BQ772" i="4" l="1"/>
  <c r="CE772" i="4"/>
  <c r="BX772" i="4"/>
  <c r="F773" i="4"/>
  <c r="B693" i="4"/>
  <c r="CE773" i="4" l="1"/>
  <c r="BX773" i="4"/>
  <c r="BQ773" i="4"/>
  <c r="B694" i="4" l="1"/>
  <c r="B695" i="4" l="1"/>
  <c r="B696" i="4" l="1"/>
  <c r="B697" i="4" l="1"/>
  <c r="B698" i="4" l="1"/>
  <c r="B699" i="4" l="1"/>
  <c r="B700" i="4" l="1"/>
  <c r="B701" i="4" l="1"/>
  <c r="B702" i="4" l="1"/>
  <c r="B703" i="4" l="1"/>
  <c r="B704" i="4" l="1"/>
  <c r="B705" i="4" l="1"/>
  <c r="B706" i="4" l="1"/>
  <c r="B707" i="4" l="1"/>
  <c r="B708" i="4" l="1"/>
  <c r="B709" i="4" l="1"/>
  <c r="B710" i="4" l="1"/>
  <c r="B711" i="4" l="1"/>
  <c r="B712" i="4" l="1"/>
  <c r="B713" i="4" l="1"/>
  <c r="B714" i="4" l="1"/>
  <c r="B715" i="4" l="1"/>
  <c r="B716" i="4" l="1"/>
  <c r="B717" i="4" l="1"/>
  <c r="B718" i="4" l="1"/>
  <c r="B719" i="4" l="1"/>
  <c r="B720" i="4" l="1"/>
  <c r="B721" i="4" l="1"/>
  <c r="B722" i="4" l="1"/>
  <c r="B723" i="4" l="1"/>
  <c r="B724" i="4" l="1"/>
  <c r="B725" i="4" l="1"/>
  <c r="B726" i="4" l="1"/>
  <c r="B727" i="4" l="1"/>
  <c r="B728" i="4" l="1"/>
  <c r="B729" i="4" l="1"/>
  <c r="B730" i="4" l="1"/>
  <c r="B731" i="4" l="1"/>
  <c r="B732" i="4" l="1"/>
  <c r="B733" i="4" l="1"/>
  <c r="B734" i="4" l="1"/>
  <c r="B735" i="4" l="1"/>
  <c r="B736" i="4" l="1"/>
  <c r="B737" i="4" l="1"/>
  <c r="B738" i="4" l="1"/>
  <c r="B739" i="4" l="1"/>
  <c r="B740" i="4" l="1"/>
  <c r="B741" i="4" l="1"/>
  <c r="B742" i="4" l="1"/>
  <c r="B743" i="4" l="1"/>
  <c r="B744" i="4" l="1"/>
  <c r="B745" i="4" l="1"/>
  <c r="B746" i="4" l="1"/>
  <c r="B747" i="4" l="1"/>
  <c r="B748" i="4" l="1"/>
  <c r="B749" i="4" l="1"/>
  <c r="B750" i="4" l="1"/>
  <c r="B751" i="4" l="1"/>
  <c r="B752" i="4" l="1"/>
  <c r="B753" i="4" l="1"/>
  <c r="B754" i="4" l="1"/>
  <c r="B755" i="4" l="1"/>
  <c r="B756" i="4" l="1"/>
  <c r="B757" i="4" l="1"/>
  <c r="B758" i="4" l="1"/>
  <c r="B759" i="4" l="1"/>
  <c r="B760" i="4" l="1"/>
  <c r="B761" i="4" l="1"/>
  <c r="B762" i="4" l="1"/>
  <c r="B763" i="4" l="1"/>
  <c r="B764" i="4" l="1"/>
  <c r="B765" i="4" l="1"/>
  <c r="DB9" i="1"/>
  <c r="DB7" i="1"/>
  <c r="DB10" i="1" l="1"/>
  <c r="DB11" i="1"/>
  <c r="DB14" i="1"/>
  <c r="DA364" i="1"/>
  <c r="DA7" i="1"/>
  <c r="DA14" i="1"/>
  <c r="DA9" i="1"/>
  <c r="DB364" i="1"/>
  <c r="DA32" i="1" l="1"/>
  <c r="DA33" i="1" s="1"/>
  <c r="DA34" i="1" s="1"/>
  <c r="DA35" i="1" s="1"/>
  <c r="DA36" i="1"/>
  <c r="DA37" i="1" s="1"/>
  <c r="DA38" i="1" s="1"/>
  <c r="DA39" i="1" s="1"/>
  <c r="DA40" i="1"/>
  <c r="DA41" i="1" s="1"/>
  <c r="DA42" i="1" s="1"/>
  <c r="DA43" i="1" s="1"/>
  <c r="DB32" i="1"/>
  <c r="DB33" i="1" s="1"/>
  <c r="DB36" i="1"/>
  <c r="DB37" i="1" s="1"/>
  <c r="DB40" i="1"/>
  <c r="DB41" i="1" s="1"/>
  <c r="DA10" i="1"/>
  <c r="DA11" i="1"/>
  <c r="B766" i="4"/>
  <c r="DB366" i="1"/>
  <c r="DB368" i="1"/>
  <c r="DB373" i="1"/>
  <c r="DB371" i="1"/>
  <c r="DB370" i="1"/>
  <c r="DB365" i="1"/>
  <c r="DB367" i="1"/>
  <c r="DB372" i="1"/>
  <c r="DB369" i="1"/>
  <c r="DA171" i="1"/>
  <c r="DA370" i="1"/>
  <c r="DA365" i="1"/>
  <c r="DA367" i="1"/>
  <c r="DA368" i="1"/>
  <c r="DA371" i="1"/>
  <c r="DA369" i="1"/>
  <c r="DA372" i="1"/>
  <c r="DA373" i="1"/>
  <c r="DA366" i="1"/>
  <c r="DB38" i="1" l="1"/>
  <c r="DB88" i="1"/>
  <c r="DB139" i="1" s="1"/>
  <c r="DB34" i="1"/>
  <c r="DB84" i="1"/>
  <c r="DB135" i="1" s="1"/>
  <c r="DB42" i="1"/>
  <c r="DB92" i="1"/>
  <c r="DB143" i="1" s="1"/>
  <c r="DA83" i="1"/>
  <c r="DA134" i="1" s="1"/>
  <c r="DA91" i="1"/>
  <c r="DA142" i="1" s="1"/>
  <c r="DA87" i="1"/>
  <c r="DA138" i="1" s="1"/>
  <c r="DA264" i="1"/>
  <c r="B767" i="4"/>
  <c r="DB316" i="1"/>
  <c r="DA315" i="1"/>
  <c r="DB43" i="1" l="1"/>
  <c r="DB94" i="1" s="1"/>
  <c r="DB145" i="1" s="1"/>
  <c r="DB93" i="1"/>
  <c r="DB144" i="1" s="1"/>
  <c r="DB35" i="1"/>
  <c r="DB86" i="1" s="1"/>
  <c r="DB137" i="1" s="1"/>
  <c r="DB85" i="1"/>
  <c r="DB69" i="1"/>
  <c r="DB68" i="1"/>
  <c r="DB39" i="1"/>
  <c r="DB90" i="1" s="1"/>
  <c r="DB141" i="1" s="1"/>
  <c r="DB89" i="1"/>
  <c r="DB140" i="1" s="1"/>
  <c r="DA88" i="1"/>
  <c r="DA139" i="1" s="1"/>
  <c r="DA92" i="1"/>
  <c r="DA143" i="1" s="1"/>
  <c r="DA84" i="1"/>
  <c r="DA135" i="1" s="1"/>
  <c r="DA265" i="1"/>
  <c r="DA268" i="1"/>
  <c r="B768" i="4"/>
  <c r="DA316" i="1"/>
  <c r="DA319" i="1"/>
  <c r="DB320" i="1"/>
  <c r="DB317" i="1"/>
  <c r="DB119" i="1" l="1"/>
  <c r="DB120" i="1"/>
  <c r="DB136" i="1"/>
  <c r="DA85" i="1"/>
  <c r="DA136" i="1" s="1"/>
  <c r="DA68" i="1"/>
  <c r="DA69" i="1"/>
  <c r="DA86" i="1"/>
  <c r="DA137" i="1" s="1"/>
  <c r="DA94" i="1"/>
  <c r="DA145" i="1" s="1"/>
  <c r="DA93" i="1"/>
  <c r="DA144" i="1" s="1"/>
  <c r="DA90" i="1"/>
  <c r="DA141" i="1" s="1"/>
  <c r="DA89" i="1"/>
  <c r="DA140" i="1" s="1"/>
  <c r="DA266" i="1"/>
  <c r="DA269" i="1"/>
  <c r="DA272" i="1"/>
  <c r="B769" i="4"/>
  <c r="DA320" i="1"/>
  <c r="DA317" i="1"/>
  <c r="DA318" i="1"/>
  <c r="DB321" i="1"/>
  <c r="DA323" i="1"/>
  <c r="DB324" i="1"/>
  <c r="DA120" i="1" l="1"/>
  <c r="DA119" i="1"/>
  <c r="DA267" i="1"/>
  <c r="DA273" i="1"/>
  <c r="DA270" i="1"/>
  <c r="DB188" i="1"/>
  <c r="DB189" i="1"/>
  <c r="DB190" i="1"/>
  <c r="DB191" i="1"/>
  <c r="DB192" i="1"/>
  <c r="DB193" i="1"/>
  <c r="DB194" i="1"/>
  <c r="DB195" i="1"/>
  <c r="DB196" i="1"/>
  <c r="DB197" i="1"/>
  <c r="DB198" i="1"/>
  <c r="DB199" i="1"/>
  <c r="DB200" i="1"/>
  <c r="DB201" i="1"/>
  <c r="DB202" i="1"/>
  <c r="DB203" i="1"/>
  <c r="DB204" i="1"/>
  <c r="DB205" i="1"/>
  <c r="DB206" i="1"/>
  <c r="DB207" i="1"/>
  <c r="DB208" i="1"/>
  <c r="DB209" i="1"/>
  <c r="DB210" i="1"/>
  <c r="DB211" i="1"/>
  <c r="DB212" i="1"/>
  <c r="DB213" i="1"/>
  <c r="DB214" i="1"/>
  <c r="DB215" i="1"/>
  <c r="DB216" i="1"/>
  <c r="DB217" i="1"/>
  <c r="DB218" i="1"/>
  <c r="DB219" i="1"/>
  <c r="DB220" i="1"/>
  <c r="DB221" i="1"/>
  <c r="DB222" i="1"/>
  <c r="DB223" i="1"/>
  <c r="DB224" i="1"/>
  <c r="DB225" i="1"/>
  <c r="DB226" i="1"/>
  <c r="DB227" i="1"/>
  <c r="DB228" i="1"/>
  <c r="DB229" i="1"/>
  <c r="DB230" i="1"/>
  <c r="DB231" i="1"/>
  <c r="DB232" i="1"/>
  <c r="DB233" i="1"/>
  <c r="DB234" i="1"/>
  <c r="DB235" i="1"/>
  <c r="DB236" i="1"/>
  <c r="DB237" i="1"/>
  <c r="DB238" i="1"/>
  <c r="DB239" i="1"/>
  <c r="DB240" i="1"/>
  <c r="DB241" i="1"/>
  <c r="DB242" i="1"/>
  <c r="DB243" i="1"/>
  <c r="DB244" i="1"/>
  <c r="DB245" i="1"/>
  <c r="DB246" i="1"/>
  <c r="DB247" i="1"/>
  <c r="DA172" i="1"/>
  <c r="DA321" i="1"/>
  <c r="DA324" i="1"/>
  <c r="DB325" i="1"/>
  <c r="DA322" i="1" l="1"/>
  <c r="DA271" i="1"/>
  <c r="DA274" i="1"/>
  <c r="B770" i="4"/>
  <c r="DA325" i="1"/>
  <c r="DA173" i="1"/>
  <c r="DA186" i="1" l="1"/>
  <c r="DA187" i="1"/>
  <c r="DA211" i="1" s="1"/>
  <c r="DA326" i="1"/>
  <c r="DA275" i="1"/>
  <c r="B771" i="4"/>
  <c r="DA225" i="1" l="1"/>
  <c r="DA194" i="1"/>
  <c r="DA199" i="1"/>
  <c r="DA231" i="1"/>
  <c r="DA200" i="1"/>
  <c r="DA233" i="1"/>
  <c r="DA208" i="1"/>
  <c r="DA198" i="1"/>
  <c r="DA247" i="1"/>
  <c r="DA215" i="1"/>
  <c r="DA212" i="1"/>
  <c r="DA210" i="1"/>
  <c r="DA214" i="1"/>
  <c r="DA216" i="1"/>
  <c r="DA220" i="1"/>
  <c r="DA221" i="1"/>
  <c r="DA230" i="1"/>
  <c r="DA217" i="1"/>
  <c r="DA218" i="1"/>
  <c r="DA219" i="1"/>
  <c r="DA223" i="1"/>
  <c r="DA234" i="1"/>
  <c r="DA192" i="1"/>
  <c r="DA236" i="1"/>
  <c r="DA224" i="1"/>
  <c r="DA240" i="1"/>
  <c r="DA193" i="1"/>
  <c r="DA243" i="1"/>
  <c r="DA244" i="1"/>
  <c r="DA245" i="1"/>
  <c r="DA226" i="1"/>
  <c r="DA222" i="1"/>
  <c r="DA195" i="1"/>
  <c r="DA242" i="1"/>
  <c r="DA227" i="1"/>
  <c r="DA196" i="1"/>
  <c r="DA228" i="1"/>
  <c r="DA197" i="1"/>
  <c r="DA237" i="1"/>
  <c r="DA229" i="1"/>
  <c r="DA238" i="1"/>
  <c r="DA232" i="1"/>
  <c r="DA201" i="1"/>
  <c r="DA203" i="1"/>
  <c r="DA204" i="1"/>
  <c r="DA239" i="1"/>
  <c r="DA235" i="1"/>
  <c r="DA241" i="1"/>
  <c r="DA246" i="1"/>
  <c r="DA202" i="1"/>
  <c r="DA205" i="1"/>
  <c r="DA207" i="1"/>
  <c r="DA206" i="1"/>
  <c r="DA209" i="1"/>
  <c r="DA191" i="1"/>
  <c r="DA189" i="1"/>
  <c r="DA213" i="1"/>
  <c r="DA188" i="1"/>
  <c r="DA190" i="1"/>
  <c r="B772" i="4"/>
  <c r="B773" i="4" l="1"/>
  <c r="DU331" i="1" l="1"/>
  <c r="O87" i="1"/>
  <c r="O91" i="1"/>
  <c r="O99" i="1"/>
  <c r="O103" i="1"/>
  <c r="O111" i="1"/>
  <c r="O253" i="1" s="1"/>
  <c r="O115" i="1"/>
  <c r="O257" i="1" s="1"/>
  <c r="N87" i="1"/>
  <c r="N88" i="1" s="1"/>
  <c r="N89" i="1" s="1"/>
  <c r="N90" i="1" s="1"/>
  <c r="N91" i="1"/>
  <c r="N92" i="1" s="1"/>
  <c r="N93" i="1" s="1"/>
  <c r="N94" i="1" s="1"/>
  <c r="N99" i="1"/>
  <c r="N100" i="1" s="1"/>
  <c r="N101" i="1" s="1"/>
  <c r="N102" i="1" s="1"/>
  <c r="N111" i="1"/>
  <c r="N103" i="1"/>
  <c r="N104" i="1" s="1"/>
  <c r="N105" i="1" s="1"/>
  <c r="N106" i="1" s="1"/>
  <c r="L87" i="1"/>
  <c r="L88" i="1" s="1"/>
  <c r="L89" i="1" s="1"/>
  <c r="L90" i="1" s="1"/>
  <c r="L91" i="1"/>
  <c r="N115" i="1"/>
  <c r="N257" i="1" s="1"/>
  <c r="L99" i="1"/>
  <c r="L100" i="1" s="1"/>
  <c r="L101" i="1" s="1"/>
  <c r="L102" i="1" s="1"/>
  <c r="L103" i="1"/>
  <c r="L104" i="1" s="1"/>
  <c r="L105" i="1" s="1"/>
  <c r="L106" i="1" s="1"/>
  <c r="L111" i="1"/>
  <c r="L115" i="1"/>
  <c r="CW83" i="1"/>
  <c r="CW134" i="1" s="1"/>
  <c r="DG83" i="1"/>
  <c r="DG134" i="1" s="1"/>
  <c r="CP83" i="1"/>
  <c r="CP134" i="1" s="1"/>
  <c r="AH83" i="1"/>
  <c r="AH134" i="1" s="1"/>
  <c r="BW83" i="1"/>
  <c r="BW134" i="1" s="1"/>
  <c r="BU83" i="1"/>
  <c r="BU134" i="1" s="1"/>
  <c r="EL83" i="1"/>
  <c r="EL134" i="1" s="1"/>
  <c r="AM83" i="1"/>
  <c r="AM134" i="1" s="1"/>
  <c r="AF83" i="1"/>
  <c r="AF134" i="1" s="1"/>
  <c r="CK83" i="1"/>
  <c r="CK134" i="1" s="1"/>
  <c r="CB83" i="1"/>
  <c r="CB134" i="1" s="1"/>
  <c r="T83" i="1"/>
  <c r="T134" i="1" s="1"/>
  <c r="AT83" i="1"/>
  <c r="AT134" i="1" s="1"/>
  <c r="CT83" i="1"/>
  <c r="CT134" i="1" s="1"/>
  <c r="AK83" i="1"/>
  <c r="AK134" i="1" s="1"/>
  <c r="AR327" i="1"/>
  <c r="R83" i="1"/>
  <c r="CN83" i="1"/>
  <c r="CN134" i="1" s="1"/>
  <c r="DK83" i="1"/>
  <c r="DK134" i="1" s="1"/>
  <c r="AB83" i="1"/>
  <c r="AB134" i="1" s="1"/>
  <c r="AC83" i="1"/>
  <c r="AC134" i="1" s="1"/>
  <c r="DI83" i="1"/>
  <c r="DI134" i="1" s="1"/>
  <c r="CF83" i="1"/>
  <c r="CF134" i="1" s="1"/>
  <c r="V83" i="1"/>
  <c r="V134" i="1" s="1"/>
  <c r="AG83" i="1"/>
  <c r="AG134" i="1" s="1"/>
  <c r="DJ83" i="1"/>
  <c r="DJ134" i="1" s="1"/>
  <c r="S83" i="1"/>
  <c r="S134" i="1" s="1"/>
  <c r="CH83" i="1"/>
  <c r="CH134" i="1" s="1"/>
  <c r="AV83" i="1"/>
  <c r="AV134" i="1" s="1"/>
  <c r="BX83" i="1"/>
  <c r="BX134" i="1" s="1"/>
  <c r="DH83" i="1"/>
  <c r="DH134" i="1" s="1"/>
  <c r="CC83" i="1"/>
  <c r="CC134" i="1" s="1"/>
  <c r="CQ83" i="1"/>
  <c r="CQ134" i="1" s="1"/>
  <c r="CR83" i="1"/>
  <c r="CR134" i="1" s="1"/>
  <c r="EJ83" i="1"/>
  <c r="EJ134" i="1" s="1"/>
  <c r="CM83" i="1"/>
  <c r="CM134" i="1" s="1"/>
  <c r="CS83" i="1"/>
  <c r="CS134" i="1" s="1"/>
  <c r="EA83" i="1"/>
  <c r="EA134" i="1" s="1"/>
  <c r="AE83" i="1"/>
  <c r="AE134" i="1" s="1"/>
  <c r="W83" i="1"/>
  <c r="W134" i="1" s="1"/>
  <c r="EC83" i="1"/>
  <c r="EC134" i="1" s="1"/>
  <c r="CX83" i="1"/>
  <c r="CX134" i="1" s="1"/>
  <c r="BL83" i="1"/>
  <c r="BL134" i="1" s="1"/>
  <c r="CG83" i="1"/>
  <c r="CG134" i="1" s="1"/>
  <c r="EF83" i="1"/>
  <c r="EF134" i="1" s="1"/>
  <c r="CL83" i="1"/>
  <c r="CL134" i="1" s="1"/>
  <c r="AN83" i="1"/>
  <c r="AN134" i="1" s="1"/>
  <c r="CD83" i="1"/>
  <c r="CD134" i="1" s="1"/>
  <c r="Q83" i="1"/>
  <c r="CO83" i="1"/>
  <c r="CO134" i="1" s="1"/>
  <c r="CU83" i="1"/>
  <c r="CU134" i="1" s="1"/>
  <c r="CJ83" i="1"/>
  <c r="CJ134" i="1" s="1"/>
  <c r="AL83" i="1"/>
  <c r="AL134" i="1" s="1"/>
  <c r="CI83" i="1"/>
  <c r="CI134" i="1" s="1"/>
  <c r="BO83" i="1"/>
  <c r="BO134" i="1" s="1"/>
  <c r="AJ83" i="1"/>
  <c r="AJ134" i="1" s="1"/>
  <c r="BT83" i="1"/>
  <c r="BT134" i="1" s="1"/>
  <c r="EI83" i="1"/>
  <c r="EI134" i="1" s="1"/>
  <c r="AO327" i="1"/>
  <c r="AU83" i="1"/>
  <c r="AU134" i="1" s="1"/>
  <c r="AI83" i="1"/>
  <c r="AI134" i="1" s="1"/>
  <c r="CY83" i="1"/>
  <c r="CY134" i="1" s="1"/>
  <c r="EK83" i="1"/>
  <c r="EK134" i="1" s="1"/>
  <c r="CV83" i="1"/>
  <c r="CV134" i="1" s="1"/>
  <c r="BN83" i="1"/>
  <c r="BN134" i="1" s="1"/>
  <c r="BM83" i="1"/>
  <c r="BM134" i="1" s="1"/>
  <c r="BV83" i="1"/>
  <c r="BV134" i="1" s="1"/>
  <c r="EH83" i="1"/>
  <c r="EH134" i="1" s="1"/>
  <c r="AA83" i="1"/>
  <c r="AA134" i="1" s="1"/>
  <c r="Y83" i="1"/>
  <c r="Y134" i="1" s="1"/>
  <c r="CE83" i="1"/>
  <c r="CE134" i="1" s="1"/>
  <c r="CW87" i="1"/>
  <c r="CW138" i="1" s="1"/>
  <c r="AH87" i="1"/>
  <c r="AH138" i="1" s="1"/>
  <c r="CR87" i="1"/>
  <c r="CR138" i="1" s="1"/>
  <c r="CT87" i="1"/>
  <c r="CT138" i="1" s="1"/>
  <c r="EJ87" i="1"/>
  <c r="EJ138" i="1" s="1"/>
  <c r="DK87" i="1"/>
  <c r="DK138" i="1" s="1"/>
  <c r="CY87" i="1"/>
  <c r="CY138" i="1" s="1"/>
  <c r="CI87" i="1"/>
  <c r="CI138" i="1" s="1"/>
  <c r="ED87" i="1"/>
  <c r="ED138" i="1" s="1"/>
  <c r="BW87" i="1"/>
  <c r="BW138" i="1" s="1"/>
  <c r="CP87" i="1"/>
  <c r="CP138" i="1" s="1"/>
  <c r="EK87" i="1"/>
  <c r="EK138" i="1" s="1"/>
  <c r="BV87" i="1"/>
  <c r="BV138" i="1" s="1"/>
  <c r="CA87" i="1"/>
  <c r="CA138" i="1" s="1"/>
  <c r="DJ87" i="1"/>
  <c r="DJ138" i="1" s="1"/>
  <c r="CH87" i="1"/>
  <c r="CH138" i="1" s="1"/>
  <c r="CQ87" i="1"/>
  <c r="CQ138" i="1" s="1"/>
  <c r="EG87" i="1"/>
  <c r="EG138" i="1" s="1"/>
  <c r="EB87" i="1"/>
  <c r="EB138" i="1" s="1"/>
  <c r="AF87" i="1"/>
  <c r="AF138" i="1" s="1"/>
  <c r="DI87" i="1"/>
  <c r="DI138" i="1" s="1"/>
  <c r="CD87" i="1"/>
  <c r="CD138" i="1" s="1"/>
  <c r="AM87" i="1"/>
  <c r="AM138" i="1" s="1"/>
  <c r="CS87" i="1"/>
  <c r="CS138" i="1" s="1"/>
  <c r="CJ87" i="1"/>
  <c r="CJ138" i="1" s="1"/>
  <c r="DH87" i="1"/>
  <c r="DH138" i="1" s="1"/>
  <c r="W87" i="1"/>
  <c r="W138" i="1" s="1"/>
  <c r="EA87" i="1"/>
  <c r="EA138" i="1" s="1"/>
  <c r="AR331" i="1"/>
  <c r="CX87" i="1"/>
  <c r="CX138" i="1" s="1"/>
  <c r="EC87" i="1"/>
  <c r="EC138" i="1" s="1"/>
  <c r="BL87" i="1"/>
  <c r="BL138" i="1" s="1"/>
  <c r="ES87" i="1"/>
  <c r="ES138" i="1" s="1"/>
  <c r="CB87" i="1"/>
  <c r="CB138" i="1" s="1"/>
  <c r="AE87" i="1"/>
  <c r="AE138" i="1" s="1"/>
  <c r="BX87" i="1"/>
  <c r="BX138" i="1" s="1"/>
  <c r="EF87" i="1"/>
  <c r="EF138" i="1" s="1"/>
  <c r="EN87" i="1"/>
  <c r="EN138" i="1" s="1"/>
  <c r="DG87" i="1"/>
  <c r="DG138" i="1" s="1"/>
  <c r="CO87" i="1"/>
  <c r="CO138" i="1" s="1"/>
  <c r="CC87" i="1"/>
  <c r="CC138" i="1" s="1"/>
  <c r="EQ87" i="1"/>
  <c r="EQ138" i="1" s="1"/>
  <c r="CG87" i="1"/>
  <c r="CG138" i="1" s="1"/>
  <c r="BU87" i="1"/>
  <c r="BU138" i="1" s="1"/>
  <c r="AL87" i="1"/>
  <c r="AL138" i="1" s="1"/>
  <c r="AK87" i="1"/>
  <c r="AK138" i="1" s="1"/>
  <c r="AC87" i="1"/>
  <c r="AC138" i="1" s="1"/>
  <c r="EO87" i="1"/>
  <c r="EO138" i="1" s="1"/>
  <c r="AJ87" i="1"/>
  <c r="AJ138" i="1" s="1"/>
  <c r="CU87" i="1"/>
  <c r="CU138" i="1" s="1"/>
  <c r="P87" i="1"/>
  <c r="DY331" i="1"/>
  <c r="CM87" i="1"/>
  <c r="CM138" i="1" s="1"/>
  <c r="CN87" i="1"/>
  <c r="CN138" i="1" s="1"/>
  <c r="R87" i="1"/>
  <c r="AO331" i="1"/>
  <c r="CF87" i="1"/>
  <c r="CF138" i="1" s="1"/>
  <c r="Y87" i="1"/>
  <c r="Y138" i="1" s="1"/>
  <c r="CL87" i="1"/>
  <c r="CL138" i="1" s="1"/>
  <c r="AB87" i="1"/>
  <c r="AB138" i="1" s="1"/>
  <c r="AG87" i="1"/>
  <c r="AG138" i="1" s="1"/>
  <c r="T87" i="1"/>
  <c r="T138" i="1" s="1"/>
  <c r="BM87" i="1"/>
  <c r="BM138" i="1" s="1"/>
  <c r="AA87" i="1"/>
  <c r="AA138" i="1" s="1"/>
  <c r="S87" i="1"/>
  <c r="S138" i="1" s="1"/>
  <c r="EI87" i="1"/>
  <c r="EI138" i="1" s="1"/>
  <c r="EP87" i="1"/>
  <c r="EP138" i="1" s="1"/>
  <c r="EM87" i="1"/>
  <c r="EM138" i="1" s="1"/>
  <c r="EL87" i="1"/>
  <c r="EL138" i="1" s="1"/>
  <c r="AU331" i="1"/>
  <c r="CV87" i="1"/>
  <c r="CV138" i="1" s="1"/>
  <c r="CE87" i="1"/>
  <c r="CE138" i="1" s="1"/>
  <c r="BT87" i="1"/>
  <c r="BT138" i="1" s="1"/>
  <c r="CK87" i="1"/>
  <c r="CK138" i="1" s="1"/>
  <c r="AN87" i="1"/>
  <c r="AN138" i="1" s="1"/>
  <c r="BO87" i="1"/>
  <c r="BO138" i="1" s="1"/>
  <c r="V87" i="1"/>
  <c r="V138" i="1" s="1"/>
  <c r="M87" i="1"/>
  <c r="Q87" i="1"/>
  <c r="AI87" i="1"/>
  <c r="AI138" i="1" s="1"/>
  <c r="ER87" i="1"/>
  <c r="ER138" i="1" s="1"/>
  <c r="EH87" i="1"/>
  <c r="EH138" i="1" s="1"/>
  <c r="BN87" i="1"/>
  <c r="BN138" i="1" s="1"/>
  <c r="M91" i="1"/>
  <c r="CE91" i="1"/>
  <c r="CE142" i="1" s="1"/>
  <c r="AJ91" i="1"/>
  <c r="AJ142" i="1" s="1"/>
  <c r="EK91" i="1"/>
  <c r="EK142" i="1" s="1"/>
  <c r="BT91" i="1"/>
  <c r="BT142" i="1" s="1"/>
  <c r="EN91" i="1"/>
  <c r="EN142" i="1" s="1"/>
  <c r="DY335" i="1"/>
  <c r="AF91" i="1"/>
  <c r="AF142" i="1" s="1"/>
  <c r="AB91" i="1"/>
  <c r="AB142" i="1" s="1"/>
  <c r="S91" i="1"/>
  <c r="S142" i="1" s="1"/>
  <c r="CR91" i="1"/>
  <c r="CR142" i="1" s="1"/>
  <c r="CI91" i="1"/>
  <c r="CI142" i="1" s="1"/>
  <c r="AA91" i="1"/>
  <c r="AA142" i="1" s="1"/>
  <c r="CO91" i="1"/>
  <c r="CO142" i="1" s="1"/>
  <c r="EA91" i="1"/>
  <c r="EA142" i="1" s="1"/>
  <c r="EF91" i="1"/>
  <c r="EF142" i="1" s="1"/>
  <c r="ES91" i="1"/>
  <c r="ES142" i="1" s="1"/>
  <c r="CV91" i="1"/>
  <c r="CV142" i="1" s="1"/>
  <c r="EQ91" i="1"/>
  <c r="EQ142" i="1" s="1"/>
  <c r="CN91" i="1"/>
  <c r="CN142" i="1" s="1"/>
  <c r="EC91" i="1"/>
  <c r="EC142" i="1" s="1"/>
  <c r="BM91" i="1"/>
  <c r="BM142" i="1" s="1"/>
  <c r="ED91" i="1"/>
  <c r="ED142" i="1" s="1"/>
  <c r="AG91" i="1"/>
  <c r="AG142" i="1" s="1"/>
  <c r="CY91" i="1"/>
  <c r="CY142" i="1" s="1"/>
  <c r="CU91" i="1"/>
  <c r="CU142" i="1" s="1"/>
  <c r="T91" i="1"/>
  <c r="T142" i="1" s="1"/>
  <c r="AH91" i="1"/>
  <c r="AH142" i="1" s="1"/>
  <c r="DH91" i="1"/>
  <c r="DH142" i="1" s="1"/>
  <c r="V91" i="1"/>
  <c r="V142" i="1" s="1"/>
  <c r="EM91" i="1"/>
  <c r="EM142" i="1" s="1"/>
  <c r="EH91" i="1"/>
  <c r="EH142" i="1" s="1"/>
  <c r="CC91" i="1"/>
  <c r="CC142" i="1" s="1"/>
  <c r="EI91" i="1"/>
  <c r="EI142" i="1" s="1"/>
  <c r="ER91" i="1"/>
  <c r="ER142" i="1" s="1"/>
  <c r="AL91" i="1"/>
  <c r="AL142" i="1" s="1"/>
  <c r="BX91" i="1"/>
  <c r="BX142" i="1" s="1"/>
  <c r="BW91" i="1"/>
  <c r="BW142" i="1" s="1"/>
  <c r="BO91" i="1"/>
  <c r="BO142" i="1" s="1"/>
  <c r="BV91" i="1"/>
  <c r="BV142" i="1" s="1"/>
  <c r="AO335" i="1"/>
  <c r="P91" i="1"/>
  <c r="CX91" i="1"/>
  <c r="CX142" i="1" s="1"/>
  <c r="R91" i="1"/>
  <c r="CJ91" i="1"/>
  <c r="CJ142" i="1" s="1"/>
  <c r="DG91" i="1"/>
  <c r="DG142" i="1" s="1"/>
  <c r="AE91" i="1"/>
  <c r="AE142" i="1" s="1"/>
  <c r="CP91" i="1"/>
  <c r="CP142" i="1" s="1"/>
  <c r="AT335" i="1"/>
  <c r="AN91" i="1"/>
  <c r="AN142" i="1" s="1"/>
  <c r="AC91" i="1"/>
  <c r="AC142" i="1" s="1"/>
  <c r="EB91" i="1"/>
  <c r="EB142" i="1" s="1"/>
  <c r="CB91" i="1"/>
  <c r="CB142" i="1" s="1"/>
  <c r="EL91" i="1"/>
  <c r="EL142" i="1" s="1"/>
  <c r="CS91" i="1"/>
  <c r="CS142" i="1" s="1"/>
  <c r="BL91" i="1"/>
  <c r="BL142" i="1" s="1"/>
  <c r="BU91" i="1"/>
  <c r="BU142" i="1" s="1"/>
  <c r="CW91" i="1"/>
  <c r="CW142" i="1" s="1"/>
  <c r="DK91" i="1"/>
  <c r="DK142" i="1" s="1"/>
  <c r="W91" i="1"/>
  <c r="W142" i="1" s="1"/>
  <c r="CL91" i="1"/>
  <c r="CL142" i="1" s="1"/>
  <c r="CQ91" i="1"/>
  <c r="CQ142" i="1" s="1"/>
  <c r="CT91" i="1"/>
  <c r="CT142" i="1" s="1"/>
  <c r="AM91" i="1"/>
  <c r="AM142" i="1" s="1"/>
  <c r="DJ91" i="1"/>
  <c r="DJ142" i="1" s="1"/>
  <c r="Y91" i="1"/>
  <c r="Y142" i="1" s="1"/>
  <c r="AV335" i="1"/>
  <c r="AI91" i="1"/>
  <c r="AI142" i="1" s="1"/>
  <c r="AK91" i="1"/>
  <c r="AK142" i="1" s="1"/>
  <c r="EJ91" i="1"/>
  <c r="EJ142" i="1" s="1"/>
  <c r="CF91" i="1"/>
  <c r="CF142" i="1" s="1"/>
  <c r="DI91" i="1"/>
  <c r="DI142" i="1" s="1"/>
  <c r="Q91" i="1"/>
  <c r="CD91" i="1"/>
  <c r="CD142" i="1" s="1"/>
  <c r="CM91" i="1"/>
  <c r="CM142" i="1" s="1"/>
  <c r="CK91" i="1"/>
  <c r="CK142" i="1" s="1"/>
  <c r="AR176" i="1"/>
  <c r="BN91" i="1"/>
  <c r="BN142" i="1" s="1"/>
  <c r="EO91" i="1"/>
  <c r="EO142" i="1" s="1"/>
  <c r="CA91" i="1"/>
  <c r="CA142" i="1" s="1"/>
  <c r="CH91" i="1"/>
  <c r="CH142" i="1" s="1"/>
  <c r="EG91" i="1"/>
  <c r="EG142" i="1" s="1"/>
  <c r="CG91" i="1"/>
  <c r="CG142" i="1" s="1"/>
  <c r="EP91" i="1"/>
  <c r="EP142" i="1" s="1"/>
  <c r="ED95" i="1"/>
  <c r="ED146" i="1" s="1"/>
  <c r="CI95" i="1"/>
  <c r="CI146" i="1" s="1"/>
  <c r="CG95" i="1"/>
  <c r="CG146" i="1" s="1"/>
  <c r="BU95" i="1"/>
  <c r="BU146" i="1" s="1"/>
  <c r="AR177" i="1"/>
  <c r="AC95" i="1"/>
  <c r="AC146" i="1" s="1"/>
  <c r="BN95" i="1"/>
  <c r="BN146" i="1" s="1"/>
  <c r="CT95" i="1"/>
  <c r="CT146" i="1" s="1"/>
  <c r="CK95" i="1"/>
  <c r="CK146" i="1" s="1"/>
  <c r="CH95" i="1"/>
  <c r="CH146" i="1" s="1"/>
  <c r="CO95" i="1"/>
  <c r="CO146" i="1" s="1"/>
  <c r="BO95" i="1"/>
  <c r="BO146" i="1" s="1"/>
  <c r="AK95" i="1"/>
  <c r="AK146" i="1" s="1"/>
  <c r="EG95" i="1"/>
  <c r="EG146" i="1" s="1"/>
  <c r="BT95" i="1"/>
  <c r="BT146" i="1" s="1"/>
  <c r="AF95" i="1"/>
  <c r="AF146" i="1" s="1"/>
  <c r="CF95" i="1"/>
  <c r="CF146" i="1" s="1"/>
  <c r="EQ95" i="1"/>
  <c r="EQ146" i="1" s="1"/>
  <c r="BV95" i="1"/>
  <c r="BV146" i="1" s="1"/>
  <c r="CV95" i="1"/>
  <c r="CV146" i="1" s="1"/>
  <c r="EA95" i="1"/>
  <c r="EA146" i="1" s="1"/>
  <c r="AT95" i="1"/>
  <c r="AT146" i="1" s="1"/>
  <c r="CU95" i="1"/>
  <c r="CU146" i="1" s="1"/>
  <c r="EN95" i="1"/>
  <c r="EN146" i="1" s="1"/>
  <c r="CC95" i="1"/>
  <c r="CC146" i="1" s="1"/>
  <c r="EC95" i="1"/>
  <c r="EC146" i="1" s="1"/>
  <c r="V95" i="1"/>
  <c r="V146" i="1" s="1"/>
  <c r="BW95" i="1"/>
  <c r="BW146" i="1" s="1"/>
  <c r="DJ95" i="1"/>
  <c r="DJ146" i="1" s="1"/>
  <c r="CP95" i="1"/>
  <c r="CP146" i="1" s="1"/>
  <c r="AI95" i="1"/>
  <c r="AI146" i="1" s="1"/>
  <c r="AJ95" i="1"/>
  <c r="AJ146" i="1" s="1"/>
  <c r="BL95" i="1"/>
  <c r="BL146" i="1" s="1"/>
  <c r="AE95" i="1"/>
  <c r="AE146" i="1" s="1"/>
  <c r="AG95" i="1"/>
  <c r="AG146" i="1" s="1"/>
  <c r="CB95" i="1"/>
  <c r="CB146" i="1" s="1"/>
  <c r="CQ95" i="1"/>
  <c r="CQ146" i="1" s="1"/>
  <c r="AB95" i="1"/>
  <c r="AB146" i="1" s="1"/>
  <c r="CE95" i="1"/>
  <c r="CE146" i="1" s="1"/>
  <c r="EK95" i="1"/>
  <c r="EK146" i="1" s="1"/>
  <c r="AH95" i="1"/>
  <c r="AH146" i="1" s="1"/>
  <c r="AA95" i="1"/>
  <c r="AA146" i="1" s="1"/>
  <c r="ES95" i="1"/>
  <c r="ES146" i="1" s="1"/>
  <c r="BX95" i="1"/>
  <c r="BX146" i="1" s="1"/>
  <c r="EJ95" i="1"/>
  <c r="EJ146" i="1" s="1"/>
  <c r="Q95" i="1"/>
  <c r="Y95" i="1"/>
  <c r="Y146" i="1" s="1"/>
  <c r="CR95" i="1"/>
  <c r="CR146" i="1" s="1"/>
  <c r="EB95" i="1"/>
  <c r="EB146" i="1" s="1"/>
  <c r="AO339" i="1"/>
  <c r="EO95" i="1"/>
  <c r="EO146" i="1" s="1"/>
  <c r="CN95" i="1"/>
  <c r="CN146" i="1" s="1"/>
  <c r="EL95" i="1"/>
  <c r="EL146" i="1" s="1"/>
  <c r="CW95" i="1"/>
  <c r="CW146" i="1" s="1"/>
  <c r="ER95" i="1"/>
  <c r="ER146" i="1" s="1"/>
  <c r="EM95" i="1"/>
  <c r="EM146" i="1" s="1"/>
  <c r="EI95" i="1"/>
  <c r="EI146" i="1" s="1"/>
  <c r="CY95" i="1"/>
  <c r="CY146" i="1" s="1"/>
  <c r="DK95" i="1"/>
  <c r="DK146" i="1" s="1"/>
  <c r="CX95" i="1"/>
  <c r="CX146" i="1" s="1"/>
  <c r="EF95" i="1"/>
  <c r="EF146" i="1" s="1"/>
  <c r="DI95" i="1"/>
  <c r="DI146" i="1" s="1"/>
  <c r="DH95" i="1"/>
  <c r="DH146" i="1" s="1"/>
  <c r="CM95" i="1"/>
  <c r="CM146" i="1" s="1"/>
  <c r="CL95" i="1"/>
  <c r="CL146" i="1" s="1"/>
  <c r="DG95" i="1"/>
  <c r="DG146" i="1" s="1"/>
  <c r="AL95" i="1"/>
  <c r="AL146" i="1" s="1"/>
  <c r="CA95" i="1"/>
  <c r="CA146" i="1" s="1"/>
  <c r="T95" i="1"/>
  <c r="T146" i="1" s="1"/>
  <c r="AV95" i="1"/>
  <c r="AV146" i="1" s="1"/>
  <c r="EP95" i="1"/>
  <c r="EP146" i="1" s="1"/>
  <c r="CD95" i="1"/>
  <c r="CD146" i="1" s="1"/>
  <c r="R95" i="1"/>
  <c r="CS95" i="1"/>
  <c r="CS146" i="1" s="1"/>
  <c r="W95" i="1"/>
  <c r="W146" i="1" s="1"/>
  <c r="BM95" i="1"/>
  <c r="BM146" i="1" s="1"/>
  <c r="EH95" i="1"/>
  <c r="EH146" i="1" s="1"/>
  <c r="CJ95" i="1"/>
  <c r="CJ146" i="1" s="1"/>
  <c r="S95" i="1"/>
  <c r="S146" i="1" s="1"/>
  <c r="AM95" i="1"/>
  <c r="AM146" i="1" s="1"/>
  <c r="AU95" i="1"/>
  <c r="AU146" i="1" s="1"/>
  <c r="AN95" i="1"/>
  <c r="AN146" i="1" s="1"/>
  <c r="Q99" i="1"/>
  <c r="M99" i="1"/>
  <c r="EN99" i="1"/>
  <c r="EN150" i="1" s="1"/>
  <c r="CN99" i="1"/>
  <c r="CN150" i="1" s="1"/>
  <c r="AC99" i="1"/>
  <c r="AC150" i="1" s="1"/>
  <c r="AJ99" i="1"/>
  <c r="AJ150" i="1" s="1"/>
  <c r="BW99" i="1"/>
  <c r="BW150" i="1" s="1"/>
  <c r="AL99" i="1"/>
  <c r="AL150" i="1" s="1"/>
  <c r="EB99" i="1"/>
  <c r="EB150" i="1" s="1"/>
  <c r="CV99" i="1"/>
  <c r="CV150" i="1" s="1"/>
  <c r="ES99" i="1"/>
  <c r="ES150" i="1" s="1"/>
  <c r="P99" i="1"/>
  <c r="AG99" i="1"/>
  <c r="AG150" i="1" s="1"/>
  <c r="DK99" i="1"/>
  <c r="DK150" i="1" s="1"/>
  <c r="AA99" i="1"/>
  <c r="AA150" i="1" s="1"/>
  <c r="T99" i="1"/>
  <c r="T150" i="1" s="1"/>
  <c r="DJ99" i="1"/>
  <c r="DJ150" i="1" s="1"/>
  <c r="CB99" i="1"/>
  <c r="CB150" i="1" s="1"/>
  <c r="EF99" i="1"/>
  <c r="EF150" i="1" s="1"/>
  <c r="BL99" i="1"/>
  <c r="BL150" i="1" s="1"/>
  <c r="W99" i="1"/>
  <c r="W150" i="1" s="1"/>
  <c r="CD99" i="1"/>
  <c r="CD150" i="1" s="1"/>
  <c r="BU99" i="1"/>
  <c r="BU150" i="1" s="1"/>
  <c r="CF99" i="1"/>
  <c r="CF150" i="1" s="1"/>
  <c r="EP99" i="1"/>
  <c r="EP150" i="1" s="1"/>
  <c r="AB99" i="1"/>
  <c r="AB150" i="1" s="1"/>
  <c r="BN99" i="1"/>
  <c r="BN150" i="1" s="1"/>
  <c r="CH99" i="1"/>
  <c r="CH150" i="1" s="1"/>
  <c r="ER99" i="1"/>
  <c r="ER150" i="1" s="1"/>
  <c r="DI99" i="1"/>
  <c r="DI150" i="1" s="1"/>
  <c r="CW99" i="1"/>
  <c r="CW150" i="1" s="1"/>
  <c r="DG99" i="1"/>
  <c r="DG150" i="1" s="1"/>
  <c r="AF99" i="1"/>
  <c r="AF150" i="1" s="1"/>
  <c r="CS99" i="1"/>
  <c r="CS150" i="1" s="1"/>
  <c r="CR99" i="1"/>
  <c r="CR150" i="1" s="1"/>
  <c r="AT343" i="1"/>
  <c r="R99" i="1"/>
  <c r="CE99" i="1"/>
  <c r="CE150" i="1" s="1"/>
  <c r="AK99" i="1"/>
  <c r="AK150" i="1" s="1"/>
  <c r="DH99" i="1"/>
  <c r="DH150" i="1" s="1"/>
  <c r="CM99" i="1"/>
  <c r="CM150" i="1" s="1"/>
  <c r="AI99" i="1"/>
  <c r="AI150" i="1" s="1"/>
  <c r="AV343" i="1"/>
  <c r="AN99" i="1"/>
  <c r="AN150" i="1" s="1"/>
  <c r="CT99" i="1"/>
  <c r="CT150" i="1" s="1"/>
  <c r="BT99" i="1"/>
  <c r="BT150" i="1" s="1"/>
  <c r="CP99" i="1"/>
  <c r="CP150" i="1" s="1"/>
  <c r="EO99" i="1"/>
  <c r="EO150" i="1" s="1"/>
  <c r="CO99" i="1"/>
  <c r="CO150" i="1" s="1"/>
  <c r="AM99" i="1"/>
  <c r="AM150" i="1" s="1"/>
  <c r="V99" i="1"/>
  <c r="V150" i="1" s="1"/>
  <c r="EG99" i="1"/>
  <c r="EG150" i="1" s="1"/>
  <c r="CK99" i="1"/>
  <c r="CK150" i="1" s="1"/>
  <c r="AO343" i="1"/>
  <c r="CQ99" i="1"/>
  <c r="CQ150" i="1" s="1"/>
  <c r="CU99" i="1"/>
  <c r="CU150" i="1" s="1"/>
  <c r="EQ99" i="1"/>
  <c r="EQ150" i="1" s="1"/>
  <c r="CA99" i="1"/>
  <c r="CA150" i="1" s="1"/>
  <c r="CC99" i="1"/>
  <c r="CC150" i="1" s="1"/>
  <c r="CJ99" i="1"/>
  <c r="CJ150" i="1" s="1"/>
  <c r="CG99" i="1"/>
  <c r="CG150" i="1" s="1"/>
  <c r="CI99" i="1"/>
  <c r="CI150" i="1" s="1"/>
  <c r="EK99" i="1"/>
  <c r="EK150" i="1" s="1"/>
  <c r="EC99" i="1"/>
  <c r="EC150" i="1" s="1"/>
  <c r="CY99" i="1"/>
  <c r="CY150" i="1" s="1"/>
  <c r="AH99" i="1"/>
  <c r="AH150" i="1" s="1"/>
  <c r="CX99" i="1"/>
  <c r="CX150" i="1" s="1"/>
  <c r="S99" i="1"/>
  <c r="S150" i="1" s="1"/>
  <c r="EJ99" i="1"/>
  <c r="EJ150" i="1" s="1"/>
  <c r="EM99" i="1"/>
  <c r="EM150" i="1" s="1"/>
  <c r="BV99" i="1"/>
  <c r="BV150" i="1" s="1"/>
  <c r="Y99" i="1"/>
  <c r="Y150" i="1" s="1"/>
  <c r="ED99" i="1"/>
  <c r="ED150" i="1" s="1"/>
  <c r="BX99" i="1"/>
  <c r="BX150" i="1" s="1"/>
  <c r="EH99" i="1"/>
  <c r="EH150" i="1" s="1"/>
  <c r="BO99" i="1"/>
  <c r="BO150" i="1" s="1"/>
  <c r="BM99" i="1"/>
  <c r="BM150" i="1" s="1"/>
  <c r="EA99" i="1"/>
  <c r="EA150" i="1" s="1"/>
  <c r="CL99" i="1"/>
  <c r="CL150" i="1" s="1"/>
  <c r="AE99" i="1"/>
  <c r="AE150" i="1" s="1"/>
  <c r="EI99" i="1"/>
  <c r="EI150" i="1" s="1"/>
  <c r="EL99" i="1"/>
  <c r="EL150" i="1" s="1"/>
  <c r="CP103" i="1"/>
  <c r="CP154" i="1" s="1"/>
  <c r="CE103" i="1"/>
  <c r="CE154" i="1" s="1"/>
  <c r="AA103" i="1"/>
  <c r="AA154" i="1" s="1"/>
  <c r="AL103" i="1"/>
  <c r="AL154" i="1" s="1"/>
  <c r="ED103" i="1"/>
  <c r="ED154" i="1" s="1"/>
  <c r="Y103" i="1"/>
  <c r="Y154" i="1" s="1"/>
  <c r="DK103" i="1"/>
  <c r="DK154" i="1" s="1"/>
  <c r="Q103" i="1"/>
  <c r="BL103" i="1"/>
  <c r="BL154" i="1" s="1"/>
  <c r="AB103" i="1"/>
  <c r="AB154" i="1" s="1"/>
  <c r="CS103" i="1"/>
  <c r="CS154" i="1" s="1"/>
  <c r="S103" i="1"/>
  <c r="S154" i="1" s="1"/>
  <c r="BO103" i="1"/>
  <c r="BO154" i="1" s="1"/>
  <c r="DJ103" i="1"/>
  <c r="DJ154" i="1" s="1"/>
  <c r="CD103" i="1"/>
  <c r="CD154" i="1" s="1"/>
  <c r="CL103" i="1"/>
  <c r="CL154" i="1" s="1"/>
  <c r="BU103" i="1"/>
  <c r="BU154" i="1" s="1"/>
  <c r="CG103" i="1"/>
  <c r="CG154" i="1" s="1"/>
  <c r="DI103" i="1"/>
  <c r="DI154" i="1" s="1"/>
  <c r="EI103" i="1"/>
  <c r="EI154" i="1" s="1"/>
  <c r="AF103" i="1"/>
  <c r="AF154" i="1" s="1"/>
  <c r="CY103" i="1"/>
  <c r="CY154" i="1" s="1"/>
  <c r="EL103" i="1"/>
  <c r="EL154" i="1" s="1"/>
  <c r="EM103" i="1"/>
  <c r="EM154" i="1" s="1"/>
  <c r="CX103" i="1"/>
  <c r="CX154" i="1" s="1"/>
  <c r="M103" i="1"/>
  <c r="BT103" i="1"/>
  <c r="BT154" i="1" s="1"/>
  <c r="W103" i="1"/>
  <c r="W154" i="1" s="1"/>
  <c r="DH103" i="1"/>
  <c r="DH154" i="1" s="1"/>
  <c r="BM103" i="1"/>
  <c r="BM154" i="1" s="1"/>
  <c r="CW103" i="1"/>
  <c r="CW154" i="1" s="1"/>
  <c r="EC103" i="1"/>
  <c r="EC154" i="1" s="1"/>
  <c r="DG103" i="1"/>
  <c r="DG154" i="1" s="1"/>
  <c r="EG103" i="1"/>
  <c r="EG154" i="1" s="1"/>
  <c r="CB103" i="1"/>
  <c r="CB154" i="1" s="1"/>
  <c r="AM103" i="1"/>
  <c r="AM154" i="1" s="1"/>
  <c r="EB103" i="1"/>
  <c r="EB154" i="1" s="1"/>
  <c r="AH103" i="1"/>
  <c r="AH154" i="1" s="1"/>
  <c r="AU347" i="1"/>
  <c r="AR347" i="1"/>
  <c r="EN103" i="1"/>
  <c r="EN154" i="1" s="1"/>
  <c r="CN103" i="1"/>
  <c r="CN154" i="1" s="1"/>
  <c r="V103" i="1"/>
  <c r="V154" i="1" s="1"/>
  <c r="CR103" i="1"/>
  <c r="CR154" i="1" s="1"/>
  <c r="CM103" i="1"/>
  <c r="CM154" i="1" s="1"/>
  <c r="EQ103" i="1"/>
  <c r="EQ154" i="1" s="1"/>
  <c r="CV103" i="1"/>
  <c r="CV154" i="1" s="1"/>
  <c r="BV103" i="1"/>
  <c r="BV154" i="1" s="1"/>
  <c r="BW103" i="1"/>
  <c r="BW154" i="1" s="1"/>
  <c r="EO103" i="1"/>
  <c r="EO154" i="1" s="1"/>
  <c r="CQ103" i="1"/>
  <c r="CQ154" i="1" s="1"/>
  <c r="CF103" i="1"/>
  <c r="CF154" i="1" s="1"/>
  <c r="DY347" i="1"/>
  <c r="AE103" i="1"/>
  <c r="AE154" i="1" s="1"/>
  <c r="R103" i="1"/>
  <c r="CT103" i="1"/>
  <c r="CT154" i="1" s="1"/>
  <c r="EK103" i="1"/>
  <c r="EK154" i="1" s="1"/>
  <c r="BN103" i="1"/>
  <c r="BN154" i="1" s="1"/>
  <c r="AT347" i="1"/>
  <c r="P103" i="1"/>
  <c r="AJ103" i="1"/>
  <c r="AJ154" i="1" s="1"/>
  <c r="CU103" i="1"/>
  <c r="CU154" i="1" s="1"/>
  <c r="CC103" i="1"/>
  <c r="CC154" i="1" s="1"/>
  <c r="AO347" i="1"/>
  <c r="CK103" i="1"/>
  <c r="CK154" i="1" s="1"/>
  <c r="EP103" i="1"/>
  <c r="EP154" i="1" s="1"/>
  <c r="BX103" i="1"/>
  <c r="BX154" i="1" s="1"/>
  <c r="CO103" i="1"/>
  <c r="CO154" i="1" s="1"/>
  <c r="CH103" i="1"/>
  <c r="CH154" i="1" s="1"/>
  <c r="EA103" i="1"/>
  <c r="EA154" i="1" s="1"/>
  <c r="CI103" i="1"/>
  <c r="CI154" i="1" s="1"/>
  <c r="T103" i="1"/>
  <c r="T154" i="1" s="1"/>
  <c r="EF103" i="1"/>
  <c r="EF154" i="1" s="1"/>
  <c r="AI103" i="1"/>
  <c r="AI154" i="1" s="1"/>
  <c r="EJ103" i="1"/>
  <c r="EJ154" i="1" s="1"/>
  <c r="CA103" i="1"/>
  <c r="CA154" i="1" s="1"/>
  <c r="CJ103" i="1"/>
  <c r="CJ154" i="1" s="1"/>
  <c r="AC103" i="1"/>
  <c r="AC154" i="1" s="1"/>
  <c r="AN103" i="1"/>
  <c r="AN154" i="1" s="1"/>
  <c r="AG103" i="1"/>
  <c r="AG154" i="1" s="1"/>
  <c r="ES103" i="1"/>
  <c r="ES154" i="1" s="1"/>
  <c r="EH103" i="1"/>
  <c r="EH154" i="1" s="1"/>
  <c r="ER103" i="1"/>
  <c r="ER154" i="1" s="1"/>
  <c r="AK103" i="1"/>
  <c r="AK154" i="1" s="1"/>
  <c r="EQ83" i="1"/>
  <c r="EQ134" i="1" s="1"/>
  <c r="ES83" i="1"/>
  <c r="ES134" i="1" s="1"/>
  <c r="EG83" i="1"/>
  <c r="EG134" i="1" s="1"/>
  <c r="EN83" i="1"/>
  <c r="EN134" i="1" s="1"/>
  <c r="EB83" i="1"/>
  <c r="EB134" i="1" s="1"/>
  <c r="ER83" i="1"/>
  <c r="ER134" i="1" s="1"/>
  <c r="EP83" i="1"/>
  <c r="EP134" i="1" s="1"/>
  <c r="EO83" i="1"/>
  <c r="EO134" i="1" s="1"/>
  <c r="EM83" i="1"/>
  <c r="EM134" i="1" s="1"/>
  <c r="ED83" i="1"/>
  <c r="ED134" i="1" s="1"/>
  <c r="CQ107" i="1"/>
  <c r="CQ158" i="1" s="1"/>
  <c r="EM107" i="1"/>
  <c r="EM158" i="1" s="1"/>
  <c r="AJ107" i="1"/>
  <c r="AJ158" i="1" s="1"/>
  <c r="BM107" i="1"/>
  <c r="BM158" i="1" s="1"/>
  <c r="CP107" i="1"/>
  <c r="CP158" i="1" s="1"/>
  <c r="AO180" i="1"/>
  <c r="AB107" i="1"/>
  <c r="AB158" i="1" s="1"/>
  <c r="DJ107" i="1"/>
  <c r="DJ158" i="1" s="1"/>
  <c r="EG107" i="1"/>
  <c r="EG158" i="1" s="1"/>
  <c r="ER107" i="1"/>
  <c r="ER158" i="1" s="1"/>
  <c r="CJ107" i="1"/>
  <c r="CJ158" i="1" s="1"/>
  <c r="EQ107" i="1"/>
  <c r="EQ158" i="1" s="1"/>
  <c r="AM107" i="1"/>
  <c r="AM158" i="1" s="1"/>
  <c r="AA107" i="1"/>
  <c r="AA158" i="1" s="1"/>
  <c r="EL107" i="1"/>
  <c r="EL158" i="1" s="1"/>
  <c r="CH107" i="1"/>
  <c r="CH158" i="1" s="1"/>
  <c r="DI107" i="1"/>
  <c r="DI158" i="1" s="1"/>
  <c r="BL107" i="1"/>
  <c r="BL158" i="1" s="1"/>
  <c r="CN107" i="1"/>
  <c r="CN158" i="1" s="1"/>
  <c r="CG107" i="1"/>
  <c r="CG158" i="1" s="1"/>
  <c r="CO107" i="1"/>
  <c r="CO158" i="1" s="1"/>
  <c r="AG107" i="1"/>
  <c r="AG158" i="1" s="1"/>
  <c r="Y107" i="1"/>
  <c r="Y158" i="1" s="1"/>
  <c r="CF107" i="1"/>
  <c r="CF158" i="1" s="1"/>
  <c r="AI107" i="1"/>
  <c r="AI158" i="1" s="1"/>
  <c r="DH107" i="1"/>
  <c r="DH158" i="1" s="1"/>
  <c r="EK107" i="1"/>
  <c r="EK158" i="1" s="1"/>
  <c r="CX107" i="1"/>
  <c r="CX158" i="1" s="1"/>
  <c r="EC107" i="1"/>
  <c r="EC158" i="1" s="1"/>
  <c r="AF107" i="1"/>
  <c r="AF158" i="1" s="1"/>
  <c r="W107" i="1"/>
  <c r="W158" i="1" s="1"/>
  <c r="CW107" i="1"/>
  <c r="CW158" i="1" s="1"/>
  <c r="EH107" i="1"/>
  <c r="EH158" i="1" s="1"/>
  <c r="CI107" i="1"/>
  <c r="CI158" i="1" s="1"/>
  <c r="BW107" i="1"/>
  <c r="BW158" i="1" s="1"/>
  <c r="EJ107" i="1"/>
  <c r="EJ158" i="1" s="1"/>
  <c r="R107" i="1"/>
  <c r="AN107" i="1"/>
  <c r="AN158" i="1" s="1"/>
  <c r="ES107" i="1"/>
  <c r="ES158" i="1" s="1"/>
  <c r="S107" i="1"/>
  <c r="S158" i="1" s="1"/>
  <c r="T107" i="1"/>
  <c r="T158" i="1" s="1"/>
  <c r="CY107" i="1"/>
  <c r="CY158" i="1" s="1"/>
  <c r="EB107" i="1"/>
  <c r="EB158" i="1" s="1"/>
  <c r="V107" i="1"/>
  <c r="V158" i="1" s="1"/>
  <c r="EA107" i="1"/>
  <c r="EA158" i="1" s="1"/>
  <c r="CD107" i="1"/>
  <c r="CD158" i="1" s="1"/>
  <c r="CM107" i="1"/>
  <c r="CM158" i="1" s="1"/>
  <c r="BU107" i="1"/>
  <c r="BU158" i="1" s="1"/>
  <c r="EI107" i="1"/>
  <c r="EI158" i="1" s="1"/>
  <c r="AE107" i="1"/>
  <c r="AE158" i="1" s="1"/>
  <c r="AH107" i="1"/>
  <c r="AH158" i="1" s="1"/>
  <c r="EP107" i="1"/>
  <c r="EP158" i="1" s="1"/>
  <c r="BT107" i="1"/>
  <c r="BT158" i="1" s="1"/>
  <c r="BV107" i="1"/>
  <c r="BV158" i="1" s="1"/>
  <c r="CV107" i="1"/>
  <c r="CV158" i="1" s="1"/>
  <c r="Q107" i="1"/>
  <c r="CU107" i="1"/>
  <c r="CU158" i="1" s="1"/>
  <c r="AL107" i="1"/>
  <c r="AL158" i="1" s="1"/>
  <c r="BO107" i="1"/>
  <c r="BO158" i="1" s="1"/>
  <c r="CL107" i="1"/>
  <c r="CL158" i="1" s="1"/>
  <c r="CE107" i="1"/>
  <c r="CE158" i="1" s="1"/>
  <c r="DG107" i="1"/>
  <c r="DG158" i="1" s="1"/>
  <c r="EO107" i="1"/>
  <c r="EO158" i="1" s="1"/>
  <c r="CS107" i="1"/>
  <c r="CS158" i="1" s="1"/>
  <c r="BN107" i="1"/>
  <c r="BN158" i="1" s="1"/>
  <c r="EF107" i="1"/>
  <c r="EF158" i="1" s="1"/>
  <c r="CC107" i="1"/>
  <c r="CC158" i="1" s="1"/>
  <c r="DY249" i="1"/>
  <c r="ED107" i="1"/>
  <c r="ED158" i="1" s="1"/>
  <c r="CB107" i="1"/>
  <c r="CB158" i="1" s="1"/>
  <c r="CT107" i="1"/>
  <c r="CT158" i="1" s="1"/>
  <c r="AK107" i="1"/>
  <c r="AK158" i="1" s="1"/>
  <c r="BX107" i="1"/>
  <c r="BX158" i="1" s="1"/>
  <c r="EN107" i="1"/>
  <c r="EN158" i="1" s="1"/>
  <c r="AR180" i="1"/>
  <c r="CK107" i="1"/>
  <c r="CK158" i="1" s="1"/>
  <c r="CR107" i="1"/>
  <c r="CR158" i="1" s="1"/>
  <c r="DK107" i="1"/>
  <c r="DK158" i="1" s="1"/>
  <c r="AC107" i="1"/>
  <c r="AC158" i="1" s="1"/>
  <c r="R111" i="1"/>
  <c r="EC111" i="1"/>
  <c r="EC162" i="1" s="1"/>
  <c r="AK111" i="1"/>
  <c r="AK162" i="1" s="1"/>
  <c r="DH111" i="1"/>
  <c r="DH162" i="1" s="1"/>
  <c r="EH111" i="1"/>
  <c r="EH162" i="1" s="1"/>
  <c r="CX111" i="1"/>
  <c r="CX162" i="1" s="1"/>
  <c r="CS111" i="1"/>
  <c r="CS162" i="1" s="1"/>
  <c r="AA111" i="1"/>
  <c r="AA162" i="1" s="1"/>
  <c r="EJ111" i="1"/>
  <c r="EJ162" i="1" s="1"/>
  <c r="CC111" i="1"/>
  <c r="CC162" i="1" s="1"/>
  <c r="CG111" i="1"/>
  <c r="CG162" i="1" s="1"/>
  <c r="AB111" i="1"/>
  <c r="AB162" i="1" s="1"/>
  <c r="AJ111" i="1"/>
  <c r="AJ162" i="1" s="1"/>
  <c r="W111" i="1"/>
  <c r="W162" i="1" s="1"/>
  <c r="CT111" i="1"/>
  <c r="CT162" i="1" s="1"/>
  <c r="BT111" i="1"/>
  <c r="BT162" i="1" s="1"/>
  <c r="AC111" i="1"/>
  <c r="AC162" i="1" s="1"/>
  <c r="CL111" i="1"/>
  <c r="CL162" i="1" s="1"/>
  <c r="AM111" i="1"/>
  <c r="AM162" i="1" s="1"/>
  <c r="EI111" i="1"/>
  <c r="EI162" i="1" s="1"/>
  <c r="DG111" i="1"/>
  <c r="DG162" i="1" s="1"/>
  <c r="CF111" i="1"/>
  <c r="CF162" i="1" s="1"/>
  <c r="V111" i="1"/>
  <c r="V162" i="1" s="1"/>
  <c r="AI111" i="1"/>
  <c r="AI162" i="1" s="1"/>
  <c r="CU111" i="1"/>
  <c r="CU162" i="1" s="1"/>
  <c r="S111" i="1"/>
  <c r="S162" i="1" s="1"/>
  <c r="CQ111" i="1"/>
  <c r="CQ162" i="1" s="1"/>
  <c r="M111" i="1"/>
  <c r="CV111" i="1"/>
  <c r="CV162" i="1" s="1"/>
  <c r="EF111" i="1"/>
  <c r="EF162" i="1" s="1"/>
  <c r="BV111" i="1"/>
  <c r="BV162" i="1" s="1"/>
  <c r="EB111" i="1"/>
  <c r="EB162" i="1" s="1"/>
  <c r="CR111" i="1"/>
  <c r="CR162" i="1" s="1"/>
  <c r="ES111" i="1"/>
  <c r="ES162" i="1" s="1"/>
  <c r="BX111" i="1"/>
  <c r="BX162" i="1" s="1"/>
  <c r="AG111" i="1"/>
  <c r="AG162" i="1" s="1"/>
  <c r="BN111" i="1"/>
  <c r="BN162" i="1" s="1"/>
  <c r="CH111" i="1"/>
  <c r="CH162" i="1" s="1"/>
  <c r="CO111" i="1"/>
  <c r="CO162" i="1" s="1"/>
  <c r="AO181" i="1"/>
  <c r="Q111" i="1"/>
  <c r="CW111" i="1"/>
  <c r="CW162" i="1" s="1"/>
  <c r="DK111" i="1"/>
  <c r="DK162" i="1" s="1"/>
  <c r="AH111" i="1"/>
  <c r="AH162" i="1" s="1"/>
  <c r="AL111" i="1"/>
  <c r="AL162" i="1" s="1"/>
  <c r="CM111" i="1"/>
  <c r="CM162" i="1" s="1"/>
  <c r="EP111" i="1"/>
  <c r="EP162" i="1" s="1"/>
  <c r="CE111" i="1"/>
  <c r="CE162" i="1" s="1"/>
  <c r="EG111" i="1"/>
  <c r="EG162" i="1" s="1"/>
  <c r="BW111" i="1"/>
  <c r="BW162" i="1" s="1"/>
  <c r="AE111" i="1"/>
  <c r="AE162" i="1" s="1"/>
  <c r="AN111" i="1"/>
  <c r="AN162" i="1" s="1"/>
  <c r="CK111" i="1"/>
  <c r="CK162" i="1" s="1"/>
  <c r="BU111" i="1"/>
  <c r="BU162" i="1" s="1"/>
  <c r="DJ111" i="1"/>
  <c r="DJ162" i="1" s="1"/>
  <c r="ER111" i="1"/>
  <c r="ER162" i="1" s="1"/>
  <c r="EN111" i="1"/>
  <c r="EN162" i="1" s="1"/>
  <c r="CJ111" i="1"/>
  <c r="CJ162" i="1" s="1"/>
  <c r="T111" i="1"/>
  <c r="T162" i="1" s="1"/>
  <c r="EO111" i="1"/>
  <c r="EO162" i="1" s="1"/>
  <c r="CI111" i="1"/>
  <c r="CI162" i="1" s="1"/>
  <c r="BO111" i="1"/>
  <c r="BO162" i="1" s="1"/>
  <c r="AF111" i="1"/>
  <c r="AF162" i="1" s="1"/>
  <c r="EM111" i="1"/>
  <c r="EM162" i="1" s="1"/>
  <c r="CB111" i="1"/>
  <c r="CB162" i="1" s="1"/>
  <c r="ED111" i="1"/>
  <c r="ED162" i="1" s="1"/>
  <c r="CP111" i="1"/>
  <c r="CP162" i="1" s="1"/>
  <c r="CN111" i="1"/>
  <c r="CN162" i="1" s="1"/>
  <c r="P111" i="1"/>
  <c r="P253" i="1" s="1"/>
  <c r="CY111" i="1"/>
  <c r="CY162" i="1" s="1"/>
  <c r="DI111" i="1"/>
  <c r="DI162" i="1" s="1"/>
  <c r="EQ111" i="1"/>
  <c r="EQ162" i="1" s="1"/>
  <c r="EL111" i="1"/>
  <c r="EL162" i="1" s="1"/>
  <c r="EK111" i="1"/>
  <c r="EK162" i="1" s="1"/>
  <c r="EA111" i="1"/>
  <c r="EA162" i="1" s="1"/>
  <c r="Y111" i="1"/>
  <c r="Y162" i="1" s="1"/>
  <c r="BL111" i="1"/>
  <c r="BL162" i="1" s="1"/>
  <c r="CD111" i="1"/>
  <c r="CD162" i="1" s="1"/>
  <c r="BM111" i="1"/>
  <c r="BM162" i="1" s="1"/>
  <c r="BL115" i="1"/>
  <c r="BL166" i="1" s="1"/>
  <c r="CK115" i="1"/>
  <c r="CK166" i="1" s="1"/>
  <c r="CO115" i="1"/>
  <c r="CO166" i="1" s="1"/>
  <c r="AA115" i="1"/>
  <c r="AA166" i="1" s="1"/>
  <c r="AE115" i="1"/>
  <c r="AE166" i="1" s="1"/>
  <c r="Y115" i="1"/>
  <c r="Y166" i="1" s="1"/>
  <c r="S115" i="1"/>
  <c r="S166" i="1" s="1"/>
  <c r="AI115" i="1"/>
  <c r="AI166" i="1" s="1"/>
  <c r="M115" i="1"/>
  <c r="CN115" i="1"/>
  <c r="CN166" i="1" s="1"/>
  <c r="BV115" i="1"/>
  <c r="BV166" i="1" s="1"/>
  <c r="EQ115" i="1"/>
  <c r="EQ166" i="1" s="1"/>
  <c r="EM115" i="1"/>
  <c r="EM166" i="1" s="1"/>
  <c r="EI115" i="1"/>
  <c r="EI166" i="1" s="1"/>
  <c r="CJ115" i="1"/>
  <c r="CJ166" i="1" s="1"/>
  <c r="AF115" i="1"/>
  <c r="AF166" i="1" s="1"/>
  <c r="DH115" i="1"/>
  <c r="DH166" i="1" s="1"/>
  <c r="DK115" i="1"/>
  <c r="DK166" i="1" s="1"/>
  <c r="DG115" i="1"/>
  <c r="DG166" i="1" s="1"/>
  <c r="Q115" i="1"/>
  <c r="CR115" i="1"/>
  <c r="CR166" i="1" s="1"/>
  <c r="AO182" i="1"/>
  <c r="EA115" i="1"/>
  <c r="EA166" i="1" s="1"/>
  <c r="CB115" i="1"/>
  <c r="CB166" i="1" s="1"/>
  <c r="CE115" i="1"/>
  <c r="CE166" i="1" s="1"/>
  <c r="BU115" i="1"/>
  <c r="BU166" i="1" s="1"/>
  <c r="CT115" i="1"/>
  <c r="CT166" i="1" s="1"/>
  <c r="ER115" i="1"/>
  <c r="ER166" i="1" s="1"/>
  <c r="AH115" i="1"/>
  <c r="AH166" i="1" s="1"/>
  <c r="CY115" i="1"/>
  <c r="CY166" i="1" s="1"/>
  <c r="EO115" i="1"/>
  <c r="EO166" i="1" s="1"/>
  <c r="CP115" i="1"/>
  <c r="CP166" i="1" s="1"/>
  <c r="CU115" i="1"/>
  <c r="CU166" i="1" s="1"/>
  <c r="EG115" i="1"/>
  <c r="EG166" i="1" s="1"/>
  <c r="EJ115" i="1"/>
  <c r="EJ166" i="1" s="1"/>
  <c r="CX115" i="1"/>
  <c r="CX166" i="1" s="1"/>
  <c r="CS115" i="1"/>
  <c r="CS166" i="1" s="1"/>
  <c r="EC115" i="1"/>
  <c r="EC166" i="1" s="1"/>
  <c r="BW115" i="1"/>
  <c r="BW166" i="1" s="1"/>
  <c r="EN115" i="1"/>
  <c r="EN166" i="1" s="1"/>
  <c r="EF115" i="1"/>
  <c r="EF166" i="1" s="1"/>
  <c r="T115" i="1"/>
  <c r="T166" i="1" s="1"/>
  <c r="AC115" i="1"/>
  <c r="AC166" i="1" s="1"/>
  <c r="W115" i="1"/>
  <c r="W166" i="1" s="1"/>
  <c r="R115" i="1"/>
  <c r="CI115" i="1"/>
  <c r="CI166" i="1" s="1"/>
  <c r="AG115" i="1"/>
  <c r="AG166" i="1" s="1"/>
  <c r="CW115" i="1"/>
  <c r="CW166" i="1" s="1"/>
  <c r="V115" i="1"/>
  <c r="V166" i="1" s="1"/>
  <c r="DI115" i="1"/>
  <c r="DI166" i="1" s="1"/>
  <c r="AR182" i="1"/>
  <c r="EP115" i="1"/>
  <c r="EP166" i="1" s="1"/>
  <c r="EL115" i="1"/>
  <c r="EL166" i="1" s="1"/>
  <c r="EH115" i="1"/>
  <c r="EH166" i="1" s="1"/>
  <c r="ES115" i="1"/>
  <c r="ES166" i="1" s="1"/>
  <c r="CC115" i="1"/>
  <c r="CC166" i="1" s="1"/>
  <c r="AK115" i="1"/>
  <c r="AK166" i="1" s="1"/>
  <c r="DJ115" i="1"/>
  <c r="DJ166" i="1" s="1"/>
  <c r="CV115" i="1"/>
  <c r="CV166" i="1" s="1"/>
  <c r="AB115" i="1"/>
  <c r="AB166" i="1" s="1"/>
  <c r="BO115" i="1"/>
  <c r="BO166" i="1" s="1"/>
  <c r="AJ115" i="1"/>
  <c r="AJ166" i="1" s="1"/>
  <c r="CD115" i="1"/>
  <c r="CD166" i="1" s="1"/>
  <c r="BX115" i="1"/>
  <c r="BX166" i="1" s="1"/>
  <c r="BT115" i="1"/>
  <c r="BT166" i="1" s="1"/>
  <c r="AN115" i="1"/>
  <c r="AN166" i="1" s="1"/>
  <c r="AM115" i="1"/>
  <c r="AM166" i="1" s="1"/>
  <c r="CL115" i="1"/>
  <c r="CL166" i="1" s="1"/>
  <c r="ED115" i="1"/>
  <c r="ED166" i="1" s="1"/>
  <c r="CG115" i="1"/>
  <c r="CG166" i="1" s="1"/>
  <c r="BN115" i="1"/>
  <c r="BN166" i="1" s="1"/>
  <c r="EK115" i="1"/>
  <c r="EK166" i="1" s="1"/>
  <c r="AL115" i="1"/>
  <c r="AL166" i="1" s="1"/>
  <c r="EB115" i="1"/>
  <c r="EB166" i="1" s="1"/>
  <c r="CQ115" i="1"/>
  <c r="CQ166" i="1" s="1"/>
  <c r="BM115" i="1"/>
  <c r="BM166" i="1" s="1"/>
  <c r="CF115" i="1"/>
  <c r="CF166" i="1" s="1"/>
  <c r="P115" i="1"/>
  <c r="P257" i="1" s="1"/>
  <c r="CH115" i="1"/>
  <c r="CH166" i="1" s="1"/>
  <c r="CM115" i="1"/>
  <c r="CM166" i="1" s="1"/>
  <c r="CA115" i="1"/>
  <c r="CA166" i="1" s="1"/>
  <c r="CA107" i="1"/>
  <c r="CA158" i="1" s="1"/>
  <c r="CA111" i="1"/>
  <c r="CA162" i="1" s="1"/>
  <c r="CA83" i="1"/>
  <c r="CA134" i="1" s="1"/>
  <c r="H134" i="1" s="1"/>
  <c r="AR260" i="1" l="1"/>
  <c r="AO259" i="1"/>
  <c r="AR255" i="1"/>
  <c r="AR258" i="1"/>
  <c r="AR254" i="1"/>
  <c r="AO258" i="1"/>
  <c r="AO260" i="1"/>
  <c r="DE331" i="1"/>
  <c r="DE327" i="1"/>
  <c r="DF327" i="1"/>
  <c r="DF355" i="1"/>
  <c r="BM347" i="1"/>
  <c r="EI343" i="1"/>
  <c r="W339" i="1"/>
  <c r="EJ339" i="1"/>
  <c r="EG339" i="1"/>
  <c r="BX335" i="1"/>
  <c r="BL331" i="1"/>
  <c r="AH331" i="1"/>
  <c r="CG327" i="1"/>
  <c r="AT327" i="1"/>
  <c r="CW347" i="1"/>
  <c r="DA347" i="1"/>
  <c r="DH347" i="1"/>
  <c r="EG343" i="1"/>
  <c r="BL343" i="1"/>
  <c r="CS339" i="1"/>
  <c r="BX339" i="1"/>
  <c r="AK339" i="1"/>
  <c r="Y335" i="1"/>
  <c r="AL335" i="1"/>
  <c r="AF335" i="1"/>
  <c r="AB331" i="1"/>
  <c r="CD249" i="1"/>
  <c r="EL249" i="1"/>
  <c r="DA176" i="1"/>
  <c r="DX347" i="1"/>
  <c r="CL343" i="1"/>
  <c r="EF343" i="1"/>
  <c r="BO339" i="1"/>
  <c r="DJ335" i="1"/>
  <c r="CL331" i="1"/>
  <c r="CX88" i="1"/>
  <c r="CX139" i="1" s="1"/>
  <c r="CE327" i="1"/>
  <c r="CX327" i="1"/>
  <c r="CB327" i="1"/>
  <c r="DA174" i="1"/>
  <c r="EK347" i="1"/>
  <c r="BT104" i="1"/>
  <c r="BT155" i="1" s="1"/>
  <c r="EA343" i="1"/>
  <c r="AM343" i="1"/>
  <c r="CB343" i="1"/>
  <c r="AA339" i="1"/>
  <c r="CO339" i="1"/>
  <c r="ER335" i="1"/>
  <c r="Y327" i="1"/>
  <c r="EC327" i="1"/>
  <c r="S335" i="1"/>
  <c r="V249" i="1"/>
  <c r="AM249" i="1"/>
  <c r="DA177" i="1"/>
  <c r="CT347" i="1"/>
  <c r="BM343" i="1"/>
  <c r="CD339" i="1"/>
  <c r="AH339" i="1"/>
  <c r="EI335" i="1"/>
  <c r="CF88" i="1"/>
  <c r="CF139" i="1" s="1"/>
  <c r="AA327" i="1"/>
  <c r="CK84" i="1"/>
  <c r="CK135" i="1" s="1"/>
  <c r="DU253" i="1"/>
  <c r="EB249" i="1"/>
  <c r="AK347" i="1"/>
  <c r="DW343" i="1"/>
  <c r="EO343" i="1"/>
  <c r="T343" i="1"/>
  <c r="EK339" i="1"/>
  <c r="EK335" i="1"/>
  <c r="EH327" i="1"/>
  <c r="AF327" i="1"/>
  <c r="DU249" i="1"/>
  <c r="DA331" i="1"/>
  <c r="AE347" i="1"/>
  <c r="BO343" i="1"/>
  <c r="CP343" i="1"/>
  <c r="AA343" i="1"/>
  <c r="AV339" i="1"/>
  <c r="CE96" i="1"/>
  <c r="CE147" i="1" s="1"/>
  <c r="CT339" i="1"/>
  <c r="CQ335" i="1"/>
  <c r="R253" i="1"/>
  <c r="DH331" i="1"/>
  <c r="EA327" i="1"/>
  <c r="AM84" i="1"/>
  <c r="AM135" i="1" s="1"/>
  <c r="EH347" i="1"/>
  <c r="EL347" i="1"/>
  <c r="EH343" i="1"/>
  <c r="BT343" i="1"/>
  <c r="DK343" i="1"/>
  <c r="T339" i="1"/>
  <c r="AB339" i="1"/>
  <c r="CL335" i="1"/>
  <c r="EH335" i="1"/>
  <c r="DX331" i="1"/>
  <c r="BM327" i="1"/>
  <c r="CS327" i="1"/>
  <c r="EL327" i="1"/>
  <c r="DX249" i="1"/>
  <c r="ES347" i="1"/>
  <c r="CF347" i="1"/>
  <c r="BX100" i="1"/>
  <c r="BX151" i="1" s="1"/>
  <c r="CT343" i="1"/>
  <c r="AG343" i="1"/>
  <c r="DW339" i="1"/>
  <c r="W92" i="1"/>
  <c r="W143" i="1" s="1"/>
  <c r="EM92" i="1"/>
  <c r="EM143" i="1" s="1"/>
  <c r="CN331" i="1"/>
  <c r="CS331" i="1"/>
  <c r="BN327" i="1"/>
  <c r="AG347" i="1"/>
  <c r="CQ347" i="1"/>
  <c r="ED343" i="1"/>
  <c r="AN343" i="1"/>
  <c r="CA339" i="1"/>
  <c r="CB339" i="1"/>
  <c r="AC339" i="1"/>
  <c r="DK335" i="1"/>
  <c r="BN331" i="1"/>
  <c r="AM331" i="1"/>
  <c r="DW327" i="1"/>
  <c r="EJ327" i="1"/>
  <c r="ES100" i="1"/>
  <c r="ES151" i="1" s="1"/>
  <c r="AL339" i="1"/>
  <c r="AG339" i="1"/>
  <c r="CW335" i="1"/>
  <c r="DH335" i="1"/>
  <c r="CR327" i="1"/>
  <c r="AH327" i="1"/>
  <c r="AI343" i="1"/>
  <c r="DG339" i="1"/>
  <c r="AE339" i="1"/>
  <c r="BU339" i="1"/>
  <c r="BU335" i="1"/>
  <c r="AH335" i="1"/>
  <c r="DX327" i="1"/>
  <c r="CP327" i="1"/>
  <c r="CD343" i="1"/>
  <c r="CL339" i="1"/>
  <c r="BL339" i="1"/>
  <c r="CG339" i="1"/>
  <c r="T335" i="1"/>
  <c r="AI331" i="1"/>
  <c r="CD331" i="1"/>
  <c r="DG327" i="1"/>
  <c r="ES331" i="1"/>
  <c r="CU335" i="1"/>
  <c r="Q88" i="1"/>
  <c r="Q89" i="1" s="1"/>
  <c r="DI331" i="1"/>
  <c r="DH327" i="1"/>
  <c r="CR331" i="1"/>
  <c r="AL100" i="1"/>
  <c r="AL151" i="1" s="1"/>
  <c r="CY327" i="1"/>
  <c r="BX84" i="1"/>
  <c r="BX135" i="1" s="1"/>
  <c r="AV327" i="1"/>
  <c r="DJ347" i="1"/>
  <c r="DH343" i="1"/>
  <c r="EM343" i="1"/>
  <c r="EQ347" i="1"/>
  <c r="CB335" i="1"/>
  <c r="ED84" i="1"/>
  <c r="ED135" i="1" s="1"/>
  <c r="T104" i="1"/>
  <c r="T155" i="1" s="1"/>
  <c r="CR347" i="1"/>
  <c r="BO347" i="1"/>
  <c r="CX339" i="1"/>
  <c r="BW339" i="1"/>
  <c r="EG335" i="1"/>
  <c r="EB335" i="1"/>
  <c r="BM335" i="1"/>
  <c r="AN331" i="1"/>
  <c r="AC331" i="1"/>
  <c r="CQ331" i="1"/>
  <c r="EM84" i="1"/>
  <c r="EM135" i="1" s="1"/>
  <c r="DW347" i="1"/>
  <c r="V347" i="1"/>
  <c r="CR343" i="1"/>
  <c r="CN343" i="1"/>
  <c r="DK339" i="1"/>
  <c r="EC335" i="1"/>
  <c r="CK331" i="1"/>
  <c r="CH88" i="1"/>
  <c r="CH139" i="1" s="1"/>
  <c r="DJ327" i="1"/>
  <c r="EO84" i="1"/>
  <c r="EO135" i="1" s="1"/>
  <c r="CI347" i="1"/>
  <c r="CN347" i="1"/>
  <c r="CS100" i="1"/>
  <c r="CS151" i="1" s="1"/>
  <c r="EN100" i="1"/>
  <c r="EN151" i="1" s="1"/>
  <c r="CY339" i="1"/>
  <c r="EC339" i="1"/>
  <c r="CA335" i="1"/>
  <c r="AN335" i="1"/>
  <c r="DW335" i="1"/>
  <c r="BT331" i="1"/>
  <c r="AL331" i="1"/>
  <c r="DJ331" i="1"/>
  <c r="EG331" i="1"/>
  <c r="EP84" i="1"/>
  <c r="EP135" i="1" s="1"/>
  <c r="DL347" i="1"/>
  <c r="EN347" i="1"/>
  <c r="CS347" i="1"/>
  <c r="EI339" i="1"/>
  <c r="CC339" i="1"/>
  <c r="EO335" i="1"/>
  <c r="CE331" i="1"/>
  <c r="CA88" i="1"/>
  <c r="CA139" i="1" s="1"/>
  <c r="AI335" i="1"/>
  <c r="CL347" i="1"/>
  <c r="AG92" i="1"/>
  <c r="AG143" i="1" s="1"/>
  <c r="S343" i="1"/>
  <c r="ER84" i="1"/>
  <c r="ER135" i="1" s="1"/>
  <c r="EA347" i="1"/>
  <c r="BN335" i="1"/>
  <c r="EQ335" i="1"/>
  <c r="CV331" i="1"/>
  <c r="CF327" i="1"/>
  <c r="CA84" i="1"/>
  <c r="CA135" i="1" s="1"/>
  <c r="EO347" i="1"/>
  <c r="BW347" i="1"/>
  <c r="BV343" i="1"/>
  <c r="AK343" i="1"/>
  <c r="V331" i="1"/>
  <c r="AJ343" i="1"/>
  <c r="EB84" i="1"/>
  <c r="EB135" i="1" s="1"/>
  <c r="CH347" i="1"/>
  <c r="BL347" i="1"/>
  <c r="EK343" i="1"/>
  <c r="CW343" i="1"/>
  <c r="ER339" i="1"/>
  <c r="EN339" i="1"/>
  <c r="AE335" i="1"/>
  <c r="CV335" i="1"/>
  <c r="EQ331" i="1"/>
  <c r="EK331" i="1"/>
  <c r="CI327" i="1"/>
  <c r="DL335" i="1"/>
  <c r="EJ347" i="1"/>
  <c r="EB331" i="1"/>
  <c r="EF339" i="1"/>
  <c r="EN84" i="1"/>
  <c r="EN135" i="1" s="1"/>
  <c r="CO347" i="1"/>
  <c r="CI343" i="1"/>
  <c r="DI343" i="1"/>
  <c r="AN339" i="1"/>
  <c r="CW339" i="1"/>
  <c r="CU339" i="1"/>
  <c r="CK335" i="1"/>
  <c r="DG335" i="1"/>
  <c r="AL327" i="1"/>
  <c r="CA104" i="1"/>
  <c r="CA155" i="1" s="1"/>
  <c r="CY335" i="1"/>
  <c r="BW343" i="1"/>
  <c r="DJ339" i="1"/>
  <c r="EG84" i="1"/>
  <c r="EG135" i="1" s="1"/>
  <c r="AH347" i="1"/>
  <c r="ER343" i="1"/>
  <c r="AU339" i="1"/>
  <c r="EL339" i="1"/>
  <c r="CM92" i="1"/>
  <c r="CM143" i="1" s="1"/>
  <c r="CJ92" i="1"/>
  <c r="CJ143" i="1" s="1"/>
  <c r="EM331" i="1"/>
  <c r="CO331" i="1"/>
  <c r="BW331" i="1"/>
  <c r="CJ327" i="1"/>
  <c r="EL343" i="1"/>
  <c r="CS335" i="1"/>
  <c r="DI339" i="1"/>
  <c r="BO331" i="1"/>
  <c r="CV249" i="1"/>
  <c r="ES84" i="1"/>
  <c r="ES135" i="1" s="1"/>
  <c r="EP347" i="1"/>
  <c r="EB347" i="1"/>
  <c r="CJ343" i="1"/>
  <c r="CH343" i="1"/>
  <c r="AM339" i="1"/>
  <c r="EA339" i="1"/>
  <c r="EA335" i="1"/>
  <c r="EP331" i="1"/>
  <c r="DG331" i="1"/>
  <c r="ED331" i="1"/>
  <c r="CU327" i="1"/>
  <c r="DK327" i="1"/>
  <c r="CT327" i="1"/>
  <c r="DX343" i="1"/>
  <c r="CM339" i="1"/>
  <c r="AJ331" i="1"/>
  <c r="EQ84" i="1"/>
  <c r="EQ135" i="1" s="1"/>
  <c r="AM347" i="1"/>
  <c r="CC343" i="1"/>
  <c r="BN343" i="1"/>
  <c r="DX339" i="1"/>
  <c r="EO339" i="1"/>
  <c r="CV339" i="1"/>
  <c r="CX335" i="1"/>
  <c r="CO335" i="1"/>
  <c r="CO327" i="1"/>
  <c r="T331" i="1"/>
  <c r="EB343" i="1"/>
  <c r="CP339" i="1"/>
  <c r="CM104" i="1"/>
  <c r="CM155" i="1" s="1"/>
  <c r="ED335" i="1"/>
  <c r="CB104" i="1"/>
  <c r="CB155" i="1" s="1"/>
  <c r="CA100" i="1"/>
  <c r="CA151" i="1" s="1"/>
  <c r="AB343" i="1"/>
  <c r="BV339" i="1"/>
  <c r="DI335" i="1"/>
  <c r="AA335" i="1"/>
  <c r="EI331" i="1"/>
  <c r="EF331" i="1"/>
  <c r="CY331" i="1"/>
  <c r="AN347" i="1"/>
  <c r="CM343" i="1"/>
  <c r="BU347" i="1"/>
  <c r="DH96" i="1"/>
  <c r="DH147" i="1" s="1"/>
  <c r="DK249" i="1"/>
  <c r="CG249" i="1"/>
  <c r="CC347" i="1"/>
  <c r="EG347" i="1"/>
  <c r="EP343" i="1"/>
  <c r="EB339" i="1"/>
  <c r="CI335" i="1"/>
  <c r="S331" i="1"/>
  <c r="BX331" i="1"/>
  <c r="DK331" i="1"/>
  <c r="CD84" i="1"/>
  <c r="CD135" i="1" s="1"/>
  <c r="DL327" i="1"/>
  <c r="AC347" i="1"/>
  <c r="CJ347" i="1"/>
  <c r="AJ249" i="1"/>
  <c r="ED339" i="1"/>
  <c r="EP335" i="1"/>
  <c r="CG335" i="1"/>
  <c r="CN249" i="1"/>
  <c r="DA343" i="1"/>
  <c r="CU347" i="1"/>
  <c r="DG347" i="1"/>
  <c r="CE347" i="1"/>
  <c r="CU343" i="1"/>
  <c r="CF343" i="1"/>
  <c r="EH339" i="1"/>
  <c r="CR339" i="1"/>
  <c r="CF339" i="1"/>
  <c r="EJ335" i="1"/>
  <c r="BV335" i="1"/>
  <c r="CR335" i="1"/>
  <c r="AE331" i="1"/>
  <c r="EJ331" i="1"/>
  <c r="AN327" i="1"/>
  <c r="AJ347" i="1"/>
  <c r="EC347" i="1"/>
  <c r="CP347" i="1"/>
  <c r="CQ343" i="1"/>
  <c r="BU343" i="1"/>
  <c r="BM339" i="1"/>
  <c r="AK335" i="1"/>
  <c r="BO335" i="1"/>
  <c r="DX336" i="1"/>
  <c r="BU249" i="1"/>
  <c r="DI249" i="1"/>
  <c r="CM249" i="1"/>
  <c r="CH249" i="1"/>
  <c r="BX249" i="1"/>
  <c r="DA249" i="1"/>
  <c r="AK249" i="1"/>
  <c r="EA249" i="1"/>
  <c r="CT249" i="1"/>
  <c r="AA249" i="1"/>
  <c r="CB249" i="1"/>
  <c r="ED249" i="1"/>
  <c r="CY249" i="1"/>
  <c r="EQ249" i="1"/>
  <c r="CJ249" i="1"/>
  <c r="T249" i="1"/>
  <c r="ER249" i="1"/>
  <c r="CC249" i="1"/>
  <c r="S249" i="1"/>
  <c r="EG249" i="1"/>
  <c r="DJ249" i="1"/>
  <c r="EN249" i="1"/>
  <c r="CS249" i="1"/>
  <c r="L116" i="1"/>
  <c r="L257" i="1"/>
  <c r="L112" i="1"/>
  <c r="L253" i="1"/>
  <c r="CA249" i="1"/>
  <c r="AB249" i="1"/>
  <c r="CE249" i="1"/>
  <c r="CW249" i="1"/>
  <c r="CQ249" i="1"/>
  <c r="W249" i="1"/>
  <c r="CP249" i="1"/>
  <c r="DG249" i="1"/>
  <c r="CL249" i="1"/>
  <c r="AF249" i="1"/>
  <c r="DY257" i="1"/>
  <c r="BO249" i="1"/>
  <c r="EC249" i="1"/>
  <c r="N112" i="1"/>
  <c r="N253" i="1"/>
  <c r="ES249" i="1"/>
  <c r="AL249" i="1"/>
  <c r="CX249" i="1"/>
  <c r="R249" i="1"/>
  <c r="EJ249" i="1"/>
  <c r="CU249" i="1"/>
  <c r="EK249" i="1"/>
  <c r="DY253" i="1"/>
  <c r="Q249" i="1"/>
  <c r="DH249" i="1"/>
  <c r="BN249" i="1"/>
  <c r="BW249" i="1"/>
  <c r="AI249" i="1"/>
  <c r="DX359" i="1"/>
  <c r="AC249" i="1"/>
  <c r="BV249" i="1"/>
  <c r="CF249" i="1"/>
  <c r="Y249" i="1"/>
  <c r="EO249" i="1"/>
  <c r="DW249" i="1"/>
  <c r="BT249" i="1"/>
  <c r="AG249" i="1"/>
  <c r="EP249" i="1"/>
  <c r="CO249" i="1"/>
  <c r="EF249" i="1"/>
  <c r="AN249" i="1"/>
  <c r="CI249" i="1"/>
  <c r="EH249" i="1"/>
  <c r="DL249" i="1"/>
  <c r="AH249" i="1"/>
  <c r="DU359" i="1"/>
  <c r="BM249" i="1"/>
  <c r="EM249" i="1"/>
  <c r="CR249" i="1"/>
  <c r="AE249" i="1"/>
  <c r="CK249" i="1"/>
  <c r="EI249" i="1"/>
  <c r="BL249" i="1"/>
  <c r="DX351" i="1"/>
  <c r="DX355" i="1"/>
  <c r="DU347" i="1"/>
  <c r="DU335" i="1"/>
  <c r="DU343" i="1"/>
  <c r="DU355" i="1"/>
  <c r="DU351" i="1"/>
  <c r="DU339" i="1"/>
  <c r="O116" i="1"/>
  <c r="O258" i="1" s="1"/>
  <c r="O112" i="1"/>
  <c r="O254" i="1" s="1"/>
  <c r="O104" i="1"/>
  <c r="O100" i="1"/>
  <c r="BG174" i="1"/>
  <c r="BG252" i="1" s="1"/>
  <c r="CK88" i="1"/>
  <c r="CK139" i="1" s="1"/>
  <c r="H83" i="1"/>
  <c r="CV104" i="1"/>
  <c r="CV155" i="1" s="1"/>
  <c r="EA92" i="1"/>
  <c r="EA143" i="1" s="1"/>
  <c r="V88" i="1"/>
  <c r="V139" i="1" s="1"/>
  <c r="EP327" i="1"/>
  <c r="EC84" i="1"/>
  <c r="EC135" i="1" s="1"/>
  <c r="ED92" i="1"/>
  <c r="ED143" i="1" s="1"/>
  <c r="CR104" i="1"/>
  <c r="CR155" i="1" s="1"/>
  <c r="DY328" i="1"/>
  <c r="EJ84" i="1"/>
  <c r="EJ135" i="1" s="1"/>
  <c r="DY344" i="1"/>
  <c r="ER92" i="1"/>
  <c r="ER143" i="1" s="1"/>
  <c r="EK88" i="1"/>
  <c r="EK139" i="1" s="1"/>
  <c r="AH104" i="1"/>
  <c r="AH155" i="1" s="1"/>
  <c r="AC100" i="1"/>
  <c r="AC151" i="1" s="1"/>
  <c r="CF84" i="1"/>
  <c r="CF135" i="1" s="1"/>
  <c r="CR88" i="1"/>
  <c r="CR139" i="1" s="1"/>
  <c r="W347" i="1"/>
  <c r="CP331" i="1"/>
  <c r="EM327" i="1"/>
  <c r="CS84" i="1"/>
  <c r="CS135" i="1" s="1"/>
  <c r="ED100" i="1"/>
  <c r="ED151" i="1" s="1"/>
  <c r="W96" i="1"/>
  <c r="W147" i="1" s="1"/>
  <c r="CK92" i="1"/>
  <c r="CK143" i="1" s="1"/>
  <c r="P88" i="1"/>
  <c r="CU84" i="1"/>
  <c r="CU135" i="1" s="1"/>
  <c r="DA339" i="1"/>
  <c r="S100" i="1"/>
  <c r="S151" i="1" s="1"/>
  <c r="BT88" i="1"/>
  <c r="BT139" i="1" s="1"/>
  <c r="Y84" i="1"/>
  <c r="Y135" i="1" s="1"/>
  <c r="DK84" i="1"/>
  <c r="DK135" i="1" s="1"/>
  <c r="AF347" i="1"/>
  <c r="CY347" i="1"/>
  <c r="DK347" i="1"/>
  <c r="EA84" i="1"/>
  <c r="EA135" i="1" s="1"/>
  <c r="EO104" i="1"/>
  <c r="EO155" i="1" s="1"/>
  <c r="AR339" i="1"/>
  <c r="DG88" i="1"/>
  <c r="DG139" i="1" s="1"/>
  <c r="EO96" i="1"/>
  <c r="EO147" i="1" s="1"/>
  <c r="EO92" i="1"/>
  <c r="EO143" i="1" s="1"/>
  <c r="CV96" i="1"/>
  <c r="CV147" i="1" s="1"/>
  <c r="CG347" i="1"/>
  <c r="AM88" i="1"/>
  <c r="AM139" i="1" s="1"/>
  <c r="CC331" i="1"/>
  <c r="AM96" i="1"/>
  <c r="AM147" i="1" s="1"/>
  <c r="AV331" i="1"/>
  <c r="EL84" i="1"/>
  <c r="EL135" i="1" s="1"/>
  <c r="BU104" i="1"/>
  <c r="BU155" i="1" s="1"/>
  <c r="CD347" i="1"/>
  <c r="BV331" i="1"/>
  <c r="CE100" i="1"/>
  <c r="CE151" i="1" s="1"/>
  <c r="EF96" i="1"/>
  <c r="EF147" i="1" s="1"/>
  <c r="AB88" i="1"/>
  <c r="AB139" i="1" s="1"/>
  <c r="DI88" i="1"/>
  <c r="DI139" i="1" s="1"/>
  <c r="EH96" i="1"/>
  <c r="EH147" i="1" s="1"/>
  <c r="CH104" i="1"/>
  <c r="CH155" i="1" s="1"/>
  <c r="DG104" i="1"/>
  <c r="DG155" i="1" s="1"/>
  <c r="CL100" i="1"/>
  <c r="CL151" i="1" s="1"/>
  <c r="EI96" i="1"/>
  <c r="EI147" i="1" s="1"/>
  <c r="EB92" i="1"/>
  <c r="EB143" i="1" s="1"/>
  <c r="EC104" i="1"/>
  <c r="EC155" i="1" s="1"/>
  <c r="AN92" i="1"/>
  <c r="AN143" i="1" s="1"/>
  <c r="AJ100" i="1"/>
  <c r="AJ151" i="1" s="1"/>
  <c r="AT92" i="1"/>
  <c r="AT143" i="1" s="1"/>
  <c r="AC327" i="1"/>
  <c r="AR178" i="1"/>
  <c r="ED96" i="1"/>
  <c r="ED147" i="1" s="1"/>
  <c r="S327" i="1"/>
  <c r="CV88" i="1"/>
  <c r="CV139" i="1" s="1"/>
  <c r="AG327" i="1"/>
  <c r="BT339" i="1"/>
  <c r="DA178" i="1"/>
  <c r="AJ104" i="1"/>
  <c r="AJ155" i="1" s="1"/>
  <c r="EH100" i="1"/>
  <c r="EH151" i="1" s="1"/>
  <c r="CF100" i="1"/>
  <c r="CF151" i="1" s="1"/>
  <c r="AT339" i="1"/>
  <c r="CU92" i="1"/>
  <c r="CU143" i="1" s="1"/>
  <c r="EQ339" i="1"/>
  <c r="AM92" i="1"/>
  <c r="AM143" i="1" s="1"/>
  <c r="ES88" i="1"/>
  <c r="ES139" i="1" s="1"/>
  <c r="V339" i="1"/>
  <c r="N116" i="1"/>
  <c r="CA96" i="1"/>
  <c r="CA147" i="1" s="1"/>
  <c r="ES339" i="1"/>
  <c r="EM88" i="1"/>
  <c r="EM139" i="1" s="1"/>
  <c r="CN104" i="1"/>
  <c r="CN155" i="1" s="1"/>
  <c r="EL104" i="1"/>
  <c r="EL155" i="1" s="1"/>
  <c r="S347" i="1"/>
  <c r="CR96" i="1"/>
  <c r="CR147" i="1" s="1"/>
  <c r="BN339" i="1"/>
  <c r="BL100" i="1"/>
  <c r="BL151" i="1" s="1"/>
  <c r="BN104" i="1"/>
  <c r="BN155" i="1" s="1"/>
  <c r="EN104" i="1"/>
  <c r="EN155" i="1" s="1"/>
  <c r="CY104" i="1"/>
  <c r="CY155" i="1" s="1"/>
  <c r="ED347" i="1"/>
  <c r="AL96" i="1"/>
  <c r="AL147" i="1" s="1"/>
  <c r="AJ88" i="1"/>
  <c r="AJ139" i="1" s="1"/>
  <c r="AA347" i="1"/>
  <c r="EM347" i="1"/>
  <c r="ES343" i="1"/>
  <c r="BO92" i="1"/>
  <c r="BO143" i="1" s="1"/>
  <c r="DJ343" i="1"/>
  <c r="CA92" i="1"/>
  <c r="CA143" i="1" s="1"/>
  <c r="CL92" i="1"/>
  <c r="CL143" i="1" s="1"/>
  <c r="BT335" i="1"/>
  <c r="EI104" i="1"/>
  <c r="EI155" i="1" s="1"/>
  <c r="Y347" i="1"/>
  <c r="AC343" i="1"/>
  <c r="CM96" i="1"/>
  <c r="CM147" i="1" s="1"/>
  <c r="ES96" i="1"/>
  <c r="ES147" i="1" s="1"/>
  <c r="CE335" i="1"/>
  <c r="CA300" i="1"/>
  <c r="CM308" i="1"/>
  <c r="CA308" i="1"/>
  <c r="CF308" i="1"/>
  <c r="BM308" i="1"/>
  <c r="CA85" i="1"/>
  <c r="CA136" i="1" s="1"/>
  <c r="CA304" i="1"/>
  <c r="H111" i="1"/>
  <c r="CA355" i="1"/>
  <c r="CA112" i="1"/>
  <c r="CA163" i="1" s="1"/>
  <c r="EB308" i="1"/>
  <c r="CA359" i="1"/>
  <c r="CA116" i="1"/>
  <c r="CA167" i="1" s="1"/>
  <c r="CA327" i="1"/>
  <c r="BN308" i="1"/>
  <c r="H107" i="1"/>
  <c r="CA108" i="1"/>
  <c r="CA159" i="1" s="1"/>
  <c r="CA351" i="1"/>
  <c r="CH308" i="1"/>
  <c r="CM359" i="1"/>
  <c r="CM116" i="1"/>
  <c r="CM167" i="1" s="1"/>
  <c r="BM359" i="1"/>
  <c r="BM116" i="1"/>
  <c r="BM167" i="1" s="1"/>
  <c r="CF359" i="1"/>
  <c r="CF116" i="1"/>
  <c r="CF167" i="1" s="1"/>
  <c r="CC116" i="1"/>
  <c r="CC167" i="1" s="1"/>
  <c r="CC359" i="1"/>
  <c r="AB308" i="1"/>
  <c r="CD308" i="1"/>
  <c r="ED359" i="1"/>
  <c r="ED116" i="1"/>
  <c r="ED167" i="1" s="1"/>
  <c r="CG308" i="1"/>
  <c r="AM308" i="1"/>
  <c r="CH116" i="1"/>
  <c r="CH167" i="1" s="1"/>
  <c r="CH359" i="1"/>
  <c r="BN359" i="1"/>
  <c r="BN116" i="1"/>
  <c r="BN167" i="1" s="1"/>
  <c r="DJ308" i="1"/>
  <c r="DA308" i="1"/>
  <c r="EK116" i="1"/>
  <c r="EK167" i="1" s="1"/>
  <c r="EK359" i="1"/>
  <c r="EB359" i="1"/>
  <c r="EB116" i="1"/>
  <c r="EB167" i="1" s="1"/>
  <c r="AL308" i="1"/>
  <c r="AL359" i="1"/>
  <c r="AL116" i="1"/>
  <c r="AL167" i="1" s="1"/>
  <c r="CQ308" i="1"/>
  <c r="P116" i="1"/>
  <c r="P258" i="1" s="1"/>
  <c r="CG359" i="1"/>
  <c r="CG116" i="1"/>
  <c r="CG167" i="1" s="1"/>
  <c r="AB359" i="1"/>
  <c r="AB116" i="1"/>
  <c r="AB167" i="1" s="1"/>
  <c r="CI308" i="1"/>
  <c r="CD359" i="1"/>
  <c r="CD116" i="1"/>
  <c r="CD167" i="1" s="1"/>
  <c r="DY359" i="1"/>
  <c r="DY258" i="1"/>
  <c r="CL308" i="1"/>
  <c r="CL359" i="1"/>
  <c r="CL116" i="1"/>
  <c r="CL167" i="1" s="1"/>
  <c r="AN308" i="1"/>
  <c r="AJ308" i="1"/>
  <c r="AN359" i="1"/>
  <c r="AN116" i="1"/>
  <c r="AN167" i="1" s="1"/>
  <c r="BX308" i="1"/>
  <c r="AM359" i="1"/>
  <c r="AM116" i="1"/>
  <c r="AM167" i="1" s="1"/>
  <c r="CQ359" i="1"/>
  <c r="CQ116" i="1"/>
  <c r="CQ167" i="1" s="1"/>
  <c r="AU308" i="1"/>
  <c r="ES308" i="1"/>
  <c r="AU359" i="1"/>
  <c r="AU116" i="1"/>
  <c r="AU167" i="1" s="1"/>
  <c r="DW308" i="1"/>
  <c r="DJ359" i="1"/>
  <c r="DJ116" i="1"/>
  <c r="DJ167" i="1" s="1"/>
  <c r="EH308" i="1"/>
  <c r="DA359" i="1"/>
  <c r="AK308" i="1"/>
  <c r="EL308" i="1"/>
  <c r="EP308" i="1"/>
  <c r="CS308" i="1"/>
  <c r="BW359" i="1"/>
  <c r="BW116" i="1"/>
  <c r="BW167" i="1" s="1"/>
  <c r="CU308" i="1"/>
  <c r="T359" i="1"/>
  <c r="T116" i="1"/>
  <c r="T167" i="1" s="1"/>
  <c r="EL359" i="1"/>
  <c r="EL116" i="1"/>
  <c r="EL167" i="1" s="1"/>
  <c r="AC308" i="1"/>
  <c r="CY308" i="1"/>
  <c r="EP359" i="1"/>
  <c r="EP116" i="1"/>
  <c r="EP167" i="1" s="1"/>
  <c r="ES359" i="1"/>
  <c r="ES116" i="1"/>
  <c r="ES167" i="1" s="1"/>
  <c r="AR359" i="1"/>
  <c r="EO308" i="1"/>
  <c r="AJ359" i="1"/>
  <c r="AJ116" i="1"/>
  <c r="AJ167" i="1" s="1"/>
  <c r="CX359" i="1"/>
  <c r="CX116" i="1"/>
  <c r="CX167" i="1" s="1"/>
  <c r="CV308" i="1"/>
  <c r="DW359" i="1"/>
  <c r="DI308" i="1"/>
  <c r="BT308" i="1"/>
  <c r="CV359" i="1"/>
  <c r="CV116" i="1"/>
  <c r="CV167" i="1" s="1"/>
  <c r="W308" i="1"/>
  <c r="BT359" i="1"/>
  <c r="BT116" i="1"/>
  <c r="BT167" i="1" s="1"/>
  <c r="W359" i="1"/>
  <c r="W116" i="1"/>
  <c r="W167" i="1" s="1"/>
  <c r="EN308" i="1"/>
  <c r="BO308" i="1"/>
  <c r="AK359" i="1"/>
  <c r="AK116" i="1"/>
  <c r="AK167" i="1" s="1"/>
  <c r="CW308" i="1"/>
  <c r="CI359" i="1"/>
  <c r="CI116" i="1"/>
  <c r="CI167" i="1" s="1"/>
  <c r="BO359" i="1"/>
  <c r="BO116" i="1"/>
  <c r="BO167" i="1" s="1"/>
  <c r="CW359" i="1"/>
  <c r="CW116" i="1"/>
  <c r="CW167" i="1" s="1"/>
  <c r="AG308" i="1"/>
  <c r="AG359" i="1"/>
  <c r="AG116" i="1"/>
  <c r="AG167" i="1" s="1"/>
  <c r="EH359" i="1"/>
  <c r="EH116" i="1"/>
  <c r="EH167" i="1" s="1"/>
  <c r="V308" i="1"/>
  <c r="EF308" i="1"/>
  <c r="BX359" i="1"/>
  <c r="BX116" i="1"/>
  <c r="BX167" i="1" s="1"/>
  <c r="DK308" i="1"/>
  <c r="EF359" i="1"/>
  <c r="EF116" i="1"/>
  <c r="EF167" i="1" s="1"/>
  <c r="EO359" i="1"/>
  <c r="EO116" i="1"/>
  <c r="EO167" i="1" s="1"/>
  <c r="CJ308" i="1"/>
  <c r="CS116" i="1"/>
  <c r="CS167" i="1" s="1"/>
  <c r="CS359" i="1"/>
  <c r="EN359" i="1"/>
  <c r="EN116" i="1"/>
  <c r="EN167" i="1" s="1"/>
  <c r="AT308" i="1"/>
  <c r="CY116" i="1"/>
  <c r="CY167" i="1" s="1"/>
  <c r="CY359" i="1"/>
  <c r="CU116" i="1"/>
  <c r="CU167" i="1" s="1"/>
  <c r="CU359" i="1"/>
  <c r="AH308" i="1"/>
  <c r="AC359" i="1"/>
  <c r="AC116" i="1"/>
  <c r="AC167" i="1" s="1"/>
  <c r="CT308" i="1"/>
  <c r="DI359" i="1"/>
  <c r="DI116" i="1"/>
  <c r="DI167" i="1" s="1"/>
  <c r="BU308" i="1"/>
  <c r="CE308" i="1"/>
  <c r="CB308" i="1"/>
  <c r="EA308" i="1"/>
  <c r="EJ308" i="1"/>
  <c r="CR308" i="1"/>
  <c r="EJ359" i="1"/>
  <c r="EJ116" i="1"/>
  <c r="EJ167" i="1" s="1"/>
  <c r="V359" i="1"/>
  <c r="V116" i="1"/>
  <c r="V167" i="1" s="1"/>
  <c r="EC308" i="1"/>
  <c r="EC359" i="1"/>
  <c r="EC116" i="1"/>
  <c r="EC167" i="1" s="1"/>
  <c r="EG359" i="1"/>
  <c r="EG116" i="1"/>
  <c r="EG167" i="1" s="1"/>
  <c r="R116" i="1"/>
  <c r="CP308" i="1"/>
  <c r="DG308" i="1"/>
  <c r="ER359" i="1"/>
  <c r="ER116" i="1"/>
  <c r="ER167" i="1" s="1"/>
  <c r="AE308" i="1"/>
  <c r="CB359" i="1"/>
  <c r="CB116" i="1"/>
  <c r="CB167" i="1" s="1"/>
  <c r="CT359" i="1"/>
  <c r="CT116" i="1"/>
  <c r="CT167" i="1" s="1"/>
  <c r="EA359" i="1"/>
  <c r="EA116" i="1"/>
  <c r="EA167" i="1" s="1"/>
  <c r="EI308" i="1"/>
  <c r="Q116" i="1"/>
  <c r="BU359" i="1"/>
  <c r="BU116" i="1"/>
  <c r="BU167" i="1" s="1"/>
  <c r="EM308" i="1"/>
  <c r="CN308" i="1"/>
  <c r="DH308" i="1"/>
  <c r="EQ308" i="1"/>
  <c r="AO308" i="1"/>
  <c r="DG359" i="1"/>
  <c r="DG116" i="1"/>
  <c r="DG167" i="1" s="1"/>
  <c r="DK116" i="1"/>
  <c r="DK167" i="1" s="1"/>
  <c r="DK359" i="1"/>
  <c r="AO359" i="1"/>
  <c r="AH359" i="1"/>
  <c r="AH116" i="1"/>
  <c r="AH167" i="1" s="1"/>
  <c r="AI308" i="1"/>
  <c r="AT359" i="1"/>
  <c r="AT116" i="1"/>
  <c r="AT167" i="1" s="1"/>
  <c r="CE116" i="1"/>
  <c r="CE167" i="1" s="1"/>
  <c r="CE359" i="1"/>
  <c r="CP359" i="1"/>
  <c r="CP116" i="1"/>
  <c r="CP167" i="1" s="1"/>
  <c r="CJ359" i="1"/>
  <c r="CJ116" i="1"/>
  <c r="CJ167" i="1" s="1"/>
  <c r="CR359" i="1"/>
  <c r="CR116" i="1"/>
  <c r="CR167" i="1" s="1"/>
  <c r="AF359" i="1"/>
  <c r="AF116" i="1"/>
  <c r="AF167" i="1" s="1"/>
  <c r="EM359" i="1"/>
  <c r="EM116" i="1"/>
  <c r="EM167" i="1" s="1"/>
  <c r="AE359" i="1"/>
  <c r="AE116" i="1"/>
  <c r="AE167" i="1" s="1"/>
  <c r="AI359" i="1"/>
  <c r="AI116" i="1"/>
  <c r="AI167" i="1" s="1"/>
  <c r="AV308" i="1"/>
  <c r="EQ359" i="1"/>
  <c r="EQ116" i="1"/>
  <c r="EQ167" i="1" s="1"/>
  <c r="M116" i="1"/>
  <c r="M258" i="1" s="1"/>
  <c r="Y308" i="1"/>
  <c r="BV308" i="1"/>
  <c r="BV116" i="1"/>
  <c r="BV167" i="1" s="1"/>
  <c r="BV359" i="1"/>
  <c r="DH116" i="1"/>
  <c r="DH167" i="1" s="1"/>
  <c r="DH359" i="1"/>
  <c r="CO308" i="1"/>
  <c r="EI359" i="1"/>
  <c r="EI116" i="1"/>
  <c r="EI167" i="1" s="1"/>
  <c r="DL308" i="1"/>
  <c r="S308" i="1"/>
  <c r="DL359" i="1"/>
  <c r="CN359" i="1"/>
  <c r="CN116" i="1"/>
  <c r="CN167" i="1" s="1"/>
  <c r="BL116" i="1"/>
  <c r="BL167" i="1" s="1"/>
  <c r="BL359" i="1"/>
  <c r="CK359" i="1"/>
  <c r="CK116" i="1"/>
  <c r="CK167" i="1" s="1"/>
  <c r="EL304" i="1"/>
  <c r="CY304" i="1"/>
  <c r="BM355" i="1"/>
  <c r="BM112" i="1"/>
  <c r="BM163" i="1" s="1"/>
  <c r="CD304" i="1"/>
  <c r="S359" i="1"/>
  <c r="S116" i="1"/>
  <c r="S167" i="1" s="1"/>
  <c r="BL355" i="1"/>
  <c r="BL112" i="1"/>
  <c r="BL163" i="1" s="1"/>
  <c r="EK355" i="1"/>
  <c r="EK112" i="1"/>
  <c r="EK163" i="1" s="1"/>
  <c r="AA308" i="1"/>
  <c r="Y355" i="1"/>
  <c r="Y112" i="1"/>
  <c r="Y163" i="1" s="1"/>
  <c r="AA359" i="1"/>
  <c r="AA116" i="1"/>
  <c r="AA167" i="1" s="1"/>
  <c r="EA304" i="1"/>
  <c r="Y359" i="1"/>
  <c r="Y116" i="1"/>
  <c r="Y167" i="1" s="1"/>
  <c r="AV359" i="1"/>
  <c r="AV116" i="1"/>
  <c r="AV167" i="1" s="1"/>
  <c r="CO359" i="1"/>
  <c r="CO116" i="1"/>
  <c r="CO167" i="1" s="1"/>
  <c r="BL308" i="1"/>
  <c r="EA112" i="1"/>
  <c r="EA163" i="1" s="1"/>
  <c r="EA355" i="1"/>
  <c r="ED304" i="1"/>
  <c r="CY355" i="1"/>
  <c r="CY112" i="1"/>
  <c r="CY163" i="1" s="1"/>
  <c r="CP304" i="1"/>
  <c r="P112" i="1"/>
  <c r="P254" i="1" s="1"/>
  <c r="EL355" i="1"/>
  <c r="EL112" i="1"/>
  <c r="EL163" i="1" s="1"/>
  <c r="AV304" i="1"/>
  <c r="EQ355" i="1"/>
  <c r="EQ112" i="1"/>
  <c r="EQ163" i="1" s="1"/>
  <c r="DI304" i="1"/>
  <c r="CD355" i="1"/>
  <c r="CD112" i="1"/>
  <c r="CD163" i="1" s="1"/>
  <c r="BO304" i="1"/>
  <c r="CB304" i="1"/>
  <c r="EM304" i="1"/>
  <c r="CB355" i="1"/>
  <c r="CB112" i="1"/>
  <c r="CB163" i="1" s="1"/>
  <c r="EM355" i="1"/>
  <c r="EM112" i="1"/>
  <c r="EM163" i="1" s="1"/>
  <c r="DI355" i="1"/>
  <c r="DI112" i="1"/>
  <c r="DI163" i="1" s="1"/>
  <c r="CJ304" i="1"/>
  <c r="CP355" i="1"/>
  <c r="CP112" i="1"/>
  <c r="CP163" i="1" s="1"/>
  <c r="BU304" i="1"/>
  <c r="AV355" i="1"/>
  <c r="AV112" i="1"/>
  <c r="AV163" i="1" s="1"/>
  <c r="CI355" i="1"/>
  <c r="CI112" i="1"/>
  <c r="CI163" i="1" s="1"/>
  <c r="EO304" i="1"/>
  <c r="AF304" i="1"/>
  <c r="T304" i="1"/>
  <c r="ED112" i="1"/>
  <c r="ED163" i="1" s="1"/>
  <c r="ED355" i="1"/>
  <c r="BO355" i="1"/>
  <c r="BO112" i="1"/>
  <c r="BO163" i="1" s="1"/>
  <c r="DW304" i="1"/>
  <c r="DW355" i="1"/>
  <c r="CN304" i="1"/>
  <c r="CN112" i="1"/>
  <c r="CN163" i="1" s="1"/>
  <c r="CN355" i="1"/>
  <c r="EN304" i="1"/>
  <c r="AN304" i="1"/>
  <c r="EO112" i="1"/>
  <c r="EO163" i="1" s="1"/>
  <c r="EO355" i="1"/>
  <c r="BU355" i="1"/>
  <c r="BU112" i="1"/>
  <c r="BU163" i="1" s="1"/>
  <c r="CM355" i="1"/>
  <c r="CM112" i="1"/>
  <c r="CM163" i="1" s="1"/>
  <c r="EN355" i="1"/>
  <c r="EN112" i="1"/>
  <c r="EN163" i="1" s="1"/>
  <c r="T112" i="1"/>
  <c r="T163" i="1" s="1"/>
  <c r="T355" i="1"/>
  <c r="EP304" i="1"/>
  <c r="DY254" i="1"/>
  <c r="DY355" i="1"/>
  <c r="CJ355" i="1"/>
  <c r="CJ112" i="1"/>
  <c r="CJ163" i="1" s="1"/>
  <c r="CK304" i="1"/>
  <c r="BW304" i="1"/>
  <c r="AF355" i="1"/>
  <c r="AF112" i="1"/>
  <c r="AF163" i="1" s="1"/>
  <c r="EG304" i="1"/>
  <c r="AE304" i="1"/>
  <c r="ER304" i="1"/>
  <c r="ER112" i="1"/>
  <c r="ER163" i="1" s="1"/>
  <c r="ER355" i="1"/>
  <c r="EP112" i="1"/>
  <c r="EP163" i="1" s="1"/>
  <c r="EP355" i="1"/>
  <c r="AE355" i="1"/>
  <c r="AE112" i="1"/>
  <c r="AE163" i="1" s="1"/>
  <c r="AH304" i="1"/>
  <c r="CK355" i="1"/>
  <c r="CK112" i="1"/>
  <c r="CK163" i="1" s="1"/>
  <c r="DJ304" i="1"/>
  <c r="DJ355" i="1"/>
  <c r="DJ112" i="1"/>
  <c r="DJ163" i="1" s="1"/>
  <c r="EG355" i="1"/>
  <c r="EG112" i="1"/>
  <c r="EG163" i="1" s="1"/>
  <c r="BW355" i="1"/>
  <c r="BW112" i="1"/>
  <c r="BW163" i="1" s="1"/>
  <c r="AN112" i="1"/>
  <c r="AN163" i="1" s="1"/>
  <c r="AN355" i="1"/>
  <c r="CE355" i="1"/>
  <c r="CE112" i="1"/>
  <c r="CE163" i="1" s="1"/>
  <c r="DA304" i="1"/>
  <c r="DA355" i="1"/>
  <c r="CW304" i="1"/>
  <c r="CO304" i="1"/>
  <c r="CV304" i="1"/>
  <c r="ES355" i="1"/>
  <c r="ES112" i="1"/>
  <c r="ES163" i="1" s="1"/>
  <c r="CW355" i="1"/>
  <c r="CW112" i="1"/>
  <c r="CW163" i="1" s="1"/>
  <c r="BX304" i="1"/>
  <c r="AO304" i="1"/>
  <c r="CH304" i="1"/>
  <c r="EF112" i="1"/>
  <c r="EF163" i="1" s="1"/>
  <c r="EF355" i="1"/>
  <c r="Q112" i="1"/>
  <c r="CR304" i="1"/>
  <c r="DK304" i="1"/>
  <c r="DK355" i="1"/>
  <c r="DK112" i="1"/>
  <c r="DK163" i="1" s="1"/>
  <c r="DL304" i="1"/>
  <c r="AL304" i="1"/>
  <c r="AL112" i="1"/>
  <c r="AL163" i="1" s="1"/>
  <c r="AL355" i="1"/>
  <c r="AG112" i="1"/>
  <c r="AG163" i="1" s="1"/>
  <c r="AG355" i="1"/>
  <c r="AH355" i="1"/>
  <c r="AH112" i="1"/>
  <c r="AH163" i="1" s="1"/>
  <c r="BX355" i="1"/>
  <c r="BX112" i="1"/>
  <c r="BX163" i="1" s="1"/>
  <c r="S304" i="1"/>
  <c r="CH355" i="1"/>
  <c r="CH112" i="1"/>
  <c r="CH163" i="1" s="1"/>
  <c r="V304" i="1"/>
  <c r="AO355" i="1"/>
  <c r="BN304" i="1"/>
  <c r="BN355" i="1"/>
  <c r="BN112" i="1"/>
  <c r="BN163" i="1" s="1"/>
  <c r="EB304" i="1"/>
  <c r="CO112" i="1"/>
  <c r="CO163" i="1" s="1"/>
  <c r="CO355" i="1"/>
  <c r="CR112" i="1"/>
  <c r="CR163" i="1" s="1"/>
  <c r="CR355" i="1"/>
  <c r="BV355" i="1"/>
  <c r="BV112" i="1"/>
  <c r="BV163" i="1" s="1"/>
  <c r="BT304" i="1"/>
  <c r="V112" i="1"/>
  <c r="V163" i="1" s="1"/>
  <c r="V355" i="1"/>
  <c r="DL355" i="1"/>
  <c r="AR355" i="1"/>
  <c r="AR181" i="1"/>
  <c r="S355" i="1"/>
  <c r="S112" i="1"/>
  <c r="S163" i="1" s="1"/>
  <c r="CF304" i="1"/>
  <c r="AT304" i="1"/>
  <c r="DG304" i="1"/>
  <c r="CV355" i="1"/>
  <c r="CV112" i="1"/>
  <c r="CV163" i="1" s="1"/>
  <c r="CU304" i="1"/>
  <c r="CU112" i="1"/>
  <c r="CU163" i="1" s="1"/>
  <c r="CU355" i="1"/>
  <c r="M112" i="1"/>
  <c r="EB112" i="1"/>
  <c r="EB163" i="1" s="1"/>
  <c r="EB355" i="1"/>
  <c r="AM304" i="1"/>
  <c r="AI304" i="1"/>
  <c r="EI304" i="1"/>
  <c r="AI355" i="1"/>
  <c r="AI112" i="1"/>
  <c r="AI163" i="1" s="1"/>
  <c r="CT304" i="1"/>
  <c r="CQ304" i="1"/>
  <c r="CQ112" i="1"/>
  <c r="CQ163" i="1" s="1"/>
  <c r="CQ355" i="1"/>
  <c r="AC304" i="1"/>
  <c r="AM355" i="1"/>
  <c r="AM112" i="1"/>
  <c r="AM163" i="1" s="1"/>
  <c r="AJ304" i="1"/>
  <c r="EJ304" i="1"/>
  <c r="AT355" i="1"/>
  <c r="AT112" i="1"/>
  <c r="AT163" i="1" s="1"/>
  <c r="BT355" i="1"/>
  <c r="BT112" i="1"/>
  <c r="BT163" i="1" s="1"/>
  <c r="CS304" i="1"/>
  <c r="DG355" i="1"/>
  <c r="DG112" i="1"/>
  <c r="DG163" i="1" s="1"/>
  <c r="CT355" i="1"/>
  <c r="CT112" i="1"/>
  <c r="CT163" i="1" s="1"/>
  <c r="CC304" i="1"/>
  <c r="CL304" i="1"/>
  <c r="EI112" i="1"/>
  <c r="EI163" i="1" s="1"/>
  <c r="EI355" i="1"/>
  <c r="CL112" i="1"/>
  <c r="CL163" i="1" s="1"/>
  <c r="CL355" i="1"/>
  <c r="CF355" i="1"/>
  <c r="CF112" i="1"/>
  <c r="CF163" i="1" s="1"/>
  <c r="AU355" i="1"/>
  <c r="AU112" i="1"/>
  <c r="AU163" i="1" s="1"/>
  <c r="EC304" i="1"/>
  <c r="CS355" i="1"/>
  <c r="CS112" i="1"/>
  <c r="CS163" i="1" s="1"/>
  <c r="CX304" i="1"/>
  <c r="CG304" i="1"/>
  <c r="CC355" i="1"/>
  <c r="CC112" i="1"/>
  <c r="CC163" i="1" s="1"/>
  <c r="AB304" i="1"/>
  <c r="AB355" i="1"/>
  <c r="AB112" i="1"/>
  <c r="AB163" i="1" s="1"/>
  <c r="AC355" i="1"/>
  <c r="AC112" i="1"/>
  <c r="AC163" i="1" s="1"/>
  <c r="W304" i="1"/>
  <c r="W355" i="1"/>
  <c r="W112" i="1"/>
  <c r="W163" i="1" s="1"/>
  <c r="EH304" i="1"/>
  <c r="EJ112" i="1"/>
  <c r="EJ163" i="1" s="1"/>
  <c r="EJ355" i="1"/>
  <c r="AA304" i="1"/>
  <c r="AA355" i="1"/>
  <c r="AA112" i="1"/>
  <c r="AA163" i="1" s="1"/>
  <c r="AJ355" i="1"/>
  <c r="AJ112" i="1"/>
  <c r="AJ163" i="1" s="1"/>
  <c r="DK108" i="1"/>
  <c r="DK159" i="1" s="1"/>
  <c r="DK351" i="1"/>
  <c r="AC300" i="1"/>
  <c r="EC112" i="1"/>
  <c r="EC163" i="1" s="1"/>
  <c r="EC355" i="1"/>
  <c r="R112" i="1"/>
  <c r="AK112" i="1"/>
  <c r="AK163" i="1" s="1"/>
  <c r="AK355" i="1"/>
  <c r="DH355" i="1"/>
  <c r="DH112" i="1"/>
  <c r="DH163" i="1" s="1"/>
  <c r="CK300" i="1"/>
  <c r="DW300" i="1"/>
  <c r="CX355" i="1"/>
  <c r="CX112" i="1"/>
  <c r="CX163" i="1" s="1"/>
  <c r="EH355" i="1"/>
  <c r="EH112" i="1"/>
  <c r="EH163" i="1" s="1"/>
  <c r="CG355" i="1"/>
  <c r="CG112" i="1"/>
  <c r="CG163" i="1" s="1"/>
  <c r="DW351" i="1"/>
  <c r="BX300" i="1"/>
  <c r="EN300" i="1"/>
  <c r="CK108" i="1"/>
  <c r="CK159" i="1" s="1"/>
  <c r="CK351" i="1"/>
  <c r="CR300" i="1"/>
  <c r="AR351" i="1"/>
  <c r="CC300" i="1"/>
  <c r="AC351" i="1"/>
  <c r="AC108" i="1"/>
  <c r="AC159" i="1" s="1"/>
  <c r="CB300" i="1"/>
  <c r="DL300" i="1"/>
  <c r="AK300" i="1"/>
  <c r="CB351" i="1"/>
  <c r="CB108" i="1"/>
  <c r="CB159" i="1" s="1"/>
  <c r="BX351" i="1"/>
  <c r="BX108" i="1"/>
  <c r="BX159" i="1" s="1"/>
  <c r="ED300" i="1"/>
  <c r="AU300" i="1"/>
  <c r="EF300" i="1"/>
  <c r="DY250" i="1"/>
  <c r="DY351" i="1"/>
  <c r="CS300" i="1"/>
  <c r="DL351" i="1"/>
  <c r="EN351" i="1"/>
  <c r="EN108" i="1"/>
  <c r="EN159" i="1" s="1"/>
  <c r="CC108" i="1"/>
  <c r="CC159" i="1" s="1"/>
  <c r="CC351" i="1"/>
  <c r="CT300" i="1"/>
  <c r="CR351" i="1"/>
  <c r="CR108" i="1"/>
  <c r="CR159" i="1" s="1"/>
  <c r="CU300" i="1"/>
  <c r="CS108" i="1"/>
  <c r="CS159" i="1" s="1"/>
  <c r="CS351" i="1"/>
  <c r="AT300" i="1"/>
  <c r="DG300" i="1"/>
  <c r="ED351" i="1"/>
  <c r="ED108" i="1"/>
  <c r="ED159" i="1" s="1"/>
  <c r="BO300" i="1"/>
  <c r="BV300" i="1"/>
  <c r="EF108" i="1"/>
  <c r="EF159" i="1" s="1"/>
  <c r="EF351" i="1"/>
  <c r="AV300" i="1"/>
  <c r="AK351" i="1"/>
  <c r="AK108" i="1"/>
  <c r="AK159" i="1" s="1"/>
  <c r="EO300" i="1"/>
  <c r="AV351" i="1"/>
  <c r="AV108" i="1"/>
  <c r="AV159" i="1" s="1"/>
  <c r="EO351" i="1"/>
  <c r="EO108" i="1"/>
  <c r="EO159" i="1" s="1"/>
  <c r="AU108" i="1"/>
  <c r="AU159" i="1" s="1"/>
  <c r="AU351" i="1"/>
  <c r="BN300" i="1"/>
  <c r="AL300" i="1"/>
  <c r="BN351" i="1"/>
  <c r="BN108" i="1"/>
  <c r="BN159" i="1" s="1"/>
  <c r="CE300" i="1"/>
  <c r="CT108" i="1"/>
  <c r="CT159" i="1" s="1"/>
  <c r="CT351" i="1"/>
  <c r="AH300" i="1"/>
  <c r="AL108" i="1"/>
  <c r="AL159" i="1" s="1"/>
  <c r="AL351" i="1"/>
  <c r="BT300" i="1"/>
  <c r="AE300" i="1"/>
  <c r="BV108" i="1"/>
  <c r="BV159" i="1" s="1"/>
  <c r="BV351" i="1"/>
  <c r="CU351" i="1"/>
  <c r="CU108" i="1"/>
  <c r="CU159" i="1" s="1"/>
  <c r="EI300" i="1"/>
  <c r="BU300" i="1"/>
  <c r="CL300" i="1"/>
  <c r="CL351" i="1"/>
  <c r="CL108" i="1"/>
  <c r="CL159" i="1" s="1"/>
  <c r="EA300" i="1"/>
  <c r="DG108" i="1"/>
  <c r="DG159" i="1" s="1"/>
  <c r="DG351" i="1"/>
  <c r="BO351" i="1"/>
  <c r="BO108" i="1"/>
  <c r="BO159" i="1" s="1"/>
  <c r="AT351" i="1"/>
  <c r="AT108" i="1"/>
  <c r="AT159" i="1" s="1"/>
  <c r="EP300" i="1"/>
  <c r="CE351" i="1"/>
  <c r="CE108" i="1"/>
  <c r="CE159" i="1" s="1"/>
  <c r="EP108" i="1"/>
  <c r="EP159" i="1" s="1"/>
  <c r="EP351" i="1"/>
  <c r="CV351" i="1"/>
  <c r="CV108" i="1"/>
  <c r="CV159" i="1" s="1"/>
  <c r="S300" i="1"/>
  <c r="EJ300" i="1"/>
  <c r="EB351" i="1"/>
  <c r="EB108" i="1"/>
  <c r="EB159" i="1" s="1"/>
  <c r="BU108" i="1"/>
  <c r="BU159" i="1" s="1"/>
  <c r="BU351" i="1"/>
  <c r="AH351" i="1"/>
  <c r="AH108" i="1"/>
  <c r="AH159" i="1" s="1"/>
  <c r="EA108" i="1"/>
  <c r="EA159" i="1" s="1"/>
  <c r="EA351" i="1"/>
  <c r="CM300" i="1"/>
  <c r="AE351" i="1"/>
  <c r="AE108" i="1"/>
  <c r="AE159" i="1" s="1"/>
  <c r="CY300" i="1"/>
  <c r="Q108" i="1"/>
  <c r="BT351" i="1"/>
  <c r="BT108" i="1"/>
  <c r="BT159" i="1" s="1"/>
  <c r="CD351" i="1"/>
  <c r="CD108" i="1"/>
  <c r="CD159" i="1" s="1"/>
  <c r="V351" i="1"/>
  <c r="V108" i="1"/>
  <c r="V159" i="1" s="1"/>
  <c r="EI351" i="1"/>
  <c r="EI108" i="1"/>
  <c r="EI159" i="1" s="1"/>
  <c r="ES300" i="1"/>
  <c r="S108" i="1"/>
  <c r="S159" i="1" s="1"/>
  <c r="S351" i="1"/>
  <c r="CY351" i="1"/>
  <c r="CY108" i="1"/>
  <c r="CY159" i="1" s="1"/>
  <c r="EH300" i="1"/>
  <c r="CI300" i="1"/>
  <c r="CI351" i="1"/>
  <c r="CI108" i="1"/>
  <c r="CI159" i="1" s="1"/>
  <c r="AF300" i="1"/>
  <c r="BW300" i="1"/>
  <c r="T300" i="1"/>
  <c r="EK300" i="1"/>
  <c r="T351" i="1"/>
  <c r="T108" i="1"/>
  <c r="T159" i="1" s="1"/>
  <c r="DH300" i="1"/>
  <c r="CM351" i="1"/>
  <c r="CM108" i="1"/>
  <c r="CM159" i="1" s="1"/>
  <c r="R108" i="1"/>
  <c r="AN300" i="1"/>
  <c r="EJ108" i="1"/>
  <c r="EJ159" i="1" s="1"/>
  <c r="EJ351" i="1"/>
  <c r="CF300" i="1"/>
  <c r="EK351" i="1"/>
  <c r="EK108" i="1"/>
  <c r="EK159" i="1" s="1"/>
  <c r="AF351" i="1"/>
  <c r="AF108" i="1"/>
  <c r="AF159" i="1" s="1"/>
  <c r="EH351" i="1"/>
  <c r="EH108" i="1"/>
  <c r="EH159" i="1" s="1"/>
  <c r="W300" i="1"/>
  <c r="AG300" i="1"/>
  <c r="CX300" i="1"/>
  <c r="ES351" i="1"/>
  <c r="ES108" i="1"/>
  <c r="ES159" i="1" s="1"/>
  <c r="BW108" i="1"/>
  <c r="BW159" i="1" s="1"/>
  <c r="BW351" i="1"/>
  <c r="DH108" i="1"/>
  <c r="DH159" i="1" s="1"/>
  <c r="DH351" i="1"/>
  <c r="CW300" i="1"/>
  <c r="EC300" i="1"/>
  <c r="CW351" i="1"/>
  <c r="CW108" i="1"/>
  <c r="CW159" i="1" s="1"/>
  <c r="EC108" i="1"/>
  <c r="EC159" i="1" s="1"/>
  <c r="EC351" i="1"/>
  <c r="AN108" i="1"/>
  <c r="AN159" i="1" s="1"/>
  <c r="AN351" i="1"/>
  <c r="CN351" i="1"/>
  <c r="CN108" i="1"/>
  <c r="CN159" i="1" s="1"/>
  <c r="CF108" i="1"/>
  <c r="CF159" i="1" s="1"/>
  <c r="CF351" i="1"/>
  <c r="DI300" i="1"/>
  <c r="CH300" i="1"/>
  <c r="AG351" i="1"/>
  <c r="AG108" i="1"/>
  <c r="AG159" i="1" s="1"/>
  <c r="DA300" i="1"/>
  <c r="CO300" i="1"/>
  <c r="CG351" i="1"/>
  <c r="CG108" i="1"/>
  <c r="CG159" i="1" s="1"/>
  <c r="CX108" i="1"/>
  <c r="CX159" i="1" s="1"/>
  <c r="CX351" i="1"/>
  <c r="BL300" i="1"/>
  <c r="AI300" i="1"/>
  <c r="AI351" i="1"/>
  <c r="AI108" i="1"/>
  <c r="AI159" i="1" s="1"/>
  <c r="W351" i="1"/>
  <c r="W108" i="1"/>
  <c r="W159" i="1" s="1"/>
  <c r="Y300" i="1"/>
  <c r="Y351" i="1"/>
  <c r="Y108" i="1"/>
  <c r="Y159" i="1" s="1"/>
  <c r="EL351" i="1"/>
  <c r="EL108" i="1"/>
  <c r="EL159" i="1" s="1"/>
  <c r="CJ300" i="1"/>
  <c r="EQ300" i="1"/>
  <c r="DI108" i="1"/>
  <c r="DI159" i="1" s="1"/>
  <c r="DI351" i="1"/>
  <c r="AA300" i="1"/>
  <c r="AO300" i="1"/>
  <c r="CH108" i="1"/>
  <c r="CH159" i="1" s="1"/>
  <c r="CH351" i="1"/>
  <c r="BL108" i="1"/>
  <c r="BL159" i="1" s="1"/>
  <c r="BL351" i="1"/>
  <c r="CP300" i="1"/>
  <c r="DA351" i="1"/>
  <c r="CO351" i="1"/>
  <c r="CO108" i="1"/>
  <c r="CO159" i="1" s="1"/>
  <c r="ER300" i="1"/>
  <c r="AB300" i="1"/>
  <c r="AM351" i="1"/>
  <c r="AM108" i="1"/>
  <c r="AM159" i="1" s="1"/>
  <c r="AO351" i="1"/>
  <c r="CJ351" i="1"/>
  <c r="CJ108" i="1"/>
  <c r="CJ159" i="1" s="1"/>
  <c r="CP351" i="1"/>
  <c r="CP108" i="1"/>
  <c r="CP159" i="1" s="1"/>
  <c r="ER351" i="1"/>
  <c r="ER108" i="1"/>
  <c r="ER159" i="1" s="1"/>
  <c r="BM300" i="1"/>
  <c r="EQ108" i="1"/>
  <c r="EQ159" i="1" s="1"/>
  <c r="EQ351" i="1"/>
  <c r="EG300" i="1"/>
  <c r="EG351" i="1"/>
  <c r="EG108" i="1"/>
  <c r="EG159" i="1" s="1"/>
  <c r="AA108" i="1"/>
  <c r="AA159" i="1" s="1"/>
  <c r="AA351" i="1"/>
  <c r="DA284" i="1"/>
  <c r="EM300" i="1"/>
  <c r="DA276" i="1"/>
  <c r="DJ300" i="1"/>
  <c r="DJ108" i="1"/>
  <c r="DJ159" i="1" s="1"/>
  <c r="DJ351" i="1"/>
  <c r="AJ351" i="1"/>
  <c r="AJ108" i="1"/>
  <c r="AJ159" i="1" s="1"/>
  <c r="EO276" i="1"/>
  <c r="ER276" i="1"/>
  <c r="ES327" i="1"/>
  <c r="ED327" i="1"/>
  <c r="EB327" i="1"/>
  <c r="DA175" i="1"/>
  <c r="DA179" i="1"/>
  <c r="DA335" i="1"/>
  <c r="EM351" i="1"/>
  <c r="EM108" i="1"/>
  <c r="EM159" i="1" s="1"/>
  <c r="CQ300" i="1"/>
  <c r="CQ351" i="1"/>
  <c r="CQ108" i="1"/>
  <c r="CQ159" i="1" s="1"/>
  <c r="EN327" i="1"/>
  <c r="DA288" i="1"/>
  <c r="EP276" i="1"/>
  <c r="BM351" i="1"/>
  <c r="BM108" i="1"/>
  <c r="BM159" i="1" s="1"/>
  <c r="EG327" i="1"/>
  <c r="DA327" i="1"/>
  <c r="AB351" i="1"/>
  <c r="AB108" i="1"/>
  <c r="AB159" i="1" s="1"/>
  <c r="EQ327" i="1"/>
  <c r="DA292" i="1"/>
  <c r="EO327" i="1"/>
  <c r="ER327" i="1"/>
  <c r="AI296" i="1"/>
  <c r="EI296" i="1"/>
  <c r="EF296" i="1"/>
  <c r="BV296" i="1"/>
  <c r="BX296" i="1"/>
  <c r="CK296" i="1"/>
  <c r="CV296" i="1"/>
  <c r="ED296" i="1"/>
  <c r="ER296" i="1"/>
  <c r="BN296" i="1"/>
  <c r="CB296" i="1"/>
  <c r="AK104" i="1"/>
  <c r="AK155" i="1" s="1"/>
  <c r="EK104" i="1"/>
  <c r="EK155" i="1" s="1"/>
  <c r="DK296" i="1"/>
  <c r="EF347" i="1"/>
  <c r="BM104" i="1"/>
  <c r="BM155" i="1" s="1"/>
  <c r="CE104" i="1"/>
  <c r="CE155" i="1" s="1"/>
  <c r="CK347" i="1"/>
  <c r="EQ292" i="1"/>
  <c r="ES104" i="1"/>
  <c r="ES155" i="1" s="1"/>
  <c r="CO104" i="1"/>
  <c r="CO155" i="1" s="1"/>
  <c r="AE104" i="1"/>
  <c r="AE155" i="1" s="1"/>
  <c r="DI104" i="1"/>
  <c r="DI155" i="1" s="1"/>
  <c r="DI347" i="1"/>
  <c r="AU104" i="1"/>
  <c r="AU155" i="1" s="1"/>
  <c r="AC104" i="1"/>
  <c r="AC155" i="1" s="1"/>
  <c r="CK104" i="1"/>
  <c r="CK155" i="1" s="1"/>
  <c r="CQ104" i="1"/>
  <c r="CQ155" i="1" s="1"/>
  <c r="DJ104" i="1"/>
  <c r="DJ155" i="1" s="1"/>
  <c r="AL104" i="1"/>
  <c r="AL155" i="1" s="1"/>
  <c r="AL347" i="1"/>
  <c r="CE292" i="1"/>
  <c r="EB104" i="1"/>
  <c r="EB155" i="1" s="1"/>
  <c r="CA347" i="1"/>
  <c r="Y292" i="1"/>
  <c r="CV292" i="1"/>
  <c r="EJ104" i="1"/>
  <c r="EJ155" i="1" s="1"/>
  <c r="CU104" i="1"/>
  <c r="CU155" i="1" s="1"/>
  <c r="BV104" i="1"/>
  <c r="BV155" i="1" s="1"/>
  <c r="CL104" i="1"/>
  <c r="CL155" i="1" s="1"/>
  <c r="BN347" i="1"/>
  <c r="BT347" i="1"/>
  <c r="BV347" i="1"/>
  <c r="EF104" i="1"/>
  <c r="EF155" i="1" s="1"/>
  <c r="P104" i="1"/>
  <c r="EQ104" i="1"/>
  <c r="EQ155" i="1" s="1"/>
  <c r="DH104" i="1"/>
  <c r="DH155" i="1" s="1"/>
  <c r="CP104" i="1"/>
  <c r="CP155" i="1" s="1"/>
  <c r="CK292" i="1"/>
  <c r="DL292" i="1"/>
  <c r="AV104" i="1"/>
  <c r="AV155" i="1" s="1"/>
  <c r="CB347" i="1"/>
  <c r="AE292" i="1"/>
  <c r="AF292" i="1"/>
  <c r="CI104" i="1"/>
  <c r="CI155" i="1" s="1"/>
  <c r="AV296" i="1"/>
  <c r="EJ292" i="1"/>
  <c r="DG292" i="1"/>
  <c r="V104" i="1"/>
  <c r="V155" i="1" s="1"/>
  <c r="EM296" i="1"/>
  <c r="BO104" i="1"/>
  <c r="BO155" i="1" s="1"/>
  <c r="V292" i="1"/>
  <c r="EH104" i="1"/>
  <c r="EH155" i="1" s="1"/>
  <c r="R104" i="1"/>
  <c r="M104" i="1"/>
  <c r="AN104" i="1"/>
  <c r="AN155" i="1" s="1"/>
  <c r="EP104" i="1"/>
  <c r="EP155" i="1" s="1"/>
  <c r="R257" i="1"/>
  <c r="CF104" i="1"/>
  <c r="CF155" i="1" s="1"/>
  <c r="ER347" i="1"/>
  <c r="CM347" i="1"/>
  <c r="CO343" i="1"/>
  <c r="CO100" i="1"/>
  <c r="CO151" i="1" s="1"/>
  <c r="AR179" i="1"/>
  <c r="AV347" i="1"/>
  <c r="CX292" i="1"/>
  <c r="CC104" i="1"/>
  <c r="CC155" i="1" s="1"/>
  <c r="BW104" i="1"/>
  <c r="BW155" i="1" s="1"/>
  <c r="AF296" i="1"/>
  <c r="CS104" i="1"/>
  <c r="CS155" i="1" s="1"/>
  <c r="AH296" i="1"/>
  <c r="AI347" i="1"/>
  <c r="AU292" i="1"/>
  <c r="AC292" i="1"/>
  <c r="AI104" i="1"/>
  <c r="AI155" i="1" s="1"/>
  <c r="Y296" i="1"/>
  <c r="CG296" i="1"/>
  <c r="T347" i="1"/>
  <c r="EI347" i="1"/>
  <c r="AH292" i="1"/>
  <c r="AR344" i="1"/>
  <c r="CY343" i="1"/>
  <c r="CY100" i="1"/>
  <c r="CY151" i="1" s="1"/>
  <c r="AA296" i="1"/>
  <c r="EC292" i="1"/>
  <c r="ER104" i="1"/>
  <c r="ER155" i="1" s="1"/>
  <c r="EA104" i="1"/>
  <c r="EA155" i="1" s="1"/>
  <c r="CT104" i="1"/>
  <c r="CT155" i="1" s="1"/>
  <c r="AM104" i="1"/>
  <c r="AM155" i="1" s="1"/>
  <c r="W296" i="1"/>
  <c r="CD296" i="1"/>
  <c r="Q104" i="1"/>
  <c r="CV347" i="1"/>
  <c r="AG104" i="1"/>
  <c r="AG155" i="1" s="1"/>
  <c r="BX104" i="1"/>
  <c r="BX155" i="1" s="1"/>
  <c r="Q257" i="1"/>
  <c r="W292" i="1"/>
  <c r="EN296" i="1"/>
  <c r="CX296" i="1"/>
  <c r="S296" i="1"/>
  <c r="BX347" i="1"/>
  <c r="CJ104" i="1"/>
  <c r="CJ155" i="1" s="1"/>
  <c r="CG292" i="1"/>
  <c r="AO179" i="1"/>
  <c r="AB296" i="1"/>
  <c r="ED104" i="1"/>
  <c r="ED155" i="1" s="1"/>
  <c r="DJ292" i="1"/>
  <c r="AT104" i="1"/>
  <c r="AT155" i="1" s="1"/>
  <c r="CY296" i="1"/>
  <c r="DG343" i="1"/>
  <c r="EC343" i="1"/>
  <c r="AT288" i="1"/>
  <c r="CI100" i="1"/>
  <c r="CI151" i="1" s="1"/>
  <c r="BT100" i="1"/>
  <c r="BT151" i="1" s="1"/>
  <c r="CW100" i="1"/>
  <c r="CW151" i="1" s="1"/>
  <c r="AA100" i="1"/>
  <c r="AA151" i="1" s="1"/>
  <c r="Q100" i="1"/>
  <c r="AL343" i="1"/>
  <c r="AF343" i="1"/>
  <c r="BM288" i="1"/>
  <c r="CC100" i="1"/>
  <c r="CC151" i="1" s="1"/>
  <c r="AN100" i="1"/>
  <c r="AN151" i="1" s="1"/>
  <c r="CH100" i="1"/>
  <c r="CH151" i="1" s="1"/>
  <c r="P100" i="1"/>
  <c r="CQ288" i="1"/>
  <c r="EI100" i="1"/>
  <c r="EI151" i="1" s="1"/>
  <c r="BV100" i="1"/>
  <c r="BV151" i="1" s="1"/>
  <c r="CE343" i="1"/>
  <c r="BX343" i="1"/>
  <c r="CU100" i="1"/>
  <c r="CU151" i="1" s="1"/>
  <c r="CM100" i="1"/>
  <c r="CM151" i="1" s="1"/>
  <c r="EP100" i="1"/>
  <c r="EP151" i="1" s="1"/>
  <c r="EB100" i="1"/>
  <c r="EB151" i="1" s="1"/>
  <c r="CV343" i="1"/>
  <c r="CS96" i="1"/>
  <c r="CS147" i="1" s="1"/>
  <c r="DH288" i="1"/>
  <c r="EJ96" i="1"/>
  <c r="EJ147" i="1" s="1"/>
  <c r="CI96" i="1"/>
  <c r="CI147" i="1" s="1"/>
  <c r="CI339" i="1"/>
  <c r="EA100" i="1"/>
  <c r="EA151" i="1" s="1"/>
  <c r="DY343" i="1"/>
  <c r="EN343" i="1"/>
  <c r="CK343" i="1"/>
  <c r="CY96" i="1"/>
  <c r="CY147" i="1" s="1"/>
  <c r="CK100" i="1"/>
  <c r="CK151" i="1" s="1"/>
  <c r="CM292" i="1"/>
  <c r="CD100" i="1"/>
  <c r="CD151" i="1" s="1"/>
  <c r="BW100" i="1"/>
  <c r="BW151" i="1" s="1"/>
  <c r="AH343" i="1"/>
  <c r="W343" i="1"/>
  <c r="Y343" i="1"/>
  <c r="AV96" i="1"/>
  <c r="AV147" i="1" s="1"/>
  <c r="CX96" i="1"/>
  <c r="CX147" i="1" s="1"/>
  <c r="Y339" i="1"/>
  <c r="Y96" i="1"/>
  <c r="Y147" i="1" s="1"/>
  <c r="EQ288" i="1"/>
  <c r="S292" i="1"/>
  <c r="AH100" i="1"/>
  <c r="AH151" i="1" s="1"/>
  <c r="AM100" i="1"/>
  <c r="AM151" i="1" s="1"/>
  <c r="CR100" i="1"/>
  <c r="CR151" i="1" s="1"/>
  <c r="EF100" i="1"/>
  <c r="EF151" i="1" s="1"/>
  <c r="CN100" i="1"/>
  <c r="CN151" i="1" s="1"/>
  <c r="BO100" i="1"/>
  <c r="BO151" i="1" s="1"/>
  <c r="CD96" i="1"/>
  <c r="CD147" i="1" s="1"/>
  <c r="EK100" i="1"/>
  <c r="EK151" i="1" s="1"/>
  <c r="CP100" i="1"/>
  <c r="CP151" i="1" s="1"/>
  <c r="DG100" i="1"/>
  <c r="DG151" i="1" s="1"/>
  <c r="T100" i="1"/>
  <c r="T151" i="1" s="1"/>
  <c r="M100" i="1"/>
  <c r="EQ343" i="1"/>
  <c r="ER96" i="1"/>
  <c r="ER147" i="1" s="1"/>
  <c r="AA96" i="1"/>
  <c r="AA147" i="1" s="1"/>
  <c r="AF339" i="1"/>
  <c r="AF96" i="1"/>
  <c r="AF147" i="1" s="1"/>
  <c r="CG343" i="1"/>
  <c r="AN96" i="1"/>
  <c r="AN147" i="1" s="1"/>
  <c r="BX96" i="1"/>
  <c r="BX147" i="1" s="1"/>
  <c r="BT288" i="1"/>
  <c r="CJ100" i="1"/>
  <c r="CJ151" i="1" s="1"/>
  <c r="CT100" i="1"/>
  <c r="CT151" i="1" s="1"/>
  <c r="ER100" i="1"/>
  <c r="ER151" i="1" s="1"/>
  <c r="AG100" i="1"/>
  <c r="AG151" i="1" s="1"/>
  <c r="DL343" i="1"/>
  <c r="ER288" i="1"/>
  <c r="AA288" i="1"/>
  <c r="EL100" i="1"/>
  <c r="EL151" i="1" s="1"/>
  <c r="Y100" i="1"/>
  <c r="Y151" i="1" s="1"/>
  <c r="AE343" i="1"/>
  <c r="EQ100" i="1"/>
  <c r="EQ151" i="1" s="1"/>
  <c r="AI100" i="1"/>
  <c r="AI151" i="1" s="1"/>
  <c r="AB100" i="1"/>
  <c r="AB151" i="1" s="1"/>
  <c r="CV100" i="1"/>
  <c r="CV151" i="1" s="1"/>
  <c r="CJ288" i="1"/>
  <c r="T96" i="1"/>
  <c r="T147" i="1" s="1"/>
  <c r="AJ288" i="1"/>
  <c r="AI339" i="1"/>
  <c r="AI96" i="1"/>
  <c r="AI147" i="1" s="1"/>
  <c r="EM104" i="1"/>
  <c r="EM155" i="1" s="1"/>
  <c r="BL104" i="1"/>
  <c r="BL155" i="1" s="1"/>
  <c r="CX347" i="1"/>
  <c r="EJ100" i="1"/>
  <c r="EJ151" i="1" s="1"/>
  <c r="AK100" i="1"/>
  <c r="AK151" i="1" s="1"/>
  <c r="BU100" i="1"/>
  <c r="BU151" i="1" s="1"/>
  <c r="CN288" i="1"/>
  <c r="CE339" i="1"/>
  <c r="BM100" i="1"/>
  <c r="BM151" i="1" s="1"/>
  <c r="EJ343" i="1"/>
  <c r="AU343" i="1"/>
  <c r="CW96" i="1"/>
  <c r="CW147" i="1" s="1"/>
  <c r="AH96" i="1"/>
  <c r="AH147" i="1" s="1"/>
  <c r="AF104" i="1"/>
  <c r="AF155" i="1" s="1"/>
  <c r="Y104" i="1"/>
  <c r="Y155" i="1" s="1"/>
  <c r="AU100" i="1"/>
  <c r="AU151" i="1" s="1"/>
  <c r="AO178" i="1"/>
  <c r="V100" i="1"/>
  <c r="V151" i="1" s="1"/>
  <c r="AT100" i="1"/>
  <c r="AT151" i="1" s="1"/>
  <c r="AL292" i="1"/>
  <c r="AR343" i="1"/>
  <c r="AB347" i="1"/>
  <c r="V343" i="1"/>
  <c r="EG104" i="1"/>
  <c r="EG155" i="1" s="1"/>
  <c r="CG104" i="1"/>
  <c r="CG155" i="1" s="1"/>
  <c r="AA104" i="1"/>
  <c r="AA155" i="1" s="1"/>
  <c r="EC100" i="1"/>
  <c r="EC151" i="1" s="1"/>
  <c r="EO100" i="1"/>
  <c r="EO151" i="1" s="1"/>
  <c r="AF100" i="1"/>
  <c r="AF151" i="1" s="1"/>
  <c r="DJ100" i="1"/>
  <c r="DJ151" i="1" s="1"/>
  <c r="CX343" i="1"/>
  <c r="V288" i="1"/>
  <c r="CH288" i="1"/>
  <c r="CW104" i="1"/>
  <c r="CW155" i="1" s="1"/>
  <c r="CD104" i="1"/>
  <c r="CD155" i="1" s="1"/>
  <c r="CG100" i="1"/>
  <c r="CG151" i="1" s="1"/>
  <c r="DI100" i="1"/>
  <c r="DI151" i="1" s="1"/>
  <c r="DK100" i="1"/>
  <c r="DK151" i="1" s="1"/>
  <c r="AB96" i="1"/>
  <c r="AB147" i="1" s="1"/>
  <c r="BX292" i="1"/>
  <c r="CK288" i="1"/>
  <c r="W104" i="1"/>
  <c r="W155" i="1" s="1"/>
  <c r="S104" i="1"/>
  <c r="S155" i="1" s="1"/>
  <c r="AV100" i="1"/>
  <c r="AV151" i="1" s="1"/>
  <c r="BN100" i="1"/>
  <c r="BN151" i="1" s="1"/>
  <c r="EP288" i="1"/>
  <c r="AE100" i="1"/>
  <c r="AE151" i="1" s="1"/>
  <c r="H99" i="1"/>
  <c r="CA343" i="1"/>
  <c r="CS343" i="1"/>
  <c r="CX104" i="1"/>
  <c r="CX155" i="1" s="1"/>
  <c r="AB104" i="1"/>
  <c r="AB155" i="1" s="1"/>
  <c r="EM100" i="1"/>
  <c r="EM151" i="1" s="1"/>
  <c r="CQ100" i="1"/>
  <c r="CQ151" i="1" s="1"/>
  <c r="DH100" i="1"/>
  <c r="DH151" i="1" s="1"/>
  <c r="BN292" i="1"/>
  <c r="EO288" i="1"/>
  <c r="DL288" i="1"/>
  <c r="BN288" i="1"/>
  <c r="EM288" i="1"/>
  <c r="DK104" i="1"/>
  <c r="DK155" i="1" s="1"/>
  <c r="CX100" i="1"/>
  <c r="CX151" i="1" s="1"/>
  <c r="EG100" i="1"/>
  <c r="EG151" i="1" s="1"/>
  <c r="R100" i="1"/>
  <c r="W100" i="1"/>
  <c r="W151" i="1" s="1"/>
  <c r="S288" i="1"/>
  <c r="ES288" i="1"/>
  <c r="AG96" i="1"/>
  <c r="AG147" i="1" s="1"/>
  <c r="CB100" i="1"/>
  <c r="CB151" i="1" s="1"/>
  <c r="CT284" i="1"/>
  <c r="DG284" i="1"/>
  <c r="CE284" i="1"/>
  <c r="BW96" i="1"/>
  <c r="BW147" i="1" s="1"/>
  <c r="DY339" i="1"/>
  <c r="CW92" i="1"/>
  <c r="CW143" i="1" s="1"/>
  <c r="EH92" i="1"/>
  <c r="EH143" i="1" s="1"/>
  <c r="CM284" i="1"/>
  <c r="AU284" i="1"/>
  <c r="CC96" i="1"/>
  <c r="CC147" i="1" s="1"/>
  <c r="CO96" i="1"/>
  <c r="CO147" i="1" s="1"/>
  <c r="EJ92" i="1"/>
  <c r="EJ143" i="1" s="1"/>
  <c r="CP284" i="1"/>
  <c r="AJ339" i="1"/>
  <c r="CX92" i="1"/>
  <c r="CX143" i="1" s="1"/>
  <c r="CU96" i="1"/>
  <c r="CU147" i="1" s="1"/>
  <c r="CT96" i="1"/>
  <c r="CT147" i="1" s="1"/>
  <c r="CG92" i="1"/>
  <c r="CG143" i="1" s="1"/>
  <c r="DI92" i="1"/>
  <c r="DI143" i="1" s="1"/>
  <c r="W284" i="1"/>
  <c r="CV92" i="1"/>
  <c r="CV143" i="1" s="1"/>
  <c r="AC96" i="1"/>
  <c r="AC147" i="1" s="1"/>
  <c r="DH339" i="1"/>
  <c r="DH92" i="1"/>
  <c r="DH143" i="1" s="1"/>
  <c r="AB284" i="1"/>
  <c r="EK92" i="1"/>
  <c r="EK143" i="1" s="1"/>
  <c r="AV92" i="1"/>
  <c r="AV143" i="1" s="1"/>
  <c r="BU92" i="1"/>
  <c r="BU143" i="1" s="1"/>
  <c r="CJ284" i="1"/>
  <c r="AJ96" i="1"/>
  <c r="AJ147" i="1" s="1"/>
  <c r="CF96" i="1"/>
  <c r="CF147" i="1" s="1"/>
  <c r="CG96" i="1"/>
  <c r="CG147" i="1" s="1"/>
  <c r="BV92" i="1"/>
  <c r="BV143" i="1" s="1"/>
  <c r="CN284" i="1"/>
  <c r="AK92" i="1"/>
  <c r="AK143" i="1" s="1"/>
  <c r="DJ96" i="1"/>
  <c r="DJ147" i="1" s="1"/>
  <c r="EG96" i="1"/>
  <c r="EG147" i="1" s="1"/>
  <c r="CB92" i="1"/>
  <c r="CB143" i="1" s="1"/>
  <c r="P92" i="1"/>
  <c r="EM284" i="1"/>
  <c r="EN284" i="1"/>
  <c r="EG92" i="1"/>
  <c r="EG143" i="1" s="1"/>
  <c r="T92" i="1"/>
  <c r="T143" i="1" s="1"/>
  <c r="M92" i="1"/>
  <c r="EC96" i="1"/>
  <c r="EC147" i="1" s="1"/>
  <c r="BO96" i="1"/>
  <c r="BO147" i="1" s="1"/>
  <c r="CN339" i="1"/>
  <c r="CS92" i="1"/>
  <c r="CS143" i="1" s="1"/>
  <c r="ES335" i="1"/>
  <c r="ES92" i="1"/>
  <c r="ES143" i="1" s="1"/>
  <c r="CK339" i="1"/>
  <c r="AM284" i="1"/>
  <c r="BX92" i="1"/>
  <c r="BX143" i="1" s="1"/>
  <c r="AH92" i="1"/>
  <c r="AH143" i="1" s="1"/>
  <c r="EN96" i="1"/>
  <c r="EN147" i="1" s="1"/>
  <c r="CK96" i="1"/>
  <c r="CK147" i="1" s="1"/>
  <c r="Y92" i="1"/>
  <c r="Y143" i="1" s="1"/>
  <c r="AA92" i="1"/>
  <c r="AA143" i="1" s="1"/>
  <c r="AJ335" i="1"/>
  <c r="AJ92" i="1"/>
  <c r="AJ143" i="1" s="1"/>
  <c r="H95" i="1"/>
  <c r="CN96" i="1"/>
  <c r="CN147" i="1" s="1"/>
  <c r="CB96" i="1"/>
  <c r="CB147" i="1" s="1"/>
  <c r="EA96" i="1"/>
  <c r="EA147" i="1" s="1"/>
  <c r="CJ96" i="1"/>
  <c r="CJ147" i="1" s="1"/>
  <c r="CL96" i="1"/>
  <c r="CL147" i="1" s="1"/>
  <c r="EM339" i="1"/>
  <c r="CJ339" i="1"/>
  <c r="BO284" i="1"/>
  <c r="EB96" i="1"/>
  <c r="EB147" i="1" s="1"/>
  <c r="BL96" i="1"/>
  <c r="BL147" i="1" s="1"/>
  <c r="EQ96" i="1"/>
  <c r="EQ147" i="1" s="1"/>
  <c r="BU96" i="1"/>
  <c r="BU147" i="1" s="1"/>
  <c r="CD284" i="1"/>
  <c r="AG335" i="1"/>
  <c r="DI96" i="1"/>
  <c r="DI147" i="1" s="1"/>
  <c r="EP339" i="1"/>
  <c r="EB288" i="1"/>
  <c r="Q96" i="1"/>
  <c r="CP96" i="1"/>
  <c r="CP147" i="1" s="1"/>
  <c r="BT96" i="1"/>
  <c r="BT147" i="1" s="1"/>
  <c r="AL92" i="1"/>
  <c r="AL143" i="1" s="1"/>
  <c r="DX335" i="1"/>
  <c r="R96" i="1"/>
  <c r="DK96" i="1"/>
  <c r="DK147" i="1" s="1"/>
  <c r="CF284" i="1"/>
  <c r="CI92" i="1"/>
  <c r="CI143" i="1" s="1"/>
  <c r="V96" i="1"/>
  <c r="V147" i="1" s="1"/>
  <c r="AK96" i="1"/>
  <c r="AK147" i="1" s="1"/>
  <c r="CH339" i="1"/>
  <c r="AL284" i="1"/>
  <c r="EP96" i="1"/>
  <c r="EP147" i="1" s="1"/>
  <c r="EM96" i="1"/>
  <c r="EM147" i="1" s="1"/>
  <c r="CQ339" i="1"/>
  <c r="CC284" i="1"/>
  <c r="EK96" i="1"/>
  <c r="EK147" i="1" s="1"/>
  <c r="CH96" i="1"/>
  <c r="CH147" i="1" s="1"/>
  <c r="DL339" i="1"/>
  <c r="CH284" i="1"/>
  <c r="BL284" i="1"/>
  <c r="AU96" i="1"/>
  <c r="AU147" i="1" s="1"/>
  <c r="S339" i="1"/>
  <c r="EL96" i="1"/>
  <c r="EL147" i="1" s="1"/>
  <c r="CQ96" i="1"/>
  <c r="CQ147" i="1" s="1"/>
  <c r="AT96" i="1"/>
  <c r="AT147" i="1" s="1"/>
  <c r="BN96" i="1"/>
  <c r="BN147" i="1" s="1"/>
  <c r="EI92" i="1"/>
  <c r="EI143" i="1" s="1"/>
  <c r="S92" i="1"/>
  <c r="S143" i="1" s="1"/>
  <c r="S96" i="1"/>
  <c r="S147" i="1" s="1"/>
  <c r="DG96" i="1"/>
  <c r="DG147" i="1" s="1"/>
  <c r="EL284" i="1"/>
  <c r="V284" i="1"/>
  <c r="AE96" i="1"/>
  <c r="AE147" i="1" s="1"/>
  <c r="BV96" i="1"/>
  <c r="BV147" i="1" s="1"/>
  <c r="BT284" i="1"/>
  <c r="BM96" i="1"/>
  <c r="BM147" i="1" s="1"/>
  <c r="Q92" i="1"/>
  <c r="DG92" i="1"/>
  <c r="DG143" i="1" s="1"/>
  <c r="EF284" i="1"/>
  <c r="AO177" i="1"/>
  <c r="AC284" i="1"/>
  <c r="BW284" i="1"/>
  <c r="DF331" i="1"/>
  <c r="EB280" i="1"/>
  <c r="ER280" i="1"/>
  <c r="AU88" i="1"/>
  <c r="AU139" i="1" s="1"/>
  <c r="AC88" i="1"/>
  <c r="AC139" i="1" s="1"/>
  <c r="EL335" i="1"/>
  <c r="CX331" i="1"/>
  <c r="EJ88" i="1"/>
  <c r="EJ139" i="1" s="1"/>
  <c r="AU335" i="1"/>
  <c r="BL88" i="1"/>
  <c r="BL139" i="1" s="1"/>
  <c r="V335" i="1"/>
  <c r="EF335" i="1"/>
  <c r="BN88" i="1"/>
  <c r="BN139" i="1" s="1"/>
  <c r="CG280" i="1"/>
  <c r="CH331" i="1"/>
  <c r="BW335" i="1"/>
  <c r="EG88" i="1"/>
  <c r="EG139" i="1" s="1"/>
  <c r="BX328" i="1"/>
  <c r="BX85" i="1"/>
  <c r="BX136" i="1" s="1"/>
  <c r="AO175" i="1"/>
  <c r="AL88" i="1"/>
  <c r="AL139" i="1" s="1"/>
  <c r="W280" i="1"/>
  <c r="BM280" i="1"/>
  <c r="AH88" i="1"/>
  <c r="AH139" i="1" s="1"/>
  <c r="EP88" i="1"/>
  <c r="EP139" i="1" s="1"/>
  <c r="BV280" i="1"/>
  <c r="W335" i="1"/>
  <c r="CH335" i="1"/>
  <c r="AT280" i="1"/>
  <c r="AM335" i="1"/>
  <c r="AI88" i="1"/>
  <c r="AI139" i="1" s="1"/>
  <c r="AG280" i="1"/>
  <c r="CN88" i="1"/>
  <c r="CN139" i="1" s="1"/>
  <c r="AR175" i="1"/>
  <c r="DJ88" i="1"/>
  <c r="DJ139" i="1" s="1"/>
  <c r="CF335" i="1"/>
  <c r="CT335" i="1"/>
  <c r="CN335" i="1"/>
  <c r="CC335" i="1"/>
  <c r="EO280" i="1"/>
  <c r="EQ88" i="1"/>
  <c r="EQ139" i="1" s="1"/>
  <c r="Y280" i="1"/>
  <c r="AV280" i="1"/>
  <c r="AR335" i="1"/>
  <c r="EL280" i="1"/>
  <c r="S88" i="1"/>
  <c r="S139" i="1" s="1"/>
  <c r="CB280" i="1"/>
  <c r="DH88" i="1"/>
  <c r="DH139" i="1" s="1"/>
  <c r="BL335" i="1"/>
  <c r="EH280" i="1"/>
  <c r="AK280" i="1"/>
  <c r="CM335" i="1"/>
  <c r="AF280" i="1"/>
  <c r="EC92" i="1"/>
  <c r="EC143" i="1" s="1"/>
  <c r="AF92" i="1"/>
  <c r="AF143" i="1" s="1"/>
  <c r="EM335" i="1"/>
  <c r="CD335" i="1"/>
  <c r="EC280" i="1"/>
  <c r="CQ92" i="1"/>
  <c r="CQ143" i="1" s="1"/>
  <c r="AE92" i="1"/>
  <c r="AE143" i="1" s="1"/>
  <c r="CC92" i="1"/>
  <c r="CC143" i="1" s="1"/>
  <c r="EN335" i="1"/>
  <c r="DW280" i="1"/>
  <c r="BU280" i="1"/>
  <c r="CT280" i="1"/>
  <c r="EQ92" i="1"/>
  <c r="EQ143" i="1" s="1"/>
  <c r="BT92" i="1"/>
  <c r="BT143" i="1" s="1"/>
  <c r="T88" i="1"/>
  <c r="T139" i="1" s="1"/>
  <c r="CD92" i="1"/>
  <c r="CD143" i="1" s="1"/>
  <c r="DK92" i="1"/>
  <c r="DK143" i="1" s="1"/>
  <c r="R92" i="1"/>
  <c r="V92" i="1"/>
  <c r="V143" i="1" s="1"/>
  <c r="CM280" i="1"/>
  <c r="DG280" i="1"/>
  <c r="EA280" i="1"/>
  <c r="EF92" i="1"/>
  <c r="EF143" i="1" s="1"/>
  <c r="CE92" i="1"/>
  <c r="CE143" i="1" s="1"/>
  <c r="CW280" i="1"/>
  <c r="CF92" i="1"/>
  <c r="CF143" i="1" s="1"/>
  <c r="BL92" i="1"/>
  <c r="BL143" i="1" s="1"/>
  <c r="CP335" i="1"/>
  <c r="AA88" i="1"/>
  <c r="AA139" i="1" s="1"/>
  <c r="AA331" i="1"/>
  <c r="CC280" i="1"/>
  <c r="ED88" i="1"/>
  <c r="ED139" i="1" s="1"/>
  <c r="CO92" i="1"/>
  <c r="CO143" i="1" s="1"/>
  <c r="AB335" i="1"/>
  <c r="AC335" i="1"/>
  <c r="BO88" i="1"/>
  <c r="BO139" i="1" s="1"/>
  <c r="CK280" i="1"/>
  <c r="AA280" i="1"/>
  <c r="BX88" i="1"/>
  <c r="BX139" i="1" s="1"/>
  <c r="EP92" i="1"/>
  <c r="EP143" i="1" s="1"/>
  <c r="AI92" i="1"/>
  <c r="AI143" i="1" s="1"/>
  <c r="EL92" i="1"/>
  <c r="EL143" i="1" s="1"/>
  <c r="AO176" i="1"/>
  <c r="BW92" i="1"/>
  <c r="BW143" i="1" s="1"/>
  <c r="CU88" i="1"/>
  <c r="CU139" i="1" s="1"/>
  <c r="CU331" i="1"/>
  <c r="CJ280" i="1"/>
  <c r="ED280" i="1"/>
  <c r="CY92" i="1"/>
  <c r="CY143" i="1" s="1"/>
  <c r="CR92" i="1"/>
  <c r="CR143" i="1" s="1"/>
  <c r="CD88" i="1"/>
  <c r="CD139" i="1" s="1"/>
  <c r="CH92" i="1"/>
  <c r="CH143" i="1" s="1"/>
  <c r="DJ92" i="1"/>
  <c r="DJ143" i="1" s="1"/>
  <c r="AC92" i="1"/>
  <c r="AC143" i="1" s="1"/>
  <c r="AU92" i="1"/>
  <c r="AU143" i="1" s="1"/>
  <c r="CJ335" i="1"/>
  <c r="AB280" i="1"/>
  <c r="EN88" i="1"/>
  <c r="EN139" i="1" s="1"/>
  <c r="EN331" i="1"/>
  <c r="CP280" i="1"/>
  <c r="BM92" i="1"/>
  <c r="BM143" i="1" s="1"/>
  <c r="AB92" i="1"/>
  <c r="AB143" i="1" s="1"/>
  <c r="DK88" i="1"/>
  <c r="DK139" i="1" s="1"/>
  <c r="BN92" i="1"/>
  <c r="BN143" i="1" s="1"/>
  <c r="CT92" i="1"/>
  <c r="CT143" i="1" s="1"/>
  <c r="CP92" i="1"/>
  <c r="CP143" i="1" s="1"/>
  <c r="CV280" i="1"/>
  <c r="DL331" i="1"/>
  <c r="CN92" i="1"/>
  <c r="CN143" i="1" s="1"/>
  <c r="EN92" i="1"/>
  <c r="EN143" i="1" s="1"/>
  <c r="CF331" i="1"/>
  <c r="AE88" i="1"/>
  <c r="AE139" i="1" s="1"/>
  <c r="EB88" i="1"/>
  <c r="EB139" i="1" s="1"/>
  <c r="CI88" i="1"/>
  <c r="CI139" i="1" s="1"/>
  <c r="CI331" i="1"/>
  <c r="CL88" i="1"/>
  <c r="CL139" i="1" s="1"/>
  <c r="CJ331" i="1"/>
  <c r="DX276" i="1"/>
  <c r="CC327" i="1"/>
  <c r="AU276" i="1"/>
  <c r="CR84" i="1"/>
  <c r="CR135" i="1" s="1"/>
  <c r="EF276" i="1"/>
  <c r="BX327" i="1"/>
  <c r="CN327" i="1"/>
  <c r="CN84" i="1"/>
  <c r="CN135" i="1" s="1"/>
  <c r="BV276" i="1"/>
  <c r="EA331" i="1"/>
  <c r="CY84" i="1"/>
  <c r="CY135" i="1" s="1"/>
  <c r="BT276" i="1"/>
  <c r="AN84" i="1"/>
  <c r="AN135" i="1" s="1"/>
  <c r="CT84" i="1"/>
  <c r="CT135" i="1" s="1"/>
  <c r="BW276" i="1"/>
  <c r="CG331" i="1"/>
  <c r="W331" i="1"/>
  <c r="DH84" i="1"/>
  <c r="DH135" i="1" s="1"/>
  <c r="S276" i="1"/>
  <c r="BU331" i="1"/>
  <c r="BO276" i="1"/>
  <c r="EC331" i="1"/>
  <c r="CV276" i="1"/>
  <c r="AV84" i="1"/>
  <c r="AV135" i="1" s="1"/>
  <c r="AR174" i="1"/>
  <c r="BM331" i="1"/>
  <c r="CE84" i="1"/>
  <c r="CE135" i="1" s="1"/>
  <c r="AE276" i="1"/>
  <c r="DW331" i="1"/>
  <c r="ER331" i="1"/>
  <c r="CG84" i="1"/>
  <c r="CG135" i="1" s="1"/>
  <c r="V276" i="1"/>
  <c r="AA84" i="1"/>
  <c r="AA135" i="1" s="1"/>
  <c r="EK276" i="1"/>
  <c r="AT84" i="1"/>
  <c r="AT135" i="1" s="1"/>
  <c r="CW276" i="1"/>
  <c r="AG331" i="1"/>
  <c r="CM276" i="1"/>
  <c r="AF331" i="1"/>
  <c r="AO174" i="1"/>
  <c r="AC276" i="1"/>
  <c r="CK327" i="1"/>
  <c r="AT331" i="1"/>
  <c r="DJ84" i="1"/>
  <c r="DJ135" i="1" s="1"/>
  <c r="CB84" i="1"/>
  <c r="CB135" i="1" s="1"/>
  <c r="Y331" i="1"/>
  <c r="CA331" i="1"/>
  <c r="AI276" i="1"/>
  <c r="CQ276" i="1"/>
  <c r="AM327" i="1"/>
  <c r="CL276" i="1"/>
  <c r="AB276" i="1"/>
  <c r="CG88" i="1"/>
  <c r="CG139" i="1" s="1"/>
  <c r="W88" i="1"/>
  <c r="W139" i="1" s="1"/>
  <c r="BV88" i="1"/>
  <c r="BV139" i="1" s="1"/>
  <c r="ER88" i="1"/>
  <c r="ER139" i="1" s="1"/>
  <c r="EH84" i="1"/>
  <c r="EH135" i="1" s="1"/>
  <c r="BN84" i="1"/>
  <c r="BN135" i="1" s="1"/>
  <c r="EI88" i="1"/>
  <c r="EI139" i="1" s="1"/>
  <c r="CO88" i="1"/>
  <c r="CO139" i="1" s="1"/>
  <c r="CS88" i="1"/>
  <c r="CS139" i="1" s="1"/>
  <c r="BW88" i="1"/>
  <c r="BW139" i="1" s="1"/>
  <c r="EL331" i="1"/>
  <c r="CW331" i="1"/>
  <c r="EI84" i="1"/>
  <c r="EI135" i="1" s="1"/>
  <c r="EI327" i="1"/>
  <c r="CI84" i="1"/>
  <c r="CI135" i="1" s="1"/>
  <c r="AF84" i="1"/>
  <c r="AF135" i="1" s="1"/>
  <c r="BU276" i="1"/>
  <c r="M88" i="1"/>
  <c r="CB331" i="1"/>
  <c r="CT331" i="1"/>
  <c r="EH276" i="1"/>
  <c r="BN276" i="1"/>
  <c r="EI276" i="1"/>
  <c r="BL276" i="1"/>
  <c r="CH276" i="1"/>
  <c r="BM88" i="1"/>
  <c r="BM139" i="1" s="1"/>
  <c r="AT88" i="1"/>
  <c r="AT139" i="1" s="1"/>
  <c r="EF88" i="1"/>
  <c r="EF139" i="1" s="1"/>
  <c r="AV88" i="1"/>
  <c r="AV139" i="1" s="1"/>
  <c r="CY88" i="1"/>
  <c r="CY139" i="1" s="1"/>
  <c r="EO331" i="1"/>
  <c r="AN88" i="1"/>
  <c r="AN139" i="1" s="1"/>
  <c r="CM331" i="1"/>
  <c r="AJ84" i="1"/>
  <c r="AJ135" i="1" s="1"/>
  <c r="AJ327" i="1"/>
  <c r="AK276" i="1"/>
  <c r="AG88" i="1"/>
  <c r="AG139" i="1" s="1"/>
  <c r="EO88" i="1"/>
  <c r="EO139" i="1" s="1"/>
  <c r="CB88" i="1"/>
  <c r="CB139" i="1" s="1"/>
  <c r="AF88" i="1"/>
  <c r="AF139" i="1" s="1"/>
  <c r="CT88" i="1"/>
  <c r="CT139" i="1" s="1"/>
  <c r="EH331" i="1"/>
  <c r="BM84" i="1"/>
  <c r="BM135" i="1" s="1"/>
  <c r="CE88" i="1"/>
  <c r="CE139" i="1" s="1"/>
  <c r="AK331" i="1"/>
  <c r="W84" i="1"/>
  <c r="W135" i="1" s="1"/>
  <c r="W327" i="1"/>
  <c r="AG276" i="1"/>
  <c r="Y88" i="1"/>
  <c r="Y139" i="1" s="1"/>
  <c r="AK88" i="1"/>
  <c r="AK139" i="1" s="1"/>
  <c r="EC88" i="1"/>
  <c r="EC139" i="1" s="1"/>
  <c r="CQ88" i="1"/>
  <c r="CQ139" i="1" s="1"/>
  <c r="CW88" i="1"/>
  <c r="CW139" i="1" s="1"/>
  <c r="T276" i="1"/>
  <c r="EL88" i="1"/>
  <c r="EL139" i="1" s="1"/>
  <c r="AL84" i="1"/>
  <c r="AL135" i="1" s="1"/>
  <c r="R88" i="1"/>
  <c r="BU88" i="1"/>
  <c r="BU139" i="1" s="1"/>
  <c r="EA88" i="1"/>
  <c r="EA139" i="1" s="1"/>
  <c r="DW276" i="1"/>
  <c r="EH88" i="1"/>
  <c r="EH139" i="1" s="1"/>
  <c r="H87" i="1"/>
  <c r="EJ276" i="1"/>
  <c r="DI84" i="1"/>
  <c r="DI135" i="1" s="1"/>
  <c r="DI327" i="1"/>
  <c r="CM88" i="1"/>
  <c r="CM139" i="1" s="1"/>
  <c r="CC88" i="1"/>
  <c r="CC139" i="1" s="1"/>
  <c r="CJ88" i="1"/>
  <c r="CJ139" i="1" s="1"/>
  <c r="CP88" i="1"/>
  <c r="CP139" i="1" s="1"/>
  <c r="CD327" i="1"/>
  <c r="CO84" i="1"/>
  <c r="CO135" i="1" s="1"/>
  <c r="CC84" i="1"/>
  <c r="CC135" i="1" s="1"/>
  <c r="CP84" i="1"/>
  <c r="CP135" i="1" s="1"/>
  <c r="DG84" i="1"/>
  <c r="DG135" i="1" s="1"/>
  <c r="BW327" i="1"/>
  <c r="V327" i="1"/>
  <c r="EK327" i="1"/>
  <c r="BT327" i="1"/>
  <c r="CQ327" i="1"/>
  <c r="CH327" i="1"/>
  <c r="AU327" i="1"/>
  <c r="DY327" i="1"/>
  <c r="BV327" i="1"/>
  <c r="EF327" i="1"/>
  <c r="BU327" i="1"/>
  <c r="BO327" i="1"/>
  <c r="T327" i="1"/>
  <c r="EF84" i="1"/>
  <c r="EF135" i="1" s="1"/>
  <c r="S84" i="1"/>
  <c r="S135" i="1" s="1"/>
  <c r="BU84" i="1"/>
  <c r="BU135" i="1" s="1"/>
  <c r="AH84" i="1"/>
  <c r="AH135" i="1" s="1"/>
  <c r="AB327" i="1"/>
  <c r="AU84" i="1"/>
  <c r="AU135" i="1" s="1"/>
  <c r="CX84" i="1"/>
  <c r="CX135" i="1" s="1"/>
  <c r="V84" i="1"/>
  <c r="V135" i="1" s="1"/>
  <c r="AB84" i="1"/>
  <c r="AB135" i="1" s="1"/>
  <c r="CM327" i="1"/>
  <c r="CL327" i="1"/>
  <c r="BT84" i="1"/>
  <c r="BT135" i="1" s="1"/>
  <c r="BO84" i="1"/>
  <c r="BO135" i="1" s="1"/>
  <c r="AE84" i="1"/>
  <c r="AE135" i="1" s="1"/>
  <c r="AC84" i="1"/>
  <c r="AC135" i="1" s="1"/>
  <c r="R84" i="1"/>
  <c r="AI327" i="1"/>
  <c r="BV84" i="1"/>
  <c r="BV135" i="1" s="1"/>
  <c r="AE327" i="1"/>
  <c r="CJ84" i="1"/>
  <c r="CJ135" i="1" s="1"/>
  <c r="CM84" i="1"/>
  <c r="CM135" i="1" s="1"/>
  <c r="AK84" i="1"/>
  <c r="AK135" i="1" s="1"/>
  <c r="CV84" i="1"/>
  <c r="CV135" i="1" s="1"/>
  <c r="AK327" i="1"/>
  <c r="Q84" i="1"/>
  <c r="CQ84" i="1"/>
  <c r="CQ135" i="1" s="1"/>
  <c r="T84" i="1"/>
  <c r="T135" i="1" s="1"/>
  <c r="CV327" i="1"/>
  <c r="EK84" i="1"/>
  <c r="EK135" i="1" s="1"/>
  <c r="BL327" i="1"/>
  <c r="CL84" i="1"/>
  <c r="CL135" i="1" s="1"/>
  <c r="CH84" i="1"/>
  <c r="CH135" i="1" s="1"/>
  <c r="BW84" i="1"/>
  <c r="BW135" i="1" s="1"/>
  <c r="CW84" i="1"/>
  <c r="CW135" i="1" s="1"/>
  <c r="AI84" i="1"/>
  <c r="AI135" i="1" s="1"/>
  <c r="CW327" i="1"/>
  <c r="BL84" i="1"/>
  <c r="BL135" i="1" s="1"/>
  <c r="AG84" i="1"/>
  <c r="AG135" i="1" s="1"/>
  <c r="L92" i="1"/>
  <c r="L93" i="1" s="1"/>
  <c r="L94" i="1" s="1"/>
  <c r="DX308" i="1"/>
  <c r="O92" i="1"/>
  <c r="O88" i="1"/>
  <c r="BG175" i="1"/>
  <c r="BG253" i="1" s="1"/>
  <c r="BF174" i="1"/>
  <c r="BF252" i="1" s="1"/>
  <c r="DX300" i="1"/>
  <c r="CA328" i="1" l="1"/>
  <c r="I83" i="1"/>
  <c r="H135" i="1"/>
  <c r="CM93" i="1"/>
  <c r="T105" i="1"/>
  <c r="EQ328" i="1"/>
  <c r="ED85" i="1"/>
  <c r="ED136" i="1" s="1"/>
  <c r="EG85" i="1"/>
  <c r="EG136" i="1" s="1"/>
  <c r="EB85" i="1"/>
  <c r="EB136" i="1" s="1"/>
  <c r="DH97" i="1"/>
  <c r="DH148" i="1" s="1"/>
  <c r="CK85" i="1"/>
  <c r="CK136" i="1" s="1"/>
  <c r="EN101" i="1"/>
  <c r="EN152" i="1" s="1"/>
  <c r="ES344" i="1"/>
  <c r="CS101" i="1"/>
  <c r="CS152" i="1" s="1"/>
  <c r="AL344" i="1"/>
  <c r="EO328" i="1"/>
  <c r="BX101" i="1"/>
  <c r="BX152" i="1" s="1"/>
  <c r="CH332" i="1"/>
  <c r="AM85" i="1"/>
  <c r="AM136" i="1" s="1"/>
  <c r="ER85" i="1"/>
  <c r="ER136" i="1" s="1"/>
  <c r="CB348" i="1"/>
  <c r="EN85" i="1"/>
  <c r="AG93" i="1"/>
  <c r="AG144" i="1" s="1"/>
  <c r="CM348" i="1"/>
  <c r="ES328" i="1"/>
  <c r="CE97" i="1"/>
  <c r="EP85" i="1"/>
  <c r="CA89" i="1"/>
  <c r="EM328" i="1"/>
  <c r="CJ93" i="1"/>
  <c r="CJ144" i="1" s="1"/>
  <c r="EM93" i="1"/>
  <c r="EM144" i="1" s="1"/>
  <c r="W336" i="1"/>
  <c r="CD328" i="1"/>
  <c r="BT348" i="1"/>
  <c r="W93" i="1"/>
  <c r="C249" i="1"/>
  <c r="C261" i="1" s="1"/>
  <c r="H261" i="1" s="1"/>
  <c r="DF343" i="1"/>
  <c r="ES101" i="1"/>
  <c r="ES152" i="1" s="1"/>
  <c r="DZ356" i="1"/>
  <c r="AL293" i="1"/>
  <c r="CJ336" i="1"/>
  <c r="EM85" i="1"/>
  <c r="EM136" i="1" s="1"/>
  <c r="DH340" i="1"/>
  <c r="AL101" i="1"/>
  <c r="AL152" i="1" s="1"/>
  <c r="EN328" i="1"/>
  <c r="BX344" i="1"/>
  <c r="CM336" i="1"/>
  <c r="EQ85" i="1"/>
  <c r="EQ136" i="1" s="1"/>
  <c r="EP328" i="1"/>
  <c r="DA257" i="1"/>
  <c r="AR257" i="1"/>
  <c r="DA253" i="1"/>
  <c r="AR259" i="1"/>
  <c r="AE280" i="1"/>
  <c r="CI284" i="1"/>
  <c r="AO255" i="1"/>
  <c r="AR256" i="1"/>
  <c r="CW296" i="1"/>
  <c r="AO257" i="1"/>
  <c r="AO254" i="1"/>
  <c r="W288" i="1"/>
  <c r="AO253" i="1"/>
  <c r="AO252" i="1"/>
  <c r="AO256" i="1"/>
  <c r="EM336" i="1"/>
  <c r="CF89" i="1"/>
  <c r="CF140" i="1" s="1"/>
  <c r="W285" i="1"/>
  <c r="CK328" i="1"/>
  <c r="AM328" i="1"/>
  <c r="EB328" i="1"/>
  <c r="H327" i="1"/>
  <c r="CH89" i="1"/>
  <c r="CH140" i="1" s="1"/>
  <c r="ES85" i="1"/>
  <c r="ES136" i="1" s="1"/>
  <c r="DZ360" i="1"/>
  <c r="BT105" i="1"/>
  <c r="BT156" i="1" s="1"/>
  <c r="DZ352" i="1"/>
  <c r="DT352" i="1"/>
  <c r="DS352" i="1"/>
  <c r="DQ360" i="1"/>
  <c r="DT360" i="1"/>
  <c r="DS360" i="1"/>
  <c r="DQ332" i="1"/>
  <c r="DR332" i="1"/>
  <c r="DT332" i="1"/>
  <c r="DS332" i="1"/>
  <c r="DQ356" i="1"/>
  <c r="DT356" i="1"/>
  <c r="DS356" i="1"/>
  <c r="DQ336" i="1"/>
  <c r="DT336" i="1"/>
  <c r="DS336" i="1"/>
  <c r="DR336" i="1"/>
  <c r="DQ328" i="1"/>
  <c r="DT328" i="1"/>
  <c r="DS328" i="1"/>
  <c r="DR328" i="1"/>
  <c r="DQ352" i="1"/>
  <c r="CZ336" i="1"/>
  <c r="DD336" i="1"/>
  <c r="DC336" i="1"/>
  <c r="DB336" i="1"/>
  <c r="CZ352" i="1"/>
  <c r="DB352" i="1"/>
  <c r="DC352" i="1"/>
  <c r="DD352" i="1"/>
  <c r="CZ332" i="1"/>
  <c r="DD332" i="1"/>
  <c r="DC332" i="1"/>
  <c r="DB332" i="1"/>
  <c r="CZ360" i="1"/>
  <c r="DD360" i="1"/>
  <c r="DB360" i="1"/>
  <c r="CZ356" i="1"/>
  <c r="DC356" i="1"/>
  <c r="DB356" i="1"/>
  <c r="DD356" i="1"/>
  <c r="CZ328" i="1"/>
  <c r="DD328" i="1"/>
  <c r="DC328" i="1"/>
  <c r="DB328" i="1"/>
  <c r="CA105" i="1"/>
  <c r="CA156" i="1" s="1"/>
  <c r="DF360" i="1"/>
  <c r="DF332" i="1"/>
  <c r="DE332" i="1"/>
  <c r="DF336" i="1"/>
  <c r="DE336" i="1"/>
  <c r="DF328" i="1"/>
  <c r="DE328" i="1"/>
  <c r="DE355" i="1"/>
  <c r="DE343" i="1"/>
  <c r="DF351" i="1"/>
  <c r="DF339" i="1"/>
  <c r="DE351" i="1"/>
  <c r="DE339" i="1"/>
  <c r="CA344" i="1"/>
  <c r="DF356" i="1"/>
  <c r="DE356" i="1"/>
  <c r="DE352" i="1"/>
  <c r="DF352" i="1"/>
  <c r="CA348" i="1"/>
  <c r="CA101" i="1"/>
  <c r="CA152" i="1" s="1"/>
  <c r="T348" i="1"/>
  <c r="EO85" i="1"/>
  <c r="EO136" i="1" s="1"/>
  <c r="CS344" i="1"/>
  <c r="CD85" i="1"/>
  <c r="CD136" i="1" s="1"/>
  <c r="EN344" i="1"/>
  <c r="DX337" i="1"/>
  <c r="ED328" i="1"/>
  <c r="C304" i="1"/>
  <c r="EG328" i="1"/>
  <c r="CM105" i="1"/>
  <c r="CM156" i="1" s="1"/>
  <c r="ER328" i="1"/>
  <c r="C300" i="1"/>
  <c r="CB297" i="1"/>
  <c r="CM285" i="1"/>
  <c r="ER277" i="1"/>
  <c r="EO277" i="1"/>
  <c r="DH289" i="1"/>
  <c r="EP277" i="1"/>
  <c r="CJ285" i="1"/>
  <c r="EM285" i="1"/>
  <c r="BX293" i="1"/>
  <c r="AO301" i="1"/>
  <c r="AO309" i="1"/>
  <c r="AO305" i="1"/>
  <c r="CX89" i="1"/>
  <c r="CX140" i="1" s="1"/>
  <c r="CX332" i="1"/>
  <c r="H300" i="1"/>
  <c r="CW250" i="1"/>
  <c r="DW250" i="1"/>
  <c r="CR340" i="1"/>
  <c r="ED340" i="1"/>
  <c r="DI332" i="1"/>
  <c r="W250" i="1"/>
  <c r="AE250" i="1"/>
  <c r="CL250" i="1"/>
  <c r="AV250" i="1"/>
  <c r="AB332" i="1"/>
  <c r="EA328" i="1"/>
  <c r="EC250" i="1"/>
  <c r="EO348" i="1"/>
  <c r="AC344" i="1"/>
  <c r="BM250" i="1"/>
  <c r="AI250" i="1"/>
  <c r="CN348" i="1"/>
  <c r="AK250" i="1"/>
  <c r="AH105" i="1"/>
  <c r="AH156" i="1" s="1"/>
  <c r="CF332" i="1"/>
  <c r="DG250" i="1"/>
  <c r="CO250" i="1"/>
  <c r="DH250" i="1"/>
  <c r="EM332" i="1"/>
  <c r="AT336" i="1"/>
  <c r="CE344" i="1"/>
  <c r="EO250" i="1"/>
  <c r="EA250" i="1"/>
  <c r="BX250" i="1"/>
  <c r="EK332" i="1"/>
  <c r="CB105" i="1"/>
  <c r="CB156" i="1" s="1"/>
  <c r="T250" i="1"/>
  <c r="DA250" i="1"/>
  <c r="BW250" i="1"/>
  <c r="CI250" i="1"/>
  <c r="AH250" i="1"/>
  <c r="ES340" i="1"/>
  <c r="CA97" i="1"/>
  <c r="CA148" i="1" s="1"/>
  <c r="DK328" i="1"/>
  <c r="ER336" i="1"/>
  <c r="CX250" i="1"/>
  <c r="ES250" i="1"/>
  <c r="CU250" i="1"/>
  <c r="CB250" i="1"/>
  <c r="CM340" i="1"/>
  <c r="CE340" i="1"/>
  <c r="EF250" i="1"/>
  <c r="EJ328" i="1"/>
  <c r="BU250" i="1"/>
  <c r="Y85" i="1"/>
  <c r="Y136" i="1" s="1"/>
  <c r="AG336" i="1"/>
  <c r="BL250" i="1"/>
  <c r="BU105" i="1"/>
  <c r="BU156" i="1" s="1"/>
  <c r="BT332" i="1"/>
  <c r="CR348" i="1"/>
  <c r="CG250" i="1"/>
  <c r="EB250" i="1"/>
  <c r="BV250" i="1"/>
  <c r="ED250" i="1"/>
  <c r="S344" i="1"/>
  <c r="ED336" i="1"/>
  <c r="CA250" i="1"/>
  <c r="DX174" i="1"/>
  <c r="EC328" i="1"/>
  <c r="EG250" i="1"/>
  <c r="ES332" i="1"/>
  <c r="AN336" i="1"/>
  <c r="CU328" i="1"/>
  <c r="EH250" i="1"/>
  <c r="AM336" i="1"/>
  <c r="DJ250" i="1"/>
  <c r="S250" i="1"/>
  <c r="AL250" i="1"/>
  <c r="AC250" i="1"/>
  <c r="EC348" i="1"/>
  <c r="AM340" i="1"/>
  <c r="AG250" i="1"/>
  <c r="AF250" i="1"/>
  <c r="CA93" i="1"/>
  <c r="CA144" i="1" s="1"/>
  <c r="CK336" i="1"/>
  <c r="CH250" i="1"/>
  <c r="AB250" i="1"/>
  <c r="CQ250" i="1"/>
  <c r="EI250" i="1"/>
  <c r="CV250" i="1"/>
  <c r="W340" i="1"/>
  <c r="AA250" i="1"/>
  <c r="EK250" i="1"/>
  <c r="CT250" i="1"/>
  <c r="CS250" i="1"/>
  <c r="EB336" i="1"/>
  <c r="AM332" i="1"/>
  <c r="ED344" i="1"/>
  <c r="EI340" i="1"/>
  <c r="CS328" i="1"/>
  <c r="V332" i="1"/>
  <c r="CY250" i="1"/>
  <c r="EA336" i="1"/>
  <c r="DU250" i="1"/>
  <c r="AJ250" i="1"/>
  <c r="EQ250" i="1"/>
  <c r="EP250" i="1"/>
  <c r="CR250" i="1"/>
  <c r="V250" i="1"/>
  <c r="CE250" i="1"/>
  <c r="DA254" i="1"/>
  <c r="CL344" i="1"/>
  <c r="CA332" i="1"/>
  <c r="ER250" i="1"/>
  <c r="DI250" i="1"/>
  <c r="BN250" i="1"/>
  <c r="EH101" i="1"/>
  <c r="EH152" i="1" s="1"/>
  <c r="CV348" i="1"/>
  <c r="DU254" i="1"/>
  <c r="CF250" i="1"/>
  <c r="EJ250" i="1"/>
  <c r="AJ332" i="1"/>
  <c r="CV340" i="1"/>
  <c r="CP250" i="1"/>
  <c r="CD250" i="1"/>
  <c r="CC250" i="1"/>
  <c r="CK250" i="1"/>
  <c r="DK250" i="1"/>
  <c r="CK332" i="1"/>
  <c r="CH348" i="1"/>
  <c r="EO336" i="1"/>
  <c r="CN250" i="1"/>
  <c r="R250" i="1"/>
  <c r="AT250" i="1"/>
  <c r="EN250" i="1"/>
  <c r="CJ250" i="1"/>
  <c r="BT250" i="1"/>
  <c r="CY348" i="1"/>
  <c r="DL344" i="1"/>
  <c r="EL250" i="1"/>
  <c r="CM250" i="1"/>
  <c r="BO250" i="1"/>
  <c r="EN348" i="1"/>
  <c r="EO340" i="1"/>
  <c r="CR332" i="1"/>
  <c r="DX250" i="1"/>
  <c r="EM250" i="1"/>
  <c r="AN250" i="1"/>
  <c r="DL250" i="1"/>
  <c r="CV332" i="1"/>
  <c r="AM250" i="1"/>
  <c r="Y250" i="1"/>
  <c r="Q250" i="1"/>
  <c r="AU250" i="1"/>
  <c r="BL344" i="1"/>
  <c r="DA344" i="1"/>
  <c r="EH340" i="1"/>
  <c r="CF328" i="1"/>
  <c r="AR253" i="1"/>
  <c r="AR184" i="1"/>
  <c r="AR252" i="1"/>
  <c r="AR183" i="1"/>
  <c r="BG261" i="1"/>
  <c r="BG262" i="1"/>
  <c r="BG183" i="1"/>
  <c r="BG184" i="1"/>
  <c r="BG120" i="1"/>
  <c r="BG119" i="1"/>
  <c r="CV281" i="1"/>
  <c r="CR89" i="1"/>
  <c r="CR140" i="1" s="1"/>
  <c r="DX301" i="1"/>
  <c r="DI89" i="1"/>
  <c r="DI140" i="1" s="1"/>
  <c r="CV89" i="1"/>
  <c r="CV140" i="1" s="1"/>
  <c r="EO289" i="1"/>
  <c r="Q258" i="1"/>
  <c r="R258" i="1"/>
  <c r="R254" i="1"/>
  <c r="Q254" i="1"/>
  <c r="Q253" i="1"/>
  <c r="N117" i="1"/>
  <c r="N258" i="1"/>
  <c r="N113" i="1"/>
  <c r="N254" i="1"/>
  <c r="L117" i="1"/>
  <c r="L258" i="1"/>
  <c r="BN297" i="1"/>
  <c r="H249" i="1"/>
  <c r="L113" i="1"/>
  <c r="L254" i="1"/>
  <c r="AB89" i="1"/>
  <c r="AB140" i="1" s="1"/>
  <c r="AB281" i="1"/>
  <c r="ES289" i="1"/>
  <c r="AH348" i="1"/>
  <c r="CE293" i="1"/>
  <c r="ES97" i="1"/>
  <c r="ES148" i="1" s="1"/>
  <c r="AT93" i="1"/>
  <c r="AT144" i="1" s="1"/>
  <c r="EM89" i="1"/>
  <c r="EM140" i="1" s="1"/>
  <c r="AH297" i="1"/>
  <c r="DX356" i="1"/>
  <c r="DX360" i="1"/>
  <c r="AC101" i="1"/>
  <c r="AC152" i="1" s="1"/>
  <c r="DX352" i="1"/>
  <c r="AC293" i="1"/>
  <c r="DA293" i="1"/>
  <c r="BL101" i="1"/>
  <c r="BL152" i="1" s="1"/>
  <c r="DX309" i="1"/>
  <c r="ED101" i="1"/>
  <c r="ED152" i="1" s="1"/>
  <c r="CH105" i="1"/>
  <c r="CH156" i="1" s="1"/>
  <c r="CV97" i="1"/>
  <c r="CV148" i="1" s="1"/>
  <c r="EN297" i="1"/>
  <c r="CY297" i="1"/>
  <c r="DL293" i="1"/>
  <c r="CV297" i="1"/>
  <c r="EN105" i="1"/>
  <c r="EN156" i="1" s="1"/>
  <c r="CK281" i="1"/>
  <c r="CY105" i="1"/>
  <c r="CY156" i="1" s="1"/>
  <c r="BO305" i="1"/>
  <c r="DU332" i="1"/>
  <c r="DU360" i="1"/>
  <c r="DU340" i="1"/>
  <c r="DU352" i="1"/>
  <c r="DU356" i="1"/>
  <c r="DU344" i="1"/>
  <c r="DU336" i="1"/>
  <c r="DU348" i="1"/>
  <c r="CU85" i="1"/>
  <c r="CU136" i="1" s="1"/>
  <c r="CV105" i="1"/>
  <c r="CV156" i="1" s="1"/>
  <c r="O89" i="1"/>
  <c r="O93" i="1"/>
  <c r="O101" i="1"/>
  <c r="O105" i="1"/>
  <c r="O113" i="1"/>
  <c r="O255" i="1" s="1"/>
  <c r="O117" i="1"/>
  <c r="O259" i="1" s="1"/>
  <c r="W97" i="1"/>
  <c r="W148" i="1" s="1"/>
  <c r="CL101" i="1"/>
  <c r="CL152" i="1" s="1"/>
  <c r="EC105" i="1"/>
  <c r="EC156" i="1" s="1"/>
  <c r="W289" i="1"/>
  <c r="V89" i="1"/>
  <c r="V140" i="1" s="1"/>
  <c r="ES89" i="1"/>
  <c r="ES140" i="1" s="1"/>
  <c r="AN93" i="1"/>
  <c r="AN144" i="1" s="1"/>
  <c r="AJ89" i="1"/>
  <c r="AJ140" i="1" s="1"/>
  <c r="BO285" i="1"/>
  <c r="H92" i="1"/>
  <c r="EH97" i="1"/>
  <c r="EH148" i="1" s="1"/>
  <c r="ED97" i="1"/>
  <c r="ED148" i="1" s="1"/>
  <c r="CR97" i="1"/>
  <c r="CR148" i="1" s="1"/>
  <c r="DG281" i="1"/>
  <c r="EH344" i="1"/>
  <c r="H100" i="1"/>
  <c r="EJ277" i="1"/>
  <c r="AM89" i="1"/>
  <c r="AM140" i="1" s="1"/>
  <c r="EB93" i="1"/>
  <c r="EB144" i="1" s="1"/>
  <c r="EI97" i="1"/>
  <c r="EI148" i="1" s="1"/>
  <c r="CA336" i="1"/>
  <c r="CK93" i="1"/>
  <c r="CK144" i="1" s="1"/>
  <c r="AM97" i="1"/>
  <c r="AM148" i="1" s="1"/>
  <c r="EJ85" i="1"/>
  <c r="EJ136" i="1" s="1"/>
  <c r="CY309" i="1"/>
  <c r="P89" i="1"/>
  <c r="BT89" i="1"/>
  <c r="BT140" i="1" s="1"/>
  <c r="BU348" i="1"/>
  <c r="Y328" i="1"/>
  <c r="DX277" i="1"/>
  <c r="AM93" i="1"/>
  <c r="AM144" i="1" s="1"/>
  <c r="CN105" i="1"/>
  <c r="CN156" i="1" s="1"/>
  <c r="AM285" i="1"/>
  <c r="S293" i="1"/>
  <c r="S101" i="1"/>
  <c r="S152" i="1" s="1"/>
  <c r="EC85" i="1"/>
  <c r="EC136" i="1" s="1"/>
  <c r="DK85" i="1"/>
  <c r="DK136" i="1" s="1"/>
  <c r="EK89" i="1"/>
  <c r="EK140" i="1" s="1"/>
  <c r="DY345" i="1"/>
  <c r="AK309" i="1"/>
  <c r="DA305" i="1"/>
  <c r="CK89" i="1"/>
  <c r="CK140" i="1" s="1"/>
  <c r="CQ309" i="1"/>
  <c r="CE309" i="1"/>
  <c r="EI297" i="1"/>
  <c r="BN301" i="1"/>
  <c r="V305" i="1"/>
  <c r="AH301" i="1"/>
  <c r="CQ305" i="1"/>
  <c r="CM301" i="1"/>
  <c r="BM309" i="1"/>
  <c r="AM309" i="1"/>
  <c r="CL301" i="1"/>
  <c r="BU301" i="1"/>
  <c r="CB309" i="1"/>
  <c r="CD305" i="1"/>
  <c r="CU309" i="1"/>
  <c r="EN285" i="1"/>
  <c r="EC309" i="1"/>
  <c r="AB277" i="1"/>
  <c r="DH301" i="1"/>
  <c r="DJ305" i="1"/>
  <c r="AI309" i="1"/>
  <c r="BL309" i="1"/>
  <c r="CB305" i="1"/>
  <c r="EH305" i="1"/>
  <c r="AC301" i="1"/>
  <c r="AB305" i="1"/>
  <c r="AA309" i="1"/>
  <c r="AB301" i="1"/>
  <c r="CJ301" i="1"/>
  <c r="EF297" i="1"/>
  <c r="BW285" i="1"/>
  <c r="ED297" i="1"/>
  <c r="CB301" i="1"/>
  <c r="CP309" i="1"/>
  <c r="BT309" i="1"/>
  <c r="AC309" i="1"/>
  <c r="AJ309" i="1"/>
  <c r="AG309" i="1"/>
  <c r="CO309" i="1"/>
  <c r="DL305" i="1"/>
  <c r="CW305" i="1"/>
  <c r="EH309" i="1"/>
  <c r="AF305" i="1"/>
  <c r="CF301" i="1"/>
  <c r="AJ305" i="1"/>
  <c r="EB305" i="1"/>
  <c r="AV297" i="1"/>
  <c r="BX297" i="1"/>
  <c r="EM301" i="1"/>
  <c r="DA285" i="1"/>
  <c r="BV301" i="1"/>
  <c r="CL309" i="1"/>
  <c r="DG285" i="1"/>
  <c r="EF301" i="1"/>
  <c r="AC305" i="1"/>
  <c r="EH301" i="1"/>
  <c r="CT285" i="1"/>
  <c r="V289" i="1"/>
  <c r="CX297" i="1"/>
  <c r="CB281" i="1"/>
  <c r="AC285" i="1"/>
  <c r="BT285" i="1"/>
  <c r="BN293" i="1"/>
  <c r="EQ293" i="1"/>
  <c r="CP285" i="1"/>
  <c r="AI297" i="1"/>
  <c r="EA301" i="1"/>
  <c r="CT281" i="1"/>
  <c r="ED281" i="1"/>
  <c r="EC281" i="1"/>
  <c r="EL281" i="1"/>
  <c r="V277" i="1"/>
  <c r="CG297" i="1"/>
  <c r="CJ281" i="1"/>
  <c r="BU281" i="1"/>
  <c r="DI309" i="1"/>
  <c r="EO281" i="1"/>
  <c r="CK297" i="1"/>
  <c r="S301" i="1"/>
  <c r="CH277" i="1"/>
  <c r="AG301" i="1"/>
  <c r="AA297" i="1"/>
  <c r="W301" i="1"/>
  <c r="DJ301" i="1"/>
  <c r="ED305" i="1"/>
  <c r="BT277" i="1"/>
  <c r="ER297" i="1"/>
  <c r="DA277" i="1"/>
  <c r="BT301" i="1"/>
  <c r="AV301" i="1"/>
  <c r="EC305" i="1"/>
  <c r="CN285" i="1"/>
  <c r="BL301" i="1"/>
  <c r="CI301" i="1"/>
  <c r="CS301" i="1"/>
  <c r="EJ305" i="1"/>
  <c r="EI309" i="1"/>
  <c r="W309" i="1"/>
  <c r="S297" i="1"/>
  <c r="CR301" i="1"/>
  <c r="AL285" i="1"/>
  <c r="AA301" i="1"/>
  <c r="DI305" i="1"/>
  <c r="BN305" i="1"/>
  <c r="EI277" i="1"/>
  <c r="AV281" i="1"/>
  <c r="EF285" i="1"/>
  <c r="W293" i="1"/>
  <c r="BM281" i="1"/>
  <c r="S289" i="1"/>
  <c r="DG305" i="1"/>
  <c r="AG277" i="1"/>
  <c r="EQ309" i="1"/>
  <c r="CH305" i="1"/>
  <c r="BL285" i="1"/>
  <c r="DA301" i="1"/>
  <c r="CM277" i="1"/>
  <c r="BW277" i="1"/>
  <c r="DG293" i="1"/>
  <c r="EC293" i="1"/>
  <c r="T301" i="1"/>
  <c r="S309" i="1"/>
  <c r="V309" i="1"/>
  <c r="EP309" i="1"/>
  <c r="AI301" i="1"/>
  <c r="BX309" i="1"/>
  <c r="CE301" i="1"/>
  <c r="AT281" i="1"/>
  <c r="AU277" i="1"/>
  <c r="AL309" i="1"/>
  <c r="AI277" i="1"/>
  <c r="BN309" i="1"/>
  <c r="CW277" i="1"/>
  <c r="DK297" i="1"/>
  <c r="CH285" i="1"/>
  <c r="CC285" i="1"/>
  <c r="AE305" i="1"/>
  <c r="AE277" i="1"/>
  <c r="CD285" i="1"/>
  <c r="BN289" i="1"/>
  <c r="CF309" i="1"/>
  <c r="CV277" i="1"/>
  <c r="DL301" i="1"/>
  <c r="CS305" i="1"/>
  <c r="BT305" i="1"/>
  <c r="CE285" i="1"/>
  <c r="ES301" i="1"/>
  <c r="BV309" i="1"/>
  <c r="BU277" i="1"/>
  <c r="BX301" i="1"/>
  <c r="EQ289" i="1"/>
  <c r="S277" i="1"/>
  <c r="Y301" i="1"/>
  <c r="EH281" i="1"/>
  <c r="BV277" i="1"/>
  <c r="CK289" i="1"/>
  <c r="CG281" i="1"/>
  <c r="CM293" i="1"/>
  <c r="EM297" i="1"/>
  <c r="EG301" i="1"/>
  <c r="EP301" i="1"/>
  <c r="CC301" i="1"/>
  <c r="DW301" i="1"/>
  <c r="AH305" i="1"/>
  <c r="DW305" i="1"/>
  <c r="CW281" i="1"/>
  <c r="CH289" i="1"/>
  <c r="CK301" i="1"/>
  <c r="CV305" i="1"/>
  <c r="DL309" i="1"/>
  <c r="EJ309" i="1"/>
  <c r="AL305" i="1"/>
  <c r="EM305" i="1"/>
  <c r="AT309" i="1"/>
  <c r="AB285" i="1"/>
  <c r="BM301" i="1"/>
  <c r="CO305" i="1"/>
  <c r="EP305" i="1"/>
  <c r="EF277" i="1"/>
  <c r="BV297" i="1"/>
  <c r="CY301" i="1"/>
  <c r="EA309" i="1"/>
  <c r="EL309" i="1"/>
  <c r="BO301" i="1"/>
  <c r="T305" i="1"/>
  <c r="AA281" i="1"/>
  <c r="CP281" i="1"/>
  <c r="DW281" i="1"/>
  <c r="AK281" i="1"/>
  <c r="BM289" i="1"/>
  <c r="AF293" i="1"/>
  <c r="CV293" i="1"/>
  <c r="EC301" i="1"/>
  <c r="CU305" i="1"/>
  <c r="DK305" i="1"/>
  <c r="BN277" i="1"/>
  <c r="W305" i="1"/>
  <c r="BT289" i="1"/>
  <c r="AN301" i="1"/>
  <c r="EH277" i="1"/>
  <c r="EL285" i="1"/>
  <c r="AA289" i="1"/>
  <c r="Y297" i="1"/>
  <c r="CQ301" i="1"/>
  <c r="CW301" i="1"/>
  <c r="AU301" i="1"/>
  <c r="CR305" i="1"/>
  <c r="CJ309" i="1"/>
  <c r="EK277" i="1"/>
  <c r="CD297" i="1"/>
  <c r="V293" i="1"/>
  <c r="DG301" i="1"/>
  <c r="CY305" i="1"/>
  <c r="AN309" i="1"/>
  <c r="CG309" i="1"/>
  <c r="CH309" i="1"/>
  <c r="T277" i="1"/>
  <c r="CQ277" i="1"/>
  <c r="CN289" i="1"/>
  <c r="AB297" i="1"/>
  <c r="W297" i="1"/>
  <c r="Y293" i="1"/>
  <c r="ED301" i="1"/>
  <c r="EN301" i="1"/>
  <c r="ER305" i="1"/>
  <c r="EO305" i="1"/>
  <c r="BU309" i="1"/>
  <c r="EQ301" i="1"/>
  <c r="EL305" i="1"/>
  <c r="DW277" i="1"/>
  <c r="BV281" i="1"/>
  <c r="AJ289" i="1"/>
  <c r="AF297" i="1"/>
  <c r="DA289" i="1"/>
  <c r="CO301" i="1"/>
  <c r="AL301" i="1"/>
  <c r="AT301" i="1"/>
  <c r="AT305" i="1"/>
  <c r="CV309" i="1"/>
  <c r="AU285" i="1"/>
  <c r="CT305" i="1"/>
  <c r="AN305" i="1"/>
  <c r="AV305" i="1"/>
  <c r="CD309" i="1"/>
  <c r="CM309" i="1"/>
  <c r="CL305" i="1"/>
  <c r="CF305" i="1"/>
  <c r="EA305" i="1"/>
  <c r="DH309" i="1"/>
  <c r="CT309" i="1"/>
  <c r="CX301" i="1"/>
  <c r="CU301" i="1"/>
  <c r="EN305" i="1"/>
  <c r="AE309" i="1"/>
  <c r="DK309" i="1"/>
  <c r="CW309" i="1"/>
  <c r="DW309" i="1"/>
  <c r="AB309" i="1"/>
  <c r="EM289" i="1"/>
  <c r="BL277" i="1"/>
  <c r="CL277" i="1"/>
  <c r="BO277" i="1"/>
  <c r="CC281" i="1"/>
  <c r="CF285" i="1"/>
  <c r="CJ289" i="1"/>
  <c r="DH290" i="1"/>
  <c r="AU293" i="1"/>
  <c r="CK293" i="1"/>
  <c r="ER301" i="1"/>
  <c r="EJ301" i="1"/>
  <c r="EI301" i="1"/>
  <c r="AK301" i="1"/>
  <c r="CG305" i="1"/>
  <c r="CC305" i="1"/>
  <c r="S305" i="1"/>
  <c r="EG305" i="1"/>
  <c r="BU305" i="1"/>
  <c r="AG281" i="1"/>
  <c r="AH293" i="1"/>
  <c r="ER281" i="1"/>
  <c r="EB289" i="1"/>
  <c r="EJ293" i="1"/>
  <c r="EK301" i="1"/>
  <c r="EI305" i="1"/>
  <c r="Y309" i="1"/>
  <c r="CN309" i="1"/>
  <c r="CS309" i="1"/>
  <c r="DA309" i="1"/>
  <c r="EP289" i="1"/>
  <c r="CH301" i="1"/>
  <c r="EA281" i="1"/>
  <c r="EB281" i="1"/>
  <c r="EM286" i="1"/>
  <c r="DJ293" i="1"/>
  <c r="CT301" i="1"/>
  <c r="CX305" i="1"/>
  <c r="AI305" i="1"/>
  <c r="BX305" i="1"/>
  <c r="BW305" i="1"/>
  <c r="CN305" i="1"/>
  <c r="CJ305" i="1"/>
  <c r="CP305" i="1"/>
  <c r="EM309" i="1"/>
  <c r="AH309" i="1"/>
  <c r="BO309" i="1"/>
  <c r="ES309" i="1"/>
  <c r="DL289" i="1"/>
  <c r="EB309" i="1"/>
  <c r="CW297" i="1"/>
  <c r="AE281" i="1"/>
  <c r="AC277" i="1"/>
  <c r="V285" i="1"/>
  <c r="CX293" i="1"/>
  <c r="Y281" i="1"/>
  <c r="CG293" i="1"/>
  <c r="DI301" i="1"/>
  <c r="BW301" i="1"/>
  <c r="EF309" i="1"/>
  <c r="EO309" i="1"/>
  <c r="W281" i="1"/>
  <c r="AT289" i="1"/>
  <c r="AE293" i="1"/>
  <c r="CP301" i="1"/>
  <c r="EO301" i="1"/>
  <c r="CK305" i="1"/>
  <c r="DG309" i="1"/>
  <c r="EN309" i="1"/>
  <c r="AU309" i="1"/>
  <c r="CI309" i="1"/>
  <c r="DJ309" i="1"/>
  <c r="CI285" i="1"/>
  <c r="CQ289" i="1"/>
  <c r="AK277" i="1"/>
  <c r="CM281" i="1"/>
  <c r="ER289" i="1"/>
  <c r="AA305" i="1"/>
  <c r="AM305" i="1"/>
  <c r="AF281" i="1"/>
  <c r="AF301" i="1"/>
  <c r="AE301" i="1"/>
  <c r="AV309" i="1"/>
  <c r="CR309" i="1"/>
  <c r="CM97" i="1"/>
  <c r="CM148" i="1" s="1"/>
  <c r="CE101" i="1"/>
  <c r="CE152" i="1" s="1"/>
  <c r="CA340" i="1"/>
  <c r="BU292" i="1"/>
  <c r="CF85" i="1"/>
  <c r="CF136" i="1" s="1"/>
  <c r="H136" i="1" s="1"/>
  <c r="ES292" i="1"/>
  <c r="EA93" i="1"/>
  <c r="EA144" i="1" s="1"/>
  <c r="ED93" i="1"/>
  <c r="ED144" i="1" s="1"/>
  <c r="DX328" i="1"/>
  <c r="CS85" i="1"/>
  <c r="CS136" i="1" s="1"/>
  <c r="CR105" i="1"/>
  <c r="CR156" i="1" s="1"/>
  <c r="BF175" i="1"/>
  <c r="BF253" i="1" s="1"/>
  <c r="H96" i="1"/>
  <c r="EO105" i="1"/>
  <c r="EO156" i="1" s="1"/>
  <c r="H104" i="1"/>
  <c r="ER93" i="1"/>
  <c r="ER144" i="1" s="1"/>
  <c r="DG332" i="1"/>
  <c r="DG89" i="1"/>
  <c r="DG140" i="1" s="1"/>
  <c r="EA85" i="1"/>
  <c r="EA136" i="1" s="1"/>
  <c r="EO97" i="1"/>
  <c r="EO148" i="1" s="1"/>
  <c r="EO93" i="1"/>
  <c r="EO144" i="1" s="1"/>
  <c r="BO336" i="1"/>
  <c r="BO93" i="1"/>
  <c r="BO144" i="1" s="1"/>
  <c r="AJ344" i="1"/>
  <c r="AJ101" i="1"/>
  <c r="AJ152" i="1" s="1"/>
  <c r="EF340" i="1"/>
  <c r="EF97" i="1"/>
  <c r="EF148" i="1" s="1"/>
  <c r="AL340" i="1"/>
  <c r="AL97" i="1"/>
  <c r="AL148" i="1" s="1"/>
  <c r="DW348" i="1"/>
  <c r="CU336" i="1"/>
  <c r="CU93" i="1"/>
  <c r="CU144" i="1" s="1"/>
  <c r="BN348" i="1"/>
  <c r="BN105" i="1"/>
  <c r="BN156" i="1" s="1"/>
  <c r="CF101" i="1"/>
  <c r="CF152" i="1" s="1"/>
  <c r="CF344" i="1"/>
  <c r="AJ348" i="1"/>
  <c r="AJ105" i="1"/>
  <c r="AJ156" i="1" s="1"/>
  <c r="EL328" i="1"/>
  <c r="EL85" i="1"/>
  <c r="EL136" i="1" s="1"/>
  <c r="EL105" i="1"/>
  <c r="EL156" i="1" s="1"/>
  <c r="EL348" i="1"/>
  <c r="DG348" i="1"/>
  <c r="DG105" i="1"/>
  <c r="DG156" i="1" s="1"/>
  <c r="EI348" i="1"/>
  <c r="EI105" i="1"/>
  <c r="EI156" i="1" s="1"/>
  <c r="DX304" i="1"/>
  <c r="H84" i="1"/>
  <c r="I84" i="1" s="1"/>
  <c r="CL336" i="1"/>
  <c r="CL93" i="1"/>
  <c r="CL144" i="1" s="1"/>
  <c r="EI280" i="1"/>
  <c r="DG276" i="1"/>
  <c r="AB85" i="1"/>
  <c r="AB136" i="1" s="1"/>
  <c r="AB328" i="1"/>
  <c r="AU280" i="1"/>
  <c r="AH288" i="1"/>
  <c r="BW344" i="1"/>
  <c r="BW101" i="1"/>
  <c r="BW152" i="1" s="1"/>
  <c r="CS296" i="1"/>
  <c r="CN292" i="1"/>
  <c r="CM328" i="1"/>
  <c r="CM85" i="1"/>
  <c r="CM136" i="1" s="1"/>
  <c r="Y89" i="1"/>
  <c r="Y140" i="1" s="1"/>
  <c r="Y332" i="1"/>
  <c r="CI276" i="1"/>
  <c r="EI85" i="1"/>
  <c r="EI136" i="1" s="1"/>
  <c r="EI328" i="1"/>
  <c r="CY328" i="1"/>
  <c r="CY85" i="1"/>
  <c r="CY136" i="1" s="1"/>
  <c r="BM284" i="1"/>
  <c r="CR284" i="1"/>
  <c r="CY336" i="1"/>
  <c r="CY93" i="1"/>
  <c r="CY144" i="1" s="1"/>
  <c r="V280" i="1"/>
  <c r="BO288" i="1"/>
  <c r="BV284" i="1"/>
  <c r="BO344" i="1"/>
  <c r="BO101" i="1"/>
  <c r="BO152" i="1" s="1"/>
  <c r="EP344" i="1"/>
  <c r="EP101" i="1"/>
  <c r="EP152" i="1" s="1"/>
  <c r="BT344" i="1"/>
  <c r="BT101" i="1"/>
  <c r="BT152" i="1" s="1"/>
  <c r="CF348" i="1"/>
  <c r="CF105" i="1"/>
  <c r="CF156" i="1" s="1"/>
  <c r="CP296" i="1"/>
  <c r="AV348" i="1"/>
  <c r="AV105" i="1"/>
  <c r="AV156" i="1" s="1"/>
  <c r="CX109" i="1"/>
  <c r="CX160" i="1" s="1"/>
  <c r="CX352" i="1"/>
  <c r="EC352" i="1"/>
  <c r="EC109" i="1"/>
  <c r="EC160" i="1" s="1"/>
  <c r="CM304" i="1"/>
  <c r="CJ85" i="1"/>
  <c r="CJ136" i="1" s="1"/>
  <c r="CJ328" i="1"/>
  <c r="EL89" i="1"/>
  <c r="EL140" i="1" s="1"/>
  <c r="EL332" i="1"/>
  <c r="CK276" i="1"/>
  <c r="CP93" i="1"/>
  <c r="CP144" i="1" s="1"/>
  <c r="CP336" i="1"/>
  <c r="BM93" i="1"/>
  <c r="BM144" i="1" s="1"/>
  <c r="BM336" i="1"/>
  <c r="AU93" i="1"/>
  <c r="AU144" i="1" s="1"/>
  <c r="AU336" i="1"/>
  <c r="EN97" i="1"/>
  <c r="EN148" i="1" s="1"/>
  <c r="EN340" i="1"/>
  <c r="ES93" i="1"/>
  <c r="ES144" i="1" s="1"/>
  <c r="ES336" i="1"/>
  <c r="P93" i="1"/>
  <c r="CV288" i="1"/>
  <c r="EH336" i="1"/>
  <c r="EH93" i="1"/>
  <c r="EH144" i="1" s="1"/>
  <c r="AG340" i="1"/>
  <c r="AG97" i="1"/>
  <c r="AG148" i="1" s="1"/>
  <c r="DX288" i="1"/>
  <c r="CE98" i="1"/>
  <c r="CE149" i="1" s="1"/>
  <c r="DW292" i="1"/>
  <c r="CH292" i="1"/>
  <c r="CI344" i="1"/>
  <c r="CI101" i="1"/>
  <c r="CI152" i="1" s="1"/>
  <c r="BT296" i="1"/>
  <c r="EB348" i="1"/>
  <c r="EB105" i="1"/>
  <c r="EB156" i="1" s="1"/>
  <c r="ED276" i="1"/>
  <c r="CW352" i="1"/>
  <c r="CW109" i="1"/>
  <c r="CW160" i="1" s="1"/>
  <c r="EH113" i="1"/>
  <c r="EH164" i="1" s="1"/>
  <c r="EH356" i="1"/>
  <c r="AA356" i="1"/>
  <c r="AA113" i="1"/>
  <c r="AA164" i="1" s="1"/>
  <c r="Q113" i="1"/>
  <c r="CM356" i="1"/>
  <c r="CM113" i="1"/>
  <c r="CM164" i="1" s="1"/>
  <c r="EM117" i="1"/>
  <c r="EM168" i="1" s="1"/>
  <c r="EM360" i="1"/>
  <c r="AJ360" i="1"/>
  <c r="AJ117" i="1"/>
  <c r="AJ168" i="1" s="1"/>
  <c r="EK117" i="1"/>
  <c r="EK168" i="1" s="1"/>
  <c r="EK360" i="1"/>
  <c r="H112" i="1"/>
  <c r="CA113" i="1"/>
  <c r="CA164" i="1" s="1"/>
  <c r="CA356" i="1"/>
  <c r="EG109" i="1"/>
  <c r="EG160" i="1" s="1"/>
  <c r="EG352" i="1"/>
  <c r="EP93" i="1"/>
  <c r="EP144" i="1" s="1"/>
  <c r="EP336" i="1"/>
  <c r="CE280" i="1"/>
  <c r="CY332" i="1"/>
  <c r="CY89" i="1"/>
  <c r="CY140" i="1" s="1"/>
  <c r="AT276" i="1"/>
  <c r="CN276" i="1"/>
  <c r="CT336" i="1"/>
  <c r="CT93" i="1"/>
  <c r="CT144" i="1" s="1"/>
  <c r="CY284" i="1"/>
  <c r="AC93" i="1"/>
  <c r="AC144" i="1" s="1"/>
  <c r="AC336" i="1"/>
  <c r="EJ280" i="1"/>
  <c r="EC288" i="1"/>
  <c r="T336" i="1"/>
  <c r="T93" i="1"/>
  <c r="T144" i="1" s="1"/>
  <c r="CB336" i="1"/>
  <c r="CB93" i="1"/>
  <c r="CB144" i="1" s="1"/>
  <c r="AJ340" i="1"/>
  <c r="AJ97" i="1"/>
  <c r="AJ148" i="1" s="1"/>
  <c r="CW336" i="1"/>
  <c r="CW93" i="1"/>
  <c r="CW144" i="1" s="1"/>
  <c r="EI288" i="1"/>
  <c r="AN288" i="1"/>
  <c r="CD288" i="1"/>
  <c r="Y288" i="1"/>
  <c r="CM344" i="1"/>
  <c r="CM101" i="1"/>
  <c r="CM152" i="1" s="1"/>
  <c r="CC296" i="1"/>
  <c r="EP348" i="1"/>
  <c r="EP105" i="1"/>
  <c r="EP156" i="1" s="1"/>
  <c r="AU296" i="1"/>
  <c r="EG276" i="1"/>
  <c r="S113" i="1"/>
  <c r="S164" i="1" s="1"/>
  <c r="S356" i="1"/>
  <c r="CH113" i="1"/>
  <c r="CH164" i="1" s="1"/>
  <c r="CH356" i="1"/>
  <c r="DA356" i="1"/>
  <c r="BM304" i="1"/>
  <c r="Q117" i="1"/>
  <c r="AC332" i="1"/>
  <c r="AC89" i="1"/>
  <c r="AC140" i="1" s="1"/>
  <c r="CN340" i="1"/>
  <c r="CN97" i="1"/>
  <c r="CN148" i="1" s="1"/>
  <c r="AL288" i="1"/>
  <c r="CO352" i="1"/>
  <c r="CO109" i="1"/>
  <c r="CO160" i="1" s="1"/>
  <c r="BV328" i="1"/>
  <c r="BV85" i="1"/>
  <c r="BV136" i="1" s="1"/>
  <c r="CP89" i="1"/>
  <c r="CP140" i="1" s="1"/>
  <c r="CP332" i="1"/>
  <c r="BW280" i="1"/>
  <c r="AT85" i="1"/>
  <c r="AT136" i="1" s="1"/>
  <c r="AT328" i="1"/>
  <c r="CR276" i="1"/>
  <c r="DJ284" i="1"/>
  <c r="DJ93" i="1"/>
  <c r="DJ144" i="1" s="1"/>
  <c r="DJ336" i="1"/>
  <c r="BX332" i="1"/>
  <c r="BX89" i="1"/>
  <c r="BX140" i="1" s="1"/>
  <c r="CH280" i="1"/>
  <c r="EJ284" i="1"/>
  <c r="AG288" i="1"/>
  <c r="AT344" i="1"/>
  <c r="AT101" i="1"/>
  <c r="AT152" i="1" s="1"/>
  <c r="T340" i="1"/>
  <c r="T97" i="1"/>
  <c r="T148" i="1" s="1"/>
  <c r="AN340" i="1"/>
  <c r="AN97" i="1"/>
  <c r="AN148" i="1" s="1"/>
  <c r="AN292" i="1"/>
  <c r="CH296" i="1"/>
  <c r="DH296" i="1"/>
  <c r="EB296" i="1"/>
  <c r="BV348" i="1"/>
  <c r="BV105" i="1"/>
  <c r="BV156" i="1" s="1"/>
  <c r="DA348" i="1"/>
  <c r="AM352" i="1"/>
  <c r="AM109" i="1"/>
  <c r="AM160" i="1" s="1"/>
  <c r="DL352" i="1"/>
  <c r="CT356" i="1"/>
  <c r="CT113" i="1"/>
  <c r="CT164" i="1" s="1"/>
  <c r="EF304" i="1"/>
  <c r="ER113" i="1"/>
  <c r="ER164" i="1" s="1"/>
  <c r="ER356" i="1"/>
  <c r="BU356" i="1"/>
  <c r="BU113" i="1"/>
  <c r="BU164" i="1" s="1"/>
  <c r="AV360" i="1"/>
  <c r="AV117" i="1"/>
  <c r="AV168" i="1" s="1"/>
  <c r="BM356" i="1"/>
  <c r="BM113" i="1"/>
  <c r="BM164" i="1" s="1"/>
  <c r="AO360" i="1"/>
  <c r="EJ360" i="1"/>
  <c r="EJ117" i="1"/>
  <c r="EJ168" i="1" s="1"/>
  <c r="CD360" i="1"/>
  <c r="CD117" i="1"/>
  <c r="CD168" i="1" s="1"/>
  <c r="CA280" i="1"/>
  <c r="W85" i="1"/>
  <c r="W136" i="1" s="1"/>
  <c r="W328" i="1"/>
  <c r="AV89" i="1"/>
  <c r="AV140" i="1" s="1"/>
  <c r="AV332" i="1"/>
  <c r="BW89" i="1"/>
  <c r="BW140" i="1" s="1"/>
  <c r="BW332" i="1"/>
  <c r="BN93" i="1"/>
  <c r="BN144" i="1" s="1"/>
  <c r="BN336" i="1"/>
  <c r="BU97" i="1"/>
  <c r="BU148" i="1" s="1"/>
  <c r="BU340" i="1"/>
  <c r="DI93" i="1"/>
  <c r="DI144" i="1" s="1"/>
  <c r="DI336" i="1"/>
  <c r="CM94" i="1"/>
  <c r="CM145" i="1" s="1"/>
  <c r="CM288" i="1"/>
  <c r="AK292" i="1"/>
  <c r="CU101" i="1"/>
  <c r="CU152" i="1" s="1"/>
  <c r="CU344" i="1"/>
  <c r="AT348" i="1"/>
  <c r="AT105" i="1"/>
  <c r="AT156" i="1" s="1"/>
  <c r="AI348" i="1"/>
  <c r="AI105" i="1"/>
  <c r="AI156" i="1" s="1"/>
  <c r="AN348" i="1"/>
  <c r="AN105" i="1"/>
  <c r="AN156" i="1" s="1"/>
  <c r="EQ296" i="1"/>
  <c r="CQ296" i="1"/>
  <c r="EP86" i="1"/>
  <c r="EP137" i="1" s="1"/>
  <c r="CG300" i="1"/>
  <c r="AL109" i="1"/>
  <c r="AL160" i="1" s="1"/>
  <c r="AL352" i="1"/>
  <c r="EF109" i="1"/>
  <c r="EF160" i="1" s="1"/>
  <c r="EF352" i="1"/>
  <c r="EQ304" i="1"/>
  <c r="DH360" i="1"/>
  <c r="DH117" i="1"/>
  <c r="DH168" i="1" s="1"/>
  <c r="CU117" i="1"/>
  <c r="CU168" i="1" s="1"/>
  <c r="CU360" i="1"/>
  <c r="CA276" i="1"/>
  <c r="BL85" i="1"/>
  <c r="BL136" i="1" s="1"/>
  <c r="BL328" i="1"/>
  <c r="AI284" i="1"/>
  <c r="AT284" i="1"/>
  <c r="ES284" i="1"/>
  <c r="R85" i="1"/>
  <c r="CJ89" i="1"/>
  <c r="CJ140" i="1" s="1"/>
  <c r="CJ332" i="1"/>
  <c r="CS280" i="1"/>
  <c r="CS332" i="1"/>
  <c r="CS89" i="1"/>
  <c r="CS140" i="1" s="1"/>
  <c r="BV332" i="1"/>
  <c r="BV89" i="1"/>
  <c r="BV140" i="1" s="1"/>
  <c r="DK332" i="1"/>
  <c r="DK89" i="1"/>
  <c r="DK140" i="1" s="1"/>
  <c r="CH93" i="1"/>
  <c r="CH144" i="1" s="1"/>
  <c r="CH336" i="1"/>
  <c r="DW288" i="1"/>
  <c r="AJ93" i="1"/>
  <c r="AJ144" i="1" s="1"/>
  <c r="AJ336" i="1"/>
  <c r="T284" i="1"/>
  <c r="CG336" i="1"/>
  <c r="CG93" i="1"/>
  <c r="CG144" i="1" s="1"/>
  <c r="V101" i="1"/>
  <c r="V152" i="1" s="1"/>
  <c r="V344" i="1"/>
  <c r="AG344" i="1"/>
  <c r="AG101" i="1"/>
  <c r="AG152" i="1" s="1"/>
  <c r="CC292" i="1"/>
  <c r="CA296" i="1"/>
  <c r="EH296" i="1"/>
  <c r="DX348" i="1"/>
  <c r="CU348" i="1"/>
  <c r="CU105" i="1"/>
  <c r="CU156" i="1" s="1"/>
  <c r="EM352" i="1"/>
  <c r="EM109" i="1"/>
  <c r="EM160" i="1" s="1"/>
  <c r="ED86" i="1"/>
  <c r="ED137" i="1" s="1"/>
  <c r="ED329" i="1"/>
  <c r="EL300" i="1"/>
  <c r="DI109" i="1"/>
  <c r="DI160" i="1" s="1"/>
  <c r="DI352" i="1"/>
  <c r="CG109" i="1"/>
  <c r="CG160" i="1" s="1"/>
  <c r="CG352" i="1"/>
  <c r="AE352" i="1"/>
  <c r="AE109" i="1"/>
  <c r="AE160" i="1" s="1"/>
  <c r="AT352" i="1"/>
  <c r="AT109" i="1"/>
  <c r="AT160" i="1" s="1"/>
  <c r="CX356" i="1"/>
  <c r="CX113" i="1"/>
  <c r="CX164" i="1" s="1"/>
  <c r="DG356" i="1"/>
  <c r="DG113" i="1"/>
  <c r="DG164" i="1" s="1"/>
  <c r="AR356" i="1"/>
  <c r="EF113" i="1"/>
  <c r="EF164" i="1" s="1"/>
  <c r="EF356" i="1"/>
  <c r="CE304" i="1"/>
  <c r="EQ356" i="1"/>
  <c r="EQ113" i="1"/>
  <c r="EQ164" i="1" s="1"/>
  <c r="CC308" i="1"/>
  <c r="CA305" i="1"/>
  <c r="CE328" i="1"/>
  <c r="CE85" i="1"/>
  <c r="CE136" i="1" s="1"/>
  <c r="DH344" i="1"/>
  <c r="DH101" i="1"/>
  <c r="DH152" i="1" s="1"/>
  <c r="AO292" i="1"/>
  <c r="CN101" i="1"/>
  <c r="CN152" i="1" s="1"/>
  <c r="CN344" i="1"/>
  <c r="DY348" i="1"/>
  <c r="EJ348" i="1"/>
  <c r="EJ105" i="1"/>
  <c r="EJ156" i="1" s="1"/>
  <c r="CE348" i="1"/>
  <c r="CE105" i="1"/>
  <c r="CE156" i="1" s="1"/>
  <c r="DA332" i="1"/>
  <c r="ER86" i="1"/>
  <c r="ER137" i="1" s="1"/>
  <c r="EJ352" i="1"/>
  <c r="EJ109" i="1"/>
  <c r="EJ160" i="1" s="1"/>
  <c r="CE356" i="1"/>
  <c r="CE113" i="1"/>
  <c r="CE164" i="1" s="1"/>
  <c r="EO113" i="1"/>
  <c r="EO164" i="1" s="1"/>
  <c r="EO356" i="1"/>
  <c r="CI304" i="1"/>
  <c r="Y360" i="1"/>
  <c r="Y117" i="1"/>
  <c r="Y168" i="1" s="1"/>
  <c r="AC85" i="1"/>
  <c r="AC136" i="1" s="1"/>
  <c r="AC328" i="1"/>
  <c r="DL284" i="1"/>
  <c r="CT340" i="1"/>
  <c r="CT97" i="1"/>
  <c r="CT148" i="1" s="1"/>
  <c r="BO352" i="1"/>
  <c r="BO109" i="1"/>
  <c r="BO160" i="1" s="1"/>
  <c r="BX356" i="1"/>
  <c r="BX113" i="1"/>
  <c r="BX164" i="1" s="1"/>
  <c r="CI356" i="1"/>
  <c r="CI113" i="1"/>
  <c r="CI164" i="1" s="1"/>
  <c r="BV360" i="1"/>
  <c r="BV117" i="1"/>
  <c r="BV168" i="1" s="1"/>
  <c r="AF360" i="1"/>
  <c r="AF117" i="1"/>
  <c r="AF168" i="1" s="1"/>
  <c r="DK117" i="1"/>
  <c r="DK168" i="1" s="1"/>
  <c r="DK360" i="1"/>
  <c r="CY117" i="1"/>
  <c r="CY168" i="1" s="1"/>
  <c r="CY360" i="1"/>
  <c r="W117" i="1"/>
  <c r="W168" i="1" s="1"/>
  <c r="W360" i="1"/>
  <c r="AR360" i="1"/>
  <c r="CC117" i="1"/>
  <c r="CC168" i="1" s="1"/>
  <c r="CC360" i="1"/>
  <c r="R89" i="1"/>
  <c r="DZ328" i="1"/>
  <c r="CC89" i="1"/>
  <c r="CC140" i="1" s="1"/>
  <c r="CC332" i="1"/>
  <c r="CO89" i="1"/>
  <c r="CO140" i="1" s="1"/>
  <c r="CO332" i="1"/>
  <c r="EP284" i="1"/>
  <c r="T280" i="1"/>
  <c r="EQ340" i="1"/>
  <c r="EQ97" i="1"/>
  <c r="EQ148" i="1" s="1"/>
  <c r="AH93" i="1"/>
  <c r="AH144" i="1" s="1"/>
  <c r="AH336" i="1"/>
  <c r="T292" i="1"/>
  <c r="AE85" i="1"/>
  <c r="AE136" i="1" s="1"/>
  <c r="AE328" i="1"/>
  <c r="CM89" i="1"/>
  <c r="CM140" i="1" s="1"/>
  <c r="CM332" i="1"/>
  <c r="W276" i="1"/>
  <c r="CO280" i="1"/>
  <c r="DY332" i="1"/>
  <c r="EA288" i="1"/>
  <c r="DW340" i="1"/>
  <c r="AA336" i="1"/>
  <c r="AA93" i="1"/>
  <c r="AA144" i="1" s="1"/>
  <c r="EG336" i="1"/>
  <c r="EG93" i="1"/>
  <c r="EG144" i="1" s="1"/>
  <c r="EG340" i="1"/>
  <c r="EG97" i="1"/>
  <c r="EG148" i="1" s="1"/>
  <c r="BU93" i="1"/>
  <c r="BU144" i="1" s="1"/>
  <c r="BU336" i="1"/>
  <c r="CO288" i="1"/>
  <c r="BW340" i="1"/>
  <c r="BW97" i="1"/>
  <c r="BW148" i="1" s="1"/>
  <c r="AU344" i="1"/>
  <c r="AU101" i="1"/>
  <c r="AU152" i="1" s="1"/>
  <c r="BL105" i="1"/>
  <c r="BL156" i="1" s="1"/>
  <c r="BL348" i="1"/>
  <c r="ER344" i="1"/>
  <c r="ER101" i="1"/>
  <c r="ER152" i="1" s="1"/>
  <c r="DU296" i="1"/>
  <c r="DZ332" i="1"/>
  <c r="CX276" i="1"/>
  <c r="DW332" i="1"/>
  <c r="CQ280" i="1"/>
  <c r="CF276" i="1"/>
  <c r="AT89" i="1"/>
  <c r="AT140" i="1" s="1"/>
  <c r="AT332" i="1"/>
  <c r="M89" i="1"/>
  <c r="DX280" i="1"/>
  <c r="DX332" i="1"/>
  <c r="AA276" i="1"/>
  <c r="EN280" i="1"/>
  <c r="BX280" i="1"/>
  <c r="CU89" i="1"/>
  <c r="CU140" i="1" s="1"/>
  <c r="CU332" i="1"/>
  <c r="AA89" i="1"/>
  <c r="AA140" i="1" s="1"/>
  <c r="AA332" i="1"/>
  <c r="DJ280" i="1"/>
  <c r="BN280" i="1"/>
  <c r="DG288" i="1"/>
  <c r="BU288" i="1"/>
  <c r="BL97" i="1"/>
  <c r="BL148" i="1" s="1"/>
  <c r="BL340" i="1"/>
  <c r="CL340" i="1"/>
  <c r="CL97" i="1"/>
  <c r="CL148" i="1" s="1"/>
  <c r="EA340" i="1"/>
  <c r="EA97" i="1"/>
  <c r="EA148" i="1" s="1"/>
  <c r="CF288" i="1"/>
  <c r="AV336" i="1"/>
  <c r="AV93" i="1"/>
  <c r="AV144" i="1" s="1"/>
  <c r="CX284" i="1"/>
  <c r="CU340" i="1"/>
  <c r="CU97" i="1"/>
  <c r="CU148" i="1" s="1"/>
  <c r="W101" i="1"/>
  <c r="W152" i="1" s="1"/>
  <c r="W344" i="1"/>
  <c r="CQ101" i="1"/>
  <c r="CQ152" i="1" s="1"/>
  <c r="CQ344" i="1"/>
  <c r="EM348" i="1"/>
  <c r="EM105" i="1"/>
  <c r="EM156" i="1" s="1"/>
  <c r="Y101" i="1"/>
  <c r="Y152" i="1" s="1"/>
  <c r="Y344" i="1"/>
  <c r="CT344" i="1"/>
  <c r="CT101" i="1"/>
  <c r="CT152" i="1" s="1"/>
  <c r="EF344" i="1"/>
  <c r="EF101" i="1"/>
  <c r="EF152" i="1" s="1"/>
  <c r="EJ340" i="1"/>
  <c r="EJ97" i="1"/>
  <c r="EJ148" i="1" s="1"/>
  <c r="BX348" i="1"/>
  <c r="BX105" i="1"/>
  <c r="BX156" i="1" s="1"/>
  <c r="AL105" i="1"/>
  <c r="AL156" i="1" s="1"/>
  <c r="AL348" i="1"/>
  <c r="BM348" i="1"/>
  <c r="BM105" i="1"/>
  <c r="BM156" i="1" s="1"/>
  <c r="T106" i="1"/>
  <c r="T157" i="1" s="1"/>
  <c r="EM276" i="1"/>
  <c r="DH352" i="1"/>
  <c r="DH109" i="1"/>
  <c r="DH160" i="1" s="1"/>
  <c r="DY251" i="1"/>
  <c r="DY352" i="1"/>
  <c r="DL356" i="1"/>
  <c r="CQ360" i="1"/>
  <c r="CQ117" i="1"/>
  <c r="CQ168" i="1" s="1"/>
  <c r="CA86" i="1"/>
  <c r="CA137" i="1" s="1"/>
  <c r="CA329" i="1"/>
  <c r="W332" i="1"/>
  <c r="W89" i="1"/>
  <c r="W140" i="1" s="1"/>
  <c r="CD280" i="1"/>
  <c r="AK284" i="1"/>
  <c r="CG288" i="1"/>
  <c r="CG332" i="1"/>
  <c r="CG89" i="1"/>
  <c r="CG140" i="1" s="1"/>
  <c r="AO276" i="1"/>
  <c r="CD89" i="1"/>
  <c r="CD140" i="1" s="1"/>
  <c r="CD332" i="1"/>
  <c r="DH280" i="1"/>
  <c r="DH332" i="1"/>
  <c r="DH89" i="1"/>
  <c r="DH140" i="1" s="1"/>
  <c r="AO280" i="1"/>
  <c r="BX336" i="1"/>
  <c r="BX93" i="1"/>
  <c r="BX144" i="1" s="1"/>
  <c r="AV292" i="1"/>
  <c r="BW292" i="1"/>
  <c r="CY340" i="1"/>
  <c r="CY97" i="1"/>
  <c r="CY148" i="1" s="1"/>
  <c r="CT296" i="1"/>
  <c r="EL296" i="1"/>
  <c r="CI348" i="1"/>
  <c r="CI105" i="1"/>
  <c r="CI156" i="1" s="1"/>
  <c r="AC296" i="1"/>
  <c r="BU296" i="1"/>
  <c r="DA336" i="1"/>
  <c r="ES276" i="1"/>
  <c r="EA332" i="1"/>
  <c r="EA89" i="1"/>
  <c r="EA140" i="1" s="1"/>
  <c r="EI89" i="1"/>
  <c r="EI140" i="1" s="1"/>
  <c r="EI332" i="1"/>
  <c r="EK280" i="1"/>
  <c r="EQ332" i="1"/>
  <c r="EQ89" i="1"/>
  <c r="EQ140" i="1" s="1"/>
  <c r="BX86" i="1"/>
  <c r="BX137" i="1" s="1"/>
  <c r="BX329" i="1"/>
  <c r="BM97" i="1"/>
  <c r="BM148" i="1" s="1"/>
  <c r="BM340" i="1"/>
  <c r="AU340" i="1"/>
  <c r="AU97" i="1"/>
  <c r="AU148" i="1" s="1"/>
  <c r="BT97" i="1"/>
  <c r="BT148" i="1" s="1"/>
  <c r="BT340" i="1"/>
  <c r="CB288" i="1"/>
  <c r="CA288" i="1"/>
  <c r="EN288" i="1"/>
  <c r="DJ340" i="1"/>
  <c r="DJ97" i="1"/>
  <c r="DJ148" i="1" s="1"/>
  <c r="DL336" i="1"/>
  <c r="CC288" i="1"/>
  <c r="CF292" i="1"/>
  <c r="CA292" i="1"/>
  <c r="AB340" i="1"/>
  <c r="AB97" i="1"/>
  <c r="AB148" i="1" s="1"/>
  <c r="CE288" i="1"/>
  <c r="ED292" i="1"/>
  <c r="CP292" i="1"/>
  <c r="CD292" i="1"/>
  <c r="EA296" i="1"/>
  <c r="DJ348" i="1"/>
  <c r="DJ105" i="1"/>
  <c r="DJ156" i="1" s="1"/>
  <c r="AJ352" i="1"/>
  <c r="AJ109" i="1"/>
  <c r="AJ160" i="1" s="1"/>
  <c r="CT352" i="1"/>
  <c r="CT109" i="1"/>
  <c r="CT160" i="1" s="1"/>
  <c r="CS356" i="1"/>
  <c r="CS113" i="1"/>
  <c r="CS164" i="1" s="1"/>
  <c r="AH113" i="1"/>
  <c r="AH164" i="1" s="1"/>
  <c r="AH356" i="1"/>
  <c r="AN356" i="1"/>
  <c r="AN113" i="1"/>
  <c r="AN164" i="1" s="1"/>
  <c r="AV356" i="1"/>
  <c r="AV113" i="1"/>
  <c r="AV164" i="1" s="1"/>
  <c r="DG360" i="1"/>
  <c r="DG117" i="1"/>
  <c r="DG168" i="1" s="1"/>
  <c r="AB360" i="1"/>
  <c r="AB117" i="1"/>
  <c r="AB168" i="1" s="1"/>
  <c r="BN360" i="1"/>
  <c r="BN117" i="1"/>
  <c r="BN168" i="1" s="1"/>
  <c r="EF332" i="1"/>
  <c r="EF89" i="1"/>
  <c r="EF140" i="1" s="1"/>
  <c r="DU292" i="1"/>
  <c r="DZ336" i="1"/>
  <c r="BO328" i="1"/>
  <c r="BO85" i="1"/>
  <c r="BO136" i="1" s="1"/>
  <c r="CB276" i="1"/>
  <c r="AV328" i="1"/>
  <c r="AV85" i="1"/>
  <c r="AV136" i="1" s="1"/>
  <c r="AN276" i="1"/>
  <c r="AG85" i="1"/>
  <c r="AG136" i="1" s="1"/>
  <c r="AG328" i="1"/>
  <c r="BT85" i="1"/>
  <c r="BT136" i="1" s="1"/>
  <c r="BT328" i="1"/>
  <c r="BU89" i="1"/>
  <c r="BU140" i="1" s="1"/>
  <c r="BU332" i="1"/>
  <c r="BM89" i="1"/>
  <c r="BM140" i="1" s="1"/>
  <c r="BM332" i="1"/>
  <c r="DH276" i="1"/>
  <c r="CY276" i="1"/>
  <c r="CU280" i="1"/>
  <c r="EQ280" i="1"/>
  <c r="CP340" i="1"/>
  <c r="CP97" i="1"/>
  <c r="CP148" i="1" s="1"/>
  <c r="EB97" i="1"/>
  <c r="EB148" i="1" s="1"/>
  <c r="EB340" i="1"/>
  <c r="CJ340" i="1"/>
  <c r="CJ97" i="1"/>
  <c r="CJ148" i="1" s="1"/>
  <c r="CB340" i="1"/>
  <c r="CB97" i="1"/>
  <c r="CB148" i="1" s="1"/>
  <c r="CX336" i="1"/>
  <c r="CX93" i="1"/>
  <c r="CX144" i="1" s="1"/>
  <c r="R101" i="1"/>
  <c r="EM101" i="1"/>
  <c r="EM152" i="1" s="1"/>
  <c r="EM344" i="1"/>
  <c r="EL344" i="1"/>
  <c r="EL101" i="1"/>
  <c r="EL152" i="1" s="1"/>
  <c r="CJ344" i="1"/>
  <c r="CJ101" i="1"/>
  <c r="CJ152" i="1" s="1"/>
  <c r="CX288" i="1"/>
  <c r="CR344" i="1"/>
  <c r="CR101" i="1"/>
  <c r="CR152" i="1" s="1"/>
  <c r="AG348" i="1"/>
  <c r="AG105" i="1"/>
  <c r="AG156" i="1" s="1"/>
  <c r="EC296" i="1"/>
  <c r="BW109" i="1"/>
  <c r="BW160" i="1" s="1"/>
  <c r="BW352" i="1"/>
  <c r="R109" i="1"/>
  <c r="CY352" i="1"/>
  <c r="CY109" i="1"/>
  <c r="CY160" i="1" s="1"/>
  <c r="DG352" i="1"/>
  <c r="DG109" i="1"/>
  <c r="DG160" i="1" s="1"/>
  <c r="AR352" i="1"/>
  <c r="BT356" i="1"/>
  <c r="BT113" i="1"/>
  <c r="BT164" i="1" s="1"/>
  <c r="V356" i="1"/>
  <c r="V113" i="1"/>
  <c r="V164" i="1" s="1"/>
  <c r="BW113" i="1"/>
  <c r="BW164" i="1" s="1"/>
  <c r="BW356" i="1"/>
  <c r="EH360" i="1"/>
  <c r="EH117" i="1"/>
  <c r="EH168" i="1" s="1"/>
  <c r="BT360" i="1"/>
  <c r="BT117" i="1"/>
  <c r="BT168" i="1" s="1"/>
  <c r="ES360" i="1"/>
  <c r="ES117" i="1"/>
  <c r="ES168" i="1" s="1"/>
  <c r="AF328" i="1"/>
  <c r="AF85" i="1"/>
  <c r="AF136" i="1" s="1"/>
  <c r="CQ348" i="1"/>
  <c r="CQ105" i="1"/>
  <c r="CQ156" i="1" s="1"/>
  <c r="EG86" i="1"/>
  <c r="EG137" i="1" s="1"/>
  <c r="EG329" i="1"/>
  <c r="ED352" i="1"/>
  <c r="ED109" i="1"/>
  <c r="ED160" i="1" s="1"/>
  <c r="EB356" i="1"/>
  <c r="EB113" i="1"/>
  <c r="EB164" i="1" s="1"/>
  <c r="CK308" i="1"/>
  <c r="AM117" i="1"/>
  <c r="AM168" i="1" s="1"/>
  <c r="AM360" i="1"/>
  <c r="BO89" i="1"/>
  <c r="BO140" i="1" s="1"/>
  <c r="BO332" i="1"/>
  <c r="S332" i="1"/>
  <c r="S89" i="1"/>
  <c r="S140" i="1" s="1"/>
  <c r="BL288" i="1"/>
  <c r="AM344" i="1"/>
  <c r="AM101" i="1"/>
  <c r="AM152" i="1" s="1"/>
  <c r="ES352" i="1"/>
  <c r="ES109" i="1"/>
  <c r="ES160" i="1" s="1"/>
  <c r="CS276" i="1"/>
  <c r="EL276" i="1"/>
  <c r="BN328" i="1"/>
  <c r="BN85" i="1"/>
  <c r="BN136" i="1" s="1"/>
  <c r="DJ276" i="1"/>
  <c r="EB332" i="1"/>
  <c r="EB89" i="1"/>
  <c r="EB140" i="1" s="1"/>
  <c r="CN280" i="1"/>
  <c r="EP332" i="1"/>
  <c r="EP89" i="1"/>
  <c r="EP140" i="1" s="1"/>
  <c r="BL280" i="1"/>
  <c r="BL332" i="1"/>
  <c r="BL89" i="1"/>
  <c r="BL140" i="1" s="1"/>
  <c r="CL280" i="1"/>
  <c r="S284" i="1"/>
  <c r="Q97" i="1"/>
  <c r="W94" i="1"/>
  <c r="W145" i="1" s="1"/>
  <c r="EG344" i="1"/>
  <c r="EG101" i="1"/>
  <c r="EG152" i="1" s="1"/>
  <c r="CX105" i="1"/>
  <c r="CX156" i="1" s="1"/>
  <c r="CX348" i="1"/>
  <c r="CG348" i="1"/>
  <c r="CG105" i="1"/>
  <c r="CG156" i="1" s="1"/>
  <c r="CD340" i="1"/>
  <c r="CD97" i="1"/>
  <c r="CD148" i="1" s="1"/>
  <c r="AH344" i="1"/>
  <c r="AH101" i="1"/>
  <c r="AH152" i="1" s="1"/>
  <c r="CS97" i="1"/>
  <c r="CS148" i="1" s="1"/>
  <c r="CS340" i="1"/>
  <c r="EO296" i="1"/>
  <c r="AE296" i="1"/>
  <c r="EB276" i="1"/>
  <c r="DJ109" i="1"/>
  <c r="DJ160" i="1" s="1"/>
  <c r="DJ352" i="1"/>
  <c r="CM352" i="1"/>
  <c r="CM109" i="1"/>
  <c r="CM160" i="1" s="1"/>
  <c r="DH304" i="1"/>
  <c r="AT356" i="1"/>
  <c r="AT113" i="1"/>
  <c r="AT164" i="1" s="1"/>
  <c r="EG356" i="1"/>
  <c r="EG113" i="1"/>
  <c r="EG164" i="1" s="1"/>
  <c r="EL356" i="1"/>
  <c r="EL113" i="1"/>
  <c r="EL164" i="1" s="1"/>
  <c r="CK117" i="1"/>
  <c r="CK168" i="1" s="1"/>
  <c r="CK360" i="1"/>
  <c r="R117" i="1"/>
  <c r="EN117" i="1"/>
  <c r="EN168" i="1" s="1"/>
  <c r="EN360" i="1"/>
  <c r="CG360" i="1"/>
  <c r="CG117" i="1"/>
  <c r="CG168" i="1" s="1"/>
  <c r="AJ296" i="1"/>
  <c r="AM300" i="1"/>
  <c r="AA109" i="1"/>
  <c r="AA160" i="1" s="1"/>
  <c r="AA352" i="1"/>
  <c r="EL352" i="1"/>
  <c r="EL109" i="1"/>
  <c r="EL160" i="1" s="1"/>
  <c r="S109" i="1"/>
  <c r="S160" i="1" s="1"/>
  <c r="S352" i="1"/>
  <c r="EA352" i="1"/>
  <c r="EA109" i="1"/>
  <c r="EA160" i="1" s="1"/>
  <c r="DH356" i="1"/>
  <c r="DH113" i="1"/>
  <c r="DH164" i="1" s="1"/>
  <c r="M113" i="1"/>
  <c r="M255" i="1" s="1"/>
  <c r="CR360" i="1"/>
  <c r="CR117" i="1"/>
  <c r="CR168" i="1" s="1"/>
  <c r="EP360" i="1"/>
  <c r="EP117" i="1"/>
  <c r="EP168" i="1" s="1"/>
  <c r="CF360" i="1"/>
  <c r="CF117" i="1"/>
  <c r="CF168" i="1" s="1"/>
  <c r="BV356" i="1"/>
  <c r="BV113" i="1"/>
  <c r="BV164" i="1" s="1"/>
  <c r="CP356" i="1"/>
  <c r="CP113" i="1"/>
  <c r="CP164" i="1" s="1"/>
  <c r="AA360" i="1"/>
  <c r="AA117" i="1"/>
  <c r="AA168" i="1" s="1"/>
  <c r="EA117" i="1"/>
  <c r="EA168" i="1" s="1"/>
  <c r="EA360" i="1"/>
  <c r="DJ356" i="1"/>
  <c r="DJ113" i="1"/>
  <c r="DJ164" i="1" s="1"/>
  <c r="AF356" i="1"/>
  <c r="AF113" i="1"/>
  <c r="AF164" i="1" s="1"/>
  <c r="BW85" i="1"/>
  <c r="BW136" i="1" s="1"/>
  <c r="BW328" i="1"/>
  <c r="V85" i="1"/>
  <c r="V136" i="1" s="1"/>
  <c r="V328" i="1"/>
  <c r="DI276" i="1"/>
  <c r="AL276" i="1"/>
  <c r="AJ276" i="1"/>
  <c r="Y276" i="1"/>
  <c r="AJ280" i="1"/>
  <c r="AR340" i="1"/>
  <c r="CQ97" i="1"/>
  <c r="CQ148" i="1" s="1"/>
  <c r="CQ340" i="1"/>
  <c r="DI288" i="1"/>
  <c r="AG337" i="1"/>
  <c r="AG94" i="1"/>
  <c r="AG145" i="1" s="1"/>
  <c r="BU284" i="1"/>
  <c r="EM292" i="1"/>
  <c r="DK101" i="1"/>
  <c r="DK152" i="1" s="1"/>
  <c r="DK344" i="1"/>
  <c r="CW288" i="1"/>
  <c r="DX340" i="1"/>
  <c r="BU101" i="1"/>
  <c r="BU152" i="1" s="1"/>
  <c r="BU344" i="1"/>
  <c r="BX340" i="1"/>
  <c r="BX97" i="1"/>
  <c r="BX148" i="1" s="1"/>
  <c r="M101" i="1"/>
  <c r="EB292" i="1"/>
  <c r="EI344" i="1"/>
  <c r="EI101" i="1"/>
  <c r="EI152" i="1" s="1"/>
  <c r="EN345" i="1"/>
  <c r="EN102" i="1"/>
  <c r="EN153" i="1" s="1"/>
  <c r="DX296" i="1"/>
  <c r="AL296" i="1"/>
  <c r="AC348" i="1"/>
  <c r="AC105" i="1"/>
  <c r="AC156" i="1" s="1"/>
  <c r="DA296" i="1"/>
  <c r="Y352" i="1"/>
  <c r="Y109" i="1"/>
  <c r="Y160" i="1" s="1"/>
  <c r="P113" i="1"/>
  <c r="P255" i="1" s="1"/>
  <c r="AG117" i="1"/>
  <c r="AG168" i="1" s="1"/>
  <c r="AG360" i="1"/>
  <c r="CV360" i="1"/>
  <c r="CV117" i="1"/>
  <c r="CV168" i="1" s="1"/>
  <c r="P117" i="1"/>
  <c r="P259" i="1" s="1"/>
  <c r="CH360" i="1"/>
  <c r="CH117" i="1"/>
  <c r="CH168" i="1" s="1"/>
  <c r="AM288" i="1"/>
  <c r="AA105" i="1"/>
  <c r="AA156" i="1" s="1"/>
  <c r="AA348" i="1"/>
  <c r="CS288" i="1"/>
  <c r="T288" i="1"/>
  <c r="T332" i="1"/>
  <c r="T89" i="1"/>
  <c r="T140" i="1" s="1"/>
  <c r="AO296" i="1"/>
  <c r="AU356" i="1"/>
  <c r="AU113" i="1"/>
  <c r="AU164" i="1" s="1"/>
  <c r="CN356" i="1"/>
  <c r="CN113" i="1"/>
  <c r="CN164" i="1" s="1"/>
  <c r="BL360" i="1"/>
  <c r="BL117" i="1"/>
  <c r="BL168" i="1" s="1"/>
  <c r="ER308" i="1"/>
  <c r="CS117" i="1"/>
  <c r="CS168" i="1" s="1"/>
  <c r="CS360" i="1"/>
  <c r="BM360" i="1"/>
  <c r="BM117" i="1"/>
  <c r="BM168" i="1" s="1"/>
  <c r="AI328" i="1"/>
  <c r="AI85" i="1"/>
  <c r="AI136" i="1" s="1"/>
  <c r="CT360" i="1"/>
  <c r="CT117" i="1"/>
  <c r="CT168" i="1" s="1"/>
  <c r="AN360" i="1"/>
  <c r="AN117" i="1"/>
  <c r="AN168" i="1" s="1"/>
  <c r="AI280" i="1"/>
  <c r="BV344" i="1"/>
  <c r="BV101" i="1"/>
  <c r="BV152" i="1" s="1"/>
  <c r="EH85" i="1"/>
  <c r="EH136" i="1" s="1"/>
  <c r="EH328" i="1"/>
  <c r="DK340" i="1"/>
  <c r="DK97" i="1"/>
  <c r="DK148" i="1" s="1"/>
  <c r="CX344" i="1"/>
  <c r="CX101" i="1"/>
  <c r="CX152" i="1" s="1"/>
  <c r="DX292" i="1"/>
  <c r="CR288" i="1"/>
  <c r="BN352" i="1"/>
  <c r="BN109" i="1"/>
  <c r="BN160" i="1" s="1"/>
  <c r="AE340" i="1"/>
  <c r="AE97" i="1"/>
  <c r="AE148" i="1" s="1"/>
  <c r="AH284" i="1"/>
  <c r="DI284" i="1"/>
  <c r="BV292" i="1"/>
  <c r="EK348" i="1"/>
  <c r="EK105" i="1"/>
  <c r="EK156" i="1" s="1"/>
  <c r="EB86" i="1"/>
  <c r="EB137" i="1" s="1"/>
  <c r="EB329" i="1"/>
  <c r="BU109" i="1"/>
  <c r="BU160" i="1" s="1"/>
  <c r="BU352" i="1"/>
  <c r="CK352" i="1"/>
  <c r="CK109" i="1"/>
  <c r="CK160" i="1" s="1"/>
  <c r="DU304" i="1"/>
  <c r="DI280" i="1"/>
  <c r="AO340" i="1"/>
  <c r="EM340" i="1"/>
  <c r="EM97" i="1"/>
  <c r="EM148" i="1" s="1"/>
  <c r="CP288" i="1"/>
  <c r="DX284" i="1"/>
  <c r="BX284" i="1"/>
  <c r="EO292" i="1"/>
  <c r="AI292" i="1"/>
  <c r="EF292" i="1"/>
  <c r="EA344" i="1"/>
  <c r="EA101" i="1"/>
  <c r="EA152" i="1" s="1"/>
  <c r="CO348" i="1"/>
  <c r="CO105" i="1"/>
  <c r="CO156" i="1" s="1"/>
  <c r="AT296" i="1"/>
  <c r="EB300" i="1"/>
  <c r="W356" i="1"/>
  <c r="W113" i="1"/>
  <c r="W164" i="1" s="1"/>
  <c r="CK356" i="1"/>
  <c r="CK113" i="1"/>
  <c r="CK164" i="1" s="1"/>
  <c r="Y356" i="1"/>
  <c r="Y113" i="1"/>
  <c r="Y164" i="1" s="1"/>
  <c r="CN360" i="1"/>
  <c r="CN117" i="1"/>
  <c r="CN168" i="1" s="1"/>
  <c r="EG308" i="1"/>
  <c r="EA276" i="1"/>
  <c r="EI284" i="1"/>
  <c r="CG328" i="1"/>
  <c r="CG85" i="1"/>
  <c r="CG136" i="1" s="1"/>
  <c r="CW356" i="1"/>
  <c r="CW113" i="1"/>
  <c r="CW164" i="1" s="1"/>
  <c r="Y304" i="1"/>
  <c r="BT336" i="1"/>
  <c r="BT93" i="1"/>
  <c r="BT144" i="1" s="1"/>
  <c r="AF336" i="1"/>
  <c r="AF93" i="1"/>
  <c r="AF144" i="1" s="1"/>
  <c r="CG284" i="1"/>
  <c r="EF288" i="1"/>
  <c r="CS348" i="1"/>
  <c r="CS105" i="1"/>
  <c r="CS156" i="1" s="1"/>
  <c r="EI352" i="1"/>
  <c r="EI109" i="1"/>
  <c r="EI160" i="1" s="1"/>
  <c r="CL328" i="1"/>
  <c r="CL85" i="1"/>
  <c r="CL136" i="1" s="1"/>
  <c r="CT89" i="1"/>
  <c r="CT140" i="1" s="1"/>
  <c r="CT332" i="1"/>
  <c r="CT276" i="1"/>
  <c r="CO276" i="1"/>
  <c r="BT280" i="1"/>
  <c r="H88" i="1"/>
  <c r="AF284" i="1"/>
  <c r="CC336" i="1"/>
  <c r="CC93" i="1"/>
  <c r="CC144" i="1" s="1"/>
  <c r="EC336" i="1"/>
  <c r="EC93" i="1"/>
  <c r="EC144" i="1" s="1"/>
  <c r="CX280" i="1"/>
  <c r="DG336" i="1"/>
  <c r="DG93" i="1"/>
  <c r="DG144" i="1" s="1"/>
  <c r="EL288" i="1"/>
  <c r="DK288" i="1"/>
  <c r="CU284" i="1"/>
  <c r="EB284" i="1"/>
  <c r="CW284" i="1"/>
  <c r="CG344" i="1"/>
  <c r="CG101" i="1"/>
  <c r="CG152" i="1" s="1"/>
  <c r="AO344" i="1"/>
  <c r="DG344" i="1"/>
  <c r="DG101" i="1"/>
  <c r="DG152" i="1" s="1"/>
  <c r="CY288" i="1"/>
  <c r="EI292" i="1"/>
  <c r="DL296" i="1"/>
  <c r="DL348" i="1"/>
  <c r="W109" i="1"/>
  <c r="W160" i="1" s="1"/>
  <c r="W352" i="1"/>
  <c r="EB109" i="1"/>
  <c r="EB160" i="1" s="1"/>
  <c r="EB352" i="1"/>
  <c r="CB109" i="1"/>
  <c r="CB160" i="1" s="1"/>
  <c r="CB352" i="1"/>
  <c r="AK356" i="1"/>
  <c r="AK113" i="1"/>
  <c r="AK164" i="1" s="1"/>
  <c r="CF356" i="1"/>
  <c r="CF113" i="1"/>
  <c r="CF164" i="1" s="1"/>
  <c r="CR113" i="1"/>
  <c r="CR164" i="1" s="1"/>
  <c r="CR356" i="1"/>
  <c r="AG113" i="1"/>
  <c r="AG164" i="1" s="1"/>
  <c r="AG356" i="1"/>
  <c r="ES304" i="1"/>
  <c r="DI113" i="1"/>
  <c r="DI164" i="1" s="1"/>
  <c r="DI356" i="1"/>
  <c r="EG360" i="1"/>
  <c r="EG117" i="1"/>
  <c r="EG168" i="1" s="1"/>
  <c r="CM360" i="1"/>
  <c r="CM117" i="1"/>
  <c r="CM168" i="1" s="1"/>
  <c r="CC276" i="1"/>
  <c r="CO336" i="1"/>
  <c r="CO93" i="1"/>
  <c r="CO144" i="1" s="1"/>
  <c r="AT97" i="1"/>
  <c r="AT148" i="1" s="1"/>
  <c r="AT340" i="1"/>
  <c r="BX109" i="1"/>
  <c r="BX160" i="1" s="1"/>
  <c r="BX352" i="1"/>
  <c r="AK304" i="1"/>
  <c r="AG304" i="1"/>
  <c r="CH85" i="1"/>
  <c r="CH136" i="1" s="1"/>
  <c r="CH328" i="1"/>
  <c r="AM276" i="1"/>
  <c r="CR328" i="1"/>
  <c r="CR85" i="1"/>
  <c r="CR136" i="1" s="1"/>
  <c r="CA90" i="1"/>
  <c r="CA141" i="1" s="1"/>
  <c r="DU288" i="1"/>
  <c r="DU308" i="1"/>
  <c r="AH328" i="1"/>
  <c r="AH85" i="1"/>
  <c r="AH136" i="1" s="1"/>
  <c r="CY280" i="1"/>
  <c r="AR328" i="1"/>
  <c r="CI280" i="1"/>
  <c r="DL332" i="1"/>
  <c r="AM280" i="1"/>
  <c r="EQ336" i="1"/>
  <c r="EQ93" i="1"/>
  <c r="EQ144" i="1" s="1"/>
  <c r="ER284" i="1"/>
  <c r="Q93" i="1"/>
  <c r="EP97" i="1"/>
  <c r="EP148" i="1" s="1"/>
  <c r="EP340" i="1"/>
  <c r="AL336" i="1"/>
  <c r="AL93" i="1"/>
  <c r="AL144" i="1" s="1"/>
  <c r="EO284" i="1"/>
  <c r="CB284" i="1"/>
  <c r="AC340" i="1"/>
  <c r="AC97" i="1"/>
  <c r="AC148" i="1" s="1"/>
  <c r="EJ336" i="1"/>
  <c r="EJ93" i="1"/>
  <c r="EJ144" i="1" s="1"/>
  <c r="AE344" i="1"/>
  <c r="AE101" i="1"/>
  <c r="AE152" i="1" s="1"/>
  <c r="DJ344" i="1"/>
  <c r="DJ101" i="1"/>
  <c r="DJ152" i="1" s="1"/>
  <c r="EJ344" i="1"/>
  <c r="EJ101" i="1"/>
  <c r="EJ152" i="1" s="1"/>
  <c r="CR292" i="1"/>
  <c r="CX340" i="1"/>
  <c r="CX97" i="1"/>
  <c r="CX148" i="1" s="1"/>
  <c r="CK344" i="1"/>
  <c r="CK101" i="1"/>
  <c r="CK152" i="1" s="1"/>
  <c r="CI288" i="1"/>
  <c r="BX102" i="1"/>
  <c r="BX153" i="1" s="1"/>
  <c r="BX345" i="1"/>
  <c r="AM296" i="1"/>
  <c r="CS102" i="1"/>
  <c r="CS153" i="1" s="1"/>
  <c r="CS345" i="1"/>
  <c r="ES348" i="1"/>
  <c r="ES105" i="1"/>
  <c r="ES156" i="1" s="1"/>
  <c r="T296" i="1"/>
  <c r="DA340" i="1"/>
  <c r="CV300" i="1"/>
  <c r="CS109" i="1"/>
  <c r="CS160" i="1" s="1"/>
  <c r="CS352" i="1"/>
  <c r="AM113" i="1"/>
  <c r="AM164" i="1" s="1"/>
  <c r="AM356" i="1"/>
  <c r="CU356" i="1"/>
  <c r="CU113" i="1"/>
  <c r="CU164" i="1" s="1"/>
  <c r="ES356" i="1"/>
  <c r="ES113" i="1"/>
  <c r="ES164" i="1" s="1"/>
  <c r="CY356" i="1"/>
  <c r="CY113" i="1"/>
  <c r="CY164" i="1" s="1"/>
  <c r="M117" i="1"/>
  <c r="CP360" i="1"/>
  <c r="CP117" i="1"/>
  <c r="CP168" i="1" s="1"/>
  <c r="CW360" i="1"/>
  <c r="CW117" i="1"/>
  <c r="CW168" i="1" s="1"/>
  <c r="DA360" i="1"/>
  <c r="H108" i="1"/>
  <c r="CA352" i="1"/>
  <c r="CA109" i="1"/>
  <c r="CA160" i="1" s="1"/>
  <c r="CI89" i="1"/>
  <c r="CI140" i="1" s="1"/>
  <c r="CI332" i="1"/>
  <c r="CL284" i="1"/>
  <c r="EJ356" i="1"/>
  <c r="EJ113" i="1"/>
  <c r="EJ164" i="1" s="1"/>
  <c r="AK340" i="1"/>
  <c r="AK97" i="1"/>
  <c r="AK148" i="1" s="1"/>
  <c r="EH89" i="1"/>
  <c r="EH140" i="1" s="1"/>
  <c r="EH332" i="1"/>
  <c r="AK336" i="1"/>
  <c r="AK93" i="1"/>
  <c r="AK144" i="1" s="1"/>
  <c r="AK344" i="1"/>
  <c r="AK101" i="1"/>
  <c r="AK152" i="1" s="1"/>
  <c r="Y97" i="1"/>
  <c r="Y148" i="1" s="1"/>
  <c r="Y340" i="1"/>
  <c r="EP292" i="1"/>
  <c r="EH348" i="1"/>
  <c r="EH105" i="1"/>
  <c r="EH156" i="1" s="1"/>
  <c r="CL348" i="1"/>
  <c r="CL105" i="1"/>
  <c r="CL156" i="1" s="1"/>
  <c r="EK296" i="1"/>
  <c r="T109" i="1"/>
  <c r="T160" i="1" s="1"/>
  <c r="T352" i="1"/>
  <c r="CJ360" i="1"/>
  <c r="CJ117" i="1"/>
  <c r="CJ168" i="1" s="1"/>
  <c r="DU300" i="1"/>
  <c r="EK85" i="1"/>
  <c r="EK136" i="1" s="1"/>
  <c r="EK328" i="1"/>
  <c r="BU328" i="1"/>
  <c r="BU85" i="1"/>
  <c r="BU136" i="1" s="1"/>
  <c r="DG85" i="1"/>
  <c r="DG136" i="1" s="1"/>
  <c r="DG328" i="1"/>
  <c r="AF89" i="1"/>
  <c r="AF140" i="1" s="1"/>
  <c r="AF332" i="1"/>
  <c r="AO328" i="1"/>
  <c r="BN284" i="1"/>
  <c r="EC284" i="1"/>
  <c r="AE336" i="1"/>
  <c r="AE93" i="1"/>
  <c r="AE144" i="1" s="1"/>
  <c r="AL332" i="1"/>
  <c r="AL89" i="1"/>
  <c r="AL140" i="1" s="1"/>
  <c r="DW336" i="1"/>
  <c r="DG340" i="1"/>
  <c r="DG97" i="1"/>
  <c r="DG148" i="1" s="1"/>
  <c r="CH340" i="1"/>
  <c r="CH97" i="1"/>
  <c r="CH148" i="1" s="1"/>
  <c r="Y284" i="1"/>
  <c r="CS336" i="1"/>
  <c r="CS93" i="1"/>
  <c r="CS144" i="1" s="1"/>
  <c r="CT288" i="1"/>
  <c r="CO340" i="1"/>
  <c r="CO97" i="1"/>
  <c r="CO148" i="1" s="1"/>
  <c r="AB288" i="1"/>
  <c r="CD105" i="1"/>
  <c r="CD156" i="1" s="1"/>
  <c r="CD348" i="1"/>
  <c r="BL292" i="1"/>
  <c r="CP344" i="1"/>
  <c r="CP101" i="1"/>
  <c r="CP152" i="1" s="1"/>
  <c r="AV340" i="1"/>
  <c r="AV97" i="1"/>
  <c r="AV148" i="1" s="1"/>
  <c r="CU292" i="1"/>
  <c r="P101" i="1"/>
  <c r="DX344" i="1"/>
  <c r="Q105" i="1"/>
  <c r="BO296" i="1"/>
  <c r="AK296" i="1"/>
  <c r="AK348" i="1"/>
  <c r="AK105" i="1"/>
  <c r="AK156" i="1" s="1"/>
  <c r="EN276" i="1"/>
  <c r="EQ109" i="1"/>
  <c r="EQ160" i="1" s="1"/>
  <c r="EQ352" i="1"/>
  <c r="AI352" i="1"/>
  <c r="AI109" i="1"/>
  <c r="AI160" i="1" s="1"/>
  <c r="V300" i="1"/>
  <c r="R113" i="1"/>
  <c r="CO113" i="1"/>
  <c r="CO164" i="1" s="1"/>
  <c r="CO356" i="1"/>
  <c r="AL356" i="1"/>
  <c r="AL113" i="1"/>
  <c r="AL164" i="1" s="1"/>
  <c r="CJ356" i="1"/>
  <c r="CJ113" i="1"/>
  <c r="CJ164" i="1" s="1"/>
  <c r="DW356" i="1"/>
  <c r="EM356" i="1"/>
  <c r="EM113" i="1"/>
  <c r="EM164" i="1" s="1"/>
  <c r="AF308" i="1"/>
  <c r="EO360" i="1"/>
  <c r="EO117" i="1"/>
  <c r="EO168" i="1" s="1"/>
  <c r="EL117" i="1"/>
  <c r="EL168" i="1" s="1"/>
  <c r="EL360" i="1"/>
  <c r="ES280" i="1"/>
  <c r="AC280" i="1"/>
  <c r="Q90" i="1"/>
  <c r="CP328" i="1"/>
  <c r="CP85" i="1"/>
  <c r="CP136" i="1" s="1"/>
  <c r="CK86" i="1"/>
  <c r="CK137" i="1" s="1"/>
  <c r="CK329" i="1"/>
  <c r="CI336" i="1"/>
  <c r="CI93" i="1"/>
  <c r="CI144" i="1" s="1"/>
  <c r="BL109" i="1"/>
  <c r="BL160" i="1" s="1"/>
  <c r="BL352" i="1"/>
  <c r="V352" i="1"/>
  <c r="V109" i="1"/>
  <c r="V160" i="1" s="1"/>
  <c r="AC356" i="1"/>
  <c r="AC113" i="1"/>
  <c r="AC164" i="1" s="1"/>
  <c r="EK304" i="1"/>
  <c r="EQ117" i="1"/>
  <c r="EQ168" i="1" s="1"/>
  <c r="EQ360" i="1"/>
  <c r="EC360" i="1"/>
  <c r="EC117" i="1"/>
  <c r="EC168" i="1" s="1"/>
  <c r="DW360" i="1"/>
  <c r="CA309" i="1"/>
  <c r="EK288" i="1"/>
  <c r="EH284" i="1"/>
  <c r="BW296" i="1"/>
  <c r="AE348" i="1"/>
  <c r="AE105" i="1"/>
  <c r="AE156" i="1" s="1"/>
  <c r="CB89" i="1"/>
  <c r="CB140" i="1" s="1"/>
  <c r="CB332" i="1"/>
  <c r="BM292" i="1"/>
  <c r="BO292" i="1"/>
  <c r="AA292" i="1"/>
  <c r="EH292" i="1"/>
  <c r="BW348" i="1"/>
  <c r="BW105" i="1"/>
  <c r="BW156" i="1" s="1"/>
  <c r="EF280" i="1"/>
  <c r="DH328" i="1"/>
  <c r="DH85" i="1"/>
  <c r="DH136" i="1" s="1"/>
  <c r="S97" i="1"/>
  <c r="S148" i="1" s="1"/>
  <c r="S340" i="1"/>
  <c r="EK284" i="1"/>
  <c r="CC340" i="1"/>
  <c r="CC97" i="1"/>
  <c r="CC148" i="1" s="1"/>
  <c r="EG296" i="1"/>
  <c r="AT292" i="1"/>
  <c r="CL292" i="1"/>
  <c r="CV344" i="1"/>
  <c r="CV101" i="1"/>
  <c r="CV152" i="1" s="1"/>
  <c r="AF288" i="1"/>
  <c r="EK344" i="1"/>
  <c r="EK101" i="1"/>
  <c r="EK152" i="1" s="1"/>
  <c r="CH344" i="1"/>
  <c r="CH101" i="1"/>
  <c r="CH152" i="1" s="1"/>
  <c r="DG296" i="1"/>
  <c r="CF296" i="1"/>
  <c r="CO292" i="1"/>
  <c r="AR348" i="1"/>
  <c r="CP348" i="1"/>
  <c r="CP105" i="1"/>
  <c r="CP156" i="1" s="1"/>
  <c r="CE296" i="1"/>
  <c r="EQ276" i="1"/>
  <c r="EC356" i="1"/>
  <c r="EC113" i="1"/>
  <c r="EC164" i="1" s="1"/>
  <c r="CV356" i="1"/>
  <c r="CV113" i="1"/>
  <c r="CV164" i="1" s="1"/>
  <c r="AE356" i="1"/>
  <c r="AE113" i="1"/>
  <c r="AE164" i="1" s="1"/>
  <c r="CB356" i="1"/>
  <c r="CB113" i="1"/>
  <c r="CB164" i="1" s="1"/>
  <c r="EK113" i="1"/>
  <c r="EK164" i="1" s="1"/>
  <c r="EK356" i="1"/>
  <c r="DL360" i="1"/>
  <c r="CB360" i="1"/>
  <c r="CB117" i="1"/>
  <c r="CB168" i="1" s="1"/>
  <c r="DI360" i="1"/>
  <c r="DI117" i="1"/>
  <c r="DI168" i="1" s="1"/>
  <c r="BO360" i="1"/>
  <c r="BO117" i="1"/>
  <c r="BO168" i="1" s="1"/>
  <c r="AL360" i="1"/>
  <c r="AL117" i="1"/>
  <c r="AL168" i="1" s="1"/>
  <c r="AB105" i="1"/>
  <c r="AB156" i="1" s="1"/>
  <c r="AB348" i="1"/>
  <c r="CW328" i="1"/>
  <c r="CW85" i="1"/>
  <c r="CW136" i="1" s="1"/>
  <c r="CL109" i="1"/>
  <c r="CL160" i="1" s="1"/>
  <c r="CL352" i="1"/>
  <c r="BV340" i="1"/>
  <c r="BV97" i="1"/>
  <c r="BV148" i="1" s="1"/>
  <c r="DJ296" i="1"/>
  <c r="CU288" i="1"/>
  <c r="CW105" i="1"/>
  <c r="CW156" i="1" s="1"/>
  <c r="CW348" i="1"/>
  <c r="AF344" i="1"/>
  <c r="AF101" i="1"/>
  <c r="AF152" i="1" s="1"/>
  <c r="BM344" i="1"/>
  <c r="BM101" i="1"/>
  <c r="BM152" i="1" s="1"/>
  <c r="AM292" i="1"/>
  <c r="CI97" i="1"/>
  <c r="CI148" i="1" s="1"/>
  <c r="CI340" i="1"/>
  <c r="BO348" i="1"/>
  <c r="BO105" i="1"/>
  <c r="BO156" i="1" s="1"/>
  <c r="EF328" i="1"/>
  <c r="EF85" i="1"/>
  <c r="EF136" i="1" s="1"/>
  <c r="CQ336" i="1"/>
  <c r="CQ93" i="1"/>
  <c r="CQ144" i="1" s="1"/>
  <c r="EO89" i="1"/>
  <c r="EO140" i="1" s="1"/>
  <c r="EO332" i="1"/>
  <c r="AA328" i="1"/>
  <c r="AA85" i="1"/>
  <c r="AA136" i="1" s="1"/>
  <c r="DK280" i="1"/>
  <c r="CE336" i="1"/>
  <c r="CE93" i="1"/>
  <c r="CE144" i="1" s="1"/>
  <c r="AO332" i="1"/>
  <c r="DI340" i="1"/>
  <c r="DI97" i="1"/>
  <c r="DI148" i="1" s="1"/>
  <c r="AG292" i="1"/>
  <c r="DW344" i="1"/>
  <c r="ED105" i="1"/>
  <c r="ED156" i="1" s="1"/>
  <c r="ED348" i="1"/>
  <c r="CO101" i="1"/>
  <c r="CO152" i="1" s="1"/>
  <c r="CO344" i="1"/>
  <c r="AB352" i="1"/>
  <c r="AB109" i="1"/>
  <c r="AB160" i="1" s="1"/>
  <c r="CD300" i="1"/>
  <c r="CU352" i="1"/>
  <c r="CU109" i="1"/>
  <c r="CU160" i="1" s="1"/>
  <c r="AU109" i="1"/>
  <c r="AU160" i="1" s="1"/>
  <c r="AU352" i="1"/>
  <c r="AB356" i="1"/>
  <c r="AB113" i="1"/>
  <c r="AB164" i="1" s="1"/>
  <c r="DY356" i="1"/>
  <c r="DY255" i="1"/>
  <c r="CE360" i="1"/>
  <c r="CE117" i="1"/>
  <c r="CE168" i="1" s="1"/>
  <c r="EF360" i="1"/>
  <c r="EF117" i="1"/>
  <c r="EF168" i="1" s="1"/>
  <c r="T308" i="1"/>
  <c r="CL360" i="1"/>
  <c r="CL117" i="1"/>
  <c r="CL168" i="1" s="1"/>
  <c r="AU332" i="1"/>
  <c r="AU89" i="1"/>
  <c r="AU140" i="1" s="1"/>
  <c r="EG348" i="1"/>
  <c r="EG105" i="1"/>
  <c r="EG156" i="1" s="1"/>
  <c r="CP276" i="1"/>
  <c r="CX85" i="1"/>
  <c r="CX136" i="1" s="1"/>
  <c r="CX328" i="1"/>
  <c r="EM280" i="1"/>
  <c r="CF280" i="1"/>
  <c r="V97" i="1"/>
  <c r="V148" i="1" s="1"/>
  <c r="V340" i="1"/>
  <c r="CN85" i="1"/>
  <c r="CN136" i="1" s="1"/>
  <c r="CN328" i="1"/>
  <c r="CK284" i="1"/>
  <c r="AK288" i="1"/>
  <c r="M105" i="1"/>
  <c r="CQ109" i="1"/>
  <c r="CQ160" i="1" s="1"/>
  <c r="CQ352" i="1"/>
  <c r="DL328" i="1"/>
  <c r="R93" i="1"/>
  <c r="DJ332" i="1"/>
  <c r="DJ89" i="1"/>
  <c r="DJ140" i="1" s="1"/>
  <c r="DL340" i="1"/>
  <c r="T85" i="1"/>
  <c r="T136" i="1" s="1"/>
  <c r="T328" i="1"/>
  <c r="CC328" i="1"/>
  <c r="CC85" i="1"/>
  <c r="CC136" i="1" s="1"/>
  <c r="AE284" i="1"/>
  <c r="AR336" i="1"/>
  <c r="AU288" i="1"/>
  <c r="EK97" i="1"/>
  <c r="EK148" i="1" s="1"/>
  <c r="EK340" i="1"/>
  <c r="BW288" i="1"/>
  <c r="AJ292" i="1"/>
  <c r="EO101" i="1"/>
  <c r="EO152" i="1" s="1"/>
  <c r="EO344" i="1"/>
  <c r="AF340" i="1"/>
  <c r="AF97" i="1"/>
  <c r="AF148" i="1" s="1"/>
  <c r="DH98" i="1"/>
  <c r="DH149" i="1" s="1"/>
  <c r="DH341" i="1"/>
  <c r="CW292" i="1"/>
  <c r="V296" i="1"/>
  <c r="CL296" i="1"/>
  <c r="DI296" i="1"/>
  <c r="CQ85" i="1"/>
  <c r="CQ136" i="1" s="1"/>
  <c r="CQ328" i="1"/>
  <c r="CO328" i="1"/>
  <c r="CO85" i="1"/>
  <c r="CO136" i="1" s="1"/>
  <c r="DK276" i="1"/>
  <c r="CE332" i="1"/>
  <c r="CE89" i="1"/>
  <c r="CE140" i="1" s="1"/>
  <c r="AG89" i="1"/>
  <c r="AG140" i="1" s="1"/>
  <c r="AG332" i="1"/>
  <c r="CE276" i="1"/>
  <c r="BX276" i="1"/>
  <c r="CL332" i="1"/>
  <c r="CL89" i="1"/>
  <c r="CL140" i="1" s="1"/>
  <c r="DL280" i="1"/>
  <c r="EN89" i="1"/>
  <c r="EN140" i="1" s="1"/>
  <c r="EN332" i="1"/>
  <c r="EF93" i="1"/>
  <c r="EF144" i="1" s="1"/>
  <c r="EF336" i="1"/>
  <c r="DK93" i="1"/>
  <c r="DK144" i="1" s="1"/>
  <c r="DK336" i="1"/>
  <c r="CA284" i="1"/>
  <c r="CN332" i="1"/>
  <c r="CN89" i="1"/>
  <c r="CN140" i="1" s="1"/>
  <c r="AR332" i="1"/>
  <c r="BN332" i="1"/>
  <c r="BN89" i="1"/>
  <c r="BN140" i="1" s="1"/>
  <c r="S336" i="1"/>
  <c r="S93" i="1"/>
  <c r="S144" i="1" s="1"/>
  <c r="CL288" i="1"/>
  <c r="ED288" i="1"/>
  <c r="EK336" i="1"/>
  <c r="EK93" i="1"/>
  <c r="EK144" i="1" s="1"/>
  <c r="CB344" i="1"/>
  <c r="CB101" i="1"/>
  <c r="CB152" i="1" s="1"/>
  <c r="DK292" i="1"/>
  <c r="EC101" i="1"/>
  <c r="EC152" i="1" s="1"/>
  <c r="EC344" i="1"/>
  <c r="Y348" i="1"/>
  <c r="Y105" i="1"/>
  <c r="Y156" i="1" s="1"/>
  <c r="AB101" i="1"/>
  <c r="AB152" i="1" s="1"/>
  <c r="AB344" i="1"/>
  <c r="EA292" i="1"/>
  <c r="AN344" i="1"/>
  <c r="AN101" i="1"/>
  <c r="AN152" i="1" s="1"/>
  <c r="CC348" i="1"/>
  <c r="CC105" i="1"/>
  <c r="CC156" i="1" s="1"/>
  <c r="V348" i="1"/>
  <c r="V105" i="1"/>
  <c r="V156" i="1" s="1"/>
  <c r="DH348" i="1"/>
  <c r="DH105" i="1"/>
  <c r="DH156" i="1" s="1"/>
  <c r="BM296" i="1"/>
  <c r="ER109" i="1"/>
  <c r="ER160" i="1" s="1"/>
  <c r="ER352" i="1"/>
  <c r="CF352" i="1"/>
  <c r="CF109" i="1"/>
  <c r="CF160" i="1" s="1"/>
  <c r="EH109" i="1"/>
  <c r="EH160" i="1" s="1"/>
  <c r="EH352" i="1"/>
  <c r="CD352" i="1"/>
  <c r="CD109" i="1"/>
  <c r="CD160" i="1" s="1"/>
  <c r="EO352" i="1"/>
  <c r="EO109" i="1"/>
  <c r="EO160" i="1" s="1"/>
  <c r="CR352" i="1"/>
  <c r="CR109" i="1"/>
  <c r="CR160" i="1" s="1"/>
  <c r="CQ113" i="1"/>
  <c r="CQ164" i="1" s="1"/>
  <c r="CQ356" i="1"/>
  <c r="BN113" i="1"/>
  <c r="BN164" i="1" s="1"/>
  <c r="BN356" i="1"/>
  <c r="BO356" i="1"/>
  <c r="BO113" i="1"/>
  <c r="BO164" i="1" s="1"/>
  <c r="BL304" i="1"/>
  <c r="T360" i="1"/>
  <c r="T117" i="1"/>
  <c r="T168" i="1" s="1"/>
  <c r="ED308" i="1"/>
  <c r="CR280" i="1"/>
  <c r="DK105" i="1"/>
  <c r="DK156" i="1" s="1"/>
  <c r="DK348" i="1"/>
  <c r="AB292" i="1"/>
  <c r="DA352" i="1"/>
  <c r="S328" i="1"/>
  <c r="S85" i="1"/>
  <c r="S136" i="1" s="1"/>
  <c r="AN284" i="1"/>
  <c r="DW328" i="1"/>
  <c r="EQ284" i="1"/>
  <c r="CQ284" i="1"/>
  <c r="ED284" i="1"/>
  <c r="DY340" i="1"/>
  <c r="BO340" i="1"/>
  <c r="BO97" i="1"/>
  <c r="BO148" i="1" s="1"/>
  <c r="DH284" i="1"/>
  <c r="EG292" i="1"/>
  <c r="BN101" i="1"/>
  <c r="BN152" i="1" s="1"/>
  <c r="BN344" i="1"/>
  <c r="BL296" i="1"/>
  <c r="AI288" i="1"/>
  <c r="ER292" i="1"/>
  <c r="AA340" i="1"/>
  <c r="AA97" i="1"/>
  <c r="AA148" i="1" s="1"/>
  <c r="EJ288" i="1"/>
  <c r="BT292" i="1"/>
  <c r="Q101" i="1"/>
  <c r="AM105" i="1"/>
  <c r="AM156" i="1" s="1"/>
  <c r="AM348" i="1"/>
  <c r="CY292" i="1"/>
  <c r="EP296" i="1"/>
  <c r="EQ348" i="1"/>
  <c r="EQ105" i="1"/>
  <c r="EQ156" i="1" s="1"/>
  <c r="AU348" i="1"/>
  <c r="AU105" i="1"/>
  <c r="AU156" i="1" s="1"/>
  <c r="AJ300" i="1"/>
  <c r="CH109" i="1"/>
  <c r="CH160" i="1" s="1"/>
  <c r="CH352" i="1"/>
  <c r="CN300" i="1"/>
  <c r="CV109" i="1"/>
  <c r="CV160" i="1" s="1"/>
  <c r="CV352" i="1"/>
  <c r="BV304" i="1"/>
  <c r="EA356" i="1"/>
  <c r="EA113" i="1"/>
  <c r="EA164" i="1" s="1"/>
  <c r="BL356" i="1"/>
  <c r="BL113" i="1"/>
  <c r="BL164" i="1" s="1"/>
  <c r="AT360" i="1"/>
  <c r="AT117" i="1"/>
  <c r="AT168" i="1" s="1"/>
  <c r="CI117" i="1"/>
  <c r="CI168" i="1" s="1"/>
  <c r="CI360" i="1"/>
  <c r="DJ360" i="1"/>
  <c r="DJ117" i="1"/>
  <c r="DJ168" i="1" s="1"/>
  <c r="ED360" i="1"/>
  <c r="ED117" i="1"/>
  <c r="ED168" i="1" s="1"/>
  <c r="H116" i="1"/>
  <c r="CA360" i="1"/>
  <c r="CA117" i="1"/>
  <c r="CA168" i="1" s="1"/>
  <c r="EG332" i="1"/>
  <c r="EG89" i="1"/>
  <c r="EG140" i="1" s="1"/>
  <c r="AH276" i="1"/>
  <c r="AV276" i="1"/>
  <c r="CQ292" i="1"/>
  <c r="CD344" i="1"/>
  <c r="CD101" i="1"/>
  <c r="CD152" i="1" s="1"/>
  <c r="ER332" i="1"/>
  <c r="ER89" i="1"/>
  <c r="ER140" i="1" s="1"/>
  <c r="EJ332" i="1"/>
  <c r="EJ89" i="1"/>
  <c r="EJ140" i="1" s="1"/>
  <c r="EL340" i="1"/>
  <c r="EL97" i="1"/>
  <c r="EL148" i="1" s="1"/>
  <c r="V93" i="1"/>
  <c r="V144" i="1" s="1"/>
  <c r="V336" i="1"/>
  <c r="AN280" i="1"/>
  <c r="DI85" i="1"/>
  <c r="DI136" i="1" s="1"/>
  <c r="DI328" i="1"/>
  <c r="BM276" i="1"/>
  <c r="AJ85" i="1"/>
  <c r="AJ136" i="1" s="1"/>
  <c r="AJ328" i="1"/>
  <c r="S280" i="1"/>
  <c r="EI336" i="1"/>
  <c r="EI93" i="1"/>
  <c r="EI144" i="1" s="1"/>
  <c r="EA284" i="1"/>
  <c r="DI292" i="1"/>
  <c r="AF348" i="1"/>
  <c r="AF105" i="1"/>
  <c r="AF156" i="1" s="1"/>
  <c r="AI97" i="1"/>
  <c r="AI148" i="1" s="1"/>
  <c r="AI340" i="1"/>
  <c r="AI344" i="1"/>
  <c r="AI101" i="1"/>
  <c r="AI152" i="1" s="1"/>
  <c r="ER340" i="1"/>
  <c r="ER97" i="1"/>
  <c r="ER148" i="1" s="1"/>
  <c r="CC344" i="1"/>
  <c r="CC101" i="1"/>
  <c r="CC152" i="1" s="1"/>
  <c r="EN292" i="1"/>
  <c r="CY101" i="1"/>
  <c r="CY152" i="1" s="1"/>
  <c r="CY344" i="1"/>
  <c r="AN296" i="1"/>
  <c r="P105" i="1"/>
  <c r="CN296" i="1"/>
  <c r="DA328" i="1"/>
  <c r="CP109" i="1"/>
  <c r="CP160" i="1" s="1"/>
  <c r="CP352" i="1"/>
  <c r="BT109" i="1"/>
  <c r="BT160" i="1" s="1"/>
  <c r="BT352" i="1"/>
  <c r="AV109" i="1"/>
  <c r="AV160" i="1" s="1"/>
  <c r="AV352" i="1"/>
  <c r="DK300" i="1"/>
  <c r="CL113" i="1"/>
  <c r="CL164" i="1" s="1"/>
  <c r="CL356" i="1"/>
  <c r="DK356" i="1"/>
  <c r="DK113" i="1"/>
  <c r="DK164" i="1" s="1"/>
  <c r="CX308" i="1"/>
  <c r="AV288" i="1"/>
  <c r="CD276" i="1"/>
  <c r="AM86" i="1"/>
  <c r="AM137" i="1" s="1"/>
  <c r="AM329" i="1"/>
  <c r="AV284" i="1"/>
  <c r="AG352" i="1"/>
  <c r="AG109" i="1"/>
  <c r="AG160" i="1" s="1"/>
  <c r="Q85" i="1"/>
  <c r="CJ276" i="1"/>
  <c r="CD93" i="1"/>
  <c r="CD144" i="1" s="1"/>
  <c r="CD336" i="1"/>
  <c r="CS284" i="1"/>
  <c r="EG288" i="1"/>
  <c r="BV336" i="1"/>
  <c r="BV93" i="1"/>
  <c r="BV144" i="1" s="1"/>
  <c r="CN352" i="1"/>
  <c r="CN109" i="1"/>
  <c r="CN160" i="1" s="1"/>
  <c r="AF352" i="1"/>
  <c r="AF109" i="1"/>
  <c r="AF160" i="1" s="1"/>
  <c r="CW89" i="1"/>
  <c r="CW140" i="1" s="1"/>
  <c r="CW332" i="1"/>
  <c r="CT328" i="1"/>
  <c r="CT85" i="1"/>
  <c r="CT136" i="1" s="1"/>
  <c r="BW93" i="1"/>
  <c r="BW144" i="1" s="1"/>
  <c r="BW336" i="1"/>
  <c r="AO336" i="1"/>
  <c r="EP280" i="1"/>
  <c r="AG284" i="1"/>
  <c r="Y336" i="1"/>
  <c r="Y93" i="1"/>
  <c r="Y144" i="1" s="1"/>
  <c r="EG284" i="1"/>
  <c r="EC97" i="1"/>
  <c r="EC148" i="1" s="1"/>
  <c r="EC340" i="1"/>
  <c r="CV284" i="1"/>
  <c r="AV344" i="1"/>
  <c r="AV101" i="1"/>
  <c r="AV152" i="1" s="1"/>
  <c r="AH340" i="1"/>
  <c r="AH97" i="1"/>
  <c r="AH148" i="1" s="1"/>
  <c r="CT292" i="1"/>
  <c r="CI292" i="1"/>
  <c r="AA344" i="1"/>
  <c r="AA101" i="1"/>
  <c r="AA152" i="1" s="1"/>
  <c r="CR296" i="1"/>
  <c r="CU296" i="1"/>
  <c r="EN86" i="1"/>
  <c r="EN137" i="1" s="1"/>
  <c r="CC356" i="1"/>
  <c r="CC113" i="1"/>
  <c r="CC164" i="1" s="1"/>
  <c r="ED113" i="1"/>
  <c r="ED164" i="1" s="1"/>
  <c r="ED356" i="1"/>
  <c r="S360" i="1"/>
  <c r="S117" i="1"/>
  <c r="S168" i="1" s="1"/>
  <c r="AI360" i="1"/>
  <c r="AI117" i="1"/>
  <c r="AI168" i="1" s="1"/>
  <c r="CX360" i="1"/>
  <c r="CX117" i="1"/>
  <c r="CX168" i="1" s="1"/>
  <c r="EB360" i="1"/>
  <c r="EB117" i="1"/>
  <c r="EB168" i="1" s="1"/>
  <c r="CA301" i="1"/>
  <c r="EC276" i="1"/>
  <c r="AE332" i="1"/>
  <c r="AE89" i="1"/>
  <c r="AE140" i="1" s="1"/>
  <c r="BM352" i="1"/>
  <c r="BM109" i="1"/>
  <c r="BM160" i="1" s="1"/>
  <c r="CQ89" i="1"/>
  <c r="CQ140" i="1" s="1"/>
  <c r="CQ332" i="1"/>
  <c r="AN332" i="1"/>
  <c r="AN89" i="1"/>
  <c r="AN140" i="1" s="1"/>
  <c r="AN328" i="1"/>
  <c r="AN85" i="1"/>
  <c r="AN136" i="1" s="1"/>
  <c r="EP352" i="1"/>
  <c r="EP109" i="1"/>
  <c r="EP160" i="1" s="1"/>
  <c r="BV352" i="1"/>
  <c r="BV109" i="1"/>
  <c r="BV160" i="1" s="1"/>
  <c r="DW352" i="1"/>
  <c r="DK352" i="1"/>
  <c r="DK109" i="1"/>
  <c r="DK160" i="1" s="1"/>
  <c r="EI113" i="1"/>
  <c r="EI164" i="1" s="1"/>
  <c r="EI356" i="1"/>
  <c r="AO356" i="1"/>
  <c r="EP113" i="1"/>
  <c r="EP164" i="1" s="1"/>
  <c r="EP356" i="1"/>
  <c r="T113" i="1"/>
  <c r="T164" i="1" s="1"/>
  <c r="T356" i="1"/>
  <c r="CO360" i="1"/>
  <c r="CO117" i="1"/>
  <c r="CO168" i="1" s="1"/>
  <c r="EI360" i="1"/>
  <c r="EI117" i="1"/>
  <c r="EI168" i="1" s="1"/>
  <c r="BU360" i="1"/>
  <c r="BU117" i="1"/>
  <c r="BU168" i="1" s="1"/>
  <c r="V117" i="1"/>
  <c r="V168" i="1" s="1"/>
  <c r="V360" i="1"/>
  <c r="AC360" i="1"/>
  <c r="AC117" i="1"/>
  <c r="AC168" i="1" s="1"/>
  <c r="AL280" i="1"/>
  <c r="CI296" i="1"/>
  <c r="BM328" i="1"/>
  <c r="BM85" i="1"/>
  <c r="BM136" i="1" s="1"/>
  <c r="ED332" i="1"/>
  <c r="ED89" i="1"/>
  <c r="ED140" i="1" s="1"/>
  <c r="BO280" i="1"/>
  <c r="AI332" i="1"/>
  <c r="AI89" i="1"/>
  <c r="AI140" i="1" s="1"/>
  <c r="DJ288" i="1"/>
  <c r="EM94" i="1"/>
  <c r="EM145" i="1" s="1"/>
  <c r="EM337" i="1"/>
  <c r="DH336" i="1"/>
  <c r="DH93" i="1"/>
  <c r="DH144" i="1" s="1"/>
  <c r="S348" i="1"/>
  <c r="S105" i="1"/>
  <c r="S156" i="1" s="1"/>
  <c r="CB292" i="1"/>
  <c r="CT348" i="1"/>
  <c r="CT105" i="1"/>
  <c r="CT156" i="1" s="1"/>
  <c r="AR346" i="1"/>
  <c r="AR345" i="1"/>
  <c r="EF348" i="1"/>
  <c r="EF105" i="1"/>
  <c r="EF156" i="1" s="1"/>
  <c r="AK85" i="1"/>
  <c r="AK136" i="1" s="1"/>
  <c r="AK328" i="1"/>
  <c r="AL328" i="1"/>
  <c r="AL85" i="1"/>
  <c r="AL136" i="1" s="1"/>
  <c r="EC89" i="1"/>
  <c r="EC140" i="1" s="1"/>
  <c r="EC332" i="1"/>
  <c r="CR336" i="1"/>
  <c r="CR93" i="1"/>
  <c r="CR144" i="1" s="1"/>
  <c r="EL93" i="1"/>
  <c r="EL144" i="1" s="1"/>
  <c r="EL336" i="1"/>
  <c r="BL93" i="1"/>
  <c r="BL144" i="1" s="1"/>
  <c r="BL336" i="1"/>
  <c r="AH332" i="1"/>
  <c r="AH89" i="1"/>
  <c r="AH140" i="1" s="1"/>
  <c r="AE288" i="1"/>
  <c r="AJ284" i="1"/>
  <c r="CG340" i="1"/>
  <c r="CG97" i="1"/>
  <c r="CG148" i="1" s="1"/>
  <c r="CV336" i="1"/>
  <c r="CV93" i="1"/>
  <c r="CV144" i="1" s="1"/>
  <c r="W348" i="1"/>
  <c r="W105" i="1"/>
  <c r="W156" i="1" s="1"/>
  <c r="EL292" i="1"/>
  <c r="CJ292" i="1"/>
  <c r="EB344" i="1"/>
  <c r="EB101" i="1"/>
  <c r="EB152" i="1" s="1"/>
  <c r="CW344" i="1"/>
  <c r="CW101" i="1"/>
  <c r="CW152" i="1" s="1"/>
  <c r="AO348" i="1"/>
  <c r="EA105" i="1"/>
  <c r="EA156" i="1" s="1"/>
  <c r="EA348" i="1"/>
  <c r="EJ296" i="1"/>
  <c r="DI105" i="1"/>
  <c r="DI156" i="1" s="1"/>
  <c r="DI348" i="1"/>
  <c r="AN109" i="1"/>
  <c r="AN160" i="1" s="1"/>
  <c r="AN352" i="1"/>
  <c r="CI352" i="1"/>
  <c r="CI109" i="1"/>
  <c r="CI160" i="1" s="1"/>
  <c r="CE352" i="1"/>
  <c r="CE109" i="1"/>
  <c r="CE160" i="1" s="1"/>
  <c r="AJ356" i="1"/>
  <c r="AJ113" i="1"/>
  <c r="AJ164" i="1" s="1"/>
  <c r="EN356" i="1"/>
  <c r="EN113" i="1"/>
  <c r="EN164" i="1" s="1"/>
  <c r="BX360" i="1"/>
  <c r="BX117" i="1"/>
  <c r="BX168" i="1" s="1"/>
  <c r="DH292" i="1"/>
  <c r="EK292" i="1"/>
  <c r="R105" i="1"/>
  <c r="R97" i="1"/>
  <c r="DI344" i="1"/>
  <c r="DI101" i="1"/>
  <c r="DI152" i="1" s="1"/>
  <c r="CJ296" i="1"/>
  <c r="CV85" i="1"/>
  <c r="CV136" i="1" s="1"/>
  <c r="CV328" i="1"/>
  <c r="CU276" i="1"/>
  <c r="AO284" i="1"/>
  <c r="BV288" i="1"/>
  <c r="AA284" i="1"/>
  <c r="CW340" i="1"/>
  <c r="CW97" i="1"/>
  <c r="CW148" i="1" s="1"/>
  <c r="EQ344" i="1"/>
  <c r="EQ101" i="1"/>
  <c r="EQ152" i="1" s="1"/>
  <c r="CJ109" i="1"/>
  <c r="CJ160" i="1" s="1"/>
  <c r="CJ352" i="1"/>
  <c r="EK352" i="1"/>
  <c r="EK109" i="1"/>
  <c r="EK160" i="1" s="1"/>
  <c r="AF276" i="1"/>
  <c r="CI328" i="1"/>
  <c r="CI85" i="1"/>
  <c r="CI136" i="1" s="1"/>
  <c r="DJ85" i="1"/>
  <c r="DJ136" i="1" s="1"/>
  <c r="DJ328" i="1"/>
  <c r="CG276" i="1"/>
  <c r="EN93" i="1"/>
  <c r="EN144" i="1" s="1"/>
  <c r="EN336" i="1"/>
  <c r="AK89" i="1"/>
  <c r="AK140" i="1" s="1"/>
  <c r="AK332" i="1"/>
  <c r="CN93" i="1"/>
  <c r="CN144" i="1" s="1"/>
  <c r="CN336" i="1"/>
  <c r="AB93" i="1"/>
  <c r="AB144" i="1" s="1"/>
  <c r="AB336" i="1"/>
  <c r="CO284" i="1"/>
  <c r="AI336" i="1"/>
  <c r="AI93" i="1"/>
  <c r="AI144" i="1" s="1"/>
  <c r="DK284" i="1"/>
  <c r="AH280" i="1"/>
  <c r="EG280" i="1"/>
  <c r="AO288" i="1"/>
  <c r="CK340" i="1"/>
  <c r="CK97" i="1"/>
  <c r="CK148" i="1" s="1"/>
  <c r="AC288" i="1"/>
  <c r="CJ94" i="1"/>
  <c r="CJ145" i="1" s="1"/>
  <c r="DY336" i="1"/>
  <c r="EH288" i="1"/>
  <c r="CS292" i="1"/>
  <c r="CJ105" i="1"/>
  <c r="CJ156" i="1" s="1"/>
  <c r="CJ348" i="1"/>
  <c r="DW296" i="1"/>
  <c r="DA280" i="1"/>
  <c r="AO352" i="1"/>
  <c r="AK352" i="1"/>
  <c r="AK109" i="1"/>
  <c r="AK160" i="1" s="1"/>
  <c r="CC109" i="1"/>
  <c r="CC160" i="1" s="1"/>
  <c r="CC352" i="1"/>
  <c r="CG356" i="1"/>
  <c r="CG113" i="1"/>
  <c r="CG164" i="1" s="1"/>
  <c r="AI356" i="1"/>
  <c r="AI113" i="1"/>
  <c r="AI164" i="1" s="1"/>
  <c r="AE360" i="1"/>
  <c r="AE117" i="1"/>
  <c r="AE168" i="1" s="1"/>
  <c r="AK360" i="1"/>
  <c r="AK117" i="1"/>
  <c r="AK168" i="1" s="1"/>
  <c r="BW308" i="1"/>
  <c r="EK308" i="1"/>
  <c r="BN340" i="1"/>
  <c r="BN97" i="1"/>
  <c r="BN148" i="1" s="1"/>
  <c r="CK348" i="1"/>
  <c r="CK105" i="1"/>
  <c r="CK156" i="1" s="1"/>
  <c r="CO296" i="1"/>
  <c r="AH109" i="1"/>
  <c r="AH160" i="1" s="1"/>
  <c r="AH352" i="1"/>
  <c r="ES296" i="1"/>
  <c r="CM296" i="1"/>
  <c r="AU85" i="1"/>
  <c r="AU136" i="1" s="1"/>
  <c r="AU328" i="1"/>
  <c r="DL276" i="1"/>
  <c r="T344" i="1"/>
  <c r="T101" i="1"/>
  <c r="T152" i="1" s="1"/>
  <c r="CB328" i="1"/>
  <c r="CB85" i="1"/>
  <c r="CB136" i="1" s="1"/>
  <c r="CF93" i="1"/>
  <c r="CF144" i="1" s="1"/>
  <c r="CF336" i="1"/>
  <c r="M93" i="1"/>
  <c r="CF340" i="1"/>
  <c r="CF97" i="1"/>
  <c r="CF148" i="1" s="1"/>
  <c r="DW284" i="1"/>
  <c r="BX288" i="1"/>
  <c r="AG296" i="1"/>
  <c r="ER105" i="1"/>
  <c r="ER156" i="1" s="1"/>
  <c r="ER348" i="1"/>
  <c r="Q109" i="1"/>
  <c r="EN109" i="1"/>
  <c r="EN160" i="1" s="1"/>
  <c r="EN352" i="1"/>
  <c r="AC109" i="1"/>
  <c r="AC160" i="1" s="1"/>
  <c r="AC352" i="1"/>
  <c r="AU304" i="1"/>
  <c r="CD356" i="1"/>
  <c r="CD113" i="1"/>
  <c r="CD164" i="1" s="1"/>
  <c r="AH360" i="1"/>
  <c r="AH117" i="1"/>
  <c r="AH168" i="1" s="1"/>
  <c r="ER360" i="1"/>
  <c r="ER117" i="1"/>
  <c r="ER168" i="1" s="1"/>
  <c r="BW360" i="1"/>
  <c r="BW117" i="1"/>
  <c r="BW168" i="1" s="1"/>
  <c r="AU360" i="1"/>
  <c r="AU117" i="1"/>
  <c r="AU168" i="1" s="1"/>
  <c r="DY259" i="1"/>
  <c r="DY360" i="1"/>
  <c r="BX294" i="1" l="1"/>
  <c r="ER329" i="1"/>
  <c r="ER278" i="1"/>
  <c r="CA333" i="1"/>
  <c r="CA140" i="1"/>
  <c r="CM337" i="1"/>
  <c r="CM144" i="1"/>
  <c r="EP329" i="1"/>
  <c r="EP136" i="1"/>
  <c r="CE341" i="1"/>
  <c r="CE148" i="1"/>
  <c r="EN329" i="1"/>
  <c r="EN136" i="1"/>
  <c r="W337" i="1"/>
  <c r="W144" i="1"/>
  <c r="T349" i="1"/>
  <c r="T156" i="1"/>
  <c r="CM286" i="1"/>
  <c r="EP278" i="1"/>
  <c r="W286" i="1"/>
  <c r="DX313" i="1"/>
  <c r="Y86" i="1"/>
  <c r="CA175" i="1"/>
  <c r="CA253" i="1" s="1"/>
  <c r="CM176" i="1"/>
  <c r="CM254" i="1" s="1"/>
  <c r="ES329" i="1"/>
  <c r="CH333" i="1"/>
  <c r="EB174" i="1"/>
  <c r="ER174" i="1"/>
  <c r="AH106" i="1"/>
  <c r="AM174" i="1"/>
  <c r="CD329" i="1"/>
  <c r="CJ286" i="1"/>
  <c r="AG176" i="1"/>
  <c r="AG254" i="1" s="1"/>
  <c r="CS178" i="1"/>
  <c r="DH177" i="1"/>
  <c r="EG174" i="1"/>
  <c r="EO278" i="1"/>
  <c r="CM106" i="1"/>
  <c r="CM157" i="1" s="1"/>
  <c r="W176" i="1"/>
  <c r="W254" i="1" s="1"/>
  <c r="EQ86" i="1"/>
  <c r="EQ137" i="1" s="1"/>
  <c r="CA349" i="1"/>
  <c r="EN174" i="1"/>
  <c r="BX178" i="1"/>
  <c r="BX174" i="1"/>
  <c r="EM86" i="1"/>
  <c r="EM137" i="1" s="1"/>
  <c r="EP174" i="1"/>
  <c r="EN178" i="1"/>
  <c r="CX90" i="1"/>
  <c r="BT349" i="1"/>
  <c r="T179" i="1"/>
  <c r="T257" i="1" s="1"/>
  <c r="CJ337" i="1"/>
  <c r="CJ176" i="1"/>
  <c r="CA174" i="1"/>
  <c r="AL102" i="1"/>
  <c r="CK174" i="1"/>
  <c r="EM176" i="1"/>
  <c r="EM254" i="1" s="1"/>
  <c r="ED174" i="1"/>
  <c r="ES345" i="1"/>
  <c r="CE177" i="1"/>
  <c r="BU106" i="1"/>
  <c r="BU157" i="1" s="1"/>
  <c r="CL313" i="1"/>
  <c r="DW313" i="1"/>
  <c r="EI313" i="1"/>
  <c r="BL313" i="1"/>
  <c r="V313" i="1"/>
  <c r="BN313" i="1"/>
  <c r="CW313" i="1"/>
  <c r="AI313" i="1"/>
  <c r="AU313" i="1"/>
  <c r="EP313" i="1"/>
  <c r="CQ313" i="1"/>
  <c r="T313" i="1"/>
  <c r="BV313" i="1"/>
  <c r="AC313" i="1"/>
  <c r="EO313" i="1"/>
  <c r="S313" i="1"/>
  <c r="DA313" i="1"/>
  <c r="ER313" i="1"/>
  <c r="EJ313" i="1"/>
  <c r="BU313" i="1"/>
  <c r="BW313" i="1"/>
  <c r="BT313" i="1"/>
  <c r="CM313" i="1"/>
  <c r="EF313" i="1"/>
  <c r="EK313" i="1"/>
  <c r="AK313" i="1"/>
  <c r="AB313" i="1"/>
  <c r="AG313" i="1"/>
  <c r="CH313" i="1"/>
  <c r="CV313" i="1"/>
  <c r="BO313" i="1"/>
  <c r="EH313" i="1"/>
  <c r="AE313" i="1"/>
  <c r="DZ344" i="1"/>
  <c r="C250" i="1"/>
  <c r="ES102" i="1"/>
  <c r="ES153" i="1" s="1"/>
  <c r="EM329" i="1"/>
  <c r="CF90" i="1"/>
  <c r="CF141" i="1" s="1"/>
  <c r="CZ333" i="1"/>
  <c r="EQ329" i="1"/>
  <c r="AL294" i="1"/>
  <c r="AL345" i="1"/>
  <c r="DS333" i="1"/>
  <c r="DT333" i="1"/>
  <c r="DR333" i="1"/>
  <c r="DQ333" i="1"/>
  <c r="CF333" i="1"/>
  <c r="DB333" i="1"/>
  <c r="DD333" i="1"/>
  <c r="DC333" i="1"/>
  <c r="CH90" i="1"/>
  <c r="CH141" i="1" s="1"/>
  <c r="CZ348" i="1"/>
  <c r="ES86" i="1"/>
  <c r="ES137" i="1" s="1"/>
  <c r="DD348" i="1"/>
  <c r="DS344" i="1"/>
  <c r="DB348" i="1"/>
  <c r="DZ353" i="1"/>
  <c r="DZ357" i="1"/>
  <c r="CZ344" i="1"/>
  <c r="DF344" i="1"/>
  <c r="DS340" i="1"/>
  <c r="H328" i="1"/>
  <c r="DD340" i="1"/>
  <c r="DQ348" i="1"/>
  <c r="DZ340" i="1"/>
  <c r="DT348" i="1"/>
  <c r="BT106" i="1"/>
  <c r="BT157" i="1" s="1"/>
  <c r="DZ348" i="1"/>
  <c r="DQ344" i="1"/>
  <c r="DS348" i="1"/>
  <c r="DF348" i="1"/>
  <c r="DB344" i="1"/>
  <c r="DE340" i="1"/>
  <c r="DT340" i="1"/>
  <c r="DF340" i="1"/>
  <c r="DD344" i="1"/>
  <c r="CA106" i="1"/>
  <c r="CA157" i="1" s="1"/>
  <c r="DT344" i="1"/>
  <c r="DC344" i="1"/>
  <c r="DQ340" i="1"/>
  <c r="DE344" i="1"/>
  <c r="CZ340" i="1"/>
  <c r="DB340" i="1"/>
  <c r="DC340" i="1"/>
  <c r="DR356" i="1"/>
  <c r="DR344" i="1"/>
  <c r="DR360" i="1"/>
  <c r="DR348" i="1"/>
  <c r="DT329" i="1"/>
  <c r="DQ357" i="1"/>
  <c r="DS357" i="1"/>
  <c r="DT357" i="1"/>
  <c r="DQ353" i="1"/>
  <c r="DS353" i="1"/>
  <c r="DT353" i="1"/>
  <c r="DR352" i="1"/>
  <c r="DR340" i="1"/>
  <c r="DC360" i="1"/>
  <c r="DC348" i="1"/>
  <c r="CZ329" i="1"/>
  <c r="DC329" i="1"/>
  <c r="DB329" i="1"/>
  <c r="DD329" i="1"/>
  <c r="CZ357" i="1"/>
  <c r="DC357" i="1"/>
  <c r="DD357" i="1"/>
  <c r="DB357" i="1"/>
  <c r="CZ353" i="1"/>
  <c r="DD353" i="1"/>
  <c r="DB353" i="1"/>
  <c r="DC353" i="1"/>
  <c r="CA102" i="1"/>
  <c r="CA153" i="1" s="1"/>
  <c r="DF357" i="1"/>
  <c r="DE357" i="1"/>
  <c r="DF330" i="1"/>
  <c r="DE330" i="1"/>
  <c r="CA337" i="1"/>
  <c r="CA341" i="1"/>
  <c r="DE353" i="1"/>
  <c r="DF353" i="1"/>
  <c r="DE360" i="1"/>
  <c r="DE348" i="1"/>
  <c r="CA345" i="1"/>
  <c r="AH298" i="1"/>
  <c r="EO86" i="1"/>
  <c r="EO137" i="1" s="1"/>
  <c r="EO329" i="1"/>
  <c r="CX333" i="1"/>
  <c r="CD86" i="1"/>
  <c r="CD137" i="1" s="1"/>
  <c r="C280" i="1"/>
  <c r="CM349" i="1"/>
  <c r="C276" i="1"/>
  <c r="C305" i="1"/>
  <c r="C288" i="1"/>
  <c r="C309" i="1"/>
  <c r="C301" i="1"/>
  <c r="C313" i="1" s="1"/>
  <c r="H313" i="1" s="1"/>
  <c r="C292" i="1"/>
  <c r="DX278" i="1"/>
  <c r="EB297" i="1"/>
  <c r="AH277" i="1"/>
  <c r="CV301" i="1"/>
  <c r="ER285" i="1"/>
  <c r="EB301" i="1"/>
  <c r="DA297" i="1"/>
  <c r="CT297" i="1"/>
  <c r="CD281" i="1"/>
  <c r="BM305" i="1"/>
  <c r="AN281" i="1"/>
  <c r="EP297" i="1"/>
  <c r="CL297" i="1"/>
  <c r="AK305" i="1"/>
  <c r="AE297" i="1"/>
  <c r="CB289" i="1"/>
  <c r="AT285" i="1"/>
  <c r="CG301" i="1"/>
  <c r="EI289" i="1"/>
  <c r="CN277" i="1"/>
  <c r="AH281" i="1"/>
  <c r="DH293" i="1"/>
  <c r="V297" i="1"/>
  <c r="AM293" i="1"/>
  <c r="Y285" i="1"/>
  <c r="AI293" i="1"/>
  <c r="EA297" i="1"/>
  <c r="BN281" i="1"/>
  <c r="CQ281" i="1"/>
  <c r="CC293" i="1"/>
  <c r="DJ297" i="1"/>
  <c r="EK289" i="1"/>
  <c r="CB285" i="1"/>
  <c r="EG281" i="1"/>
  <c r="EK293" i="1"/>
  <c r="DJ289" i="1"/>
  <c r="CY293" i="1"/>
  <c r="ER293" i="1"/>
  <c r="EQ277" i="1"/>
  <c r="CY281" i="1"/>
  <c r="EQ281" i="1"/>
  <c r="DH297" i="1"/>
  <c r="AT277" i="1"/>
  <c r="CH293" i="1"/>
  <c r="DK285" i="1"/>
  <c r="EG289" i="1"/>
  <c r="CO293" i="1"/>
  <c r="EK305" i="1"/>
  <c r="AM297" i="1"/>
  <c r="AM281" i="1"/>
  <c r="EO293" i="1"/>
  <c r="AO297" i="1"/>
  <c r="CX285" i="1"/>
  <c r="CC297" i="1"/>
  <c r="DW293" i="1"/>
  <c r="AC289" i="1"/>
  <c r="CJ297" i="1"/>
  <c r="AI289" i="1"/>
  <c r="CW293" i="1"/>
  <c r="CU281" i="1"/>
  <c r="DU293" i="1"/>
  <c r="CD293" i="1"/>
  <c r="BU297" i="1"/>
  <c r="BW293" i="1"/>
  <c r="DJ281" i="1"/>
  <c r="T285" i="1"/>
  <c r="CH297" i="1"/>
  <c r="CH281" i="1"/>
  <c r="CC277" i="1"/>
  <c r="DJ277" i="1"/>
  <c r="AN277" i="1"/>
  <c r="CX277" i="1"/>
  <c r="EF305" i="1"/>
  <c r="BW281" i="1"/>
  <c r="V281" i="1"/>
  <c r="DK293" i="1"/>
  <c r="DU305" i="1"/>
  <c r="CW289" i="1"/>
  <c r="BL289" i="1"/>
  <c r="CP293" i="1"/>
  <c r="EA289" i="1"/>
  <c r="AI285" i="1"/>
  <c r="BL297" i="1"/>
  <c r="AU289" i="1"/>
  <c r="T309" i="1"/>
  <c r="CU293" i="1"/>
  <c r="EK297" i="1"/>
  <c r="AV293" i="1"/>
  <c r="DX289" i="1"/>
  <c r="CI297" i="1"/>
  <c r="DL281" i="1"/>
  <c r="CP277" i="1"/>
  <c r="BO293" i="1"/>
  <c r="CI289" i="1"/>
  <c r="BX285" i="1"/>
  <c r="AL297" i="1"/>
  <c r="ED293" i="1"/>
  <c r="T293" i="1"/>
  <c r="AG289" i="1"/>
  <c r="AL289" i="1"/>
  <c r="CR285" i="1"/>
  <c r="DX305" i="1"/>
  <c r="CO285" i="1"/>
  <c r="DL277" i="1"/>
  <c r="CG277" i="1"/>
  <c r="BO281" i="1"/>
  <c r="AT293" i="1"/>
  <c r="T297" i="1"/>
  <c r="S285" i="1"/>
  <c r="EL277" i="1"/>
  <c r="DU297" i="1"/>
  <c r="DW289" i="1"/>
  <c r="CS281" i="1"/>
  <c r="CK277" i="1"/>
  <c r="CM305" i="1"/>
  <c r="CU289" i="1"/>
  <c r="CI281" i="1"/>
  <c r="CR289" i="1"/>
  <c r="DX297" i="1"/>
  <c r="EM293" i="1"/>
  <c r="CY277" i="1"/>
  <c r="CE289" i="1"/>
  <c r="BX281" i="1"/>
  <c r="AK293" i="1"/>
  <c r="AG305" i="1"/>
  <c r="BV293" i="1"/>
  <c r="AI281" i="1"/>
  <c r="CS277" i="1"/>
  <c r="CE305" i="1"/>
  <c r="CP297" i="1"/>
  <c r="BV285" i="1"/>
  <c r="BM285" i="1"/>
  <c r="AH289" i="1"/>
  <c r="CS285" i="1"/>
  <c r="AN297" i="1"/>
  <c r="BX277" i="1"/>
  <c r="AJ293" i="1"/>
  <c r="DK281" i="1"/>
  <c r="EF281" i="1"/>
  <c r="BM293" i="1"/>
  <c r="BO297" i="1"/>
  <c r="DU309" i="1"/>
  <c r="CW285" i="1"/>
  <c r="DX293" i="1"/>
  <c r="DH305" i="1"/>
  <c r="DH277" i="1"/>
  <c r="EK281" i="1"/>
  <c r="CQ297" i="1"/>
  <c r="CM289" i="1"/>
  <c r="EK309" i="1"/>
  <c r="DX285" i="1"/>
  <c r="T289" i="1"/>
  <c r="CL281" i="1"/>
  <c r="ES277" i="1"/>
  <c r="CR293" i="1"/>
  <c r="CP289" i="1"/>
  <c r="CK309" i="1"/>
  <c r="EN281" i="1"/>
  <c r="CO281" i="1"/>
  <c r="EQ297" i="1"/>
  <c r="DJ285" i="1"/>
  <c r="AV285" i="1"/>
  <c r="AG293" i="1"/>
  <c r="CX309" i="1"/>
  <c r="AN285" i="1"/>
  <c r="CL289" i="1"/>
  <c r="CD301" i="1"/>
  <c r="EI293" i="1"/>
  <c r="DW297" i="1"/>
  <c r="AF277" i="1"/>
  <c r="S281" i="1"/>
  <c r="CQ285" i="1"/>
  <c r="DU289" i="1"/>
  <c r="CX281" i="1"/>
  <c r="BT281" i="1"/>
  <c r="DI285" i="1"/>
  <c r="CS289" i="1"/>
  <c r="BU285" i="1"/>
  <c r="EC297" i="1"/>
  <c r="AO281" i="1"/>
  <c r="AU281" i="1"/>
  <c r="ES293" i="1"/>
  <c r="BU293" i="1"/>
  <c r="AO306" i="1"/>
  <c r="EJ297" i="1"/>
  <c r="BX289" i="1"/>
  <c r="ES297" i="1"/>
  <c r="AG285" i="1"/>
  <c r="DH285" i="1"/>
  <c r="CE277" i="1"/>
  <c r="CY289" i="1"/>
  <c r="CO277" i="1"/>
  <c r="W277" i="1"/>
  <c r="T281" i="1"/>
  <c r="EC289" i="1"/>
  <c r="CV289" i="1"/>
  <c r="BO289" i="1"/>
  <c r="BW289" i="1"/>
  <c r="DW285" i="1"/>
  <c r="CR297" i="1"/>
  <c r="EQ285" i="1"/>
  <c r="AF289" i="1"/>
  <c r="EK285" i="1"/>
  <c r="BL293" i="1"/>
  <c r="EC285" i="1"/>
  <c r="CG285" i="1"/>
  <c r="BL281" i="1"/>
  <c r="BU289" i="1"/>
  <c r="EJ281" i="1"/>
  <c r="CI277" i="1"/>
  <c r="AO310" i="1"/>
  <c r="EC277" i="1"/>
  <c r="ER309" i="1"/>
  <c r="EO297" i="1"/>
  <c r="EP285" i="1"/>
  <c r="EG293" i="1"/>
  <c r="CD277" i="1"/>
  <c r="EM281" i="1"/>
  <c r="DL297" i="1"/>
  <c r="EB285" i="1"/>
  <c r="CT277" i="1"/>
  <c r="AM289" i="1"/>
  <c r="AJ281" i="1"/>
  <c r="CC289" i="1"/>
  <c r="AO277" i="1"/>
  <c r="AA277" i="1"/>
  <c r="DG277" i="1"/>
  <c r="AE285" i="1"/>
  <c r="EG297" i="1"/>
  <c r="Y305" i="1"/>
  <c r="CJ293" i="1"/>
  <c r="EN277" i="1"/>
  <c r="BN285" i="1"/>
  <c r="AT297" i="1"/>
  <c r="DI281" i="1"/>
  <c r="DG289" i="1"/>
  <c r="CI305" i="1"/>
  <c r="EL301" i="1"/>
  <c r="CR277" i="1"/>
  <c r="ED277" i="1"/>
  <c r="EG285" i="1"/>
  <c r="EL293" i="1"/>
  <c r="DI293" i="1"/>
  <c r="AK289" i="1"/>
  <c r="EH293" i="1"/>
  <c r="CS293" i="1"/>
  <c r="AJ285" i="1"/>
  <c r="EN293" i="1"/>
  <c r="BM277" i="1"/>
  <c r="AJ301" i="1"/>
  <c r="ED309" i="1"/>
  <c r="AF309" i="1"/>
  <c r="AB289" i="1"/>
  <c r="EP293" i="1"/>
  <c r="CU285" i="1"/>
  <c r="DI289" i="1"/>
  <c r="AM301" i="1"/>
  <c r="CN281" i="1"/>
  <c r="EM277" i="1"/>
  <c r="ED289" i="1"/>
  <c r="BW309" i="1"/>
  <c r="CO297" i="1"/>
  <c r="BV289" i="1"/>
  <c r="CV285" i="1"/>
  <c r="EA285" i="1"/>
  <c r="CK285" i="1"/>
  <c r="AA293" i="1"/>
  <c r="AM277" i="1"/>
  <c r="AC297" i="1"/>
  <c r="AO293" i="1"/>
  <c r="EH297" i="1"/>
  <c r="CS297" i="1"/>
  <c r="EI281" i="1"/>
  <c r="AO302" i="1"/>
  <c r="AL281" i="1"/>
  <c r="DA281" i="1"/>
  <c r="AA285" i="1"/>
  <c r="CL293" i="1"/>
  <c r="V301" i="1"/>
  <c r="DK289" i="1"/>
  <c r="EI285" i="1"/>
  <c r="Y277" i="1"/>
  <c r="EB277" i="1"/>
  <c r="DX281" i="1"/>
  <c r="EQ305" i="1"/>
  <c r="CE281" i="1"/>
  <c r="EA293" i="1"/>
  <c r="DG297" i="1"/>
  <c r="CI293" i="1"/>
  <c r="CB293" i="1"/>
  <c r="DK301" i="1"/>
  <c r="AB293" i="1"/>
  <c r="AC281" i="1"/>
  <c r="CL285" i="1"/>
  <c r="CO289" i="1"/>
  <c r="Y289" i="1"/>
  <c r="AV289" i="1"/>
  <c r="AO285" i="1"/>
  <c r="AE289" i="1"/>
  <c r="CQ293" i="1"/>
  <c r="BM297" i="1"/>
  <c r="AK297" i="1"/>
  <c r="CT289" i="1"/>
  <c r="DU301" i="1"/>
  <c r="AF285" i="1"/>
  <c r="EA277" i="1"/>
  <c r="AJ277" i="1"/>
  <c r="AJ297" i="1"/>
  <c r="CG289" i="1"/>
  <c r="CC309" i="1"/>
  <c r="CN293" i="1"/>
  <c r="CN297" i="1"/>
  <c r="EP281" i="1"/>
  <c r="EO285" i="1"/>
  <c r="ES305" i="1"/>
  <c r="ED285" i="1"/>
  <c r="DK277" i="1"/>
  <c r="BW297" i="1"/>
  <c r="ES281" i="1"/>
  <c r="EB293" i="1"/>
  <c r="CB277" i="1"/>
  <c r="EN289" i="1"/>
  <c r="EG277" i="1"/>
  <c r="CD289" i="1"/>
  <c r="AG297" i="1"/>
  <c r="BT293" i="1"/>
  <c r="AH285" i="1"/>
  <c r="CJ277" i="1"/>
  <c r="EL289" i="1"/>
  <c r="AL277" i="1"/>
  <c r="DH281" i="1"/>
  <c r="AK285" i="1"/>
  <c r="ES285" i="1"/>
  <c r="EH289" i="1"/>
  <c r="CR281" i="1"/>
  <c r="BL305" i="1"/>
  <c r="DI297" i="1"/>
  <c r="EH285" i="1"/>
  <c r="EF293" i="1"/>
  <c r="CX289" i="1"/>
  <c r="EL297" i="1"/>
  <c r="AN293" i="1"/>
  <c r="AN289" i="1"/>
  <c r="CY285" i="1"/>
  <c r="BT297" i="1"/>
  <c r="BV305" i="1"/>
  <c r="CM297" i="1"/>
  <c r="CU277" i="1"/>
  <c r="AU305" i="1"/>
  <c r="AO289" i="1"/>
  <c r="CU297" i="1"/>
  <c r="CT293" i="1"/>
  <c r="AV277" i="1"/>
  <c r="CN301" i="1"/>
  <c r="EJ289" i="1"/>
  <c r="CE297" i="1"/>
  <c r="EF289" i="1"/>
  <c r="EG309" i="1"/>
  <c r="DI277" i="1"/>
  <c r="DL285" i="1"/>
  <c r="EJ285" i="1"/>
  <c r="AU297" i="1"/>
  <c r="EH294" i="1"/>
  <c r="EH345" i="1"/>
  <c r="EH102" i="1"/>
  <c r="EH153" i="1" s="1"/>
  <c r="CF277" i="1"/>
  <c r="CF289" i="1"/>
  <c r="CF297" i="1"/>
  <c r="CF281" i="1"/>
  <c r="CF293" i="1"/>
  <c r="H309" i="1"/>
  <c r="H250" i="1"/>
  <c r="H276" i="1"/>
  <c r="H301" i="1"/>
  <c r="H280" i="1"/>
  <c r="H292" i="1"/>
  <c r="H288" i="1"/>
  <c r="H304" i="1"/>
  <c r="EI278" i="1"/>
  <c r="EN346" i="1"/>
  <c r="AT251" i="1"/>
  <c r="CB106" i="1"/>
  <c r="CB157" i="1" s="1"/>
  <c r="CB349" i="1"/>
  <c r="CD286" i="1"/>
  <c r="DH342" i="1"/>
  <c r="V290" i="1"/>
  <c r="BM282" i="1"/>
  <c r="CT251" i="1"/>
  <c r="W294" i="1"/>
  <c r="AB278" i="1"/>
  <c r="AB312" i="1" s="1"/>
  <c r="AM333" i="1"/>
  <c r="EN251" i="1"/>
  <c r="EK251" i="1"/>
  <c r="BL286" i="1"/>
  <c r="EL251" i="1"/>
  <c r="AE251" i="1"/>
  <c r="DK329" i="1"/>
  <c r="AN337" i="1"/>
  <c r="CR90" i="1"/>
  <c r="CR141" i="1" s="1"/>
  <c r="V278" i="1"/>
  <c r="BU282" i="1"/>
  <c r="AT282" i="1"/>
  <c r="CP286" i="1"/>
  <c r="CR106" i="1"/>
  <c r="CR157" i="1" s="1"/>
  <c r="CB298" i="1"/>
  <c r="AH349" i="1"/>
  <c r="CV298" i="1"/>
  <c r="EF298" i="1"/>
  <c r="BN294" i="1"/>
  <c r="EB251" i="1"/>
  <c r="DG294" i="1"/>
  <c r="AA298" i="1"/>
  <c r="CM278" i="1"/>
  <c r="ES333" i="1"/>
  <c r="EM90" i="1"/>
  <c r="EM141" i="1" s="1"/>
  <c r="CD251" i="1"/>
  <c r="AU251" i="1"/>
  <c r="AG338" i="1"/>
  <c r="BW278" i="1"/>
  <c r="AV282" i="1"/>
  <c r="Q259" i="1"/>
  <c r="CS329" i="1"/>
  <c r="CN349" i="1"/>
  <c r="AC286" i="1"/>
  <c r="BN298" i="1"/>
  <c r="CF329" i="1"/>
  <c r="ED341" i="1"/>
  <c r="DU251" i="1"/>
  <c r="CV98" i="1"/>
  <c r="CV149" i="1" s="1"/>
  <c r="AL286" i="1"/>
  <c r="AM330" i="1"/>
  <c r="EB330" i="1"/>
  <c r="BT278" i="1"/>
  <c r="CH286" i="1"/>
  <c r="AM341" i="1"/>
  <c r="AB90" i="1"/>
  <c r="AB141" i="1" s="1"/>
  <c r="CU251" i="1"/>
  <c r="AI278" i="1"/>
  <c r="AI312" i="1" s="1"/>
  <c r="V333" i="1"/>
  <c r="AN251" i="1"/>
  <c r="CP251" i="1"/>
  <c r="CC286" i="1"/>
  <c r="BT286" i="1"/>
  <c r="AG278" i="1"/>
  <c r="CT286" i="1"/>
  <c r="DX330" i="1"/>
  <c r="BL345" i="1"/>
  <c r="CK298" i="1"/>
  <c r="EC282" i="1"/>
  <c r="V251" i="1"/>
  <c r="CK330" i="1"/>
  <c r="BX298" i="1"/>
  <c r="ER330" i="1"/>
  <c r="CK337" i="1"/>
  <c r="AC294" i="1"/>
  <c r="DW251" i="1"/>
  <c r="CB282" i="1"/>
  <c r="BU278" i="1"/>
  <c r="AE278" i="1"/>
  <c r="CA94" i="1"/>
  <c r="CA145" i="1" s="1"/>
  <c r="EI251" i="1"/>
  <c r="BX330" i="1"/>
  <c r="EC251" i="1"/>
  <c r="CM98" i="1"/>
  <c r="CM149" i="1" s="1"/>
  <c r="EH98" i="1"/>
  <c r="EH149" i="1" s="1"/>
  <c r="CU329" i="1"/>
  <c r="CH349" i="1"/>
  <c r="EN330" i="1"/>
  <c r="CA251" i="1"/>
  <c r="AJ251" i="1"/>
  <c r="ED330" i="1"/>
  <c r="CO251" i="1"/>
  <c r="EO282" i="1"/>
  <c r="AM251" i="1"/>
  <c r="EC106" i="1"/>
  <c r="EC157" i="1" s="1"/>
  <c r="W290" i="1"/>
  <c r="ED282" i="1"/>
  <c r="S298" i="1"/>
  <c r="R255" i="1"/>
  <c r="EQ251" i="1"/>
  <c r="DG286" i="1"/>
  <c r="EL282" i="1"/>
  <c r="CX251" i="1"/>
  <c r="CR341" i="1"/>
  <c r="CA98" i="1"/>
  <c r="CA149" i="1" s="1"/>
  <c r="AT337" i="1"/>
  <c r="CW278" i="1"/>
  <c r="EP251" i="1"/>
  <c r="CJ338" i="1"/>
  <c r="AF251" i="1"/>
  <c r="CG298" i="1"/>
  <c r="EQ290" i="1"/>
  <c r="EI341" i="1"/>
  <c r="DL294" i="1"/>
  <c r="CM350" i="1"/>
  <c r="EO251" i="1"/>
  <c r="EG330" i="1"/>
  <c r="DX251" i="1"/>
  <c r="CN251" i="1"/>
  <c r="CE286" i="1"/>
  <c r="CJ282" i="1"/>
  <c r="BO286" i="1"/>
  <c r="CW251" i="1"/>
  <c r="EQ294" i="1"/>
  <c r="CV251" i="1"/>
  <c r="DK298" i="1"/>
  <c r="BX346" i="1"/>
  <c r="CX298" i="1"/>
  <c r="DA286" i="1"/>
  <c r="CE342" i="1"/>
  <c r="ES341" i="1"/>
  <c r="BU349" i="1"/>
  <c r="CG251" i="1"/>
  <c r="CM338" i="1"/>
  <c r="EO337" i="1"/>
  <c r="EC86" i="1"/>
  <c r="EC137" i="1" s="1"/>
  <c r="EB94" i="1"/>
  <c r="EB145" i="1" s="1"/>
  <c r="CV278" i="1"/>
  <c r="EM338" i="1"/>
  <c r="CQ251" i="1"/>
  <c r="EJ251" i="1"/>
  <c r="EO290" i="1"/>
  <c r="BT333" i="1"/>
  <c r="AJ333" i="1"/>
  <c r="CV282" i="1"/>
  <c r="S290" i="1"/>
  <c r="EN286" i="1"/>
  <c r="W338" i="1"/>
  <c r="DG251" i="1"/>
  <c r="DI251" i="1"/>
  <c r="AM286" i="1"/>
  <c r="CY298" i="1"/>
  <c r="DI90" i="1"/>
  <c r="DI141" i="1" s="1"/>
  <c r="AI298" i="1"/>
  <c r="AV298" i="1"/>
  <c r="DG282" i="1"/>
  <c r="EN298" i="1"/>
  <c r="AU278" i="1"/>
  <c r="BM251" i="1"/>
  <c r="Y329" i="1"/>
  <c r="EI298" i="1"/>
  <c r="CE294" i="1"/>
  <c r="CK282" i="1"/>
  <c r="DX329" i="1"/>
  <c r="DK251" i="1"/>
  <c r="ER298" i="1"/>
  <c r="CH251" i="1"/>
  <c r="CK251" i="1"/>
  <c r="CY251" i="1"/>
  <c r="H89" i="1"/>
  <c r="BW251" i="1"/>
  <c r="CC251" i="1"/>
  <c r="CN286" i="1"/>
  <c r="DA278" i="1"/>
  <c r="AK251" i="1"/>
  <c r="CH278" i="1"/>
  <c r="CT282" i="1"/>
  <c r="ED251" i="1"/>
  <c r="EK333" i="1"/>
  <c r="BW286" i="1"/>
  <c r="BN290" i="1"/>
  <c r="ED298" i="1"/>
  <c r="R251" i="1"/>
  <c r="EG251" i="1"/>
  <c r="S294" i="1"/>
  <c r="CL345" i="1"/>
  <c r="ED102" i="1"/>
  <c r="ED153" i="1" s="1"/>
  <c r="DA294" i="1"/>
  <c r="ER251" i="1"/>
  <c r="CS346" i="1"/>
  <c r="Y251" i="1"/>
  <c r="BO251" i="1"/>
  <c r="EJ278" i="1"/>
  <c r="EC294" i="1"/>
  <c r="EF286" i="1"/>
  <c r="T350" i="1"/>
  <c r="AL251" i="1"/>
  <c r="EP330" i="1"/>
  <c r="AR261" i="1"/>
  <c r="AR262" i="1"/>
  <c r="DY183" i="1"/>
  <c r="DY184" i="1"/>
  <c r="BF262" i="1"/>
  <c r="BF261" i="1"/>
  <c r="AO262" i="1"/>
  <c r="AO261" i="1"/>
  <c r="DX183" i="1"/>
  <c r="DX184" i="1"/>
  <c r="BF183" i="1"/>
  <c r="BF184" i="1"/>
  <c r="AO184" i="1"/>
  <c r="AO183" i="1"/>
  <c r="CK183" i="1"/>
  <c r="CK184" i="1"/>
  <c r="DA184" i="1"/>
  <c r="DA183" i="1"/>
  <c r="ED184" i="1"/>
  <c r="ED183" i="1"/>
  <c r="Y119" i="1"/>
  <c r="Y120" i="1"/>
  <c r="EB120" i="1"/>
  <c r="EB119" i="1"/>
  <c r="BU120" i="1"/>
  <c r="BU119" i="1"/>
  <c r="AE120" i="1"/>
  <c r="AE119" i="1"/>
  <c r="CD120" i="1"/>
  <c r="CD119" i="1"/>
  <c r="ER119" i="1"/>
  <c r="ER120" i="1"/>
  <c r="EN119" i="1"/>
  <c r="EN120" i="1"/>
  <c r="ES120" i="1"/>
  <c r="ES119" i="1"/>
  <c r="EG120" i="1"/>
  <c r="EG119" i="1"/>
  <c r="EP120" i="1"/>
  <c r="EP119" i="1"/>
  <c r="BF120" i="1"/>
  <c r="BF119" i="1"/>
  <c r="AO119" i="1"/>
  <c r="AO120" i="1"/>
  <c r="CK120" i="1"/>
  <c r="CK119" i="1"/>
  <c r="EM119" i="1"/>
  <c r="EM120" i="1"/>
  <c r="CH120" i="1"/>
  <c r="CH119" i="1"/>
  <c r="EQ119" i="1"/>
  <c r="EQ120" i="1"/>
  <c r="EJ120" i="1"/>
  <c r="EJ119" i="1"/>
  <c r="EI119" i="1"/>
  <c r="EI120" i="1"/>
  <c r="AU120" i="1"/>
  <c r="AU119" i="1"/>
  <c r="EO119" i="1"/>
  <c r="EO120" i="1"/>
  <c r="ED119" i="1"/>
  <c r="ED120" i="1"/>
  <c r="AB119" i="1"/>
  <c r="AB120" i="1"/>
  <c r="V119" i="1"/>
  <c r="V120" i="1"/>
  <c r="CM120" i="1"/>
  <c r="CM119" i="1"/>
  <c r="CV119" i="1"/>
  <c r="CV120" i="1"/>
  <c r="BW119" i="1"/>
  <c r="BW120" i="1"/>
  <c r="BT119" i="1"/>
  <c r="BT120" i="1"/>
  <c r="BX120" i="1"/>
  <c r="BX119" i="1"/>
  <c r="CW119" i="1"/>
  <c r="CW120" i="1"/>
  <c r="AM119" i="1"/>
  <c r="AM120" i="1"/>
  <c r="AI119" i="1"/>
  <c r="AI120" i="1"/>
  <c r="AG120" i="1"/>
  <c r="AG119" i="1"/>
  <c r="ER312" i="1"/>
  <c r="EP312" i="1"/>
  <c r="EO312" i="1"/>
  <c r="AO279" i="1"/>
  <c r="CR282" i="1"/>
  <c r="CR333" i="1"/>
  <c r="DI333" i="1"/>
  <c r="DI282" i="1"/>
  <c r="AT94" i="1"/>
  <c r="AT145" i="1" s="1"/>
  <c r="CV333" i="1"/>
  <c r="CV90" i="1"/>
  <c r="CV141" i="1" s="1"/>
  <c r="AB282" i="1"/>
  <c r="AB333" i="1"/>
  <c r="CW306" i="1"/>
  <c r="BU302" i="1"/>
  <c r="BU251" i="1"/>
  <c r="BV302" i="1"/>
  <c r="BV251" i="1"/>
  <c r="BT302" i="1"/>
  <c r="BT251" i="1"/>
  <c r="EH302" i="1"/>
  <c r="EH251" i="1"/>
  <c r="BO306" i="1"/>
  <c r="CF302" i="1"/>
  <c r="CF251" i="1"/>
  <c r="T302" i="1"/>
  <c r="T251" i="1"/>
  <c r="Q251" i="1"/>
  <c r="AJ306" i="1"/>
  <c r="CS306" i="1"/>
  <c r="BT306" i="1"/>
  <c r="L118" i="1"/>
  <c r="L260" i="1" s="1"/>
  <c r="L259" i="1"/>
  <c r="DA302" i="1"/>
  <c r="DA251" i="1"/>
  <c r="Q255" i="1"/>
  <c r="AA302" i="1"/>
  <c r="AA251" i="1"/>
  <c r="CI302" i="1"/>
  <c r="CI251" i="1"/>
  <c r="AE306" i="1"/>
  <c r="CS302" i="1"/>
  <c r="CS251" i="1"/>
  <c r="CR302" i="1"/>
  <c r="CR251" i="1"/>
  <c r="R259" i="1"/>
  <c r="EM302" i="1"/>
  <c r="EM251" i="1"/>
  <c r="EB306" i="1"/>
  <c r="CH306" i="1"/>
  <c r="EH306" i="1"/>
  <c r="N114" i="1"/>
  <c r="N256" i="1" s="1"/>
  <c r="N255" i="1"/>
  <c r="CQ306" i="1"/>
  <c r="AV302" i="1"/>
  <c r="AV251" i="1"/>
  <c r="AF306" i="1"/>
  <c r="EA302" i="1"/>
  <c r="EA251" i="1"/>
  <c r="AC306" i="1"/>
  <c r="CB302" i="1"/>
  <c r="CB251" i="1"/>
  <c r="DJ306" i="1"/>
  <c r="ES302" i="1"/>
  <c r="ES251" i="1"/>
  <c r="N118" i="1"/>
  <c r="N260" i="1" s="1"/>
  <c r="N259" i="1"/>
  <c r="DI306" i="1"/>
  <c r="EJ306" i="1"/>
  <c r="DG306" i="1"/>
  <c r="CE302" i="1"/>
  <c r="CE251" i="1"/>
  <c r="BX302" i="1"/>
  <c r="BX251" i="1"/>
  <c r="DL302" i="1"/>
  <c r="DL251" i="1"/>
  <c r="AH302" i="1"/>
  <c r="AH251" i="1"/>
  <c r="ED306" i="1"/>
  <c r="CB306" i="1"/>
  <c r="W302" i="1"/>
  <c r="W251" i="1"/>
  <c r="CM302" i="1"/>
  <c r="CM251" i="1"/>
  <c r="S302" i="1"/>
  <c r="S251" i="1"/>
  <c r="V306" i="1"/>
  <c r="CD306" i="1"/>
  <c r="DL306" i="1"/>
  <c r="EF302" i="1"/>
  <c r="EF251" i="1"/>
  <c r="DA306" i="1"/>
  <c r="DA255" i="1"/>
  <c r="AC302" i="1"/>
  <c r="AC251" i="1"/>
  <c r="AG302" i="1"/>
  <c r="AG251" i="1"/>
  <c r="AI302" i="1"/>
  <c r="AI251" i="1"/>
  <c r="DJ302" i="1"/>
  <c r="DJ251" i="1"/>
  <c r="BN306" i="1"/>
  <c r="AB306" i="1"/>
  <c r="CJ302" i="1"/>
  <c r="CJ251" i="1"/>
  <c r="BL302" i="1"/>
  <c r="BL251" i="1"/>
  <c r="BN302" i="1"/>
  <c r="BN251" i="1"/>
  <c r="CL302" i="1"/>
  <c r="CL251" i="1"/>
  <c r="EC306" i="1"/>
  <c r="DH302" i="1"/>
  <c r="DH251" i="1"/>
  <c r="AB302" i="1"/>
  <c r="AB251" i="1"/>
  <c r="L114" i="1"/>
  <c r="L256" i="1" s="1"/>
  <c r="L255" i="1"/>
  <c r="EM333" i="1"/>
  <c r="EM282" i="1"/>
  <c r="DA345" i="1"/>
  <c r="ES290" i="1"/>
  <c r="ES98" i="1"/>
  <c r="ES149" i="1" s="1"/>
  <c r="CY349" i="1"/>
  <c r="DX306" i="1"/>
  <c r="CV341" i="1"/>
  <c r="CU278" i="1"/>
  <c r="CU86" i="1"/>
  <c r="CU137" i="1" s="1"/>
  <c r="AT286" i="1"/>
  <c r="BL294" i="1"/>
  <c r="BL102" i="1"/>
  <c r="BL153" i="1" s="1"/>
  <c r="CK286" i="1"/>
  <c r="DX181" i="1"/>
  <c r="DX259" i="1" s="1"/>
  <c r="DX357" i="1"/>
  <c r="EC349" i="1"/>
  <c r="DX180" i="1"/>
  <c r="DX353" i="1"/>
  <c r="EC298" i="1"/>
  <c r="DX182" i="1"/>
  <c r="DX361" i="1"/>
  <c r="DU310" i="1"/>
  <c r="AC102" i="1"/>
  <c r="AC153" i="1" s="1"/>
  <c r="AC345" i="1"/>
  <c r="W98" i="1"/>
  <c r="W149" i="1" s="1"/>
  <c r="W341" i="1"/>
  <c r="DX302" i="1"/>
  <c r="DX310" i="1"/>
  <c r="EN106" i="1"/>
  <c r="EN157" i="1" s="1"/>
  <c r="EN349" i="1"/>
  <c r="CY106" i="1"/>
  <c r="CY157" i="1" s="1"/>
  <c r="CV290" i="1"/>
  <c r="ED294" i="1"/>
  <c r="DU294" i="1"/>
  <c r="ED345" i="1"/>
  <c r="V90" i="1"/>
  <c r="V141" i="1" s="1"/>
  <c r="DU302" i="1"/>
  <c r="V282" i="1"/>
  <c r="AJ90" i="1"/>
  <c r="AJ141" i="1" s="1"/>
  <c r="DU290" i="1"/>
  <c r="DU298" i="1"/>
  <c r="AJ282" i="1"/>
  <c r="CH106" i="1"/>
  <c r="CH157" i="1" s="1"/>
  <c r="DU306" i="1"/>
  <c r="CH298" i="1"/>
  <c r="CL102" i="1"/>
  <c r="CL153" i="1" s="1"/>
  <c r="DL345" i="1"/>
  <c r="CV106" i="1"/>
  <c r="CV157" i="1" s="1"/>
  <c r="CV349" i="1"/>
  <c r="DL178" i="1"/>
  <c r="DU179" i="1"/>
  <c r="DU349" i="1"/>
  <c r="DU338" i="1"/>
  <c r="DU337" i="1"/>
  <c r="DU178" i="1"/>
  <c r="DU345" i="1"/>
  <c r="DU181" i="1"/>
  <c r="DU357" i="1"/>
  <c r="DU180" i="1"/>
  <c r="DU353" i="1"/>
  <c r="DU177" i="1"/>
  <c r="DU341" i="1"/>
  <c r="DU182" i="1"/>
  <c r="DU361" i="1"/>
  <c r="DU334" i="1"/>
  <c r="DU333" i="1"/>
  <c r="CP310" i="1"/>
  <c r="AI310" i="1"/>
  <c r="S310" i="1"/>
  <c r="CO310" i="1"/>
  <c r="CF310" i="1"/>
  <c r="CE310" i="1"/>
  <c r="DI310" i="1"/>
  <c r="EI310" i="1"/>
  <c r="AC310" i="1"/>
  <c r="V310" i="1"/>
  <c r="EQ310" i="1"/>
  <c r="BL310" i="1"/>
  <c r="AM310" i="1"/>
  <c r="EH310" i="1"/>
  <c r="EC310" i="1"/>
  <c r="BX310" i="1"/>
  <c r="CL310" i="1"/>
  <c r="CB310" i="1"/>
  <c r="AL310" i="1"/>
  <c r="EP310" i="1"/>
  <c r="W310" i="1"/>
  <c r="AK310" i="1"/>
  <c r="BM310" i="1"/>
  <c r="CY310" i="1"/>
  <c r="BT310" i="1"/>
  <c r="BV310" i="1"/>
  <c r="CQ310" i="1"/>
  <c r="AJ310" i="1"/>
  <c r="BN310" i="1"/>
  <c r="AG310" i="1"/>
  <c r="AA310" i="1"/>
  <c r="CU310" i="1"/>
  <c r="O118" i="1"/>
  <c r="O260" i="1" s="1"/>
  <c r="O114" i="1"/>
  <c r="O256" i="1" s="1"/>
  <c r="O106" i="1"/>
  <c r="O102" i="1"/>
  <c r="O94" i="1"/>
  <c r="O90" i="1"/>
  <c r="AM282" i="1"/>
  <c r="ED98" i="1"/>
  <c r="ED149" i="1" s="1"/>
  <c r="ED290" i="1"/>
  <c r="ES282" i="1"/>
  <c r="ES90" i="1"/>
  <c r="ES141" i="1" s="1"/>
  <c r="CK94" i="1"/>
  <c r="CK145" i="1" s="1"/>
  <c r="AM90" i="1"/>
  <c r="AM141" i="1" s="1"/>
  <c r="CL294" i="1"/>
  <c r="AN286" i="1"/>
  <c r="AN94" i="1"/>
  <c r="AN145" i="1" s="1"/>
  <c r="EH341" i="1"/>
  <c r="EH290" i="1"/>
  <c r="P90" i="1"/>
  <c r="CR290" i="1"/>
  <c r="BT90" i="1"/>
  <c r="BT141" i="1" s="1"/>
  <c r="CR98" i="1"/>
  <c r="CR149" i="1" s="1"/>
  <c r="EI98" i="1"/>
  <c r="EI149" i="1" s="1"/>
  <c r="EI290" i="1"/>
  <c r="EJ86" i="1"/>
  <c r="EJ137" i="1" s="1"/>
  <c r="BT282" i="1"/>
  <c r="EJ329" i="1"/>
  <c r="EB337" i="1"/>
  <c r="CF298" i="1"/>
  <c r="S102" i="1"/>
  <c r="S153" i="1" s="1"/>
  <c r="S345" i="1"/>
  <c r="EB286" i="1"/>
  <c r="AM98" i="1"/>
  <c r="AM149" i="1" s="1"/>
  <c r="AM290" i="1"/>
  <c r="DK278" i="1"/>
  <c r="BU299" i="1"/>
  <c r="CT290" i="1"/>
  <c r="ED286" i="1"/>
  <c r="BW294" i="1"/>
  <c r="CL286" i="1"/>
  <c r="CF294" i="1"/>
  <c r="CM341" i="1"/>
  <c r="H101" i="1"/>
  <c r="AH286" i="1"/>
  <c r="BO294" i="1"/>
  <c r="CY282" i="1"/>
  <c r="DK86" i="1"/>
  <c r="DK137" i="1" s="1"/>
  <c r="CS278" i="1"/>
  <c r="AM94" i="1"/>
  <c r="AM145" i="1" s="1"/>
  <c r="EC278" i="1"/>
  <c r="AM337" i="1"/>
  <c r="EC329" i="1"/>
  <c r="DY346" i="1"/>
  <c r="CM290" i="1"/>
  <c r="AA286" i="1"/>
  <c r="EJ298" i="1"/>
  <c r="DH294" i="1"/>
  <c r="AJ298" i="1"/>
  <c r="DJ298" i="1"/>
  <c r="EK310" i="1"/>
  <c r="CN298" i="1"/>
  <c r="CN106" i="1"/>
  <c r="CN157" i="1" s="1"/>
  <c r="AJ286" i="1"/>
  <c r="BU286" i="1"/>
  <c r="EG286" i="1"/>
  <c r="AV286" i="1"/>
  <c r="CU298" i="1"/>
  <c r="EG290" i="1"/>
  <c r="EP286" i="1"/>
  <c r="EK90" i="1"/>
  <c r="EK141" i="1" s="1"/>
  <c r="EK282" i="1"/>
  <c r="ER286" i="1"/>
  <c r="CI294" i="1"/>
  <c r="EP294" i="1"/>
  <c r="EL298" i="1"/>
  <c r="BT294" i="1"/>
  <c r="EA286" i="1"/>
  <c r="EL278" i="1"/>
  <c r="ES286" i="1"/>
  <c r="CY278" i="1"/>
  <c r="DG298" i="1"/>
  <c r="CE102" i="1"/>
  <c r="CE153" i="1" s="1"/>
  <c r="CE345" i="1"/>
  <c r="EO298" i="1"/>
  <c r="EN290" i="1"/>
  <c r="CK333" i="1"/>
  <c r="CK90" i="1"/>
  <c r="CK141" i="1" s="1"/>
  <c r="EO286" i="1"/>
  <c r="AT298" i="1"/>
  <c r="EA278" i="1"/>
  <c r="EP282" i="1"/>
  <c r="AN298" i="1"/>
  <c r="EL294" i="1"/>
  <c r="CT294" i="1"/>
  <c r="CU282" i="1"/>
  <c r="CJ294" i="1"/>
  <c r="AM302" i="1"/>
  <c r="EF294" i="1"/>
  <c r="BX290" i="1"/>
  <c r="DJ290" i="1"/>
  <c r="DA282" i="1"/>
  <c r="AU306" i="1"/>
  <c r="AC282" i="1"/>
  <c r="CL290" i="1"/>
  <c r="DA298" i="1"/>
  <c r="EH286" i="1"/>
  <c r="AF278" i="1"/>
  <c r="AL290" i="1"/>
  <c r="CB286" i="1"/>
  <c r="CO286" i="1"/>
  <c r="AJ302" i="1"/>
  <c r="AE290" i="1"/>
  <c r="CQ294" i="1"/>
  <c r="AU290" i="1"/>
  <c r="AG294" i="1"/>
  <c r="EF290" i="1"/>
  <c r="CF278" i="1"/>
  <c r="EP298" i="1"/>
  <c r="CU286" i="1"/>
  <c r="CU294" i="1"/>
  <c r="DW298" i="1"/>
  <c r="BV306" i="1"/>
  <c r="AJ294" i="1"/>
  <c r="CE291" i="1"/>
  <c r="BL298" i="1"/>
  <c r="CW286" i="1"/>
  <c r="BX282" i="1"/>
  <c r="DI286" i="1"/>
  <c r="AG290" i="1"/>
  <c r="CJ278" i="1"/>
  <c r="CR298" i="1"/>
  <c r="AV278" i="1"/>
  <c r="AF310" i="1"/>
  <c r="EN295" i="1"/>
  <c r="AB290" i="1"/>
  <c r="BX279" i="1"/>
  <c r="DK282" i="1"/>
  <c r="CE278" i="1"/>
  <c r="ER294" i="1"/>
  <c r="AG306" i="1"/>
  <c r="CY290" i="1"/>
  <c r="EG294" i="1"/>
  <c r="CG286" i="1"/>
  <c r="AL298" i="1"/>
  <c r="AG287" i="1"/>
  <c r="T290" i="1"/>
  <c r="CX310" i="1"/>
  <c r="CI298" i="1"/>
  <c r="S282" i="1"/>
  <c r="CR294" i="1"/>
  <c r="BN286" i="1"/>
  <c r="EF282" i="1"/>
  <c r="CI290" i="1"/>
  <c r="BO282" i="1"/>
  <c r="AL282" i="1"/>
  <c r="BM298" i="1"/>
  <c r="BW290" i="1"/>
  <c r="CB294" i="1"/>
  <c r="EQ282" i="1"/>
  <c r="DH306" i="1"/>
  <c r="CM299" i="1"/>
  <c r="CS295" i="1"/>
  <c r="ES298" i="1"/>
  <c r="CT278" i="1"/>
  <c r="EB302" i="1"/>
  <c r="AH282" i="1"/>
  <c r="AV290" i="1"/>
  <c r="BL290" i="1"/>
  <c r="Y306" i="1"/>
  <c r="EA294" i="1"/>
  <c r="EI294" i="1"/>
  <c r="DL298" i="1"/>
  <c r="DH282" i="1"/>
  <c r="EK294" i="1"/>
  <c r="DX298" i="1"/>
  <c r="BL282" i="1"/>
  <c r="AE286" i="1"/>
  <c r="CD282" i="1"/>
  <c r="AC298" i="1"/>
  <c r="DK290" i="1"/>
  <c r="T299" i="1"/>
  <c r="EK286" i="1"/>
  <c r="EK306" i="1"/>
  <c r="BV290" i="1"/>
  <c r="DK286" i="1"/>
  <c r="CO282" i="1"/>
  <c r="AG298" i="1"/>
  <c r="CK310" i="1"/>
  <c r="DK294" i="1"/>
  <c r="EG310" i="1"/>
  <c r="CI282" i="1"/>
  <c r="EG282" i="1"/>
  <c r="EB298" i="1"/>
  <c r="BU290" i="1"/>
  <c r="CO298" i="1"/>
  <c r="AC290" i="1"/>
  <c r="CL298" i="1"/>
  <c r="DW286" i="1"/>
  <c r="W278" i="1"/>
  <c r="T286" i="1"/>
  <c r="ES306" i="1"/>
  <c r="DH286" i="1"/>
  <c r="AK306" i="1"/>
  <c r="CO294" i="1"/>
  <c r="EQ306" i="1"/>
  <c r="AK298" i="1"/>
  <c r="BW310" i="1"/>
  <c r="AM294" i="1"/>
  <c r="AT294" i="1"/>
  <c r="CD302" i="1"/>
  <c r="DX282" i="1"/>
  <c r="CY286" i="1"/>
  <c r="EG298" i="1"/>
  <c r="DX294" i="1"/>
  <c r="AI282" i="1"/>
  <c r="AM279" i="1"/>
  <c r="BL306" i="1"/>
  <c r="AT278" i="1"/>
  <c r="CP278" i="1"/>
  <c r="EM294" i="1"/>
  <c r="DJ286" i="1"/>
  <c r="CU290" i="1"/>
  <c r="CS290" i="1"/>
  <c r="CQ282" i="1"/>
  <c r="Y286" i="1"/>
  <c r="EL302" i="1"/>
  <c r="AN282" i="1"/>
  <c r="CN302" i="1"/>
  <c r="EK290" i="1"/>
  <c r="V302" i="1"/>
  <c r="EC286" i="1"/>
  <c r="BV294" i="1"/>
  <c r="AA278" i="1"/>
  <c r="T282" i="1"/>
  <c r="CQ290" i="1"/>
  <c r="CH302" i="1"/>
  <c r="S306" i="1"/>
  <c r="BU310" i="1"/>
  <c r="CW302" i="1"/>
  <c r="CE282" i="1"/>
  <c r="BO290" i="1"/>
  <c r="CC306" i="1"/>
  <c r="EO306" i="1"/>
  <c r="CQ302" i="1"/>
  <c r="CV294" i="1"/>
  <c r="AE298" i="1"/>
  <c r="CL282" i="1"/>
  <c r="CX290" i="1"/>
  <c r="CB278" i="1"/>
  <c r="BW282" i="1"/>
  <c r="ED279" i="1"/>
  <c r="CI278" i="1"/>
  <c r="AU282" i="1"/>
  <c r="CG306" i="1"/>
  <c r="ER306" i="1"/>
  <c r="AF294" i="1"/>
  <c r="CY294" i="1"/>
  <c r="CP290" i="1"/>
  <c r="AV294" i="1"/>
  <c r="CI286" i="1"/>
  <c r="AK302" i="1"/>
  <c r="Y298" i="1"/>
  <c r="BM290" i="1"/>
  <c r="BM302" i="1"/>
  <c r="AH278" i="1"/>
  <c r="DJ310" i="1"/>
  <c r="EI302" i="1"/>
  <c r="CT310" i="1"/>
  <c r="AT302" i="1"/>
  <c r="EN302" i="1"/>
  <c r="AA290" i="1"/>
  <c r="W287" i="1"/>
  <c r="DK302" i="1"/>
  <c r="AI290" i="1"/>
  <c r="CO290" i="1"/>
  <c r="CH294" i="1"/>
  <c r="CI310" i="1"/>
  <c r="EP290" i="1"/>
  <c r="EJ302" i="1"/>
  <c r="AL302" i="1"/>
  <c r="ED302" i="1"/>
  <c r="DW294" i="1"/>
  <c r="DG278" i="1"/>
  <c r="AU310" i="1"/>
  <c r="AE282" i="1"/>
  <c r="ER302" i="1"/>
  <c r="Y294" i="1"/>
  <c r="AK282" i="1"/>
  <c r="CM287" i="1"/>
  <c r="AM298" i="1"/>
  <c r="CW290" i="1"/>
  <c r="CI306" i="1"/>
  <c r="CE306" i="1"/>
  <c r="CC298" i="1"/>
  <c r="EC290" i="1"/>
  <c r="EN310" i="1"/>
  <c r="CW298" i="1"/>
  <c r="DA310" i="1"/>
  <c r="CO302" i="1"/>
  <c r="W298" i="1"/>
  <c r="EL286" i="1"/>
  <c r="DW282" i="1"/>
  <c r="CW282" i="1"/>
  <c r="DI294" i="1"/>
  <c r="CG290" i="1"/>
  <c r="EJ282" i="1"/>
  <c r="CN278" i="1"/>
  <c r="DG310" i="1"/>
  <c r="EB310" i="1"/>
  <c r="CS310" i="1"/>
  <c r="BX295" i="1"/>
  <c r="DA290" i="1"/>
  <c r="AB298" i="1"/>
  <c r="EH278" i="1"/>
  <c r="CP282" i="1"/>
  <c r="AB286" i="1"/>
  <c r="ER310" i="1"/>
  <c r="CC290" i="1"/>
  <c r="CX286" i="1"/>
  <c r="CS298" i="1"/>
  <c r="EI282" i="1"/>
  <c r="CK306" i="1"/>
  <c r="CK294" i="1"/>
  <c r="AF298" i="1"/>
  <c r="CN290" i="1"/>
  <c r="AN302" i="1"/>
  <c r="AT310" i="1"/>
  <c r="BM294" i="1"/>
  <c r="CO278" i="1"/>
  <c r="EI286" i="1"/>
  <c r="CN282" i="1"/>
  <c r="AK286" i="1"/>
  <c r="CN294" i="1"/>
  <c r="AJ290" i="1"/>
  <c r="CQ278" i="1"/>
  <c r="BT290" i="1"/>
  <c r="T310" i="1"/>
  <c r="AF290" i="1"/>
  <c r="BN282" i="1"/>
  <c r="EO302" i="1"/>
  <c r="AU294" i="1"/>
  <c r="T278" i="1"/>
  <c r="CF290" i="1"/>
  <c r="CR310" i="1"/>
  <c r="CP302" i="1"/>
  <c r="DL290" i="1"/>
  <c r="DH291" i="1"/>
  <c r="DH310" i="1"/>
  <c r="BV282" i="1"/>
  <c r="CH310" i="1"/>
  <c r="EM306" i="1"/>
  <c r="DW306" i="1"/>
  <c r="AN278" i="1"/>
  <c r="CG302" i="1"/>
  <c r="AV310" i="1"/>
  <c r="AE294" i="1"/>
  <c r="DX279" i="1"/>
  <c r="CJ290" i="1"/>
  <c r="EA306" i="1"/>
  <c r="CG310" i="1"/>
  <c r="EL310" i="1"/>
  <c r="AL306" i="1"/>
  <c r="AH306" i="1"/>
  <c r="AJ278" i="1"/>
  <c r="DJ282" i="1"/>
  <c r="DX290" i="1"/>
  <c r="AE302" i="1"/>
  <c r="ES310" i="1"/>
  <c r="CN310" i="1"/>
  <c r="CF286" i="1"/>
  <c r="CF306" i="1"/>
  <c r="DW278" i="1"/>
  <c r="AN310" i="1"/>
  <c r="EA310" i="1"/>
  <c r="DL286" i="1"/>
  <c r="Y290" i="1"/>
  <c r="AF302" i="1"/>
  <c r="AT290" i="1"/>
  <c r="BO310" i="1"/>
  <c r="Y310" i="1"/>
  <c r="CC282" i="1"/>
  <c r="CL306" i="1"/>
  <c r="CY306" i="1"/>
  <c r="CY302" i="1"/>
  <c r="DW302" i="1"/>
  <c r="AI294" i="1"/>
  <c r="AL278" i="1"/>
  <c r="W282" i="1"/>
  <c r="AH310" i="1"/>
  <c r="EI306" i="1"/>
  <c r="BO278" i="1"/>
  <c r="CM310" i="1"/>
  <c r="DG302" i="1"/>
  <c r="BV298" i="1"/>
  <c r="CC302" i="1"/>
  <c r="BM278" i="1"/>
  <c r="CV302" i="1"/>
  <c r="EL290" i="1"/>
  <c r="AF286" i="1"/>
  <c r="DW290" i="1"/>
  <c r="CS282" i="1"/>
  <c r="EF306" i="1"/>
  <c r="CR278" i="1"/>
  <c r="CD290" i="1"/>
  <c r="EM310" i="1"/>
  <c r="EK302" i="1"/>
  <c r="CL278" i="1"/>
  <c r="CD310" i="1"/>
  <c r="W306" i="1"/>
  <c r="EP302" i="1"/>
  <c r="CQ286" i="1"/>
  <c r="DI278" i="1"/>
  <c r="CX278" i="1"/>
  <c r="EH298" i="1"/>
  <c r="AF282" i="1"/>
  <c r="CP306" i="1"/>
  <c r="BL278" i="1"/>
  <c r="V294" i="1"/>
  <c r="AA282" i="1"/>
  <c r="EJ310" i="1"/>
  <c r="DI298" i="1"/>
  <c r="AK290" i="1"/>
  <c r="EA290" i="1"/>
  <c r="CC310" i="1"/>
  <c r="AN290" i="1"/>
  <c r="BU294" i="1"/>
  <c r="CJ306" i="1"/>
  <c r="EJ294" i="1"/>
  <c r="AV306" i="1"/>
  <c r="CD298" i="1"/>
  <c r="DL310" i="1"/>
  <c r="EG302" i="1"/>
  <c r="EQ286" i="1"/>
  <c r="AA294" i="1"/>
  <c r="EO294" i="1"/>
  <c r="AI286" i="1"/>
  <c r="AN294" i="1"/>
  <c r="CN306" i="1"/>
  <c r="EM290" i="1"/>
  <c r="AN306" i="1"/>
  <c r="CJ287" i="1"/>
  <c r="BN278" i="1"/>
  <c r="CV306" i="1"/>
  <c r="EM298" i="1"/>
  <c r="V298" i="1"/>
  <c r="BO298" i="1"/>
  <c r="EK298" i="1"/>
  <c r="EA298" i="1"/>
  <c r="EJ286" i="1"/>
  <c r="EO310" i="1"/>
  <c r="BW306" i="1"/>
  <c r="EB290" i="1"/>
  <c r="CT306" i="1"/>
  <c r="EK278" i="1"/>
  <c r="CM294" i="1"/>
  <c r="CB290" i="1"/>
  <c r="CK279" i="1"/>
  <c r="EF310" i="1"/>
  <c r="BX306" i="1"/>
  <c r="ER282" i="1"/>
  <c r="CK302" i="1"/>
  <c r="CG282" i="1"/>
  <c r="ED310" i="1"/>
  <c r="CE298" i="1"/>
  <c r="DI290" i="1"/>
  <c r="AI306" i="1"/>
  <c r="AH294" i="1"/>
  <c r="AB310" i="1"/>
  <c r="AU286" i="1"/>
  <c r="EL306" i="1"/>
  <c r="T306" i="1"/>
  <c r="EF278" i="1"/>
  <c r="DL282" i="1"/>
  <c r="CW294" i="1"/>
  <c r="CC278" i="1"/>
  <c r="T294" i="1"/>
  <c r="EG279" i="1"/>
  <c r="CM306" i="1"/>
  <c r="AM306" i="1"/>
  <c r="BW302" i="1"/>
  <c r="CX306" i="1"/>
  <c r="DW310" i="1"/>
  <c r="CK290" i="1"/>
  <c r="AB294" i="1"/>
  <c r="EB294" i="1"/>
  <c r="EB279" i="1"/>
  <c r="CT298" i="1"/>
  <c r="DH298" i="1"/>
  <c r="CR286" i="1"/>
  <c r="DI302" i="1"/>
  <c r="CT302" i="1"/>
  <c r="AG282" i="1"/>
  <c r="CW310" i="1"/>
  <c r="BV278" i="1"/>
  <c r="DH278" i="1"/>
  <c r="CD294" i="1"/>
  <c r="EN282" i="1"/>
  <c r="CQ298" i="1"/>
  <c r="CP298" i="1"/>
  <c r="AA306" i="1"/>
  <c r="CG294" i="1"/>
  <c r="DJ294" i="1"/>
  <c r="DK310" i="1"/>
  <c r="EQ302" i="1"/>
  <c r="CS286" i="1"/>
  <c r="BX286" i="1"/>
  <c r="AK294" i="1"/>
  <c r="ER279" i="1"/>
  <c r="Y282" i="1"/>
  <c r="EM287" i="1"/>
  <c r="AE310" i="1"/>
  <c r="EP279" i="1"/>
  <c r="CJ310" i="1"/>
  <c r="DK306" i="1"/>
  <c r="BO302" i="1"/>
  <c r="CH290" i="1"/>
  <c r="EH282" i="1"/>
  <c r="BW298" i="1"/>
  <c r="DJ278" i="1"/>
  <c r="CP294" i="1"/>
  <c r="DG290" i="1"/>
  <c r="EQ298" i="1"/>
  <c r="BM306" i="1"/>
  <c r="BV286" i="1"/>
  <c r="BM286" i="1"/>
  <c r="ER290" i="1"/>
  <c r="CX294" i="1"/>
  <c r="EB282" i="1"/>
  <c r="EN306" i="1"/>
  <c r="CV310" i="1"/>
  <c r="CR306" i="1"/>
  <c r="CU306" i="1"/>
  <c r="Y302" i="1"/>
  <c r="EN279" i="1"/>
  <c r="CC294" i="1"/>
  <c r="CM282" i="1"/>
  <c r="EA282" i="1"/>
  <c r="CU302" i="1"/>
  <c r="S278" i="1"/>
  <c r="DL278" i="1"/>
  <c r="CG278" i="1"/>
  <c r="CJ298" i="1"/>
  <c r="CV286" i="1"/>
  <c r="EJ290" i="1"/>
  <c r="S286" i="1"/>
  <c r="AH290" i="1"/>
  <c r="AK278" i="1"/>
  <c r="V286" i="1"/>
  <c r="BU306" i="1"/>
  <c r="CX302" i="1"/>
  <c r="AU302" i="1"/>
  <c r="EP306" i="1"/>
  <c r="AU298" i="1"/>
  <c r="AC278" i="1"/>
  <c r="EG306" i="1"/>
  <c r="AT306" i="1"/>
  <c r="EC302" i="1"/>
  <c r="CO306" i="1"/>
  <c r="H85" i="1"/>
  <c r="I85" i="1" s="1"/>
  <c r="CF86" i="1"/>
  <c r="CF137" i="1" s="1"/>
  <c r="H137" i="1" s="1"/>
  <c r="EA94" i="1"/>
  <c r="EA145" i="1" s="1"/>
  <c r="EA337" i="1"/>
  <c r="DY329" i="1"/>
  <c r="DY330" i="1"/>
  <c r="ED337" i="1"/>
  <c r="ED94" i="1"/>
  <c r="ED145" i="1" s="1"/>
  <c r="CS86" i="1"/>
  <c r="CS137" i="1" s="1"/>
  <c r="CR349" i="1"/>
  <c r="BG176" i="1"/>
  <c r="BG254" i="1" s="1"/>
  <c r="BF176" i="1"/>
  <c r="BF254" i="1" s="1"/>
  <c r="DE333" i="1"/>
  <c r="EO349" i="1"/>
  <c r="EO106" i="1"/>
  <c r="EO157" i="1" s="1"/>
  <c r="ER337" i="1"/>
  <c r="ER94" i="1"/>
  <c r="ER145" i="1" s="1"/>
  <c r="EO94" i="1"/>
  <c r="EO145" i="1" s="1"/>
  <c r="EO341" i="1"/>
  <c r="EO98" i="1"/>
  <c r="EO149" i="1" s="1"/>
  <c r="EA86" i="1"/>
  <c r="EA137" i="1" s="1"/>
  <c r="EA329" i="1"/>
  <c r="DG333" i="1"/>
  <c r="DG90" i="1"/>
  <c r="DG141" i="1" s="1"/>
  <c r="EL349" i="1"/>
  <c r="EL106" i="1"/>
  <c r="EL157" i="1" s="1"/>
  <c r="EL329" i="1"/>
  <c r="EL86" i="1"/>
  <c r="EL137" i="1" s="1"/>
  <c r="CL337" i="1"/>
  <c r="CL94" i="1"/>
  <c r="CL145" i="1" s="1"/>
  <c r="AJ349" i="1"/>
  <c r="AJ106" i="1"/>
  <c r="AJ157" i="1" s="1"/>
  <c r="CF345" i="1"/>
  <c r="CF102" i="1"/>
  <c r="CF153" i="1" s="1"/>
  <c r="BN349" i="1"/>
  <c r="BN106" i="1"/>
  <c r="BN157" i="1" s="1"/>
  <c r="CU337" i="1"/>
  <c r="CU94" i="1"/>
  <c r="CU145" i="1" s="1"/>
  <c r="DW349" i="1"/>
  <c r="DW179" i="1"/>
  <c r="AL341" i="1"/>
  <c r="AL98" i="1"/>
  <c r="AL149" i="1" s="1"/>
  <c r="EF341" i="1"/>
  <c r="EF98" i="1"/>
  <c r="EF149" i="1" s="1"/>
  <c r="EI106" i="1"/>
  <c r="EI157" i="1" s="1"/>
  <c r="EI349" i="1"/>
  <c r="AJ345" i="1"/>
  <c r="AJ102" i="1"/>
  <c r="AJ153" i="1" s="1"/>
  <c r="DG349" i="1"/>
  <c r="DG106" i="1"/>
  <c r="DG157" i="1" s="1"/>
  <c r="BO337" i="1"/>
  <c r="BO94" i="1"/>
  <c r="BO145" i="1" s="1"/>
  <c r="CB329" i="1"/>
  <c r="CB86" i="1"/>
  <c r="CB137" i="1" s="1"/>
  <c r="T114" i="1"/>
  <c r="T165" i="1" s="1"/>
  <c r="T357" i="1"/>
  <c r="DF333" i="1"/>
  <c r="AF102" i="1"/>
  <c r="AF153" i="1" s="1"/>
  <c r="AF345" i="1"/>
  <c r="AL361" i="1"/>
  <c r="AL118" i="1"/>
  <c r="AL169" i="1" s="1"/>
  <c r="CO349" i="1"/>
  <c r="CO106" i="1"/>
  <c r="CO157" i="1" s="1"/>
  <c r="AN118" i="1"/>
  <c r="AN169" i="1" s="1"/>
  <c r="AN361" i="1"/>
  <c r="EI345" i="1"/>
  <c r="EI102" i="1"/>
  <c r="EI153" i="1" s="1"/>
  <c r="CQ98" i="1"/>
  <c r="CQ149" i="1" s="1"/>
  <c r="CQ341" i="1"/>
  <c r="M114" i="1"/>
  <c r="M181" i="1" s="1"/>
  <c r="AT114" i="1"/>
  <c r="AT165" i="1" s="1"/>
  <c r="AT357" i="1"/>
  <c r="EB357" i="1"/>
  <c r="EB114" i="1"/>
  <c r="EB165" i="1" s="1"/>
  <c r="AG86" i="1"/>
  <c r="AG137" i="1" s="1"/>
  <c r="AG329" i="1"/>
  <c r="AF118" i="1"/>
  <c r="AF169" i="1" s="1"/>
  <c r="AF361" i="1"/>
  <c r="DH345" i="1"/>
  <c r="DH102" i="1"/>
  <c r="DH153" i="1" s="1"/>
  <c r="EF357" i="1"/>
  <c r="EF114" i="1"/>
  <c r="EF165" i="1" s="1"/>
  <c r="DH361" i="1"/>
  <c r="DH118" i="1"/>
  <c r="DH169" i="1" s="1"/>
  <c r="CF94" i="1"/>
  <c r="CF145" i="1" s="1"/>
  <c r="CF337" i="1"/>
  <c r="DK106" i="1"/>
  <c r="DK157" i="1" s="1"/>
  <c r="DK349" i="1"/>
  <c r="M94" i="1"/>
  <c r="M176" i="1" s="1"/>
  <c r="CC353" i="1"/>
  <c r="CC110" i="1"/>
  <c r="CC161" i="1" s="1"/>
  <c r="CT329" i="1"/>
  <c r="CT86" i="1"/>
  <c r="CT137" i="1" s="1"/>
  <c r="CP353" i="1"/>
  <c r="CP110" i="1"/>
  <c r="CP161" i="1" s="1"/>
  <c r="DI86" i="1"/>
  <c r="DI137" i="1" s="1"/>
  <c r="DI329" i="1"/>
  <c r="BL357" i="1"/>
  <c r="BL114" i="1"/>
  <c r="BL165" i="1" s="1"/>
  <c r="DY342" i="1"/>
  <c r="DY341" i="1"/>
  <c r="CN333" i="1"/>
  <c r="CN90" i="1"/>
  <c r="CN141" i="1" s="1"/>
  <c r="DX345" i="1"/>
  <c r="DX178" i="1"/>
  <c r="CU357" i="1"/>
  <c r="CU114" i="1"/>
  <c r="CU165" i="1" s="1"/>
  <c r="AL337" i="1"/>
  <c r="AL94" i="1"/>
  <c r="AL145" i="1" s="1"/>
  <c r="DL349" i="1"/>
  <c r="DL179" i="1"/>
  <c r="EM341" i="1"/>
  <c r="EM98" i="1"/>
  <c r="EM149" i="1" s="1"/>
  <c r="AU357" i="1"/>
  <c r="AU114" i="1"/>
  <c r="AU165" i="1" s="1"/>
  <c r="BT361" i="1"/>
  <c r="BT118" i="1"/>
  <c r="BT169" i="1" s="1"/>
  <c r="Y361" i="1"/>
  <c r="Y118" i="1"/>
  <c r="Y169" i="1" s="1"/>
  <c r="AR358" i="1"/>
  <c r="AR357" i="1"/>
  <c r="AC333" i="1"/>
  <c r="AC90" i="1"/>
  <c r="AC141" i="1" s="1"/>
  <c r="AK353" i="1"/>
  <c r="AK110" i="1"/>
  <c r="AK161" i="1" s="1"/>
  <c r="AK106" i="1"/>
  <c r="AK157" i="1" s="1"/>
  <c r="AK349" i="1"/>
  <c r="EJ337" i="1"/>
  <c r="EJ94" i="1"/>
  <c r="EJ145" i="1" s="1"/>
  <c r="BN353" i="1"/>
  <c r="BN110" i="1"/>
  <c r="BN161" i="1" s="1"/>
  <c r="CT118" i="1"/>
  <c r="CT169" i="1" s="1"/>
  <c r="CT361" i="1"/>
  <c r="AR342" i="1"/>
  <c r="AR341" i="1"/>
  <c r="DH114" i="1"/>
  <c r="DH165" i="1" s="1"/>
  <c r="DH357" i="1"/>
  <c r="AA353" i="1"/>
  <c r="AA110" i="1"/>
  <c r="AA161" i="1" s="1"/>
  <c r="EP333" i="1"/>
  <c r="EP90" i="1"/>
  <c r="EP141" i="1" s="1"/>
  <c r="EI333" i="1"/>
  <c r="EI90" i="1"/>
  <c r="EI141" i="1" s="1"/>
  <c r="DH333" i="1"/>
  <c r="DH90" i="1"/>
  <c r="DH141" i="1" s="1"/>
  <c r="CG333" i="1"/>
  <c r="CG90" i="1"/>
  <c r="CG141" i="1" s="1"/>
  <c r="DH353" i="1"/>
  <c r="DH110" i="1"/>
  <c r="DH161" i="1" s="1"/>
  <c r="AV337" i="1"/>
  <c r="AV94" i="1"/>
  <c r="AV145" i="1" s="1"/>
  <c r="BV118" i="1"/>
  <c r="BV169" i="1" s="1"/>
  <c r="BV361" i="1"/>
  <c r="CG110" i="1"/>
  <c r="CG161" i="1" s="1"/>
  <c r="CG353" i="1"/>
  <c r="CU118" i="1"/>
  <c r="CU169" i="1" s="1"/>
  <c r="CU361" i="1"/>
  <c r="AB345" i="1"/>
  <c r="AB102" i="1"/>
  <c r="AB153" i="1" s="1"/>
  <c r="EB361" i="1"/>
  <c r="EB118" i="1"/>
  <c r="EB169" i="1" s="1"/>
  <c r="EA357" i="1"/>
  <c r="EA114" i="1"/>
  <c r="EA165" i="1" s="1"/>
  <c r="ER353" i="1"/>
  <c r="ER110" i="1"/>
  <c r="ER161" i="1" s="1"/>
  <c r="Y106" i="1"/>
  <c r="Y157" i="1" s="1"/>
  <c r="Y349" i="1"/>
  <c r="CA285" i="1"/>
  <c r="AB353" i="1"/>
  <c r="AB110" i="1"/>
  <c r="AB161" i="1" s="1"/>
  <c r="CW106" i="1"/>
  <c r="CW157" i="1" s="1"/>
  <c r="CW349" i="1"/>
  <c r="CI337" i="1"/>
  <c r="CI94" i="1"/>
  <c r="CI145" i="1" s="1"/>
  <c r="P102" i="1"/>
  <c r="AL333" i="1"/>
  <c r="AL90" i="1"/>
  <c r="AL141" i="1" s="1"/>
  <c r="AF90" i="1"/>
  <c r="AF141" i="1" s="1"/>
  <c r="AF333" i="1"/>
  <c r="W353" i="1"/>
  <c r="W110" i="1"/>
  <c r="W161" i="1" s="1"/>
  <c r="AO341" i="1"/>
  <c r="AO342" i="1"/>
  <c r="AH345" i="1"/>
  <c r="AH102" i="1"/>
  <c r="AH153" i="1" s="1"/>
  <c r="EH361" i="1"/>
  <c r="EH118" i="1"/>
  <c r="EH169" i="1" s="1"/>
  <c r="BM349" i="1"/>
  <c r="BM106" i="1"/>
  <c r="BM157" i="1" s="1"/>
  <c r="DG357" i="1"/>
  <c r="DG114" i="1"/>
  <c r="DG165" i="1" s="1"/>
  <c r="CU349" i="1"/>
  <c r="CU106" i="1"/>
  <c r="CU157" i="1" s="1"/>
  <c r="AO362" i="1"/>
  <c r="AO361" i="1"/>
  <c r="BX361" i="1"/>
  <c r="BX118" i="1"/>
  <c r="BX169" i="1" s="1"/>
  <c r="AO358" i="1"/>
  <c r="AO357" i="1"/>
  <c r="AN329" i="1"/>
  <c r="AN86" i="1"/>
  <c r="AN137" i="1" s="1"/>
  <c r="EC341" i="1"/>
  <c r="EC98" i="1"/>
  <c r="EC149" i="1" s="1"/>
  <c r="DK357" i="1"/>
  <c r="DK114" i="1"/>
  <c r="DK165" i="1" s="1"/>
  <c r="CH110" i="1"/>
  <c r="CH161" i="1" s="1"/>
  <c r="CH353" i="1"/>
  <c r="AU333" i="1"/>
  <c r="AU90" i="1"/>
  <c r="AU141" i="1" s="1"/>
  <c r="AU110" i="1"/>
  <c r="AU161" i="1" s="1"/>
  <c r="AU353" i="1"/>
  <c r="DI98" i="1"/>
  <c r="DI149" i="1" s="1"/>
  <c r="DI341" i="1"/>
  <c r="AA329" i="1"/>
  <c r="AA86" i="1"/>
  <c r="AA137" i="1" s="1"/>
  <c r="DL182" i="1"/>
  <c r="DL361" i="1"/>
  <c r="DH86" i="1"/>
  <c r="DH137" i="1" s="1"/>
  <c r="DH329" i="1"/>
  <c r="AM114" i="1"/>
  <c r="AM165" i="1" s="1"/>
  <c r="AM357" i="1"/>
  <c r="AC341" i="1"/>
  <c r="AC98" i="1"/>
  <c r="AC149" i="1" s="1"/>
  <c r="DG345" i="1"/>
  <c r="DG102" i="1"/>
  <c r="DG153" i="1" s="1"/>
  <c r="V114" i="1"/>
  <c r="V165" i="1" s="1"/>
  <c r="V357" i="1"/>
  <c r="CB341" i="1"/>
  <c r="CB98" i="1"/>
  <c r="CB149" i="1" s="1"/>
  <c r="CA306" i="1"/>
  <c r="DI110" i="1"/>
  <c r="DI161" i="1" s="1"/>
  <c r="DI353" i="1"/>
  <c r="AN349" i="1"/>
  <c r="AN106" i="1"/>
  <c r="AN157" i="1" s="1"/>
  <c r="EG110" i="1"/>
  <c r="EG161" i="1" s="1"/>
  <c r="EG353" i="1"/>
  <c r="AV349" i="1"/>
  <c r="AV106" i="1"/>
  <c r="AV157" i="1" s="1"/>
  <c r="AI90" i="1"/>
  <c r="AI141" i="1" s="1"/>
  <c r="AI333" i="1"/>
  <c r="AF353" i="1"/>
  <c r="AF110" i="1"/>
  <c r="AF161" i="1" s="1"/>
  <c r="CU110" i="1"/>
  <c r="CU161" i="1" s="1"/>
  <c r="CU353" i="1"/>
  <c r="CD349" i="1"/>
  <c r="CD106" i="1"/>
  <c r="CD157" i="1" s="1"/>
  <c r="AE337" i="1"/>
  <c r="AE94" i="1"/>
  <c r="AE145" i="1" s="1"/>
  <c r="CL106" i="1"/>
  <c r="CL157" i="1" s="1"/>
  <c r="CL349" i="1"/>
  <c r="CF357" i="1"/>
  <c r="CF114" i="1"/>
  <c r="CF165" i="1" s="1"/>
  <c r="W357" i="1"/>
  <c r="W114" i="1"/>
  <c r="W165" i="1" s="1"/>
  <c r="CF361" i="1"/>
  <c r="CF118" i="1"/>
  <c r="CF169" i="1" s="1"/>
  <c r="CD341" i="1"/>
  <c r="CD98" i="1"/>
  <c r="CD149" i="1" s="1"/>
  <c r="BX337" i="1"/>
  <c r="BX94" i="1"/>
  <c r="BX145" i="1" s="1"/>
  <c r="ER345" i="1"/>
  <c r="ER102" i="1"/>
  <c r="ER153" i="1" s="1"/>
  <c r="DY349" i="1"/>
  <c r="DY350" i="1"/>
  <c r="CX114" i="1"/>
  <c r="CX165" i="1" s="1"/>
  <c r="CX357" i="1"/>
  <c r="BX90" i="1"/>
  <c r="BX141" i="1" s="1"/>
  <c r="BX333" i="1"/>
  <c r="DA181" i="1"/>
  <c r="DA259" i="1" s="1"/>
  <c r="DA357" i="1"/>
  <c r="CY333" i="1"/>
  <c r="CY90" i="1"/>
  <c r="CY141" i="1" s="1"/>
  <c r="AU94" i="1"/>
  <c r="AU145" i="1" s="1"/>
  <c r="AU337" i="1"/>
  <c r="AN110" i="1"/>
  <c r="AN161" i="1" s="1"/>
  <c r="AN353" i="1"/>
  <c r="T345" i="1"/>
  <c r="T102" i="1"/>
  <c r="T153" i="1" s="1"/>
  <c r="AH110" i="1"/>
  <c r="AH161" i="1" s="1"/>
  <c r="AH353" i="1"/>
  <c r="EI114" i="1"/>
  <c r="EI165" i="1" s="1"/>
  <c r="EI357" i="1"/>
  <c r="AN90" i="1"/>
  <c r="AN141" i="1" s="1"/>
  <c r="AN333" i="1"/>
  <c r="T86" i="1"/>
  <c r="T137" i="1" s="1"/>
  <c r="T329" i="1"/>
  <c r="EK114" i="1"/>
  <c r="EK165" i="1" s="1"/>
  <c r="EK357" i="1"/>
  <c r="CA310" i="1"/>
  <c r="EP341" i="1"/>
  <c r="EP98" i="1"/>
  <c r="EP149" i="1" s="1"/>
  <c r="EG118" i="1"/>
  <c r="EG169" i="1" s="1"/>
  <c r="EG361" i="1"/>
  <c r="CT90" i="1"/>
  <c r="CT141" i="1" s="1"/>
  <c r="CT333" i="1"/>
  <c r="CW114" i="1"/>
  <c r="CW165" i="1" s="1"/>
  <c r="CW357" i="1"/>
  <c r="CR345" i="1"/>
  <c r="CR102" i="1"/>
  <c r="CR153" i="1" s="1"/>
  <c r="CJ341" i="1"/>
  <c r="CJ98" i="1"/>
  <c r="CJ149" i="1" s="1"/>
  <c r="DL337" i="1"/>
  <c r="DL176" i="1"/>
  <c r="AL106" i="1"/>
  <c r="AL157" i="1" s="1"/>
  <c r="AL349" i="1"/>
  <c r="CO333" i="1"/>
  <c r="CO90" i="1"/>
  <c r="CO141" i="1" s="1"/>
  <c r="EF110" i="1"/>
  <c r="EF161" i="1" s="1"/>
  <c r="EF353" i="1"/>
  <c r="AI349" i="1"/>
  <c r="AI106" i="1"/>
  <c r="AI157" i="1" s="1"/>
  <c r="BL94" i="1"/>
  <c r="BL145" i="1" s="1"/>
  <c r="BL337" i="1"/>
  <c r="ER341" i="1"/>
  <c r="ER98" i="1"/>
  <c r="ER149" i="1" s="1"/>
  <c r="EG333" i="1"/>
  <c r="EG90" i="1"/>
  <c r="EG141" i="1" s="1"/>
  <c r="AA341" i="1"/>
  <c r="AA98" i="1"/>
  <c r="AA149" i="1" s="1"/>
  <c r="DK337" i="1"/>
  <c r="DK94" i="1"/>
  <c r="DK145" i="1" s="1"/>
  <c r="CB357" i="1"/>
  <c r="CB114" i="1"/>
  <c r="CB165" i="1" s="1"/>
  <c r="CH345" i="1"/>
  <c r="CH102" i="1"/>
  <c r="CH153" i="1" s="1"/>
  <c r="DG329" i="1"/>
  <c r="DG86" i="1"/>
  <c r="DG137" i="1" s="1"/>
  <c r="CL86" i="1"/>
  <c r="CL137" i="1" s="1"/>
  <c r="CL329" i="1"/>
  <c r="CG349" i="1"/>
  <c r="CG106" i="1"/>
  <c r="CG157" i="1" s="1"/>
  <c r="DA337" i="1"/>
  <c r="DA333" i="1"/>
  <c r="CH337" i="1"/>
  <c r="CH94" i="1"/>
  <c r="CH145" i="1" s="1"/>
  <c r="BM94" i="1"/>
  <c r="BM145" i="1" s="1"/>
  <c r="BM337" i="1"/>
  <c r="AN345" i="1"/>
  <c r="AN102" i="1"/>
  <c r="AN153" i="1" s="1"/>
  <c r="EC345" i="1"/>
  <c r="EC102" i="1"/>
  <c r="EC153" i="1" s="1"/>
  <c r="AO333" i="1"/>
  <c r="AO334" i="1"/>
  <c r="CO341" i="1"/>
  <c r="CO98" i="1"/>
  <c r="CO149" i="1" s="1"/>
  <c r="BU86" i="1"/>
  <c r="BU137" i="1" s="1"/>
  <c r="BU329" i="1"/>
  <c r="CM361" i="1"/>
  <c r="CM118" i="1"/>
  <c r="CM169" i="1" s="1"/>
  <c r="AO346" i="1"/>
  <c r="AO345" i="1"/>
  <c r="EN118" i="1"/>
  <c r="EN169" i="1" s="1"/>
  <c r="EN361" i="1"/>
  <c r="DJ341" i="1"/>
  <c r="DJ98" i="1"/>
  <c r="DJ149" i="1" s="1"/>
  <c r="EJ341" i="1"/>
  <c r="EJ98" i="1"/>
  <c r="EJ149" i="1" s="1"/>
  <c r="BL349" i="1"/>
  <c r="BL106" i="1"/>
  <c r="BL157" i="1" s="1"/>
  <c r="CC90" i="1"/>
  <c r="CC141" i="1" s="1"/>
  <c r="CC333" i="1"/>
  <c r="CN345" i="1"/>
  <c r="CN102" i="1"/>
  <c r="CN153" i="1" s="1"/>
  <c r="DX349" i="1"/>
  <c r="DX179" i="1"/>
  <c r="DK90" i="1"/>
  <c r="DK141" i="1" s="1"/>
  <c r="DK333" i="1"/>
  <c r="AL110" i="1"/>
  <c r="AL161" i="1" s="1"/>
  <c r="AL353" i="1"/>
  <c r="AT106" i="1"/>
  <c r="AT157" i="1" s="1"/>
  <c r="AT349" i="1"/>
  <c r="AM353" i="1"/>
  <c r="AM110" i="1"/>
  <c r="AM161" i="1" s="1"/>
  <c r="DJ94" i="1"/>
  <c r="DJ145" i="1" s="1"/>
  <c r="DJ337" i="1"/>
  <c r="CO353" i="1"/>
  <c r="CO110" i="1"/>
  <c r="CO161" i="1" s="1"/>
  <c r="H113" i="1"/>
  <c r="CA357" i="1"/>
  <c r="CA114" i="1"/>
  <c r="CA165" i="1" s="1"/>
  <c r="CF349" i="1"/>
  <c r="CF106" i="1"/>
  <c r="CF157" i="1" s="1"/>
  <c r="CY94" i="1"/>
  <c r="CY145" i="1" s="1"/>
  <c r="CY337" i="1"/>
  <c r="CO329" i="1"/>
  <c r="CO86" i="1"/>
  <c r="CO137" i="1" s="1"/>
  <c r="CA361" i="1"/>
  <c r="CA118" i="1"/>
  <c r="CA169" i="1" s="1"/>
  <c r="EF337" i="1"/>
  <c r="EF94" i="1"/>
  <c r="EF145" i="1" s="1"/>
  <c r="DJ333" i="1"/>
  <c r="DJ90" i="1"/>
  <c r="DJ141" i="1" s="1"/>
  <c r="EK345" i="1"/>
  <c r="EK102" i="1"/>
  <c r="EK153" i="1" s="1"/>
  <c r="AL357" i="1"/>
  <c r="AL114" i="1"/>
  <c r="AL165" i="1" s="1"/>
  <c r="M102" i="1"/>
  <c r="M178" i="1" s="1"/>
  <c r="EA361" i="1"/>
  <c r="EA118" i="1"/>
  <c r="EA169" i="1" s="1"/>
  <c r="EB341" i="1"/>
  <c r="EB98" i="1"/>
  <c r="EB149" i="1" s="1"/>
  <c r="BX357" i="1"/>
  <c r="BX114" i="1"/>
  <c r="BX165" i="1" s="1"/>
  <c r="AC86" i="1"/>
  <c r="AC137" i="1" s="1"/>
  <c r="AC329" i="1"/>
  <c r="EQ357" i="1"/>
  <c r="EQ114" i="1"/>
  <c r="EQ165" i="1" s="1"/>
  <c r="AC94" i="1"/>
  <c r="AC145" i="1" s="1"/>
  <c r="AC337" i="1"/>
  <c r="EP94" i="1"/>
  <c r="EP145" i="1" s="1"/>
  <c r="EP337" i="1"/>
  <c r="AJ361" i="1"/>
  <c r="AJ118" i="1"/>
  <c r="AJ169" i="1" s="1"/>
  <c r="AG341" i="1"/>
  <c r="AG98" i="1"/>
  <c r="AG149" i="1" s="1"/>
  <c r="CP337" i="1"/>
  <c r="CP94" i="1"/>
  <c r="CP145" i="1" s="1"/>
  <c r="AO354" i="1"/>
  <c r="AO353" i="1"/>
  <c r="CW341" i="1"/>
  <c r="CW98" i="1"/>
  <c r="CW149" i="1" s="1"/>
  <c r="EF349" i="1"/>
  <c r="EF106" i="1"/>
  <c r="EF157" i="1" s="1"/>
  <c r="CQ90" i="1"/>
  <c r="CQ141" i="1" s="1"/>
  <c r="CQ333" i="1"/>
  <c r="AI345" i="1"/>
  <c r="AI102" i="1"/>
  <c r="AI153" i="1" s="1"/>
  <c r="EO90" i="1"/>
  <c r="EO141" i="1" s="1"/>
  <c r="EO333" i="1"/>
  <c r="AE361" i="1"/>
  <c r="AE118" i="1"/>
  <c r="AE169" i="1" s="1"/>
  <c r="CR94" i="1"/>
  <c r="CR145" i="1" s="1"/>
  <c r="CR337" i="1"/>
  <c r="Q86" i="1"/>
  <c r="CL361" i="1"/>
  <c r="CL118" i="1"/>
  <c r="CL169" i="1" s="1"/>
  <c r="V110" i="1"/>
  <c r="V161" i="1" s="1"/>
  <c r="V353" i="1"/>
  <c r="CP361" i="1"/>
  <c r="CP118" i="1"/>
  <c r="CP169" i="1" s="1"/>
  <c r="CY114" i="1"/>
  <c r="CY165" i="1" s="1"/>
  <c r="CY357" i="1"/>
  <c r="CA334" i="1"/>
  <c r="AE98" i="1"/>
  <c r="AE149" i="1" s="1"/>
  <c r="AE341" i="1"/>
  <c r="CX102" i="1"/>
  <c r="CX153" i="1" s="1"/>
  <c r="CX345" i="1"/>
  <c r="BX98" i="1"/>
  <c r="BX149" i="1" s="1"/>
  <c r="BX341" i="1"/>
  <c r="EA110" i="1"/>
  <c r="EA161" i="1" s="1"/>
  <c r="EA353" i="1"/>
  <c r="R118" i="1"/>
  <c r="CK118" i="1"/>
  <c r="CK169" i="1" s="1"/>
  <c r="CK361" i="1"/>
  <c r="CJ345" i="1"/>
  <c r="CJ102" i="1"/>
  <c r="CJ153" i="1" s="1"/>
  <c r="CP341" i="1"/>
  <c r="CP98" i="1"/>
  <c r="CP149" i="1" s="1"/>
  <c r="DG118" i="1"/>
  <c r="DG169" i="1" s="1"/>
  <c r="DG361" i="1"/>
  <c r="CD333" i="1"/>
  <c r="CD90" i="1"/>
  <c r="CD141" i="1" s="1"/>
  <c r="EF102" i="1"/>
  <c r="EF153" i="1" s="1"/>
  <c r="EF345" i="1"/>
  <c r="DZ329" i="1"/>
  <c r="AJ94" i="1"/>
  <c r="AJ145" i="1" s="1"/>
  <c r="AJ337" i="1"/>
  <c r="BV333" i="1"/>
  <c r="BV90" i="1"/>
  <c r="BV141" i="1" s="1"/>
  <c r="DI94" i="1"/>
  <c r="DI145" i="1" s="1"/>
  <c r="DI337" i="1"/>
  <c r="DA349" i="1"/>
  <c r="CC341" i="1"/>
  <c r="CC98" i="1"/>
  <c r="CC149" i="1" s="1"/>
  <c r="EQ118" i="1"/>
  <c r="EQ169" i="1" s="1"/>
  <c r="EQ361" i="1"/>
  <c r="AI110" i="1"/>
  <c r="AI161" i="1" s="1"/>
  <c r="AI353" i="1"/>
  <c r="ES349" i="1"/>
  <c r="ES106" i="1"/>
  <c r="ES157" i="1" s="1"/>
  <c r="V329" i="1"/>
  <c r="V86" i="1"/>
  <c r="V137" i="1" s="1"/>
  <c r="EL114" i="1"/>
  <c r="EL165" i="1" s="1"/>
  <c r="EL357" i="1"/>
  <c r="AR354" i="1"/>
  <c r="AR353" i="1"/>
  <c r="CS114" i="1"/>
  <c r="CS165" i="1" s="1"/>
  <c r="CS357" i="1"/>
  <c r="EA333" i="1"/>
  <c r="EA90" i="1"/>
  <c r="EA141" i="1" s="1"/>
  <c r="DX333" i="1"/>
  <c r="DX175" i="1"/>
  <c r="AU102" i="1"/>
  <c r="AU153" i="1" s="1"/>
  <c r="AU345" i="1"/>
  <c r="CU345" i="1"/>
  <c r="CU102" i="1"/>
  <c r="CU153" i="1" s="1"/>
  <c r="AU329" i="1"/>
  <c r="AU86" i="1"/>
  <c r="AU137" i="1" s="1"/>
  <c r="CE94" i="1"/>
  <c r="CE145" i="1" s="1"/>
  <c r="CE337" i="1"/>
  <c r="DI361" i="1"/>
  <c r="DI118" i="1"/>
  <c r="DI169" i="1" s="1"/>
  <c r="EL361" i="1"/>
  <c r="EL118" i="1"/>
  <c r="EL169" i="1" s="1"/>
  <c r="CO114" i="1"/>
  <c r="CO165" i="1" s="1"/>
  <c r="CO357" i="1"/>
  <c r="M118" i="1"/>
  <c r="M182" i="1" s="1"/>
  <c r="CK345" i="1"/>
  <c r="CK102" i="1"/>
  <c r="CK153" i="1" s="1"/>
  <c r="AH329" i="1"/>
  <c r="AH86" i="1"/>
  <c r="AH137" i="1" s="1"/>
  <c r="CR329" i="1"/>
  <c r="CR86" i="1"/>
  <c r="CR137" i="1" s="1"/>
  <c r="BX353" i="1"/>
  <c r="BX110" i="1"/>
  <c r="BX161" i="1" s="1"/>
  <c r="CN361" i="1"/>
  <c r="CN118" i="1"/>
  <c r="CN169" i="1" s="1"/>
  <c r="CX106" i="1"/>
  <c r="CX157" i="1" s="1"/>
  <c r="CX349" i="1"/>
  <c r="DG110" i="1"/>
  <c r="DG161" i="1" s="1"/>
  <c r="DG353" i="1"/>
  <c r="EL345" i="1"/>
  <c r="EL102" i="1"/>
  <c r="EL153" i="1" s="1"/>
  <c r="AJ353" i="1"/>
  <c r="AJ110" i="1"/>
  <c r="AJ161" i="1" s="1"/>
  <c r="CT345" i="1"/>
  <c r="CT102" i="1"/>
  <c r="CT153" i="1" s="1"/>
  <c r="CS333" i="1"/>
  <c r="CS90" i="1"/>
  <c r="CS141" i="1" s="1"/>
  <c r="CT94" i="1"/>
  <c r="CT145" i="1" s="1"/>
  <c r="CT337" i="1"/>
  <c r="EM118" i="1"/>
  <c r="EM169" i="1" s="1"/>
  <c r="EM361" i="1"/>
  <c r="AV353" i="1"/>
  <c r="AV110" i="1"/>
  <c r="AV161" i="1" s="1"/>
  <c r="AF106" i="1"/>
  <c r="AF157" i="1" s="1"/>
  <c r="AF349" i="1"/>
  <c r="EK337" i="1"/>
  <c r="EK94" i="1"/>
  <c r="EK145" i="1" s="1"/>
  <c r="CV345" i="1"/>
  <c r="CV102" i="1"/>
  <c r="CV153" i="1" s="1"/>
  <c r="AO329" i="1"/>
  <c r="AO330" i="1"/>
  <c r="EH106" i="1"/>
  <c r="EH157" i="1" s="1"/>
  <c r="EH349" i="1"/>
  <c r="AK337" i="1"/>
  <c r="AK94" i="1"/>
  <c r="AK145" i="1" s="1"/>
  <c r="AF337" i="1"/>
  <c r="AF94" i="1"/>
  <c r="AF145" i="1" s="1"/>
  <c r="T90" i="1"/>
  <c r="T141" i="1" s="1"/>
  <c r="T333" i="1"/>
  <c r="BW86" i="1"/>
  <c r="BW137" i="1" s="1"/>
  <c r="BW329" i="1"/>
  <c r="S110" i="1"/>
  <c r="S161" i="1" s="1"/>
  <c r="S353" i="1"/>
  <c r="EG357" i="1"/>
  <c r="EG114" i="1"/>
  <c r="EG165" i="1" s="1"/>
  <c r="EG102" i="1"/>
  <c r="EG153" i="1" s="1"/>
  <c r="EG345" i="1"/>
  <c r="AG349" i="1"/>
  <c r="AG106" i="1"/>
  <c r="AG157" i="1" s="1"/>
  <c r="BW98" i="1"/>
  <c r="BW149" i="1" s="1"/>
  <c r="BW341" i="1"/>
  <c r="BO353" i="1"/>
  <c r="BO110" i="1"/>
  <c r="BO161" i="1" s="1"/>
  <c r="AT353" i="1"/>
  <c r="AT110" i="1"/>
  <c r="AT161" i="1" s="1"/>
  <c r="AG345" i="1"/>
  <c r="AG102" i="1"/>
  <c r="AG153" i="1" s="1"/>
  <c r="EH337" i="1"/>
  <c r="EH94" i="1"/>
  <c r="EH145" i="1" s="1"/>
  <c r="EG106" i="1"/>
  <c r="EG157" i="1" s="1"/>
  <c r="EG349" i="1"/>
  <c r="EI118" i="1"/>
  <c r="EI169" i="1" s="1"/>
  <c r="EI361" i="1"/>
  <c r="CJ106" i="1"/>
  <c r="CJ157" i="1" s="1"/>
  <c r="CJ349" i="1"/>
  <c r="EN94" i="1"/>
  <c r="EN145" i="1" s="1"/>
  <c r="EN337" i="1"/>
  <c r="CE353" i="1"/>
  <c r="CE110" i="1"/>
  <c r="CE161" i="1" s="1"/>
  <c r="AC361" i="1"/>
  <c r="AC118" i="1"/>
  <c r="AC169" i="1" s="1"/>
  <c r="AU349" i="1"/>
  <c r="AU106" i="1"/>
  <c r="AU157" i="1" s="1"/>
  <c r="AM106" i="1"/>
  <c r="AM157" i="1" s="1"/>
  <c r="AM349" i="1"/>
  <c r="BO357" i="1"/>
  <c r="BO114" i="1"/>
  <c r="BO165" i="1" s="1"/>
  <c r="EH110" i="1"/>
  <c r="EH161" i="1" s="1"/>
  <c r="EH353" i="1"/>
  <c r="CL90" i="1"/>
  <c r="CL141" i="1" s="1"/>
  <c r="CL333" i="1"/>
  <c r="BO361" i="1"/>
  <c r="BO118" i="1"/>
  <c r="BO169" i="1" s="1"/>
  <c r="CX98" i="1"/>
  <c r="CX149" i="1" s="1"/>
  <c r="CX341" i="1"/>
  <c r="EB110" i="1"/>
  <c r="EB161" i="1" s="1"/>
  <c r="EB353" i="1"/>
  <c r="CG329" i="1"/>
  <c r="CG86" i="1"/>
  <c r="CG137" i="1" s="1"/>
  <c r="Y114" i="1"/>
  <c r="Y165" i="1" s="1"/>
  <c r="Y357" i="1"/>
  <c r="DK98" i="1"/>
  <c r="DK149" i="1" s="1"/>
  <c r="DK341" i="1"/>
  <c r="CS361" i="1"/>
  <c r="CS118" i="1"/>
  <c r="CS169" i="1" s="1"/>
  <c r="BL118" i="1"/>
  <c r="BL169" i="1" s="1"/>
  <c r="BL361" i="1"/>
  <c r="P114" i="1"/>
  <c r="BO86" i="1"/>
  <c r="BO137" i="1" s="1"/>
  <c r="BO329" i="1"/>
  <c r="CA289" i="1"/>
  <c r="CA297" i="1"/>
  <c r="BL86" i="1"/>
  <c r="BL137" i="1" s="1"/>
  <c r="BL329" i="1"/>
  <c r="BU98" i="1"/>
  <c r="BU149" i="1" s="1"/>
  <c r="BU341" i="1"/>
  <c r="CN341" i="1"/>
  <c r="CN98" i="1"/>
  <c r="CN149" i="1" s="1"/>
  <c r="BT102" i="1"/>
  <c r="BT153" i="1" s="1"/>
  <c r="BT345" i="1"/>
  <c r="CY329" i="1"/>
  <c r="CY86" i="1"/>
  <c r="CY137" i="1" s="1"/>
  <c r="CV86" i="1"/>
  <c r="CV137" i="1" s="1"/>
  <c r="CV329" i="1"/>
  <c r="EC90" i="1"/>
  <c r="EC141" i="1" s="1"/>
  <c r="EC333" i="1"/>
  <c r="CT106" i="1"/>
  <c r="CT157" i="1" s="1"/>
  <c r="CT349" i="1"/>
  <c r="CD345" i="1"/>
  <c r="CD102" i="1"/>
  <c r="CD153" i="1" s="1"/>
  <c r="DJ361" i="1"/>
  <c r="DJ118" i="1"/>
  <c r="DJ169" i="1" s="1"/>
  <c r="CF353" i="1"/>
  <c r="CF110" i="1"/>
  <c r="CF161" i="1" s="1"/>
  <c r="DL329" i="1"/>
  <c r="DL174" i="1"/>
  <c r="EC357" i="1"/>
  <c r="EC114" i="1"/>
  <c r="EC165" i="1" s="1"/>
  <c r="DW182" i="1"/>
  <c r="DW361" i="1"/>
  <c r="CP329" i="1"/>
  <c r="CP86" i="1"/>
  <c r="CP137" i="1" s="1"/>
  <c r="BT337" i="1"/>
  <c r="BT94" i="1"/>
  <c r="BT145" i="1" s="1"/>
  <c r="BU345" i="1"/>
  <c r="BU102" i="1"/>
  <c r="BU153" i="1" s="1"/>
  <c r="CG361" i="1"/>
  <c r="CG118" i="1"/>
  <c r="CG169" i="1" s="1"/>
  <c r="ES353" i="1"/>
  <c r="ES110" i="1"/>
  <c r="ES161" i="1" s="1"/>
  <c r="EF90" i="1"/>
  <c r="EF141" i="1" s="1"/>
  <c r="EF333" i="1"/>
  <c r="BX349" i="1"/>
  <c r="BX106" i="1"/>
  <c r="BX157" i="1" s="1"/>
  <c r="Y345" i="1"/>
  <c r="Y102" i="1"/>
  <c r="Y153" i="1" s="1"/>
  <c r="AE353" i="1"/>
  <c r="AE110" i="1"/>
  <c r="AE161" i="1" s="1"/>
  <c r="EJ361" i="1"/>
  <c r="EJ118" i="1"/>
  <c r="EJ169" i="1" s="1"/>
  <c r="EQ345" i="1"/>
  <c r="EQ102" i="1"/>
  <c r="EQ153" i="1" s="1"/>
  <c r="EK86" i="1"/>
  <c r="EK137" i="1" s="1"/>
  <c r="EK329" i="1"/>
  <c r="AI98" i="1"/>
  <c r="AI149" i="1" s="1"/>
  <c r="AI341" i="1"/>
  <c r="CK349" i="1"/>
  <c r="CK106" i="1"/>
  <c r="CK157" i="1" s="1"/>
  <c r="ED357" i="1"/>
  <c r="ED114" i="1"/>
  <c r="ED165" i="1" s="1"/>
  <c r="EQ349" i="1"/>
  <c r="EQ106" i="1"/>
  <c r="EQ157" i="1" s="1"/>
  <c r="BV98" i="1"/>
  <c r="BV149" i="1" s="1"/>
  <c r="BV341" i="1"/>
  <c r="EQ94" i="1"/>
  <c r="EQ145" i="1" s="1"/>
  <c r="EQ337" i="1"/>
  <c r="EC337" i="1"/>
  <c r="EC94" i="1"/>
  <c r="EC145" i="1" s="1"/>
  <c r="CK114" i="1"/>
  <c r="CK165" i="1" s="1"/>
  <c r="CK357" i="1"/>
  <c r="DX341" i="1"/>
  <c r="DX177" i="1"/>
  <c r="EP361" i="1"/>
  <c r="EP118" i="1"/>
  <c r="EP169" i="1" s="1"/>
  <c r="CQ349" i="1"/>
  <c r="CQ106" i="1"/>
  <c r="CQ157" i="1" s="1"/>
  <c r="BW357" i="1"/>
  <c r="BW114" i="1"/>
  <c r="BW165" i="1" s="1"/>
  <c r="CY353" i="1"/>
  <c r="CY110" i="1"/>
  <c r="CY161" i="1" s="1"/>
  <c r="W333" i="1"/>
  <c r="W90" i="1"/>
  <c r="W141" i="1" s="1"/>
  <c r="M90" i="1"/>
  <c r="M175" i="1" s="1"/>
  <c r="CM90" i="1"/>
  <c r="CM141" i="1" s="1"/>
  <c r="CM333" i="1"/>
  <c r="R90" i="1"/>
  <c r="V102" i="1"/>
  <c r="V153" i="1" s="1"/>
  <c r="V345" i="1"/>
  <c r="CA277" i="1"/>
  <c r="CW337" i="1"/>
  <c r="CW94" i="1"/>
  <c r="CW145" i="1" s="1"/>
  <c r="EP345" i="1"/>
  <c r="EP102" i="1"/>
  <c r="EP153" i="1" s="1"/>
  <c r="ER361" i="1"/>
  <c r="ER118" i="1"/>
  <c r="ER169" i="1" s="1"/>
  <c r="BV337" i="1"/>
  <c r="BV94" i="1"/>
  <c r="BV145" i="1" s="1"/>
  <c r="CJ110" i="1"/>
  <c r="CJ161" i="1" s="1"/>
  <c r="CJ353" i="1"/>
  <c r="CI353" i="1"/>
  <c r="CI110" i="1"/>
  <c r="CI161" i="1" s="1"/>
  <c r="V118" i="1"/>
  <c r="V169" i="1" s="1"/>
  <c r="V361" i="1"/>
  <c r="CX361" i="1"/>
  <c r="CX118" i="1"/>
  <c r="CX169" i="1" s="1"/>
  <c r="V337" i="1"/>
  <c r="V94" i="1"/>
  <c r="V145" i="1" s="1"/>
  <c r="ED361" i="1"/>
  <c r="ED118" i="1"/>
  <c r="ED169" i="1" s="1"/>
  <c r="Q102" i="1"/>
  <c r="BN114" i="1"/>
  <c r="BN165" i="1" s="1"/>
  <c r="BN357" i="1"/>
  <c r="CC349" i="1"/>
  <c r="CC106" i="1"/>
  <c r="CC157" i="1" s="1"/>
  <c r="ED349" i="1"/>
  <c r="ED106" i="1"/>
  <c r="ED157" i="1" s="1"/>
  <c r="BW349" i="1"/>
  <c r="BW106" i="1"/>
  <c r="BW157" i="1" s="1"/>
  <c r="AC357" i="1"/>
  <c r="AC114" i="1"/>
  <c r="AC165" i="1" s="1"/>
  <c r="AG114" i="1"/>
  <c r="AG165" i="1" s="1"/>
  <c r="AG357" i="1"/>
  <c r="EH86" i="1"/>
  <c r="EH137" i="1" s="1"/>
  <c r="EH329" i="1"/>
  <c r="CS98" i="1"/>
  <c r="CS149" i="1" s="1"/>
  <c r="CS341" i="1"/>
  <c r="AV357" i="1"/>
  <c r="AV114" i="1"/>
  <c r="AV165" i="1" s="1"/>
  <c r="CI349" i="1"/>
  <c r="CI106" i="1"/>
  <c r="CI157" i="1" s="1"/>
  <c r="CT98" i="1"/>
  <c r="CT149" i="1" s="1"/>
  <c r="CT341" i="1"/>
  <c r="BM357" i="1"/>
  <c r="BM114" i="1"/>
  <c r="BM165" i="1" s="1"/>
  <c r="CM345" i="1"/>
  <c r="CM102" i="1"/>
  <c r="CM153" i="1" s="1"/>
  <c r="CW110" i="1"/>
  <c r="CW161" i="1" s="1"/>
  <c r="CW353" i="1"/>
  <c r="EI86" i="1"/>
  <c r="EI137" i="1" s="1"/>
  <c r="EI329" i="1"/>
  <c r="CL357" i="1"/>
  <c r="CL114" i="1"/>
  <c r="CL165" i="1" s="1"/>
  <c r="EL94" i="1"/>
  <c r="EL145" i="1" s="1"/>
  <c r="EL337" i="1"/>
  <c r="CY345" i="1"/>
  <c r="CY102" i="1"/>
  <c r="CY153" i="1" s="1"/>
  <c r="S118" i="1"/>
  <c r="S169" i="1" s="1"/>
  <c r="S361" i="1"/>
  <c r="Q110" i="1"/>
  <c r="DJ329" i="1"/>
  <c r="DJ86" i="1"/>
  <c r="DJ137" i="1" s="1"/>
  <c r="AE90" i="1"/>
  <c r="AE141" i="1" s="1"/>
  <c r="AE333" i="1"/>
  <c r="DA329" i="1"/>
  <c r="CC345" i="1"/>
  <c r="CC102" i="1"/>
  <c r="CC153" i="1" s="1"/>
  <c r="BN345" i="1"/>
  <c r="BN102" i="1"/>
  <c r="BN153" i="1" s="1"/>
  <c r="DE329" i="1"/>
  <c r="EF329" i="1"/>
  <c r="EF86" i="1"/>
  <c r="EF137" i="1" s="1"/>
  <c r="S98" i="1"/>
  <c r="S149" i="1" s="1"/>
  <c r="S341" i="1"/>
  <c r="CB90" i="1"/>
  <c r="CB141" i="1" s="1"/>
  <c r="CB333" i="1"/>
  <c r="EM357" i="1"/>
  <c r="EM114" i="1"/>
  <c r="EM165" i="1" s="1"/>
  <c r="DA182" i="1"/>
  <c r="DA361" i="1"/>
  <c r="CC337" i="1"/>
  <c r="CC94" i="1"/>
  <c r="CC145" i="1" s="1"/>
  <c r="BV345" i="1"/>
  <c r="BV102" i="1"/>
  <c r="BV153" i="1" s="1"/>
  <c r="R110" i="1"/>
  <c r="BU94" i="1"/>
  <c r="BU145" i="1" s="1"/>
  <c r="BU337" i="1"/>
  <c r="AE329" i="1"/>
  <c r="AE86" i="1"/>
  <c r="AE137" i="1" s="1"/>
  <c r="EJ110" i="1"/>
  <c r="EJ161" i="1" s="1"/>
  <c r="EJ353" i="1"/>
  <c r="DL353" i="1"/>
  <c r="DL180" i="1"/>
  <c r="AN341" i="1"/>
  <c r="AN98" i="1"/>
  <c r="AN149" i="1" s="1"/>
  <c r="AT329" i="1"/>
  <c r="AT86" i="1"/>
  <c r="AT137" i="1" s="1"/>
  <c r="Q118" i="1"/>
  <c r="P94" i="1"/>
  <c r="AH361" i="1"/>
  <c r="AH118" i="1"/>
  <c r="AH169" i="1" s="1"/>
  <c r="W349" i="1"/>
  <c r="W106" i="1"/>
  <c r="W157" i="1" s="1"/>
  <c r="AL329" i="1"/>
  <c r="AL86" i="1"/>
  <c r="AL137" i="1" s="1"/>
  <c r="ER349" i="1"/>
  <c r="ER106" i="1"/>
  <c r="ER157" i="1" s="1"/>
  <c r="BN98" i="1"/>
  <c r="BN149" i="1" s="1"/>
  <c r="BN341" i="1"/>
  <c r="AB94" i="1"/>
  <c r="AB145" i="1" s="1"/>
  <c r="AB337" i="1"/>
  <c r="CI329" i="1"/>
  <c r="CI86" i="1"/>
  <c r="CI137" i="1" s="1"/>
  <c r="AH333" i="1"/>
  <c r="AH90" i="1"/>
  <c r="AH141" i="1" s="1"/>
  <c r="AK86" i="1"/>
  <c r="AK137" i="1" s="1"/>
  <c r="AK329" i="1"/>
  <c r="CC357" i="1"/>
  <c r="CC114" i="1"/>
  <c r="CC165" i="1" s="1"/>
  <c r="CQ114" i="1"/>
  <c r="CQ165" i="1" s="1"/>
  <c r="CQ357" i="1"/>
  <c r="AF98" i="1"/>
  <c r="AF149" i="1" s="1"/>
  <c r="AF341" i="1"/>
  <c r="CC86" i="1"/>
  <c r="CC137" i="1" s="1"/>
  <c r="CC329" i="1"/>
  <c r="CL353" i="1"/>
  <c r="CL110" i="1"/>
  <c r="CL161" i="1" s="1"/>
  <c r="CW361" i="1"/>
  <c r="CW118" i="1"/>
  <c r="CW169" i="1" s="1"/>
  <c r="CH86" i="1"/>
  <c r="CH137" i="1" s="1"/>
  <c r="CH329" i="1"/>
  <c r="CR114" i="1"/>
  <c r="CR165" i="1" s="1"/>
  <c r="CR357" i="1"/>
  <c r="CR361" i="1"/>
  <c r="CR118" i="1"/>
  <c r="CR169" i="1" s="1"/>
  <c r="AM345" i="1"/>
  <c r="AM102" i="1"/>
  <c r="AM153" i="1" s="1"/>
  <c r="ED110" i="1"/>
  <c r="ED161" i="1" s="1"/>
  <c r="ED353" i="1"/>
  <c r="AN114" i="1"/>
  <c r="AN165" i="1" s="1"/>
  <c r="AN357" i="1"/>
  <c r="AV118" i="1"/>
  <c r="AV169" i="1" s="1"/>
  <c r="AV361" i="1"/>
  <c r="AI361" i="1"/>
  <c r="AI118" i="1"/>
  <c r="AI169" i="1" s="1"/>
  <c r="CB102" i="1"/>
  <c r="CB153" i="1" s="1"/>
  <c r="CB345" i="1"/>
  <c r="EC118" i="1"/>
  <c r="EC169" i="1" s="1"/>
  <c r="EC361" i="1"/>
  <c r="DW357" i="1"/>
  <c r="DW181" i="1"/>
  <c r="CS337" i="1"/>
  <c r="CS94" i="1"/>
  <c r="CS145" i="1" s="1"/>
  <c r="EH333" i="1"/>
  <c r="EH90" i="1"/>
  <c r="EH141" i="1" s="1"/>
  <c r="DA341" i="1"/>
  <c r="EJ345" i="1"/>
  <c r="EJ102" i="1"/>
  <c r="EJ153" i="1" s="1"/>
  <c r="DG337" i="1"/>
  <c r="DG94" i="1"/>
  <c r="DG145" i="1" s="1"/>
  <c r="AA106" i="1"/>
  <c r="AA157" i="1" s="1"/>
  <c r="AA349" i="1"/>
  <c r="Q98" i="1"/>
  <c r="BT341" i="1"/>
  <c r="BT98" i="1"/>
  <c r="BT149" i="1" s="1"/>
  <c r="EM349" i="1"/>
  <c r="EM106" i="1"/>
  <c r="EM157" i="1" s="1"/>
  <c r="AT333" i="1"/>
  <c r="AT90" i="1"/>
  <c r="AT141" i="1" s="1"/>
  <c r="BN94" i="1"/>
  <c r="BN145" i="1" s="1"/>
  <c r="BN337" i="1"/>
  <c r="AJ341" i="1"/>
  <c r="AJ98" i="1"/>
  <c r="AJ149" i="1" s="1"/>
  <c r="BO345" i="1"/>
  <c r="BO102" i="1"/>
  <c r="BO153" i="1" s="1"/>
  <c r="CN94" i="1"/>
  <c r="CN145" i="1" s="1"/>
  <c r="CN337" i="1"/>
  <c r="EA106" i="1"/>
  <c r="EA157" i="1" s="1"/>
  <c r="EA349" i="1"/>
  <c r="AG110" i="1"/>
  <c r="AG161" i="1" s="1"/>
  <c r="AG353" i="1"/>
  <c r="DW329" i="1"/>
  <c r="DW174" i="1"/>
  <c r="S337" i="1"/>
  <c r="S94" i="1"/>
  <c r="S145" i="1" s="1"/>
  <c r="DL341" i="1"/>
  <c r="DL177" i="1"/>
  <c r="CI90" i="1"/>
  <c r="CI141" i="1" s="1"/>
  <c r="CI333" i="1"/>
  <c r="EA345" i="1"/>
  <c r="EA102" i="1"/>
  <c r="EA153" i="1" s="1"/>
  <c r="CH361" i="1"/>
  <c r="CH118" i="1"/>
  <c r="CH169" i="1" s="1"/>
  <c r="CV118" i="1"/>
  <c r="CV169" i="1" s="1"/>
  <c r="CV361" i="1"/>
  <c r="DK345" i="1"/>
  <c r="DK102" i="1"/>
  <c r="DK153" i="1" s="1"/>
  <c r="BW110" i="1"/>
  <c r="BW161" i="1" s="1"/>
  <c r="BW353" i="1"/>
  <c r="AU341" i="1"/>
  <c r="AU98" i="1"/>
  <c r="AU149" i="1" s="1"/>
  <c r="EG98" i="1"/>
  <c r="EG149" i="1" s="1"/>
  <c r="EG341" i="1"/>
  <c r="CC118" i="1"/>
  <c r="CC169" i="1" s="1"/>
  <c r="CC361" i="1"/>
  <c r="CJ333" i="1"/>
  <c r="CJ90" i="1"/>
  <c r="CJ141" i="1" s="1"/>
  <c r="BU357" i="1"/>
  <c r="BU114" i="1"/>
  <c r="BU165" i="1" s="1"/>
  <c r="CP90" i="1"/>
  <c r="CP141" i="1" s="1"/>
  <c r="CP333" i="1"/>
  <c r="EK118" i="1"/>
  <c r="EK169" i="1" s="1"/>
  <c r="EK361" i="1"/>
  <c r="Y90" i="1"/>
  <c r="Y141" i="1" s="1"/>
  <c r="Y333" i="1"/>
  <c r="AK90" i="1"/>
  <c r="AK141" i="1" s="1"/>
  <c r="AK333" i="1"/>
  <c r="EL98" i="1"/>
  <c r="EL149" i="1" s="1"/>
  <c r="EL341" i="1"/>
  <c r="CR353" i="1"/>
  <c r="CR110" i="1"/>
  <c r="CR161" i="1" s="1"/>
  <c r="CQ86" i="1"/>
  <c r="CQ137" i="1" s="1"/>
  <c r="CQ329" i="1"/>
  <c r="EO102" i="1"/>
  <c r="EO153" i="1" s="1"/>
  <c r="EO345" i="1"/>
  <c r="DW345" i="1"/>
  <c r="DW178" i="1"/>
  <c r="CJ114" i="1"/>
  <c r="CJ165" i="1" s="1"/>
  <c r="CJ357" i="1"/>
  <c r="DJ345" i="1"/>
  <c r="DJ102" i="1"/>
  <c r="DJ153" i="1" s="1"/>
  <c r="AI86" i="1"/>
  <c r="AI137" i="1" s="1"/>
  <c r="AI329" i="1"/>
  <c r="DJ349" i="1"/>
  <c r="DJ106" i="1"/>
  <c r="DJ157" i="1" s="1"/>
  <c r="DY334" i="1"/>
  <c r="DY333" i="1"/>
  <c r="CI357" i="1"/>
  <c r="CI114" i="1"/>
  <c r="CI165" i="1" s="1"/>
  <c r="BW333" i="1"/>
  <c r="BW90" i="1"/>
  <c r="BW141" i="1" s="1"/>
  <c r="T341" i="1"/>
  <c r="T98" i="1"/>
  <c r="T149" i="1" s="1"/>
  <c r="BV329" i="1"/>
  <c r="BV86" i="1"/>
  <c r="BV137" i="1" s="1"/>
  <c r="EP349" i="1"/>
  <c r="EP106" i="1"/>
  <c r="EP157" i="1" s="1"/>
  <c r="CB337" i="1"/>
  <c r="CB94" i="1"/>
  <c r="CB145" i="1" s="1"/>
  <c r="ES94" i="1"/>
  <c r="ES145" i="1" s="1"/>
  <c r="ES337" i="1"/>
  <c r="CM86" i="1"/>
  <c r="CM137" i="1" s="1"/>
  <c r="CM329" i="1"/>
  <c r="CD357" i="1"/>
  <c r="CD114" i="1"/>
  <c r="CD165" i="1" s="1"/>
  <c r="CG341" i="1"/>
  <c r="CG98" i="1"/>
  <c r="CG149" i="1" s="1"/>
  <c r="EN90" i="1"/>
  <c r="EN141" i="1" s="1"/>
  <c r="EN333" i="1"/>
  <c r="CV337" i="1"/>
  <c r="CV94" i="1"/>
  <c r="CV145" i="1" s="1"/>
  <c r="AO350" i="1"/>
  <c r="AO349" i="1"/>
  <c r="EI337" i="1"/>
  <c r="EI94" i="1"/>
  <c r="EI145" i="1" s="1"/>
  <c r="S329" i="1"/>
  <c r="S86" i="1"/>
  <c r="S137" i="1" s="1"/>
  <c r="T361" i="1"/>
  <c r="T118" i="1"/>
  <c r="T169" i="1" s="1"/>
  <c r="EK341" i="1"/>
  <c r="EK98" i="1"/>
  <c r="EK149" i="1" s="1"/>
  <c r="DY357" i="1"/>
  <c r="AB106" i="1"/>
  <c r="AB157" i="1" s="1"/>
  <c r="AB349" i="1"/>
  <c r="CP106" i="1"/>
  <c r="CP157" i="1" s="1"/>
  <c r="CP349" i="1"/>
  <c r="AK341" i="1"/>
  <c r="AK98" i="1"/>
  <c r="AK149" i="1" s="1"/>
  <c r="CK353" i="1"/>
  <c r="CK110" i="1"/>
  <c r="CK161" i="1" s="1"/>
  <c r="AA361" i="1"/>
  <c r="AA118" i="1"/>
  <c r="AA169" i="1" s="1"/>
  <c r="BT114" i="1"/>
  <c r="BT165" i="1" s="1"/>
  <c r="BT357" i="1"/>
  <c r="EM102" i="1"/>
  <c r="EM153" i="1" s="1"/>
  <c r="EM345" i="1"/>
  <c r="CA330" i="1"/>
  <c r="CQ102" i="1"/>
  <c r="CQ153" i="1" s="1"/>
  <c r="CQ345" i="1"/>
  <c r="EG337" i="1"/>
  <c r="EG94" i="1"/>
  <c r="EG145" i="1" s="1"/>
  <c r="AR362" i="1"/>
  <c r="AR361" i="1"/>
  <c r="EL90" i="1"/>
  <c r="EL141" i="1" s="1"/>
  <c r="EL333" i="1"/>
  <c r="AB86" i="1"/>
  <c r="AB137" i="1" s="1"/>
  <c r="AB329" i="1"/>
  <c r="AJ357" i="1"/>
  <c r="AJ114" i="1"/>
  <c r="AJ165" i="1" s="1"/>
  <c r="EN357" i="1"/>
  <c r="EN114" i="1"/>
  <c r="EN165" i="1" s="1"/>
  <c r="DI102" i="1"/>
  <c r="DI153" i="1" s="1"/>
  <c r="DI345" i="1"/>
  <c r="CW102" i="1"/>
  <c r="CW153" i="1" s="1"/>
  <c r="CW345" i="1"/>
  <c r="BU361" i="1"/>
  <c r="BU118" i="1"/>
  <c r="BU169" i="1" s="1"/>
  <c r="DK353" i="1"/>
  <c r="DK110" i="1"/>
  <c r="DK161" i="1" s="1"/>
  <c r="AO337" i="1"/>
  <c r="AO338" i="1"/>
  <c r="CD94" i="1"/>
  <c r="CD145" i="1" s="1"/>
  <c r="CD337" i="1"/>
  <c r="EJ90" i="1"/>
  <c r="EJ141" i="1" s="1"/>
  <c r="EJ333" i="1"/>
  <c r="EO353" i="1"/>
  <c r="EO110" i="1"/>
  <c r="EO161" i="1" s="1"/>
  <c r="BO349" i="1"/>
  <c r="BO106" i="1"/>
  <c r="BO157" i="1" s="1"/>
  <c r="AV341" i="1"/>
  <c r="AV98" i="1"/>
  <c r="AV149" i="1" s="1"/>
  <c r="Y98" i="1"/>
  <c r="Y149" i="1" s="1"/>
  <c r="Y341" i="1"/>
  <c r="H109" i="1"/>
  <c r="CA353" i="1"/>
  <c r="CA110" i="1"/>
  <c r="CA161" i="1" s="1"/>
  <c r="Q94" i="1"/>
  <c r="AK114" i="1"/>
  <c r="AK165" i="1" s="1"/>
  <c r="AK357" i="1"/>
  <c r="EK349" i="1"/>
  <c r="EK106" i="1"/>
  <c r="EK157" i="1" s="1"/>
  <c r="P118" i="1"/>
  <c r="AG118" i="1"/>
  <c r="AG169" i="1" s="1"/>
  <c r="AG361" i="1"/>
  <c r="AF114" i="1"/>
  <c r="AF165" i="1" s="1"/>
  <c r="AF357" i="1"/>
  <c r="BN329" i="1"/>
  <c r="BN86" i="1"/>
  <c r="BN137" i="1" s="1"/>
  <c r="R102" i="1"/>
  <c r="BM90" i="1"/>
  <c r="BM141" i="1" s="1"/>
  <c r="BM333" i="1"/>
  <c r="BM98" i="1"/>
  <c r="BM149" i="1" s="1"/>
  <c r="BM341" i="1"/>
  <c r="CQ361" i="1"/>
  <c r="CQ118" i="1"/>
  <c r="CQ169" i="1" s="1"/>
  <c r="AH94" i="1"/>
  <c r="AH145" i="1" s="1"/>
  <c r="AH337" i="1"/>
  <c r="EO114" i="1"/>
  <c r="EO165" i="1" s="1"/>
  <c r="EO357" i="1"/>
  <c r="AV333" i="1"/>
  <c r="AV90" i="1"/>
  <c r="AV141" i="1" s="1"/>
  <c r="ER114" i="1"/>
  <c r="ER165" i="1" s="1"/>
  <c r="ER357" i="1"/>
  <c r="AT345" i="1"/>
  <c r="AT102" i="1"/>
  <c r="AT153" i="1" s="1"/>
  <c r="T337" i="1"/>
  <c r="T94" i="1"/>
  <c r="T145" i="1" s="1"/>
  <c r="Q114" i="1"/>
  <c r="EN341" i="1"/>
  <c r="EN98" i="1"/>
  <c r="EN149" i="1" s="1"/>
  <c r="EC353" i="1"/>
  <c r="EC110" i="1"/>
  <c r="EC161" i="1" s="1"/>
  <c r="ED333" i="1"/>
  <c r="ED90" i="1"/>
  <c r="ED141" i="1" s="1"/>
  <c r="CH98" i="1"/>
  <c r="CH149" i="1" s="1"/>
  <c r="CH341" i="1"/>
  <c r="AK345" i="1"/>
  <c r="AK102" i="1"/>
  <c r="AK153" i="1" s="1"/>
  <c r="CS353" i="1"/>
  <c r="CS110" i="1"/>
  <c r="CS161" i="1" s="1"/>
  <c r="DL175" i="1"/>
  <c r="DL333" i="1"/>
  <c r="AC349" i="1"/>
  <c r="AC106" i="1"/>
  <c r="AC157" i="1" s="1"/>
  <c r="CM353" i="1"/>
  <c r="CM110" i="1"/>
  <c r="CM161" i="1" s="1"/>
  <c r="AV329" i="1"/>
  <c r="AV86" i="1"/>
  <c r="AV137" i="1" s="1"/>
  <c r="AH357" i="1"/>
  <c r="AH114" i="1"/>
  <c r="AH165" i="1" s="1"/>
  <c r="CY341" i="1"/>
  <c r="CY98" i="1"/>
  <c r="CY149" i="1" s="1"/>
  <c r="EA98" i="1"/>
  <c r="EA149" i="1" s="1"/>
  <c r="EA341" i="1"/>
  <c r="AA337" i="1"/>
  <c r="AA94" i="1"/>
  <c r="AA145" i="1" s="1"/>
  <c r="EQ98" i="1"/>
  <c r="EQ149" i="1" s="1"/>
  <c r="EQ341" i="1"/>
  <c r="W118" i="1"/>
  <c r="W169" i="1" s="1"/>
  <c r="W361" i="1"/>
  <c r="CE357" i="1"/>
  <c r="CE114" i="1"/>
  <c r="CE165" i="1" s="1"/>
  <c r="CE329" i="1"/>
  <c r="CE86" i="1"/>
  <c r="CE137" i="1" s="1"/>
  <c r="R86" i="1"/>
  <c r="CH357" i="1"/>
  <c r="CH114" i="1"/>
  <c r="CH165" i="1" s="1"/>
  <c r="CI102" i="1"/>
  <c r="CI153" i="1" s="1"/>
  <c r="CI345" i="1"/>
  <c r="CJ86" i="1"/>
  <c r="CJ137" i="1" s="1"/>
  <c r="CJ329" i="1"/>
  <c r="EP114" i="1"/>
  <c r="EP165" i="1" s="1"/>
  <c r="EP357" i="1"/>
  <c r="Y337" i="1"/>
  <c r="Y94" i="1"/>
  <c r="Y145" i="1" s="1"/>
  <c r="CK341" i="1"/>
  <c r="CK98" i="1"/>
  <c r="CK149" i="1" s="1"/>
  <c r="R98" i="1"/>
  <c r="AH341" i="1"/>
  <c r="AH98" i="1"/>
  <c r="AH149" i="1" s="1"/>
  <c r="BW337" i="1"/>
  <c r="BW94" i="1"/>
  <c r="BW145" i="1" s="1"/>
  <c r="ER333" i="1"/>
  <c r="ER90" i="1"/>
  <c r="ER141" i="1" s="1"/>
  <c r="AR350" i="1"/>
  <c r="AR349" i="1"/>
  <c r="AT98" i="1"/>
  <c r="AT149" i="1" s="1"/>
  <c r="AT341" i="1"/>
  <c r="BU110" i="1"/>
  <c r="BU161" i="1" s="1"/>
  <c r="BU353" i="1"/>
  <c r="Y353" i="1"/>
  <c r="Y110" i="1"/>
  <c r="Y161" i="1" s="1"/>
  <c r="DJ114" i="1"/>
  <c r="DJ165" i="1" s="1"/>
  <c r="DJ357" i="1"/>
  <c r="AM118" i="1"/>
  <c r="AM169" i="1" s="1"/>
  <c r="AM361" i="1"/>
  <c r="AF329" i="1"/>
  <c r="AF86" i="1"/>
  <c r="AF137" i="1" s="1"/>
  <c r="CX337" i="1"/>
  <c r="CX94" i="1"/>
  <c r="CX145" i="1" s="1"/>
  <c r="BU333" i="1"/>
  <c r="BU90" i="1"/>
  <c r="BU141" i="1" s="1"/>
  <c r="DW175" i="1"/>
  <c r="DW333" i="1"/>
  <c r="W86" i="1"/>
  <c r="W137" i="1" s="1"/>
  <c r="W329" i="1"/>
  <c r="CD361" i="1"/>
  <c r="CD118" i="1"/>
  <c r="CD169" i="1" s="1"/>
  <c r="CN353" i="1"/>
  <c r="CN110" i="1"/>
  <c r="CN161" i="1" s="1"/>
  <c r="CW90" i="1"/>
  <c r="CW141" i="1" s="1"/>
  <c r="CW333" i="1"/>
  <c r="R94" i="1"/>
  <c r="AR337" i="1"/>
  <c r="AR338" i="1"/>
  <c r="AE357" i="1"/>
  <c r="AE114" i="1"/>
  <c r="AE165" i="1" s="1"/>
  <c r="DF329" i="1"/>
  <c r="DY361" i="1"/>
  <c r="EN353" i="1"/>
  <c r="EN110" i="1"/>
  <c r="EN161" i="1" s="1"/>
  <c r="EK110" i="1"/>
  <c r="EK161" i="1" s="1"/>
  <c r="EK353" i="1"/>
  <c r="DW180" i="1"/>
  <c r="DW353" i="1"/>
  <c r="BO341" i="1"/>
  <c r="BO98" i="1"/>
  <c r="BO149" i="1" s="1"/>
  <c r="AG333" i="1"/>
  <c r="AG90" i="1"/>
  <c r="AG141" i="1" s="1"/>
  <c r="CX329" i="1"/>
  <c r="CX86" i="1"/>
  <c r="CX137" i="1" s="1"/>
  <c r="CQ337" i="1"/>
  <c r="CQ94" i="1"/>
  <c r="CQ145" i="1" s="1"/>
  <c r="CI98" i="1"/>
  <c r="CI149" i="1" s="1"/>
  <c r="CI341" i="1"/>
  <c r="AE349" i="1"/>
  <c r="AE106" i="1"/>
  <c r="AE157" i="1" s="1"/>
  <c r="CO94" i="1"/>
  <c r="CO145" i="1" s="1"/>
  <c r="CO337" i="1"/>
  <c r="DI114" i="1"/>
  <c r="DI165" i="1" s="1"/>
  <c r="DI357" i="1"/>
  <c r="CB353" i="1"/>
  <c r="CB110" i="1"/>
  <c r="CB161" i="1" s="1"/>
  <c r="EI353" i="1"/>
  <c r="EI110" i="1"/>
  <c r="EI161" i="1" s="1"/>
  <c r="S333" i="1"/>
  <c r="S90" i="1"/>
  <c r="S141" i="1" s="1"/>
  <c r="AB341" i="1"/>
  <c r="AB98" i="1"/>
  <c r="AB149" i="1" s="1"/>
  <c r="EQ90" i="1"/>
  <c r="EQ141" i="1" s="1"/>
  <c r="EQ333" i="1"/>
  <c r="W102" i="1"/>
  <c r="W153" i="1" s="1"/>
  <c r="W345" i="1"/>
  <c r="CL341" i="1"/>
  <c r="CL98" i="1"/>
  <c r="CL149" i="1" s="1"/>
  <c r="DW341" i="1"/>
  <c r="DW177" i="1"/>
  <c r="CY361" i="1"/>
  <c r="CY118" i="1"/>
  <c r="CY169" i="1" s="1"/>
  <c r="EM353" i="1"/>
  <c r="EM110" i="1"/>
  <c r="EM161" i="1" s="1"/>
  <c r="S357" i="1"/>
  <c r="S114" i="1"/>
  <c r="S165" i="1" s="1"/>
  <c r="AA114" i="1"/>
  <c r="AA165" i="1" s="1"/>
  <c r="AA357" i="1"/>
  <c r="CX353" i="1"/>
  <c r="CX110" i="1"/>
  <c r="CX161" i="1" s="1"/>
  <c r="DI106" i="1"/>
  <c r="DI157" i="1" s="1"/>
  <c r="DI349" i="1"/>
  <c r="P106" i="1"/>
  <c r="DH106" i="1"/>
  <c r="DH157" i="1" s="1"/>
  <c r="DH349" i="1"/>
  <c r="CE90" i="1"/>
  <c r="CE141" i="1" s="1"/>
  <c r="CE333" i="1"/>
  <c r="CQ353" i="1"/>
  <c r="CQ110" i="1"/>
  <c r="CQ161" i="1" s="1"/>
  <c r="CN86" i="1"/>
  <c r="CN137" i="1" s="1"/>
  <c r="CN329" i="1"/>
  <c r="EF118" i="1"/>
  <c r="EF169" i="1" s="1"/>
  <c r="EF361" i="1"/>
  <c r="CE118" i="1"/>
  <c r="CE169" i="1" s="1"/>
  <c r="CE361" i="1"/>
  <c r="AB114" i="1"/>
  <c r="AB165" i="1" s="1"/>
  <c r="AB357" i="1"/>
  <c r="CW86" i="1"/>
  <c r="CW137" i="1" s="1"/>
  <c r="CW329" i="1"/>
  <c r="CV114" i="1"/>
  <c r="CV165" i="1" s="1"/>
  <c r="CV357" i="1"/>
  <c r="CP345" i="1"/>
  <c r="CP102" i="1"/>
  <c r="CP153" i="1" s="1"/>
  <c r="CJ361" i="1"/>
  <c r="CJ118" i="1"/>
  <c r="CJ169" i="1" s="1"/>
  <c r="AE345" i="1"/>
  <c r="AE102" i="1"/>
  <c r="AE153" i="1" s="1"/>
  <c r="BM361" i="1"/>
  <c r="BM118" i="1"/>
  <c r="BM169" i="1" s="1"/>
  <c r="CP357" i="1"/>
  <c r="CP114" i="1"/>
  <c r="CP165" i="1" s="1"/>
  <c r="DL357" i="1"/>
  <c r="DL181" i="1"/>
  <c r="DL259" i="1" s="1"/>
  <c r="AA90" i="1"/>
  <c r="AA141" i="1" s="1"/>
  <c r="AA333" i="1"/>
  <c r="CI118" i="1"/>
  <c r="CI169" i="1" s="1"/>
  <c r="CI361" i="1"/>
  <c r="AI114" i="1"/>
  <c r="AI165" i="1" s="1"/>
  <c r="AI357" i="1"/>
  <c r="CD353" i="1"/>
  <c r="CD110" i="1"/>
  <c r="CD161" i="1" s="1"/>
  <c r="S106" i="1"/>
  <c r="S157" i="1" s="1"/>
  <c r="S349" i="1"/>
  <c r="AJ86" i="1"/>
  <c r="AJ137" i="1" s="1"/>
  <c r="AJ329" i="1"/>
  <c r="DA353" i="1"/>
  <c r="DA180" i="1"/>
  <c r="BN333" i="1"/>
  <c r="BN90" i="1"/>
  <c r="BN141" i="1" s="1"/>
  <c r="Q106" i="1"/>
  <c r="DG98" i="1"/>
  <c r="DG149" i="1" s="1"/>
  <c r="DG341" i="1"/>
  <c r="EJ114" i="1"/>
  <c r="EJ165" i="1" s="1"/>
  <c r="EJ357" i="1"/>
  <c r="ES357" i="1"/>
  <c r="ES114" i="1"/>
  <c r="ES165" i="1" s="1"/>
  <c r="CS106" i="1"/>
  <c r="CS157" i="1" s="1"/>
  <c r="CS349" i="1"/>
  <c r="CN114" i="1"/>
  <c r="CN165" i="1" s="1"/>
  <c r="CN357" i="1"/>
  <c r="DJ110" i="1"/>
  <c r="DJ161" i="1" s="1"/>
  <c r="DJ353" i="1"/>
  <c r="BN361" i="1"/>
  <c r="BN118" i="1"/>
  <c r="BN169" i="1" s="1"/>
  <c r="CE349" i="1"/>
  <c r="CE106" i="1"/>
  <c r="CE157" i="1" s="1"/>
  <c r="CG337" i="1"/>
  <c r="CG94" i="1"/>
  <c r="CG145" i="1" s="1"/>
  <c r="CA281" i="1"/>
  <c r="CT357" i="1"/>
  <c r="CT114" i="1"/>
  <c r="CT165" i="1" s="1"/>
  <c r="BV349" i="1"/>
  <c r="BV106" i="1"/>
  <c r="BV157" i="1" s="1"/>
  <c r="EB349" i="1"/>
  <c r="EB106" i="1"/>
  <c r="EB157" i="1" s="1"/>
  <c r="BW345" i="1"/>
  <c r="BW102" i="1"/>
  <c r="BW153" i="1" s="1"/>
  <c r="AK361" i="1"/>
  <c r="AK118" i="1"/>
  <c r="AK169" i="1" s="1"/>
  <c r="BM110" i="1"/>
  <c r="BM161" i="1" s="1"/>
  <c r="BM353" i="1"/>
  <c r="AI94" i="1"/>
  <c r="AI145" i="1" s="1"/>
  <c r="AI337" i="1"/>
  <c r="V341" i="1"/>
  <c r="V98" i="1"/>
  <c r="V149" i="1" s="1"/>
  <c r="AC110" i="1"/>
  <c r="AC161" i="1" s="1"/>
  <c r="AC353" i="1"/>
  <c r="AU361" i="1"/>
  <c r="AU118" i="1"/>
  <c r="AU169" i="1" s="1"/>
  <c r="BV353" i="1"/>
  <c r="BV110" i="1"/>
  <c r="BV161" i="1" s="1"/>
  <c r="AV102" i="1"/>
  <c r="AV153" i="1" s="1"/>
  <c r="AV345" i="1"/>
  <c r="DY337" i="1"/>
  <c r="DY338" i="1"/>
  <c r="R106" i="1"/>
  <c r="DH337" i="1"/>
  <c r="DH94" i="1"/>
  <c r="DH145" i="1" s="1"/>
  <c r="CO361" i="1"/>
  <c r="CO118" i="1"/>
  <c r="CO169" i="1" s="1"/>
  <c r="BW118" i="1"/>
  <c r="BW169" i="1" s="1"/>
  <c r="BW361" i="1"/>
  <c r="CF341" i="1"/>
  <c r="CF98" i="1"/>
  <c r="CF149" i="1" s="1"/>
  <c r="H97" i="1"/>
  <c r="CG357" i="1"/>
  <c r="CG114" i="1"/>
  <c r="CG165" i="1" s="1"/>
  <c r="EB345" i="1"/>
  <c r="EB102" i="1"/>
  <c r="EB153" i="1" s="1"/>
  <c r="BM86" i="1"/>
  <c r="BM137" i="1" s="1"/>
  <c r="BM329" i="1"/>
  <c r="EP353" i="1"/>
  <c r="EP110" i="1"/>
  <c r="EP161" i="1" s="1"/>
  <c r="CA302" i="1"/>
  <c r="CV353" i="1"/>
  <c r="CV110" i="1"/>
  <c r="CV161" i="1" s="1"/>
  <c r="V106" i="1"/>
  <c r="V157" i="1" s="1"/>
  <c r="V349" i="1"/>
  <c r="CO102" i="1"/>
  <c r="CO153" i="1" s="1"/>
  <c r="CO345" i="1"/>
  <c r="BM345" i="1"/>
  <c r="BM102" i="1"/>
  <c r="BM153" i="1" s="1"/>
  <c r="BL353" i="1"/>
  <c r="BL110" i="1"/>
  <c r="BL161" i="1" s="1"/>
  <c r="EO361" i="1"/>
  <c r="EO118" i="1"/>
  <c r="EO169" i="1" s="1"/>
  <c r="R114" i="1"/>
  <c r="AR330" i="1"/>
  <c r="AR329" i="1"/>
  <c r="BV357" i="1"/>
  <c r="BV114" i="1"/>
  <c r="BV165" i="1" s="1"/>
  <c r="BL333" i="1"/>
  <c r="BL90" i="1"/>
  <c r="BL141" i="1" s="1"/>
  <c r="BO90" i="1"/>
  <c r="BO141" i="1" s="1"/>
  <c r="BO333" i="1"/>
  <c r="BT86" i="1"/>
  <c r="BT137" i="1" s="1"/>
  <c r="BT329" i="1"/>
  <c r="CT353" i="1"/>
  <c r="CT110" i="1"/>
  <c r="CT161" i="1" s="1"/>
  <c r="CA293" i="1"/>
  <c r="CU341" i="1"/>
  <c r="CU98" i="1"/>
  <c r="CU149" i="1" s="1"/>
  <c r="BL341" i="1"/>
  <c r="BL98" i="1"/>
  <c r="BL149" i="1" s="1"/>
  <c r="CU90" i="1"/>
  <c r="CU141" i="1" s="1"/>
  <c r="CU333" i="1"/>
  <c r="CM114" i="1"/>
  <c r="CM165" i="1" s="1"/>
  <c r="CM357" i="1"/>
  <c r="EH357" i="1"/>
  <c r="EH114" i="1"/>
  <c r="EH165" i="1" s="1"/>
  <c r="AA102" i="1"/>
  <c r="AA153" i="1" s="1"/>
  <c r="AA345" i="1"/>
  <c r="BT110" i="1"/>
  <c r="BT161" i="1" s="1"/>
  <c r="BT353" i="1"/>
  <c r="AT118" i="1"/>
  <c r="AT169" i="1" s="1"/>
  <c r="AT361" i="1"/>
  <c r="AR333" i="1"/>
  <c r="AR334" i="1"/>
  <c r="M106" i="1"/>
  <c r="M179" i="1" s="1"/>
  <c r="CB118" i="1"/>
  <c r="CB169" i="1" s="1"/>
  <c r="CB361" i="1"/>
  <c r="EQ110" i="1"/>
  <c r="EQ161" i="1" s="1"/>
  <c r="EQ353" i="1"/>
  <c r="DW337" i="1"/>
  <c r="DW176" i="1"/>
  <c r="T353" i="1"/>
  <c r="T110" i="1"/>
  <c r="T161" i="1" s="1"/>
  <c r="CG102" i="1"/>
  <c r="CG153" i="1" s="1"/>
  <c r="CG345" i="1"/>
  <c r="EL353" i="1"/>
  <c r="EL110" i="1"/>
  <c r="EL161" i="1" s="1"/>
  <c r="EB90" i="1"/>
  <c r="EB141" i="1" s="1"/>
  <c r="EB333" i="1"/>
  <c r="ES361" i="1"/>
  <c r="ES118" i="1"/>
  <c r="ES169" i="1" s="1"/>
  <c r="AB361" i="1"/>
  <c r="AB118" i="1"/>
  <c r="AB169" i="1" s="1"/>
  <c r="DY353" i="1"/>
  <c r="DZ333" i="1"/>
  <c r="DK118" i="1"/>
  <c r="DK169" i="1" s="1"/>
  <c r="DK361" i="1"/>
  <c r="EJ349" i="1"/>
  <c r="EJ106" i="1"/>
  <c r="EJ157" i="1" s="1"/>
  <c r="BU350" i="1" l="1"/>
  <c r="CE255" i="1"/>
  <c r="EQ330" i="1"/>
  <c r="EQ279" i="1"/>
  <c r="DH255" i="1"/>
  <c r="EB184" i="1"/>
  <c r="EB183" i="1"/>
  <c r="H138" i="1"/>
  <c r="Y330" i="1"/>
  <c r="Y137" i="1"/>
  <c r="AL295" i="1"/>
  <c r="AL153" i="1"/>
  <c r="CX283" i="1"/>
  <c r="CX141" i="1"/>
  <c r="AH299" i="1"/>
  <c r="AH157" i="1"/>
  <c r="EP183" i="1"/>
  <c r="EP184" i="1"/>
  <c r="CX334" i="1"/>
  <c r="AH350" i="1"/>
  <c r="AM184" i="1"/>
  <c r="AM183" i="1"/>
  <c r="AU312" i="1"/>
  <c r="AL346" i="1"/>
  <c r="EG183" i="1"/>
  <c r="EG184" i="1"/>
  <c r="Y279" i="1"/>
  <c r="CJ254" i="1"/>
  <c r="ER184" i="1"/>
  <c r="ER183" i="1"/>
  <c r="AO313" i="1"/>
  <c r="CF313" i="1"/>
  <c r="AM313" i="1"/>
  <c r="Y313" i="1"/>
  <c r="EN183" i="1"/>
  <c r="EN184" i="1"/>
  <c r="EM174" i="1"/>
  <c r="EM252" i="1" s="1"/>
  <c r="CJ174" i="1"/>
  <c r="CP176" i="1"/>
  <c r="CP254" i="1" s="1"/>
  <c r="EN180" i="1"/>
  <c r="EK182" i="1"/>
  <c r="EC181" i="1"/>
  <c r="EC259" i="1" s="1"/>
  <c r="W177" i="1"/>
  <c r="BN178" i="1"/>
  <c r="BW180" i="1"/>
  <c r="AV181" i="1"/>
  <c r="EI182" i="1"/>
  <c r="EI260" i="1" s="1"/>
  <c r="AT180" i="1"/>
  <c r="CQ175" i="1"/>
  <c r="CQ253" i="1" s="1"/>
  <c r="EQ181" i="1"/>
  <c r="EQ259" i="1" s="1"/>
  <c r="BX176" i="1"/>
  <c r="BX254" i="1" s="1"/>
  <c r="AE176" i="1"/>
  <c r="V181" i="1"/>
  <c r="V259" i="1" s="1"/>
  <c r="CP180" i="1"/>
  <c r="CL176" i="1"/>
  <c r="ED176" i="1"/>
  <c r="ED254" i="1" s="1"/>
  <c r="EM279" i="1"/>
  <c r="AC178" i="1"/>
  <c r="BL178" i="1"/>
  <c r="EB179" i="1"/>
  <c r="AI181" i="1"/>
  <c r="AI259" i="1" s="1"/>
  <c r="BM177" i="1"/>
  <c r="EK179" i="1"/>
  <c r="EL175" i="1"/>
  <c r="BV174" i="1"/>
  <c r="DG176" i="1"/>
  <c r="CC174" i="1"/>
  <c r="EQ178" i="1"/>
  <c r="AF176" i="1"/>
  <c r="DG182" i="1"/>
  <c r="EF179" i="1"/>
  <c r="AJ182" i="1"/>
  <c r="BU174" i="1"/>
  <c r="AI179" i="1"/>
  <c r="DG181" i="1"/>
  <c r="DG259" i="1" s="1"/>
  <c r="EA181" i="1"/>
  <c r="EA259" i="1" s="1"/>
  <c r="EI175" i="1"/>
  <c r="CN179" i="1"/>
  <c r="AN176" i="1"/>
  <c r="AN254" i="1" s="1"/>
  <c r="AV178" i="1"/>
  <c r="CG176" i="1"/>
  <c r="CP181" i="1"/>
  <c r="CP259" i="1" s="1"/>
  <c r="CX174" i="1"/>
  <c r="CK177" i="1"/>
  <c r="T176" i="1"/>
  <c r="T254" i="1" s="1"/>
  <c r="CA180" i="1"/>
  <c r="DJ178" i="1"/>
  <c r="DJ256" i="1" s="1"/>
  <c r="CC182" i="1"/>
  <c r="S177" i="1"/>
  <c r="CW176" i="1"/>
  <c r="CW254" i="1" s="1"/>
  <c r="ED181" i="1"/>
  <c r="BO180" i="1"/>
  <c r="V174" i="1"/>
  <c r="V252" i="1" s="1"/>
  <c r="CP177" i="1"/>
  <c r="BX177" i="1"/>
  <c r="EB177" i="1"/>
  <c r="AT179" i="1"/>
  <c r="CO177" i="1"/>
  <c r="CD179" i="1"/>
  <c r="CD257" i="1" s="1"/>
  <c r="DH182" i="1"/>
  <c r="CV179" i="1"/>
  <c r="BU179" i="1"/>
  <c r="V179" i="1"/>
  <c r="V257" i="1" s="1"/>
  <c r="BV180" i="1"/>
  <c r="BV258" i="1" s="1"/>
  <c r="BM180" i="1"/>
  <c r="T177" i="1"/>
  <c r="EJ178" i="1"/>
  <c r="AF177" i="1"/>
  <c r="CC178" i="1"/>
  <c r="CY180" i="1"/>
  <c r="CG182" i="1"/>
  <c r="CT179" i="1"/>
  <c r="EK176" i="1"/>
  <c r="EK254" i="1" s="1"/>
  <c r="CT176" i="1"/>
  <c r="AJ180" i="1"/>
  <c r="AJ258" i="1" s="1"/>
  <c r="EA175" i="1"/>
  <c r="CW177" i="1"/>
  <c r="AC174" i="1"/>
  <c r="AC183" i="1" s="1"/>
  <c r="CG179" i="1"/>
  <c r="AN179" i="1"/>
  <c r="AN257" i="1" s="1"/>
  <c r="AT181" i="1"/>
  <c r="AT259" i="1" s="1"/>
  <c r="CU176" i="1"/>
  <c r="CE179" i="1"/>
  <c r="CE257" i="1" s="1"/>
  <c r="AB181" i="1"/>
  <c r="AB259" i="1" s="1"/>
  <c r="S181" i="1"/>
  <c r="EI180" i="1"/>
  <c r="AB179" i="1"/>
  <c r="AB257" i="1" s="1"/>
  <c r="EL177" i="1"/>
  <c r="EG177" i="1"/>
  <c r="CN177" i="1"/>
  <c r="CS175" i="1"/>
  <c r="CS253" i="1" s="1"/>
  <c r="CJ178" i="1"/>
  <c r="EP176" i="1"/>
  <c r="EP254" i="1" s="1"/>
  <c r="BX181" i="1"/>
  <c r="BX259" i="1" s="1"/>
  <c r="AL180" i="1"/>
  <c r="EF180" i="1"/>
  <c r="EF258" i="1" s="1"/>
  <c r="CW179" i="1"/>
  <c r="CW257" i="1" s="1"/>
  <c r="CT174" i="1"/>
  <c r="EF181" i="1"/>
  <c r="AM175" i="1"/>
  <c r="CL178" i="1"/>
  <c r="AU182" i="1"/>
  <c r="AU260" i="1" s="1"/>
  <c r="DK180" i="1"/>
  <c r="EI176" i="1"/>
  <c r="EI254" i="1" s="1"/>
  <c r="CJ181" i="1"/>
  <c r="CJ259" i="1" s="1"/>
  <c r="BW181" i="1"/>
  <c r="BW259" i="1" s="1"/>
  <c r="EC175" i="1"/>
  <c r="BW177" i="1"/>
  <c r="DJ175" i="1"/>
  <c r="DG174" i="1"/>
  <c r="DG183" i="1" s="1"/>
  <c r="AN174" i="1"/>
  <c r="AN252" i="1" s="1"/>
  <c r="AN262" i="1" s="1"/>
  <c r="AB180" i="1"/>
  <c r="EB182" i="1"/>
  <c r="EB181" i="1"/>
  <c r="EB259" i="1" s="1"/>
  <c r="EA176" i="1"/>
  <c r="AH179" i="1"/>
  <c r="ES181" i="1"/>
  <c r="CE182" i="1"/>
  <c r="CB180" i="1"/>
  <c r="CI177" i="1"/>
  <c r="BU180" i="1"/>
  <c r="Y176" i="1"/>
  <c r="Y254" i="1" s="1"/>
  <c r="CI181" i="1"/>
  <c r="CI259" i="1" s="1"/>
  <c r="EA179" i="1"/>
  <c r="AT175" i="1"/>
  <c r="AT253" i="1" s="1"/>
  <c r="CT177" i="1"/>
  <c r="CS177" i="1"/>
  <c r="W175" i="1"/>
  <c r="CF180" i="1"/>
  <c r="CS181" i="1"/>
  <c r="CS259" i="1" s="1"/>
  <c r="CX178" i="1"/>
  <c r="AC176" i="1"/>
  <c r="AC254" i="1" s="1"/>
  <c r="DK175" i="1"/>
  <c r="AA177" i="1"/>
  <c r="AF180" i="1"/>
  <c r="AU180" i="1"/>
  <c r="EH182" i="1"/>
  <c r="EH260" i="1" s="1"/>
  <c r="DH178" i="1"/>
  <c r="EJ174" i="1"/>
  <c r="CK176" i="1"/>
  <c r="CK254" i="1" s="1"/>
  <c r="CM182" i="1"/>
  <c r="CM260" i="1" s="1"/>
  <c r="DI179" i="1"/>
  <c r="CQ176" i="1"/>
  <c r="EA177" i="1"/>
  <c r="BU182" i="1"/>
  <c r="ED180" i="1"/>
  <c r="ED258" i="1" s="1"/>
  <c r="CQ181" i="1"/>
  <c r="AK174" i="1"/>
  <c r="AK183" i="1" s="1"/>
  <c r="BV178" i="1"/>
  <c r="CI180" i="1"/>
  <c r="CQ179" i="1"/>
  <c r="BU178" i="1"/>
  <c r="BU177" i="1"/>
  <c r="EB180" i="1"/>
  <c r="EF176" i="1"/>
  <c r="ER178" i="1"/>
  <c r="AU175" i="1"/>
  <c r="AU253" i="1" s="1"/>
  <c r="Y182" i="1"/>
  <c r="CH179" i="1"/>
  <c r="CH257" i="1" s="1"/>
  <c r="BN174" i="1"/>
  <c r="EO180" i="1"/>
  <c r="EO258" i="1" s="1"/>
  <c r="AI174" i="1"/>
  <c r="AI183" i="1" s="1"/>
  <c r="EM179" i="1"/>
  <c r="AM178" i="1"/>
  <c r="AH175" i="1"/>
  <c r="AH253" i="1" s="1"/>
  <c r="ED182" i="1"/>
  <c r="BV177" i="1"/>
  <c r="AE177" i="1"/>
  <c r="AE182" i="1"/>
  <c r="AE260" i="1" s="1"/>
  <c r="EG175" i="1"/>
  <c r="CK175" i="1"/>
  <c r="ES175" i="1"/>
  <c r="ES253" i="1" s="1"/>
  <c r="CU174" i="1"/>
  <c r="BX184" i="1"/>
  <c r="EP181" i="1"/>
  <c r="AJ181" i="1"/>
  <c r="CY178" i="1"/>
  <c r="CN178" i="1"/>
  <c r="CH178" i="1"/>
  <c r="AB178" i="1"/>
  <c r="CF174" i="1"/>
  <c r="C174" i="1" s="1"/>
  <c r="BX183" i="1"/>
  <c r="BT177" i="1"/>
  <c r="CM178" i="1"/>
  <c r="V176" i="1"/>
  <c r="V254" i="1" s="1"/>
  <c r="CK181" i="1"/>
  <c r="CK259" i="1" s="1"/>
  <c r="AV180" i="1"/>
  <c r="AV258" i="1" s="1"/>
  <c r="BX180" i="1"/>
  <c r="BX258" i="1" s="1"/>
  <c r="DI182" i="1"/>
  <c r="EK181" i="1"/>
  <c r="CD177" i="1"/>
  <c r="AI175" i="1"/>
  <c r="AI253" i="1" s="1"/>
  <c r="CX175" i="1"/>
  <c r="EQ174" i="1"/>
  <c r="AH182" i="1"/>
  <c r="CX177" i="1"/>
  <c r="CK182" i="1"/>
  <c r="CB181" i="1"/>
  <c r="CB259" i="1" s="1"/>
  <c r="AU181" i="1"/>
  <c r="AU259" i="1" s="1"/>
  <c r="BL181" i="1"/>
  <c r="BL259" i="1" s="1"/>
  <c r="EF177" i="1"/>
  <c r="BT180" i="1"/>
  <c r="BT258" i="1" s="1"/>
  <c r="ER177" i="1"/>
  <c r="AN180" i="1"/>
  <c r="AN258" i="1" s="1"/>
  <c r="CF182" i="1"/>
  <c r="CF260" i="1" s="1"/>
  <c r="DK181" i="1"/>
  <c r="T181" i="1"/>
  <c r="ED177" i="1"/>
  <c r="AJ175" i="1"/>
  <c r="AJ253" i="1" s="1"/>
  <c r="CH182" i="1"/>
  <c r="BT175" i="1"/>
  <c r="EN177" i="1"/>
  <c r="CX181" i="1"/>
  <c r="CX259" i="1" s="1"/>
  <c r="BN181" i="1"/>
  <c r="BN259" i="1" s="1"/>
  <c r="DJ180" i="1"/>
  <c r="CD176" i="1"/>
  <c r="EJ181" i="1"/>
  <c r="AH176" i="1"/>
  <c r="BL182" i="1"/>
  <c r="CO176" i="1"/>
  <c r="CO254" i="1" s="1"/>
  <c r="BU175" i="1"/>
  <c r="BU253" i="1" s="1"/>
  <c r="AC179" i="1"/>
  <c r="EO181" i="1"/>
  <c r="EO259" i="1" s="1"/>
  <c r="CL180" i="1"/>
  <c r="CL258" i="1" s="1"/>
  <c r="CC176" i="1"/>
  <c r="EQ179" i="1"/>
  <c r="EQ257" i="1" s="1"/>
  <c r="BL174" i="1"/>
  <c r="CS182" i="1"/>
  <c r="AC182" i="1"/>
  <c r="CY181" i="1"/>
  <c r="CY259" i="1" s="1"/>
  <c r="CH176" i="1"/>
  <c r="CH254" i="1" s="1"/>
  <c r="CU180" i="1"/>
  <c r="CB174" i="1"/>
  <c r="AJ179" i="1"/>
  <c r="CE178" i="1"/>
  <c r="CA177" i="1"/>
  <c r="CA255" i="1" s="1"/>
  <c r="EM330" i="1"/>
  <c r="AI178" i="1"/>
  <c r="AG177" i="1"/>
  <c r="ER180" i="1"/>
  <c r="CO178" i="1"/>
  <c r="CS179" i="1"/>
  <c r="BN175" i="1"/>
  <c r="BN253" i="1" s="1"/>
  <c r="CE175" i="1"/>
  <c r="CE253" i="1" s="1"/>
  <c r="W174" i="1"/>
  <c r="AH181" i="1"/>
  <c r="EJ175" i="1"/>
  <c r="EJ253" i="1" s="1"/>
  <c r="CM174" i="1"/>
  <c r="CD178" i="1"/>
  <c r="EH180" i="1"/>
  <c r="CT178" i="1"/>
  <c r="AH174" i="1"/>
  <c r="ES179" i="1"/>
  <c r="CP182" i="1"/>
  <c r="CP260" i="1" s="1"/>
  <c r="AL179" i="1"/>
  <c r="DH174" i="1"/>
  <c r="CU179" i="1"/>
  <c r="CU257" i="1" s="1"/>
  <c r="CC180" i="1"/>
  <c r="CC258" i="1" s="1"/>
  <c r="EL174" i="1"/>
  <c r="AM177" i="1"/>
  <c r="ES178" i="1"/>
  <c r="AG182" i="1"/>
  <c r="AG260" i="1" s="1"/>
  <c r="BM181" i="1"/>
  <c r="BM259" i="1" s="1"/>
  <c r="AE175" i="1"/>
  <c r="EP178" i="1"/>
  <c r="EP256" i="1" s="1"/>
  <c r="DJ176" i="1"/>
  <c r="DJ254" i="1" s="1"/>
  <c r="BT176" i="1"/>
  <c r="BT254" i="1" s="1"/>
  <c r="CL179" i="1"/>
  <c r="EF182" i="1"/>
  <c r="CE174" i="1"/>
  <c r="AT177" i="1"/>
  <c r="CY174" i="1"/>
  <c r="EH181" i="1"/>
  <c r="EH259" i="1" s="1"/>
  <c r="CU175" i="1"/>
  <c r="CG181" i="1"/>
  <c r="CG259" i="1" s="1"/>
  <c r="CV181" i="1"/>
  <c r="CV259" i="1" s="1"/>
  <c r="CL177" i="1"/>
  <c r="CX176" i="1"/>
  <c r="CX254" i="1" s="1"/>
  <c r="AK178" i="1"/>
  <c r="BO179" i="1"/>
  <c r="BO257" i="1" s="1"/>
  <c r="CV176" i="1"/>
  <c r="CV254" i="1" s="1"/>
  <c r="CJ175" i="1"/>
  <c r="CJ253" i="1" s="1"/>
  <c r="CR181" i="1"/>
  <c r="CR259" i="1" s="1"/>
  <c r="AB176" i="1"/>
  <c r="AE174" i="1"/>
  <c r="CB175" i="1"/>
  <c r="CB253" i="1" s="1"/>
  <c r="S182" i="1"/>
  <c r="CL181" i="1"/>
  <c r="V182" i="1"/>
  <c r="BT178" i="1"/>
  <c r="BO174" i="1"/>
  <c r="BO181" i="1"/>
  <c r="BO259" i="1" s="1"/>
  <c r="AK176" i="1"/>
  <c r="CN182" i="1"/>
  <c r="CE176" i="1"/>
  <c r="CE254" i="1" s="1"/>
  <c r="AU178" i="1"/>
  <c r="EA180" i="1"/>
  <c r="CL174" i="1"/>
  <c r="BL176" i="1"/>
  <c r="BL254" i="1" s="1"/>
  <c r="AN175" i="1"/>
  <c r="BX182" i="1"/>
  <c r="BM179" i="1"/>
  <c r="W180" i="1"/>
  <c r="DG175" i="1"/>
  <c r="DG253" i="1" s="1"/>
  <c r="AM176" i="1"/>
  <c r="AM254" i="1" s="1"/>
  <c r="V175" i="1"/>
  <c r="V253" i="1" s="1"/>
  <c r="CB179" i="1"/>
  <c r="CC179" i="1"/>
  <c r="CC257" i="1" s="1"/>
  <c r="V178" i="1"/>
  <c r="DJ179" i="1"/>
  <c r="DJ257" i="1" s="1"/>
  <c r="DI176" i="1"/>
  <c r="DI254" i="1" s="1"/>
  <c r="EL180" i="1"/>
  <c r="ES182" i="1"/>
  <c r="BL177" i="1"/>
  <c r="BO175" i="1"/>
  <c r="AI176" i="1"/>
  <c r="DH179" i="1"/>
  <c r="AV174" i="1"/>
  <c r="CR182" i="1"/>
  <c r="EH174" i="1"/>
  <c r="BW179" i="1"/>
  <c r="BW257" i="1" s="1"/>
  <c r="DK177" i="1"/>
  <c r="CK178" i="1"/>
  <c r="EL181" i="1"/>
  <c r="EL259" i="1" s="1"/>
  <c r="AL181" i="1"/>
  <c r="AL259" i="1" s="1"/>
  <c r="CC175" i="1"/>
  <c r="EG182" i="1"/>
  <c r="EG260" i="1" s="1"/>
  <c r="EC177" i="1"/>
  <c r="CI176" i="1"/>
  <c r="CI254" i="1" s="1"/>
  <c r="BT182" i="1"/>
  <c r="EL179" i="1"/>
  <c r="EL257" i="1" s="1"/>
  <c r="CM179" i="1"/>
  <c r="DG177" i="1"/>
  <c r="CQ182" i="1"/>
  <c r="CI179" i="1"/>
  <c r="EJ176" i="1"/>
  <c r="AL177" i="1"/>
  <c r="AA178" i="1"/>
  <c r="BT174" i="1"/>
  <c r="CE181" i="1"/>
  <c r="CE259" i="1" s="1"/>
  <c r="CJ180" i="1"/>
  <c r="BL175" i="1"/>
  <c r="CW174" i="1"/>
  <c r="AF174" i="1"/>
  <c r="W182" i="1"/>
  <c r="EM178" i="1"/>
  <c r="T182" i="1"/>
  <c r="T260" i="1" s="1"/>
  <c r="CR180" i="1"/>
  <c r="AG180" i="1"/>
  <c r="CC181" i="1"/>
  <c r="CC259" i="1" s="1"/>
  <c r="Y178" i="1"/>
  <c r="AI180" i="1"/>
  <c r="BV175" i="1"/>
  <c r="BL179" i="1"/>
  <c r="EP177" i="1"/>
  <c r="EI181" i="1"/>
  <c r="AA174" i="1"/>
  <c r="CU182" i="1"/>
  <c r="BO176" i="1"/>
  <c r="EO178" i="1"/>
  <c r="T175" i="1"/>
  <c r="CB177" i="1"/>
  <c r="EK174" i="1"/>
  <c r="Y179" i="1"/>
  <c r="Y257" i="1" s="1"/>
  <c r="AF178" i="1"/>
  <c r="DH175" i="1"/>
  <c r="EO182" i="1"/>
  <c r="DJ181" i="1"/>
  <c r="DJ259" i="1" s="1"/>
  <c r="CQ180" i="1"/>
  <c r="EL176" i="1"/>
  <c r="DK182" i="1"/>
  <c r="CM181" i="1"/>
  <c r="CM259" i="1" s="1"/>
  <c r="CU177" i="1"/>
  <c r="W178" i="1"/>
  <c r="AE179" i="1"/>
  <c r="AE257" i="1" s="1"/>
  <c r="CH177" i="1"/>
  <c r="DI178" i="1"/>
  <c r="EN181" i="1"/>
  <c r="EN259" i="1" s="1"/>
  <c r="S176" i="1"/>
  <c r="S254" i="1" s="1"/>
  <c r="AV182" i="1"/>
  <c r="BU176" i="1"/>
  <c r="EI174" i="1"/>
  <c r="EQ176" i="1"/>
  <c r="EQ254" i="1" s="1"/>
  <c r="Y181" i="1"/>
  <c r="EH179" i="1"/>
  <c r="EQ182" i="1"/>
  <c r="EA182" i="1"/>
  <c r="EK178" i="1"/>
  <c r="AU176" i="1"/>
  <c r="W181" i="1"/>
  <c r="W259" i="1" s="1"/>
  <c r="CT182" i="1"/>
  <c r="CT260" i="1" s="1"/>
  <c r="CQ177" i="1"/>
  <c r="EA174" i="1"/>
  <c r="DK174" i="1"/>
  <c r="S178" i="1"/>
  <c r="ES176" i="1"/>
  <c r="ES254" i="1" s="1"/>
  <c r="EN182" i="1"/>
  <c r="EN260" i="1" s="1"/>
  <c r="AH178" i="1"/>
  <c r="CG175" i="1"/>
  <c r="CG253" i="1" s="1"/>
  <c r="Y180" i="1"/>
  <c r="CB182" i="1"/>
  <c r="CB260" i="1" s="1"/>
  <c r="V177" i="1"/>
  <c r="AN181" i="1"/>
  <c r="CO182" i="1"/>
  <c r="AE178" i="1"/>
  <c r="AE256" i="1" s="1"/>
  <c r="AE181" i="1"/>
  <c r="CH181" i="1"/>
  <c r="EQ177" i="1"/>
  <c r="BT181" i="1"/>
  <c r="BT259" i="1" s="1"/>
  <c r="S174" i="1"/>
  <c r="CH174" i="1"/>
  <c r="BN177" i="1"/>
  <c r="BV176" i="1"/>
  <c r="CM175" i="1"/>
  <c r="CM253" i="1" s="1"/>
  <c r="EP182" i="1"/>
  <c r="BX179" i="1"/>
  <c r="CG174" i="1"/>
  <c r="CE180" i="1"/>
  <c r="CC177" i="1"/>
  <c r="CO174" i="1"/>
  <c r="EJ177" i="1"/>
  <c r="BM176" i="1"/>
  <c r="DK176" i="1"/>
  <c r="CJ177" i="1"/>
  <c r="CY175" i="1"/>
  <c r="AM181" i="1"/>
  <c r="AM259" i="1" s="1"/>
  <c r="BN180" i="1"/>
  <c r="AL176" i="1"/>
  <c r="AG174" i="1"/>
  <c r="EI178" i="1"/>
  <c r="DG179" i="1"/>
  <c r="DG257" i="1" s="1"/>
  <c r="EO177" i="1"/>
  <c r="EI177" i="1"/>
  <c r="CD180" i="1"/>
  <c r="BW175" i="1"/>
  <c r="EM177" i="1"/>
  <c r="EP179" i="1"/>
  <c r="CP179" i="1"/>
  <c r="CP257" i="1" s="1"/>
  <c r="CN180" i="1"/>
  <c r="CS180" i="1"/>
  <c r="CI174" i="1"/>
  <c r="DJ182" i="1"/>
  <c r="CF177" i="1"/>
  <c r="CF255" i="1" s="1"/>
  <c r="AM182" i="1"/>
  <c r="ER175" i="1"/>
  <c r="ER253" i="1" s="1"/>
  <c r="AA176" i="1"/>
  <c r="BM175" i="1"/>
  <c r="AA182" i="1"/>
  <c r="AK175" i="1"/>
  <c r="AK253" i="1" s="1"/>
  <c r="CW182" i="1"/>
  <c r="ER179" i="1"/>
  <c r="EF174" i="1"/>
  <c r="DJ174" i="1"/>
  <c r="AM179" i="1"/>
  <c r="AM257" i="1" s="1"/>
  <c r="EG178" i="1"/>
  <c r="AU174" i="1"/>
  <c r="AJ176" i="1"/>
  <c r="V180" i="1"/>
  <c r="V258" i="1" s="1"/>
  <c r="CA181" i="1"/>
  <c r="CA259" i="1" s="1"/>
  <c r="DI177" i="1"/>
  <c r="AK179" i="1"/>
  <c r="AK257" i="1" s="1"/>
  <c r="CR177" i="1"/>
  <c r="CV175" i="1"/>
  <c r="EQ180" i="1"/>
  <c r="EQ258" i="1" s="1"/>
  <c r="S179" i="1"/>
  <c r="S257" i="1" s="1"/>
  <c r="AE180" i="1"/>
  <c r="BO177" i="1"/>
  <c r="EP180" i="1"/>
  <c r="ES180" i="1"/>
  <c r="CS174" i="1"/>
  <c r="EB178" i="1"/>
  <c r="AC180" i="1"/>
  <c r="CN174" i="1"/>
  <c r="BM178" i="1"/>
  <c r="CW178" i="1"/>
  <c r="EB175" i="1"/>
  <c r="EB253" i="1" s="1"/>
  <c r="BV181" i="1"/>
  <c r="BV259" i="1" s="1"/>
  <c r="BM174" i="1"/>
  <c r="DH176" i="1"/>
  <c r="AK182" i="1"/>
  <c r="BV179" i="1"/>
  <c r="AT178" i="1"/>
  <c r="CP175" i="1"/>
  <c r="CP253" i="1" s="1"/>
  <c r="AU177" i="1"/>
  <c r="CI175" i="1"/>
  <c r="ED179" i="1"/>
  <c r="ER182" i="1"/>
  <c r="AU179" i="1"/>
  <c r="EG179" i="1"/>
  <c r="EG181" i="1"/>
  <c r="DJ177" i="1"/>
  <c r="CR178" i="1"/>
  <c r="AH180" i="1"/>
  <c r="AH258" i="1" s="1"/>
  <c r="CG180" i="1"/>
  <c r="CG258" i="1" s="1"/>
  <c r="AK180" i="1"/>
  <c r="AK258" i="1" s="1"/>
  <c r="CU181" i="1"/>
  <c r="CN175" i="1"/>
  <c r="DK179" i="1"/>
  <c r="DK257" i="1" s="1"/>
  <c r="EO176" i="1"/>
  <c r="EO254" i="1" s="1"/>
  <c r="CX180" i="1"/>
  <c r="CX258" i="1" s="1"/>
  <c r="EC176" i="1"/>
  <c r="AA179" i="1"/>
  <c r="AA257" i="1" s="1"/>
  <c r="T174" i="1"/>
  <c r="DI174" i="1"/>
  <c r="CX182" i="1"/>
  <c r="CT180" i="1"/>
  <c r="EQ175" i="1"/>
  <c r="BW176" i="1"/>
  <c r="BW254" i="1" s="1"/>
  <c r="AK177" i="1"/>
  <c r="EN175" i="1"/>
  <c r="EN253" i="1" s="1"/>
  <c r="AJ177" i="1"/>
  <c r="AL174" i="1"/>
  <c r="CW180" i="1"/>
  <c r="AG181" i="1"/>
  <c r="EF175" i="1"/>
  <c r="EF253" i="1" s="1"/>
  <c r="EH176" i="1"/>
  <c r="EH254" i="1" s="1"/>
  <c r="AF179" i="1"/>
  <c r="AF257" i="1" s="1"/>
  <c r="EL178" i="1"/>
  <c r="CO181" i="1"/>
  <c r="CR176" i="1"/>
  <c r="CY176" i="1"/>
  <c r="T178" i="1"/>
  <c r="EP175" i="1"/>
  <c r="AJ178" i="1"/>
  <c r="BN179" i="1"/>
  <c r="ER176" i="1"/>
  <c r="ER254" i="1" s="1"/>
  <c r="CY179" i="1"/>
  <c r="AT176" i="1"/>
  <c r="AT254" i="1" s="1"/>
  <c r="AL178" i="1"/>
  <c r="CB176" i="1"/>
  <c r="CB254" i="1" s="1"/>
  <c r="BN176" i="1"/>
  <c r="EA178" i="1"/>
  <c r="EC182" i="1"/>
  <c r="AG178" i="1"/>
  <c r="CA182" i="1"/>
  <c r="AM180" i="1"/>
  <c r="BO178" i="1"/>
  <c r="EK180" i="1"/>
  <c r="BM182" i="1"/>
  <c r="EJ179" i="1"/>
  <c r="EJ257" i="1" s="1"/>
  <c r="T180" i="1"/>
  <c r="BW182" i="1"/>
  <c r="BW178" i="1"/>
  <c r="CT181" i="1"/>
  <c r="CJ182" i="1"/>
  <c r="AB177" i="1"/>
  <c r="AG175" i="1"/>
  <c r="AG253" i="1" s="1"/>
  <c r="Y177" i="1"/>
  <c r="EH175" i="1"/>
  <c r="EH253" i="1" s="1"/>
  <c r="CK179" i="1"/>
  <c r="EL182" i="1"/>
  <c r="CF179" i="1"/>
  <c r="CF257" i="1" s="1"/>
  <c r="AV179" i="1"/>
  <c r="AC175" i="1"/>
  <c r="AC253" i="1" s="1"/>
  <c r="CF176" i="1"/>
  <c r="AA181" i="1"/>
  <c r="AA259" i="1" s="1"/>
  <c r="EM182" i="1"/>
  <c r="AA175" i="1"/>
  <c r="AA253" i="1" s="1"/>
  <c r="AJ174" i="1"/>
  <c r="CW175" i="1"/>
  <c r="CW253" i="1" s="1"/>
  <c r="BL180" i="1"/>
  <c r="BL258" i="1" s="1"/>
  <c r="AH177" i="1"/>
  <c r="CM180" i="1"/>
  <c r="ER181" i="1"/>
  <c r="ER259" i="1" s="1"/>
  <c r="AV177" i="1"/>
  <c r="EG176" i="1"/>
  <c r="EG254" i="1" s="1"/>
  <c r="EK177" i="1"/>
  <c r="BU181" i="1"/>
  <c r="BU259" i="1" s="1"/>
  <c r="DK178" i="1"/>
  <c r="CN176" i="1"/>
  <c r="W179" i="1"/>
  <c r="W257" i="1" s="1"/>
  <c r="S180" i="1"/>
  <c r="S258" i="1" s="1"/>
  <c r="CL182" i="1"/>
  <c r="EC178" i="1"/>
  <c r="CO175" i="1"/>
  <c r="BX175" i="1"/>
  <c r="CF181" i="1"/>
  <c r="CF259" i="1" s="1"/>
  <c r="BV182" i="1"/>
  <c r="AA180" i="1"/>
  <c r="AN182" i="1"/>
  <c r="CF178" i="1"/>
  <c r="EO179" i="1"/>
  <c r="EN179" i="1"/>
  <c r="EN257" i="1" s="1"/>
  <c r="CR179" i="1"/>
  <c r="CI178" i="1"/>
  <c r="CQ174" i="1"/>
  <c r="CQ184" i="1" s="1"/>
  <c r="AG179" i="1"/>
  <c r="AG257" i="1" s="1"/>
  <c r="CD175" i="1"/>
  <c r="EG180" i="1"/>
  <c r="EG258" i="1" s="1"/>
  <c r="AC177" i="1"/>
  <c r="AB174" i="1"/>
  <c r="EM180" i="1"/>
  <c r="CY177" i="1"/>
  <c r="AV175" i="1"/>
  <c r="AV253" i="1" s="1"/>
  <c r="CK180" i="1"/>
  <c r="CG177" i="1"/>
  <c r="CS176" i="1"/>
  <c r="CB178" i="1"/>
  <c r="AT174" i="1"/>
  <c r="EJ182" i="1"/>
  <c r="BO182" i="1"/>
  <c r="DG180" i="1"/>
  <c r="EF178" i="1"/>
  <c r="CW181" i="1"/>
  <c r="CW259" i="1" s="1"/>
  <c r="DI180" i="1"/>
  <c r="AV176" i="1"/>
  <c r="AV254" i="1" s="1"/>
  <c r="AF182" i="1"/>
  <c r="CO179" i="1"/>
  <c r="CO257" i="1" s="1"/>
  <c r="EI179" i="1"/>
  <c r="EI257" i="1" s="1"/>
  <c r="EK175" i="1"/>
  <c r="Y174" i="1"/>
  <c r="Y252" i="1" s="1"/>
  <c r="CL175" i="1"/>
  <c r="CL253" i="1" s="1"/>
  <c r="AL175" i="1"/>
  <c r="DG178" i="1"/>
  <c r="S175" i="1"/>
  <c r="S253" i="1" s="1"/>
  <c r="AT182" i="1"/>
  <c r="AT260" i="1" s="1"/>
  <c r="DI181" i="1"/>
  <c r="ED175" i="1"/>
  <c r="ED253" i="1" s="1"/>
  <c r="CR174" i="1"/>
  <c r="BN182" i="1"/>
  <c r="BN260" i="1" s="1"/>
  <c r="CI182" i="1"/>
  <c r="CI260" i="1" s="1"/>
  <c r="Y175" i="1"/>
  <c r="Y253" i="1" s="1"/>
  <c r="AI182" i="1"/>
  <c r="AI177" i="1"/>
  <c r="CP174" i="1"/>
  <c r="CV174" i="1"/>
  <c r="EN176" i="1"/>
  <c r="EN254" i="1" s="1"/>
  <c r="BW174" i="1"/>
  <c r="AN178" i="1"/>
  <c r="CH180" i="1"/>
  <c r="CJ179" i="1"/>
  <c r="EO175" i="1"/>
  <c r="ES177" i="1"/>
  <c r="CG178" i="1"/>
  <c r="CD182" i="1"/>
  <c r="EC180" i="1"/>
  <c r="CV180" i="1"/>
  <c r="CN181" i="1"/>
  <c r="CN259" i="1" s="1"/>
  <c r="CP178" i="1"/>
  <c r="AB182" i="1"/>
  <c r="CY182" i="1"/>
  <c r="AF181" i="1"/>
  <c r="AK181" i="1"/>
  <c r="CQ178" i="1"/>
  <c r="CD181" i="1"/>
  <c r="CD259" i="1" s="1"/>
  <c r="CV182" i="1"/>
  <c r="AN177" i="1"/>
  <c r="EJ180" i="1"/>
  <c r="EM181" i="1"/>
  <c r="AC181" i="1"/>
  <c r="CV178" i="1"/>
  <c r="CX179" i="1"/>
  <c r="CX257" i="1" s="1"/>
  <c r="CU178" i="1"/>
  <c r="CO180" i="1"/>
  <c r="CT175" i="1"/>
  <c r="AF175" i="1"/>
  <c r="AF253" i="1" s="1"/>
  <c r="DH180" i="1"/>
  <c r="DH258" i="1" s="1"/>
  <c r="DH181" i="1"/>
  <c r="AL182" i="1"/>
  <c r="CA176" i="1"/>
  <c r="AH313" i="1"/>
  <c r="CB313" i="1"/>
  <c r="DG313" i="1"/>
  <c r="AA313" i="1"/>
  <c r="DK313" i="1"/>
  <c r="BM313" i="1"/>
  <c r="DH313" i="1"/>
  <c r="CY313" i="1"/>
  <c r="CX313" i="1"/>
  <c r="CN313" i="1"/>
  <c r="AN313" i="1"/>
  <c r="AF313" i="1"/>
  <c r="DJ313" i="1"/>
  <c r="CA313" i="1"/>
  <c r="CT313" i="1"/>
  <c r="CC313" i="1"/>
  <c r="CP313" i="1"/>
  <c r="AT313" i="1"/>
  <c r="W313" i="1"/>
  <c r="DI313" i="1"/>
  <c r="CO313" i="1"/>
  <c r="CK313" i="1"/>
  <c r="CD313" i="1"/>
  <c r="ED313" i="1"/>
  <c r="CE313" i="1"/>
  <c r="EQ313" i="1"/>
  <c r="CR313" i="1"/>
  <c r="BX313" i="1"/>
  <c r="EL313" i="1"/>
  <c r="AJ313" i="1"/>
  <c r="AL313" i="1"/>
  <c r="EA313" i="1"/>
  <c r="EB313" i="1"/>
  <c r="EC313" i="1"/>
  <c r="AV313" i="1"/>
  <c r="CJ313" i="1"/>
  <c r="EM313" i="1"/>
  <c r="CI313" i="1"/>
  <c r="EN313" i="1"/>
  <c r="CG313" i="1"/>
  <c r="DL313" i="1"/>
  <c r="CU313" i="1"/>
  <c r="ES313" i="1"/>
  <c r="CS313" i="1"/>
  <c r="EG313" i="1"/>
  <c r="ES346" i="1"/>
  <c r="ES295" i="1"/>
  <c r="DU255" i="1"/>
  <c r="DL257" i="1"/>
  <c r="DW258" i="1"/>
  <c r="M184" i="1"/>
  <c r="M253" i="1"/>
  <c r="DX257" i="1"/>
  <c r="DU257" i="1"/>
  <c r="DX253" i="1"/>
  <c r="DW255" i="1"/>
  <c r="M254" i="1"/>
  <c r="DW257" i="1"/>
  <c r="M257" i="1"/>
  <c r="DX338" i="1"/>
  <c r="DX176" i="1"/>
  <c r="CA258" i="1"/>
  <c r="EM283" i="1"/>
  <c r="EM175" i="1"/>
  <c r="AB283" i="1"/>
  <c r="AB175" i="1"/>
  <c r="CH334" i="1"/>
  <c r="CH175" i="1"/>
  <c r="DW253" i="1"/>
  <c r="ED295" i="1"/>
  <c r="ED178" i="1"/>
  <c r="DI283" i="1"/>
  <c r="DI175" i="1"/>
  <c r="EC299" i="1"/>
  <c r="EC179" i="1"/>
  <c r="EH346" i="1"/>
  <c r="EH178" i="1"/>
  <c r="CA346" i="1"/>
  <c r="CA178" i="1"/>
  <c r="CA256" i="1" s="1"/>
  <c r="EO279" i="1"/>
  <c r="EO174" i="1"/>
  <c r="EO252" i="1" s="1"/>
  <c r="DX255" i="1"/>
  <c r="DU258" i="1"/>
  <c r="DU259" i="1"/>
  <c r="DL253" i="1"/>
  <c r="DL254" i="1"/>
  <c r="ED259" i="1"/>
  <c r="AH254" i="1"/>
  <c r="DX258" i="1"/>
  <c r="ES330" i="1"/>
  <c r="ES174" i="1"/>
  <c r="ES252" i="1" s="1"/>
  <c r="CF283" i="1"/>
  <c r="CF175" i="1"/>
  <c r="CA179" i="1"/>
  <c r="DW254" i="1"/>
  <c r="CV291" i="1"/>
  <c r="CV177" i="1"/>
  <c r="CL254" i="1"/>
  <c r="DA258" i="1"/>
  <c r="EB287" i="1"/>
  <c r="EB176" i="1"/>
  <c r="DL258" i="1"/>
  <c r="EC279" i="1"/>
  <c r="EC174" i="1"/>
  <c r="DL255" i="1"/>
  <c r="DW259" i="1"/>
  <c r="BV255" i="1"/>
  <c r="BT299" i="1"/>
  <c r="BT179" i="1"/>
  <c r="EH291" i="1"/>
  <c r="EH177" i="1"/>
  <c r="CD330" i="1"/>
  <c r="CD174" i="1"/>
  <c r="CD252" i="1" s="1"/>
  <c r="CR283" i="1"/>
  <c r="CR175" i="1"/>
  <c r="M259" i="1"/>
  <c r="CM291" i="1"/>
  <c r="CM177" i="1"/>
  <c r="AM253" i="1"/>
  <c r="C251" i="1"/>
  <c r="CF334" i="1"/>
  <c r="CH283" i="1"/>
  <c r="BT350" i="1"/>
  <c r="DZ345" i="1"/>
  <c r="DT345" i="1"/>
  <c r="DE345" i="1"/>
  <c r="DZ341" i="1"/>
  <c r="ES279" i="1"/>
  <c r="DF345" i="1"/>
  <c r="DC341" i="1"/>
  <c r="DS341" i="1"/>
  <c r="H329" i="1"/>
  <c r="CA350" i="1"/>
  <c r="DB341" i="1"/>
  <c r="DD341" i="1"/>
  <c r="DC345" i="1"/>
  <c r="DT341" i="1"/>
  <c r="CZ345" i="1"/>
  <c r="DE341" i="1"/>
  <c r="DF341" i="1"/>
  <c r="DS345" i="1"/>
  <c r="DD345" i="1"/>
  <c r="DQ329" i="1"/>
  <c r="CZ341" i="1"/>
  <c r="DQ345" i="1"/>
  <c r="DQ341" i="1"/>
  <c r="DB345" i="1"/>
  <c r="DS329" i="1"/>
  <c r="DR353" i="1"/>
  <c r="DR341" i="1"/>
  <c r="DR357" i="1"/>
  <c r="DR345" i="1"/>
  <c r="DR329" i="1"/>
  <c r="DX287" i="1"/>
  <c r="EO330" i="1"/>
  <c r="CD279" i="1"/>
  <c r="C306" i="1"/>
  <c r="C293" i="1"/>
  <c r="C302" i="1"/>
  <c r="C281" i="1"/>
  <c r="C297" i="1"/>
  <c r="C289" i="1"/>
  <c r="C277" i="1"/>
  <c r="C285" i="1"/>
  <c r="DX312" i="1"/>
  <c r="EH295" i="1"/>
  <c r="H305" i="1"/>
  <c r="H302" i="1"/>
  <c r="BW312" i="1"/>
  <c r="BU312" i="1"/>
  <c r="BT312" i="1"/>
  <c r="CR299" i="1"/>
  <c r="EJ312" i="1"/>
  <c r="CW312" i="1"/>
  <c r="Y278" i="1"/>
  <c r="CE290" i="1"/>
  <c r="BU298" i="1"/>
  <c r="AO311" i="1"/>
  <c r="ES278" i="1"/>
  <c r="ES294" i="1"/>
  <c r="H285" i="1"/>
  <c r="AO294" i="1"/>
  <c r="CD278" i="1"/>
  <c r="AO298" i="1"/>
  <c r="BT298" i="1"/>
  <c r="EN294" i="1"/>
  <c r="T298" i="1"/>
  <c r="AO286" i="1"/>
  <c r="EM278" i="1"/>
  <c r="DX286" i="1"/>
  <c r="AO282" i="1"/>
  <c r="AM278" i="1"/>
  <c r="CS294" i="1"/>
  <c r="AO278" i="1"/>
  <c r="EQ278" i="1"/>
  <c r="EG278" i="1"/>
  <c r="CH282" i="1"/>
  <c r="AG286" i="1"/>
  <c r="BX278" i="1"/>
  <c r="CK278" i="1"/>
  <c r="AO290" i="1"/>
  <c r="AO303" i="1"/>
  <c r="EN278" i="1"/>
  <c r="CX282" i="1"/>
  <c r="ED278" i="1"/>
  <c r="H289" i="1"/>
  <c r="EB278" i="1"/>
  <c r="CM298" i="1"/>
  <c r="AO307" i="1"/>
  <c r="AE312" i="1"/>
  <c r="H297" i="1"/>
  <c r="V312" i="1"/>
  <c r="H277" i="1"/>
  <c r="H293" i="1"/>
  <c r="H306" i="1"/>
  <c r="CM312" i="1"/>
  <c r="H281" i="1"/>
  <c r="EI312" i="1"/>
  <c r="CF282" i="1"/>
  <c r="H251" i="1"/>
  <c r="CH312" i="1"/>
  <c r="AG312" i="1"/>
  <c r="DA312" i="1"/>
  <c r="CB299" i="1"/>
  <c r="EB342" i="1"/>
  <c r="T330" i="1"/>
  <c r="CI338" i="1"/>
  <c r="CY350" i="1"/>
  <c r="DW338" i="1"/>
  <c r="V342" i="1"/>
  <c r="CX338" i="1"/>
  <c r="AV342" i="1"/>
  <c r="DW330" i="1"/>
  <c r="DI338" i="1"/>
  <c r="AC338" i="1"/>
  <c r="ER342" i="1"/>
  <c r="T346" i="1"/>
  <c r="DH346" i="1"/>
  <c r="DG350" i="1"/>
  <c r="CL338" i="1"/>
  <c r="BV350" i="1"/>
  <c r="AK330" i="1"/>
  <c r="BN346" i="1"/>
  <c r="AE334" i="1"/>
  <c r="CT342" i="1"/>
  <c r="EQ350" i="1"/>
  <c r="BU346" i="1"/>
  <c r="CT350" i="1"/>
  <c r="CJ346" i="1"/>
  <c r="BX342" i="1"/>
  <c r="DJ338" i="1"/>
  <c r="CN334" i="1"/>
  <c r="DG334" i="1"/>
  <c r="EN350" i="1"/>
  <c r="AJ330" i="1"/>
  <c r="AF330" i="1"/>
  <c r="AH334" i="1"/>
  <c r="EF330" i="1"/>
  <c r="CL334" i="1"/>
  <c r="AF338" i="1"/>
  <c r="DG330" i="1"/>
  <c r="EM342" i="1"/>
  <c r="DK330" i="1"/>
  <c r="AJ334" i="1"/>
  <c r="S350" i="1"/>
  <c r="DW334" i="1"/>
  <c r="EN334" i="1"/>
  <c r="AT334" i="1"/>
  <c r="EC334" i="1"/>
  <c r="AK338" i="1"/>
  <c r="V330" i="1"/>
  <c r="EF346" i="1"/>
  <c r="DJ334" i="1"/>
  <c r="BL338" i="1"/>
  <c r="BX334" i="1"/>
  <c r="DH330" i="1"/>
  <c r="DX346" i="1"/>
  <c r="AN338" i="1"/>
  <c r="EH342" i="1"/>
  <c r="EI350" i="1"/>
  <c r="S334" i="1"/>
  <c r="AG334" i="1"/>
  <c r="CA252" i="1"/>
  <c r="AK342" i="1"/>
  <c r="CJ334" i="1"/>
  <c r="AT330" i="1"/>
  <c r="CS342" i="1"/>
  <c r="CC334" i="1"/>
  <c r="AL342" i="1"/>
  <c r="BT334" i="1"/>
  <c r="CQ346" i="1"/>
  <c r="AI338" i="1"/>
  <c r="CN330" i="1"/>
  <c r="AT342" i="1"/>
  <c r="EA342" i="1"/>
  <c r="S330" i="1"/>
  <c r="EM350" i="1"/>
  <c r="CS338" i="1"/>
  <c r="CC330" i="1"/>
  <c r="CC346" i="1"/>
  <c r="EG350" i="1"/>
  <c r="CX346" i="1"/>
  <c r="BL350" i="1"/>
  <c r="DA334" i="1"/>
  <c r="CS330" i="1"/>
  <c r="CF330" i="1"/>
  <c r="CK342" i="1"/>
  <c r="CE330" i="1"/>
  <c r="DG338" i="1"/>
  <c r="CI330" i="1"/>
  <c r="AN342" i="1"/>
  <c r="W334" i="1"/>
  <c r="CD346" i="1"/>
  <c r="CN342" i="1"/>
  <c r="EH350" i="1"/>
  <c r="EK334" i="1"/>
  <c r="ED346" i="1"/>
  <c r="CM342" i="1"/>
  <c r="CW334" i="1"/>
  <c r="ER334" i="1"/>
  <c r="AK334" i="1"/>
  <c r="CN338" i="1"/>
  <c r="BT342" i="1"/>
  <c r="AF342" i="1"/>
  <c r="DA330" i="1"/>
  <c r="V338" i="1"/>
  <c r="AE342" i="1"/>
  <c r="AC330" i="1"/>
  <c r="EF338" i="1"/>
  <c r="EJ342" i="1"/>
  <c r="DK338" i="1"/>
  <c r="CL350" i="1"/>
  <c r="EC342" i="1"/>
  <c r="AF346" i="1"/>
  <c r="DW350" i="1"/>
  <c r="AJ350" i="1"/>
  <c r="BN334" i="1"/>
  <c r="CJ330" i="1"/>
  <c r="DK346" i="1"/>
  <c r="EJ346" i="1"/>
  <c r="BO330" i="1"/>
  <c r="EN338" i="1"/>
  <c r="EH338" i="1"/>
  <c r="CL330" i="1"/>
  <c r="AE338" i="1"/>
  <c r="AN350" i="1"/>
  <c r="AA330" i="1"/>
  <c r="V334" i="1"/>
  <c r="BM342" i="1"/>
  <c r="CD338" i="1"/>
  <c r="EL334" i="1"/>
  <c r="EK342" i="1"/>
  <c r="CI334" i="1"/>
  <c r="AB338" i="1"/>
  <c r="BU342" i="1"/>
  <c r="BV334" i="1"/>
  <c r="DJ342" i="1"/>
  <c r="AF334" i="1"/>
  <c r="ED338" i="1"/>
  <c r="W342" i="1"/>
  <c r="CW330" i="1"/>
  <c r="CG342" i="1"/>
  <c r="CP334" i="1"/>
  <c r="DL342" i="1"/>
  <c r="EF334" i="1"/>
  <c r="CJ350" i="1"/>
  <c r="CS334" i="1"/>
  <c r="CH346" i="1"/>
  <c r="AI350" i="1"/>
  <c r="AL350" i="1"/>
  <c r="CD350" i="1"/>
  <c r="AL334" i="1"/>
  <c r="EP334" i="1"/>
  <c r="AM334" i="1"/>
  <c r="EB350" i="1"/>
  <c r="DW346" i="1"/>
  <c r="DA342" i="1"/>
  <c r="CY346" i="1"/>
  <c r="BW350" i="1"/>
  <c r="BV342" i="1"/>
  <c r="DL330" i="1"/>
  <c r="CX342" i="1"/>
  <c r="AV350" i="1"/>
  <c r="DI342" i="1"/>
  <c r="AC334" i="1"/>
  <c r="DI330" i="1"/>
  <c r="AC346" i="1"/>
  <c r="AE346" i="1"/>
  <c r="CI346" i="1"/>
  <c r="EN342" i="1"/>
  <c r="DJ330" i="1"/>
  <c r="CM346" i="1"/>
  <c r="CY330" i="1"/>
  <c r="AJ338" i="1"/>
  <c r="EJ330" i="1"/>
  <c r="BL346" i="1"/>
  <c r="CX330" i="1"/>
  <c r="AT346" i="1"/>
  <c r="ES338" i="1"/>
  <c r="AJ342" i="1"/>
  <c r="CH330" i="1"/>
  <c r="AE330" i="1"/>
  <c r="BV338" i="1"/>
  <c r="CK350" i="1"/>
  <c r="CP330" i="1"/>
  <c r="CE338" i="1"/>
  <c r="EI334" i="1"/>
  <c r="BN350" i="1"/>
  <c r="CK338" i="1"/>
  <c r="AV346" i="1"/>
  <c r="DG342" i="1"/>
  <c r="DI346" i="1"/>
  <c r="CB338" i="1"/>
  <c r="AU342" i="1"/>
  <c r="S338" i="1"/>
  <c r="EL338" i="1"/>
  <c r="DK342" i="1"/>
  <c r="DA338" i="1"/>
  <c r="CU350" i="1"/>
  <c r="CN350" i="1"/>
  <c r="CV342" i="1"/>
  <c r="CR334" i="1"/>
  <c r="DL334" i="1"/>
  <c r="BW334" i="1"/>
  <c r="DJ346" i="1"/>
  <c r="Y334" i="1"/>
  <c r="BN342" i="1"/>
  <c r="BT346" i="1"/>
  <c r="BL330" i="1"/>
  <c r="EL346" i="1"/>
  <c r="BM338" i="1"/>
  <c r="DL338" i="1"/>
  <c r="AG330" i="1"/>
  <c r="CQ342" i="1"/>
  <c r="CF346" i="1"/>
  <c r="EA338" i="1"/>
  <c r="AM342" i="1"/>
  <c r="EP350" i="1"/>
  <c r="DJ350" i="1"/>
  <c r="S342" i="1"/>
  <c r="ED350" i="1"/>
  <c r="CM334" i="1"/>
  <c r="EO334" i="1"/>
  <c r="EK346" i="1"/>
  <c r="EC346" i="1"/>
  <c r="Y350" i="1"/>
  <c r="AB346" i="1"/>
  <c r="CT330" i="1"/>
  <c r="EL330" i="1"/>
  <c r="ES334" i="1"/>
  <c r="CG338" i="1"/>
  <c r="DH350" i="1"/>
  <c r="CI342" i="1"/>
  <c r="EQ342" i="1"/>
  <c r="AC350" i="1"/>
  <c r="AV334" i="1"/>
  <c r="AI330" i="1"/>
  <c r="EO346" i="1"/>
  <c r="BV346" i="1"/>
  <c r="Y346" i="1"/>
  <c r="CG330" i="1"/>
  <c r="EA334" i="1"/>
  <c r="AI346" i="1"/>
  <c r="BX338" i="1"/>
  <c r="EF342" i="1"/>
  <c r="EK338" i="1"/>
  <c r="AV330" i="1"/>
  <c r="CP350" i="1"/>
  <c r="CU334" i="1"/>
  <c r="CP346" i="1"/>
  <c r="CQ338" i="1"/>
  <c r="BO342" i="1"/>
  <c r="Y338" i="1"/>
  <c r="AA338" i="1"/>
  <c r="T338" i="1"/>
  <c r="AH338" i="1"/>
  <c r="BN330" i="1"/>
  <c r="BV330" i="1"/>
  <c r="ER350" i="1"/>
  <c r="BU338" i="1"/>
  <c r="EH330" i="1"/>
  <c r="DX342" i="1"/>
  <c r="AI342" i="1"/>
  <c r="AF350" i="1"/>
  <c r="CR330" i="1"/>
  <c r="AU330" i="1"/>
  <c r="AN346" i="1"/>
  <c r="CO334" i="1"/>
  <c r="DG346" i="1"/>
  <c r="AV338" i="1"/>
  <c r="AK350" i="1"/>
  <c r="EI346" i="1"/>
  <c r="EL350" i="1"/>
  <c r="ES342" i="1"/>
  <c r="EC350" i="1"/>
  <c r="AB334" i="1"/>
  <c r="BL342" i="1"/>
  <c r="W346" i="1"/>
  <c r="CQ330" i="1"/>
  <c r="EQ338" i="1"/>
  <c r="BX350" i="1"/>
  <c r="CJ342" i="1"/>
  <c r="BM350" i="1"/>
  <c r="CW350" i="1"/>
  <c r="DU346" i="1"/>
  <c r="CP342" i="1"/>
  <c r="BO334" i="1"/>
  <c r="AB330" i="1"/>
  <c r="AB350" i="1"/>
  <c r="T342" i="1"/>
  <c r="AL330" i="1"/>
  <c r="EI330" i="1"/>
  <c r="CT346" i="1"/>
  <c r="AH330" i="1"/>
  <c r="CQ334" i="1"/>
  <c r="AC342" i="1"/>
  <c r="S346" i="1"/>
  <c r="DU342" i="1"/>
  <c r="CU342" i="1"/>
  <c r="BL334" i="1"/>
  <c r="W330" i="1"/>
  <c r="AK346" i="1"/>
  <c r="ED334" i="1"/>
  <c r="EM346" i="1"/>
  <c r="EA350" i="1"/>
  <c r="BO346" i="1"/>
  <c r="EG346" i="1"/>
  <c r="ES350" i="1"/>
  <c r="EF350" i="1"/>
  <c r="CP338" i="1"/>
  <c r="CR346" i="1"/>
  <c r="EA330" i="1"/>
  <c r="DL346" i="1"/>
  <c r="DI334" i="1"/>
  <c r="CO338" i="1"/>
  <c r="BN338" i="1"/>
  <c r="W350" i="1"/>
  <c r="AG346" i="1"/>
  <c r="CX350" i="1"/>
  <c r="CK346" i="1"/>
  <c r="CO330" i="1"/>
  <c r="AT350" i="1"/>
  <c r="EP342" i="1"/>
  <c r="ER346" i="1"/>
  <c r="AH346" i="1"/>
  <c r="DK350" i="1"/>
  <c r="EO342" i="1"/>
  <c r="DA346" i="1"/>
  <c r="CA338" i="1"/>
  <c r="CE334" i="1"/>
  <c r="BM346" i="1"/>
  <c r="V350" i="1"/>
  <c r="BO350" i="1"/>
  <c r="EJ334" i="1"/>
  <c r="CW346" i="1"/>
  <c r="CC338" i="1"/>
  <c r="CV346" i="1"/>
  <c r="CR338" i="1"/>
  <c r="AG342" i="1"/>
  <c r="AN334" i="1"/>
  <c r="DL350" i="1"/>
  <c r="CE346" i="1"/>
  <c r="ED342" i="1"/>
  <c r="CV350" i="1"/>
  <c r="CM330" i="1"/>
  <c r="AA334" i="1"/>
  <c r="EJ350" i="1"/>
  <c r="CG346" i="1"/>
  <c r="CH342" i="1"/>
  <c r="CB346" i="1"/>
  <c r="EP346" i="1"/>
  <c r="EK330" i="1"/>
  <c r="CG334" i="1"/>
  <c r="AG350" i="1"/>
  <c r="CT338" i="1"/>
  <c r="DI350" i="1"/>
  <c r="DH338" i="1"/>
  <c r="CE350" i="1"/>
  <c r="EQ334" i="1"/>
  <c r="CY342" i="1"/>
  <c r="Y342" i="1"/>
  <c r="AM346" i="1"/>
  <c r="CC350" i="1"/>
  <c r="BT338" i="1"/>
  <c r="CD334" i="1"/>
  <c r="CW342" i="1"/>
  <c r="CY338" i="1"/>
  <c r="BU330" i="1"/>
  <c r="CB342" i="1"/>
  <c r="EO338" i="1"/>
  <c r="CL346" i="1"/>
  <c r="CO346" i="1"/>
  <c r="AB342" i="1"/>
  <c r="BW338" i="1"/>
  <c r="CV338" i="1"/>
  <c r="CV330" i="1"/>
  <c r="AM350" i="1"/>
  <c r="CC342" i="1"/>
  <c r="CF350" i="1"/>
  <c r="DK334" i="1"/>
  <c r="CO342" i="1"/>
  <c r="AA342" i="1"/>
  <c r="DH334" i="1"/>
  <c r="CO350" i="1"/>
  <c r="CB330" i="1"/>
  <c r="CU338" i="1"/>
  <c r="CB350" i="1"/>
  <c r="EB346" i="1"/>
  <c r="CL342" i="1"/>
  <c r="BM330" i="1"/>
  <c r="EI338" i="1"/>
  <c r="CI350" i="1"/>
  <c r="V346" i="1"/>
  <c r="EC338" i="1"/>
  <c r="EQ346" i="1"/>
  <c r="AU350" i="1"/>
  <c r="BW330" i="1"/>
  <c r="AU346" i="1"/>
  <c r="DX350" i="1"/>
  <c r="AU338" i="1"/>
  <c r="CD342" i="1"/>
  <c r="AL338" i="1"/>
  <c r="ER338" i="1"/>
  <c r="EI342" i="1"/>
  <c r="CU330" i="1"/>
  <c r="EB338" i="1"/>
  <c r="CR350" i="1"/>
  <c r="BW346" i="1"/>
  <c r="EB334" i="1"/>
  <c r="AH342" i="1"/>
  <c r="BM334" i="1"/>
  <c r="EG338" i="1"/>
  <c r="EL342" i="1"/>
  <c r="CW338" i="1"/>
  <c r="DX334" i="1"/>
  <c r="EP338" i="1"/>
  <c r="CG350" i="1"/>
  <c r="EG334" i="1"/>
  <c r="AI334" i="1"/>
  <c r="AN330" i="1"/>
  <c r="EJ338" i="1"/>
  <c r="AJ346" i="1"/>
  <c r="CR342" i="1"/>
  <c r="CV334" i="1"/>
  <c r="CV312" i="1"/>
  <c r="EK350" i="1"/>
  <c r="AE350" i="1"/>
  <c r="EG342" i="1"/>
  <c r="AA350" i="1"/>
  <c r="EH334" i="1"/>
  <c r="CB334" i="1"/>
  <c r="T334" i="1"/>
  <c r="CU346" i="1"/>
  <c r="CN346" i="1"/>
  <c r="EO350" i="1"/>
  <c r="DU350" i="1"/>
  <c r="CH350" i="1"/>
  <c r="EC330" i="1"/>
  <c r="EM334" i="1"/>
  <c r="AA346" i="1"/>
  <c r="BT330" i="1"/>
  <c r="EA346" i="1"/>
  <c r="CS350" i="1"/>
  <c r="DW342" i="1"/>
  <c r="BU334" i="1"/>
  <c r="CQ350" i="1"/>
  <c r="BW342" i="1"/>
  <c r="DA350" i="1"/>
  <c r="CH338" i="1"/>
  <c r="CT334" i="1"/>
  <c r="CY334" i="1"/>
  <c r="AU334" i="1"/>
  <c r="BO338" i="1"/>
  <c r="AM338" i="1"/>
  <c r="AT338" i="1"/>
  <c r="CA342" i="1"/>
  <c r="AT287" i="1"/>
  <c r="DW183" i="1"/>
  <c r="DW184" i="1"/>
  <c r="EL183" i="1"/>
  <c r="CJ184" i="1"/>
  <c r="CJ183" i="1"/>
  <c r="BM183" i="1"/>
  <c r="BM184" i="1"/>
  <c r="DL183" i="1"/>
  <c r="DL184" i="1"/>
  <c r="AF183" i="1"/>
  <c r="BL183" i="1"/>
  <c r="BL184" i="1"/>
  <c r="AH183" i="1"/>
  <c r="AH184" i="1"/>
  <c r="CF184" i="1"/>
  <c r="AN184" i="1"/>
  <c r="AN183" i="1"/>
  <c r="CX184" i="1"/>
  <c r="DI184" i="1"/>
  <c r="DI119" i="1"/>
  <c r="DI120" i="1"/>
  <c r="CU120" i="1"/>
  <c r="CU119" i="1"/>
  <c r="W119" i="1"/>
  <c r="W120" i="1"/>
  <c r="CE120" i="1"/>
  <c r="CE119" i="1"/>
  <c r="CL120" i="1"/>
  <c r="CL119" i="1"/>
  <c r="AC120" i="1"/>
  <c r="AC119" i="1"/>
  <c r="DH119" i="1"/>
  <c r="DH120" i="1"/>
  <c r="BV119" i="1"/>
  <c r="BV120" i="1"/>
  <c r="Q119" i="1"/>
  <c r="Q120" i="1"/>
  <c r="EH119" i="1"/>
  <c r="EH120" i="1"/>
  <c r="CR120" i="1"/>
  <c r="CR119" i="1"/>
  <c r="T119" i="1"/>
  <c r="T120" i="1"/>
  <c r="DG119" i="1"/>
  <c r="DG120" i="1"/>
  <c r="CT119" i="1"/>
  <c r="CT120" i="1"/>
  <c r="CY120" i="1"/>
  <c r="CY119" i="1"/>
  <c r="CI120" i="1"/>
  <c r="CI119" i="1"/>
  <c r="AV120" i="1"/>
  <c r="AV119" i="1"/>
  <c r="R120" i="1"/>
  <c r="R119" i="1"/>
  <c r="EL119" i="1"/>
  <c r="EL120" i="1"/>
  <c r="DK119" i="1"/>
  <c r="DK120" i="1"/>
  <c r="DJ120" i="1"/>
  <c r="DJ119" i="1"/>
  <c r="AK119" i="1"/>
  <c r="AK120" i="1"/>
  <c r="CB119" i="1"/>
  <c r="CB120" i="1"/>
  <c r="CJ119" i="1"/>
  <c r="CJ120" i="1"/>
  <c r="EC119" i="1"/>
  <c r="EC120" i="1"/>
  <c r="CP119" i="1"/>
  <c r="CP120" i="1"/>
  <c r="AT119" i="1"/>
  <c r="AT120" i="1"/>
  <c r="EK119" i="1"/>
  <c r="EK120" i="1"/>
  <c r="BM120" i="1"/>
  <c r="BM119" i="1"/>
  <c r="CN119" i="1"/>
  <c r="CN120" i="1"/>
  <c r="CS120" i="1"/>
  <c r="CS119" i="1"/>
  <c r="CQ119" i="1"/>
  <c r="CQ120" i="1"/>
  <c r="AJ119" i="1"/>
  <c r="AJ120" i="1"/>
  <c r="CG120" i="1"/>
  <c r="CG119" i="1"/>
  <c r="BO119" i="1"/>
  <c r="BO120" i="1"/>
  <c r="S119" i="1"/>
  <c r="S120" i="1"/>
  <c r="AF119" i="1"/>
  <c r="AF120" i="1"/>
  <c r="CO119" i="1"/>
  <c r="CO120" i="1"/>
  <c r="AL119" i="1"/>
  <c r="AL120" i="1"/>
  <c r="BL119" i="1"/>
  <c r="BL120" i="1"/>
  <c r="CC119" i="1"/>
  <c r="CC120" i="1"/>
  <c r="EA120" i="1"/>
  <c r="EA119" i="1"/>
  <c r="AH119" i="1"/>
  <c r="AH120" i="1"/>
  <c r="CF119" i="1"/>
  <c r="CF120" i="1"/>
  <c r="BN119" i="1"/>
  <c r="BN120" i="1"/>
  <c r="AN119" i="1"/>
  <c r="AN120" i="1"/>
  <c r="AA119" i="1"/>
  <c r="AA120" i="1"/>
  <c r="EF119" i="1"/>
  <c r="EF120" i="1"/>
  <c r="CX119" i="1"/>
  <c r="CX120" i="1"/>
  <c r="AT312" i="1"/>
  <c r="EK312" i="1"/>
  <c r="BM312" i="1"/>
  <c r="CN312" i="1"/>
  <c r="CS312" i="1"/>
  <c r="CQ312" i="1"/>
  <c r="AJ312" i="1"/>
  <c r="CU312" i="1"/>
  <c r="CG312" i="1"/>
  <c r="DL312" i="1"/>
  <c r="BO312" i="1"/>
  <c r="S312" i="1"/>
  <c r="AF312" i="1"/>
  <c r="CO312" i="1"/>
  <c r="AL312" i="1"/>
  <c r="BL312" i="1"/>
  <c r="CC312" i="1"/>
  <c r="EA312" i="1"/>
  <c r="AH312" i="1"/>
  <c r="CF312" i="1"/>
  <c r="BN312" i="1"/>
  <c r="AN312" i="1"/>
  <c r="AA312" i="1"/>
  <c r="EF312" i="1"/>
  <c r="CX312" i="1"/>
  <c r="DI312" i="1"/>
  <c r="W312" i="1"/>
  <c r="CE312" i="1"/>
  <c r="CL312" i="1"/>
  <c r="AC312" i="1"/>
  <c r="DH312" i="1"/>
  <c r="BV312" i="1"/>
  <c r="DW312" i="1"/>
  <c r="EH312" i="1"/>
  <c r="CR312" i="1"/>
  <c r="T312" i="1"/>
  <c r="DG312" i="1"/>
  <c r="CT312" i="1"/>
  <c r="CY312" i="1"/>
  <c r="CI312" i="1"/>
  <c r="AV312" i="1"/>
  <c r="EL312" i="1"/>
  <c r="DK312" i="1"/>
  <c r="DJ312" i="1"/>
  <c r="AK312" i="1"/>
  <c r="CB312" i="1"/>
  <c r="CJ312" i="1"/>
  <c r="EC312" i="1"/>
  <c r="CP312" i="1"/>
  <c r="CV283" i="1"/>
  <c r="ES291" i="1"/>
  <c r="DA295" i="1"/>
  <c r="CT354" i="1"/>
  <c r="BM354" i="1"/>
  <c r="BM252" i="1"/>
  <c r="BM262" i="1" s="1"/>
  <c r="CN358" i="1"/>
  <c r="AA362" i="1"/>
  <c r="AA260" i="1"/>
  <c r="CQ358" i="1"/>
  <c r="AG358" i="1"/>
  <c r="CN362" i="1"/>
  <c r="CH358" i="1"/>
  <c r="CW362" i="1"/>
  <c r="CO358" i="1"/>
  <c r="W358" i="1"/>
  <c r="Y362" i="1"/>
  <c r="S358" i="1"/>
  <c r="EN354" i="1"/>
  <c r="EN252" i="1"/>
  <c r="ER362" i="1"/>
  <c r="Y358" i="1"/>
  <c r="Y256" i="1"/>
  <c r="EI362" i="1"/>
  <c r="EL362" i="1"/>
  <c r="CO354" i="1"/>
  <c r="BX362" i="1"/>
  <c r="AF362" i="1"/>
  <c r="BW362" i="1"/>
  <c r="CY362" i="1"/>
  <c r="AM362" i="1"/>
  <c r="AF358" i="1"/>
  <c r="DW362" i="1"/>
  <c r="DW260" i="1"/>
  <c r="DL362" i="1"/>
  <c r="DL260" i="1"/>
  <c r="CV354" i="1"/>
  <c r="CQ362" i="1"/>
  <c r="T362" i="1"/>
  <c r="CL354" i="1"/>
  <c r="S362" i="1"/>
  <c r="S260" i="1"/>
  <c r="CL358" i="1"/>
  <c r="CL256" i="1"/>
  <c r="AM358" i="1"/>
  <c r="CB362" i="1"/>
  <c r="DJ354" i="1"/>
  <c r="DY362" i="1"/>
  <c r="DY260" i="1"/>
  <c r="Q252" i="1"/>
  <c r="Q261" i="1" s="1"/>
  <c r="EA362" i="1"/>
  <c r="EF354" i="1"/>
  <c r="DX354" i="1"/>
  <c r="DX252" i="1"/>
  <c r="DW354" i="1"/>
  <c r="DW252" i="1"/>
  <c r="DW261" i="1" s="1"/>
  <c r="CN354" i="1"/>
  <c r="CE358" i="1"/>
  <c r="AV362" i="1"/>
  <c r="EH354" i="1"/>
  <c r="DG354" i="1"/>
  <c r="EQ358" i="1"/>
  <c r="AM354" i="1"/>
  <c r="AM252" i="1"/>
  <c r="CB358" i="1"/>
  <c r="CK354" i="1"/>
  <c r="CK252" i="1"/>
  <c r="BO358" i="1"/>
  <c r="BO256" i="1"/>
  <c r="DY358" i="1"/>
  <c r="DY256" i="1"/>
  <c r="EJ362" i="1"/>
  <c r="EJ260" i="1"/>
  <c r="DI362" i="1"/>
  <c r="DI260" i="1"/>
  <c r="W354" i="1"/>
  <c r="CU362" i="1"/>
  <c r="AN362" i="1"/>
  <c r="AN260" i="1"/>
  <c r="T358" i="1"/>
  <c r="DU358" i="1"/>
  <c r="DU256" i="1"/>
  <c r="CJ362" i="1"/>
  <c r="DW358" i="1"/>
  <c r="DW256" i="1"/>
  <c r="AC358" i="1"/>
  <c r="AC256" i="1"/>
  <c r="EC358" i="1"/>
  <c r="EC256" i="1"/>
  <c r="P256" i="1"/>
  <c r="CX358" i="1"/>
  <c r="CX256" i="1"/>
  <c r="DU362" i="1"/>
  <c r="DU260" i="1"/>
  <c r="AH358" i="1"/>
  <c r="CR354" i="1"/>
  <c r="EJ354" i="1"/>
  <c r="EG358" i="1"/>
  <c r="M260" i="1"/>
  <c r="CK362" i="1"/>
  <c r="CM362" i="1"/>
  <c r="AA354" i="1"/>
  <c r="CP354" i="1"/>
  <c r="EP354" i="1"/>
  <c r="EP252" i="1"/>
  <c r="W362" i="1"/>
  <c r="W260" i="1"/>
  <c r="ED354" i="1"/>
  <c r="ED252" i="1"/>
  <c r="CW354" i="1"/>
  <c r="ED358" i="1"/>
  <c r="CF358" i="1"/>
  <c r="DH362" i="1"/>
  <c r="CV358" i="1"/>
  <c r="BW354" i="1"/>
  <c r="R260" i="1"/>
  <c r="BX358" i="1"/>
  <c r="BX256" i="1"/>
  <c r="CG354" i="1"/>
  <c r="CT362" i="1"/>
  <c r="AI358" i="1"/>
  <c r="CV362" i="1"/>
  <c r="CY354" i="1"/>
  <c r="AE354" i="1"/>
  <c r="AC362" i="1"/>
  <c r="AC260" i="1"/>
  <c r="AT354" i="1"/>
  <c r="S354" i="1"/>
  <c r="EG362" i="1"/>
  <c r="CH354" i="1"/>
  <c r="DH358" i="1"/>
  <c r="BN354" i="1"/>
  <c r="AU358" i="1"/>
  <c r="EF358" i="1"/>
  <c r="EK354" i="1"/>
  <c r="CD362" i="1"/>
  <c r="CS354" i="1"/>
  <c r="ER358" i="1"/>
  <c r="CD358" i="1"/>
  <c r="CH362" i="1"/>
  <c r="AI362" i="1"/>
  <c r="CI354" i="1"/>
  <c r="AJ354" i="1"/>
  <c r="CY358" i="1"/>
  <c r="AL358" i="1"/>
  <c r="EG354" i="1"/>
  <c r="EG252" i="1"/>
  <c r="AT358" i="1"/>
  <c r="ES358" i="1"/>
  <c r="Q256" i="1"/>
  <c r="BU358" i="1"/>
  <c r="AG354" i="1"/>
  <c r="BN358" i="1"/>
  <c r="CX362" i="1"/>
  <c r="CX260" i="1"/>
  <c r="BW358" i="1"/>
  <c r="BO362" i="1"/>
  <c r="BO354" i="1"/>
  <c r="EM362" i="1"/>
  <c r="CP362" i="1"/>
  <c r="ER354" i="1"/>
  <c r="ER252" i="1"/>
  <c r="BV362" i="1"/>
  <c r="DX362" i="1"/>
  <c r="DX260" i="1"/>
  <c r="AN358" i="1"/>
  <c r="CG362" i="1"/>
  <c r="CG260" i="1"/>
  <c r="BX354" i="1"/>
  <c r="BX252" i="1"/>
  <c r="EA354" i="1"/>
  <c r="BT362" i="1"/>
  <c r="BT260" i="1"/>
  <c r="EB358" i="1"/>
  <c r="EO354" i="1"/>
  <c r="AU362" i="1"/>
  <c r="EP358" i="1"/>
  <c r="AJ358" i="1"/>
  <c r="CF354" i="1"/>
  <c r="EL358" i="1"/>
  <c r="EI358" i="1"/>
  <c r="EA358" i="1"/>
  <c r="AK354" i="1"/>
  <c r="EL354" i="1"/>
  <c r="EL252" i="1"/>
  <c r="EL262" i="1" s="1"/>
  <c r="BT354" i="1"/>
  <c r="AK362" i="1"/>
  <c r="EJ358" i="1"/>
  <c r="BU362" i="1"/>
  <c r="EN358" i="1"/>
  <c r="EN256" i="1"/>
  <c r="AV358" i="1"/>
  <c r="AV256" i="1"/>
  <c r="V362" i="1"/>
  <c r="V260" i="1"/>
  <c r="AF354" i="1"/>
  <c r="AB354" i="1"/>
  <c r="CP358" i="1"/>
  <c r="ES362" i="1"/>
  <c r="CO362" i="1"/>
  <c r="EO358" i="1"/>
  <c r="DA362" i="1"/>
  <c r="DA260" i="1"/>
  <c r="CU354" i="1"/>
  <c r="AL362" i="1"/>
  <c r="DU354" i="1"/>
  <c r="DU252" i="1"/>
  <c r="R256" i="1"/>
  <c r="DA354" i="1"/>
  <c r="DA252" i="1"/>
  <c r="CW358" i="1"/>
  <c r="DH354" i="1"/>
  <c r="EO362" i="1"/>
  <c r="EK362" i="1"/>
  <c r="CE354" i="1"/>
  <c r="V354" i="1"/>
  <c r="BL358" i="1"/>
  <c r="T354" i="1"/>
  <c r="AC354" i="1"/>
  <c r="CX354" i="1"/>
  <c r="CR362" i="1"/>
  <c r="CR260" i="1"/>
  <c r="Q260" i="1"/>
  <c r="R252" i="1"/>
  <c r="R262" i="1" s="1"/>
  <c r="BM358" i="1"/>
  <c r="BM256" i="1"/>
  <c r="CS358" i="1"/>
  <c r="CS256" i="1"/>
  <c r="AN354" i="1"/>
  <c r="BL354" i="1"/>
  <c r="BL252" i="1"/>
  <c r="BL261" i="1" s="1"/>
  <c r="EC354" i="1"/>
  <c r="CJ354" i="1"/>
  <c r="CJ252" i="1"/>
  <c r="CJ262" i="1" s="1"/>
  <c r="DJ362" i="1"/>
  <c r="AH354" i="1"/>
  <c r="AH252" i="1"/>
  <c r="AH261" i="1" s="1"/>
  <c r="EB362" i="1"/>
  <c r="EQ354" i="1"/>
  <c r="AB358" i="1"/>
  <c r="EI354" i="1"/>
  <c r="EI252" i="1"/>
  <c r="CM354" i="1"/>
  <c r="AG362" i="1"/>
  <c r="CJ358" i="1"/>
  <c r="ED362" i="1"/>
  <c r="ED260" i="1"/>
  <c r="AI354" i="1"/>
  <c r="AI252" i="1"/>
  <c r="EN362" i="1"/>
  <c r="CC354" i="1"/>
  <c r="AT362" i="1"/>
  <c r="BT358" i="1"/>
  <c r="CI358" i="1"/>
  <c r="EB354" i="1"/>
  <c r="EB252" i="1"/>
  <c r="EQ362" i="1"/>
  <c r="CL362" i="1"/>
  <c r="CF362" i="1"/>
  <c r="AU354" i="1"/>
  <c r="EH362" i="1"/>
  <c r="CT358" i="1"/>
  <c r="CT256" i="1"/>
  <c r="CI362" i="1"/>
  <c r="BM362" i="1"/>
  <c r="CE362" i="1"/>
  <c r="CB354" i="1"/>
  <c r="DJ358" i="1"/>
  <c r="P260" i="1"/>
  <c r="AV354" i="1"/>
  <c r="DI354" i="1"/>
  <c r="DI252" i="1"/>
  <c r="DI261" i="1" s="1"/>
  <c r="V358" i="1"/>
  <c r="EH358" i="1"/>
  <c r="CG358" i="1"/>
  <c r="AE358" i="1"/>
  <c r="BU354" i="1"/>
  <c r="AK358" i="1"/>
  <c r="DL354" i="1"/>
  <c r="DL252" i="1"/>
  <c r="DL262" i="1" s="1"/>
  <c r="ES354" i="1"/>
  <c r="AJ362" i="1"/>
  <c r="CU358" i="1"/>
  <c r="DX358" i="1"/>
  <c r="DX256" i="1"/>
  <c r="DY354" i="1"/>
  <c r="DY252" i="1"/>
  <c r="BV354" i="1"/>
  <c r="BN362" i="1"/>
  <c r="DL358" i="1"/>
  <c r="DL256" i="1"/>
  <c r="EF362" i="1"/>
  <c r="CR358" i="1"/>
  <c r="AH362" i="1"/>
  <c r="AH260" i="1"/>
  <c r="EM358" i="1"/>
  <c r="EM256" i="1"/>
  <c r="CK358" i="1"/>
  <c r="BL362" i="1"/>
  <c r="BL260" i="1"/>
  <c r="AL354" i="1"/>
  <c r="EK358" i="1"/>
  <c r="M256" i="1"/>
  <c r="DK354" i="1"/>
  <c r="AA358" i="1"/>
  <c r="DI358" i="1"/>
  <c r="DI256" i="1"/>
  <c r="CC362" i="1"/>
  <c r="CC260" i="1"/>
  <c r="EC362" i="1"/>
  <c r="EP362" i="1"/>
  <c r="EP260" i="1"/>
  <c r="CS362" i="1"/>
  <c r="CS260" i="1"/>
  <c r="DA358" i="1"/>
  <c r="DA256" i="1"/>
  <c r="DG358" i="1"/>
  <c r="AB362" i="1"/>
  <c r="CM358" i="1"/>
  <c r="CD354" i="1"/>
  <c r="CC358" i="1"/>
  <c r="DG362" i="1"/>
  <c r="AE362" i="1"/>
  <c r="DK362" i="1"/>
  <c r="Y354" i="1"/>
  <c r="BV358" i="1"/>
  <c r="CQ354" i="1"/>
  <c r="EM354" i="1"/>
  <c r="DK358" i="1"/>
  <c r="CU279" i="1"/>
  <c r="BL295" i="1"/>
  <c r="AC295" i="1"/>
  <c r="W291" i="1"/>
  <c r="DX303" i="1"/>
  <c r="CY299" i="1"/>
  <c r="EN299" i="1"/>
  <c r="DX307" i="1"/>
  <c r="DX311" i="1"/>
  <c r="V283" i="1"/>
  <c r="CL295" i="1"/>
  <c r="DL295" i="1"/>
  <c r="AJ283" i="1"/>
  <c r="CV299" i="1"/>
  <c r="CH299" i="1"/>
  <c r="DU303" i="1"/>
  <c r="DU299" i="1"/>
  <c r="DU307" i="1"/>
  <c r="DU291" i="1"/>
  <c r="DU311" i="1"/>
  <c r="DU295" i="1"/>
  <c r="ED291" i="1"/>
  <c r="AN287" i="1"/>
  <c r="AM283" i="1"/>
  <c r="ES283" i="1"/>
  <c r="EI291" i="1"/>
  <c r="CR291" i="1"/>
  <c r="CK287" i="1"/>
  <c r="S295" i="1"/>
  <c r="EJ279" i="1"/>
  <c r="BT283" i="1"/>
  <c r="AM291" i="1"/>
  <c r="CN299" i="1"/>
  <c r="DK279" i="1"/>
  <c r="AM287" i="1"/>
  <c r="CE295" i="1"/>
  <c r="EK283" i="1"/>
  <c r="CK334" i="1"/>
  <c r="CK283" i="1"/>
  <c r="H86" i="1"/>
  <c r="I86" i="1" s="1"/>
  <c r="EA287" i="1"/>
  <c r="CF295" i="1"/>
  <c r="EL299" i="1"/>
  <c r="EL279" i="1"/>
  <c r="EG307" i="1"/>
  <c r="EA283" i="1"/>
  <c r="EA295" i="1"/>
  <c r="T295" i="1"/>
  <c r="BX307" i="1"/>
  <c r="CV307" i="1"/>
  <c r="EJ311" i="1"/>
  <c r="EF307" i="1"/>
  <c r="Y311" i="1"/>
  <c r="CG311" i="1"/>
  <c r="EO303" i="1"/>
  <c r="AF299" i="1"/>
  <c r="BL299" i="1"/>
  <c r="CJ295" i="1"/>
  <c r="BW279" i="1"/>
  <c r="CB311" i="1"/>
  <c r="EI299" i="1"/>
  <c r="W311" i="1"/>
  <c r="BV303" i="1"/>
  <c r="AC279" i="1"/>
  <c r="CM283" i="1"/>
  <c r="AV287" i="1"/>
  <c r="CY279" i="1"/>
  <c r="EF311" i="1"/>
  <c r="BN279" i="1"/>
  <c r="AA283" i="1"/>
  <c r="CS283" i="1"/>
  <c r="BO311" i="1"/>
  <c r="EA307" i="1"/>
  <c r="CK295" i="1"/>
  <c r="DI295" i="1"/>
  <c r="AE283" i="1"/>
  <c r="BW311" i="1"/>
  <c r="EK311" i="1"/>
  <c r="BT287" i="1"/>
  <c r="CQ307" i="1"/>
  <c r="AM311" i="1"/>
  <c r="BT279" i="1"/>
  <c r="CI303" i="1"/>
  <c r="AU299" i="1"/>
  <c r="AG299" i="1"/>
  <c r="DJ291" i="1"/>
  <c r="AM303" i="1"/>
  <c r="V295" i="1"/>
  <c r="DW291" i="1"/>
  <c r="AT291" i="1"/>
  <c r="CJ291" i="1"/>
  <c r="DJ287" i="1"/>
  <c r="CK307" i="1"/>
  <c r="AJ295" i="1"/>
  <c r="AU311" i="1"/>
  <c r="AA291" i="1"/>
  <c r="AF295" i="1"/>
  <c r="CB295" i="1"/>
  <c r="CL311" i="1"/>
  <c r="EC311" i="1"/>
  <c r="EQ311" i="1"/>
  <c r="AA303" i="1"/>
  <c r="CK299" i="1"/>
  <c r="EH283" i="1"/>
  <c r="EG291" i="1"/>
  <c r="CC279" i="1"/>
  <c r="AN307" i="1"/>
  <c r="BU287" i="1"/>
  <c r="AF303" i="1"/>
  <c r="BN283" i="1"/>
  <c r="EI283" i="1"/>
  <c r="ES299" i="1"/>
  <c r="DG279" i="1"/>
  <c r="EN303" i="1"/>
  <c r="ER307" i="1"/>
  <c r="CW303" i="1"/>
  <c r="V311" i="1"/>
  <c r="EI311" i="1"/>
  <c r="EH303" i="1"/>
  <c r="CE287" i="1"/>
  <c r="CB283" i="1"/>
  <c r="W279" i="1"/>
  <c r="CC295" i="1"/>
  <c r="CH291" i="1"/>
  <c r="AE291" i="1"/>
  <c r="CW295" i="1"/>
  <c r="BX283" i="1"/>
  <c r="EM291" i="1"/>
  <c r="BL279" i="1"/>
  <c r="AF287" i="1"/>
  <c r="Y291" i="1"/>
  <c r="AE295" i="1"/>
  <c r="EM295" i="1"/>
  <c r="CS299" i="1"/>
  <c r="CW283" i="1"/>
  <c r="DW295" i="1"/>
  <c r="AT303" i="1"/>
  <c r="CG307" i="1"/>
  <c r="BU311" i="1"/>
  <c r="CD307" i="1"/>
  <c r="ED307" i="1"/>
  <c r="BM283" i="1"/>
  <c r="DH295" i="1"/>
  <c r="BL291" i="1"/>
  <c r="BO303" i="1"/>
  <c r="AH283" i="1"/>
  <c r="DL283" i="1"/>
  <c r="CP307" i="1"/>
  <c r="EL291" i="1"/>
  <c r="DL287" i="1"/>
  <c r="AV311" i="1"/>
  <c r="T291" i="1"/>
  <c r="CX287" i="1"/>
  <c r="DW283" i="1"/>
  <c r="DH283" i="1"/>
  <c r="CT311" i="1"/>
  <c r="CN287" i="1"/>
  <c r="DA307" i="1"/>
  <c r="CJ303" i="1"/>
  <c r="CH307" i="1"/>
  <c r="AF307" i="1"/>
  <c r="EP307" i="1"/>
  <c r="EO287" i="1"/>
  <c r="DK307" i="1"/>
  <c r="BV279" i="1"/>
  <c r="CB291" i="1"/>
  <c r="CN307" i="1"/>
  <c r="AF283" i="1"/>
  <c r="AK307" i="1"/>
  <c r="CG287" i="1"/>
  <c r="CG303" i="1"/>
  <c r="EF295" i="1"/>
  <c r="CC291" i="1"/>
  <c r="EL287" i="1"/>
  <c r="EI303" i="1"/>
  <c r="S307" i="1"/>
  <c r="CM279" i="1"/>
  <c r="DA279" i="1"/>
  <c r="AE279" i="1"/>
  <c r="AA299" i="1"/>
  <c r="AU303" i="1"/>
  <c r="CJ311" i="1"/>
  <c r="DK287" i="1"/>
  <c r="DK295" i="1"/>
  <c r="AN295" i="1"/>
  <c r="EH299" i="1"/>
  <c r="CV303" i="1"/>
  <c r="AN279" i="1"/>
  <c r="CU287" i="1"/>
  <c r="ER311" i="1"/>
  <c r="W299" i="1"/>
  <c r="BL283" i="1"/>
  <c r="AU283" i="1"/>
  <c r="CH303" i="1"/>
  <c r="CT287" i="1"/>
  <c r="S303" i="1"/>
  <c r="EO291" i="1"/>
  <c r="CQ311" i="1"/>
  <c r="CP311" i="1"/>
  <c r="CX303" i="1"/>
  <c r="CO295" i="1"/>
  <c r="CW311" i="1"/>
  <c r="DK291" i="1"/>
  <c r="EG295" i="1"/>
  <c r="AI287" i="1"/>
  <c r="CX279" i="1"/>
  <c r="EA311" i="1"/>
  <c r="CS291" i="1"/>
  <c r="AH287" i="1"/>
  <c r="CO303" i="1"/>
  <c r="AI283" i="1"/>
  <c r="DJ311" i="1"/>
  <c r="CI279" i="1"/>
  <c r="CQ291" i="1"/>
  <c r="BT307" i="1"/>
  <c r="BN303" i="1"/>
  <c r="EQ291" i="1"/>
  <c r="EF287" i="1"/>
  <c r="BL303" i="1"/>
  <c r="BU307" i="1"/>
  <c r="AN299" i="1"/>
  <c r="AE311" i="1"/>
  <c r="AG283" i="1"/>
  <c r="CM295" i="1"/>
  <c r="EO295" i="1"/>
  <c r="CU283" i="1"/>
  <c r="AN311" i="1"/>
  <c r="DW307" i="1"/>
  <c r="AF291" i="1"/>
  <c r="DA311" i="1"/>
  <c r="DI287" i="1"/>
  <c r="CY287" i="1"/>
  <c r="AG291" i="1"/>
  <c r="V279" i="1"/>
  <c r="BN307" i="1"/>
  <c r="ED299" i="1"/>
  <c r="EC295" i="1"/>
  <c r="DI311" i="1"/>
  <c r="V287" i="1"/>
  <c r="CT279" i="1"/>
  <c r="CT303" i="1"/>
  <c r="EF279" i="1"/>
  <c r="EK279" i="1"/>
  <c r="DI279" i="1"/>
  <c r="Y287" i="1"/>
  <c r="DW279" i="1"/>
  <c r="EM307" i="1"/>
  <c r="T311" i="1"/>
  <c r="CW299" i="1"/>
  <c r="BO295" i="1"/>
  <c r="DX283" i="1"/>
  <c r="BW283" i="1"/>
  <c r="T283" i="1"/>
  <c r="W303" i="1"/>
  <c r="AU279" i="1"/>
  <c r="DK299" i="1"/>
  <c r="DA303" i="1"/>
  <c r="CE303" i="1"/>
  <c r="AK279" i="1"/>
  <c r="Y303" i="1"/>
  <c r="Y283" i="1"/>
  <c r="DI303" i="1"/>
  <c r="T307" i="1"/>
  <c r="CT307" i="1"/>
  <c r="AA295" i="1"/>
  <c r="AL299" i="1"/>
  <c r="BM279" i="1"/>
  <c r="CF307" i="1"/>
  <c r="CP279" i="1"/>
  <c r="DK283" i="1"/>
  <c r="EN311" i="1"/>
  <c r="ED303" i="1"/>
  <c r="CT291" i="1"/>
  <c r="EP287" i="1"/>
  <c r="AA279" i="1"/>
  <c r="EF299" i="1"/>
  <c r="AB307" i="1"/>
  <c r="BT303" i="1"/>
  <c r="EH311" i="1"/>
  <c r="AH291" i="1"/>
  <c r="EL307" i="1"/>
  <c r="EB291" i="1"/>
  <c r="CL299" i="1"/>
  <c r="CY283" i="1"/>
  <c r="CC303" i="1"/>
  <c r="CF287" i="1"/>
  <c r="CH311" i="1"/>
  <c r="AG295" i="1"/>
  <c r="EC291" i="1"/>
  <c r="AL303" i="1"/>
  <c r="CD303" i="1"/>
  <c r="AK311" i="1"/>
  <c r="CP287" i="1"/>
  <c r="CE311" i="1"/>
  <c r="CC287" i="1"/>
  <c r="BW295" i="1"/>
  <c r="CU307" i="1"/>
  <c r="CR287" i="1"/>
  <c r="AU287" i="1"/>
  <c r="BW307" i="1"/>
  <c r="EQ287" i="1"/>
  <c r="BV299" i="1"/>
  <c r="CN311" i="1"/>
  <c r="BV283" i="1"/>
  <c r="CC299" i="1"/>
  <c r="EJ303" i="1"/>
  <c r="AE287" i="1"/>
  <c r="CB279" i="1"/>
  <c r="BV295" i="1"/>
  <c r="S311" i="1"/>
  <c r="AI299" i="1"/>
  <c r="CS307" i="1"/>
  <c r="BX303" i="1"/>
  <c r="EL283" i="1"/>
  <c r="CR307" i="1"/>
  <c r="AK295" i="1"/>
  <c r="AB311" i="1"/>
  <c r="EO311" i="1"/>
  <c r="CT295" i="1"/>
  <c r="CU295" i="1"/>
  <c r="DG303" i="1"/>
  <c r="ES311" i="1"/>
  <c r="DH311" i="1"/>
  <c r="EG283" i="1"/>
  <c r="AB287" i="1"/>
  <c r="CE307" i="1"/>
  <c r="EP291" i="1"/>
  <c r="BV307" i="1"/>
  <c r="CX291" i="1"/>
  <c r="EC287" i="1"/>
  <c r="AB279" i="1"/>
  <c r="AL287" i="1"/>
  <c r="CH279" i="1"/>
  <c r="T303" i="1"/>
  <c r="S287" i="1"/>
  <c r="CV311" i="1"/>
  <c r="CO283" i="1"/>
  <c r="DH299" i="1"/>
  <c r="AH295" i="1"/>
  <c r="EG303" i="1"/>
  <c r="CQ287" i="1"/>
  <c r="CM311" i="1"/>
  <c r="BT291" i="1"/>
  <c r="CP283" i="1"/>
  <c r="CI307" i="1"/>
  <c r="EI279" i="1"/>
  <c r="AH279" i="1"/>
  <c r="CS279" i="1"/>
  <c r="AB291" i="1"/>
  <c r="EM303" i="1"/>
  <c r="AB303" i="1"/>
  <c r="CL303" i="1"/>
  <c r="CO311" i="1"/>
  <c r="BN311" i="1"/>
  <c r="AF311" i="1"/>
  <c r="EN307" i="1"/>
  <c r="CK311" i="1"/>
  <c r="BU291" i="1"/>
  <c r="AI307" i="1"/>
  <c r="EJ287" i="1"/>
  <c r="DL311" i="1"/>
  <c r="EG287" i="1"/>
  <c r="BO279" i="1"/>
  <c r="AE303" i="1"/>
  <c r="DL291" i="1"/>
  <c r="CQ279" i="1"/>
  <c r="EH279" i="1"/>
  <c r="CI311" i="1"/>
  <c r="S283" i="1"/>
  <c r="CL283" i="1"/>
  <c r="V303" i="1"/>
  <c r="DG295" i="1"/>
  <c r="CD287" i="1"/>
  <c r="BO287" i="1"/>
  <c r="V307" i="1"/>
  <c r="DG307" i="1"/>
  <c r="EH287" i="1"/>
  <c r="BX287" i="1"/>
  <c r="CT299" i="1"/>
  <c r="EB299" i="1"/>
  <c r="CD299" i="1"/>
  <c r="EI307" i="1"/>
  <c r="CP303" i="1"/>
  <c r="AJ291" i="1"/>
  <c r="AB299" i="1"/>
  <c r="CW291" i="1"/>
  <c r="CH295" i="1"/>
  <c r="BM303" i="1"/>
  <c r="AE299" i="1"/>
  <c r="EK291" i="1"/>
  <c r="CR303" i="1"/>
  <c r="CU311" i="1"/>
  <c r="AJ311" i="1"/>
  <c r="ES303" i="1"/>
  <c r="AJ307" i="1"/>
  <c r="CL291" i="1"/>
  <c r="EB283" i="1"/>
  <c r="CX311" i="1"/>
  <c r="EA299" i="1"/>
  <c r="AV307" i="1"/>
  <c r="DH287" i="1"/>
  <c r="AH311" i="1"/>
  <c r="DX291" i="1"/>
  <c r="CR311" i="1"/>
  <c r="CN295" i="1"/>
  <c r="DA291" i="1"/>
  <c r="DA299" i="1"/>
  <c r="CO291" i="1"/>
  <c r="BM291" i="1"/>
  <c r="AK299" i="1"/>
  <c r="CF299" i="1"/>
  <c r="AC311" i="1"/>
  <c r="BV311" i="1"/>
  <c r="DL307" i="1"/>
  <c r="AI279" i="1"/>
  <c r="BN299" i="1"/>
  <c r="EJ291" i="1"/>
  <c r="CX295" i="1"/>
  <c r="CS287" i="1"/>
  <c r="EB295" i="1"/>
  <c r="EJ295" i="1"/>
  <c r="BX291" i="1"/>
  <c r="W283" i="1"/>
  <c r="AT279" i="1"/>
  <c r="EO299" i="1"/>
  <c r="Y299" i="1"/>
  <c r="AV279" i="1"/>
  <c r="CE279" i="1"/>
  <c r="W295" i="1"/>
  <c r="DH303" i="1"/>
  <c r="CF311" i="1"/>
  <c r="DG287" i="1"/>
  <c r="EH307" i="1"/>
  <c r="CQ295" i="1"/>
  <c r="ER291" i="1"/>
  <c r="EF291" i="1"/>
  <c r="CR295" i="1"/>
  <c r="CJ307" i="1"/>
  <c r="EK307" i="1"/>
  <c r="EL303" i="1"/>
  <c r="CQ283" i="1"/>
  <c r="CF279" i="1"/>
  <c r="T287" i="1"/>
  <c r="CB287" i="1"/>
  <c r="DX299" i="1"/>
  <c r="AK303" i="1"/>
  <c r="CV295" i="1"/>
  <c r="CI299" i="1"/>
  <c r="CM303" i="1"/>
  <c r="CS303" i="1"/>
  <c r="BM311" i="1"/>
  <c r="EC307" i="1"/>
  <c r="AA311" i="1"/>
  <c r="EP283" i="1"/>
  <c r="BM287" i="1"/>
  <c r="EQ303" i="1"/>
  <c r="DI291" i="1"/>
  <c r="EK299" i="1"/>
  <c r="EP303" i="1"/>
  <c r="DJ283" i="1"/>
  <c r="CF291" i="1"/>
  <c r="AK287" i="1"/>
  <c r="CS311" i="1"/>
  <c r="AM299" i="1"/>
  <c r="DX295" i="1"/>
  <c r="CQ303" i="1"/>
  <c r="BO283" i="1"/>
  <c r="EP311" i="1"/>
  <c r="BU279" i="1"/>
  <c r="EO283" i="1"/>
  <c r="EJ307" i="1"/>
  <c r="CV287" i="1"/>
  <c r="BV287" i="1"/>
  <c r="DK311" i="1"/>
  <c r="AB295" i="1"/>
  <c r="CE299" i="1"/>
  <c r="BO299" i="1"/>
  <c r="BU295" i="1"/>
  <c r="AC299" i="1"/>
  <c r="CD283" i="1"/>
  <c r="EQ283" i="1"/>
  <c r="CN283" i="1"/>
  <c r="EB311" i="1"/>
  <c r="EP295" i="1"/>
  <c r="DL299" i="1"/>
  <c r="CI287" i="1"/>
  <c r="EO307" i="1"/>
  <c r="CN303" i="1"/>
  <c r="AL311" i="1"/>
  <c r="DG283" i="1"/>
  <c r="AG303" i="1"/>
  <c r="EQ295" i="1"/>
  <c r="BN295" i="1"/>
  <c r="CJ299" i="1"/>
  <c r="BM307" i="1"/>
  <c r="DJ295" i="1"/>
  <c r="CI291" i="1"/>
  <c r="ED311" i="1"/>
  <c r="AN291" i="1"/>
  <c r="EN291" i="1"/>
  <c r="DH307" i="1"/>
  <c r="EI287" i="1"/>
  <c r="DG311" i="1"/>
  <c r="AC283" i="1"/>
  <c r="BN287" i="1"/>
  <c r="AV295" i="1"/>
  <c r="CC307" i="1"/>
  <c r="AN283" i="1"/>
  <c r="CW279" i="1"/>
  <c r="EA303" i="1"/>
  <c r="CV279" i="1"/>
  <c r="AC303" i="1"/>
  <c r="EC283" i="1"/>
  <c r="CG279" i="1"/>
  <c r="EQ299" i="1"/>
  <c r="CG295" i="1"/>
  <c r="DA283" i="1"/>
  <c r="V299" i="1"/>
  <c r="CC311" i="1"/>
  <c r="W307" i="1"/>
  <c r="AL279" i="1"/>
  <c r="EG311" i="1"/>
  <c r="CO279" i="1"/>
  <c r="BW291" i="1"/>
  <c r="EG299" i="1"/>
  <c r="CP291" i="1"/>
  <c r="EJ299" i="1"/>
  <c r="BW287" i="1"/>
  <c r="BU303" i="1"/>
  <c r="AV299" i="1"/>
  <c r="S299" i="1"/>
  <c r="ER299" i="1"/>
  <c r="DL279" i="1"/>
  <c r="DG291" i="1"/>
  <c r="AA307" i="1"/>
  <c r="CK291" i="1"/>
  <c r="BT295" i="1"/>
  <c r="EA291" i="1"/>
  <c r="CD311" i="1"/>
  <c r="AI295" i="1"/>
  <c r="AJ279" i="1"/>
  <c r="EA279" i="1"/>
  <c r="BM295" i="1"/>
  <c r="CN279" i="1"/>
  <c r="BM299" i="1"/>
  <c r="DG299" i="1"/>
  <c r="AT299" i="1"/>
  <c r="BO291" i="1"/>
  <c r="DL303" i="1"/>
  <c r="ED283" i="1"/>
  <c r="CW307" i="1"/>
  <c r="CJ283" i="1"/>
  <c r="AV283" i="1"/>
  <c r="AT283" i="1"/>
  <c r="AU307" i="1"/>
  <c r="CP295" i="1"/>
  <c r="CP299" i="1"/>
  <c r="DW311" i="1"/>
  <c r="CG283" i="1"/>
  <c r="AJ303" i="1"/>
  <c r="CL279" i="1"/>
  <c r="ES307" i="1"/>
  <c r="EB303" i="1"/>
  <c r="ER287" i="1"/>
  <c r="BL307" i="1"/>
  <c r="EJ283" i="1"/>
  <c r="AI291" i="1"/>
  <c r="CY291" i="1"/>
  <c r="CE283" i="1"/>
  <c r="BX299" i="1"/>
  <c r="BL287" i="1"/>
  <c r="CB303" i="1"/>
  <c r="CY311" i="1"/>
  <c r="BU283" i="1"/>
  <c r="BL311" i="1"/>
  <c r="ED287" i="1"/>
  <c r="DJ279" i="1"/>
  <c r="CQ299" i="1"/>
  <c r="CX307" i="1"/>
  <c r="CK303" i="1"/>
  <c r="AV291" i="1"/>
  <c r="AK291" i="1"/>
  <c r="EK303" i="1"/>
  <c r="DW303" i="1"/>
  <c r="CL287" i="1"/>
  <c r="CU291" i="1"/>
  <c r="AJ287" i="1"/>
  <c r="AL291" i="1"/>
  <c r="DK303" i="1"/>
  <c r="AT295" i="1"/>
  <c r="EQ307" i="1"/>
  <c r="DA287" i="1"/>
  <c r="AC287" i="1"/>
  <c r="DI307" i="1"/>
  <c r="AG279" i="1"/>
  <c r="BT311" i="1"/>
  <c r="CB307" i="1"/>
  <c r="EK295" i="1"/>
  <c r="AJ299" i="1"/>
  <c r="EN283" i="1"/>
  <c r="BW303" i="1"/>
  <c r="CU299" i="1"/>
  <c r="CO287" i="1"/>
  <c r="EM311" i="1"/>
  <c r="CY303" i="1"/>
  <c r="CI295" i="1"/>
  <c r="AC291" i="1"/>
  <c r="AA287" i="1"/>
  <c r="ES287" i="1"/>
  <c r="AK283" i="1"/>
  <c r="CJ279" i="1"/>
  <c r="DJ299" i="1"/>
  <c r="CW287" i="1"/>
  <c r="AI303" i="1"/>
  <c r="EF303" i="1"/>
  <c r="AE307" i="1"/>
  <c r="AI311" i="1"/>
  <c r="CG299" i="1"/>
  <c r="AH303" i="1"/>
  <c r="CO307" i="1"/>
  <c r="EK287" i="1"/>
  <c r="Y307" i="1"/>
  <c r="CD295" i="1"/>
  <c r="AM307" i="1"/>
  <c r="DW299" i="1"/>
  <c r="DI299" i="1"/>
  <c r="CY307" i="1"/>
  <c r="AH307" i="1"/>
  <c r="CO299" i="1"/>
  <c r="AT311" i="1"/>
  <c r="CG291" i="1"/>
  <c r="Y295" i="1"/>
  <c r="EL295" i="1"/>
  <c r="AM295" i="1"/>
  <c r="EI295" i="1"/>
  <c r="AV303" i="1"/>
  <c r="EB307" i="1"/>
  <c r="CF303" i="1"/>
  <c r="BN291" i="1"/>
  <c r="DJ307" i="1"/>
  <c r="CH287" i="1"/>
  <c r="EC303" i="1"/>
  <c r="S279" i="1"/>
  <c r="AG307" i="1"/>
  <c r="DH279" i="1"/>
  <c r="CM307" i="1"/>
  <c r="DW287" i="1"/>
  <c r="BV291" i="1"/>
  <c r="CD291" i="1"/>
  <c r="CL307" i="1"/>
  <c r="AL307" i="1"/>
  <c r="T279" i="1"/>
  <c r="AN303" i="1"/>
  <c r="AF279" i="1"/>
  <c r="ER295" i="1"/>
  <c r="AU291" i="1"/>
  <c r="CT283" i="1"/>
  <c r="BO307" i="1"/>
  <c r="CX299" i="1"/>
  <c r="AG311" i="1"/>
  <c r="V291" i="1"/>
  <c r="AT307" i="1"/>
  <c r="CU303" i="1"/>
  <c r="BW299" i="1"/>
  <c r="CI283" i="1"/>
  <c r="ER283" i="1"/>
  <c r="EM299" i="1"/>
  <c r="CR279" i="1"/>
  <c r="CC283" i="1"/>
  <c r="EL311" i="1"/>
  <c r="AU295" i="1"/>
  <c r="CN291" i="1"/>
  <c r="EF283" i="1"/>
  <c r="ER303" i="1"/>
  <c r="AL283" i="1"/>
  <c r="CY295" i="1"/>
  <c r="EP299" i="1"/>
  <c r="DJ303" i="1"/>
  <c r="AC307" i="1"/>
  <c r="EN287" i="1"/>
  <c r="S291" i="1"/>
  <c r="BX311" i="1"/>
  <c r="CF342" i="1"/>
  <c r="H98" i="1"/>
  <c r="CA307" i="1"/>
  <c r="CA294" i="1"/>
  <c r="CA278" i="1"/>
  <c r="CA303" i="1"/>
  <c r="H110" i="1"/>
  <c r="CA354" i="1"/>
  <c r="CF338" i="1"/>
  <c r="CA282" i="1"/>
  <c r="CA358" i="1"/>
  <c r="CA311" i="1"/>
  <c r="CA298" i="1"/>
  <c r="CA290" i="1"/>
  <c r="CA286" i="1"/>
  <c r="CA362" i="1"/>
  <c r="AC252" i="1" l="1"/>
  <c r="AC261" i="1" s="1"/>
  <c r="DG252" i="1"/>
  <c r="DG261" i="1" s="1"/>
  <c r="DG184" i="1"/>
  <c r="CF252" i="1"/>
  <c r="AC184" i="1"/>
  <c r="BN252" i="1"/>
  <c r="BN261" i="1" s="1"/>
  <c r="DK260" i="1"/>
  <c r="BN184" i="1"/>
  <c r="BN183" i="1"/>
  <c r="CC256" i="1"/>
  <c r="CO260" i="1"/>
  <c r="BU260" i="1"/>
  <c r="EF256" i="1"/>
  <c r="BL256" i="1"/>
  <c r="CG257" i="1"/>
  <c r="CK260" i="1"/>
  <c r="EB260" i="1"/>
  <c r="DH252" i="1"/>
  <c r="DH262" i="1" s="1"/>
  <c r="EJ252" i="1"/>
  <c r="EJ261" i="1" s="1"/>
  <c r="DH183" i="1"/>
  <c r="DH184" i="1"/>
  <c r="V184" i="1"/>
  <c r="V183" i="1"/>
  <c r="CD260" i="1"/>
  <c r="CB252" i="1"/>
  <c r="CB262" i="1" s="1"/>
  <c r="AF252" i="1"/>
  <c r="AF261" i="1" s="1"/>
  <c r="AJ257" i="1"/>
  <c r="ES259" i="1"/>
  <c r="AF184" i="1"/>
  <c r="S255" i="1"/>
  <c r="AT183" i="1"/>
  <c r="EB255" i="1"/>
  <c r="AT184" i="1"/>
  <c r="AT252" i="1"/>
  <c r="AT262" i="1" s="1"/>
  <c r="CU254" i="1"/>
  <c r="DJ253" i="1"/>
  <c r="EB257" i="1"/>
  <c r="BW260" i="1"/>
  <c r="DI183" i="1"/>
  <c r="BL253" i="1"/>
  <c r="CT254" i="1"/>
  <c r="BM255" i="1"/>
  <c r="EA258" i="1"/>
  <c r="EH258" i="1"/>
  <c r="CL259" i="1"/>
  <c r="BM260" i="1"/>
  <c r="BL255" i="1"/>
  <c r="CG256" i="1"/>
  <c r="AV255" i="1"/>
  <c r="CS254" i="1"/>
  <c r="AM260" i="1"/>
  <c r="AF254" i="1"/>
  <c r="I89" i="1"/>
  <c r="I87" i="1"/>
  <c r="CT257" i="1"/>
  <c r="I88" i="1"/>
  <c r="CK256" i="1"/>
  <c r="EL184" i="1"/>
  <c r="EK257" i="1"/>
  <c r="EF259" i="1"/>
  <c r="EK259" i="1"/>
  <c r="CT258" i="1"/>
  <c r="H139" i="1"/>
  <c r="AV252" i="1"/>
  <c r="AV261" i="1" s="1"/>
  <c r="AK260" i="1"/>
  <c r="BW256" i="1"/>
  <c r="CW256" i="1"/>
  <c r="AM258" i="1"/>
  <c r="AI184" i="1"/>
  <c r="CG254" i="1"/>
  <c r="EK255" i="1"/>
  <c r="CD255" i="1"/>
  <c r="EA254" i="1"/>
  <c r="DG254" i="1"/>
  <c r="EM255" i="1"/>
  <c r="C180" i="1"/>
  <c r="C184" i="1" s="1"/>
  <c r="H184" i="1" s="1"/>
  <c r="CD256" i="1"/>
  <c r="S259" i="1"/>
  <c r="BO260" i="1"/>
  <c r="BO253" i="1"/>
  <c r="CP252" i="1"/>
  <c r="CP262" i="1" s="1"/>
  <c r="CF258" i="1"/>
  <c r="C258" i="1" s="1"/>
  <c r="C262" i="1" s="1"/>
  <c r="H262" i="1" s="1"/>
  <c r="CJ257" i="1"/>
  <c r="AL183" i="1"/>
  <c r="CK255" i="1"/>
  <c r="EP259" i="1"/>
  <c r="BW252" i="1"/>
  <c r="BW184" i="1"/>
  <c r="CG255" i="1"/>
  <c r="EI253" i="1"/>
  <c r="CV252" i="1"/>
  <c r="CV262" i="1" s="1"/>
  <c r="AL184" i="1"/>
  <c r="BM253" i="1"/>
  <c r="CN254" i="1"/>
  <c r="T255" i="1"/>
  <c r="AA256" i="1"/>
  <c r="AL256" i="1"/>
  <c r="AB252" i="1"/>
  <c r="EA252" i="1"/>
  <c r="EA261" i="1" s="1"/>
  <c r="CT252" i="1"/>
  <c r="CT261" i="1" s="1"/>
  <c r="CT255" i="1"/>
  <c r="T253" i="1"/>
  <c r="CT183" i="1"/>
  <c r="W253" i="1"/>
  <c r="EO260" i="1"/>
  <c r="CT184" i="1"/>
  <c r="EJ256" i="1"/>
  <c r="EF260" i="1"/>
  <c r="CN257" i="1"/>
  <c r="CY258" i="1"/>
  <c r="AB184" i="1"/>
  <c r="AF255" i="1"/>
  <c r="CS255" i="1"/>
  <c r="CU259" i="1"/>
  <c r="CY257" i="1"/>
  <c r="Y260" i="1"/>
  <c r="CO258" i="1"/>
  <c r="AT258" i="1"/>
  <c r="BT252" i="1"/>
  <c r="BT262" i="1" s="1"/>
  <c r="EP258" i="1"/>
  <c r="CD253" i="1"/>
  <c r="DH259" i="1"/>
  <c r="BT253" i="1"/>
  <c r="EI256" i="1"/>
  <c r="CY184" i="1"/>
  <c r="AV259" i="1"/>
  <c r="CO256" i="1"/>
  <c r="BM258" i="1"/>
  <c r="Y259" i="1"/>
  <c r="AH256" i="1"/>
  <c r="V255" i="1"/>
  <c r="EJ254" i="1"/>
  <c r="EJ259" i="1"/>
  <c r="CH255" i="1"/>
  <c r="ER256" i="1"/>
  <c r="CY260" i="1"/>
  <c r="CC184" i="1"/>
  <c r="BV260" i="1"/>
  <c r="CC183" i="1"/>
  <c r="EC258" i="1"/>
  <c r="AT257" i="1"/>
  <c r="EQ253" i="1"/>
  <c r="CO252" i="1"/>
  <c r="CO261" i="1" s="1"/>
  <c r="CO184" i="1"/>
  <c r="EA260" i="1"/>
  <c r="CO183" i="1"/>
  <c r="DK258" i="1"/>
  <c r="AU255" i="1"/>
  <c r="CP183" i="1"/>
  <c r="CC252" i="1"/>
  <c r="CC261" i="1" s="1"/>
  <c r="CP184" i="1"/>
  <c r="AB258" i="1"/>
  <c r="CC254" i="1"/>
  <c r="W256" i="1"/>
  <c r="AU258" i="1"/>
  <c r="AL252" i="1"/>
  <c r="AL262" i="1" s="1"/>
  <c r="AB254" i="1"/>
  <c r="V256" i="1"/>
  <c r="EF184" i="1"/>
  <c r="C255" i="1"/>
  <c r="CC255" i="1"/>
  <c r="AI260" i="1"/>
  <c r="AA254" i="1"/>
  <c r="CY252" i="1"/>
  <c r="CY262" i="1" s="1"/>
  <c r="CY183" i="1"/>
  <c r="EA257" i="1"/>
  <c r="AV257" i="1"/>
  <c r="AL258" i="1"/>
  <c r="EF252" i="1"/>
  <c r="EF262" i="1" s="1"/>
  <c r="H180" i="1"/>
  <c r="EQ255" i="1"/>
  <c r="BT184" i="1"/>
  <c r="DK256" i="1"/>
  <c r="EI259" i="1"/>
  <c r="DI257" i="1"/>
  <c r="EK256" i="1"/>
  <c r="EF183" i="1"/>
  <c r="DK259" i="1"/>
  <c r="EO253" i="1"/>
  <c r="EK260" i="1"/>
  <c r="CI255" i="1"/>
  <c r="CQ257" i="1"/>
  <c r="AG255" i="1"/>
  <c r="EJ258" i="1"/>
  <c r="AU183" i="1"/>
  <c r="AI257" i="1"/>
  <c r="CL252" i="1"/>
  <c r="CL262" i="1" s="1"/>
  <c r="CB183" i="1"/>
  <c r="CY254" i="1"/>
  <c r="CB184" i="1"/>
  <c r="H177" i="1"/>
  <c r="DI259" i="1"/>
  <c r="DJ184" i="1"/>
  <c r="EQ256" i="1"/>
  <c r="AU252" i="1"/>
  <c r="DH260" i="1"/>
  <c r="CF183" i="1"/>
  <c r="AJ260" i="1"/>
  <c r="W258" i="1"/>
  <c r="BT255" i="1"/>
  <c r="CB255" i="1"/>
  <c r="CF256" i="1"/>
  <c r="AU254" i="1"/>
  <c r="AN253" i="1"/>
  <c r="CF254" i="1"/>
  <c r="EA183" i="1"/>
  <c r="EA184" i="1"/>
  <c r="CE256" i="1"/>
  <c r="AF256" i="1"/>
  <c r="EG259" i="1"/>
  <c r="CI257" i="1"/>
  <c r="EF257" i="1"/>
  <c r="EM259" i="1"/>
  <c r="CL257" i="1"/>
  <c r="CJ255" i="1"/>
  <c r="CQ252" i="1"/>
  <c r="CQ261" i="1" s="1"/>
  <c r="T256" i="1"/>
  <c r="EG257" i="1"/>
  <c r="EM257" i="1"/>
  <c r="EO256" i="1"/>
  <c r="AJ256" i="1"/>
  <c r="AU257" i="1"/>
  <c r="BU256" i="1"/>
  <c r="CL183" i="1"/>
  <c r="CR256" i="1"/>
  <c r="CU260" i="1"/>
  <c r="BX260" i="1"/>
  <c r="CL184" i="1"/>
  <c r="Y255" i="1"/>
  <c r="CR257" i="1"/>
  <c r="AN259" i="1"/>
  <c r="EK258" i="1"/>
  <c r="AT255" i="1"/>
  <c r="W252" i="1"/>
  <c r="W261" i="1" s="1"/>
  <c r="EN258" i="1"/>
  <c r="ER258" i="1"/>
  <c r="CQ183" i="1"/>
  <c r="CI256" i="1"/>
  <c r="CQ256" i="1"/>
  <c r="DJ255" i="1"/>
  <c r="DG258" i="1"/>
  <c r="CO255" i="1"/>
  <c r="CT253" i="1"/>
  <c r="EP253" i="1"/>
  <c r="W183" i="1"/>
  <c r="DJ258" i="1"/>
  <c r="ED255" i="1"/>
  <c r="CK253" i="1"/>
  <c r="W184" i="1"/>
  <c r="CV184" i="1"/>
  <c r="AJ259" i="1"/>
  <c r="EQ260" i="1"/>
  <c r="CQ254" i="1"/>
  <c r="AN255" i="1"/>
  <c r="CU183" i="1"/>
  <c r="DH253" i="1"/>
  <c r="CU184" i="1"/>
  <c r="CU252" i="1"/>
  <c r="CU261" i="1" s="1"/>
  <c r="CO253" i="1"/>
  <c r="BV184" i="1"/>
  <c r="BV183" i="1"/>
  <c r="ES255" i="1"/>
  <c r="BX255" i="1"/>
  <c r="EA255" i="1"/>
  <c r="EL253" i="1"/>
  <c r="ES260" i="1"/>
  <c r="AF260" i="1"/>
  <c r="AC259" i="1"/>
  <c r="CP256" i="1"/>
  <c r="EI184" i="1"/>
  <c r="BN255" i="1"/>
  <c r="CR254" i="1"/>
  <c r="BV252" i="1"/>
  <c r="BV261" i="1" s="1"/>
  <c r="AK254" i="1"/>
  <c r="EC260" i="1"/>
  <c r="ER257" i="1"/>
  <c r="CP255" i="1"/>
  <c r="DJ260" i="1"/>
  <c r="AI258" i="1"/>
  <c r="CI184" i="1"/>
  <c r="AC258" i="1"/>
  <c r="CL255" i="1"/>
  <c r="BU252" i="1"/>
  <c r="BU261" i="1" s="1"/>
  <c r="AJ252" i="1"/>
  <c r="AJ261" i="1" s="1"/>
  <c r="BU183" i="1"/>
  <c r="W255" i="1"/>
  <c r="BN254" i="1"/>
  <c r="CR252" i="1"/>
  <c r="CR261" i="1" s="1"/>
  <c r="EI183" i="1"/>
  <c r="CR183" i="1"/>
  <c r="CR184" i="1"/>
  <c r="BT256" i="1"/>
  <c r="BO184" i="1"/>
  <c r="EH184" i="1"/>
  <c r="BO183" i="1"/>
  <c r="EH183" i="1"/>
  <c r="AC255" i="1"/>
  <c r="AK252" i="1"/>
  <c r="AK261" i="1" s="1"/>
  <c r="BO252" i="1"/>
  <c r="BO262" i="1" s="1"/>
  <c r="CV256" i="1"/>
  <c r="AJ184" i="1"/>
  <c r="CN255" i="1"/>
  <c r="AJ183" i="1"/>
  <c r="CQ259" i="1"/>
  <c r="CH184" i="1"/>
  <c r="EG255" i="1"/>
  <c r="AM255" i="1"/>
  <c r="EH252" i="1"/>
  <c r="EH261" i="1" s="1"/>
  <c r="ER255" i="1"/>
  <c r="BU184" i="1"/>
  <c r="BN256" i="1"/>
  <c r="AV260" i="1"/>
  <c r="CE260" i="1"/>
  <c r="CH252" i="1"/>
  <c r="CH262" i="1" s="1"/>
  <c r="CH183" i="1"/>
  <c r="ES256" i="1"/>
  <c r="CN256" i="1"/>
  <c r="AK184" i="1"/>
  <c r="CL260" i="1"/>
  <c r="AK255" i="1"/>
  <c r="CY256" i="1"/>
  <c r="BW258" i="1"/>
  <c r="AG183" i="1"/>
  <c r="EM260" i="1"/>
  <c r="BO258" i="1"/>
  <c r="BT183" i="1"/>
  <c r="AG258" i="1"/>
  <c r="CQ260" i="1"/>
  <c r="AG184" i="1"/>
  <c r="EN255" i="1"/>
  <c r="CQ255" i="1"/>
  <c r="AG252" i="1"/>
  <c r="AG262" i="1" s="1"/>
  <c r="CU256" i="1"/>
  <c r="T258" i="1"/>
  <c r="CV258" i="1"/>
  <c r="AB255" i="1"/>
  <c r="BU254" i="1"/>
  <c r="BN257" i="1"/>
  <c r="DK254" i="1"/>
  <c r="EF254" i="1"/>
  <c r="EJ183" i="1"/>
  <c r="AE253" i="1"/>
  <c r="ER260" i="1"/>
  <c r="CW255" i="1"/>
  <c r="CM252" i="1"/>
  <c r="CM262" i="1" s="1"/>
  <c r="CT259" i="1"/>
  <c r="AU256" i="1"/>
  <c r="EC255" i="1"/>
  <c r="CM183" i="1"/>
  <c r="EB256" i="1"/>
  <c r="DH254" i="1"/>
  <c r="CN258" i="1"/>
  <c r="CW260" i="1"/>
  <c r="BW255" i="1"/>
  <c r="AT256" i="1"/>
  <c r="AF259" i="1"/>
  <c r="CH259" i="1"/>
  <c r="EJ184" i="1"/>
  <c r="Y258" i="1"/>
  <c r="DG260" i="1"/>
  <c r="CV257" i="1"/>
  <c r="EK253" i="1"/>
  <c r="CP258" i="1"/>
  <c r="AJ255" i="1"/>
  <c r="EL258" i="1"/>
  <c r="EO255" i="1"/>
  <c r="EG256" i="1"/>
  <c r="CM184" i="1"/>
  <c r="CU258" i="1"/>
  <c r="AE259" i="1"/>
  <c r="AK256" i="1"/>
  <c r="EF255" i="1"/>
  <c r="DH256" i="1"/>
  <c r="CW252" i="1"/>
  <c r="CW262" i="1" s="1"/>
  <c r="CS183" i="1"/>
  <c r="AG259" i="1"/>
  <c r="CD254" i="1"/>
  <c r="CS184" i="1"/>
  <c r="EC253" i="1"/>
  <c r="AG256" i="1"/>
  <c r="CA254" i="1"/>
  <c r="CW183" i="1"/>
  <c r="BM254" i="1"/>
  <c r="BO254" i="1"/>
  <c r="EA253" i="1"/>
  <c r="CD258" i="1"/>
  <c r="EC254" i="1"/>
  <c r="CV260" i="1"/>
  <c r="BW183" i="1"/>
  <c r="EL256" i="1"/>
  <c r="EB258" i="1"/>
  <c r="CJ256" i="1"/>
  <c r="BL257" i="1"/>
  <c r="CS252" i="1"/>
  <c r="CS261" i="1" s="1"/>
  <c r="CV183" i="1"/>
  <c r="AH255" i="1"/>
  <c r="CR255" i="1"/>
  <c r="CW184" i="1"/>
  <c r="EG253" i="1"/>
  <c r="C177" i="1"/>
  <c r="EM258" i="1"/>
  <c r="BV257" i="1"/>
  <c r="AB260" i="1"/>
  <c r="CQ258" i="1"/>
  <c r="CJ260" i="1"/>
  <c r="BX253" i="1"/>
  <c r="DK255" i="1"/>
  <c r="CX255" i="1"/>
  <c r="CW258" i="1"/>
  <c r="CH260" i="1"/>
  <c r="CN253" i="1"/>
  <c r="DG255" i="1"/>
  <c r="EI255" i="1"/>
  <c r="BO255" i="1"/>
  <c r="DI255" i="1"/>
  <c r="DK253" i="1"/>
  <c r="CG252" i="1"/>
  <c r="CG262" i="1" s="1"/>
  <c r="CG183" i="1"/>
  <c r="BV253" i="1"/>
  <c r="CG184" i="1"/>
  <c r="CU253" i="1"/>
  <c r="AI255" i="1"/>
  <c r="CV253" i="1"/>
  <c r="EI258" i="1"/>
  <c r="AL255" i="1"/>
  <c r="AB256" i="1"/>
  <c r="EH257" i="1"/>
  <c r="BV256" i="1"/>
  <c r="CS257" i="1"/>
  <c r="AH259" i="1"/>
  <c r="DJ252" i="1"/>
  <c r="DJ262" i="1" s="1"/>
  <c r="CI253" i="1"/>
  <c r="CU255" i="1"/>
  <c r="ES258" i="1"/>
  <c r="BU258" i="1"/>
  <c r="DJ183" i="1"/>
  <c r="CM256" i="1"/>
  <c r="EP257" i="1"/>
  <c r="CY255" i="1"/>
  <c r="CE258" i="1"/>
  <c r="AE255" i="1"/>
  <c r="H174" i="1"/>
  <c r="EJ255" i="1"/>
  <c r="CX183" i="1"/>
  <c r="CJ258" i="1"/>
  <c r="AL254" i="1"/>
  <c r="AL260" i="1"/>
  <c r="DI258" i="1"/>
  <c r="CB257" i="1"/>
  <c r="AA258" i="1"/>
  <c r="AA252" i="1"/>
  <c r="AA261" i="1" s="1"/>
  <c r="CM258" i="1"/>
  <c r="EA256" i="1"/>
  <c r="CN260" i="1"/>
  <c r="AA184" i="1"/>
  <c r="AE258" i="1"/>
  <c r="BW253" i="1"/>
  <c r="AA183" i="1"/>
  <c r="EL254" i="1"/>
  <c r="EP255" i="1"/>
  <c r="CX252" i="1"/>
  <c r="CX261" i="1" s="1"/>
  <c r="CC253" i="1"/>
  <c r="BU255" i="1"/>
  <c r="BV254" i="1"/>
  <c r="AE254" i="1"/>
  <c r="BX257" i="1"/>
  <c r="EQ183" i="1"/>
  <c r="EQ184" i="1"/>
  <c r="CX253" i="1"/>
  <c r="AC257" i="1"/>
  <c r="CM257" i="1"/>
  <c r="CR258" i="1"/>
  <c r="AB183" i="1"/>
  <c r="CB256" i="1"/>
  <c r="AM256" i="1"/>
  <c r="EL260" i="1"/>
  <c r="T259" i="1"/>
  <c r="AN256" i="1"/>
  <c r="CN183" i="1"/>
  <c r="T184" i="1"/>
  <c r="Y183" i="1"/>
  <c r="Y184" i="1"/>
  <c r="CN184" i="1"/>
  <c r="T183" i="1"/>
  <c r="AH257" i="1"/>
  <c r="EO257" i="1"/>
  <c r="EL255" i="1"/>
  <c r="S252" i="1"/>
  <c r="S261" i="1" s="1"/>
  <c r="EK183" i="1"/>
  <c r="EK184" i="1"/>
  <c r="BN258" i="1"/>
  <c r="S256" i="1"/>
  <c r="AE252" i="1"/>
  <c r="AE262" i="1" s="1"/>
  <c r="CS258" i="1"/>
  <c r="AI254" i="1"/>
  <c r="T252" i="1"/>
  <c r="T262" i="1" s="1"/>
  <c r="CK258" i="1"/>
  <c r="DH257" i="1"/>
  <c r="CN252" i="1"/>
  <c r="CN261" i="1" s="1"/>
  <c r="AA255" i="1"/>
  <c r="AL257" i="1"/>
  <c r="AF258" i="1"/>
  <c r="AK259" i="1"/>
  <c r="EQ252" i="1"/>
  <c r="EQ261" i="1" s="1"/>
  <c r="AJ254" i="1"/>
  <c r="AE183" i="1"/>
  <c r="AI256" i="1"/>
  <c r="CE184" i="1"/>
  <c r="BM257" i="1"/>
  <c r="CE252" i="1"/>
  <c r="CE262" i="1" s="1"/>
  <c r="CE183" i="1"/>
  <c r="CO259" i="1"/>
  <c r="CI258" i="1"/>
  <c r="BU257" i="1"/>
  <c r="CI252" i="1"/>
  <c r="CI262" i="1" s="1"/>
  <c r="S184" i="1"/>
  <c r="DK184" i="1"/>
  <c r="CH258" i="1"/>
  <c r="DK252" i="1"/>
  <c r="DK261" i="1" s="1"/>
  <c r="CH256" i="1"/>
  <c r="S183" i="1"/>
  <c r="DK183" i="1"/>
  <c r="CY253" i="1"/>
  <c r="AL253" i="1"/>
  <c r="ED257" i="1"/>
  <c r="CK257" i="1"/>
  <c r="AE184" i="1"/>
  <c r="EK252" i="1"/>
  <c r="EK261" i="1" s="1"/>
  <c r="AV184" i="1"/>
  <c r="CA260" i="1"/>
  <c r="CB258" i="1"/>
  <c r="AV183" i="1"/>
  <c r="AU184" i="1"/>
  <c r="ES257" i="1"/>
  <c r="EM183" i="1"/>
  <c r="EM184" i="1"/>
  <c r="DG256" i="1"/>
  <c r="CI183" i="1"/>
  <c r="ED256" i="1"/>
  <c r="EH256" i="1"/>
  <c r="H255" i="1"/>
  <c r="EC252" i="1"/>
  <c r="EC262" i="1" s="1"/>
  <c r="EC183" i="1"/>
  <c r="EC184" i="1"/>
  <c r="C252" i="1"/>
  <c r="EO183" i="1"/>
  <c r="EO184" i="1"/>
  <c r="CR253" i="1"/>
  <c r="CD184" i="1"/>
  <c r="CD183" i="1"/>
  <c r="BT257" i="1"/>
  <c r="CH253" i="1"/>
  <c r="EH255" i="1"/>
  <c r="AB253" i="1"/>
  <c r="EM253" i="1"/>
  <c r="CF253" i="1"/>
  <c r="EC257" i="1"/>
  <c r="ES184" i="1"/>
  <c r="ES183" i="1"/>
  <c r="CV255" i="1"/>
  <c r="DI253" i="1"/>
  <c r="CA257" i="1"/>
  <c r="CM255" i="1"/>
  <c r="DX254" i="1"/>
  <c r="EB254" i="1"/>
  <c r="CF262" i="1"/>
  <c r="H330" i="1"/>
  <c r="DE354" i="1"/>
  <c r="DE342" i="1"/>
  <c r="DF354" i="1"/>
  <c r="DF342" i="1"/>
  <c r="C282" i="1"/>
  <c r="C294" i="1"/>
  <c r="C278" i="1"/>
  <c r="C303" i="1"/>
  <c r="C290" i="1"/>
  <c r="AO312" i="1"/>
  <c r="H278" i="1"/>
  <c r="EG312" i="1"/>
  <c r="EM312" i="1"/>
  <c r="CK312" i="1"/>
  <c r="AM312" i="1"/>
  <c r="AO287" i="1"/>
  <c r="BX312" i="1"/>
  <c r="ES312" i="1"/>
  <c r="ED312" i="1"/>
  <c r="H290" i="1"/>
  <c r="H294" i="1"/>
  <c r="EN312" i="1"/>
  <c r="AO291" i="1"/>
  <c r="AO283" i="1"/>
  <c r="H282" i="1"/>
  <c r="EB312" i="1"/>
  <c r="AO299" i="1"/>
  <c r="CD312" i="1"/>
  <c r="Y312" i="1"/>
  <c r="EQ312" i="1"/>
  <c r="AO295" i="1"/>
  <c r="H303" i="1"/>
  <c r="CO262" i="1"/>
  <c r="CJ261" i="1"/>
  <c r="Q262" i="1"/>
  <c r="BW261" i="1"/>
  <c r="BW262" i="1"/>
  <c r="AF262" i="1"/>
  <c r="EM261" i="1"/>
  <c r="EM262" i="1"/>
  <c r="BX262" i="1"/>
  <c r="BX261" i="1"/>
  <c r="CK261" i="1"/>
  <c r="CK262" i="1"/>
  <c r="AC262" i="1"/>
  <c r="EG262" i="1"/>
  <c r="EG261" i="1"/>
  <c r="Y261" i="1"/>
  <c r="Y262" i="1"/>
  <c r="EI262" i="1"/>
  <c r="EI261" i="1"/>
  <c r="AU261" i="1"/>
  <c r="AU262" i="1"/>
  <c r="AM261" i="1"/>
  <c r="AM262" i="1"/>
  <c r="DL261" i="1"/>
  <c r="EL261" i="1"/>
  <c r="R261" i="1"/>
  <c r="ER262" i="1"/>
  <c r="ER261" i="1"/>
  <c r="ED262" i="1"/>
  <c r="ED261" i="1"/>
  <c r="DI262" i="1"/>
  <c r="EN262" i="1"/>
  <c r="EN261" i="1"/>
  <c r="EB262" i="1"/>
  <c r="EB261" i="1"/>
  <c r="DA262" i="1"/>
  <c r="DA261" i="1"/>
  <c r="EP262" i="1"/>
  <c r="EP261" i="1"/>
  <c r="CY261" i="1"/>
  <c r="EF261" i="1"/>
  <c r="DY261" i="1"/>
  <c r="DY262" i="1"/>
  <c r="AB262" i="1"/>
  <c r="AB261" i="1"/>
  <c r="CF261" i="1"/>
  <c r="CT262" i="1"/>
  <c r="AH262" i="1"/>
  <c r="BM261" i="1"/>
  <c r="DG262" i="1"/>
  <c r="AN261" i="1"/>
  <c r="EA262" i="1"/>
  <c r="CD262" i="1"/>
  <c r="CD261" i="1"/>
  <c r="BN262" i="1"/>
  <c r="DX261" i="1"/>
  <c r="DX262" i="1"/>
  <c r="AT261" i="1"/>
  <c r="EO261" i="1"/>
  <c r="EO262" i="1"/>
  <c r="BL262" i="1"/>
  <c r="CP261" i="1"/>
  <c r="DU261" i="1"/>
  <c r="DU262" i="1"/>
  <c r="DW262" i="1"/>
  <c r="AI261" i="1"/>
  <c r="AI262" i="1"/>
  <c r="V261" i="1"/>
  <c r="V262" i="1"/>
  <c r="ES262" i="1"/>
  <c r="ES261" i="1"/>
  <c r="CA261" i="1"/>
  <c r="CA262" i="1"/>
  <c r="CA183" i="1"/>
  <c r="CA184" i="1"/>
  <c r="CA119" i="1"/>
  <c r="CA120" i="1"/>
  <c r="CA312" i="1"/>
  <c r="H252" i="1"/>
  <c r="CA295" i="1"/>
  <c r="CA279" i="1"/>
  <c r="CA283" i="1"/>
  <c r="CA291" i="1"/>
  <c r="CA299" i="1"/>
  <c r="CA287" i="1"/>
  <c r="CB261" i="1" l="1"/>
  <c r="AV262" i="1"/>
  <c r="CL261" i="1"/>
  <c r="CV261" i="1"/>
  <c r="CH261" i="1"/>
  <c r="H258" i="1"/>
  <c r="EJ262" i="1"/>
  <c r="CM261" i="1"/>
  <c r="DH261" i="1"/>
  <c r="BT261" i="1"/>
  <c r="AL261" i="1"/>
  <c r="BV262" i="1"/>
  <c r="CC262" i="1"/>
  <c r="H331" i="1"/>
  <c r="H140" i="1"/>
  <c r="AG261" i="1"/>
  <c r="CX262" i="1"/>
  <c r="W262" i="1"/>
  <c r="CQ262" i="1"/>
  <c r="BU262" i="1"/>
  <c r="CG261" i="1"/>
  <c r="CN262" i="1"/>
  <c r="S262" i="1"/>
  <c r="EQ262" i="1"/>
  <c r="EH262" i="1"/>
  <c r="CR262" i="1"/>
  <c r="BO261" i="1"/>
  <c r="CU262" i="1"/>
  <c r="AJ262" i="1"/>
  <c r="AK262" i="1"/>
  <c r="AA262" i="1"/>
  <c r="CW261" i="1"/>
  <c r="T261" i="1"/>
  <c r="CS262" i="1"/>
  <c r="CI261" i="1"/>
  <c r="DK262" i="1"/>
  <c r="DJ261" i="1"/>
  <c r="EK262" i="1"/>
  <c r="CE261" i="1"/>
  <c r="AE261" i="1"/>
  <c r="EC261" i="1"/>
  <c r="C291" i="1"/>
  <c r="C279" i="1"/>
  <c r="H291" i="1"/>
  <c r="H279" i="1"/>
  <c r="H141" i="1" l="1"/>
  <c r="H332" i="1"/>
  <c r="H142" i="1" l="1"/>
  <c r="H333" i="1"/>
  <c r="H143" i="1" l="1"/>
  <c r="H144" i="1" l="1"/>
  <c r="H145" i="1" l="1"/>
  <c r="H146" i="1" l="1"/>
  <c r="H147" i="1" l="1"/>
  <c r="H148" i="1" l="1"/>
  <c r="H149" i="1" l="1"/>
  <c r="H150" i="1" l="1"/>
  <c r="H151" i="1" l="1"/>
  <c r="H152" i="1" l="1"/>
  <c r="H153" i="1" l="1"/>
  <c r="H154" i="1" l="1"/>
  <c r="H155" i="1" l="1"/>
  <c r="H156" i="1" l="1"/>
  <c r="H157" i="1" l="1"/>
  <c r="H158" i="1" l="1"/>
  <c r="H159" i="1" l="1"/>
  <c r="H160" i="1" l="1"/>
  <c r="H161" i="1" l="1"/>
  <c r="H162" i="1" l="1"/>
  <c r="H163" i="1" l="1"/>
  <c r="H164" i="1" l="1"/>
  <c r="H165" i="1" l="1"/>
  <c r="H166" i="1" l="1"/>
  <c r="H167" i="1" l="1"/>
  <c r="H168" i="1" l="1"/>
  <c r="H169" i="1" l="1"/>
  <c r="F12" i="4" l="1"/>
  <c r="J12" i="4"/>
  <c r="DT71" i="1" l="1"/>
  <c r="DS71" i="1"/>
  <c r="DR71" i="1"/>
  <c r="DQ71" i="1"/>
  <c r="DB71" i="1"/>
  <c r="CZ71" i="1"/>
  <c r="DD71" i="1"/>
  <c r="DC71" i="1"/>
  <c r="DZ71" i="1"/>
  <c r="D998" i="4"/>
  <c r="E878" i="4"/>
  <c r="C878" i="4"/>
  <c r="H878" i="4"/>
  <c r="I878" i="4"/>
  <c r="K878" i="4"/>
  <c r="F878" i="4"/>
  <c r="DQ318" i="1"/>
  <c r="DT318" i="1"/>
  <c r="DD318" i="1"/>
  <c r="CZ318" i="1"/>
  <c r="F998" i="4"/>
  <c r="G998" i="4"/>
  <c r="DR318" i="1"/>
  <c r="D938" i="4"/>
  <c r="G878" i="4"/>
  <c r="E998" i="4"/>
  <c r="E938" i="4"/>
  <c r="C998" i="4"/>
  <c r="I998" i="4"/>
  <c r="H938" i="4"/>
  <c r="J878" i="4"/>
  <c r="DS318" i="1"/>
  <c r="F938" i="4"/>
  <c r="I938" i="4"/>
  <c r="J938" i="4"/>
  <c r="DZ318" i="1"/>
  <c r="DC318" i="1"/>
  <c r="G938" i="4"/>
  <c r="J998" i="4"/>
  <c r="K938" i="4"/>
  <c r="K998" i="4"/>
  <c r="C938" i="4"/>
  <c r="D878" i="4"/>
  <c r="H998" i="4"/>
  <c r="DB318" i="1"/>
  <c r="DZ315" i="1" l="1"/>
  <c r="DZ122" i="1"/>
  <c r="DC315" i="1"/>
  <c r="DC122" i="1"/>
  <c r="DD315" i="1"/>
  <c r="DD122" i="1"/>
  <c r="CZ315" i="1"/>
  <c r="CZ122" i="1"/>
  <c r="DB315" i="1"/>
  <c r="DB122" i="1"/>
  <c r="DQ315" i="1"/>
  <c r="DQ122" i="1"/>
  <c r="DR315" i="1"/>
  <c r="DR122" i="1"/>
  <c r="DS315" i="1"/>
  <c r="DS122" i="1"/>
  <c r="DT315" i="1"/>
  <c r="DT122" i="1"/>
  <c r="D999" i="4"/>
  <c r="D996" i="4"/>
  <c r="D1000" i="4"/>
  <c r="D997" i="4"/>
  <c r="G997" i="4"/>
  <c r="F999" i="4"/>
  <c r="E997" i="4"/>
  <c r="K876" i="4"/>
  <c r="C880" i="4"/>
  <c r="H876" i="4"/>
  <c r="E879" i="4"/>
  <c r="E877" i="4"/>
  <c r="E876" i="4"/>
  <c r="E880" i="4"/>
  <c r="H880" i="4"/>
  <c r="F880" i="4"/>
  <c r="C876" i="4"/>
  <c r="C879" i="4"/>
  <c r="F876" i="4"/>
  <c r="F877" i="4"/>
  <c r="G999" i="4"/>
  <c r="G996" i="4"/>
  <c r="F879" i="4"/>
  <c r="I876" i="4"/>
  <c r="I880" i="4"/>
  <c r="G1000" i="4"/>
  <c r="F996" i="4"/>
  <c r="F997" i="4"/>
  <c r="F1000" i="4"/>
  <c r="C996" i="4"/>
  <c r="C997" i="4"/>
  <c r="D937" i="4"/>
  <c r="D936" i="4"/>
  <c r="E1000" i="4"/>
  <c r="I1000" i="4"/>
  <c r="D940" i="4"/>
  <c r="I996" i="4"/>
  <c r="E936" i="4"/>
  <c r="G879" i="4"/>
  <c r="E937" i="4"/>
  <c r="G876" i="4"/>
  <c r="E940" i="4"/>
  <c r="G880" i="4"/>
  <c r="K880" i="4"/>
  <c r="D939" i="4"/>
  <c r="E999" i="4"/>
  <c r="E996" i="4"/>
  <c r="C999" i="4"/>
  <c r="C877" i="4"/>
  <c r="E939" i="4"/>
  <c r="G877" i="4"/>
  <c r="C1000" i="4"/>
  <c r="D877" i="4"/>
  <c r="D880" i="4"/>
  <c r="D879" i="4"/>
  <c r="D876" i="4"/>
  <c r="H1000" i="4"/>
  <c r="H996" i="4"/>
  <c r="J996" i="4"/>
  <c r="J1000" i="4"/>
  <c r="K1000" i="4"/>
  <c r="K996" i="4"/>
  <c r="G940" i="4"/>
  <c r="G937" i="4"/>
  <c r="G939" i="4"/>
  <c r="G936" i="4"/>
  <c r="H940" i="4"/>
  <c r="H936" i="4"/>
  <c r="C940" i="4"/>
  <c r="C937" i="4"/>
  <c r="C936" i="4"/>
  <c r="C939" i="4"/>
  <c r="J936" i="4"/>
  <c r="J940" i="4"/>
  <c r="I940" i="4"/>
  <c r="I936" i="4"/>
  <c r="K940" i="4"/>
  <c r="K936" i="4"/>
  <c r="F937" i="4"/>
  <c r="F939" i="4"/>
  <c r="F936" i="4"/>
  <c r="F940" i="4"/>
  <c r="J876" i="4"/>
  <c r="J880" i="4"/>
  <c r="J999" i="4" l="1"/>
  <c r="H999" i="4"/>
  <c r="H877" i="4"/>
  <c r="H879" i="4"/>
  <c r="I877" i="4"/>
  <c r="K999" i="4"/>
  <c r="I999" i="4"/>
  <c r="K877" i="4"/>
  <c r="K939" i="4"/>
  <c r="I879" i="4"/>
  <c r="I997" i="4"/>
  <c r="J879" i="4"/>
  <c r="K879" i="4"/>
  <c r="J939" i="4"/>
  <c r="J937" i="4"/>
  <c r="I937" i="4"/>
  <c r="I939" i="4"/>
  <c r="H937" i="4"/>
  <c r="H939" i="4"/>
  <c r="K997" i="4"/>
  <c r="J997" i="4"/>
  <c r="H997" i="4"/>
  <c r="K937" i="4"/>
  <c r="J877" i="4"/>
  <c r="J17" i="4" l="1"/>
  <c r="F17" i="4"/>
  <c r="J16" i="4"/>
  <c r="F16" i="4"/>
  <c r="J14" i="4"/>
  <c r="F14" i="4"/>
  <c r="J15" i="4"/>
  <c r="F15" i="4"/>
  <c r="J20" i="4"/>
  <c r="F20" i="4"/>
  <c r="J13" i="4"/>
  <c r="F13" i="4"/>
  <c r="J19" i="4"/>
  <c r="F19" i="4"/>
  <c r="J18" i="4"/>
  <c r="F18" i="4"/>
  <c r="DZ79" i="1" l="1"/>
  <c r="DT79" i="1"/>
  <c r="DS79" i="1"/>
  <c r="DR79" i="1"/>
  <c r="DQ79" i="1"/>
  <c r="DD79" i="1"/>
  <c r="DC79" i="1"/>
  <c r="DB79" i="1"/>
  <c r="CZ79" i="1"/>
  <c r="CZ91" i="1"/>
  <c r="CZ142" i="1" s="1"/>
  <c r="DZ91" i="1"/>
  <c r="DZ142" i="1" s="1"/>
  <c r="DT91" i="1"/>
  <c r="DT142" i="1" s="1"/>
  <c r="DS91" i="1"/>
  <c r="DS142" i="1" s="1"/>
  <c r="DR91" i="1"/>
  <c r="DR142" i="1" s="1"/>
  <c r="DQ91" i="1"/>
  <c r="DQ142" i="1" s="1"/>
  <c r="DD91" i="1"/>
  <c r="DD142" i="1" s="1"/>
  <c r="DC91" i="1"/>
  <c r="DC142" i="1" s="1"/>
  <c r="DB91" i="1"/>
  <c r="DB142" i="1" s="1"/>
  <c r="DD83" i="1"/>
  <c r="DC83" i="1"/>
  <c r="DB83" i="1"/>
  <c r="CZ83" i="1"/>
  <c r="DZ83" i="1"/>
  <c r="DT83" i="1"/>
  <c r="DS83" i="1"/>
  <c r="DR83" i="1"/>
  <c r="DQ83" i="1"/>
  <c r="DD87" i="1"/>
  <c r="DC87" i="1"/>
  <c r="DB87" i="1"/>
  <c r="CZ87" i="1"/>
  <c r="DT87" i="1"/>
  <c r="DS87" i="1"/>
  <c r="DR87" i="1"/>
  <c r="DQ87" i="1"/>
  <c r="DZ87" i="1"/>
  <c r="DR75" i="1"/>
  <c r="DQ75" i="1"/>
  <c r="DQ126" i="1" s="1"/>
  <c r="DD75" i="1"/>
  <c r="DD126" i="1" s="1"/>
  <c r="DC75" i="1"/>
  <c r="DC126" i="1" s="1"/>
  <c r="DB75" i="1"/>
  <c r="DB126" i="1" s="1"/>
  <c r="CZ75" i="1"/>
  <c r="CZ126" i="1" s="1"/>
  <c r="DZ75" i="1"/>
  <c r="DZ126" i="1" s="1"/>
  <c r="DT75" i="1"/>
  <c r="DT126" i="1" s="1"/>
  <c r="DS75" i="1"/>
  <c r="DS126" i="1" s="1"/>
  <c r="DD330" i="1"/>
  <c r="DB322" i="1"/>
  <c r="DQ319" i="1"/>
  <c r="DB319" i="1"/>
  <c r="J918" i="4"/>
  <c r="F1038" i="4"/>
  <c r="F1036" i="4" s="1"/>
  <c r="G1018" i="4"/>
  <c r="G1019" i="4" s="1"/>
  <c r="F958" i="4"/>
  <c r="H978" i="4"/>
  <c r="J1018" i="4"/>
  <c r="C958" i="4"/>
  <c r="H958" i="4"/>
  <c r="K1018" i="4"/>
  <c r="J978" i="4"/>
  <c r="K1038" i="4"/>
  <c r="H1018" i="4"/>
  <c r="K958" i="4"/>
  <c r="D1018" i="4"/>
  <c r="E978" i="4"/>
  <c r="DZ330" i="1"/>
  <c r="DQ330" i="1"/>
  <c r="DT330" i="1"/>
  <c r="DR330" i="1"/>
  <c r="CZ330" i="1"/>
  <c r="DC330" i="1"/>
  <c r="DB330" i="1"/>
  <c r="DS330" i="1"/>
  <c r="J898" i="4"/>
  <c r="D918" i="4"/>
  <c r="K898" i="4"/>
  <c r="G918" i="4"/>
  <c r="C898" i="4"/>
  <c r="I898" i="4"/>
  <c r="DB326" i="1"/>
  <c r="D1038" i="4"/>
  <c r="H898" i="4"/>
  <c r="CZ322" i="1"/>
  <c r="I1018" i="4"/>
  <c r="F1018" i="4"/>
  <c r="I978" i="4"/>
  <c r="CZ326" i="1"/>
  <c r="DR322" i="1"/>
  <c r="DZ322" i="1"/>
  <c r="DS322" i="1"/>
  <c r="F898" i="4"/>
  <c r="E898" i="4"/>
  <c r="DC322" i="1"/>
  <c r="DD322" i="1"/>
  <c r="D898" i="4"/>
  <c r="D958" i="4"/>
  <c r="DQ322" i="1"/>
  <c r="I958" i="4"/>
  <c r="C1018" i="4"/>
  <c r="E1038" i="4"/>
  <c r="E1018" i="4"/>
  <c r="E918" i="4"/>
  <c r="F978" i="4"/>
  <c r="I1038" i="4"/>
  <c r="DC326" i="1"/>
  <c r="DQ326" i="1"/>
  <c r="C978" i="4"/>
  <c r="DZ326" i="1"/>
  <c r="H1038" i="4"/>
  <c r="G1038" i="4"/>
  <c r="E958" i="4"/>
  <c r="D978" i="4"/>
  <c r="J1038" i="4"/>
  <c r="C1038" i="4"/>
  <c r="G958" i="4"/>
  <c r="DT322" i="1"/>
  <c r="C918" i="4"/>
  <c r="J958" i="4"/>
  <c r="G978" i="4"/>
  <c r="DT326" i="1"/>
  <c r="K918" i="4"/>
  <c r="DS326" i="1"/>
  <c r="I918" i="4"/>
  <c r="DD326" i="1"/>
  <c r="F918" i="4"/>
  <c r="DR326" i="1"/>
  <c r="H918" i="4"/>
  <c r="K978" i="4"/>
  <c r="G898" i="4"/>
  <c r="DC319" i="1" l="1"/>
  <c r="DD319" i="1"/>
  <c r="CZ319" i="1"/>
  <c r="DZ319" i="1"/>
  <c r="DS319" i="1"/>
  <c r="DT319" i="1"/>
  <c r="DR319" i="1"/>
  <c r="DR126" i="1"/>
  <c r="DZ331" i="1"/>
  <c r="DZ138" i="1"/>
  <c r="DQ331" i="1"/>
  <c r="DQ138" i="1"/>
  <c r="DR331" i="1"/>
  <c r="DR138" i="1"/>
  <c r="DS331" i="1"/>
  <c r="DS138" i="1"/>
  <c r="DT331" i="1"/>
  <c r="DT138" i="1"/>
  <c r="CZ323" i="1"/>
  <c r="CZ130" i="1"/>
  <c r="CZ331" i="1"/>
  <c r="CZ138" i="1"/>
  <c r="DB323" i="1"/>
  <c r="DB130" i="1"/>
  <c r="DB331" i="1"/>
  <c r="DB138" i="1"/>
  <c r="DC323" i="1"/>
  <c r="DC130" i="1"/>
  <c r="DC331" i="1"/>
  <c r="DC138" i="1"/>
  <c r="DD323" i="1"/>
  <c r="DD130" i="1"/>
  <c r="DD331" i="1"/>
  <c r="DD138" i="1"/>
  <c r="DQ323" i="1"/>
  <c r="DQ130" i="1"/>
  <c r="DQ327" i="1"/>
  <c r="DQ134" i="1"/>
  <c r="DR323" i="1"/>
  <c r="DR130" i="1"/>
  <c r="DR327" i="1"/>
  <c r="DR134" i="1"/>
  <c r="DS323" i="1"/>
  <c r="DS130" i="1"/>
  <c r="DS327" i="1"/>
  <c r="DS134" i="1"/>
  <c r="DT323" i="1"/>
  <c r="DT130" i="1"/>
  <c r="DT327" i="1"/>
  <c r="DT134" i="1"/>
  <c r="DZ323" i="1"/>
  <c r="DZ130" i="1"/>
  <c r="DZ327" i="1"/>
  <c r="DZ134" i="1"/>
  <c r="CZ327" i="1"/>
  <c r="CZ134" i="1"/>
  <c r="DB327" i="1"/>
  <c r="DB134" i="1"/>
  <c r="DC327" i="1"/>
  <c r="DC134" i="1"/>
  <c r="DD327" i="1"/>
  <c r="DD134" i="1"/>
  <c r="DC64" i="1"/>
  <c r="DC115" i="1" s="1"/>
  <c r="DC166" i="1" s="1"/>
  <c r="DC103" i="1"/>
  <c r="DC154" i="1" s="1"/>
  <c r="DD64" i="1"/>
  <c r="DD115" i="1" s="1"/>
  <c r="DD166" i="1" s="1"/>
  <c r="DD103" i="1"/>
  <c r="DD154" i="1" s="1"/>
  <c r="DR64" i="1"/>
  <c r="DR115" i="1" s="1"/>
  <c r="DR166" i="1" s="1"/>
  <c r="DR103" i="1"/>
  <c r="DR154" i="1" s="1"/>
  <c r="DZ64" i="1"/>
  <c r="DZ115" i="1" s="1"/>
  <c r="DZ166" i="1" s="1"/>
  <c r="DZ103" i="1"/>
  <c r="DZ154" i="1" s="1"/>
  <c r="DQ64" i="1"/>
  <c r="DQ115" i="1" s="1"/>
  <c r="DQ166" i="1" s="1"/>
  <c r="DQ103" i="1"/>
  <c r="DQ154" i="1" s="1"/>
  <c r="DZ56" i="1"/>
  <c r="DZ107" i="1" s="1"/>
  <c r="DZ158" i="1" s="1"/>
  <c r="DZ95" i="1"/>
  <c r="DS64" i="1"/>
  <c r="DS115" i="1" s="1"/>
  <c r="DS166" i="1" s="1"/>
  <c r="DS103" i="1"/>
  <c r="DS154" i="1" s="1"/>
  <c r="CZ56" i="1"/>
  <c r="CZ107" i="1" s="1"/>
  <c r="CZ158" i="1" s="1"/>
  <c r="CZ95" i="1"/>
  <c r="DT64" i="1"/>
  <c r="DT115" i="1" s="1"/>
  <c r="DT166" i="1" s="1"/>
  <c r="DT103" i="1"/>
  <c r="DT154" i="1" s="1"/>
  <c r="DQ56" i="1"/>
  <c r="DQ107" i="1" s="1"/>
  <c r="DQ95" i="1"/>
  <c r="CZ64" i="1"/>
  <c r="CZ115" i="1" s="1"/>
  <c r="CZ166" i="1" s="1"/>
  <c r="CZ103" i="1"/>
  <c r="CZ154" i="1" s="1"/>
  <c r="DR56" i="1"/>
  <c r="DR107" i="1" s="1"/>
  <c r="DR95" i="1"/>
  <c r="DB64" i="1"/>
  <c r="DB115" i="1" s="1"/>
  <c r="DB166" i="1" s="1"/>
  <c r="DB103" i="1"/>
  <c r="DB154" i="1" s="1"/>
  <c r="DS56" i="1"/>
  <c r="DS107" i="1" s="1"/>
  <c r="DS95" i="1"/>
  <c r="DT60" i="1"/>
  <c r="DT111" i="1" s="1"/>
  <c r="DT99" i="1"/>
  <c r="DT56" i="1"/>
  <c r="DT107" i="1" s="1"/>
  <c r="DT95" i="1"/>
  <c r="DR60" i="1"/>
  <c r="DR111" i="1" s="1"/>
  <c r="DR162" i="1" s="1"/>
  <c r="DR99" i="1"/>
  <c r="DR150" i="1" s="1"/>
  <c r="DB56" i="1"/>
  <c r="DB107" i="1" s="1"/>
  <c r="DB158" i="1" s="1"/>
  <c r="DB95" i="1"/>
  <c r="DB146" i="1" s="1"/>
  <c r="DS60" i="1"/>
  <c r="DS111" i="1" s="1"/>
  <c r="DS162" i="1" s="1"/>
  <c r="DS99" i="1"/>
  <c r="DS150" i="1" s="1"/>
  <c r="DC56" i="1"/>
  <c r="DC107" i="1" s="1"/>
  <c r="DC158" i="1" s="1"/>
  <c r="DC95" i="1"/>
  <c r="DC146" i="1" s="1"/>
  <c r="CZ60" i="1"/>
  <c r="CZ111" i="1" s="1"/>
  <c r="CZ162" i="1" s="1"/>
  <c r="CZ99" i="1"/>
  <c r="CZ150" i="1" s="1"/>
  <c r="DD56" i="1"/>
  <c r="DD107" i="1" s="1"/>
  <c r="DD158" i="1" s="1"/>
  <c r="DD95" i="1"/>
  <c r="DD146" i="1" s="1"/>
  <c r="DB60" i="1"/>
  <c r="DB111" i="1" s="1"/>
  <c r="DB162" i="1" s="1"/>
  <c r="DB99" i="1"/>
  <c r="DB150" i="1" s="1"/>
  <c r="DC60" i="1"/>
  <c r="DC111" i="1" s="1"/>
  <c r="DC99" i="1"/>
  <c r="DD60" i="1"/>
  <c r="DD111" i="1" s="1"/>
  <c r="DD99" i="1"/>
  <c r="DZ99" i="1"/>
  <c r="DZ60" i="1"/>
  <c r="DZ111" i="1" s="1"/>
  <c r="DQ60" i="1"/>
  <c r="DQ111" i="1" s="1"/>
  <c r="DQ99" i="1"/>
  <c r="G1017" i="4"/>
  <c r="G1016" i="4"/>
  <c r="F1040" i="4"/>
  <c r="F1039" i="4"/>
  <c r="DZ351" i="1"/>
  <c r="DD351" i="1"/>
  <c r="DD339" i="1"/>
  <c r="CZ351" i="1"/>
  <c r="DB343" i="1"/>
  <c r="DB355" i="1"/>
  <c r="CZ355" i="1"/>
  <c r="CZ343" i="1"/>
  <c r="J916" i="4"/>
  <c r="J920" i="4"/>
  <c r="E980" i="4"/>
  <c r="K956" i="4"/>
  <c r="H1016" i="4"/>
  <c r="K1016" i="4"/>
  <c r="H956" i="4"/>
  <c r="C957" i="4"/>
  <c r="J1016" i="4"/>
  <c r="H980" i="4"/>
  <c r="F957" i="4"/>
  <c r="G1020" i="4"/>
  <c r="F1037" i="4"/>
  <c r="F956" i="4"/>
  <c r="H1020" i="4"/>
  <c r="J1020" i="4"/>
  <c r="F959" i="4"/>
  <c r="F960" i="4"/>
  <c r="J980" i="4"/>
  <c r="J976" i="4"/>
  <c r="C960" i="4"/>
  <c r="C956" i="4"/>
  <c r="C959" i="4"/>
  <c r="K1020" i="4"/>
  <c r="H960" i="4"/>
  <c r="E977" i="4"/>
  <c r="D1019" i="4"/>
  <c r="D1017" i="4"/>
  <c r="K960" i="4"/>
  <c r="E976" i="4"/>
  <c r="E979" i="4"/>
  <c r="D1016" i="4"/>
  <c r="D1020" i="4"/>
  <c r="K1036" i="4"/>
  <c r="K1040" i="4"/>
  <c r="H976" i="4"/>
  <c r="D1037" i="4"/>
  <c r="D1040" i="4"/>
  <c r="D1036" i="4"/>
  <c r="D1039" i="4"/>
  <c r="G1037" i="4"/>
  <c r="G1040" i="4"/>
  <c r="G1039" i="4"/>
  <c r="G1036" i="4"/>
  <c r="I980" i="4"/>
  <c r="I976" i="4"/>
  <c r="I900" i="4"/>
  <c r="I896" i="4"/>
  <c r="F1016" i="4"/>
  <c r="F1020" i="4"/>
  <c r="F1019" i="4"/>
  <c r="F1017" i="4"/>
  <c r="I1016" i="4"/>
  <c r="I1020" i="4"/>
  <c r="C896" i="4"/>
  <c r="C897" i="4"/>
  <c r="C899" i="4"/>
  <c r="C900" i="4"/>
  <c r="I1040" i="4"/>
  <c r="I1036" i="4"/>
  <c r="C1036" i="4"/>
  <c r="C1037" i="4"/>
  <c r="C1040" i="4"/>
  <c r="C1039" i="4"/>
  <c r="E1016" i="4"/>
  <c r="E1019" i="4"/>
  <c r="E1020" i="4"/>
  <c r="E1017" i="4"/>
  <c r="G916" i="4"/>
  <c r="G920" i="4"/>
  <c r="G919" i="4"/>
  <c r="G917" i="4"/>
  <c r="DZ354" i="1"/>
  <c r="DZ342" i="1"/>
  <c r="C976" i="4"/>
  <c r="C979" i="4"/>
  <c r="C977" i="4"/>
  <c r="C980" i="4"/>
  <c r="K980" i="4"/>
  <c r="K976" i="4"/>
  <c r="J1040" i="4"/>
  <c r="J1036" i="4"/>
  <c r="E1040" i="4"/>
  <c r="E1036" i="4"/>
  <c r="E1037" i="4"/>
  <c r="E1039" i="4"/>
  <c r="K896" i="4"/>
  <c r="K900" i="4"/>
  <c r="DD354" i="1"/>
  <c r="DD342" i="1"/>
  <c r="C919" i="4"/>
  <c r="C920" i="4"/>
  <c r="C916" i="4"/>
  <c r="C917" i="4"/>
  <c r="G959" i="4"/>
  <c r="G960" i="4"/>
  <c r="G957" i="4"/>
  <c r="G956" i="4"/>
  <c r="F976" i="4"/>
  <c r="F980" i="4"/>
  <c r="F979" i="4"/>
  <c r="F977" i="4"/>
  <c r="C1019" i="4"/>
  <c r="C1017" i="4"/>
  <c r="C1016" i="4"/>
  <c r="C1020" i="4"/>
  <c r="DR342" i="1"/>
  <c r="DR354" i="1"/>
  <c r="D919" i="4"/>
  <c r="D917" i="4"/>
  <c r="D916" i="4"/>
  <c r="D920" i="4"/>
  <c r="DQ342" i="1"/>
  <c r="DQ354" i="1"/>
  <c r="DT354" i="1"/>
  <c r="DT342" i="1"/>
  <c r="E919" i="4"/>
  <c r="E916" i="4"/>
  <c r="E917" i="4"/>
  <c r="E920" i="4"/>
  <c r="I916" i="4"/>
  <c r="I920" i="4"/>
  <c r="I960" i="4"/>
  <c r="I956" i="4"/>
  <c r="DS342" i="1"/>
  <c r="DS354" i="1"/>
  <c r="G976" i="4"/>
  <c r="G980" i="4"/>
  <c r="G979" i="4"/>
  <c r="G977" i="4"/>
  <c r="J900" i="4"/>
  <c r="J896" i="4"/>
  <c r="CZ342" i="1"/>
  <c r="CZ354" i="1"/>
  <c r="H1036" i="4"/>
  <c r="H1040" i="4"/>
  <c r="J960" i="4"/>
  <c r="J956" i="4"/>
  <c r="D957" i="4"/>
  <c r="D960" i="4"/>
  <c r="D956" i="4"/>
  <c r="D959" i="4"/>
  <c r="DC342" i="1"/>
  <c r="DC354" i="1"/>
  <c r="G896" i="4"/>
  <c r="G899" i="4"/>
  <c r="G900" i="4"/>
  <c r="G897" i="4"/>
  <c r="D900" i="4"/>
  <c r="D896" i="4"/>
  <c r="D899" i="4"/>
  <c r="D897" i="4"/>
  <c r="K916" i="4"/>
  <c r="K920" i="4"/>
  <c r="D980" i="4"/>
  <c r="D979" i="4"/>
  <c r="D976" i="4"/>
  <c r="D977" i="4"/>
  <c r="E956" i="4"/>
  <c r="E960" i="4"/>
  <c r="E957" i="4"/>
  <c r="E959" i="4"/>
  <c r="H916" i="4"/>
  <c r="H920" i="4"/>
  <c r="E899" i="4"/>
  <c r="E897" i="4"/>
  <c r="E900" i="4"/>
  <c r="E896" i="4"/>
  <c r="F917" i="4"/>
  <c r="F919" i="4"/>
  <c r="F920" i="4"/>
  <c r="F916" i="4"/>
  <c r="F899" i="4"/>
  <c r="F897" i="4"/>
  <c r="F896" i="4"/>
  <c r="F900" i="4"/>
  <c r="DB342" i="1"/>
  <c r="DB354" i="1"/>
  <c r="H900" i="4"/>
  <c r="H896" i="4"/>
  <c r="DC339" i="1" l="1"/>
  <c r="DC351" i="1"/>
  <c r="DR343" i="1"/>
  <c r="DR355" i="1"/>
  <c r="DS343" i="1"/>
  <c r="DT339" i="1"/>
  <c r="DT146" i="1"/>
  <c r="DT351" i="1"/>
  <c r="DT158" i="1"/>
  <c r="DT343" i="1"/>
  <c r="DT150" i="1"/>
  <c r="DT355" i="1"/>
  <c r="DT162" i="1"/>
  <c r="DS339" i="1"/>
  <c r="DS146" i="1"/>
  <c r="DS351" i="1"/>
  <c r="DS158" i="1"/>
  <c r="DR351" i="1"/>
  <c r="DR158" i="1"/>
  <c r="DR339" i="1"/>
  <c r="DR146" i="1"/>
  <c r="DB339" i="1"/>
  <c r="DQ343" i="1"/>
  <c r="DQ150" i="1"/>
  <c r="DS355" i="1"/>
  <c r="DB351" i="1"/>
  <c r="DQ355" i="1"/>
  <c r="DQ162" i="1"/>
  <c r="DZ355" i="1"/>
  <c r="DZ162" i="1"/>
  <c r="DQ339" i="1"/>
  <c r="DQ146" i="1"/>
  <c r="DZ343" i="1"/>
  <c r="DZ150" i="1"/>
  <c r="DQ351" i="1"/>
  <c r="DQ158" i="1"/>
  <c r="DD343" i="1"/>
  <c r="DD150" i="1"/>
  <c r="DD355" i="1"/>
  <c r="DD162" i="1"/>
  <c r="DC343" i="1"/>
  <c r="DC150" i="1"/>
  <c r="CZ339" i="1"/>
  <c r="CZ146" i="1"/>
  <c r="DC355" i="1"/>
  <c r="DC162" i="1"/>
  <c r="DZ339" i="1"/>
  <c r="DZ146" i="1"/>
  <c r="H979" i="4"/>
  <c r="J1017" i="4"/>
  <c r="K1017" i="4"/>
  <c r="K957" i="4"/>
  <c r="J919" i="4"/>
  <c r="J917" i="4"/>
  <c r="H957" i="4"/>
  <c r="J977" i="4"/>
  <c r="I1039" i="4"/>
  <c r="H1017" i="4"/>
  <c r="J1019" i="4"/>
  <c r="J979" i="4"/>
  <c r="H1019" i="4"/>
  <c r="K1019" i="4"/>
  <c r="H959" i="4"/>
  <c r="I979" i="4"/>
  <c r="K959" i="4"/>
  <c r="J899" i="4"/>
  <c r="I919" i="4"/>
  <c r="H977" i="4"/>
  <c r="K1039" i="4"/>
  <c r="K1037" i="4"/>
  <c r="K919" i="4"/>
  <c r="J957" i="4"/>
  <c r="I1017" i="4"/>
  <c r="J959" i="4"/>
  <c r="I917" i="4"/>
  <c r="I897" i="4"/>
  <c r="K899" i="4"/>
  <c r="I1019" i="4"/>
  <c r="I899" i="4"/>
  <c r="K897" i="4"/>
  <c r="I977" i="4"/>
  <c r="H917" i="4"/>
  <c r="I1037" i="4"/>
  <c r="J1037" i="4"/>
  <c r="I957" i="4"/>
  <c r="H919" i="4"/>
  <c r="J1039" i="4"/>
  <c r="I959" i="4"/>
  <c r="H1039" i="4"/>
  <c r="J897" i="4"/>
  <c r="H1037" i="4"/>
  <c r="K917" i="4"/>
  <c r="H899" i="4"/>
  <c r="K979" i="4"/>
  <c r="H897" i="4"/>
  <c r="K977" i="4"/>
  <c r="O1074" i="4" l="1"/>
  <c r="O1075" i="4" s="1"/>
  <c r="O1076" i="4" l="1"/>
  <c r="O1077" i="4" l="1"/>
  <c r="O1078" i="4" l="1"/>
  <c r="O1079" i="4" l="1"/>
  <c r="D334" i="1" l="1"/>
  <c r="F90" i="1"/>
  <c r="F141" i="1" s="1"/>
  <c r="D284" i="1"/>
  <c r="F91" i="1"/>
  <c r="F142" i="1" s="1"/>
  <c r="F93" i="1"/>
  <c r="F144" i="1" s="1"/>
  <c r="D286" i="1"/>
  <c r="D337" i="1"/>
  <c r="F94" i="1"/>
  <c r="F145" i="1" s="1"/>
  <c r="D338" i="1"/>
  <c r="F114" i="1"/>
  <c r="F165" i="1" s="1"/>
  <c r="D114" i="1"/>
  <c r="D165" i="1" s="1"/>
  <c r="D115" i="1"/>
  <c r="D166" i="1" s="1"/>
  <c r="F115" i="1"/>
  <c r="F166" i="1" s="1"/>
  <c r="D117" i="1"/>
  <c r="D168" i="1" s="1"/>
  <c r="F117" i="1"/>
  <c r="F168" i="1" s="1"/>
  <c r="F118" i="1"/>
  <c r="F169" i="1" s="1"/>
  <c r="D118" i="1"/>
  <c r="D169" i="1" s="1"/>
  <c r="G103" i="1"/>
  <c r="G105" i="1"/>
  <c r="G106" i="1"/>
  <c r="G102" i="1"/>
  <c r="G114" i="1" s="1"/>
  <c r="DF335" i="1"/>
  <c r="DE335" i="1"/>
  <c r="H106" i="1"/>
  <c r="H117" i="1"/>
  <c r="H102" i="1"/>
  <c r="H94" i="1"/>
  <c r="H103" i="1"/>
  <c r="H93" i="1"/>
  <c r="DE359" i="1"/>
  <c r="H105" i="1"/>
  <c r="H118" i="1"/>
  <c r="H115" i="1"/>
  <c r="H91" i="1"/>
  <c r="H114" i="1"/>
  <c r="DF347" i="1"/>
  <c r="DZ337" i="1"/>
  <c r="DF337" i="1"/>
  <c r="DS337" i="1"/>
  <c r="DT337" i="1"/>
  <c r="DR337" i="1"/>
  <c r="DD337" i="1"/>
  <c r="DE337" i="1"/>
  <c r="DS361" i="1"/>
  <c r="DF362" i="1"/>
  <c r="DQ337" i="1"/>
  <c r="DE334" i="1"/>
  <c r="CZ337" i="1"/>
  <c r="DD361" i="1"/>
  <c r="DF338" i="1"/>
  <c r="DB337" i="1"/>
  <c r="DC337" i="1"/>
  <c r="DF334" i="1"/>
  <c r="DT349" i="1"/>
  <c r="DF361" i="1"/>
  <c r="CZ361" i="1"/>
  <c r="DP349" i="1"/>
  <c r="DZ361" i="1"/>
  <c r="DQ349" i="1"/>
  <c r="DP337" i="1"/>
  <c r="DB349" i="1"/>
  <c r="DE338" i="1"/>
  <c r="DE361" i="1"/>
  <c r="DR349" i="1"/>
  <c r="DC361" i="1"/>
  <c r="DE346" i="1"/>
  <c r="DP361" i="1"/>
  <c r="DE362" i="1"/>
  <c r="DF358" i="1"/>
  <c r="DP181" i="1"/>
  <c r="DP259" i="1" s="1"/>
  <c r="DP182" i="1"/>
  <c r="DP284" i="1"/>
  <c r="DP283" i="1"/>
  <c r="DP298" i="1"/>
  <c r="DP287" i="1"/>
  <c r="DP295" i="1"/>
  <c r="DP308" i="1"/>
  <c r="DP311" i="1"/>
  <c r="DP296" i="1"/>
  <c r="DP299" i="1"/>
  <c r="DP307" i="1"/>
  <c r="DP286" i="1"/>
  <c r="DP178" i="1"/>
  <c r="C178" i="1" s="1"/>
  <c r="DP310" i="1"/>
  <c r="DP334" i="1"/>
  <c r="H90" i="1"/>
  <c r="DP358" i="1"/>
  <c r="DP350" i="1"/>
  <c r="DP346" i="1"/>
  <c r="DR338" i="1"/>
  <c r="DP335" i="1"/>
  <c r="DP362" i="1"/>
  <c r="DP338" i="1"/>
  <c r="DR334" i="1"/>
  <c r="CZ338" i="1"/>
  <c r="DZ334" i="1"/>
  <c r="DP359" i="1"/>
  <c r="DB334" i="1"/>
  <c r="DP347" i="1"/>
  <c r="DB338" i="1"/>
  <c r="DC338" i="1"/>
  <c r="DS335" i="1"/>
  <c r="DT334" i="1"/>
  <c r="DT338" i="1"/>
  <c r="DS334" i="1"/>
  <c r="DD334" i="1"/>
  <c r="DZ335" i="1"/>
  <c r="DB346" i="1"/>
  <c r="DQ346" i="1"/>
  <c r="DQ334" i="1"/>
  <c r="DQ338" i="1"/>
  <c r="DT335" i="1"/>
  <c r="DS338" i="1"/>
  <c r="DC334" i="1"/>
  <c r="CZ335" i="1"/>
  <c r="DR346" i="1"/>
  <c r="DB362" i="1"/>
  <c r="DQ335" i="1"/>
  <c r="DD338" i="1"/>
  <c r="DZ338" i="1"/>
  <c r="DS350" i="1"/>
  <c r="CZ334" i="1"/>
  <c r="DC335" i="1"/>
  <c r="DB335" i="1"/>
  <c r="DC346" i="1"/>
  <c r="DR335" i="1"/>
  <c r="DD335" i="1"/>
  <c r="DQ362" i="1"/>
  <c r="DQ359" i="1"/>
  <c r="DT359" i="1"/>
  <c r="DD359" i="1"/>
  <c r="DD350" i="1"/>
  <c r="DC350" i="1"/>
  <c r="DZ350" i="1"/>
  <c r="DS359" i="1"/>
  <c r="CZ359" i="1"/>
  <c r="DT358" i="1"/>
  <c r="DR362" i="1"/>
  <c r="DB347" i="1"/>
  <c r="DC359" i="1"/>
  <c r="CZ362" i="1"/>
  <c r="DS358" i="1"/>
  <c r="DD358" i="1"/>
  <c r="CZ358" i="1"/>
  <c r="DT350" i="1"/>
  <c r="DR359" i="1"/>
  <c r="DP179" i="1"/>
  <c r="DP176" i="1"/>
  <c r="DZ359" i="1"/>
  <c r="DP175" i="1"/>
  <c r="DP253" i="1" s="1"/>
  <c r="DZ358" i="1"/>
  <c r="I91" i="1" l="1"/>
  <c r="I115" i="1"/>
  <c r="I102" i="1"/>
  <c r="I93" i="1"/>
  <c r="I103" i="1"/>
  <c r="I105" i="1"/>
  <c r="I117" i="1"/>
  <c r="I94" i="1"/>
  <c r="I99" i="1"/>
  <c r="I95" i="1"/>
  <c r="I106" i="1"/>
  <c r="I111" i="1"/>
  <c r="I107" i="1"/>
  <c r="I118" i="1"/>
  <c r="I120" i="1"/>
  <c r="I119" i="1"/>
  <c r="I121" i="1"/>
  <c r="I123" i="1"/>
  <c r="I124" i="1"/>
  <c r="I122" i="1"/>
  <c r="I125" i="1"/>
  <c r="I126" i="1"/>
  <c r="I127" i="1"/>
  <c r="I128" i="1"/>
  <c r="I129" i="1"/>
  <c r="I130" i="1"/>
  <c r="I131" i="1"/>
  <c r="I132" i="1"/>
  <c r="I133" i="1"/>
  <c r="I134" i="1"/>
  <c r="I90" i="1"/>
  <c r="I136" i="1"/>
  <c r="I112" i="1"/>
  <c r="I110" i="1"/>
  <c r="I98" i="1"/>
  <c r="I113" i="1"/>
  <c r="I92" i="1"/>
  <c r="I96" i="1"/>
  <c r="I116" i="1"/>
  <c r="I109" i="1"/>
  <c r="I101" i="1"/>
  <c r="I97" i="1"/>
  <c r="I137" i="1"/>
  <c r="I108" i="1"/>
  <c r="I135" i="1"/>
  <c r="I104" i="1"/>
  <c r="I138" i="1"/>
  <c r="I100" i="1"/>
  <c r="I174"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71" i="1"/>
  <c r="I169" i="1"/>
  <c r="I170" i="1"/>
  <c r="I173" i="1"/>
  <c r="I172" i="1"/>
  <c r="I114" i="1"/>
  <c r="C299" i="1"/>
  <c r="C311" i="1"/>
  <c r="C308" i="1"/>
  <c r="H295" i="1"/>
  <c r="C310" i="1"/>
  <c r="C307" i="1"/>
  <c r="D362" i="1"/>
  <c r="F362" i="1"/>
  <c r="F310" i="1"/>
  <c r="D310" i="1"/>
  <c r="F308" i="1"/>
  <c r="D308" i="1"/>
  <c r="D358" i="1"/>
  <c r="F358" i="1"/>
  <c r="F338" i="1"/>
  <c r="F334" i="1"/>
  <c r="F286" i="1"/>
  <c r="F284" i="1"/>
  <c r="DE358" i="1"/>
  <c r="CZ347" i="1"/>
  <c r="DR347" i="1"/>
  <c r="C259" i="1"/>
  <c r="H259" i="1"/>
  <c r="DC347" i="1"/>
  <c r="DT362" i="1"/>
  <c r="DE347" i="1"/>
  <c r="CZ346" i="1"/>
  <c r="DC362" i="1"/>
  <c r="DC358" i="1"/>
  <c r="DC349" i="1"/>
  <c r="DB350" i="1"/>
  <c r="H310" i="1"/>
  <c r="H308" i="1"/>
  <c r="H298" i="1"/>
  <c r="DS346" i="1"/>
  <c r="C287" i="1"/>
  <c r="H307" i="1"/>
  <c r="H287" i="1"/>
  <c r="F361" i="1"/>
  <c r="DR358" i="1"/>
  <c r="DD347" i="1"/>
  <c r="DQ350" i="1"/>
  <c r="C295" i="1"/>
  <c r="DT361" i="1"/>
  <c r="DS362" i="1"/>
  <c r="DQ358" i="1"/>
  <c r="DZ346" i="1"/>
  <c r="DQ347" i="1"/>
  <c r="DS347" i="1"/>
  <c r="DT347" i="1"/>
  <c r="DR350" i="1"/>
  <c r="DZ347" i="1"/>
  <c r="CZ350" i="1"/>
  <c r="C253" i="1"/>
  <c r="H253" i="1"/>
  <c r="C179" i="1"/>
  <c r="H179" i="1"/>
  <c r="DP257" i="1"/>
  <c r="DB358" i="1"/>
  <c r="DZ362" i="1"/>
  <c r="C176" i="1"/>
  <c r="DP254" i="1"/>
  <c r="H176" i="1"/>
  <c r="C182" i="1"/>
  <c r="DP260" i="1"/>
  <c r="H182" i="1"/>
  <c r="H334" i="1"/>
  <c r="C296" i="1"/>
  <c r="H296" i="1"/>
  <c r="H311" i="1"/>
  <c r="C181" i="1"/>
  <c r="H181" i="1"/>
  <c r="DB359" i="1"/>
  <c r="H283" i="1"/>
  <c r="C283" i="1"/>
  <c r="DD346" i="1"/>
  <c r="C284" i="1"/>
  <c r="H284" i="1"/>
  <c r="H299" i="1"/>
  <c r="DD362" i="1"/>
  <c r="DT346" i="1"/>
  <c r="C175" i="1"/>
  <c r="H175" i="1"/>
  <c r="DR361" i="1"/>
  <c r="DB361" i="1"/>
  <c r="DE350" i="1"/>
  <c r="CZ349" i="1"/>
  <c r="DF350" i="1"/>
  <c r="DF359" i="1"/>
  <c r="DE349" i="1"/>
  <c r="DD349" i="1"/>
  <c r="DF346" i="1"/>
  <c r="DF349" i="1"/>
  <c r="DQ361" i="1"/>
  <c r="DS349" i="1"/>
  <c r="C298" i="1"/>
  <c r="DP256" i="1"/>
  <c r="DZ349" i="1"/>
  <c r="C286" i="1"/>
  <c r="H286" i="1"/>
  <c r="H178" i="1"/>
  <c r="G115" i="1"/>
  <c r="G118" i="1"/>
  <c r="G117" i="1"/>
  <c r="D181" i="1"/>
  <c r="D307" i="1"/>
  <c r="D359" i="1"/>
  <c r="F182" i="1"/>
  <c r="F311" i="1"/>
  <c r="F359" i="1"/>
  <c r="D361" i="1"/>
  <c r="D182" i="1"/>
  <c r="D311" i="1"/>
  <c r="D335" i="1"/>
  <c r="F283" i="1"/>
  <c r="F175" i="1"/>
  <c r="F181" i="1"/>
  <c r="F307" i="1"/>
  <c r="D175" i="1"/>
  <c r="D283" i="1"/>
  <c r="D287" i="1"/>
  <c r="D176" i="1"/>
  <c r="F287" i="1"/>
  <c r="F176" i="1"/>
  <c r="F337" i="1"/>
  <c r="F335" i="1"/>
  <c r="I179" i="1" l="1"/>
  <c r="I181" i="1"/>
  <c r="I182" i="1"/>
  <c r="I183" i="1"/>
  <c r="I175" i="1"/>
  <c r="I193" i="1"/>
  <c r="I194" i="1"/>
  <c r="I225" i="1"/>
  <c r="I203" i="1"/>
  <c r="I232" i="1"/>
  <c r="I218" i="1"/>
  <c r="I236" i="1"/>
  <c r="I210" i="1"/>
  <c r="I185" i="1"/>
  <c r="I243" i="1"/>
  <c r="I238" i="1"/>
  <c r="I187" i="1"/>
  <c r="I206" i="1"/>
  <c r="I227" i="1"/>
  <c r="I247" i="1"/>
  <c r="I229" i="1"/>
  <c r="I224" i="1"/>
  <c r="I186" i="1"/>
  <c r="I197" i="1"/>
  <c r="I199" i="1"/>
  <c r="I204" i="1"/>
  <c r="I209" i="1"/>
  <c r="I216" i="1"/>
  <c r="I188" i="1"/>
  <c r="I190" i="1"/>
  <c r="I212" i="1"/>
  <c r="I234" i="1"/>
  <c r="I196" i="1"/>
  <c r="I223" i="1"/>
  <c r="I231" i="1"/>
  <c r="I241" i="1"/>
  <c r="I233" i="1"/>
  <c r="I245" i="1"/>
  <c r="I226" i="1"/>
  <c r="I220" i="1"/>
  <c r="I208" i="1"/>
  <c r="I198" i="1"/>
  <c r="I235" i="1"/>
  <c r="I177" i="1"/>
  <c r="I240" i="1"/>
  <c r="I191" i="1"/>
  <c r="I207" i="1"/>
  <c r="I237" i="1"/>
  <c r="I189" i="1"/>
  <c r="I211" i="1"/>
  <c r="I195" i="1"/>
  <c r="I239" i="1"/>
  <c r="I217" i="1"/>
  <c r="I230" i="1"/>
  <c r="I201" i="1"/>
  <c r="I221" i="1"/>
  <c r="I192" i="1"/>
  <c r="I214" i="1"/>
  <c r="I213" i="1"/>
  <c r="I205" i="1"/>
  <c r="I180" i="1"/>
  <c r="I244" i="1"/>
  <c r="I242" i="1"/>
  <c r="I222" i="1"/>
  <c r="I200" i="1"/>
  <c r="I219" i="1"/>
  <c r="I202" i="1"/>
  <c r="I246" i="1"/>
  <c r="I215" i="1"/>
  <c r="I184" i="1"/>
  <c r="I228" i="1"/>
  <c r="I176" i="1"/>
  <c r="I178" i="1"/>
  <c r="F254" i="1"/>
  <c r="D253" i="1"/>
  <c r="F259" i="1"/>
  <c r="D260" i="1"/>
  <c r="D254" i="1"/>
  <c r="F253" i="1"/>
  <c r="D259" i="1"/>
  <c r="H260" i="1"/>
  <c r="C260" i="1"/>
  <c r="H254" i="1"/>
  <c r="C254" i="1"/>
  <c r="H335" i="1"/>
  <c r="C257" i="1"/>
  <c r="H257" i="1"/>
  <c r="F260" i="1"/>
  <c r="C256" i="1"/>
  <c r="H256" i="1"/>
  <c r="H336" i="1" l="1"/>
  <c r="H337" i="1" l="1"/>
  <c r="H338" i="1" l="1"/>
  <c r="H339" i="1" l="1"/>
  <c r="H340" i="1" l="1"/>
  <c r="H341" i="1" l="1"/>
  <c r="H342" i="1" l="1"/>
  <c r="H343" i="1" l="1"/>
  <c r="H344" i="1" l="1"/>
  <c r="H345" i="1" l="1"/>
  <c r="H346" i="1" l="1"/>
  <c r="H347" i="1" l="1"/>
  <c r="H348" i="1" l="1"/>
  <c r="H349" i="1" l="1"/>
  <c r="H350" i="1" l="1"/>
  <c r="H351" i="1" l="1"/>
  <c r="H352" i="1" l="1"/>
  <c r="H353" i="1" l="1"/>
  <c r="H354" i="1" l="1"/>
  <c r="H355" i="1" l="1"/>
  <c r="H356" i="1" l="1"/>
  <c r="H357" i="1" l="1"/>
  <c r="H358" i="1" l="1"/>
  <c r="H359" i="1" l="1"/>
  <c r="H360" i="1" l="1"/>
  <c r="H361" i="1" l="1"/>
  <c r="H362" i="1" l="1"/>
  <c r="B3" i="1" l="1"/>
  <c r="E4" i="1"/>
  <c r="D4" i="1"/>
  <c r="F4" i="1"/>
  <c r="I248" i="1" l="1"/>
  <c r="I249" i="1"/>
  <c r="I250" i="1"/>
  <c r="I258" i="1"/>
  <c r="I289" i="1"/>
  <c r="I333" i="1"/>
  <c r="I332" i="1"/>
  <c r="I251" i="1"/>
  <c r="I294" i="1"/>
  <c r="I305" i="1"/>
  <c r="I303" i="1"/>
  <c r="I279" i="1"/>
  <c r="I277" i="1"/>
  <c r="I313" i="1"/>
  <c r="I297" i="1"/>
  <c r="I329" i="1"/>
  <c r="I278" i="1"/>
  <c r="I285" i="1"/>
  <c r="I302" i="1"/>
  <c r="I282" i="1"/>
  <c r="I331" i="1"/>
  <c r="I252" i="1"/>
  <c r="I293" i="1"/>
  <c r="I290" i="1"/>
  <c r="I291" i="1"/>
  <c r="I306" i="1"/>
  <c r="I281" i="1"/>
  <c r="I255" i="1"/>
  <c r="I330" i="1"/>
  <c r="I271" i="1"/>
  <c r="I269" i="1"/>
  <c r="I268" i="1"/>
  <c r="I274" i="1"/>
  <c r="I322" i="1"/>
  <c r="I320" i="1"/>
  <c r="I314" i="1"/>
  <c r="I272" i="1"/>
  <c r="I321" i="1"/>
  <c r="I315" i="1"/>
  <c r="I325" i="1"/>
  <c r="I324" i="1"/>
  <c r="I318" i="1"/>
  <c r="I275" i="1"/>
  <c r="I323" i="1"/>
  <c r="I266" i="1"/>
  <c r="I263" i="1"/>
  <c r="I270" i="1"/>
  <c r="I319" i="1"/>
  <c r="I262" i="1"/>
  <c r="I267" i="1"/>
  <c r="I317" i="1"/>
  <c r="I326" i="1"/>
  <c r="I264" i="1"/>
  <c r="I273" i="1"/>
  <c r="I316" i="1"/>
  <c r="I265" i="1"/>
  <c r="I295" i="1"/>
  <c r="I259" i="1"/>
  <c r="I284" i="1"/>
  <c r="I283" i="1"/>
  <c r="I286" i="1"/>
  <c r="I307" i="1"/>
  <c r="I308" i="1"/>
  <c r="I253" i="1"/>
  <c r="I310" i="1"/>
  <c r="I287" i="1"/>
  <c r="I296" i="1"/>
  <c r="I334" i="1"/>
  <c r="I257" i="1"/>
  <c r="I312" i="1"/>
  <c r="I300" i="1"/>
  <c r="I254" i="1"/>
  <c r="I298" i="1"/>
  <c r="I299" i="1"/>
  <c r="I335" i="1"/>
  <c r="I292" i="1"/>
  <c r="I336" i="1"/>
  <c r="I311" i="1"/>
  <c r="I304" i="1"/>
  <c r="I256" i="1"/>
  <c r="I327" i="1"/>
  <c r="I261" i="1"/>
  <c r="I288" i="1"/>
  <c r="I276" i="1"/>
  <c r="I309" i="1"/>
  <c r="I260" i="1"/>
  <c r="I280" i="1"/>
  <c r="I328" i="1"/>
  <c r="I337" i="1"/>
  <c r="I301" i="1"/>
  <c r="I338" i="1"/>
  <c r="I339" i="1"/>
  <c r="I340" i="1"/>
  <c r="I341" i="1"/>
  <c r="I342" i="1"/>
  <c r="I343" i="1"/>
  <c r="I344" i="1"/>
  <c r="I345" i="1"/>
  <c r="I346" i="1"/>
  <c r="I348" i="1"/>
  <c r="I347" i="1"/>
  <c r="I349" i="1"/>
  <c r="I350" i="1"/>
  <c r="I351" i="1"/>
  <c r="I352" i="1"/>
  <c r="I353" i="1"/>
  <c r="I354" i="1"/>
  <c r="I355" i="1"/>
  <c r="I356" i="1"/>
  <c r="I357" i="1"/>
  <c r="I358" i="1"/>
  <c r="I359" i="1"/>
  <c r="I360" i="1"/>
  <c r="I361" i="1"/>
  <c r="I362" i="1"/>
  <c r="I363" i="1"/>
  <c r="I373" i="1"/>
  <c r="I371" i="1"/>
  <c r="I368" i="1"/>
  <c r="I365" i="1"/>
  <c r="I370" i="1"/>
  <c r="I364" i="1"/>
  <c r="I367" i="1"/>
  <c r="I369" i="1"/>
  <c r="I366" i="1"/>
  <c r="I372" i="1"/>
  <c r="I374" i="1"/>
  <c r="I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 xml:space="preserve">Can add cols that are just for personal use (eg not used by code) by adding the word Drop in the top row.
</t>
        </r>
      </text>
    </comment>
    <comment ref="D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H1" authorId="0" shapeId="0" xr:uid="{10B3F34B-4772-43FF-8769-97F5228546B0}">
      <text>
        <r>
          <rPr>
            <b/>
            <sz val="9"/>
            <color indexed="81"/>
            <rFont val="Tahoma"/>
            <family val="2"/>
          </rPr>
          <t>Michael Young (21512438):</t>
        </r>
        <r>
          <rPr>
            <sz val="9"/>
            <color indexed="81"/>
            <rFont val="Tahoma"/>
            <family val="2"/>
          </rPr>
          <t xml:space="preserve">
Pandas doesn’t like it if you use special characters (eg  %, /)  in the trial name description. The code will run fine you just wont be able to view the df.</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K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Q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t>
        </r>
      </text>
    </comment>
    <comment ref="R2" authorId="2" shapeId="0" xr:uid="{48EB5ADF-032E-4559-830C-06020C1FF217}">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S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T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AP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AQ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AR2" authorId="0" shapeId="0" xr:uid="{E78D51DF-8654-4903-B76F-F074C17EEDEC}">
      <text>
        <r>
          <rPr>
            <b/>
            <sz val="9"/>
            <color indexed="81"/>
            <rFont val="Tahoma"/>
            <family val="2"/>
          </rPr>
          <t>Michael Young:</t>
        </r>
        <r>
          <rPr>
            <sz val="9"/>
            <color indexed="81"/>
            <rFont val="Tahoma"/>
            <family val="2"/>
          </rPr>
          <t xml:space="preserve">
Control if fvp is dvp</t>
        </r>
      </text>
    </comment>
    <comment ref="AS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AT2" authorId="0" shapeId="0" xr:uid="{F3BE25F0-A306-41BC-B1FE-05A4EB76F4F0}">
      <text>
        <r>
          <rPr>
            <b/>
            <sz val="9"/>
            <color indexed="81"/>
            <rFont val="Tahoma"/>
            <family val="2"/>
          </rPr>
          <t>Michael Young:</t>
        </r>
        <r>
          <rPr>
            <sz val="9"/>
            <color indexed="81"/>
            <rFont val="Tahoma"/>
            <family val="2"/>
          </rPr>
          <t xml:space="preserve">
Control if fvp is dvp</t>
        </r>
      </text>
    </comment>
    <comment ref="AU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AV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AW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BN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BO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BP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BQ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BR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BS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BT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BU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BV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BW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BX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BY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BZ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CH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C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C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C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C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C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CW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CY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CZ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DA2" authorId="2" shapeId="0" xr:uid="{9DA4D446-0E65-4312-94A3-6E80C92AC61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DB2" authorId="2" shapeId="0" xr:uid="{8CCB4E53-C79D-4370-8694-95449F0304B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DC2" authorId="2" shapeId="0" xr:uid="{16D47EDC-FC04-4C7D-8A2B-67A892E4E396}">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DD2" authorId="2" shapeId="0" xr:uid="{907654EA-44EA-4A69-999A-DFAFFD4A4DB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DE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DF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DI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DJ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DK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DL2" authorId="0" shapeId="0" xr:uid="{F08C16DC-5BC9-472A-96EB-0E6CE4BA8DDF}">
      <text>
        <r>
          <rPr>
            <b/>
            <sz val="9"/>
            <color indexed="81"/>
            <rFont val="Tahoma"/>
            <family val="2"/>
          </rPr>
          <t>Michael Young:</t>
        </r>
        <r>
          <rPr>
            <sz val="9"/>
            <color indexed="81"/>
            <rFont val="Tahoma"/>
            <family val="2"/>
          </rPr>
          <t xml:space="preserve">
highest age (days) to sell wethers.</t>
        </r>
      </text>
    </comment>
    <comment ref="DP2" authorId="2" shapeId="0" xr:uid="{426C39DF-3370-4100-927E-0FF0CA7B62E4}">
      <text>
        <r>
          <rPr>
            <b/>
            <sz val="9"/>
            <color indexed="81"/>
            <rFont val="Tahoma"/>
            <family val="2"/>
          </rPr>
          <t>John:</t>
        </r>
        <r>
          <rPr>
            <sz val="9"/>
            <color indexed="81"/>
            <rFont val="Tahoma"/>
            <family val="2"/>
          </rPr>
          <t xml:space="preserve">
Scanning management (0,1,2,3,4) being don't scan, wet/dry, mutliples, litter size, foestal age</t>
        </r>
      </text>
    </comment>
    <comment ref="DQ2" authorId="0" shapeId="0" xr:uid="{153E9D8F-5427-446C-889E-32DC4038154E}">
      <text>
        <r>
          <rPr>
            <b/>
            <sz val="9"/>
            <color indexed="81"/>
            <rFont val="Tahoma"/>
            <family val="2"/>
          </rPr>
          <t>Michael Young:</t>
        </r>
        <r>
          <rPr>
            <sz val="9"/>
            <color indexed="81"/>
            <rFont val="Tahoma"/>
            <family val="2"/>
          </rPr>
          <t xml:space="preserve">
True = force sale of drys
(scan needs to be &gt; 0)</t>
        </r>
      </text>
    </comment>
    <comment ref="DR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DS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DT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DU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the code</t>
        </r>
      </text>
    </comment>
    <comment ref="DV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code. Currently set to stop sales in the t[0] slice for v[0:14] i.e. only sell at 5.5yo or older and drys at scanning (t[1] slice).
Stops sale of yearlings as dams (must be sold as offspring).</t>
        </r>
      </text>
    </comment>
    <comment ref="DW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DX2" authorId="0" shapeId="0" xr:uid="{A437F18F-03E3-4D53-ACEB-76AA0FAD4C9F}">
      <text>
        <r>
          <rPr>
            <b/>
            <sz val="9"/>
            <color indexed="81"/>
            <rFont val="Tahoma"/>
            <family val="2"/>
          </rPr>
          <t xml:space="preserve">John:
</t>
        </r>
        <r>
          <rPr>
            <sz val="9"/>
            <color indexed="81"/>
            <rFont val="Tahoma"/>
            <family val="2"/>
          </rPr>
          <t>Proportion of dams mated for each lambing opportunity of g1.</t>
        </r>
      </text>
    </comment>
    <comment ref="DY2" authorId="0" shapeId="0" xr:uid="{7B3DFB47-3A6D-4B5D-BECE-B56DEFE9332E}">
      <text>
        <r>
          <rPr>
            <b/>
            <sz val="9"/>
            <color indexed="81"/>
            <rFont val="Tahoma"/>
            <family val="2"/>
          </rPr>
          <t xml:space="preserve">John:
</t>
        </r>
        <r>
          <rPr>
            <sz val="9"/>
            <color indexed="81"/>
            <rFont val="Tahoma"/>
            <family val="2"/>
          </rPr>
          <t>Proportion of dams mated for each lambing opportunity of g1.</t>
        </r>
      </text>
    </comment>
    <comment ref="DZ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A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EB2" authorId="0" shapeId="0" xr:uid="{8E0753C5-772D-4671-95F5-C7049E571AC4}">
      <text>
        <r>
          <rPr>
            <b/>
            <sz val="9"/>
            <color indexed="81"/>
            <rFont val="Tahoma"/>
            <family val="2"/>
          </rPr>
          <t>Michael Young:</t>
        </r>
        <r>
          <rPr>
            <sz val="9"/>
            <color indexed="81"/>
            <rFont val="Tahoma"/>
            <family val="2"/>
          </rPr>
          <t xml:space="preserve">
Min sale age (days) of female sheep. This applies to prog &amp; offs.
Merinos are usually retained till a full wool shearing to allow selection for wool quality.</t>
        </r>
      </text>
    </comment>
    <comment ref="EC2" authorId="2" shapeId="0" xr:uid="{E2E46921-F039-47A1-A553-4E12DBD871B0}">
      <text>
        <r>
          <rPr>
            <b/>
            <sz val="9"/>
            <color indexed="81"/>
            <rFont val="Tahoma"/>
            <family val="2"/>
          </rPr>
          <t>John:</t>
        </r>
        <r>
          <rPr>
            <sz val="9"/>
            <color indexed="81"/>
            <rFont val="Tahoma"/>
            <family val="2"/>
          </rPr>
          <t xml:space="preserve">
Contract cost of the husbandry operations</t>
        </r>
      </text>
    </comment>
    <comment ref="E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E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EF2" authorId="2" shapeId="0" xr:uid="{BEDF0A60-F3A2-4D60-971B-657C13E0C63F}">
      <text>
        <r>
          <rPr>
            <b/>
            <sz val="9"/>
            <color indexed="81"/>
            <rFont val="Tahoma"/>
            <family val="2"/>
          </rPr>
          <t>John:</t>
        </r>
        <r>
          <rPr>
            <sz val="9"/>
            <color indexed="81"/>
            <rFont val="Tahoma"/>
            <family val="2"/>
          </rPr>
          <t xml:space="preserve">
units of the job (h2) carried out per husbandry labour hour of each type (l2)</t>
        </r>
      </text>
    </comment>
    <comment ref="E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EL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EN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3" authorId="1" shapeId="0" xr:uid="{3BDB7BEB-FC53-4975-ADDB-A81C02A033DC}">
      <text>
        <r>
          <rPr>
            <b/>
            <sz val="9"/>
            <color indexed="81"/>
            <rFont val="Tahoma"/>
            <family val="2"/>
          </rPr>
          <t>Michael Young:</t>
        </r>
        <r>
          <rPr>
            <sz val="9"/>
            <color indexed="81"/>
            <rFont val="Tahoma"/>
            <family val="2"/>
          </rPr>
          <t xml:space="preserve">
Optional
- Needed for pas</t>
        </r>
      </text>
    </comment>
    <comment ref="EN3" authorId="2" shapeId="0" xr:uid="{876077FC-7DF9-4D85-B196-83B0EC4389A0}">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2" shapeId="0" xr:uid="{356E8614-0E2F-4117-B344-BA1B78753371}">
      <text>
        <r>
          <rPr>
            <b/>
            <sz val="9"/>
            <color indexed="81"/>
            <rFont val="Tahoma"/>
            <family val="2"/>
          </rPr>
          <t>John:</t>
        </r>
        <r>
          <rPr>
            <sz val="9"/>
            <color indexed="81"/>
            <rFont val="Tahoma"/>
            <family val="2"/>
          </rPr>
          <t xml:space="preserve">
Number of the trials being run (TRUE)
</t>
        </r>
      </text>
    </comment>
    <comment ref="E4" authorId="2" shapeId="0" xr:uid="{3F8B7C71-9F70-474B-BC80-D6D9B8C12D5D}">
      <text>
        <r>
          <rPr>
            <b/>
            <sz val="9"/>
            <color indexed="81"/>
            <rFont val="Tahoma"/>
            <family val="2"/>
          </rPr>
          <t>John:</t>
        </r>
        <r>
          <rPr>
            <sz val="9"/>
            <color indexed="81"/>
            <rFont val="Tahoma"/>
            <family val="2"/>
          </rPr>
          <t xml:space="preserve">
Full output includes storing the .lp file, the Variable summary &amp; the RC &amp; Duals.
(% of the trials being run)</t>
        </r>
      </text>
    </comment>
    <comment ref="F4" authorId="2" shapeId="0" xr:uid="{08A47554-D3C3-4B37-B753-8416C6049C55}">
      <text>
        <r>
          <rPr>
            <b/>
            <sz val="9"/>
            <color indexed="81"/>
            <rFont val="Tahoma"/>
            <family val="2"/>
          </rPr>
          <t>John:</t>
        </r>
        <r>
          <rPr>
            <sz val="9"/>
            <color indexed="81"/>
            <rFont val="Tahoma"/>
            <family val="2"/>
          </rPr>
          <t xml:space="preserve">
Proportion of the trials to report
(% of all the trials) &amp; 
(% of trials that have been run)</t>
        </r>
      </text>
    </comment>
    <comment ref="G4" authorId="2" shapeId="0" xr:uid="{FE751D39-98FE-40CE-9BF0-B851D6F27E09}">
      <text>
        <r>
          <rPr>
            <b/>
            <sz val="9"/>
            <color indexed="81"/>
            <rFont val="Tahoma"/>
            <family val="2"/>
          </rPr>
          <t>John:</t>
        </r>
        <r>
          <rPr>
            <sz val="9"/>
            <color indexed="81"/>
            <rFont val="Tahoma"/>
            <family val="2"/>
          </rPr>
          <t xml:space="preserve">
A pointer to use to refer to the tables in the data sheet.
Allows the formulas in the trials (that are highlighted in shades of green) to be copied down (between trials)</t>
        </r>
      </text>
    </comment>
    <comment ref="H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P4" authorId="0" shapeId="0" xr:uid="{38045A94-16D8-497A-8164-8636D0B9BB22}">
      <text>
        <r>
          <rPr>
            <b/>
            <sz val="9"/>
            <color indexed="81"/>
            <rFont val="Tahoma"/>
            <family val="2"/>
          </rPr>
          <t>Michael Young (21512438):</t>
        </r>
        <r>
          <rPr>
            <sz val="9"/>
            <color indexed="81"/>
            <rFont val="Tahoma"/>
            <family val="2"/>
          </rPr>
          <t xml:space="preserve">
store the infor in generator for the mortality report</t>
        </r>
      </text>
    </comment>
    <comment ref="S4" authorId="0" shapeId="0" xr:uid="{233C0881-C2E6-46E8-9B55-F380130374E3}">
      <text>
        <r>
          <rPr>
            <sz val="9"/>
            <color indexed="81"/>
            <rFont val="Tahoma"/>
            <family val="2"/>
          </rPr>
          <t>LTW Pad level scalar for singles</t>
        </r>
      </text>
    </comment>
    <comment ref="T4" authorId="0" shapeId="0" xr:uid="{4F4BE100-A741-4A0D-8DBF-2C8F18FAA110}">
      <text>
        <r>
          <rPr>
            <sz val="9"/>
            <color indexed="81"/>
            <rFont val="Tahoma"/>
            <family val="2"/>
          </rPr>
          <t xml:space="preserve">LTW Pad level scalar for multiples
</t>
        </r>
      </text>
    </comment>
    <comment ref="U4" authorId="0" shapeId="0" xr:uid="{7861D19F-916D-408A-A538-198C929599E5}">
      <text>
        <r>
          <rPr>
            <b/>
            <sz val="9"/>
            <color indexed="81"/>
            <rFont val="Tahoma"/>
            <family val="2"/>
          </rPr>
          <t>John:</t>
        </r>
        <r>
          <rPr>
            <sz val="9"/>
            <color indexed="81"/>
            <rFont val="Tahoma"/>
            <family val="2"/>
          </rPr>
          <t xml:space="preserve">
Relative availability</t>
        </r>
      </text>
    </comment>
    <comment ref="V4" authorId="0" shapeId="0" xr:uid="{F2BDF62F-A2C0-480F-B4A2-37C24BFCFD37}">
      <text>
        <r>
          <rPr>
            <b/>
            <sz val="9"/>
            <color indexed="81"/>
            <rFont val="Tahoma"/>
            <family val="2"/>
          </rPr>
          <t>John:</t>
        </r>
        <r>
          <rPr>
            <sz val="9"/>
            <color indexed="81"/>
            <rFont val="Tahoma"/>
            <family val="2"/>
          </rPr>
          <t xml:space="preserve">
Weaner mortality</t>
        </r>
      </text>
    </comment>
    <comment ref="W4" authorId="0" shapeId="0" xr:uid="{D8F50781-0506-497E-A15D-0AC6218853A7}">
      <text>
        <r>
          <rPr>
            <b/>
            <sz val="9"/>
            <color indexed="81"/>
            <rFont val="Tahoma"/>
            <family val="2"/>
          </rPr>
          <t>John:</t>
        </r>
        <r>
          <rPr>
            <sz val="9"/>
            <color indexed="81"/>
            <rFont val="Tahoma"/>
            <family val="2"/>
          </rPr>
          <t xml:space="preserve">
Dam mortality</t>
        </r>
      </text>
    </comment>
    <comment ref="X4" authorId="0" shapeId="0" xr:uid="{1E2CC5AE-FD66-4928-899F-555D857AB655}">
      <text>
        <r>
          <rPr>
            <b/>
            <sz val="9"/>
            <color indexed="81"/>
            <rFont val="Tahoma"/>
            <family val="2"/>
          </rPr>
          <t>John:</t>
        </r>
        <r>
          <rPr>
            <sz val="9"/>
            <color indexed="81"/>
            <rFont val="Tahoma"/>
            <family val="2"/>
          </rPr>
          <t xml:space="preserve">
Relative availability</t>
        </r>
      </text>
    </comment>
    <comment ref="Y4" authorId="0" shapeId="0" xr:uid="{DD1BC7DC-9510-49A0-8CF8-2ACF91E46EB3}">
      <text>
        <r>
          <rPr>
            <sz val="9"/>
            <color indexed="81"/>
            <rFont val="Tahoma"/>
            <family val="2"/>
          </rPr>
          <t>Progeny survival</t>
        </r>
      </text>
    </comment>
    <comment ref="Z4" authorId="0" shapeId="0" xr:uid="{0C4CB34C-52A2-4080-A23E-ADED3301A1F0}">
      <text>
        <r>
          <rPr>
            <b/>
            <sz val="9"/>
            <color indexed="81"/>
            <rFont val="Tahoma"/>
            <family val="2"/>
          </rPr>
          <t>John:</t>
        </r>
        <r>
          <rPr>
            <sz val="9"/>
            <color indexed="81"/>
            <rFont val="Tahoma"/>
            <family val="2"/>
          </rPr>
          <t xml:space="preserve">
Relative availability</t>
        </r>
      </text>
    </comment>
    <comment ref="AA4" authorId="0" shapeId="0" xr:uid="{3F3DB6C4-DE2F-419B-AD18-07785C231917}">
      <text>
        <r>
          <rPr>
            <sz val="9"/>
            <color indexed="81"/>
            <rFont val="Tahoma"/>
            <family val="2"/>
          </rPr>
          <t>Birth weight</t>
        </r>
      </text>
    </comment>
    <comment ref="AB4" authorId="0" shapeId="0" xr:uid="{DA1C078D-AA81-4A78-9DFC-37E0A8AB8B86}">
      <text>
        <r>
          <rPr>
            <sz val="9"/>
            <color indexed="81"/>
            <rFont val="Tahoma"/>
            <family val="2"/>
          </rPr>
          <t>Weaning weight</t>
        </r>
      </text>
    </comment>
    <comment ref="AC4" authorId="0" shapeId="0" xr:uid="{1EC0D7CF-12F9-4F1F-8977-A8F060C09A40}">
      <text>
        <r>
          <rPr>
            <b/>
            <sz val="9"/>
            <color indexed="81"/>
            <rFont val="Tahoma"/>
            <family val="2"/>
          </rPr>
          <t>John:</t>
        </r>
        <r>
          <rPr>
            <sz val="9"/>
            <color indexed="81"/>
            <rFont val="Tahoma"/>
            <family val="2"/>
          </rPr>
          <t xml:space="preserve">
Weaner mortality</t>
        </r>
      </text>
    </comment>
    <comment ref="AD4" authorId="0" shapeId="0" xr:uid="{85ED7518-3248-46F2-BEC1-6F6D2BDF3C8C}">
      <text>
        <r>
          <rPr>
            <b/>
            <sz val="9"/>
            <color indexed="81"/>
            <rFont val="Tahoma"/>
            <family val="2"/>
          </rPr>
          <t>John:</t>
        </r>
        <r>
          <rPr>
            <sz val="9"/>
            <color indexed="81"/>
            <rFont val="Tahoma"/>
            <family val="2"/>
          </rPr>
          <t xml:space="preserve">
Relative availability</t>
        </r>
      </text>
    </comment>
    <comment ref="AE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AF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AG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AH4" authorId="2" shapeId="0" xr:uid="{7393AF12-0094-4F60-A7AB-F5D1266D3A77}">
      <text>
        <r>
          <rPr>
            <b/>
            <sz val="9"/>
            <color indexed="81"/>
            <rFont val="Tahoma"/>
            <family val="2"/>
          </rPr>
          <t>John:</t>
        </r>
        <r>
          <rPr>
            <sz val="9"/>
            <color indexed="81"/>
            <rFont val="Tahoma"/>
            <family val="2"/>
          </rPr>
          <t xml:space="preserve">
CFW</t>
        </r>
      </text>
    </comment>
    <comment ref="AI4" authorId="2" shapeId="0" xr:uid="{771484C3-46D6-45C5-A026-7EE24A81FF53}">
      <text>
        <r>
          <rPr>
            <b/>
            <sz val="9"/>
            <color indexed="81"/>
            <rFont val="Tahoma"/>
            <family val="2"/>
          </rPr>
          <t>John:</t>
        </r>
        <r>
          <rPr>
            <sz val="9"/>
            <color indexed="81"/>
            <rFont val="Tahoma"/>
            <family val="2"/>
          </rPr>
          <t xml:space="preserve">
FD</t>
        </r>
      </text>
    </comment>
    <comment ref="AJ4" authorId="2" shapeId="0" xr:uid="{ADC52D4F-7C42-4FA7-9F09-55FB9985AC2F}">
      <text>
        <r>
          <rPr>
            <b/>
            <sz val="9"/>
            <color indexed="81"/>
            <rFont val="Tahoma"/>
            <family val="2"/>
          </rPr>
          <t>John:</t>
        </r>
        <r>
          <rPr>
            <sz val="9"/>
            <color indexed="81"/>
            <rFont val="Tahoma"/>
            <family val="2"/>
          </rPr>
          <t xml:space="preserve">
Conception</t>
        </r>
      </text>
    </comment>
    <comment ref="AK4" authorId="2" shapeId="0" xr:uid="{F27BEBBE-D2F8-4576-8FEC-B287BAC0AE61}">
      <text>
        <r>
          <rPr>
            <b/>
            <sz val="9"/>
            <color indexed="81"/>
            <rFont val="Tahoma"/>
            <family val="2"/>
          </rPr>
          <t>John:</t>
        </r>
        <r>
          <rPr>
            <sz val="9"/>
            <color indexed="81"/>
            <rFont val="Tahoma"/>
            <family val="2"/>
          </rPr>
          <t xml:space="preserve">
Litter Size</t>
        </r>
      </text>
    </comment>
    <comment ref="AL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AM4" authorId="2" shapeId="0" xr:uid="{DE7CD090-09BE-40D2-9B12-1E8507B432E6}">
      <text>
        <r>
          <rPr>
            <b/>
            <sz val="9"/>
            <color indexed="81"/>
            <rFont val="Tahoma"/>
            <family val="2"/>
          </rPr>
          <t>John:</t>
        </r>
        <r>
          <rPr>
            <sz val="9"/>
            <color indexed="81"/>
            <rFont val="Tahoma"/>
            <family val="2"/>
          </rPr>
          <t xml:space="preserve">
Mortality</t>
        </r>
      </text>
    </comment>
    <comment ref="AN4" authorId="2" shapeId="0" xr:uid="{6ED1A1EE-0BDB-495F-9681-190BB4699860}">
      <text>
        <r>
          <rPr>
            <b/>
            <sz val="9"/>
            <color indexed="81"/>
            <rFont val="Tahoma"/>
            <family val="2"/>
          </rPr>
          <t>John:</t>
        </r>
        <r>
          <rPr>
            <sz val="9"/>
            <color indexed="81"/>
            <rFont val="Tahoma"/>
            <family val="2"/>
          </rPr>
          <t xml:space="preserve">
LWC (Liveweight change)</t>
        </r>
      </text>
    </comment>
    <comment ref="AO4" authorId="2" shapeId="0" xr:uid="{6D71D5CB-E7C6-4A81-9736-2A0B30A96F03}">
      <text>
        <r>
          <rPr>
            <b/>
            <sz val="9"/>
            <color indexed="81"/>
            <rFont val="Tahoma"/>
            <family val="2"/>
          </rPr>
          <t>John:</t>
        </r>
        <r>
          <rPr>
            <sz val="9"/>
            <color indexed="81"/>
            <rFont val="Tahoma"/>
            <family val="2"/>
          </rPr>
          <t xml:space="preserve">
Random</t>
        </r>
      </text>
    </comment>
    <comment ref="AP4" authorId="0" shapeId="0" xr:uid="{823CD838-0DE7-46A5-A20C-4967BBB8336D}">
      <text>
        <r>
          <rPr>
            <b/>
            <sz val="9"/>
            <color indexed="81"/>
            <rFont val="Tahoma"/>
            <family val="2"/>
          </rPr>
          <t>Michael Young:</t>
        </r>
        <r>
          <rPr>
            <sz val="9"/>
            <color indexed="81"/>
            <rFont val="Tahoma"/>
            <family val="2"/>
          </rPr>
          <t xml:space="preserve">
1:2 is weaning </t>
        </r>
      </text>
    </comment>
    <comment ref="AQ4" authorId="0" shapeId="0" xr:uid="{61AFFE9A-0964-4591-AA65-431309B7AC83}">
      <text>
        <r>
          <rPr>
            <b/>
            <sz val="9"/>
            <color indexed="81"/>
            <rFont val="Tahoma"/>
            <family val="2"/>
          </rPr>
          <t>Michael Young:</t>
        </r>
        <r>
          <rPr>
            <sz val="9"/>
            <color indexed="81"/>
            <rFont val="Tahoma"/>
            <family val="2"/>
          </rPr>
          <t xml:space="preserve">
2:3 is user defined extra period</t>
        </r>
      </text>
    </comment>
    <comment ref="AS4" authorId="0" shapeId="0" xr:uid="{513F7AEA-C2A1-457F-B2C9-E7D72D003C9B}">
      <text>
        <r>
          <rPr>
            <b/>
            <sz val="9"/>
            <color indexed="81"/>
            <rFont val="Tahoma"/>
            <family val="2"/>
          </rPr>
          <t>Michael Young:</t>
        </r>
        <r>
          <rPr>
            <sz val="9"/>
            <color indexed="81"/>
            <rFont val="Tahoma"/>
            <family val="2"/>
          </rPr>
          <t xml:space="preserve">
3:4 is season start FVP</t>
        </r>
      </text>
    </comment>
    <comment ref="AX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AY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AZ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BA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BB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BN4" authorId="2" shapeId="0" xr:uid="{2264C0C6-E70D-43D3-B87A-30EDC2A40F34}">
      <text>
        <r>
          <rPr>
            <b/>
            <sz val="9"/>
            <color indexed="81"/>
            <rFont val="Tahoma"/>
            <family val="2"/>
          </rPr>
          <t>John:</t>
        </r>
        <r>
          <rPr>
            <sz val="9"/>
            <color indexed="81"/>
            <rFont val="Tahoma"/>
            <family val="2"/>
          </rPr>
          <t xml:space="preserve">
All dams</t>
        </r>
      </text>
    </comment>
    <comment ref="BO4" authorId="2" shapeId="0" xr:uid="{0C26DBE4-BD27-4C07-A035-AB2C76262933}">
      <text>
        <r>
          <rPr>
            <b/>
            <sz val="9"/>
            <color indexed="81"/>
            <rFont val="Tahoma"/>
            <family val="2"/>
          </rPr>
          <t>John:</t>
        </r>
        <r>
          <rPr>
            <sz val="9"/>
            <color indexed="81"/>
            <rFont val="Tahoma"/>
            <family val="2"/>
          </rPr>
          <t xml:space="preserve">
All offspring</t>
        </r>
      </text>
    </comment>
    <comment ref="BP4" authorId="2" shapeId="0" xr:uid="{ACD28C0C-AE68-4BD9-9EED-7DD6A7DC9B99}">
      <text>
        <r>
          <rPr>
            <b/>
            <sz val="9"/>
            <color indexed="81"/>
            <rFont val="Tahoma"/>
            <family val="2"/>
          </rPr>
          <t>John:</t>
        </r>
        <r>
          <rPr>
            <sz val="9"/>
            <color indexed="81"/>
            <rFont val="Tahoma"/>
            <family val="2"/>
          </rPr>
          <t xml:space="preserve">
All dams</t>
        </r>
      </text>
    </comment>
    <comment ref="BQ4" authorId="2" shapeId="0" xr:uid="{92936E11-8E13-4370-BA01-5A7C64DCB7E6}">
      <text>
        <r>
          <rPr>
            <b/>
            <sz val="9"/>
            <color indexed="81"/>
            <rFont val="Tahoma"/>
            <family val="2"/>
          </rPr>
          <t>John:</t>
        </r>
        <r>
          <rPr>
            <sz val="9"/>
            <color indexed="81"/>
            <rFont val="Tahoma"/>
            <family val="2"/>
          </rPr>
          <t xml:space="preserve">
All offspring</t>
        </r>
      </text>
    </comment>
    <comment ref="BR4" authorId="2" shapeId="0" xr:uid="{47717A62-9B44-40A0-AE13-768647E9BB65}">
      <text>
        <r>
          <rPr>
            <b/>
            <sz val="9"/>
            <color indexed="81"/>
            <rFont val="Tahoma"/>
            <family val="2"/>
          </rPr>
          <t>John:</t>
        </r>
        <r>
          <rPr>
            <sz val="9"/>
            <color indexed="81"/>
            <rFont val="Tahoma"/>
            <family val="2"/>
          </rPr>
          <t xml:space="preserve">
All dams</t>
        </r>
      </text>
    </comment>
    <comment ref="BS4" authorId="2" shapeId="0" xr:uid="{824A4D46-16F9-434D-92A9-93CDBAFCFE8D}">
      <text>
        <r>
          <rPr>
            <b/>
            <sz val="9"/>
            <color indexed="81"/>
            <rFont val="Tahoma"/>
            <family val="2"/>
          </rPr>
          <t>John:</t>
        </r>
        <r>
          <rPr>
            <sz val="9"/>
            <color indexed="81"/>
            <rFont val="Tahoma"/>
            <family val="2"/>
          </rPr>
          <t xml:space="preserve">
All offspring</t>
        </r>
      </text>
    </comment>
    <comment ref="BT4" authorId="2" shapeId="0" xr:uid="{1FD324B5-731F-4818-8775-5AB906AD49E4}">
      <text>
        <r>
          <rPr>
            <b/>
            <sz val="9"/>
            <color indexed="81"/>
            <rFont val="Tahoma"/>
            <family val="2"/>
          </rPr>
          <t>John:</t>
        </r>
        <r>
          <rPr>
            <sz val="9"/>
            <color indexed="81"/>
            <rFont val="Tahoma"/>
            <family val="2"/>
          </rPr>
          <t xml:space="preserve">
Undifferentiated dams</t>
        </r>
      </text>
    </comment>
    <comment ref="BU4" authorId="2" shapeId="0" xr:uid="{2CCD5A21-A028-4D5C-859A-15011590E0D3}">
      <text>
        <r>
          <rPr>
            <b/>
            <sz val="9"/>
            <color indexed="81"/>
            <rFont val="Tahoma"/>
            <family val="2"/>
          </rPr>
          <t>John:</t>
        </r>
        <r>
          <rPr>
            <sz val="9"/>
            <color indexed="81"/>
            <rFont val="Tahoma"/>
            <family val="2"/>
          </rPr>
          <t xml:space="preserve">
Dry dams </t>
        </r>
      </text>
    </comment>
    <comment ref="BV4" authorId="2" shapeId="0" xr:uid="{CDF6E461-6EFD-4268-BC12-71BD89FEFDD2}">
      <text>
        <r>
          <rPr>
            <b/>
            <sz val="9"/>
            <color indexed="81"/>
            <rFont val="Tahoma"/>
            <family val="2"/>
          </rPr>
          <t>John:</t>
        </r>
        <r>
          <rPr>
            <sz val="9"/>
            <color indexed="81"/>
            <rFont val="Tahoma"/>
            <family val="2"/>
          </rPr>
          <t xml:space="preserve">
Pregnant dams</t>
        </r>
      </text>
    </comment>
    <comment ref="BW4" authorId="2" shapeId="0" xr:uid="{83A44181-CA52-4FE1-8F1C-722C4F31CE68}">
      <text>
        <r>
          <rPr>
            <b/>
            <sz val="9"/>
            <color indexed="81"/>
            <rFont val="Tahoma"/>
            <family val="2"/>
          </rPr>
          <t>John:</t>
        </r>
        <r>
          <rPr>
            <sz val="9"/>
            <color indexed="81"/>
            <rFont val="Tahoma"/>
            <family val="2"/>
          </rPr>
          <t xml:space="preserve">
Single dams</t>
        </r>
      </text>
    </comment>
    <comment ref="BX4" authorId="2" shapeId="0" xr:uid="{4B55BEE9-662E-40B1-815B-DE633A72AFC3}">
      <text>
        <r>
          <rPr>
            <b/>
            <sz val="9"/>
            <color indexed="81"/>
            <rFont val="Tahoma"/>
            <family val="2"/>
          </rPr>
          <t>John:</t>
        </r>
        <r>
          <rPr>
            <sz val="9"/>
            <color indexed="81"/>
            <rFont val="Tahoma"/>
            <family val="2"/>
          </rPr>
          <t xml:space="preserve">
Multiple dams</t>
        </r>
      </text>
    </comment>
    <comment ref="BY4" authorId="2" shapeId="0" xr:uid="{AEB5DD46-8F1F-4D43-AE86-2A2726BC7ED2}">
      <text>
        <r>
          <rPr>
            <b/>
            <sz val="9"/>
            <color indexed="81"/>
            <rFont val="Tahoma"/>
            <family val="2"/>
          </rPr>
          <t>John:</t>
        </r>
        <r>
          <rPr>
            <sz val="9"/>
            <color indexed="81"/>
            <rFont val="Tahoma"/>
            <family val="2"/>
          </rPr>
          <t xml:space="preserve">
Twin dams</t>
        </r>
      </text>
    </comment>
    <comment ref="BZ4" authorId="2" shapeId="0" xr:uid="{070358F4-7D23-4E95-A2AB-E657991D714C}">
      <text>
        <r>
          <rPr>
            <b/>
            <sz val="9"/>
            <color indexed="81"/>
            <rFont val="Tahoma"/>
            <family val="2"/>
          </rPr>
          <t>John:</t>
        </r>
        <r>
          <rPr>
            <sz val="9"/>
            <color indexed="81"/>
            <rFont val="Tahoma"/>
            <family val="2"/>
          </rPr>
          <t xml:space="preserve">
Triplet dams</t>
        </r>
      </text>
    </comment>
    <comment ref="CD4" authorId="2" shapeId="0" xr:uid="{EDBA936A-EB3F-47A4-A727-C6F9EF60B6FA}">
      <text>
        <r>
          <rPr>
            <b/>
            <sz val="9"/>
            <color indexed="81"/>
            <rFont val="Tahoma"/>
            <family val="2"/>
          </rPr>
          <t>John:</t>
        </r>
        <r>
          <rPr>
            <sz val="9"/>
            <color indexed="81"/>
            <rFont val="Tahoma"/>
            <family val="2"/>
          </rPr>
          <t xml:space="preserve">
Include BBB</t>
        </r>
      </text>
    </comment>
    <comment ref="CE4" authorId="2" shapeId="0" xr:uid="{8D9B30BF-7807-4CA4-8B4F-461542872E18}">
      <text>
        <r>
          <rPr>
            <b/>
            <sz val="9"/>
            <color indexed="81"/>
            <rFont val="Tahoma"/>
            <family val="2"/>
          </rPr>
          <t>John:</t>
        </r>
        <r>
          <rPr>
            <sz val="9"/>
            <color indexed="81"/>
            <rFont val="Tahoma"/>
            <family val="2"/>
          </rPr>
          <t xml:space="preserve">
Include BBM</t>
        </r>
      </text>
    </comment>
    <comment ref="CF4" authorId="2" shapeId="0" xr:uid="{EA5FCC71-3412-4D05-9092-E3A7BA334AF5}">
      <text>
        <r>
          <rPr>
            <b/>
            <sz val="9"/>
            <color indexed="81"/>
            <rFont val="Tahoma"/>
            <family val="2"/>
          </rPr>
          <t>John:</t>
        </r>
        <r>
          <rPr>
            <sz val="9"/>
            <color indexed="81"/>
            <rFont val="Tahoma"/>
            <family val="2"/>
          </rPr>
          <t xml:space="preserve">
Include BBT</t>
        </r>
      </text>
    </comment>
    <comment ref="CG4" authorId="2" shapeId="0" xr:uid="{FBB5830A-BD65-4BB9-B2EA-685EBA0BC799}">
      <text>
        <r>
          <rPr>
            <b/>
            <sz val="9"/>
            <color indexed="81"/>
            <rFont val="Tahoma"/>
            <family val="2"/>
          </rPr>
          <t>John:</t>
        </r>
        <r>
          <rPr>
            <sz val="9"/>
            <color indexed="81"/>
            <rFont val="Tahoma"/>
            <family val="2"/>
          </rPr>
          <t xml:space="preserve">
Include BMT</t>
        </r>
      </text>
    </comment>
    <comment ref="C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CQ4" authorId="2" shapeId="0" xr:uid="{FB130362-2347-4565-9BB7-6EAC49766174}">
      <text>
        <r>
          <rPr>
            <b/>
            <sz val="9"/>
            <color indexed="81"/>
            <rFont val="Tahoma"/>
            <family val="2"/>
          </rPr>
          <t>John:</t>
        </r>
        <r>
          <rPr>
            <sz val="9"/>
            <color indexed="81"/>
            <rFont val="Tahoma"/>
            <family val="2"/>
          </rPr>
          <t xml:space="preserve">
CSIRO lamb survival of multiples</t>
        </r>
      </text>
    </comment>
    <comment ref="CR4" authorId="2" shapeId="0" xr:uid="{2B3A8A1C-102C-4B66-A431-BD7DAEF939AB}">
      <text>
        <r>
          <rPr>
            <b/>
            <sz val="9"/>
            <color indexed="81"/>
            <rFont val="Tahoma"/>
            <family val="2"/>
          </rPr>
          <t>John:</t>
        </r>
        <r>
          <rPr>
            <sz val="9"/>
            <color indexed="81"/>
            <rFont val="Tahoma"/>
            <family val="2"/>
          </rPr>
          <t xml:space="preserve">
LTW lamb survival of multiples</t>
        </r>
      </text>
    </comment>
    <comment ref="C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C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CW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DA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DB4" authorId="2" shapeId="0" xr:uid="{264B0D27-F120-4AA0-A956-916A7851EF7B}">
      <text>
        <r>
          <rPr>
            <b/>
            <sz val="9"/>
            <color indexed="81"/>
            <rFont val="Tahoma"/>
            <family val="2"/>
          </rPr>
          <t>John:</t>
        </r>
        <r>
          <rPr>
            <sz val="9"/>
            <color indexed="81"/>
            <rFont val="Tahoma"/>
            <family val="2"/>
          </rPr>
          <t xml:space="preserve">
Adjust repro rate of 3yos. To reduce flock repro or adjust RR if selling once dry</t>
        </r>
      </text>
    </comment>
    <comment ref="DC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DD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DE4" authorId="2" shapeId="0" xr:uid="{6894B36D-9763-43B1-B7B3-D874B037C01A}">
      <text>
        <r>
          <rPr>
            <b/>
            <sz val="9"/>
            <color indexed="81"/>
            <rFont val="Tahoma"/>
            <family val="2"/>
          </rPr>
          <t>John:</t>
        </r>
        <r>
          <rPr>
            <sz val="9"/>
            <color indexed="81"/>
            <rFont val="Tahoma"/>
            <family val="2"/>
          </rPr>
          <t xml:space="preserve">
Singles</t>
        </r>
      </text>
    </comment>
    <comment ref="DF4" authorId="2" shapeId="0" xr:uid="{B8F6071A-7144-4766-AF63-2FB7A8DD7C68}">
      <text>
        <r>
          <rPr>
            <b/>
            <sz val="9"/>
            <color indexed="81"/>
            <rFont val="Tahoma"/>
            <family val="2"/>
          </rPr>
          <t>John:</t>
        </r>
        <r>
          <rPr>
            <sz val="9"/>
            <color indexed="81"/>
            <rFont val="Tahoma"/>
            <family val="2"/>
          </rPr>
          <t xml:space="preserve">
Multiples</t>
        </r>
      </text>
    </comment>
    <comment ref="DJ4" authorId="0" shapeId="0" xr:uid="{75BF48CE-723C-411B-9631-014B4D886458}">
      <text>
        <r>
          <rPr>
            <b/>
            <sz val="9"/>
            <color indexed="81"/>
            <rFont val="Tahoma"/>
            <family val="2"/>
          </rPr>
          <t>Michael Young:</t>
        </r>
        <r>
          <rPr>
            <sz val="9"/>
            <color indexed="81"/>
            <rFont val="Tahoma"/>
            <family val="2"/>
          </rPr>
          <t xml:space="preserve">
All pastures</t>
        </r>
      </text>
    </comment>
    <comment ref="DK4" authorId="0" shapeId="0" xr:uid="{52421814-D997-4985-A01D-EEF1A61544FA}">
      <text>
        <r>
          <rPr>
            <b/>
            <sz val="9"/>
            <color indexed="81"/>
            <rFont val="Tahoma"/>
            <family val="2"/>
          </rPr>
          <t>Michael Young:</t>
        </r>
        <r>
          <rPr>
            <sz val="9"/>
            <color indexed="81"/>
            <rFont val="Tahoma"/>
            <family val="2"/>
          </rPr>
          <t xml:space="preserve">
If the sav is not being used it requires a single ':' so that '-' get applied across the g axis</t>
        </r>
      </text>
    </comment>
    <comment ref="DL4" authorId="0" shapeId="0" xr:uid="{2805483B-8CDC-4B1B-A33F-3C509D84F137}">
      <text>
        <r>
          <rPr>
            <b/>
            <sz val="9"/>
            <color indexed="81"/>
            <rFont val="Tahoma"/>
            <family val="2"/>
          </rPr>
          <t>Michael Young:</t>
        </r>
        <r>
          <rPr>
            <sz val="9"/>
            <color indexed="81"/>
            <rFont val="Tahoma"/>
            <family val="2"/>
          </rPr>
          <t xml:space="preserve">
If the sav is not being used it requires a single ':' so that '-' get applied across the g axis</t>
        </r>
      </text>
    </comment>
    <comment ref="DM4" authorId="2" shapeId="0" xr:uid="{90C07E8A-2A5C-4510-B26D-109EE346383F}">
      <text>
        <r>
          <rPr>
            <b/>
            <sz val="9"/>
            <color indexed="81"/>
            <rFont val="Tahoma"/>
            <family val="2"/>
          </rPr>
          <t>John:</t>
        </r>
        <r>
          <rPr>
            <sz val="9"/>
            <color indexed="81"/>
            <rFont val="Tahoma"/>
            <family val="2"/>
          </rPr>
          <t xml:space="preserve">
Autumn lambing included</t>
        </r>
      </text>
    </comment>
    <comment ref="DN4" authorId="2" shapeId="0" xr:uid="{DDC4B732-0724-4618-967C-94830644C7C0}">
      <text>
        <r>
          <rPr>
            <b/>
            <sz val="9"/>
            <color indexed="81"/>
            <rFont val="Tahoma"/>
            <family val="2"/>
          </rPr>
          <t>John:</t>
        </r>
        <r>
          <rPr>
            <sz val="9"/>
            <color indexed="81"/>
            <rFont val="Tahoma"/>
            <family val="2"/>
          </rPr>
          <t xml:space="preserve">
Winter lambing included</t>
        </r>
      </text>
    </comment>
    <comment ref="DO4" authorId="2" shapeId="0" xr:uid="{E5BCC9AA-3746-43B7-A671-B947067682D5}">
      <text>
        <r>
          <rPr>
            <b/>
            <sz val="9"/>
            <color indexed="81"/>
            <rFont val="Tahoma"/>
            <family val="2"/>
          </rPr>
          <t>John:</t>
        </r>
        <r>
          <rPr>
            <sz val="9"/>
            <color indexed="81"/>
            <rFont val="Tahoma"/>
            <family val="2"/>
          </rPr>
          <t xml:space="preserve">
Spring lambing included</t>
        </r>
      </text>
    </comment>
    <comment ref="DP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DT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DX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DY4" authorId="0" shapeId="0" xr:uid="{45011FBE-C7D8-4383-8F68-AFF71A3E23F7}">
      <text>
        <r>
          <rPr>
            <b/>
            <sz val="9"/>
            <color indexed="81"/>
            <rFont val="Tahoma"/>
            <family val="2"/>
          </rPr>
          <t xml:space="preserve">John:
</t>
        </r>
        <r>
          <rPr>
            <sz val="9"/>
            <color indexed="81"/>
            <rFont val="Tahoma"/>
            <family val="2"/>
          </rPr>
          <t>1:2, : is maidens of all genotypes</t>
        </r>
      </text>
    </comment>
    <comment ref="EA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EB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EC4" authorId="2" shapeId="0" xr:uid="{D31248A1-05A2-4EF9-B972-039A44975092}">
      <text>
        <r>
          <rPr>
            <b/>
            <sz val="9"/>
            <color indexed="81"/>
            <rFont val="Tahoma"/>
            <family val="2"/>
          </rPr>
          <t>John:</t>
        </r>
        <r>
          <rPr>
            <sz val="9"/>
            <color indexed="81"/>
            <rFont val="Tahoma"/>
            <family val="2"/>
          </rPr>
          <t xml:space="preserve">
Scanning cost (all levels of scanning) </t>
        </r>
      </text>
    </comment>
    <comment ref="E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E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E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E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EL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EN4" authorId="2" shapeId="0" xr:uid="{4B744A13-9CA3-482A-BDB2-BBA73B771797}">
      <text>
        <r>
          <rPr>
            <b/>
            <sz val="9"/>
            <color indexed="81"/>
            <rFont val="Tahoma"/>
            <family val="2"/>
          </rPr>
          <t>John:</t>
        </r>
        <r>
          <rPr>
            <sz val="9"/>
            <color indexed="81"/>
            <rFont val="Tahoma"/>
            <family val="2"/>
          </rPr>
          <t xml:space="preserve">
Break to early spring</t>
        </r>
      </text>
    </comment>
    <comment ref="H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H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H1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DM12"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 ref="BN15" authorId="2" shapeId="0" xr:uid="{C9D71391-E6DA-457B-822B-AC124103381D}">
      <text>
        <r>
          <rPr>
            <b/>
            <sz val="9"/>
            <color indexed="81"/>
            <rFont val="Tahoma"/>
            <family val="2"/>
          </rPr>
          <t>John:</t>
        </r>
        <r>
          <rPr>
            <sz val="9"/>
            <color indexed="81"/>
            <rFont val="Tahoma"/>
            <family val="2"/>
          </rPr>
          <t xml:space="preserve">
Change the FS inputs for the Maternals to be the inputs for the BM dams</t>
        </r>
      </text>
    </comment>
    <comment ref="BO15" authorId="2" shapeId="0" xr:uid="{10A11BF8-1145-4289-AD82-7A3754527A2C}">
      <text>
        <r>
          <rPr>
            <b/>
            <sz val="9"/>
            <color indexed="81"/>
            <rFont val="Tahoma"/>
            <family val="2"/>
          </rPr>
          <t>John:</t>
        </r>
        <r>
          <rPr>
            <sz val="9"/>
            <color indexed="81"/>
            <rFont val="Tahoma"/>
            <family val="2"/>
          </rPr>
          <t xml:space="preserve">
Change the FS inputs for the Maternals to be the inputs for the BMT offspring</t>
        </r>
      </text>
    </comment>
    <comment ref="BP15" authorId="2" shapeId="0" xr:uid="{60B2FE49-66FE-4548-9FA7-D4356A231673}">
      <text>
        <r>
          <rPr>
            <b/>
            <sz val="9"/>
            <color indexed="81"/>
            <rFont val="Tahoma"/>
            <family val="2"/>
          </rPr>
          <t>John:</t>
        </r>
        <r>
          <rPr>
            <sz val="9"/>
            <color indexed="81"/>
            <rFont val="Tahoma"/>
            <family val="2"/>
          </rPr>
          <t xml:space="preserve">
Change the FS inputs for the Maternals to be the inputs for the BM dams</t>
        </r>
      </text>
    </comment>
    <comment ref="BQ15" authorId="2" shapeId="0" xr:uid="{BC0C20D3-284E-41B5-8927-602CB61A277F}">
      <text>
        <r>
          <rPr>
            <b/>
            <sz val="9"/>
            <color indexed="81"/>
            <rFont val="Tahoma"/>
            <family val="2"/>
          </rPr>
          <t>John:</t>
        </r>
        <r>
          <rPr>
            <sz val="9"/>
            <color indexed="81"/>
            <rFont val="Tahoma"/>
            <family val="2"/>
          </rPr>
          <t xml:space="preserve">
Change the FS inputs for the Maternals to be the inputs for the BMT offspring</t>
        </r>
      </text>
    </comment>
    <comment ref="DX16" authorId="2" shapeId="0" xr:uid="{C8054F6E-BDEC-4601-A8DC-2104FEF009B5}">
      <text>
        <r>
          <rPr>
            <b/>
            <sz val="9"/>
            <color indexed="81"/>
            <rFont val="Tahoma"/>
            <family val="2"/>
          </rPr>
          <t>John:</t>
        </r>
        <r>
          <rPr>
            <sz val="9"/>
            <color indexed="81"/>
            <rFont val="Tahoma"/>
            <family val="2"/>
          </rPr>
          <t xml:space="preserve">
1 doesn't work to force in the joining of yearlings</t>
        </r>
      </text>
    </comment>
    <comment ref="H17" authorId="2" shapeId="0" xr:uid="{C33D5AE6-F4E8-4EF2-B91C-1AF25D8EDFBB}">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19" authorId="2" shapeId="0" xr:uid="{035B5EAF-38D5-47BF-8692-8838514F53D6}">
      <text>
        <r>
          <rPr>
            <b/>
            <sz val="9"/>
            <color indexed="81"/>
            <rFont val="Tahoma"/>
            <family val="2"/>
          </rPr>
          <t>John:</t>
        </r>
        <r>
          <rPr>
            <sz val="9"/>
            <color indexed="81"/>
            <rFont val="Tahoma"/>
            <family val="2"/>
          </rPr>
          <t xml:space="preserve">
Set up the TOL &amp; Scan levels for each genotype.
Include the impacts of the standard management of drys &amp; standard paddock allocation benefits</t>
        </r>
      </text>
    </comment>
    <comment ref="C68" authorId="2" shapeId="0" xr:uid="{9BA71AF4-1524-438E-831D-C47595EF3AA3}">
      <text>
        <r>
          <rPr>
            <b/>
            <sz val="9"/>
            <color indexed="81"/>
            <rFont val="Tahoma"/>
            <family val="2"/>
          </rPr>
          <t>John:</t>
        </r>
        <r>
          <rPr>
            <sz val="9"/>
            <color indexed="81"/>
            <rFont val="Tahoma"/>
            <family val="2"/>
          </rPr>
          <t xml:space="preserve">
Set to mimic Exp420</t>
        </r>
      </text>
    </comment>
    <comment ref="C69" authorId="2" shapeId="0" xr:uid="{E6722F2A-0B31-45CD-B8CA-7479B0EDE795}">
      <text>
        <r>
          <rPr>
            <b/>
            <sz val="9"/>
            <color indexed="81"/>
            <rFont val="Tahoma"/>
            <family val="2"/>
          </rPr>
          <t>John:</t>
        </r>
        <r>
          <rPr>
            <sz val="9"/>
            <color indexed="81"/>
            <rFont val="Tahoma"/>
            <family val="2"/>
          </rPr>
          <t xml:space="preserve">
Set to mimic Exp422</t>
        </r>
      </text>
    </comment>
    <comment ref="H70" authorId="2" shapeId="0" xr:uid="{79DBC7C0-8AF8-4052-BA24-709C6266B60F}">
      <text>
        <r>
          <rPr>
            <b/>
            <sz val="9"/>
            <color indexed="81"/>
            <rFont val="Tahoma"/>
            <family val="2"/>
          </rPr>
          <t>John:</t>
        </r>
        <r>
          <rPr>
            <sz val="9"/>
            <color indexed="81"/>
            <rFont val="Tahoma"/>
            <family val="2"/>
          </rPr>
          <t xml:space="preserve">
Set up the TOL &amp; Scan levels for each genotype.
Include the impacts of the standard management of drys &amp; standard paddock allocation benefits</t>
        </r>
      </text>
    </comment>
    <comment ref="C119" authorId="2" shapeId="0" xr:uid="{F78DD1AA-5FD0-4CF4-8870-E6A946868A89}">
      <text>
        <r>
          <rPr>
            <b/>
            <sz val="9"/>
            <color indexed="81"/>
            <rFont val="Tahoma"/>
            <family val="2"/>
          </rPr>
          <t>John:</t>
        </r>
        <r>
          <rPr>
            <sz val="9"/>
            <color indexed="81"/>
            <rFont val="Tahoma"/>
            <family val="2"/>
          </rPr>
          <t xml:space="preserve">
Set to mimic Exp420</t>
        </r>
      </text>
    </comment>
    <comment ref="C120" authorId="2" shapeId="0" xr:uid="{A8D0A9D8-95B0-4C08-B2C8-AB3B9BC2F0EA}">
      <text>
        <r>
          <rPr>
            <b/>
            <sz val="9"/>
            <color indexed="81"/>
            <rFont val="Tahoma"/>
            <family val="2"/>
          </rPr>
          <t>John:</t>
        </r>
        <r>
          <rPr>
            <sz val="9"/>
            <color indexed="81"/>
            <rFont val="Tahoma"/>
            <family val="2"/>
          </rPr>
          <t xml:space="preserve">
Set to mimic Exp422</t>
        </r>
      </text>
    </comment>
    <comment ref="H122" authorId="2" shapeId="0" xr:uid="{9DAD4AF1-8B75-4B97-A2E7-E8156C9DD519}">
      <text>
        <r>
          <rPr>
            <b/>
            <sz val="9"/>
            <color indexed="81"/>
            <rFont val="Tahoma"/>
            <family val="2"/>
          </rPr>
          <t>John:</t>
        </r>
        <r>
          <rPr>
            <sz val="9"/>
            <color indexed="81"/>
            <rFont val="Tahoma"/>
            <family val="2"/>
          </rPr>
          <t xml:space="preserve">
An experiment to check how the calibration is progressing using the model as it will be used in the experiment (but witout LTW). It has best estimates of Dry Management and N14 as used in the analysis proper
</t>
        </r>
      </text>
    </comment>
    <comment ref="C170" authorId="2" shapeId="0" xr:uid="{511DB8CE-1EB4-4303-B409-A46346C024D6}">
      <text>
        <r>
          <rPr>
            <b/>
            <sz val="9"/>
            <color indexed="81"/>
            <rFont val="Tahoma"/>
            <family val="2"/>
          </rPr>
          <t>John:</t>
        </r>
        <r>
          <rPr>
            <sz val="9"/>
            <color indexed="81"/>
            <rFont val="Tahoma"/>
            <family val="2"/>
          </rPr>
          <t xml:space="preserve">
Adjust the experiment numbers
0: All are 4100 for reporting or single run.
1: Separate the BBT into trial 4102
2: Separate the Maternals into trial 4104
3: Separate the Scan2 into trial one greater- for reporting set back to 2 because Scan0/1 and Scan2 need to be run on the same machine because there is nothing to add the multiples to the scan0/1 reports. 
This cell also adds the BBT trial on the end of the BBB trials for the running and reporting.</t>
        </r>
      </text>
    </comment>
    <comment ref="H170" authorId="2" shapeId="0" xr:uid="{2C300BAA-5E16-4D77-9F46-F59F948B30EA}">
      <text>
        <r>
          <rPr>
            <b/>
            <sz val="9"/>
            <color indexed="81"/>
            <rFont val="Tahoma"/>
            <family val="2"/>
          </rPr>
          <t>John:</t>
        </r>
        <r>
          <rPr>
            <sz val="9"/>
            <color indexed="81"/>
            <rFont val="Tahoma"/>
            <family val="2"/>
          </rPr>
          <t xml:space="preserve">
Set up the flock for calibration. Force in or out required components.
Approximate calibration of the feed supply for the undifferentiated with a small model.</t>
        </r>
      </text>
    </comment>
    <comment ref="CZ171" authorId="2" shapeId="0" xr:uid="{0CBAFB08-04F6-4627-A81A-6759A5768E2E}">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DB171" authorId="2" shapeId="0" xr:uid="{DDB6A61D-3541-4096-8402-FBE7E1D69F77}">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DC171" authorId="2" shapeId="0" xr:uid="{29070B5F-B716-414D-9F2D-D248D0BFD66E}">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DD171" authorId="2" shapeId="0" xr:uid="{F16C6B4E-43CC-462D-ACAC-52B4B69038BF}">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DE171" authorId="2" shapeId="0" xr:uid="{8F4D10EF-92A7-4125-AB0C-D9B31750F169}">
      <text>
        <r>
          <rPr>
            <b/>
            <sz val="9"/>
            <color indexed="81"/>
            <rFont val="Tahoma"/>
            <family val="2"/>
          </rPr>
          <t>John:</t>
        </r>
        <r>
          <rPr>
            <sz val="9"/>
            <color indexed="81"/>
            <rFont val="Tahoma"/>
            <family val="2"/>
          </rPr>
          <t xml:space="preserve">
Override the selected paddock allocation benefits. (Currently would be none because Scan 0 doesn't allow it, but covering the options)</t>
        </r>
      </text>
    </comment>
    <comment ref="DF171" authorId="2" shapeId="0" xr:uid="{0192BE3D-482F-45C6-9680-06FC280D1BB8}">
      <text>
        <r>
          <rPr>
            <b/>
            <sz val="9"/>
            <color indexed="81"/>
            <rFont val="Tahoma"/>
            <family val="2"/>
          </rPr>
          <t>John:</t>
        </r>
        <r>
          <rPr>
            <sz val="9"/>
            <color indexed="81"/>
            <rFont val="Tahoma"/>
            <family val="2"/>
          </rPr>
          <t xml:space="preserve">
Override the selected paddock allocation benefits. (Currently would be none because Scan 0 doesn't allow it, but covering the options)</t>
        </r>
      </text>
    </comment>
    <comment ref="DQ171" authorId="2" shapeId="0" xr:uid="{4FC113DA-E036-4D6B-AB0A-67DD39AB1FD8}">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DR171" authorId="2" shapeId="0" xr:uid="{C8493367-782E-4AA6-BF39-C0E6F99874E0}">
      <text>
        <r>
          <rPr>
            <b/>
            <sz val="9"/>
            <color indexed="81"/>
            <rFont val="Tahoma"/>
            <family val="2"/>
          </rPr>
          <t>John:</t>
        </r>
        <r>
          <rPr>
            <sz val="9"/>
            <color indexed="81"/>
            <rFont val="Tahoma"/>
            <family val="2"/>
          </rPr>
          <t xml:space="preserve">
Force retention of drys so that a meaningful feed supply is generated</t>
        </r>
      </text>
    </comment>
    <comment ref="DS171" authorId="2" shapeId="0" xr:uid="{AB99F0A4-AD35-4C1B-B886-6C80666BFD38}">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DT171" authorId="2" shapeId="0" xr:uid="{20935810-116D-471C-B13A-0097E62F3AD4}">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DY171" authorId="2" shapeId="0" xr:uid="{400A5650-E307-4422-93D7-EC63D907B7C6}">
      <text>
        <r>
          <rPr>
            <b/>
            <sz val="9"/>
            <color indexed="81"/>
            <rFont val="Tahoma"/>
            <family val="2"/>
          </rPr>
          <t>John:</t>
        </r>
        <r>
          <rPr>
            <sz val="9"/>
            <color indexed="81"/>
            <rFont val="Tahoma"/>
            <family val="2"/>
          </rPr>
          <t xml:space="preserve">
Force joining of maidens so that they are calibrated for dry, singles &amp; multiples.</t>
        </r>
      </text>
    </comment>
    <comment ref="DZ171" authorId="2" shapeId="0" xr:uid="{27891A12-94DA-44A8-BEC8-B56E340618BE}">
      <text>
        <r>
          <rPr>
            <b/>
            <sz val="9"/>
            <color indexed="81"/>
            <rFont val="Tahoma"/>
            <family val="2"/>
          </rPr>
          <t>John:</t>
        </r>
        <r>
          <rPr>
            <sz val="9"/>
            <color indexed="81"/>
            <rFont val="Tahoma"/>
            <family val="2"/>
          </rPr>
          <t xml:space="preserve">
Force retaining of 6yo.
Not required because if 6yo opt FEC == 0 then use the prior year.</t>
        </r>
      </text>
    </comment>
    <comment ref="DU174" authorId="2" shapeId="0" xr:uid="{67F984D3-9E95-4C64-BBB6-279C81B00C35}">
      <text>
        <r>
          <rPr>
            <b/>
            <sz val="9"/>
            <color indexed="81"/>
            <rFont val="Tahoma"/>
            <family val="2"/>
          </rPr>
          <t>John:</t>
        </r>
        <r>
          <rPr>
            <sz val="9"/>
            <color indexed="81"/>
            <rFont val="Tahoma"/>
            <family val="2"/>
          </rPr>
          <t xml:space="preserve">
Force in a minimum number of BBT in DVP 4:14</t>
        </r>
      </text>
    </comment>
    <comment ref="C183" authorId="2" shapeId="0" xr:uid="{95DBF72E-CE0B-4616-A601-A3EA12104C72}">
      <text>
        <r>
          <rPr>
            <b/>
            <sz val="9"/>
            <color indexed="81"/>
            <rFont val="Tahoma"/>
            <family val="2"/>
          </rPr>
          <t>John:</t>
        </r>
        <r>
          <rPr>
            <sz val="9"/>
            <color indexed="81"/>
            <rFont val="Tahoma"/>
            <family val="2"/>
          </rPr>
          <t xml:space="preserve">
Set to mimic Exp420</t>
        </r>
      </text>
    </comment>
    <comment ref="D183" authorId="2" shapeId="0" xr:uid="{1A2A7834-5723-4696-A351-5A6F4A48789C}">
      <text>
        <r>
          <rPr>
            <b/>
            <sz val="9"/>
            <color indexed="81"/>
            <rFont val="Tahoma"/>
            <family val="2"/>
          </rPr>
          <t>John:</t>
        </r>
        <r>
          <rPr>
            <sz val="9"/>
            <color indexed="81"/>
            <rFont val="Tahoma"/>
            <family val="2"/>
          </rPr>
          <t xml:space="preserve">
Include these trials if the BBT are run as a separate experiment.</t>
        </r>
      </text>
    </comment>
    <comment ref="F183" authorId="2" shapeId="0" xr:uid="{6576FA45-E199-4099-8165-DA7A469D5D0C}">
      <text>
        <r>
          <rPr>
            <b/>
            <sz val="9"/>
            <color indexed="81"/>
            <rFont val="Tahoma"/>
            <family val="2"/>
          </rPr>
          <t>John:</t>
        </r>
        <r>
          <rPr>
            <sz val="9"/>
            <color indexed="81"/>
            <rFont val="Tahoma"/>
            <family val="2"/>
          </rPr>
          <t xml:space="preserve">
Include these trials if the BBT are run as a separate experiment.</t>
        </r>
      </text>
    </comment>
    <comment ref="C184" authorId="2" shapeId="0" xr:uid="{2B53A380-D0B0-4879-BA10-B6332121DD97}">
      <text>
        <r>
          <rPr>
            <b/>
            <sz val="9"/>
            <color indexed="81"/>
            <rFont val="Tahoma"/>
            <family val="2"/>
          </rPr>
          <t>John:</t>
        </r>
        <r>
          <rPr>
            <sz val="9"/>
            <color indexed="81"/>
            <rFont val="Tahoma"/>
            <family val="2"/>
          </rPr>
          <t xml:space="preserve">
Set to mimic Exp422</t>
        </r>
      </text>
    </comment>
    <comment ref="D184" authorId="2" shapeId="0" xr:uid="{BB42D08E-305B-4A5A-9EF8-106FEA3CCFD3}">
      <text>
        <r>
          <rPr>
            <b/>
            <sz val="9"/>
            <color indexed="81"/>
            <rFont val="Tahoma"/>
            <family val="2"/>
          </rPr>
          <t>John:</t>
        </r>
        <r>
          <rPr>
            <sz val="9"/>
            <color indexed="81"/>
            <rFont val="Tahoma"/>
            <family val="2"/>
          </rPr>
          <t xml:space="preserve">
Include these trials if the BBT are run as a separate experiment.</t>
        </r>
      </text>
    </comment>
    <comment ref="F184" authorId="2" shapeId="0" xr:uid="{23D6B60C-DC46-4E06-A80D-19E3D4AD22C0}">
      <text>
        <r>
          <rPr>
            <b/>
            <sz val="9"/>
            <color indexed="81"/>
            <rFont val="Tahoma"/>
            <family val="2"/>
          </rPr>
          <t>John:</t>
        </r>
        <r>
          <rPr>
            <sz val="9"/>
            <color indexed="81"/>
            <rFont val="Tahoma"/>
            <family val="2"/>
          </rPr>
          <t xml:space="preserve">
Include these trials if the BBT are run as a separate experiment.</t>
        </r>
      </text>
    </comment>
    <comment ref="H185" authorId="2" shapeId="0" xr:uid="{E0C29BA7-40A0-4A9C-A03F-66F216DAC43E}">
      <text>
        <r>
          <rPr>
            <b/>
            <sz val="9"/>
            <color indexed="81"/>
            <rFont val="Tahoma"/>
            <family val="2"/>
          </rPr>
          <t>John:</t>
        </r>
        <r>
          <rPr>
            <sz val="9"/>
            <color indexed="81"/>
            <rFont val="Tahoma"/>
            <family val="2"/>
          </rPr>
          <t xml:space="preserve">
This is set up after the Scan calibration even though it is carried out before the scan calibration. This is so that the scan calibration experiment set up can be used  in this trial design. Because want to use Scan2 so that the k2 axis can be reported</t>
        </r>
      </text>
    </comment>
    <comment ref="B186" authorId="2" shapeId="0" xr:uid="{1C1BB753-7C00-4E6C-A0CF-7A66FCF34B4D}">
      <text>
        <r>
          <rPr>
            <b/>
            <sz val="9"/>
            <color indexed="81"/>
            <rFont val="Tahoma"/>
            <family val="2"/>
          </rPr>
          <t>John:</t>
        </r>
        <r>
          <rPr>
            <sz val="9"/>
            <color indexed="81"/>
            <rFont val="Tahoma"/>
            <family val="2"/>
          </rPr>
          <t xml:space="preserve">
Select the scenario to calibrate.
Usually one TOL of MM with Scan 2</t>
        </r>
      </text>
    </comment>
    <comment ref="H186" authorId="2" shapeId="0" xr:uid="{93814C9F-4F64-4E6D-AA7D-DCBA678D7478}">
      <text>
        <r>
          <rPr>
            <b/>
            <sz val="9"/>
            <color indexed="81"/>
            <rFont val="Tahoma"/>
            <family val="2"/>
          </rPr>
          <t xml:space="preserve">John
</t>
        </r>
        <r>
          <rPr>
            <sz val="9"/>
            <color indexed="81"/>
            <rFont val="Tahoma"/>
            <family val="2"/>
          </rPr>
          <t>GEPEP calibration
1. N11 model
2. r1_izg = 6
3. TOL = May (GEPc)</t>
        </r>
      </text>
    </comment>
    <comment ref="H187" authorId="2" shapeId="0" xr:uid="{65E03808-D44E-4041-926A-DF4B7EFE8750}">
      <text>
        <r>
          <rPr>
            <b/>
            <sz val="9"/>
            <color indexed="81"/>
            <rFont val="Tahoma"/>
            <family val="2"/>
          </rPr>
          <t>John:</t>
        </r>
        <r>
          <rPr>
            <sz val="9"/>
            <color indexed="81"/>
            <rFont val="Tahoma"/>
            <family val="2"/>
          </rPr>
          <t xml:space="preserve">
Required for the Exp4 report</t>
        </r>
      </text>
    </comment>
    <comment ref="C248" authorId="2" shapeId="0" xr:uid="{4F30315A-DB6B-46A9-84C4-D757ACA38BD4}">
      <text>
        <r>
          <rPr>
            <b/>
            <sz val="9"/>
            <color indexed="81"/>
            <rFont val="Tahoma"/>
            <family val="2"/>
          </rPr>
          <t>John:</t>
        </r>
        <r>
          <rPr>
            <sz val="9"/>
            <color indexed="81"/>
            <rFont val="Tahoma"/>
            <family val="2"/>
          </rPr>
          <t xml:space="preserve">
Adjust the experiment numbers
0: All are 4110 for reporting or single run.
1: Separate the BBT into trial 4112
2: Separate the Maternals into trial 4114
3: Separate the Scan2 into trial one greater- for reporting set back to 2 because Scan0/1 and Scan2 need to be run on the same machine because there is nothing to add the multiples to the scan0/1 reports. 
This cell also adds the BBT trial on the end of the BBB trials for the running and reporting.</t>
        </r>
      </text>
    </comment>
    <comment ref="H248" authorId="2" shapeId="0" xr:uid="{18CD9A0E-6521-41CF-B624-DBC12DB47F82}">
      <text>
        <r>
          <rPr>
            <b/>
            <sz val="9"/>
            <color indexed="81"/>
            <rFont val="Tahoma"/>
            <family val="2"/>
          </rPr>
          <t>John:</t>
        </r>
        <r>
          <rPr>
            <sz val="9"/>
            <color indexed="81"/>
            <rFont val="Tahoma"/>
            <family val="2"/>
          </rPr>
          <t xml:space="preserve">
Based on Exp41 with more detail in number of FVPs. 
Repeat this calibration of the feed supply for the undifferentiated to get it to a reasonable level with extra FVPs</t>
        </r>
      </text>
    </comment>
    <comment ref="C261" authorId="2" shapeId="0" xr:uid="{7DBED460-4C98-4339-9B6B-D5F65B9F1660}">
      <text>
        <r>
          <rPr>
            <b/>
            <sz val="9"/>
            <color indexed="81"/>
            <rFont val="Tahoma"/>
            <family val="2"/>
          </rPr>
          <t>John:</t>
        </r>
        <r>
          <rPr>
            <sz val="9"/>
            <color indexed="81"/>
            <rFont val="Tahoma"/>
            <family val="2"/>
          </rPr>
          <t xml:space="preserve">
Set to mimic Exp420</t>
        </r>
      </text>
    </comment>
    <comment ref="D261" authorId="2" shapeId="0" xr:uid="{19E25EE4-1587-4A1C-9EF2-9E566DF033EF}">
      <text>
        <r>
          <rPr>
            <b/>
            <sz val="9"/>
            <color indexed="81"/>
            <rFont val="Tahoma"/>
            <family val="2"/>
          </rPr>
          <t>John:</t>
        </r>
        <r>
          <rPr>
            <sz val="9"/>
            <color indexed="81"/>
            <rFont val="Tahoma"/>
            <family val="2"/>
          </rPr>
          <t xml:space="preserve">
Include these trials if the BBT are run as a separate experiment.</t>
        </r>
      </text>
    </comment>
    <comment ref="F261" authorId="2" shapeId="0" xr:uid="{F8F8A858-14FB-47F3-9F83-63D7AAAD91D7}">
      <text>
        <r>
          <rPr>
            <b/>
            <sz val="9"/>
            <color indexed="81"/>
            <rFont val="Tahoma"/>
            <family val="2"/>
          </rPr>
          <t>John:</t>
        </r>
        <r>
          <rPr>
            <sz val="9"/>
            <color indexed="81"/>
            <rFont val="Tahoma"/>
            <family val="2"/>
          </rPr>
          <t xml:space="preserve">
Include these trials if the BBT are run as a separate experiment.</t>
        </r>
      </text>
    </comment>
    <comment ref="C262" authorId="2" shapeId="0" xr:uid="{F576D83A-3960-432C-81FC-1638B13770E0}">
      <text>
        <r>
          <rPr>
            <b/>
            <sz val="9"/>
            <color indexed="81"/>
            <rFont val="Tahoma"/>
            <family val="2"/>
          </rPr>
          <t>John:</t>
        </r>
        <r>
          <rPr>
            <sz val="9"/>
            <color indexed="81"/>
            <rFont val="Tahoma"/>
            <family val="2"/>
          </rPr>
          <t xml:space="preserve">
Set to mimic Exp422</t>
        </r>
      </text>
    </comment>
    <comment ref="D262" authorId="2" shapeId="0" xr:uid="{BBB6A64E-4FE5-46A7-97D1-CD8F2F40C184}">
      <text>
        <r>
          <rPr>
            <b/>
            <sz val="9"/>
            <color indexed="81"/>
            <rFont val="Tahoma"/>
            <family val="2"/>
          </rPr>
          <t>John:</t>
        </r>
        <r>
          <rPr>
            <sz val="9"/>
            <color indexed="81"/>
            <rFont val="Tahoma"/>
            <family val="2"/>
          </rPr>
          <t xml:space="preserve">
Include these trials if the BBT are run as a separate experiment.</t>
        </r>
      </text>
    </comment>
    <comment ref="F262" authorId="2" shapeId="0" xr:uid="{DBE31970-A98A-4691-9F1B-F43BE6148F19}">
      <text>
        <r>
          <rPr>
            <b/>
            <sz val="9"/>
            <color indexed="81"/>
            <rFont val="Tahoma"/>
            <family val="2"/>
          </rPr>
          <t>John:</t>
        </r>
        <r>
          <rPr>
            <sz val="9"/>
            <color indexed="81"/>
            <rFont val="Tahoma"/>
            <family val="2"/>
          </rPr>
          <t xml:space="preserve">
Include these trials if the BBT are run as a separate experiment.</t>
        </r>
      </text>
    </comment>
    <comment ref="C263" authorId="2" shapeId="0" xr:uid="{B6F619BF-3809-44BD-B812-4DF0A5BA04D6}">
      <text>
        <r>
          <rPr>
            <b/>
            <sz val="9"/>
            <color indexed="81"/>
            <rFont val="Tahoma"/>
            <family val="2"/>
          </rPr>
          <t>John:</t>
        </r>
        <r>
          <rPr>
            <sz val="9"/>
            <color indexed="81"/>
            <rFont val="Tahoma"/>
            <family val="2"/>
          </rPr>
          <t xml:space="preserve">
Adjust the experiment numbers
0: All are 4210 for reporting or single run.
1: Separate the BBT into trial 4212
2: Separate the Maternals into trial 4214
3: Separate the Scan2 into trial one greater- for reporting set back to 2 because Scan0/1 and Scan2 need to be run on the same machine because there is nothing to add the multiples to the scan0/1 reports. 
This cell also adds the BBT trial on the end of the BBB trials for the running and reporting.</t>
        </r>
      </text>
    </comment>
    <comment ref="H263" authorId="2" shapeId="0" xr:uid="{6F700F38-90EB-4B46-831B-C21B0B6F44C6}">
      <text>
        <r>
          <rPr>
            <b/>
            <sz val="9"/>
            <color indexed="81"/>
            <rFont val="Tahoma"/>
            <family val="2"/>
          </rPr>
          <t>John:</t>
        </r>
        <r>
          <rPr>
            <sz val="9"/>
            <color indexed="81"/>
            <rFont val="Tahoma"/>
            <family val="2"/>
          </rPr>
          <t xml:space="preserve">
Calibrate feed supply for ewes with different LSLN. 
Use high N with low number of FVPs</t>
        </r>
      </text>
    </comment>
    <comment ref="C312" authorId="2" shapeId="0" xr:uid="{24C4E345-65CB-4CCB-90F9-6D96F81DD9B3}">
      <text>
        <r>
          <rPr>
            <b/>
            <sz val="9"/>
            <color indexed="81"/>
            <rFont val="Tahoma"/>
            <family val="2"/>
          </rPr>
          <t>John:</t>
        </r>
        <r>
          <rPr>
            <sz val="9"/>
            <color indexed="81"/>
            <rFont val="Tahoma"/>
            <family val="2"/>
          </rPr>
          <t xml:space="preserve">
Set to mimic BBB (Merino)</t>
        </r>
      </text>
    </comment>
    <comment ref="D312" authorId="2" shapeId="0" xr:uid="{E5F9F1EB-DB77-4EAA-8038-F0810274D98B}">
      <text>
        <r>
          <rPr>
            <b/>
            <sz val="9"/>
            <color indexed="81"/>
            <rFont val="Tahoma"/>
            <family val="2"/>
          </rPr>
          <t>John:</t>
        </r>
        <r>
          <rPr>
            <sz val="9"/>
            <color indexed="81"/>
            <rFont val="Tahoma"/>
            <family val="2"/>
          </rPr>
          <t xml:space="preserve">
Include these trials if the BBT are run as a separate experiment.</t>
        </r>
      </text>
    </comment>
    <comment ref="F312" authorId="2" shapeId="0" xr:uid="{28D973E2-1BE7-4938-BCC2-D79F17DAB59B}">
      <text>
        <r>
          <rPr>
            <b/>
            <sz val="9"/>
            <color indexed="81"/>
            <rFont val="Tahoma"/>
            <family val="2"/>
          </rPr>
          <t>John:</t>
        </r>
        <r>
          <rPr>
            <sz val="9"/>
            <color indexed="81"/>
            <rFont val="Tahoma"/>
            <family val="2"/>
          </rPr>
          <t xml:space="preserve">
Include these trials if the BBT are run as a separate experiment.</t>
        </r>
      </text>
    </comment>
    <comment ref="C313" authorId="2" shapeId="0" xr:uid="{CC9450CB-8C0A-42AB-86A0-85628F6CA04A}">
      <text>
        <r>
          <rPr>
            <b/>
            <sz val="9"/>
            <color indexed="81"/>
            <rFont val="Tahoma"/>
            <family val="2"/>
          </rPr>
          <t>John:</t>
        </r>
        <r>
          <rPr>
            <sz val="9"/>
            <color indexed="81"/>
            <rFont val="Tahoma"/>
            <family val="2"/>
          </rPr>
          <t xml:space="preserve">
Set to mimic BBB (Merino)</t>
        </r>
      </text>
    </comment>
    <comment ref="D313" authorId="2" shapeId="0" xr:uid="{84EF5B82-2A45-4B4D-BB21-12CBF7153FB7}">
      <text>
        <r>
          <rPr>
            <b/>
            <sz val="9"/>
            <color indexed="81"/>
            <rFont val="Tahoma"/>
            <family val="2"/>
          </rPr>
          <t>John:</t>
        </r>
        <r>
          <rPr>
            <sz val="9"/>
            <color indexed="81"/>
            <rFont val="Tahoma"/>
            <family val="2"/>
          </rPr>
          <t xml:space="preserve">
Include these trials if the BBT are run as a separate experiment.</t>
        </r>
      </text>
    </comment>
    <comment ref="F313" authorId="2" shapeId="0" xr:uid="{E93067D1-25C5-4CF8-8482-2B97872E3F39}">
      <text>
        <r>
          <rPr>
            <b/>
            <sz val="9"/>
            <color indexed="81"/>
            <rFont val="Tahoma"/>
            <family val="2"/>
          </rPr>
          <t>John:</t>
        </r>
        <r>
          <rPr>
            <sz val="9"/>
            <color indexed="81"/>
            <rFont val="Tahoma"/>
            <family val="2"/>
          </rPr>
          <t xml:space="preserve">
Include these trials if the BBT are run as a separate experiment.</t>
        </r>
      </text>
    </comment>
    <comment ref="H315" authorId="2" shapeId="0" xr:uid="{F39D0806-94E5-48FE-A705-416C3AB28A9E}">
      <text>
        <r>
          <rPr>
            <b/>
            <sz val="9"/>
            <color indexed="81"/>
            <rFont val="Tahoma"/>
            <family val="2"/>
          </rPr>
          <t>John:</t>
        </r>
        <r>
          <rPr>
            <sz val="9"/>
            <color indexed="81"/>
            <rFont val="Tahoma"/>
            <family val="2"/>
          </rPr>
          <t xml:space="preserve">
The standard anaysis experiment setting the output detail and F &amp; N as required for the standard trails.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K8"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L8"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M8" authorId="0" shapeId="0" xr:uid="{D2C71138-5DA2-4C22-A743-02243F91A2EA}">
      <text>
        <r>
          <rPr>
            <b/>
            <sz val="9"/>
            <color indexed="81"/>
            <rFont val="Tahoma"/>
            <family val="2"/>
          </rPr>
          <t>John:</t>
        </r>
        <r>
          <rPr>
            <sz val="9"/>
            <color indexed="81"/>
            <rFont val="Tahoma"/>
            <family val="2"/>
          </rPr>
          <t xml:space="preserve">
FD of adult ewes 19u
</t>
        </r>
      </text>
    </comment>
    <comment ref="N8" authorId="0" shapeId="0" xr:uid="{F430DA5A-678B-4453-AF41-9C72BB819E13}">
      <text>
        <r>
          <rPr>
            <b/>
            <sz val="9"/>
            <color indexed="81"/>
            <rFont val="Tahoma"/>
            <family val="2"/>
          </rPr>
          <t>John:</t>
        </r>
        <r>
          <rPr>
            <sz val="9"/>
            <color indexed="81"/>
            <rFont val="Tahoma"/>
            <family val="2"/>
          </rPr>
          <t xml:space="preserve">
Adjust proportion of drys to 12%</t>
        </r>
      </text>
    </comment>
    <comment ref="O8" authorId="0" shapeId="0" xr:uid="{04DE3EF2-34E8-4DFE-ACD8-837ED5909756}">
      <text>
        <r>
          <rPr>
            <b/>
            <sz val="9"/>
            <color indexed="81"/>
            <rFont val="Tahoma"/>
            <family val="2"/>
          </rPr>
          <t>John:</t>
        </r>
        <r>
          <rPr>
            <sz val="9"/>
            <color indexed="81"/>
            <rFont val="Tahoma"/>
            <family val="2"/>
          </rPr>
          <t xml:space="preserve">
Reduce reproduction to scan 128%</t>
        </r>
      </text>
    </comment>
    <comment ref="P8" authorId="0" shapeId="0" xr:uid="{17265981-F560-4F69-9795-132F6ED331ED}">
      <text>
        <r>
          <rPr>
            <b/>
            <sz val="9"/>
            <color indexed="81"/>
            <rFont val="Tahoma"/>
            <family val="2"/>
          </rPr>
          <t>John:</t>
        </r>
        <r>
          <rPr>
            <sz val="9"/>
            <color indexed="81"/>
            <rFont val="Tahoma"/>
            <family val="2"/>
          </rPr>
          <t xml:space="preserve">
Adjust single survival to 88%</t>
        </r>
      </text>
    </comment>
    <comment ref="S8"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T8"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U8" authorId="0" shapeId="0" xr:uid="{0A7F77C7-B0DF-48F6-AF98-19EDD8C594CD}">
      <text>
        <r>
          <rPr>
            <b/>
            <sz val="9"/>
            <color indexed="81"/>
            <rFont val="Tahoma"/>
            <family val="2"/>
          </rPr>
          <t>John:</t>
        </r>
        <r>
          <rPr>
            <sz val="9"/>
            <color indexed="81"/>
            <rFont val="Tahoma"/>
            <family val="2"/>
          </rPr>
          <t xml:space="preserve">
FD of adult ewes 19.5u
</t>
        </r>
      </text>
    </comment>
    <comment ref="V8" authorId="0" shapeId="0" xr:uid="{D410083C-C66C-488C-9441-C2194B0641F4}">
      <text>
        <r>
          <rPr>
            <b/>
            <sz val="9"/>
            <color indexed="81"/>
            <rFont val="Tahoma"/>
            <family val="2"/>
          </rPr>
          <t>John:</t>
        </r>
        <r>
          <rPr>
            <sz val="9"/>
            <color indexed="81"/>
            <rFont val="Tahoma"/>
            <family val="2"/>
          </rPr>
          <t xml:space="preserve">
Adjust proportion of drys to 12%</t>
        </r>
      </text>
    </comment>
    <comment ref="W8" authorId="0" shapeId="0" xr:uid="{A42E977B-ED68-417A-A08E-2365707A3FE4}">
      <text>
        <r>
          <rPr>
            <b/>
            <sz val="9"/>
            <color indexed="81"/>
            <rFont val="Tahoma"/>
            <family val="2"/>
          </rPr>
          <t>John:</t>
        </r>
        <r>
          <rPr>
            <sz val="9"/>
            <color indexed="81"/>
            <rFont val="Tahoma"/>
            <family val="2"/>
          </rPr>
          <t xml:space="preserve">
Reduce reproduction to scan 128%</t>
        </r>
      </text>
    </comment>
    <comment ref="X8" authorId="0" shapeId="0" xr:uid="{A8A76209-9A7B-486A-8B91-654681BD5430}">
      <text>
        <r>
          <rPr>
            <b/>
            <sz val="9"/>
            <color indexed="81"/>
            <rFont val="Tahoma"/>
            <family val="2"/>
          </rPr>
          <t>John:</t>
        </r>
        <r>
          <rPr>
            <sz val="9"/>
            <color indexed="81"/>
            <rFont val="Tahoma"/>
            <family val="2"/>
          </rPr>
          <t xml:space="preserve">
Adjust single survival to 88%</t>
        </r>
      </text>
    </comment>
    <comment ref="E29" authorId="0" shapeId="0" xr:uid="{A179C77C-B0C3-4B26-AFCB-A07A65E584B6}">
      <text>
        <r>
          <rPr>
            <b/>
            <sz val="9"/>
            <color indexed="81"/>
            <rFont val="Tahoma"/>
            <family val="2"/>
          </rPr>
          <t>John:</t>
        </r>
        <r>
          <rPr>
            <sz val="9"/>
            <color indexed="81"/>
            <rFont val="Tahoma"/>
            <family val="2"/>
          </rPr>
          <t xml:space="preserve">
The number of feedoptions slices for each TOL
(Dams &amp; Offspring = 2)</t>
        </r>
      </text>
    </comment>
    <comment ref="F29" authorId="0" shapeId="0" xr:uid="{4319DF1F-0A22-4E52-A358-4D1580650972}">
      <text>
        <r>
          <rPr>
            <b/>
            <sz val="9"/>
            <color indexed="81"/>
            <rFont val="Tahoma"/>
            <family val="2"/>
          </rPr>
          <t>John:</t>
        </r>
        <r>
          <rPr>
            <sz val="9"/>
            <color indexed="81"/>
            <rFont val="Tahoma"/>
            <family val="2"/>
          </rPr>
          <t xml:space="preserve">
The number of feedoptions_adj slices for each TOL</t>
        </r>
      </text>
    </comment>
    <comment ref="C35" authorId="0" shapeId="0" xr:uid="{49EC5D33-AEA7-4581-B86C-32318DA5867A}">
      <text>
        <r>
          <rPr>
            <b/>
            <sz val="9"/>
            <color indexed="81"/>
            <rFont val="Tahoma"/>
            <family val="2"/>
          </rPr>
          <t>John:</t>
        </r>
        <r>
          <rPr>
            <sz val="9"/>
            <color indexed="81"/>
            <rFont val="Tahoma"/>
            <family val="2"/>
          </rPr>
          <t xml:space="preserve">
r1 feed supply option for this TOL &amp; flock</t>
        </r>
      </text>
    </comment>
    <comment ref="E35" authorId="0" shapeId="0" xr:uid="{9FD9646D-D752-42E0-A23F-AA94E12D8ECD}">
      <text>
        <r>
          <rPr>
            <b/>
            <sz val="9"/>
            <color indexed="81"/>
            <rFont val="Tahoma"/>
            <family val="2"/>
          </rPr>
          <t>John:</t>
        </r>
        <r>
          <rPr>
            <sz val="9"/>
            <color indexed="81"/>
            <rFont val="Tahoma"/>
            <family val="2"/>
          </rPr>
          <t xml:space="preserve">
Feed supply adj options for Drys</t>
        </r>
      </text>
    </comment>
    <comment ref="F35" authorId="0" shapeId="0" xr:uid="{8A6D37C2-324B-4E2B-B11F-901E5FC686B8}">
      <text>
        <r>
          <rPr>
            <b/>
            <sz val="9"/>
            <color indexed="81"/>
            <rFont val="Tahoma"/>
            <family val="2"/>
          </rPr>
          <t>John:</t>
        </r>
        <r>
          <rPr>
            <sz val="9"/>
            <color indexed="81"/>
            <rFont val="Tahoma"/>
            <family val="2"/>
          </rPr>
          <t xml:space="preserve">
Feed supply adj options for Singles</t>
        </r>
      </text>
    </comment>
    <comment ref="G35" authorId="0" shapeId="0" xr:uid="{8328F316-4FED-4E47-8855-BFDC6DFAD6C5}">
      <text>
        <r>
          <rPr>
            <b/>
            <sz val="9"/>
            <color indexed="81"/>
            <rFont val="Tahoma"/>
            <family val="2"/>
          </rPr>
          <t>John:</t>
        </r>
        <r>
          <rPr>
            <sz val="9"/>
            <color indexed="81"/>
            <rFont val="Tahoma"/>
            <family val="2"/>
          </rPr>
          <t xml:space="preserve">
Feed supply adj options for Drys</t>
        </r>
      </text>
    </comment>
    <comment ref="H35" authorId="0" shapeId="0" xr:uid="{B5A6749E-80E4-42FC-AD91-6CAD6E2D27CB}">
      <text>
        <r>
          <rPr>
            <b/>
            <sz val="9"/>
            <color indexed="81"/>
            <rFont val="Tahoma"/>
            <family val="2"/>
          </rPr>
          <t>John:</t>
        </r>
        <r>
          <rPr>
            <sz val="9"/>
            <color indexed="81"/>
            <rFont val="Tahoma"/>
            <family val="2"/>
          </rPr>
          <t xml:space="preserve">
Feed supply adj options for Singles</t>
        </r>
      </text>
    </comment>
    <comment ref="I35" authorId="0" shapeId="0" xr:uid="{781DD0C0-A72F-43D3-8BBF-6BB3682795FD}">
      <text>
        <r>
          <rPr>
            <b/>
            <sz val="9"/>
            <color indexed="81"/>
            <rFont val="Tahoma"/>
            <family val="2"/>
          </rPr>
          <t>John:</t>
        </r>
        <r>
          <rPr>
            <sz val="9"/>
            <color indexed="81"/>
            <rFont val="Tahoma"/>
            <family val="2"/>
          </rPr>
          <t xml:space="preserve">
Feed supply adj options for Multiples</t>
        </r>
      </text>
    </comment>
    <comment ref="BN36" authorId="0" shapeId="0" xr:uid="{B4D5904A-6C4B-4F33-8E25-D0393E78E426}">
      <text>
        <r>
          <rPr>
            <b/>
            <sz val="9"/>
            <color indexed="81"/>
            <rFont val="Tahoma"/>
            <family val="2"/>
          </rPr>
          <t>John:</t>
        </r>
        <r>
          <rPr>
            <sz val="9"/>
            <color indexed="81"/>
            <rFont val="Tahoma"/>
            <family val="2"/>
          </rPr>
          <t xml:space="preserve">
Just the standard slice of the j axis (so that the min &amp; max don't go out of range)</t>
        </r>
      </text>
    </comment>
    <comment ref="BO36" authorId="0" shapeId="0" xr:uid="{7A10DCA5-7E7E-4B0C-A0F8-E834C3415CFC}">
      <text>
        <r>
          <rPr>
            <b/>
            <sz val="9"/>
            <color indexed="81"/>
            <rFont val="Tahoma"/>
            <family val="2"/>
          </rPr>
          <t>John:</t>
        </r>
        <r>
          <rPr>
            <sz val="9"/>
            <color indexed="81"/>
            <rFont val="Tahoma"/>
            <family val="2"/>
          </rPr>
          <t xml:space="preserve">
Just the standard slice of the j axis (so that the min &amp; max don't go out of range)</t>
        </r>
      </text>
    </comment>
    <comment ref="BU36" authorId="0" shapeId="0" xr:uid="{9BC7D529-80BB-4C55-A652-A99CCEACBC2F}">
      <text>
        <r>
          <rPr>
            <b/>
            <sz val="9"/>
            <color indexed="81"/>
            <rFont val="Tahoma"/>
            <family val="2"/>
          </rPr>
          <t>John:</t>
        </r>
        <r>
          <rPr>
            <sz val="9"/>
            <color indexed="81"/>
            <rFont val="Tahoma"/>
            <family val="2"/>
          </rPr>
          <t xml:space="preserve">
Just the standard slice of the j axis (so that the min &amp; max don't go out of range)</t>
        </r>
      </text>
    </comment>
    <comment ref="BV36" authorId="0" shapeId="0" xr:uid="{7A965790-B1DB-4713-8684-D36CC0DD35B0}">
      <text>
        <r>
          <rPr>
            <b/>
            <sz val="9"/>
            <color indexed="81"/>
            <rFont val="Tahoma"/>
            <family val="2"/>
          </rPr>
          <t>John:</t>
        </r>
        <r>
          <rPr>
            <sz val="9"/>
            <color indexed="81"/>
            <rFont val="Tahoma"/>
            <family val="2"/>
          </rPr>
          <t xml:space="preserve">
Just the standard slice of the j axis (so that the min &amp; max don't go out of range)</t>
        </r>
      </text>
    </comment>
    <comment ref="CB36" authorId="0" shapeId="0" xr:uid="{8200215E-A59D-41B9-A136-26F35BC40F8E}">
      <text>
        <r>
          <rPr>
            <b/>
            <sz val="9"/>
            <color indexed="81"/>
            <rFont val="Tahoma"/>
            <family val="2"/>
          </rPr>
          <t>John:</t>
        </r>
        <r>
          <rPr>
            <sz val="9"/>
            <color indexed="81"/>
            <rFont val="Tahoma"/>
            <family val="2"/>
          </rPr>
          <t xml:space="preserve">
Just the standard slice of the j axis (so that the min &amp; max don't go out of range)</t>
        </r>
      </text>
    </comment>
    <comment ref="CC36" authorId="0" shapeId="0" xr:uid="{278F8BD9-3F51-4C19-86DE-03D2C9148983}">
      <text>
        <r>
          <rPr>
            <b/>
            <sz val="9"/>
            <color indexed="81"/>
            <rFont val="Tahoma"/>
            <family val="2"/>
          </rPr>
          <t>John:</t>
        </r>
        <r>
          <rPr>
            <sz val="9"/>
            <color indexed="81"/>
            <rFont val="Tahoma"/>
            <family val="2"/>
          </rPr>
          <t xml:space="preserve">
Just the standard slice of the j axis (so that the min &amp; max don't go out of range)</t>
        </r>
      </text>
    </comment>
    <comment ref="CI36" authorId="0" shapeId="0" xr:uid="{E2F986E5-F984-4D8F-9FD9-253B5EBC442A}">
      <text>
        <r>
          <rPr>
            <b/>
            <sz val="9"/>
            <color indexed="81"/>
            <rFont val="Tahoma"/>
            <family val="2"/>
          </rPr>
          <t>John:</t>
        </r>
        <r>
          <rPr>
            <sz val="9"/>
            <color indexed="81"/>
            <rFont val="Tahoma"/>
            <family val="2"/>
          </rPr>
          <t xml:space="preserve">
Just the standard slice of the j axis (so that the min &amp; max don't go out of range)</t>
        </r>
      </text>
    </comment>
    <comment ref="CJ36" authorId="0" shapeId="0" xr:uid="{DB1BDB50-E788-4610-8FF4-AF4A5027AD4F}">
      <text>
        <r>
          <rPr>
            <b/>
            <sz val="9"/>
            <color indexed="81"/>
            <rFont val="Tahoma"/>
            <family val="2"/>
          </rPr>
          <t>John:</t>
        </r>
        <r>
          <rPr>
            <sz val="9"/>
            <color indexed="81"/>
            <rFont val="Tahoma"/>
            <family val="2"/>
          </rPr>
          <t xml:space="preserve">
Just the standard slice of the j axis (so that the min &amp; max don't go out of range)</t>
        </r>
      </text>
    </comment>
    <comment ref="CP36" authorId="0" shapeId="0" xr:uid="{6036D0B0-76FB-45C1-AEBD-1D0310EBD314}">
      <text>
        <r>
          <rPr>
            <b/>
            <sz val="9"/>
            <color indexed="81"/>
            <rFont val="Tahoma"/>
            <family val="2"/>
          </rPr>
          <t>John:</t>
        </r>
        <r>
          <rPr>
            <sz val="9"/>
            <color indexed="81"/>
            <rFont val="Tahoma"/>
            <family val="2"/>
          </rPr>
          <t xml:space="preserve">
Just the standard slice of the j axis (so that the min &amp; max don't go out of range)</t>
        </r>
      </text>
    </comment>
    <comment ref="CQ36" authorId="0" shapeId="0" xr:uid="{EC38F530-993E-45DD-A443-CC284F6705BE}">
      <text>
        <r>
          <rPr>
            <b/>
            <sz val="9"/>
            <color indexed="81"/>
            <rFont val="Tahoma"/>
            <family val="2"/>
          </rPr>
          <t>John:</t>
        </r>
        <r>
          <rPr>
            <sz val="9"/>
            <color indexed="81"/>
            <rFont val="Tahoma"/>
            <family val="2"/>
          </rPr>
          <t xml:space="preserve">
Just the standard slice of the j axis (so that the min &amp; max don't go out of range)</t>
        </r>
      </text>
    </comment>
    <comment ref="CW36" authorId="0" shapeId="0" xr:uid="{64569100-C68B-42B2-85F6-723A21BA7EEA}">
      <text>
        <r>
          <rPr>
            <b/>
            <sz val="9"/>
            <color indexed="81"/>
            <rFont val="Tahoma"/>
            <family val="2"/>
          </rPr>
          <t>John:</t>
        </r>
        <r>
          <rPr>
            <sz val="9"/>
            <color indexed="81"/>
            <rFont val="Tahoma"/>
            <family val="2"/>
          </rPr>
          <t xml:space="preserve">
Just the standard slice of the j axis (so that the min &amp; max don't go out of range)</t>
        </r>
      </text>
    </comment>
    <comment ref="CX36" authorId="0" shapeId="0" xr:uid="{A90DB9F8-269E-4278-B611-BE0A5612F7CC}">
      <text>
        <r>
          <rPr>
            <b/>
            <sz val="9"/>
            <color indexed="81"/>
            <rFont val="Tahoma"/>
            <family val="2"/>
          </rPr>
          <t>John:</t>
        </r>
        <r>
          <rPr>
            <sz val="9"/>
            <color indexed="81"/>
            <rFont val="Tahoma"/>
            <family val="2"/>
          </rPr>
          <t xml:space="preserve">
Just the standard slice of the j axis (so that the min &amp; max don't go out of range)</t>
        </r>
      </text>
    </comment>
    <comment ref="DD36" authorId="0" shapeId="0" xr:uid="{9F1ACD2A-6092-4482-A902-3192CA913333}">
      <text>
        <r>
          <rPr>
            <b/>
            <sz val="9"/>
            <color indexed="81"/>
            <rFont val="Tahoma"/>
            <family val="2"/>
          </rPr>
          <t>John:</t>
        </r>
        <r>
          <rPr>
            <sz val="9"/>
            <color indexed="81"/>
            <rFont val="Tahoma"/>
            <family val="2"/>
          </rPr>
          <t xml:space="preserve">
Just the standard slice of the j axis (so that the min &amp; max don't go out of range)</t>
        </r>
      </text>
    </comment>
    <comment ref="DE36" authorId="0" shapeId="0" xr:uid="{13FE6C5B-7E37-423A-8D16-55E92E093FEB}">
      <text>
        <r>
          <rPr>
            <b/>
            <sz val="9"/>
            <color indexed="81"/>
            <rFont val="Tahoma"/>
            <family val="2"/>
          </rPr>
          <t>John:</t>
        </r>
        <r>
          <rPr>
            <sz val="9"/>
            <color indexed="81"/>
            <rFont val="Tahoma"/>
            <family val="2"/>
          </rPr>
          <t xml:space="preserve">
Just the standard slice of the j axis (so that the min &amp; max don't go out of range)</t>
        </r>
      </text>
    </comment>
    <comment ref="DK36" authorId="0" shapeId="0" xr:uid="{0500C2D8-F726-4037-88AF-B3B4541067B0}">
      <text>
        <r>
          <rPr>
            <b/>
            <sz val="9"/>
            <color indexed="81"/>
            <rFont val="Tahoma"/>
            <family val="2"/>
          </rPr>
          <t>John:</t>
        </r>
        <r>
          <rPr>
            <sz val="9"/>
            <color indexed="81"/>
            <rFont val="Tahoma"/>
            <family val="2"/>
          </rPr>
          <t xml:space="preserve">
Just the standard slice of the j axis (so that the min &amp; max don't go out of range)</t>
        </r>
      </text>
    </comment>
    <comment ref="DL36" authorId="0" shapeId="0" xr:uid="{549F9DAF-143C-490F-835C-6193E1E435F8}">
      <text>
        <r>
          <rPr>
            <b/>
            <sz val="9"/>
            <color indexed="81"/>
            <rFont val="Tahoma"/>
            <family val="2"/>
          </rPr>
          <t>John:</t>
        </r>
        <r>
          <rPr>
            <sz val="9"/>
            <color indexed="81"/>
            <rFont val="Tahoma"/>
            <family val="2"/>
          </rPr>
          <t xml:space="preserve">
Just the standard slice of the j axis (so that the min &amp; max don't go out of range)</t>
        </r>
      </text>
    </comment>
    <comment ref="DR36" authorId="0" shapeId="0" xr:uid="{450C702E-B565-468E-ABFE-4A0FC1690E1B}">
      <text>
        <r>
          <rPr>
            <b/>
            <sz val="9"/>
            <color indexed="81"/>
            <rFont val="Tahoma"/>
            <family val="2"/>
          </rPr>
          <t>John:</t>
        </r>
        <r>
          <rPr>
            <sz val="9"/>
            <color indexed="81"/>
            <rFont val="Tahoma"/>
            <family val="2"/>
          </rPr>
          <t xml:space="preserve">
Just the standard slice of the j axis (so that the min &amp; max don't go out of range)</t>
        </r>
      </text>
    </comment>
    <comment ref="DS36" authorId="0" shapeId="0" xr:uid="{6BDF7AB3-8286-4FC7-A550-45A3C0BF06A4}">
      <text>
        <r>
          <rPr>
            <b/>
            <sz val="9"/>
            <color indexed="81"/>
            <rFont val="Tahoma"/>
            <family val="2"/>
          </rPr>
          <t>John:</t>
        </r>
        <r>
          <rPr>
            <sz val="9"/>
            <color indexed="81"/>
            <rFont val="Tahoma"/>
            <family val="2"/>
          </rPr>
          <t xml:space="preserve">
Just the standard slice of the j axis (so that the min &amp; max don't go out of range)</t>
        </r>
      </text>
    </comment>
    <comment ref="DY36" authorId="0" shapeId="0" xr:uid="{D7BAC00E-C314-4137-BB00-08A509ECB889}">
      <text>
        <r>
          <rPr>
            <b/>
            <sz val="9"/>
            <color indexed="81"/>
            <rFont val="Tahoma"/>
            <family val="2"/>
          </rPr>
          <t>John:</t>
        </r>
        <r>
          <rPr>
            <sz val="9"/>
            <color indexed="81"/>
            <rFont val="Tahoma"/>
            <family val="2"/>
          </rPr>
          <t xml:space="preserve">
Just the standard slice of the j axis (so that the min &amp; max don't go out of range)</t>
        </r>
      </text>
    </comment>
    <comment ref="DZ36" authorId="0" shapeId="0" xr:uid="{231CE1D2-DFB4-4FC1-A04B-7C3A865C0867}">
      <text>
        <r>
          <rPr>
            <b/>
            <sz val="9"/>
            <color indexed="81"/>
            <rFont val="Tahoma"/>
            <family val="2"/>
          </rPr>
          <t>John:</t>
        </r>
        <r>
          <rPr>
            <sz val="9"/>
            <color indexed="81"/>
            <rFont val="Tahoma"/>
            <family val="2"/>
          </rPr>
          <t xml:space="preserve">
Just the standard slice of the j axis (so that the min &amp; max don't go out of range)</t>
        </r>
      </text>
    </comment>
    <comment ref="EF36" authorId="0" shapeId="0" xr:uid="{256E858A-B200-4462-9C61-DF2C5F9EA2A8}">
      <text>
        <r>
          <rPr>
            <b/>
            <sz val="9"/>
            <color indexed="81"/>
            <rFont val="Tahoma"/>
            <family val="2"/>
          </rPr>
          <t>John:</t>
        </r>
        <r>
          <rPr>
            <sz val="9"/>
            <color indexed="81"/>
            <rFont val="Tahoma"/>
            <family val="2"/>
          </rPr>
          <t xml:space="preserve">
Just the standard slice of the j axis (so that the min &amp; max don't go out of range)</t>
        </r>
      </text>
    </comment>
    <comment ref="EG36" authorId="0" shapeId="0" xr:uid="{418905BD-66D2-4BD4-BF3D-32F8B4747A6B}">
      <text>
        <r>
          <rPr>
            <b/>
            <sz val="9"/>
            <color indexed="81"/>
            <rFont val="Tahoma"/>
            <family val="2"/>
          </rPr>
          <t>John:</t>
        </r>
        <r>
          <rPr>
            <sz val="9"/>
            <color indexed="81"/>
            <rFont val="Tahoma"/>
            <family val="2"/>
          </rPr>
          <t xml:space="preserve">
Just the standard slice of the j axis (so that the min &amp; max don't go out of range)</t>
        </r>
      </text>
    </comment>
    <comment ref="EM36" authorId="0" shapeId="0" xr:uid="{E00060C6-B18A-4BCC-BEA6-F220DEF6059C}">
      <text>
        <r>
          <rPr>
            <b/>
            <sz val="9"/>
            <color indexed="81"/>
            <rFont val="Tahoma"/>
            <family val="2"/>
          </rPr>
          <t>John:</t>
        </r>
        <r>
          <rPr>
            <sz val="9"/>
            <color indexed="81"/>
            <rFont val="Tahoma"/>
            <family val="2"/>
          </rPr>
          <t xml:space="preserve">
Just the standard slice of the j axis (so that the min &amp; max don't go out of range)</t>
        </r>
      </text>
    </comment>
    <comment ref="EN36" authorId="0" shapeId="0" xr:uid="{33270393-5D74-4ABE-9C17-67EACB9DFBD2}">
      <text>
        <r>
          <rPr>
            <b/>
            <sz val="9"/>
            <color indexed="81"/>
            <rFont val="Tahoma"/>
            <family val="2"/>
          </rPr>
          <t>John:</t>
        </r>
        <r>
          <rPr>
            <sz val="9"/>
            <color indexed="81"/>
            <rFont val="Tahoma"/>
            <family val="2"/>
          </rPr>
          <t xml:space="preserve">
Just the standard slice of the j axis (so that the min &amp; max don't go out of range)</t>
        </r>
      </text>
    </comment>
    <comment ref="ET36" authorId="0" shapeId="0" xr:uid="{1E22817F-AA53-4334-9022-AFF0447333C1}">
      <text>
        <r>
          <rPr>
            <b/>
            <sz val="9"/>
            <color indexed="81"/>
            <rFont val="Tahoma"/>
            <family val="2"/>
          </rPr>
          <t>John:</t>
        </r>
        <r>
          <rPr>
            <sz val="9"/>
            <color indexed="81"/>
            <rFont val="Tahoma"/>
            <family val="2"/>
          </rPr>
          <t xml:space="preserve">
Just the standard slice of the j axis (so that the min &amp; max don't go out of range)</t>
        </r>
      </text>
    </comment>
    <comment ref="EU36" authorId="0" shapeId="0" xr:uid="{2FCD37B9-A32F-43F5-BF12-56C7DCC844F8}">
      <text>
        <r>
          <rPr>
            <b/>
            <sz val="9"/>
            <color indexed="81"/>
            <rFont val="Tahoma"/>
            <family val="2"/>
          </rPr>
          <t>John:</t>
        </r>
        <r>
          <rPr>
            <sz val="9"/>
            <color indexed="81"/>
            <rFont val="Tahoma"/>
            <family val="2"/>
          </rPr>
          <t xml:space="preserve">
Just the standard slice of the j axis (so that the min &amp; max don't go out of range)</t>
        </r>
      </text>
    </comment>
    <comment ref="FA36" authorId="0" shapeId="0" xr:uid="{94BEFA2F-558B-40AF-B769-ED6671458218}">
      <text>
        <r>
          <rPr>
            <b/>
            <sz val="9"/>
            <color indexed="81"/>
            <rFont val="Tahoma"/>
            <family val="2"/>
          </rPr>
          <t>John:</t>
        </r>
        <r>
          <rPr>
            <sz val="9"/>
            <color indexed="81"/>
            <rFont val="Tahoma"/>
            <family val="2"/>
          </rPr>
          <t xml:space="preserve">
Just the standard slice of the j axis (so that the min &amp; max don't go out of range)</t>
        </r>
      </text>
    </comment>
    <comment ref="FB36" authorId="0" shapeId="0" xr:uid="{687499BB-D985-43A5-9CA7-451A7850B9CB}">
      <text>
        <r>
          <rPr>
            <b/>
            <sz val="9"/>
            <color indexed="81"/>
            <rFont val="Tahoma"/>
            <family val="2"/>
          </rPr>
          <t>John:</t>
        </r>
        <r>
          <rPr>
            <sz val="9"/>
            <color indexed="81"/>
            <rFont val="Tahoma"/>
            <family val="2"/>
          </rPr>
          <t xml:space="preserve">
Just the standard slice of the j axis (so that the min &amp; max don't go out of range)</t>
        </r>
      </text>
    </comment>
    <comment ref="FH36" authorId="0" shapeId="0" xr:uid="{5167CB20-421F-4E8E-B733-4E550396DAD9}">
      <text>
        <r>
          <rPr>
            <b/>
            <sz val="9"/>
            <color indexed="81"/>
            <rFont val="Tahoma"/>
            <family val="2"/>
          </rPr>
          <t>John:</t>
        </r>
        <r>
          <rPr>
            <sz val="9"/>
            <color indexed="81"/>
            <rFont val="Tahoma"/>
            <family val="2"/>
          </rPr>
          <t xml:space="preserve">
Just the standard slice of the j axis (so that the min &amp; max don't go out of range)</t>
        </r>
      </text>
    </comment>
    <comment ref="FI36" authorId="0" shapeId="0" xr:uid="{94F2C2B6-B007-4D38-9123-B5F0EAB48F1D}">
      <text>
        <r>
          <rPr>
            <b/>
            <sz val="9"/>
            <color indexed="81"/>
            <rFont val="Tahoma"/>
            <family val="2"/>
          </rPr>
          <t>John:</t>
        </r>
        <r>
          <rPr>
            <sz val="9"/>
            <color indexed="81"/>
            <rFont val="Tahoma"/>
            <family val="2"/>
          </rPr>
          <t xml:space="preserve">
Just the standard slice of the j axis (so that the min &amp; max don't go out of range)</t>
        </r>
      </text>
    </comment>
    <comment ref="E429" authorId="0" shapeId="0" xr:uid="{A0238016-B740-46AB-8083-39DBE5D823D3}">
      <text>
        <r>
          <rPr>
            <b/>
            <sz val="9"/>
            <color indexed="81"/>
            <rFont val="Tahoma"/>
            <family val="2"/>
          </rPr>
          <t>John:</t>
        </r>
        <r>
          <rPr>
            <sz val="9"/>
            <color indexed="81"/>
            <rFont val="Tahoma"/>
            <family val="2"/>
          </rPr>
          <t xml:space="preserve">
The number of feedsupply options between BBB &amp; BMT</t>
        </r>
      </text>
    </comment>
    <comment ref="F429" authorId="0" shapeId="0" xr:uid="{CCAE046D-4183-4F4F-8781-6ECAD55B9335}">
      <text>
        <r>
          <rPr>
            <b/>
            <sz val="9"/>
            <color indexed="81"/>
            <rFont val="Tahoma"/>
            <family val="2"/>
          </rPr>
          <t>John:</t>
        </r>
        <r>
          <rPr>
            <sz val="9"/>
            <color indexed="81"/>
            <rFont val="Tahoma"/>
            <family val="2"/>
          </rPr>
          <t xml:space="preserve">
The number of feedsupply_adj options between BBB (merino) &amp; BMT (maternal)</t>
        </r>
      </text>
    </comment>
    <comment ref="BN436" authorId="0" shapeId="0" xr:uid="{DA3EB2EB-9BC0-4DFC-9F60-7124276DAA42}">
      <text>
        <r>
          <rPr>
            <b/>
            <sz val="9"/>
            <color indexed="81"/>
            <rFont val="Tahoma"/>
            <family val="2"/>
          </rPr>
          <t>John:</t>
        </r>
        <r>
          <rPr>
            <sz val="9"/>
            <color indexed="81"/>
            <rFont val="Tahoma"/>
            <family val="2"/>
          </rPr>
          <t xml:space="preserve">
Just the standard slice of the j axis (so that the min &amp; max don't go out of range)</t>
        </r>
      </text>
    </comment>
    <comment ref="BO436" authorId="0" shapeId="0" xr:uid="{8D4A220D-6EB1-4BDF-9007-0375DE3076D9}">
      <text>
        <r>
          <rPr>
            <b/>
            <sz val="9"/>
            <color indexed="81"/>
            <rFont val="Tahoma"/>
            <family val="2"/>
          </rPr>
          <t>John:</t>
        </r>
        <r>
          <rPr>
            <sz val="9"/>
            <color indexed="81"/>
            <rFont val="Tahoma"/>
            <family val="2"/>
          </rPr>
          <t xml:space="preserve">
Just the standard slice of the j axis (so that the min &amp; max don't go out of range)</t>
        </r>
      </text>
    </comment>
    <comment ref="BU436" authorId="0" shapeId="0" xr:uid="{71CFBEBC-B93F-47CA-81E7-E9D838578660}">
      <text>
        <r>
          <rPr>
            <b/>
            <sz val="9"/>
            <color indexed="81"/>
            <rFont val="Tahoma"/>
            <family val="2"/>
          </rPr>
          <t>John:</t>
        </r>
        <r>
          <rPr>
            <sz val="9"/>
            <color indexed="81"/>
            <rFont val="Tahoma"/>
            <family val="2"/>
          </rPr>
          <t xml:space="preserve">
Just the standard slice of the j axis (so that the min &amp; max don't go out of range)</t>
        </r>
      </text>
    </comment>
    <comment ref="BV436" authorId="0" shapeId="0" xr:uid="{4BFB650D-46E6-487B-A5D6-7A90AEC5ADE0}">
      <text>
        <r>
          <rPr>
            <b/>
            <sz val="9"/>
            <color indexed="81"/>
            <rFont val="Tahoma"/>
            <family val="2"/>
          </rPr>
          <t>John:</t>
        </r>
        <r>
          <rPr>
            <sz val="9"/>
            <color indexed="81"/>
            <rFont val="Tahoma"/>
            <family val="2"/>
          </rPr>
          <t xml:space="preserve">
Just the standard slice of the j axis (so that the min &amp; max don't go out of range)</t>
        </r>
      </text>
    </comment>
    <comment ref="CB436" authorId="0" shapeId="0" xr:uid="{8A55ABF9-CF3D-4838-8106-DD9C209B5EB0}">
      <text>
        <r>
          <rPr>
            <b/>
            <sz val="9"/>
            <color indexed="81"/>
            <rFont val="Tahoma"/>
            <family val="2"/>
          </rPr>
          <t>John:</t>
        </r>
        <r>
          <rPr>
            <sz val="9"/>
            <color indexed="81"/>
            <rFont val="Tahoma"/>
            <family val="2"/>
          </rPr>
          <t xml:space="preserve">
Just the standard slice of the j axis (so that the min &amp; max don't go out of range)</t>
        </r>
      </text>
    </comment>
    <comment ref="CC436" authorId="0" shapeId="0" xr:uid="{3000BC2F-181B-4CA6-B2CC-6161562766CE}">
      <text>
        <r>
          <rPr>
            <b/>
            <sz val="9"/>
            <color indexed="81"/>
            <rFont val="Tahoma"/>
            <family val="2"/>
          </rPr>
          <t>John:</t>
        </r>
        <r>
          <rPr>
            <sz val="9"/>
            <color indexed="81"/>
            <rFont val="Tahoma"/>
            <family val="2"/>
          </rPr>
          <t xml:space="preserve">
Just the standard slice of the j axis (so that the min &amp; max don't go out of range)</t>
        </r>
      </text>
    </comment>
    <comment ref="CI436" authorId="0" shapeId="0" xr:uid="{ED593B0D-97E6-4227-8C55-565981007750}">
      <text>
        <r>
          <rPr>
            <b/>
            <sz val="9"/>
            <color indexed="81"/>
            <rFont val="Tahoma"/>
            <family val="2"/>
          </rPr>
          <t>John:</t>
        </r>
        <r>
          <rPr>
            <sz val="9"/>
            <color indexed="81"/>
            <rFont val="Tahoma"/>
            <family val="2"/>
          </rPr>
          <t xml:space="preserve">
Just the standard slice of the j axis (so that the min &amp; max don't go out of range)</t>
        </r>
      </text>
    </comment>
    <comment ref="CJ436" authorId="0" shapeId="0" xr:uid="{D5D0CC55-CFB1-43D2-A524-EC22C87526E7}">
      <text>
        <r>
          <rPr>
            <b/>
            <sz val="9"/>
            <color indexed="81"/>
            <rFont val="Tahoma"/>
            <family val="2"/>
          </rPr>
          <t>John:</t>
        </r>
        <r>
          <rPr>
            <sz val="9"/>
            <color indexed="81"/>
            <rFont val="Tahoma"/>
            <family val="2"/>
          </rPr>
          <t xml:space="preserve">
Just the standard slice of the j axis (so that the min &amp; max don't go out of range)</t>
        </r>
      </text>
    </comment>
    <comment ref="CP436" authorId="0" shapeId="0" xr:uid="{E15475C6-4FE3-4A40-B4E2-E5516A5EEFDE}">
      <text>
        <r>
          <rPr>
            <b/>
            <sz val="9"/>
            <color indexed="81"/>
            <rFont val="Tahoma"/>
            <family val="2"/>
          </rPr>
          <t>John:</t>
        </r>
        <r>
          <rPr>
            <sz val="9"/>
            <color indexed="81"/>
            <rFont val="Tahoma"/>
            <family val="2"/>
          </rPr>
          <t xml:space="preserve">
Just the standard slice of the j axis (so that the min &amp; max don't go out of range)</t>
        </r>
      </text>
    </comment>
    <comment ref="CQ436" authorId="0" shapeId="0" xr:uid="{C984613F-3497-40C7-88F9-838B39A0D539}">
      <text>
        <r>
          <rPr>
            <b/>
            <sz val="9"/>
            <color indexed="81"/>
            <rFont val="Tahoma"/>
            <family val="2"/>
          </rPr>
          <t>John:</t>
        </r>
        <r>
          <rPr>
            <sz val="9"/>
            <color indexed="81"/>
            <rFont val="Tahoma"/>
            <family val="2"/>
          </rPr>
          <t xml:space="preserve">
Just the standard slice of the j axis (so that the min &amp; max don't go out of range)</t>
        </r>
      </text>
    </comment>
    <comment ref="CW436" authorId="0" shapeId="0" xr:uid="{7CBB601B-1186-4B62-9F0E-BFB1C30A9644}">
      <text>
        <r>
          <rPr>
            <b/>
            <sz val="9"/>
            <color indexed="81"/>
            <rFont val="Tahoma"/>
            <family val="2"/>
          </rPr>
          <t>John:</t>
        </r>
        <r>
          <rPr>
            <sz val="9"/>
            <color indexed="81"/>
            <rFont val="Tahoma"/>
            <family val="2"/>
          </rPr>
          <t xml:space="preserve">
Just the standard slice of the j axis (so that the min &amp; max don't go out of range)</t>
        </r>
      </text>
    </comment>
    <comment ref="CX436" authorId="0" shapeId="0" xr:uid="{176267F5-66A6-4328-BF89-E6C86F999DA1}">
      <text>
        <r>
          <rPr>
            <b/>
            <sz val="9"/>
            <color indexed="81"/>
            <rFont val="Tahoma"/>
            <family val="2"/>
          </rPr>
          <t>John:</t>
        </r>
        <r>
          <rPr>
            <sz val="9"/>
            <color indexed="81"/>
            <rFont val="Tahoma"/>
            <family val="2"/>
          </rPr>
          <t xml:space="preserve">
Just the standard slice of the j axis (so that the min &amp; max don't go out of range)</t>
        </r>
      </text>
    </comment>
    <comment ref="DD436" authorId="0" shapeId="0" xr:uid="{9DA0EE9B-E5F7-4D42-B66D-1149E59D15EC}">
      <text>
        <r>
          <rPr>
            <b/>
            <sz val="9"/>
            <color indexed="81"/>
            <rFont val="Tahoma"/>
            <family val="2"/>
          </rPr>
          <t>John:</t>
        </r>
        <r>
          <rPr>
            <sz val="9"/>
            <color indexed="81"/>
            <rFont val="Tahoma"/>
            <family val="2"/>
          </rPr>
          <t xml:space="preserve">
Just the standard slice of the j axis (so that the min &amp; max don't go out of range)</t>
        </r>
      </text>
    </comment>
    <comment ref="DE436" authorId="0" shapeId="0" xr:uid="{255B29B1-6929-4637-A291-38CE68CEAEF3}">
      <text>
        <r>
          <rPr>
            <b/>
            <sz val="9"/>
            <color indexed="81"/>
            <rFont val="Tahoma"/>
            <family val="2"/>
          </rPr>
          <t>John:</t>
        </r>
        <r>
          <rPr>
            <sz val="9"/>
            <color indexed="81"/>
            <rFont val="Tahoma"/>
            <family val="2"/>
          </rPr>
          <t xml:space="preserve">
Just the standard slice of the j axis (so that the min &amp; max don't go out of range)</t>
        </r>
      </text>
    </comment>
    <comment ref="DK436" authorId="0" shapeId="0" xr:uid="{4B18195F-6409-45D3-AA14-F09EA16DBFD5}">
      <text>
        <r>
          <rPr>
            <b/>
            <sz val="9"/>
            <color indexed="81"/>
            <rFont val="Tahoma"/>
            <family val="2"/>
          </rPr>
          <t>John:</t>
        </r>
        <r>
          <rPr>
            <sz val="9"/>
            <color indexed="81"/>
            <rFont val="Tahoma"/>
            <family val="2"/>
          </rPr>
          <t xml:space="preserve">
Just the standard slice of the j axis (so that the min &amp; max don't go out of range)</t>
        </r>
      </text>
    </comment>
    <comment ref="DL436" authorId="0" shapeId="0" xr:uid="{DD326E42-D147-4F66-AF18-73B740D5E2CC}">
      <text>
        <r>
          <rPr>
            <b/>
            <sz val="9"/>
            <color indexed="81"/>
            <rFont val="Tahoma"/>
            <family val="2"/>
          </rPr>
          <t>John:</t>
        </r>
        <r>
          <rPr>
            <sz val="9"/>
            <color indexed="81"/>
            <rFont val="Tahoma"/>
            <family val="2"/>
          </rPr>
          <t xml:space="preserve">
Just the standard slice of the j axis (so that the min &amp; max don't go out of range)</t>
        </r>
      </text>
    </comment>
    <comment ref="DR436" authorId="0" shapeId="0" xr:uid="{3A8FC721-F409-42C6-91AB-57BE188AB411}">
      <text>
        <r>
          <rPr>
            <b/>
            <sz val="9"/>
            <color indexed="81"/>
            <rFont val="Tahoma"/>
            <family val="2"/>
          </rPr>
          <t>John:</t>
        </r>
        <r>
          <rPr>
            <sz val="9"/>
            <color indexed="81"/>
            <rFont val="Tahoma"/>
            <family val="2"/>
          </rPr>
          <t xml:space="preserve">
Just the standard slice of the j axis (so that the min &amp; max don't go out of range)</t>
        </r>
      </text>
    </comment>
    <comment ref="DS436" authorId="0" shapeId="0" xr:uid="{25044A69-6391-47D1-BA29-DBD524E524C5}">
      <text>
        <r>
          <rPr>
            <b/>
            <sz val="9"/>
            <color indexed="81"/>
            <rFont val="Tahoma"/>
            <family val="2"/>
          </rPr>
          <t>John:</t>
        </r>
        <r>
          <rPr>
            <sz val="9"/>
            <color indexed="81"/>
            <rFont val="Tahoma"/>
            <family val="2"/>
          </rPr>
          <t xml:space="preserve">
Just the standard slice of the j axis (so that the min &amp; max don't go out of range)</t>
        </r>
      </text>
    </comment>
    <comment ref="DY436" authorId="0" shapeId="0" xr:uid="{F989291B-2B64-4265-9D4B-726C335440F3}">
      <text>
        <r>
          <rPr>
            <b/>
            <sz val="9"/>
            <color indexed="81"/>
            <rFont val="Tahoma"/>
            <family val="2"/>
          </rPr>
          <t>John:</t>
        </r>
        <r>
          <rPr>
            <sz val="9"/>
            <color indexed="81"/>
            <rFont val="Tahoma"/>
            <family val="2"/>
          </rPr>
          <t xml:space="preserve">
Just the standard slice of the j axis (so that the min &amp; max don't go out of range)</t>
        </r>
      </text>
    </comment>
    <comment ref="DZ436" authorId="0" shapeId="0" xr:uid="{02C519B0-BCB1-40C4-BD32-286D9DFAC98C}">
      <text>
        <r>
          <rPr>
            <b/>
            <sz val="9"/>
            <color indexed="81"/>
            <rFont val="Tahoma"/>
            <family val="2"/>
          </rPr>
          <t>John:</t>
        </r>
        <r>
          <rPr>
            <sz val="9"/>
            <color indexed="81"/>
            <rFont val="Tahoma"/>
            <family val="2"/>
          </rPr>
          <t xml:space="preserve">
Just the standard slice of the j axis (so that the min &amp; max don't go out of range)</t>
        </r>
      </text>
    </comment>
    <comment ref="EF436" authorId="0" shapeId="0" xr:uid="{F16578F2-FCF3-4CD3-8C74-D6268DC5EA66}">
      <text>
        <r>
          <rPr>
            <b/>
            <sz val="9"/>
            <color indexed="81"/>
            <rFont val="Tahoma"/>
            <family val="2"/>
          </rPr>
          <t>John:</t>
        </r>
        <r>
          <rPr>
            <sz val="9"/>
            <color indexed="81"/>
            <rFont val="Tahoma"/>
            <family val="2"/>
          </rPr>
          <t xml:space="preserve">
Just the standard slice of the j axis (so that the min &amp; max don't go out of range)</t>
        </r>
      </text>
    </comment>
    <comment ref="EG436" authorId="0" shapeId="0" xr:uid="{09C98D8E-000F-404E-AF92-F052438B1883}">
      <text>
        <r>
          <rPr>
            <b/>
            <sz val="9"/>
            <color indexed="81"/>
            <rFont val="Tahoma"/>
            <family val="2"/>
          </rPr>
          <t>John:</t>
        </r>
        <r>
          <rPr>
            <sz val="9"/>
            <color indexed="81"/>
            <rFont val="Tahoma"/>
            <family val="2"/>
          </rPr>
          <t xml:space="preserve">
Just the standard slice of the j axis (so that the min &amp; max don't go out of range)</t>
        </r>
      </text>
    </comment>
    <comment ref="EM436" authorId="0" shapeId="0" xr:uid="{DAB565DD-71D9-4B8C-80E3-DA5C2D2DDC48}">
      <text>
        <r>
          <rPr>
            <b/>
            <sz val="9"/>
            <color indexed="81"/>
            <rFont val="Tahoma"/>
            <family val="2"/>
          </rPr>
          <t>John:</t>
        </r>
        <r>
          <rPr>
            <sz val="9"/>
            <color indexed="81"/>
            <rFont val="Tahoma"/>
            <family val="2"/>
          </rPr>
          <t xml:space="preserve">
Just the standard slice of the j axis (so that the min &amp; max don't go out of range)</t>
        </r>
      </text>
    </comment>
    <comment ref="EN436" authorId="0" shapeId="0" xr:uid="{1254B0F2-2B98-4034-BC9D-98FA4C219169}">
      <text>
        <r>
          <rPr>
            <b/>
            <sz val="9"/>
            <color indexed="81"/>
            <rFont val="Tahoma"/>
            <family val="2"/>
          </rPr>
          <t>John:</t>
        </r>
        <r>
          <rPr>
            <sz val="9"/>
            <color indexed="81"/>
            <rFont val="Tahoma"/>
            <family val="2"/>
          </rPr>
          <t xml:space="preserve">
Just the standard slice of the j axis (so that the min &amp; max don't go out of range)</t>
        </r>
      </text>
    </comment>
    <comment ref="ET436" authorId="0" shapeId="0" xr:uid="{959800E6-793D-4454-AE52-B0A1B7C9203F}">
      <text>
        <r>
          <rPr>
            <b/>
            <sz val="9"/>
            <color indexed="81"/>
            <rFont val="Tahoma"/>
            <family val="2"/>
          </rPr>
          <t>John:</t>
        </r>
        <r>
          <rPr>
            <sz val="9"/>
            <color indexed="81"/>
            <rFont val="Tahoma"/>
            <family val="2"/>
          </rPr>
          <t xml:space="preserve">
Just the standard slice of the j axis (so that the min &amp; max don't go out of range)</t>
        </r>
      </text>
    </comment>
    <comment ref="EU436" authorId="0" shapeId="0" xr:uid="{0134CABC-793E-4E38-8FE0-EDEDCBA99B53}">
      <text>
        <r>
          <rPr>
            <b/>
            <sz val="9"/>
            <color indexed="81"/>
            <rFont val="Tahoma"/>
            <family val="2"/>
          </rPr>
          <t>John:</t>
        </r>
        <r>
          <rPr>
            <sz val="9"/>
            <color indexed="81"/>
            <rFont val="Tahoma"/>
            <family val="2"/>
          </rPr>
          <t xml:space="preserve">
Just the standard slice of the j axis (so that the min &amp; max don't go out of range)</t>
        </r>
      </text>
    </comment>
    <comment ref="FA436" authorId="0" shapeId="0" xr:uid="{EBF9E3D8-7176-45F9-9F39-732D31DE78D2}">
      <text>
        <r>
          <rPr>
            <b/>
            <sz val="9"/>
            <color indexed="81"/>
            <rFont val="Tahoma"/>
            <family val="2"/>
          </rPr>
          <t>John:</t>
        </r>
        <r>
          <rPr>
            <sz val="9"/>
            <color indexed="81"/>
            <rFont val="Tahoma"/>
            <family val="2"/>
          </rPr>
          <t xml:space="preserve">
Just the standard slice of the j axis (so that the min &amp; max don't go out of range)</t>
        </r>
      </text>
    </comment>
    <comment ref="FB436" authorId="0" shapeId="0" xr:uid="{9AA48D5D-4112-40D0-8A92-92FA4B46AB3C}">
      <text>
        <r>
          <rPr>
            <b/>
            <sz val="9"/>
            <color indexed="81"/>
            <rFont val="Tahoma"/>
            <family val="2"/>
          </rPr>
          <t>John:</t>
        </r>
        <r>
          <rPr>
            <sz val="9"/>
            <color indexed="81"/>
            <rFont val="Tahoma"/>
            <family val="2"/>
          </rPr>
          <t xml:space="preserve">
Just the standard slice of the j axis (so that the min &amp; max don't go out of range)</t>
        </r>
      </text>
    </comment>
    <comment ref="FH436" authorId="0" shapeId="0" xr:uid="{6964D1B5-D2E1-407B-9ACD-081D91BF987C}">
      <text>
        <r>
          <rPr>
            <b/>
            <sz val="9"/>
            <color indexed="81"/>
            <rFont val="Tahoma"/>
            <family val="2"/>
          </rPr>
          <t>John:</t>
        </r>
        <r>
          <rPr>
            <sz val="9"/>
            <color indexed="81"/>
            <rFont val="Tahoma"/>
            <family val="2"/>
          </rPr>
          <t xml:space="preserve">
Just the standard slice of the j axis (so that the min &amp; max don't go out of range)</t>
        </r>
      </text>
    </comment>
    <comment ref="FI436" authorId="0" shapeId="0" xr:uid="{2554076E-6386-476A-97EF-A668A2755762}">
      <text>
        <r>
          <rPr>
            <b/>
            <sz val="9"/>
            <color indexed="81"/>
            <rFont val="Tahoma"/>
            <family val="2"/>
          </rPr>
          <t>John:</t>
        </r>
        <r>
          <rPr>
            <sz val="9"/>
            <color indexed="81"/>
            <rFont val="Tahoma"/>
            <family val="2"/>
          </rPr>
          <t xml:space="preserve">
Just the standard slice of the j axis (so that the min &amp; max don't go out of range)</t>
        </r>
      </text>
    </comment>
    <comment ref="O778" authorId="0" shapeId="0" xr:uid="{6594E994-6F79-48BF-ABA6-E0AC19DCFE3A}">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78" authorId="0" shapeId="0" xr:uid="{0B9B5121-F6A4-4ED3-ACDC-10AF4EF039D4}">
      <text>
        <r>
          <rPr>
            <b/>
            <sz val="9"/>
            <color indexed="81"/>
            <rFont val="Tahoma"/>
            <family val="2"/>
          </rPr>
          <t>John:</t>
        </r>
        <r>
          <rPr>
            <sz val="9"/>
            <color indexed="81"/>
            <rFont val="Tahoma"/>
            <family val="2"/>
          </rPr>
          <t xml:space="preserve">
Number of singles moving is the number of twins scaled by the relative DSE/hd</t>
        </r>
      </text>
    </comment>
    <comment ref="G780" authorId="0" shapeId="0" xr:uid="{26802BF9-BED0-4C55-9C55-DC975958A3D8}">
      <text>
        <r>
          <rPr>
            <b/>
            <sz val="9"/>
            <color indexed="81"/>
            <rFont val="Tahoma"/>
            <family val="2"/>
          </rPr>
          <t>John:</t>
        </r>
        <r>
          <rPr>
            <sz val="9"/>
            <color indexed="81"/>
            <rFont val="Tahoma"/>
            <family val="2"/>
          </rPr>
          <t xml:space="preserve">
Based on allocating twins to a mob that is half the size of singles</t>
        </r>
      </text>
    </comment>
    <comment ref="Y780" authorId="0" shapeId="0" xr:uid="{F09E5B1C-5302-45FD-B462-FC01D62D6045}">
      <text>
        <r>
          <rPr>
            <b/>
            <sz val="9"/>
            <color indexed="81"/>
            <rFont val="Tahoma"/>
            <family val="2"/>
          </rPr>
          <t>John:</t>
        </r>
        <r>
          <rPr>
            <sz val="9"/>
            <color indexed="81"/>
            <rFont val="Tahoma"/>
            <family val="2"/>
          </rPr>
          <t xml:space="preserve">
Change in mortlaity when mob size increases</t>
        </r>
      </text>
    </comment>
    <comment ref="C781" authorId="0" shapeId="0" xr:uid="{FC28DA22-EE01-4AA5-9D4A-BF1E594DD2D6}">
      <text>
        <r>
          <rPr>
            <b/>
            <sz val="9"/>
            <color indexed="81"/>
            <rFont val="Tahoma"/>
            <family val="2"/>
          </rPr>
          <t>John:</t>
        </r>
        <r>
          <rPr>
            <sz val="9"/>
            <color indexed="81"/>
            <rFont val="Tahoma"/>
            <family val="2"/>
          </rPr>
          <t xml:space="preserve">
Also used in the components analysis</t>
        </r>
      </text>
    </comment>
    <comment ref="G784" authorId="0" shapeId="0" xr:uid="{CD9D0B37-DDF6-4F4C-BC4C-66FCBDC58B32}">
      <text>
        <r>
          <rPr>
            <b/>
            <sz val="9"/>
            <color indexed="81"/>
            <rFont val="Tahoma"/>
            <family val="2"/>
          </rPr>
          <t>John:</t>
        </r>
        <r>
          <rPr>
            <sz val="9"/>
            <color indexed="81"/>
            <rFont val="Tahoma"/>
            <family val="2"/>
          </rPr>
          <t xml:space="preserve">
Based on allocating twins to a mob that is half the size of singles</t>
        </r>
      </text>
    </comment>
    <comment ref="Y784" authorId="0" shapeId="0" xr:uid="{27E5BAE7-879A-418F-808D-88942CD7E085}">
      <text>
        <r>
          <rPr>
            <b/>
            <sz val="9"/>
            <color indexed="81"/>
            <rFont val="Tahoma"/>
            <family val="2"/>
          </rPr>
          <t>John:</t>
        </r>
        <r>
          <rPr>
            <sz val="9"/>
            <color indexed="81"/>
            <rFont val="Tahoma"/>
            <family val="2"/>
          </rPr>
          <t xml:space="preserve">
Change in mortlaity when mob size increases</t>
        </r>
      </text>
    </comment>
    <comment ref="C785" authorId="0" shapeId="0" xr:uid="{587A26D0-6841-47E0-9E0F-4EAE171F2DB7}">
      <text>
        <r>
          <rPr>
            <b/>
            <sz val="9"/>
            <color indexed="81"/>
            <rFont val="Tahoma"/>
            <family val="2"/>
          </rPr>
          <t>John:</t>
        </r>
        <r>
          <rPr>
            <sz val="9"/>
            <color indexed="81"/>
            <rFont val="Tahoma"/>
            <family val="2"/>
          </rPr>
          <t xml:space="preserve">
Also used in the components analysis</t>
        </r>
      </text>
    </comment>
    <comment ref="F839"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H843" authorId="0" shapeId="0" xr:uid="{3FE9CD0A-1DBD-4519-A146-799AD5527FD7}">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H844"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H845"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G854"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G1066" authorId="0" shapeId="0" xr:uid="{255E9F93-F906-4161-BE53-9EEA851C885B}">
      <text>
        <r>
          <rPr>
            <b/>
            <sz val="9"/>
            <color indexed="81"/>
            <rFont val="Tahoma"/>
            <family val="2"/>
          </rPr>
          <t>John:</t>
        </r>
        <r>
          <rPr>
            <sz val="9"/>
            <color indexed="81"/>
            <rFont val="Tahoma"/>
            <family val="2"/>
          </rPr>
          <t xml:space="preserve">
CFW</t>
        </r>
      </text>
    </comment>
    <comment ref="H1066" authorId="0" shapeId="0" xr:uid="{986C0C21-6963-4F48-8D5D-776A60F55DB5}">
      <text>
        <r>
          <rPr>
            <b/>
            <sz val="9"/>
            <color indexed="81"/>
            <rFont val="Tahoma"/>
            <family val="2"/>
          </rPr>
          <t>John:</t>
        </r>
        <r>
          <rPr>
            <sz val="9"/>
            <color indexed="81"/>
            <rFont val="Tahoma"/>
            <family val="2"/>
          </rPr>
          <t xml:space="preserve">
FD</t>
        </r>
      </text>
    </comment>
    <comment ref="I1066" authorId="0" shapeId="0" xr:uid="{AD255BA0-4873-4334-B8BA-A8C80C64F38B}">
      <text>
        <r>
          <rPr>
            <b/>
            <sz val="9"/>
            <color indexed="81"/>
            <rFont val="Tahoma"/>
            <family val="2"/>
          </rPr>
          <t>John:</t>
        </r>
        <r>
          <rPr>
            <sz val="9"/>
            <color indexed="81"/>
            <rFont val="Tahoma"/>
            <family val="2"/>
          </rPr>
          <t xml:space="preserve">
FD</t>
        </r>
      </text>
    </comment>
    <comment ref="J1066" authorId="0" shapeId="0" xr:uid="{CFDF81DC-ABF0-4A08-8B19-9BCF6C52028A}">
      <text>
        <r>
          <rPr>
            <b/>
            <sz val="9"/>
            <color indexed="81"/>
            <rFont val="Tahoma"/>
            <family val="2"/>
          </rPr>
          <t>John:</t>
        </r>
        <r>
          <rPr>
            <sz val="9"/>
            <color indexed="81"/>
            <rFont val="Tahoma"/>
            <family val="2"/>
          </rPr>
          <t xml:space="preserve">
FD</t>
        </r>
      </text>
    </comment>
    <comment ref="K1066" authorId="0" shapeId="0" xr:uid="{42FFC417-D700-4F14-8E92-60C6DE9ABA56}">
      <text>
        <r>
          <rPr>
            <b/>
            <sz val="9"/>
            <color indexed="81"/>
            <rFont val="Tahoma"/>
            <family val="2"/>
          </rPr>
          <t>John:</t>
        </r>
        <r>
          <rPr>
            <sz val="9"/>
            <color indexed="81"/>
            <rFont val="Tahoma"/>
            <family val="2"/>
          </rPr>
          <t xml:space="preserve">
ERA (Ewe rearing ability = Lamb survival)</t>
        </r>
      </text>
    </comment>
    <comment ref="L1066" authorId="0" shapeId="0" xr:uid="{863A4167-BFE1-4DEC-A81F-676E4D9EC12B}">
      <text>
        <r>
          <rPr>
            <b/>
            <sz val="9"/>
            <color indexed="81"/>
            <rFont val="Tahoma"/>
            <family val="2"/>
          </rPr>
          <t>John:</t>
        </r>
        <r>
          <rPr>
            <sz val="9"/>
            <color indexed="81"/>
            <rFont val="Tahoma"/>
            <family val="2"/>
          </rPr>
          <t xml:space="preserve">
Mortality</t>
        </r>
      </text>
    </comment>
    <comment ref="M1066" authorId="0" shapeId="0" xr:uid="{2A5AB83B-E8C5-468C-A3A5-757B1301504E}">
      <text>
        <r>
          <rPr>
            <b/>
            <sz val="9"/>
            <color indexed="81"/>
            <rFont val="Tahoma"/>
            <family val="2"/>
          </rPr>
          <t>John:</t>
        </r>
        <r>
          <rPr>
            <sz val="9"/>
            <color indexed="81"/>
            <rFont val="Tahoma"/>
            <family val="2"/>
          </rPr>
          <t xml:space="preserve">
LWC (Liveweight change)</t>
        </r>
      </text>
    </comment>
    <comment ref="AF1066" authorId="0" shapeId="0" xr:uid="{E597BE56-5CB7-442C-BFBA-18964E65FD4D}">
      <text>
        <r>
          <rPr>
            <b/>
            <sz val="9"/>
            <color indexed="81"/>
            <rFont val="Tahoma"/>
            <family val="2"/>
          </rPr>
          <t>John:</t>
        </r>
        <r>
          <rPr>
            <sz val="9"/>
            <color indexed="81"/>
            <rFont val="Tahoma"/>
            <family val="2"/>
          </rPr>
          <t xml:space="preserve">
Not used with the new definition of bnd_drys_retained. And also complicated because it controls other activities in the one bound.</t>
        </r>
      </text>
    </comment>
    <comment ref="BN1066" authorId="0" shapeId="0" xr:uid="{7E1ED773-B78E-4164-931C-70070ED13B85}">
      <text>
        <r>
          <rPr>
            <b/>
            <sz val="9"/>
            <color indexed="81"/>
            <rFont val="Tahoma"/>
            <family val="2"/>
          </rPr>
          <t>John:</t>
        </r>
        <r>
          <rPr>
            <sz val="9"/>
            <color indexed="81"/>
            <rFont val="Tahoma"/>
            <family val="2"/>
          </rPr>
          <t xml:space="preserve">
Alter the standard feed supply options (r1)</t>
        </r>
      </text>
    </comment>
    <comment ref="A1076" authorId="0" shapeId="0" xr:uid="{2C18D854-9739-4EDB-A631-A3473D410D3E}">
      <text>
        <r>
          <rPr>
            <b/>
            <sz val="9"/>
            <color indexed="81"/>
            <rFont val="Tahoma"/>
            <family val="2"/>
          </rPr>
          <t>John:</t>
        </r>
        <r>
          <rPr>
            <sz val="9"/>
            <color indexed="81"/>
            <rFont val="Tahoma"/>
            <family val="2"/>
          </rPr>
          <t xml:space="preserve">
The optimum PvP management</t>
        </r>
      </text>
    </comment>
    <comment ref="A1083" authorId="0" shapeId="0" xr:uid="{F148E51B-3BE0-42F9-A20A-0182339E03C1}">
      <text>
        <r>
          <rPr>
            <b/>
            <sz val="9"/>
            <color indexed="81"/>
            <rFont val="Tahoma"/>
            <family val="2"/>
          </rPr>
          <t>John:</t>
        </r>
        <r>
          <rPr>
            <sz val="9"/>
            <color indexed="81"/>
            <rFont val="Tahoma"/>
            <family val="2"/>
          </rPr>
          <t xml:space="preserve">
The best PvP management that includes selling drys
</t>
        </r>
      </text>
    </comment>
    <comment ref="AL1084" authorId="0" shapeId="0" xr:uid="{5FB6C611-7DDA-4ACB-B331-2581696CECDD}">
      <text>
        <r>
          <rPr>
            <b/>
            <sz val="9"/>
            <color indexed="81"/>
            <rFont val="Tahoma"/>
            <family val="2"/>
          </rPr>
          <t>John:</t>
        </r>
        <r>
          <rPr>
            <sz val="9"/>
            <color indexed="81"/>
            <rFont val="Tahoma"/>
            <family val="2"/>
          </rPr>
          <t xml:space="preserve">
5% premium depending on TOL (&amp; sale month)</t>
        </r>
      </text>
    </comment>
    <comment ref="A1093" authorId="0" shapeId="0" xr:uid="{BEFA3469-8A24-453D-A7F8-08B062E425BA}">
      <text>
        <r>
          <rPr>
            <b/>
            <sz val="9"/>
            <color indexed="81"/>
            <rFont val="Tahoma"/>
            <family val="2"/>
          </rPr>
          <t>John:</t>
        </r>
        <r>
          <rPr>
            <sz val="9"/>
            <color indexed="81"/>
            <rFont val="Tahoma"/>
            <family val="2"/>
          </rPr>
          <t xml:space="preserve">
The optimum PvP management</t>
        </r>
      </text>
    </comment>
    <comment ref="AI1096" authorId="0" shapeId="0" xr:uid="{A580BC22-1204-41DA-9C2F-A5164268B137}">
      <text>
        <r>
          <rPr>
            <b/>
            <sz val="9"/>
            <color indexed="81"/>
            <rFont val="Tahoma"/>
            <family val="2"/>
          </rPr>
          <t>John:</t>
        </r>
        <r>
          <rPr>
            <sz val="9"/>
            <color indexed="81"/>
            <rFont val="Tahoma"/>
            <family val="2"/>
          </rPr>
          <t xml:space="preserve">
Negate the price increase associated with Scan 2 cf Scan 1</t>
        </r>
      </text>
    </comment>
    <comment ref="AK1096" authorId="0" shapeId="0" xr:uid="{4F6E9DB1-48D5-41F4-B4FC-035A8804C215}">
      <text>
        <r>
          <rPr>
            <b/>
            <sz val="9"/>
            <color indexed="81"/>
            <rFont val="Tahoma"/>
            <family val="2"/>
          </rPr>
          <t>John:</t>
        </r>
        <r>
          <rPr>
            <sz val="9"/>
            <color indexed="81"/>
            <rFont val="Tahoma"/>
            <family val="2"/>
          </rPr>
          <t xml:space="preserve">
Negate the extra time required with Scan 2 cf Scan 1</t>
        </r>
      </text>
    </comment>
    <comment ref="A1109" authorId="0" shapeId="0" xr:uid="{2913A8DA-F10A-4BFF-86B3-661F39179635}">
      <text>
        <r>
          <rPr>
            <b/>
            <sz val="9"/>
            <color indexed="81"/>
            <rFont val="Tahoma"/>
            <family val="2"/>
          </rPr>
          <t>John:</t>
        </r>
        <r>
          <rPr>
            <sz val="9"/>
            <color indexed="81"/>
            <rFont val="Tahoma"/>
            <family val="2"/>
          </rPr>
          <t xml:space="preserve">
The optimum PvP management with performers included.
Take the mod and then add 4</t>
        </r>
      </text>
    </comment>
    <comment ref="G1166" authorId="0" shapeId="0" xr:uid="{4B28B684-541E-4509-ACC8-47D7EFB17ABE}">
      <text>
        <r>
          <rPr>
            <b/>
            <sz val="9"/>
            <color indexed="81"/>
            <rFont val="Tahoma"/>
            <family val="2"/>
          </rPr>
          <t>John:</t>
        </r>
        <r>
          <rPr>
            <sz val="9"/>
            <color indexed="81"/>
            <rFont val="Tahoma"/>
            <family val="2"/>
          </rPr>
          <t xml:space="preserve">
CFW</t>
        </r>
      </text>
    </comment>
    <comment ref="H1166" authorId="0" shapeId="0" xr:uid="{A83581BD-8084-4A75-B4CE-BE94B75F069C}">
      <text>
        <r>
          <rPr>
            <b/>
            <sz val="9"/>
            <color indexed="81"/>
            <rFont val="Tahoma"/>
            <family val="2"/>
          </rPr>
          <t>John:</t>
        </r>
        <r>
          <rPr>
            <sz val="9"/>
            <color indexed="81"/>
            <rFont val="Tahoma"/>
            <family val="2"/>
          </rPr>
          <t xml:space="preserve">
FD</t>
        </r>
      </text>
    </comment>
    <comment ref="I1166" authorId="0" shapeId="0" xr:uid="{C3727550-62C9-44F3-855F-1CD3C2B579F4}">
      <text>
        <r>
          <rPr>
            <b/>
            <sz val="9"/>
            <color indexed="81"/>
            <rFont val="Tahoma"/>
            <family val="2"/>
          </rPr>
          <t>John:</t>
        </r>
        <r>
          <rPr>
            <sz val="9"/>
            <color indexed="81"/>
            <rFont val="Tahoma"/>
            <family val="2"/>
          </rPr>
          <t xml:space="preserve">
FD</t>
        </r>
      </text>
    </comment>
    <comment ref="J1166" authorId="0" shapeId="0" xr:uid="{780DAAFC-44D0-4FC9-914C-7E977D30C690}">
      <text>
        <r>
          <rPr>
            <b/>
            <sz val="9"/>
            <color indexed="81"/>
            <rFont val="Tahoma"/>
            <family val="2"/>
          </rPr>
          <t>John:</t>
        </r>
        <r>
          <rPr>
            <sz val="9"/>
            <color indexed="81"/>
            <rFont val="Tahoma"/>
            <family val="2"/>
          </rPr>
          <t xml:space="preserve">
FD</t>
        </r>
      </text>
    </comment>
    <comment ref="K1166" authorId="0" shapeId="0" xr:uid="{5154681C-E04F-4889-A1F7-23E564E7B351}">
      <text>
        <r>
          <rPr>
            <b/>
            <sz val="9"/>
            <color indexed="81"/>
            <rFont val="Tahoma"/>
            <family val="2"/>
          </rPr>
          <t>John:</t>
        </r>
        <r>
          <rPr>
            <sz val="9"/>
            <color indexed="81"/>
            <rFont val="Tahoma"/>
            <family val="2"/>
          </rPr>
          <t xml:space="preserve">
ERA (Ewe rearing ability = Lamb survival)</t>
        </r>
      </text>
    </comment>
    <comment ref="L1166" authorId="0" shapeId="0" xr:uid="{C820A361-FD2F-4AB9-BE14-E37541BF560F}">
      <text>
        <r>
          <rPr>
            <b/>
            <sz val="9"/>
            <color indexed="81"/>
            <rFont val="Tahoma"/>
            <family val="2"/>
          </rPr>
          <t>John:</t>
        </r>
        <r>
          <rPr>
            <sz val="9"/>
            <color indexed="81"/>
            <rFont val="Tahoma"/>
            <family val="2"/>
          </rPr>
          <t xml:space="preserve">
Mortality</t>
        </r>
      </text>
    </comment>
    <comment ref="M1166" authorId="0" shapeId="0" xr:uid="{5180F19C-8AB8-4D36-8CA3-DC810B0E521C}">
      <text>
        <r>
          <rPr>
            <b/>
            <sz val="9"/>
            <color indexed="81"/>
            <rFont val="Tahoma"/>
            <family val="2"/>
          </rPr>
          <t>John:</t>
        </r>
        <r>
          <rPr>
            <sz val="9"/>
            <color indexed="81"/>
            <rFont val="Tahoma"/>
            <family val="2"/>
          </rPr>
          <t xml:space="preserve">
LWC (Liveweight change)</t>
        </r>
      </text>
    </comment>
    <comment ref="AF1166" authorId="0" shapeId="0" xr:uid="{45DEEA36-0D39-43B0-87F6-5BC7F721ACF9}">
      <text>
        <r>
          <rPr>
            <b/>
            <sz val="9"/>
            <color indexed="81"/>
            <rFont val="Tahoma"/>
            <family val="2"/>
          </rPr>
          <t>John:</t>
        </r>
        <r>
          <rPr>
            <sz val="9"/>
            <color indexed="81"/>
            <rFont val="Tahoma"/>
            <family val="2"/>
          </rPr>
          <t xml:space="preserve">
Not used with the new definition of bnd_drys_retained. And also complicated because it controls other activities in the one bound.</t>
        </r>
      </text>
    </comment>
    <comment ref="BN1166" authorId="0" shapeId="0" xr:uid="{CF093633-5902-4DB2-89C3-EBC23E1B1409}">
      <text>
        <r>
          <rPr>
            <b/>
            <sz val="9"/>
            <color indexed="81"/>
            <rFont val="Tahoma"/>
            <family val="2"/>
          </rPr>
          <t>John:</t>
        </r>
        <r>
          <rPr>
            <sz val="9"/>
            <color indexed="81"/>
            <rFont val="Tahoma"/>
            <family val="2"/>
          </rPr>
          <t xml:space="preserve">
Alter the standard feed supply options (r1)</t>
        </r>
      </text>
    </comment>
    <comment ref="A1176" authorId="0" shapeId="0" xr:uid="{8C03C23C-9578-4696-B08C-358BEEA18757}">
      <text>
        <r>
          <rPr>
            <b/>
            <sz val="9"/>
            <color indexed="81"/>
            <rFont val="Tahoma"/>
            <family val="2"/>
          </rPr>
          <t>John:</t>
        </r>
        <r>
          <rPr>
            <sz val="9"/>
            <color indexed="81"/>
            <rFont val="Tahoma"/>
            <family val="2"/>
          </rPr>
          <t xml:space="preserve">
The optimum PvP management</t>
        </r>
      </text>
    </comment>
    <comment ref="A1183" authorId="0" shapeId="0" xr:uid="{14CE6883-8A4F-4DD0-AA69-26F1C7E52AE1}">
      <text>
        <r>
          <rPr>
            <b/>
            <sz val="9"/>
            <color indexed="81"/>
            <rFont val="Tahoma"/>
            <family val="2"/>
          </rPr>
          <t>John:</t>
        </r>
        <r>
          <rPr>
            <sz val="9"/>
            <color indexed="81"/>
            <rFont val="Tahoma"/>
            <family val="2"/>
          </rPr>
          <t xml:space="preserve">
The best PvP management that includes selling drys
</t>
        </r>
      </text>
    </comment>
    <comment ref="AL1184" authorId="0" shapeId="0" xr:uid="{14F4BB8C-2392-44E3-B87C-B3F2939D245A}">
      <text>
        <r>
          <rPr>
            <b/>
            <sz val="9"/>
            <color indexed="81"/>
            <rFont val="Tahoma"/>
            <family val="2"/>
          </rPr>
          <t>John:</t>
        </r>
        <r>
          <rPr>
            <sz val="9"/>
            <color indexed="81"/>
            <rFont val="Tahoma"/>
            <family val="2"/>
          </rPr>
          <t xml:space="preserve">
5% premium depending on TOL (&amp; sale month)</t>
        </r>
      </text>
    </comment>
    <comment ref="A1193" authorId="0" shapeId="0" xr:uid="{DD5A34CE-A10C-40E2-AA1C-F3AA9060896D}">
      <text>
        <r>
          <rPr>
            <b/>
            <sz val="9"/>
            <color indexed="81"/>
            <rFont val="Tahoma"/>
            <family val="2"/>
          </rPr>
          <t>John:</t>
        </r>
        <r>
          <rPr>
            <sz val="9"/>
            <color indexed="81"/>
            <rFont val="Tahoma"/>
            <family val="2"/>
          </rPr>
          <t xml:space="preserve">
The optimum PvP management</t>
        </r>
      </text>
    </comment>
    <comment ref="AI1196" authorId="0" shapeId="0" xr:uid="{86C893B5-2101-4F2E-8FE5-CC64B4F1F1B3}">
      <text>
        <r>
          <rPr>
            <b/>
            <sz val="9"/>
            <color indexed="81"/>
            <rFont val="Tahoma"/>
            <family val="2"/>
          </rPr>
          <t>John:</t>
        </r>
        <r>
          <rPr>
            <sz val="9"/>
            <color indexed="81"/>
            <rFont val="Tahoma"/>
            <family val="2"/>
          </rPr>
          <t xml:space="preserve">
Negate the price increase associated with Scan 2 cf Scan 1</t>
        </r>
      </text>
    </comment>
    <comment ref="AK1196" authorId="0" shapeId="0" xr:uid="{CE670556-2922-4816-BABF-2FE50F46CE6B}">
      <text>
        <r>
          <rPr>
            <b/>
            <sz val="9"/>
            <color indexed="81"/>
            <rFont val="Tahoma"/>
            <family val="2"/>
          </rPr>
          <t>John:</t>
        </r>
        <r>
          <rPr>
            <sz val="9"/>
            <color indexed="81"/>
            <rFont val="Tahoma"/>
            <family val="2"/>
          </rPr>
          <t xml:space="preserve">
Negate the extra time required with Scan 2 cf Scan 1</t>
        </r>
      </text>
    </comment>
    <comment ref="A1209" authorId="0" shapeId="0" xr:uid="{86841FE4-B697-42BB-B38D-1C4776908BD2}">
      <text>
        <r>
          <rPr>
            <b/>
            <sz val="9"/>
            <color indexed="81"/>
            <rFont val="Tahoma"/>
            <family val="2"/>
          </rPr>
          <t>John:</t>
        </r>
        <r>
          <rPr>
            <sz val="9"/>
            <color indexed="81"/>
            <rFont val="Tahoma"/>
            <family val="2"/>
          </rPr>
          <t xml:space="preserve">
The optimum PvP management with performers included.
Take the mod and then add 4</t>
        </r>
      </text>
    </comment>
    <comment ref="G1266" authorId="0" shapeId="0" xr:uid="{0CAEEE5A-780E-412F-A8E2-2EB1EBB34CD5}">
      <text>
        <r>
          <rPr>
            <b/>
            <sz val="9"/>
            <color indexed="81"/>
            <rFont val="Tahoma"/>
            <family val="2"/>
          </rPr>
          <t>John:</t>
        </r>
        <r>
          <rPr>
            <sz val="9"/>
            <color indexed="81"/>
            <rFont val="Tahoma"/>
            <family val="2"/>
          </rPr>
          <t xml:space="preserve">
CFW</t>
        </r>
      </text>
    </comment>
    <comment ref="H1266" authorId="0" shapeId="0" xr:uid="{DD08E178-49C5-4619-9E17-28AB584B01FE}">
      <text>
        <r>
          <rPr>
            <b/>
            <sz val="9"/>
            <color indexed="81"/>
            <rFont val="Tahoma"/>
            <family val="2"/>
          </rPr>
          <t>John:</t>
        </r>
        <r>
          <rPr>
            <sz val="9"/>
            <color indexed="81"/>
            <rFont val="Tahoma"/>
            <family val="2"/>
          </rPr>
          <t xml:space="preserve">
FD</t>
        </r>
      </text>
    </comment>
    <comment ref="I1266" authorId="0" shapeId="0" xr:uid="{B4D7C302-4B4E-488A-BDE8-3C20EB91D534}">
      <text>
        <r>
          <rPr>
            <b/>
            <sz val="9"/>
            <color indexed="81"/>
            <rFont val="Tahoma"/>
            <family val="2"/>
          </rPr>
          <t>John:</t>
        </r>
        <r>
          <rPr>
            <sz val="9"/>
            <color indexed="81"/>
            <rFont val="Tahoma"/>
            <family val="2"/>
          </rPr>
          <t xml:space="preserve">
FD</t>
        </r>
      </text>
    </comment>
    <comment ref="J1266" authorId="0" shapeId="0" xr:uid="{5182D4C6-E56A-4FBD-892C-3047662E6565}">
      <text>
        <r>
          <rPr>
            <b/>
            <sz val="9"/>
            <color indexed="81"/>
            <rFont val="Tahoma"/>
            <family val="2"/>
          </rPr>
          <t>John:</t>
        </r>
        <r>
          <rPr>
            <sz val="9"/>
            <color indexed="81"/>
            <rFont val="Tahoma"/>
            <family val="2"/>
          </rPr>
          <t xml:space="preserve">
FD</t>
        </r>
      </text>
    </comment>
    <comment ref="K1266" authorId="0" shapeId="0" xr:uid="{A5796F9D-816B-4312-9825-426749C2910C}">
      <text>
        <r>
          <rPr>
            <b/>
            <sz val="9"/>
            <color indexed="81"/>
            <rFont val="Tahoma"/>
            <family val="2"/>
          </rPr>
          <t>John:</t>
        </r>
        <r>
          <rPr>
            <sz val="9"/>
            <color indexed="81"/>
            <rFont val="Tahoma"/>
            <family val="2"/>
          </rPr>
          <t xml:space="preserve">
ERA (Ewe rearing ability = Lamb survival)</t>
        </r>
      </text>
    </comment>
    <comment ref="L1266" authorId="0" shapeId="0" xr:uid="{8A61425E-17EF-4FF2-AD62-C2468DB5D936}">
      <text>
        <r>
          <rPr>
            <b/>
            <sz val="9"/>
            <color indexed="81"/>
            <rFont val="Tahoma"/>
            <family val="2"/>
          </rPr>
          <t>John:</t>
        </r>
        <r>
          <rPr>
            <sz val="9"/>
            <color indexed="81"/>
            <rFont val="Tahoma"/>
            <family val="2"/>
          </rPr>
          <t xml:space="preserve">
Mortality</t>
        </r>
      </text>
    </comment>
    <comment ref="M1266" authorId="0" shapeId="0" xr:uid="{6A49AEC7-779F-4CED-BFBB-D937FB5D15AB}">
      <text>
        <r>
          <rPr>
            <b/>
            <sz val="9"/>
            <color indexed="81"/>
            <rFont val="Tahoma"/>
            <family val="2"/>
          </rPr>
          <t>John:</t>
        </r>
        <r>
          <rPr>
            <sz val="9"/>
            <color indexed="81"/>
            <rFont val="Tahoma"/>
            <family val="2"/>
          </rPr>
          <t xml:space="preserve">
LWC (Liveweight change)</t>
        </r>
      </text>
    </comment>
    <comment ref="AF1266" authorId="0" shapeId="0" xr:uid="{1A3CECBF-43B6-4D6F-B267-E7A64C3579EC}">
      <text>
        <r>
          <rPr>
            <b/>
            <sz val="9"/>
            <color indexed="81"/>
            <rFont val="Tahoma"/>
            <family val="2"/>
          </rPr>
          <t>John:</t>
        </r>
        <r>
          <rPr>
            <sz val="9"/>
            <color indexed="81"/>
            <rFont val="Tahoma"/>
            <family val="2"/>
          </rPr>
          <t xml:space="preserve">
Not used with the new definition of bnd_drys_retained. And also complicated because it controls other activities in the one bound.</t>
        </r>
      </text>
    </comment>
    <comment ref="BN1266" authorId="0" shapeId="0" xr:uid="{BAD3E15C-D6FF-4CA7-AFDD-3C56F7047B82}">
      <text>
        <r>
          <rPr>
            <b/>
            <sz val="9"/>
            <color indexed="81"/>
            <rFont val="Tahoma"/>
            <family val="2"/>
          </rPr>
          <t>John:</t>
        </r>
        <r>
          <rPr>
            <sz val="9"/>
            <color indexed="81"/>
            <rFont val="Tahoma"/>
            <family val="2"/>
          </rPr>
          <t xml:space="preserve">
Alter the standard feed supply options (r1)</t>
        </r>
      </text>
    </comment>
    <comment ref="A1276" authorId="0" shapeId="0" xr:uid="{2D8B6F34-3C9C-4E49-AC3F-078549FE90FF}">
      <text>
        <r>
          <rPr>
            <b/>
            <sz val="9"/>
            <color indexed="81"/>
            <rFont val="Tahoma"/>
            <family val="2"/>
          </rPr>
          <t>John:</t>
        </r>
        <r>
          <rPr>
            <sz val="9"/>
            <color indexed="81"/>
            <rFont val="Tahoma"/>
            <family val="2"/>
          </rPr>
          <t xml:space="preserve">
The optimum PvP management</t>
        </r>
      </text>
    </comment>
    <comment ref="A1283" authorId="0" shapeId="0" xr:uid="{13D07ED9-7800-4190-AD57-8437042214F0}">
      <text>
        <r>
          <rPr>
            <b/>
            <sz val="9"/>
            <color indexed="81"/>
            <rFont val="Tahoma"/>
            <family val="2"/>
          </rPr>
          <t>John:</t>
        </r>
        <r>
          <rPr>
            <sz val="9"/>
            <color indexed="81"/>
            <rFont val="Tahoma"/>
            <family val="2"/>
          </rPr>
          <t xml:space="preserve">
The best PvP management that includes selling drys
</t>
        </r>
      </text>
    </comment>
    <comment ref="AL1284" authorId="0" shapeId="0" xr:uid="{884321F0-5BD1-46BC-9A5E-F3BD12938DE0}">
      <text>
        <r>
          <rPr>
            <b/>
            <sz val="9"/>
            <color indexed="81"/>
            <rFont val="Tahoma"/>
            <family val="2"/>
          </rPr>
          <t>John:</t>
        </r>
        <r>
          <rPr>
            <sz val="9"/>
            <color indexed="81"/>
            <rFont val="Tahoma"/>
            <family val="2"/>
          </rPr>
          <t xml:space="preserve">
5% premium depending on TOL (&amp; sale month)</t>
        </r>
      </text>
    </comment>
    <comment ref="A1293" authorId="0" shapeId="0" xr:uid="{69E3187F-6AF3-4477-9875-24F72EA74057}">
      <text>
        <r>
          <rPr>
            <b/>
            <sz val="9"/>
            <color indexed="81"/>
            <rFont val="Tahoma"/>
            <family val="2"/>
          </rPr>
          <t>John:</t>
        </r>
        <r>
          <rPr>
            <sz val="9"/>
            <color indexed="81"/>
            <rFont val="Tahoma"/>
            <family val="2"/>
          </rPr>
          <t xml:space="preserve">
The optimum PvP management</t>
        </r>
      </text>
    </comment>
    <comment ref="AI1296" authorId="0" shapeId="0" xr:uid="{5905B22E-D962-44EA-8E32-33B30140DEAE}">
      <text>
        <r>
          <rPr>
            <b/>
            <sz val="9"/>
            <color indexed="81"/>
            <rFont val="Tahoma"/>
            <family val="2"/>
          </rPr>
          <t>John:</t>
        </r>
        <r>
          <rPr>
            <sz val="9"/>
            <color indexed="81"/>
            <rFont val="Tahoma"/>
            <family val="2"/>
          </rPr>
          <t xml:space="preserve">
Negate the price increase associated with Scan 2 cf Scan 1</t>
        </r>
      </text>
    </comment>
    <comment ref="AK1296" authorId="0" shapeId="0" xr:uid="{3112322B-323B-4FBD-BB6C-3B6F4848E5AA}">
      <text>
        <r>
          <rPr>
            <b/>
            <sz val="9"/>
            <color indexed="81"/>
            <rFont val="Tahoma"/>
            <family val="2"/>
          </rPr>
          <t>John:</t>
        </r>
        <r>
          <rPr>
            <sz val="9"/>
            <color indexed="81"/>
            <rFont val="Tahoma"/>
            <family val="2"/>
          </rPr>
          <t xml:space="preserve">
Negate the extra time required with Scan 2 cf Scan 1</t>
        </r>
      </text>
    </comment>
    <comment ref="A1309" authorId="0" shapeId="0" xr:uid="{0BE01E60-D6F8-4B0A-A401-8845C7E8EBB3}">
      <text>
        <r>
          <rPr>
            <b/>
            <sz val="9"/>
            <color indexed="81"/>
            <rFont val="Tahoma"/>
            <family val="2"/>
          </rPr>
          <t>John:</t>
        </r>
        <r>
          <rPr>
            <sz val="9"/>
            <color indexed="81"/>
            <rFont val="Tahoma"/>
            <family val="2"/>
          </rPr>
          <t xml:space="preserve">
The optimum PvP management with performers included.
Take the mod and then add 4</t>
        </r>
      </text>
    </comment>
    <comment ref="G1366" authorId="0" shapeId="0" xr:uid="{36A48BF8-C730-4D04-B5A5-A89E08993B9A}">
      <text>
        <r>
          <rPr>
            <b/>
            <sz val="9"/>
            <color indexed="81"/>
            <rFont val="Tahoma"/>
            <family val="2"/>
          </rPr>
          <t>John:</t>
        </r>
        <r>
          <rPr>
            <sz val="9"/>
            <color indexed="81"/>
            <rFont val="Tahoma"/>
            <family val="2"/>
          </rPr>
          <t xml:space="preserve">
CFW</t>
        </r>
      </text>
    </comment>
    <comment ref="H1366" authorId="0" shapeId="0" xr:uid="{80203AF1-2D55-448F-9F8B-FA1295420A8F}">
      <text>
        <r>
          <rPr>
            <b/>
            <sz val="9"/>
            <color indexed="81"/>
            <rFont val="Tahoma"/>
            <family val="2"/>
          </rPr>
          <t>John:</t>
        </r>
        <r>
          <rPr>
            <sz val="9"/>
            <color indexed="81"/>
            <rFont val="Tahoma"/>
            <family val="2"/>
          </rPr>
          <t xml:space="preserve">
FD</t>
        </r>
      </text>
    </comment>
    <comment ref="I1366" authorId="0" shapeId="0" xr:uid="{19029D6F-8603-4171-8AB7-3A54A69FA2B6}">
      <text>
        <r>
          <rPr>
            <b/>
            <sz val="9"/>
            <color indexed="81"/>
            <rFont val="Tahoma"/>
            <family val="2"/>
          </rPr>
          <t>John:</t>
        </r>
        <r>
          <rPr>
            <sz val="9"/>
            <color indexed="81"/>
            <rFont val="Tahoma"/>
            <family val="2"/>
          </rPr>
          <t xml:space="preserve">
FD</t>
        </r>
      </text>
    </comment>
    <comment ref="J1366" authorId="0" shapeId="0" xr:uid="{F53D6ED1-3C9C-4705-944D-857C54A2559E}">
      <text>
        <r>
          <rPr>
            <b/>
            <sz val="9"/>
            <color indexed="81"/>
            <rFont val="Tahoma"/>
            <family val="2"/>
          </rPr>
          <t>John:</t>
        </r>
        <r>
          <rPr>
            <sz val="9"/>
            <color indexed="81"/>
            <rFont val="Tahoma"/>
            <family val="2"/>
          </rPr>
          <t xml:space="preserve">
FD</t>
        </r>
      </text>
    </comment>
    <comment ref="K1366" authorId="0" shapeId="0" xr:uid="{86CF483C-F607-4446-B50A-B2D58EC638BA}">
      <text>
        <r>
          <rPr>
            <b/>
            <sz val="9"/>
            <color indexed="81"/>
            <rFont val="Tahoma"/>
            <family val="2"/>
          </rPr>
          <t>John:</t>
        </r>
        <r>
          <rPr>
            <sz val="9"/>
            <color indexed="81"/>
            <rFont val="Tahoma"/>
            <family val="2"/>
          </rPr>
          <t xml:space="preserve">
ERA (Ewe rearing ability = Lamb survival)</t>
        </r>
      </text>
    </comment>
    <comment ref="L1366" authorId="0" shapeId="0" xr:uid="{8288E4C5-B63C-447F-B52A-4DFE123568F8}">
      <text>
        <r>
          <rPr>
            <b/>
            <sz val="9"/>
            <color indexed="81"/>
            <rFont val="Tahoma"/>
            <family val="2"/>
          </rPr>
          <t>John:</t>
        </r>
        <r>
          <rPr>
            <sz val="9"/>
            <color indexed="81"/>
            <rFont val="Tahoma"/>
            <family val="2"/>
          </rPr>
          <t xml:space="preserve">
Mortality</t>
        </r>
      </text>
    </comment>
    <comment ref="M1366" authorId="0" shapeId="0" xr:uid="{BD3F1FDB-2B47-41D8-8782-9B0EEB98A166}">
      <text>
        <r>
          <rPr>
            <b/>
            <sz val="9"/>
            <color indexed="81"/>
            <rFont val="Tahoma"/>
            <family val="2"/>
          </rPr>
          <t>John:</t>
        </r>
        <r>
          <rPr>
            <sz val="9"/>
            <color indexed="81"/>
            <rFont val="Tahoma"/>
            <family val="2"/>
          </rPr>
          <t xml:space="preserve">
LWC (Liveweight change)</t>
        </r>
      </text>
    </comment>
    <comment ref="AF1366" authorId="0" shapeId="0" xr:uid="{30F0136B-D28A-416A-91EC-C3859EFDA9F2}">
      <text>
        <r>
          <rPr>
            <b/>
            <sz val="9"/>
            <color indexed="81"/>
            <rFont val="Tahoma"/>
            <family val="2"/>
          </rPr>
          <t>John:</t>
        </r>
        <r>
          <rPr>
            <sz val="9"/>
            <color indexed="81"/>
            <rFont val="Tahoma"/>
            <family val="2"/>
          </rPr>
          <t xml:space="preserve">
Not used with the new definition of bnd_drys_retained. And also complicated because it controls other activities in the one bound.</t>
        </r>
      </text>
    </comment>
    <comment ref="BN1366" authorId="0" shapeId="0" xr:uid="{A670B046-8872-4244-979C-4795F573BD92}">
      <text>
        <r>
          <rPr>
            <b/>
            <sz val="9"/>
            <color indexed="81"/>
            <rFont val="Tahoma"/>
            <family val="2"/>
          </rPr>
          <t>John:</t>
        </r>
        <r>
          <rPr>
            <sz val="9"/>
            <color indexed="81"/>
            <rFont val="Tahoma"/>
            <family val="2"/>
          </rPr>
          <t xml:space="preserve">
Alter the standard feed supply options (r1)</t>
        </r>
      </text>
    </comment>
    <comment ref="A1376" authorId="0" shapeId="0" xr:uid="{5FDE83BA-9D8C-4C0A-979F-D2DC232911F4}">
      <text>
        <r>
          <rPr>
            <b/>
            <sz val="9"/>
            <color indexed="81"/>
            <rFont val="Tahoma"/>
            <family val="2"/>
          </rPr>
          <t>John:</t>
        </r>
        <r>
          <rPr>
            <sz val="9"/>
            <color indexed="81"/>
            <rFont val="Tahoma"/>
            <family val="2"/>
          </rPr>
          <t xml:space="preserve">
The optimum PvP management</t>
        </r>
      </text>
    </comment>
    <comment ref="A1383" authorId="0" shapeId="0" xr:uid="{8DEE53E5-64B5-409A-9106-6A08B94DB574}">
      <text>
        <r>
          <rPr>
            <b/>
            <sz val="9"/>
            <color indexed="81"/>
            <rFont val="Tahoma"/>
            <family val="2"/>
          </rPr>
          <t>John:</t>
        </r>
        <r>
          <rPr>
            <sz val="9"/>
            <color indexed="81"/>
            <rFont val="Tahoma"/>
            <family val="2"/>
          </rPr>
          <t xml:space="preserve">
The best PvP management that includes selling drys
</t>
        </r>
      </text>
    </comment>
    <comment ref="AL1384" authorId="0" shapeId="0" xr:uid="{7408E7E0-65EB-4DDF-9871-D9A144B7E672}">
      <text>
        <r>
          <rPr>
            <b/>
            <sz val="9"/>
            <color indexed="81"/>
            <rFont val="Tahoma"/>
            <family val="2"/>
          </rPr>
          <t>John:</t>
        </r>
        <r>
          <rPr>
            <sz val="9"/>
            <color indexed="81"/>
            <rFont val="Tahoma"/>
            <family val="2"/>
          </rPr>
          <t xml:space="preserve">
5% premium depending on TOL (&amp; sale month)</t>
        </r>
      </text>
    </comment>
    <comment ref="A1393" authorId="0" shapeId="0" xr:uid="{E334406F-D63F-48DC-AE54-3A419266D3C9}">
      <text>
        <r>
          <rPr>
            <b/>
            <sz val="9"/>
            <color indexed="81"/>
            <rFont val="Tahoma"/>
            <family val="2"/>
          </rPr>
          <t>John:</t>
        </r>
        <r>
          <rPr>
            <sz val="9"/>
            <color indexed="81"/>
            <rFont val="Tahoma"/>
            <family val="2"/>
          </rPr>
          <t xml:space="preserve">
The optimum PvP management</t>
        </r>
      </text>
    </comment>
    <comment ref="AI1396" authorId="0" shapeId="0" xr:uid="{5053DA37-D048-49FD-AB80-50DC5571E7DA}">
      <text>
        <r>
          <rPr>
            <b/>
            <sz val="9"/>
            <color indexed="81"/>
            <rFont val="Tahoma"/>
            <family val="2"/>
          </rPr>
          <t>John:</t>
        </r>
        <r>
          <rPr>
            <sz val="9"/>
            <color indexed="81"/>
            <rFont val="Tahoma"/>
            <family val="2"/>
          </rPr>
          <t xml:space="preserve">
Negate the price increase associated with Scan 2 cf Scan 1</t>
        </r>
      </text>
    </comment>
    <comment ref="AK1396" authorId="0" shapeId="0" xr:uid="{3D71657F-F92A-4EDE-B4F9-4A4B35E8925B}">
      <text>
        <r>
          <rPr>
            <b/>
            <sz val="9"/>
            <color indexed="81"/>
            <rFont val="Tahoma"/>
            <family val="2"/>
          </rPr>
          <t>John:</t>
        </r>
        <r>
          <rPr>
            <sz val="9"/>
            <color indexed="81"/>
            <rFont val="Tahoma"/>
            <family val="2"/>
          </rPr>
          <t xml:space="preserve">
Negate the extra time required with Scan 2 cf Scan 1</t>
        </r>
      </text>
    </comment>
    <comment ref="A1409" authorId="0" shapeId="0" xr:uid="{415D2474-FC47-49FE-B95D-67C731651399}">
      <text>
        <r>
          <rPr>
            <b/>
            <sz val="9"/>
            <color indexed="81"/>
            <rFont val="Tahoma"/>
            <family val="2"/>
          </rPr>
          <t>John:</t>
        </r>
        <r>
          <rPr>
            <sz val="9"/>
            <color indexed="81"/>
            <rFont val="Tahoma"/>
            <family val="2"/>
          </rPr>
          <t xml:space="preserve">
The optimum PvP management with performers included.
Take the mod and then add 4</t>
        </r>
      </text>
    </comment>
    <comment ref="G1466" authorId="0" shapeId="0" xr:uid="{65E4E473-3730-4324-B9F2-0BD633EF27F4}">
      <text>
        <r>
          <rPr>
            <b/>
            <sz val="9"/>
            <color indexed="81"/>
            <rFont val="Tahoma"/>
            <family val="2"/>
          </rPr>
          <t>John:</t>
        </r>
        <r>
          <rPr>
            <sz val="9"/>
            <color indexed="81"/>
            <rFont val="Tahoma"/>
            <family val="2"/>
          </rPr>
          <t xml:space="preserve">
CFW</t>
        </r>
      </text>
    </comment>
    <comment ref="H1466" authorId="0" shapeId="0" xr:uid="{BE03280D-799A-4280-ABE6-C4D4B0B2C00F}">
      <text>
        <r>
          <rPr>
            <b/>
            <sz val="9"/>
            <color indexed="81"/>
            <rFont val="Tahoma"/>
            <family val="2"/>
          </rPr>
          <t>John:</t>
        </r>
        <r>
          <rPr>
            <sz val="9"/>
            <color indexed="81"/>
            <rFont val="Tahoma"/>
            <family val="2"/>
          </rPr>
          <t xml:space="preserve">
FD</t>
        </r>
      </text>
    </comment>
    <comment ref="I1466" authorId="0" shapeId="0" xr:uid="{58EF2D54-3F7A-42A0-94DD-35991D38FC74}">
      <text>
        <r>
          <rPr>
            <b/>
            <sz val="9"/>
            <color indexed="81"/>
            <rFont val="Tahoma"/>
            <family val="2"/>
          </rPr>
          <t>John:</t>
        </r>
        <r>
          <rPr>
            <sz val="9"/>
            <color indexed="81"/>
            <rFont val="Tahoma"/>
            <family val="2"/>
          </rPr>
          <t xml:space="preserve">
FD</t>
        </r>
      </text>
    </comment>
    <comment ref="J1466" authorId="0" shapeId="0" xr:uid="{763DFDE1-4D7D-408E-A87A-F507763C083A}">
      <text>
        <r>
          <rPr>
            <b/>
            <sz val="9"/>
            <color indexed="81"/>
            <rFont val="Tahoma"/>
            <family val="2"/>
          </rPr>
          <t>John:</t>
        </r>
        <r>
          <rPr>
            <sz val="9"/>
            <color indexed="81"/>
            <rFont val="Tahoma"/>
            <family val="2"/>
          </rPr>
          <t xml:space="preserve">
FD</t>
        </r>
      </text>
    </comment>
    <comment ref="K1466" authorId="0" shapeId="0" xr:uid="{04E07C30-E141-41C9-9E12-9BB58EDF6AE4}">
      <text>
        <r>
          <rPr>
            <b/>
            <sz val="9"/>
            <color indexed="81"/>
            <rFont val="Tahoma"/>
            <family val="2"/>
          </rPr>
          <t>John:</t>
        </r>
        <r>
          <rPr>
            <sz val="9"/>
            <color indexed="81"/>
            <rFont val="Tahoma"/>
            <family val="2"/>
          </rPr>
          <t xml:space="preserve">
ERA (Ewe rearing ability = Lamb survival)</t>
        </r>
      </text>
    </comment>
    <comment ref="L1466" authorId="0" shapeId="0" xr:uid="{E19077D6-FE19-4041-8570-BD1F6EB200F9}">
      <text>
        <r>
          <rPr>
            <b/>
            <sz val="9"/>
            <color indexed="81"/>
            <rFont val="Tahoma"/>
            <family val="2"/>
          </rPr>
          <t>John:</t>
        </r>
        <r>
          <rPr>
            <sz val="9"/>
            <color indexed="81"/>
            <rFont val="Tahoma"/>
            <family val="2"/>
          </rPr>
          <t xml:space="preserve">
Mortality</t>
        </r>
      </text>
    </comment>
    <comment ref="M1466" authorId="0" shapeId="0" xr:uid="{00EC3107-3DB9-41E2-BC23-1C6B965BF66F}">
      <text>
        <r>
          <rPr>
            <b/>
            <sz val="9"/>
            <color indexed="81"/>
            <rFont val="Tahoma"/>
            <family val="2"/>
          </rPr>
          <t>John:</t>
        </r>
        <r>
          <rPr>
            <sz val="9"/>
            <color indexed="81"/>
            <rFont val="Tahoma"/>
            <family val="2"/>
          </rPr>
          <t xml:space="preserve">
LWC (Liveweight change)</t>
        </r>
      </text>
    </comment>
    <comment ref="AF1466" authorId="0" shapeId="0" xr:uid="{4252FCE6-5FE2-4FB1-89D7-8D2AEA95B20E}">
      <text>
        <r>
          <rPr>
            <b/>
            <sz val="9"/>
            <color indexed="81"/>
            <rFont val="Tahoma"/>
            <family val="2"/>
          </rPr>
          <t>John:</t>
        </r>
        <r>
          <rPr>
            <sz val="9"/>
            <color indexed="81"/>
            <rFont val="Tahoma"/>
            <family val="2"/>
          </rPr>
          <t xml:space="preserve">
Not used with the new definition of bnd_drys_retained. And also complicated because it controls other activities in the one bound.</t>
        </r>
      </text>
    </comment>
    <comment ref="BN1466" authorId="0" shapeId="0" xr:uid="{091A1236-01E4-4582-AC42-996037028833}">
      <text>
        <r>
          <rPr>
            <b/>
            <sz val="9"/>
            <color indexed="81"/>
            <rFont val="Tahoma"/>
            <family val="2"/>
          </rPr>
          <t>John:</t>
        </r>
        <r>
          <rPr>
            <sz val="9"/>
            <color indexed="81"/>
            <rFont val="Tahoma"/>
            <family val="2"/>
          </rPr>
          <t xml:space="preserve">
Alter the standard feed supply options (r1)</t>
        </r>
      </text>
    </comment>
    <comment ref="A1476" authorId="0" shapeId="0" xr:uid="{D3F9B071-99EE-4DA4-9577-E15580037DF8}">
      <text>
        <r>
          <rPr>
            <b/>
            <sz val="9"/>
            <color indexed="81"/>
            <rFont val="Tahoma"/>
            <family val="2"/>
          </rPr>
          <t>John:</t>
        </r>
        <r>
          <rPr>
            <sz val="9"/>
            <color indexed="81"/>
            <rFont val="Tahoma"/>
            <family val="2"/>
          </rPr>
          <t xml:space="preserve">
The optimum PvP management</t>
        </r>
      </text>
    </comment>
    <comment ref="A1483" authorId="0" shapeId="0" xr:uid="{F49E102F-83C2-4353-9C3B-B930AA60F2E0}">
      <text>
        <r>
          <rPr>
            <b/>
            <sz val="9"/>
            <color indexed="81"/>
            <rFont val="Tahoma"/>
            <family val="2"/>
          </rPr>
          <t>John:</t>
        </r>
        <r>
          <rPr>
            <sz val="9"/>
            <color indexed="81"/>
            <rFont val="Tahoma"/>
            <family val="2"/>
          </rPr>
          <t xml:space="preserve">
The best PvP management that includes selling drys
</t>
        </r>
      </text>
    </comment>
    <comment ref="AL1484" authorId="0" shapeId="0" xr:uid="{F216F52E-13EE-4D4A-B31E-E9642CAEC7E0}">
      <text>
        <r>
          <rPr>
            <b/>
            <sz val="9"/>
            <color indexed="81"/>
            <rFont val="Tahoma"/>
            <family val="2"/>
          </rPr>
          <t>John:</t>
        </r>
        <r>
          <rPr>
            <sz val="9"/>
            <color indexed="81"/>
            <rFont val="Tahoma"/>
            <family val="2"/>
          </rPr>
          <t xml:space="preserve">
5% premium depending on TOL (&amp; sale month)</t>
        </r>
      </text>
    </comment>
    <comment ref="A1493" authorId="0" shapeId="0" xr:uid="{021BFBFE-2D77-4FF4-8B68-CF20EAA672C0}">
      <text>
        <r>
          <rPr>
            <b/>
            <sz val="9"/>
            <color indexed="81"/>
            <rFont val="Tahoma"/>
            <family val="2"/>
          </rPr>
          <t>John:</t>
        </r>
        <r>
          <rPr>
            <sz val="9"/>
            <color indexed="81"/>
            <rFont val="Tahoma"/>
            <family val="2"/>
          </rPr>
          <t xml:space="preserve">
The optimum PvP management</t>
        </r>
      </text>
    </comment>
    <comment ref="AI1496" authorId="0" shapeId="0" xr:uid="{DA1DAE36-2D6E-4124-B08A-30511BDD705F}">
      <text>
        <r>
          <rPr>
            <b/>
            <sz val="9"/>
            <color indexed="81"/>
            <rFont val="Tahoma"/>
            <family val="2"/>
          </rPr>
          <t>John:</t>
        </r>
        <r>
          <rPr>
            <sz val="9"/>
            <color indexed="81"/>
            <rFont val="Tahoma"/>
            <family val="2"/>
          </rPr>
          <t xml:space="preserve">
Negate the price increase associated with Scan 2 cf Scan 1</t>
        </r>
      </text>
    </comment>
    <comment ref="AK1496" authorId="0" shapeId="0" xr:uid="{24982F5C-1502-4BF2-80B9-9DC213CD64A5}">
      <text>
        <r>
          <rPr>
            <b/>
            <sz val="9"/>
            <color indexed="81"/>
            <rFont val="Tahoma"/>
            <family val="2"/>
          </rPr>
          <t>John:</t>
        </r>
        <r>
          <rPr>
            <sz val="9"/>
            <color indexed="81"/>
            <rFont val="Tahoma"/>
            <family val="2"/>
          </rPr>
          <t xml:space="preserve">
Negate the extra time required with Scan 2 cf Scan 1</t>
        </r>
      </text>
    </comment>
    <comment ref="A1509" authorId="0" shapeId="0" xr:uid="{C367AC44-FE49-47DB-A439-CF476B499C39}">
      <text>
        <r>
          <rPr>
            <b/>
            <sz val="9"/>
            <color indexed="81"/>
            <rFont val="Tahoma"/>
            <family val="2"/>
          </rPr>
          <t>John:</t>
        </r>
        <r>
          <rPr>
            <sz val="9"/>
            <color indexed="81"/>
            <rFont val="Tahoma"/>
            <family val="2"/>
          </rPr>
          <t xml:space="preserve">
The optimum PvP management with performers included.
Take the mod and then add 4</t>
        </r>
      </text>
    </comment>
    <comment ref="G1566" authorId="0" shapeId="0" xr:uid="{6145B404-B84D-40B2-ABE4-B9E8DDF4BCF5}">
      <text>
        <r>
          <rPr>
            <b/>
            <sz val="9"/>
            <color indexed="81"/>
            <rFont val="Tahoma"/>
            <family val="2"/>
          </rPr>
          <t>John:</t>
        </r>
        <r>
          <rPr>
            <sz val="9"/>
            <color indexed="81"/>
            <rFont val="Tahoma"/>
            <family val="2"/>
          </rPr>
          <t xml:space="preserve">
CFW</t>
        </r>
      </text>
    </comment>
    <comment ref="H1566" authorId="0" shapeId="0" xr:uid="{5ADEFD96-1B2C-4CDE-8E10-A55271279D10}">
      <text>
        <r>
          <rPr>
            <b/>
            <sz val="9"/>
            <color indexed="81"/>
            <rFont val="Tahoma"/>
            <family val="2"/>
          </rPr>
          <t>John:</t>
        </r>
        <r>
          <rPr>
            <sz val="9"/>
            <color indexed="81"/>
            <rFont val="Tahoma"/>
            <family val="2"/>
          </rPr>
          <t xml:space="preserve">
FD</t>
        </r>
      </text>
    </comment>
    <comment ref="I1566" authorId="0" shapeId="0" xr:uid="{A7AD0F1D-8D33-4FA1-A36A-927A3C6DB157}">
      <text>
        <r>
          <rPr>
            <b/>
            <sz val="9"/>
            <color indexed="81"/>
            <rFont val="Tahoma"/>
            <family val="2"/>
          </rPr>
          <t>John:</t>
        </r>
        <r>
          <rPr>
            <sz val="9"/>
            <color indexed="81"/>
            <rFont val="Tahoma"/>
            <family val="2"/>
          </rPr>
          <t xml:space="preserve">
FD</t>
        </r>
      </text>
    </comment>
    <comment ref="J1566" authorId="0" shapeId="0" xr:uid="{1B35A33A-ECC3-48CA-8691-91EB46230B11}">
      <text>
        <r>
          <rPr>
            <b/>
            <sz val="9"/>
            <color indexed="81"/>
            <rFont val="Tahoma"/>
            <family val="2"/>
          </rPr>
          <t>John:</t>
        </r>
        <r>
          <rPr>
            <sz val="9"/>
            <color indexed="81"/>
            <rFont val="Tahoma"/>
            <family val="2"/>
          </rPr>
          <t xml:space="preserve">
FD</t>
        </r>
      </text>
    </comment>
    <comment ref="K1566" authorId="0" shapeId="0" xr:uid="{660ACAE9-9E86-4E3D-81D0-4FC4B8BD4BCC}">
      <text>
        <r>
          <rPr>
            <b/>
            <sz val="9"/>
            <color indexed="81"/>
            <rFont val="Tahoma"/>
            <family val="2"/>
          </rPr>
          <t>John:</t>
        </r>
        <r>
          <rPr>
            <sz val="9"/>
            <color indexed="81"/>
            <rFont val="Tahoma"/>
            <family val="2"/>
          </rPr>
          <t xml:space="preserve">
ERA (Ewe rearing ability = Lamb survival)</t>
        </r>
      </text>
    </comment>
    <comment ref="L1566" authorId="0" shapeId="0" xr:uid="{73FE0555-FEA1-4F74-8BC7-221D8058C333}">
      <text>
        <r>
          <rPr>
            <b/>
            <sz val="9"/>
            <color indexed="81"/>
            <rFont val="Tahoma"/>
            <family val="2"/>
          </rPr>
          <t>John:</t>
        </r>
        <r>
          <rPr>
            <sz val="9"/>
            <color indexed="81"/>
            <rFont val="Tahoma"/>
            <family val="2"/>
          </rPr>
          <t xml:space="preserve">
Mortality</t>
        </r>
      </text>
    </comment>
    <comment ref="M1566" authorId="0" shapeId="0" xr:uid="{2A0363C9-1F14-43CE-8B27-108182020507}">
      <text>
        <r>
          <rPr>
            <b/>
            <sz val="9"/>
            <color indexed="81"/>
            <rFont val="Tahoma"/>
            <family val="2"/>
          </rPr>
          <t>John:</t>
        </r>
        <r>
          <rPr>
            <sz val="9"/>
            <color indexed="81"/>
            <rFont val="Tahoma"/>
            <family val="2"/>
          </rPr>
          <t xml:space="preserve">
LWC (Liveweight change)</t>
        </r>
      </text>
    </comment>
    <comment ref="AF1566" authorId="0" shapeId="0" xr:uid="{8BB07EA7-A37A-410A-86A8-C01762C76841}">
      <text>
        <r>
          <rPr>
            <b/>
            <sz val="9"/>
            <color indexed="81"/>
            <rFont val="Tahoma"/>
            <family val="2"/>
          </rPr>
          <t>John:</t>
        </r>
        <r>
          <rPr>
            <sz val="9"/>
            <color indexed="81"/>
            <rFont val="Tahoma"/>
            <family val="2"/>
          </rPr>
          <t xml:space="preserve">
Not used with the new definition of bnd_drys_retained. And also complicated because it controls other activities in the one bound.</t>
        </r>
      </text>
    </comment>
    <comment ref="BN1566" authorId="0" shapeId="0" xr:uid="{0A80AD53-455B-4729-90FF-BEA88B4BCE28}">
      <text>
        <r>
          <rPr>
            <b/>
            <sz val="9"/>
            <color indexed="81"/>
            <rFont val="Tahoma"/>
            <family val="2"/>
          </rPr>
          <t>John:</t>
        </r>
        <r>
          <rPr>
            <sz val="9"/>
            <color indexed="81"/>
            <rFont val="Tahoma"/>
            <family val="2"/>
          </rPr>
          <t xml:space="preserve">
Alter the standard feed supply options (r1)</t>
        </r>
      </text>
    </comment>
    <comment ref="A1576" authorId="0" shapeId="0" xr:uid="{43CA6F4E-D25D-449E-BF6D-C03F23C04A8E}">
      <text>
        <r>
          <rPr>
            <b/>
            <sz val="9"/>
            <color indexed="81"/>
            <rFont val="Tahoma"/>
            <family val="2"/>
          </rPr>
          <t>John:</t>
        </r>
        <r>
          <rPr>
            <sz val="9"/>
            <color indexed="81"/>
            <rFont val="Tahoma"/>
            <family val="2"/>
          </rPr>
          <t xml:space="preserve">
The optimum PvP management</t>
        </r>
      </text>
    </comment>
    <comment ref="A1583" authorId="0" shapeId="0" xr:uid="{FD2A29C9-FA81-4541-9932-28340385F1ED}">
      <text>
        <r>
          <rPr>
            <b/>
            <sz val="9"/>
            <color indexed="81"/>
            <rFont val="Tahoma"/>
            <family val="2"/>
          </rPr>
          <t>John:</t>
        </r>
        <r>
          <rPr>
            <sz val="9"/>
            <color indexed="81"/>
            <rFont val="Tahoma"/>
            <family val="2"/>
          </rPr>
          <t xml:space="preserve">
The best PvP management that includes selling drys
</t>
        </r>
      </text>
    </comment>
    <comment ref="AL1584" authorId="0" shapeId="0" xr:uid="{B57345FE-10CC-45C8-B27F-4921A9AAC8FD}">
      <text>
        <r>
          <rPr>
            <b/>
            <sz val="9"/>
            <color indexed="81"/>
            <rFont val="Tahoma"/>
            <family val="2"/>
          </rPr>
          <t>John:</t>
        </r>
        <r>
          <rPr>
            <sz val="9"/>
            <color indexed="81"/>
            <rFont val="Tahoma"/>
            <family val="2"/>
          </rPr>
          <t xml:space="preserve">
5% premium depending on TOL (&amp; sale month)</t>
        </r>
      </text>
    </comment>
    <comment ref="A1593" authorId="0" shapeId="0" xr:uid="{A1E72428-E382-4BBB-9611-86ED69630BDE}">
      <text>
        <r>
          <rPr>
            <b/>
            <sz val="9"/>
            <color indexed="81"/>
            <rFont val="Tahoma"/>
            <family val="2"/>
          </rPr>
          <t>John:</t>
        </r>
        <r>
          <rPr>
            <sz val="9"/>
            <color indexed="81"/>
            <rFont val="Tahoma"/>
            <family val="2"/>
          </rPr>
          <t xml:space="preserve">
The optimum PvP management</t>
        </r>
      </text>
    </comment>
    <comment ref="AI1596" authorId="0" shapeId="0" xr:uid="{3454A641-03F6-430C-A5B3-15FE71D68BA4}">
      <text>
        <r>
          <rPr>
            <b/>
            <sz val="9"/>
            <color indexed="81"/>
            <rFont val="Tahoma"/>
            <family val="2"/>
          </rPr>
          <t>John:</t>
        </r>
        <r>
          <rPr>
            <sz val="9"/>
            <color indexed="81"/>
            <rFont val="Tahoma"/>
            <family val="2"/>
          </rPr>
          <t xml:space="preserve">
Negate the price increase associated with Scan 2 cf Scan 1</t>
        </r>
      </text>
    </comment>
    <comment ref="AK1596" authorId="0" shapeId="0" xr:uid="{262E00CD-63EB-4943-B397-B28A19BCA5FA}">
      <text>
        <r>
          <rPr>
            <b/>
            <sz val="9"/>
            <color indexed="81"/>
            <rFont val="Tahoma"/>
            <family val="2"/>
          </rPr>
          <t>John:</t>
        </r>
        <r>
          <rPr>
            <sz val="9"/>
            <color indexed="81"/>
            <rFont val="Tahoma"/>
            <family val="2"/>
          </rPr>
          <t xml:space="preserve">
Negate the extra time required with Scan 2 cf Scan 1</t>
        </r>
      </text>
    </comment>
    <comment ref="A1609" authorId="0" shapeId="0" xr:uid="{CD6478FB-9DCC-4C19-AEE4-B04EF9039214}">
      <text>
        <r>
          <rPr>
            <b/>
            <sz val="9"/>
            <color indexed="81"/>
            <rFont val="Tahoma"/>
            <family val="2"/>
          </rPr>
          <t>John:</t>
        </r>
        <r>
          <rPr>
            <sz val="9"/>
            <color indexed="81"/>
            <rFont val="Tahoma"/>
            <family val="2"/>
          </rPr>
          <t xml:space="preserve">
The optimum PvP management with performers included.
Take the mod and then add 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E2" authorId="0" shapeId="0" xr:uid="{546AC4FB-772A-4E8E-BB7A-F07DC79FF780}">
      <text>
        <r>
          <rPr>
            <b/>
            <sz val="9"/>
            <color indexed="81"/>
            <rFont val="Tahoma"/>
            <family val="2"/>
          </rPr>
          <t>John:</t>
        </r>
        <r>
          <rPr>
            <sz val="9"/>
            <color indexed="81"/>
            <rFont val="Tahoma"/>
            <family val="2"/>
          </rPr>
          <t xml:space="preserve">
Default plus Area graph</t>
        </r>
      </text>
    </comment>
    <comment ref="F2" authorId="0" shapeId="0" xr:uid="{9D0BBB64-A507-4B05-9183-ED775DE8C61C}">
      <text>
        <r>
          <rPr>
            <b/>
            <sz val="9"/>
            <color indexed="81"/>
            <rFont val="Tahoma"/>
            <family val="2"/>
          </rPr>
          <t>John:</t>
        </r>
        <r>
          <rPr>
            <sz val="9"/>
            <color indexed="81"/>
            <rFont val="Tahoma"/>
            <family val="2"/>
          </rPr>
          <t xml:space="preserve">
For PS feed calibration</t>
        </r>
      </text>
    </comment>
    <comment ref="G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B19"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19"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19"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E19"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F19"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G19"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37"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37"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37"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E37"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F37"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G37"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F41"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sharedStrings.xml><?xml version="1.0" encoding="utf-8"?>
<sst xmlns="http://schemas.openxmlformats.org/spreadsheetml/2006/main" count="3010" uniqueCount="1024">
  <si>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</si>
  <si>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</si>
  <si>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</si>
  <si>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</si>
  <si>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</si>
  <si>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</si>
  <si>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</si>
  <si>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</si>
  <si>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</si>
  <si>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</si>
  <si>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</si>
  <si>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</si>
  <si>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</si>
  <si>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</si>
  <si>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</si>
  <si>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</si>
  <si>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</si>
  <si>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</si>
  <si>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</si>
  <si>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</si>
  <si>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</si>
  <si>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</si>
  <si>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</si>
  <si>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</si>
  <si>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Description of this experiment</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</si>
  <si>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</si>
  <si>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</si>
  <si>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</si>
  <si>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</si>
  <si>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</si>
  <si>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</si>
  <si>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</si>
  <si>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</si>
  <si>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</si>
  <si>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</si>
  <si>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</si>
  <si>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</si>
  <si>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</si>
  <si>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</si>
  <si>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</si>
  <si>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</si>
  <si>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</si>
  <si>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</si>
  <si>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</si>
  <si>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</si>
  <si>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</si>
  <si>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</si>
  <si>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</si>
  <si>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</si>
  <si>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</si>
  <si>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</si>
  <si>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</si>
  <si>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</si>
  <si>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</si>
  <si>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</si>
  <si>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</si>
  <si>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</si>
  <si>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</si>
  <si>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</si>
  <si>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</si>
  <si>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</si>
  <si>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</si>
  <si>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</si>
  <si>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</si>
  <si>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</si>
  <si>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</si>
  <si>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</si>
  <si>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</si>
  <si>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</si>
  <si>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</si>
  <si>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</si>
  <si>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</si>
  <si>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</si>
  <si>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</si>
  <si>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</si>
  <si>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</si>
  <si>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</si>
  <si>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</si>
  <si>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</si>
  <si>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</si>
  <si>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</si>
  <si>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</si>
  <si>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</si>
  <si>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</si>
  <si>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</si>
  <si>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</si>
  <si>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</si>
  <si>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</si>
  <si>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</si>
  <si>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</si>
  <si>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</si>
  <si>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</si>
  <si>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</si>
  <si>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</si>
  <si>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</si>
  <si>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</si>
  <si>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</si>
  <si>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</si>
  <si>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</si>
  <si>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</si>
  <si>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</si>
  <si>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</si>
  <si>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</si>
  <si>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</si>
  <si>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</si>
  <si>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</si>
  <si>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</si>
  <si>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</si>
  <si>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</si>
  <si>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</si>
  <si>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</si>
  <si>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</si>
  <si>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</si>
  <si>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</si>
  <si>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</si>
  <si>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</si>
  <si>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</si>
  <si>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</si>
  <si>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</si>
  <si>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</si>
  <si>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</si>
  <si>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</si>
  <si>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</si>
  <si>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</si>
  <si>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</si>
  <si>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</si>
  <si>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</si>
  <si>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</si>
  <si>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</si>
  <si>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</si>
  <si>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</si>
  <si>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</si>
  <si>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</si>
  <si>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</si>
  <si>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</si>
  <si>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</si>
  <si>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</si>
  <si>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</si>
  <si>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</si>
  <si>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</si>
  <si>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</si>
  <si>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</si>
  <si>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</si>
  <si>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</si>
  <si>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</si>
  <si>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</si>
  <si>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</si>
  <si>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</si>
  <si>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</si>
  <si>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</si>
  <si>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</si>
  <si>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</si>
  <si>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</si>
  <si>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</si>
  <si>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</si>
  <si>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</si>
  <si>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</si>
  <si>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</si>
  <si>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</si>
  <si>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</si>
  <si>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</si>
  <si>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</si>
  <si>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</si>
  <si>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</si>
  <si>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</si>
  <si>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</si>
  <si>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</si>
  <si>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</si>
  <si>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</si>
  <si>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</si>
  <si>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</si>
  <si>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</si>
  <si>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</si>
  <si>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</si>
  <si>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</si>
  <si>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</si>
  <si>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</si>
  <si>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</si>
  <si>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</si>
  <si>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</si>
  <si>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</si>
  <si>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</si>
  <si>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</si>
  <si>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</si>
  <si>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</si>
  <si>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</si>
  <si>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</si>
  <si>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</si>
  <si>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</si>
  <si>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</si>
  <si>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</si>
  <si>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</si>
  <si>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</si>
  <si>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</si>
  <si>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</si>
  <si>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</si>
  <si>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</si>
  <si>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</si>
  <si>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</si>
  <si>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</si>
  <si>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</si>
  <si>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</si>
  <si>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</si>
  <si>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</si>
  <si>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</si>
  <si>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</si>
  <si>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</si>
  <si>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</si>
  <si>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</si>
  <si>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</si>
  <si>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</si>
  <si>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</si>
  <si>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</si>
  <si>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</si>
  <si>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</si>
  <si>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</si>
  <si>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</si>
  <si>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</si>
  <si>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</si>
  <si>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</si>
  <si>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</si>
  <si>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</si>
  <si>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</si>
  <si>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</si>
  <si>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</si>
  <si>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</si>
  <si>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</si>
  <si>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</si>
  <si>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</si>
  <si>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</si>
  <si>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</si>
  <si>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</si>
  <si>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</si>
  <si>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</si>
  <si>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</si>
  <si>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</si>
  <si>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</si>
  <si>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</si>
  <si>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</si>
  <si>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</si>
  <si>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</si>
  <si>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</si>
  <si>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Test REV</t>
  </si>
  <si>
    <t>REV create</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</si>
  <si>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</si>
  <si>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</si>
  <si>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</si>
  <si>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</si>
  <si>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</si>
  <si>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</si>
  <si>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</si>
  <si>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</si>
  <si>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</si>
  <si>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</si>
  <si>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</si>
  <si>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</si>
  <si>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</si>
  <si>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</si>
  <si>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cfw REV</t>
  </si>
  <si>
    <t>5:6</t>
  </si>
  <si>
    <t>fd REV</t>
  </si>
  <si>
    <t>conc REV</t>
  </si>
  <si>
    <t>litter REV</t>
  </si>
  <si>
    <t>era REV</t>
  </si>
  <si>
    <t>mort REV</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</si>
  <si>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</si>
  <si>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</si>
  <si>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</si>
  <si>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</si>
  <si>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</si>
  <si>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conc REV lwc not fixed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</si>
  <si>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</si>
  <si>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</si>
  <si>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</si>
  <si>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</si>
  <si>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</si>
  <si>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2:,:</t>
  </si>
  <si>
    <t>Change scanning to adults (2:) and add comment</t>
  </si>
  <si>
    <t>Moved the columns so Eqn Compare was next to REV create</t>
  </si>
  <si>
    <t>cfw REV all trait held std</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</si>
  <si>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</si>
  <si>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</si>
  <si>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</si>
  <si>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</si>
  <si>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</si>
  <si>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</si>
  <si>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</si>
  <si>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</si>
  <si>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</si>
  <si>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</si>
  <si>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</si>
  <si>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</si>
  <si>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</si>
  <si>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</si>
  <si>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</si>
  <si>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</si>
  <si>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</si>
  <si>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</si>
  <si>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</si>
  <si>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</si>
  <si>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</si>
  <si>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</si>
  <si>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</si>
  <si>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</si>
  <si>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</si>
  <si>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</si>
  <si>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</si>
  <si>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</si>
  <si>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</si>
  <si>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</si>
  <si>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</si>
  <si>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</si>
  <si>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</si>
  <si>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t>
  </si>
  <si>
    <t>bnd_min_sale_age_female_g3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</si>
  <si>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</si>
  <si>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</si>
  <si>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</si>
  <si>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</si>
  <si>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</si>
  <si>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</si>
  <si>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</si>
  <si>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</si>
  <si>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</si>
  <si>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</si>
  <si>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</si>
  <si>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</si>
  <si>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</si>
  <si>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</si>
  <si>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</si>
  <si>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</si>
  <si>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</si>
  <si>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</si>
  <si>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</si>
  <si>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</si>
  <si>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</si>
  <si>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</si>
  <si>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</si>
  <si>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</si>
  <si>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</si>
  <si>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</si>
  <si>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</si>
  <si>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</si>
  <si>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</si>
  <si>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</si>
  <si>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</si>
  <si>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</si>
  <si>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</si>
  <si>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</si>
  <si>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</si>
  <si>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</si>
  <si>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</si>
  <si>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</si>
  <si>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</si>
  <si>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</si>
  <si>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</si>
  <si>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</si>
  <si>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</si>
  <si>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</si>
  <si>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</si>
  <si>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</si>
  <si>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</si>
  <si>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</si>
  <si>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</si>
  <si>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</si>
  <si>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</si>
  <si>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</si>
  <si>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</si>
  <si>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</si>
  <si>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</si>
  <si>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</si>
  <si>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</si>
  <si>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</si>
  <si>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</si>
  <si>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</si>
  <si>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</si>
  <si>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</si>
  <si>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</si>
  <si>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</si>
  <si>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</si>
  <si>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</si>
  <si>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</si>
  <si>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</si>
  <si>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</si>
  <si>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</si>
  <si>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</si>
  <si>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</si>
  <si>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</si>
  <si>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</si>
  <si>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bnd_upper_dam_inc</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</si>
  <si>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</si>
  <si>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</si>
  <si>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</si>
  <si>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</si>
  <si>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</si>
  <si>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</si>
  <si>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</si>
  <si>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</si>
  <si>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</si>
  <si>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</si>
  <si>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</si>
  <si>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</si>
  <si>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</si>
  <si>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singles</t>
  </si>
  <si>
    <t>multiples</t>
  </si>
  <si>
    <t>High</t>
  </si>
  <si>
    <t>Low</t>
  </si>
  <si>
    <t>Useful for coefficients that need to be altered in the middle of an experiment (makes it easier to adjust the value after the experiment is set up)</t>
  </si>
  <si>
    <t>rr</t>
  </si>
  <si>
    <t>Exp1 Model quick test</t>
  </si>
  <si>
    <t>Model Standard Original</t>
  </si>
  <si>
    <t>Model Standard New</t>
  </si>
  <si>
    <t>Add 2 levels of standard experiment (one as the standard model N33 (exp0) and other for testing N11 (exp1))</t>
  </si>
  <si>
    <t>sam['rr']</t>
  </si>
  <si>
    <t>Med low</t>
  </si>
  <si>
    <t>Med high</t>
  </si>
  <si>
    <t>Change scanper to rr (repro rate) to get some consistency in the terminology. Add SA on RR experiment</t>
  </si>
  <si>
    <t>std (All REVs applied)</t>
  </si>
  <si>
    <t>Revert to f_lwc_cs for sires, dams &amp; offs (yatf always were cs))</t>
  </si>
  <si>
    <t>2:3,:</t>
  </si>
  <si>
    <t>10:11,:</t>
  </si>
  <si>
    <t>1:2,:</t>
  </si>
  <si>
    <t>Add eqn system sav as required and set to the default values</t>
  </si>
  <si>
    <t>progeny surv[1:2]</t>
  </si>
  <si>
    <t>birth weight[10:11]</t>
  </si>
  <si>
    <t>Std: LTW plot scale</t>
  </si>
  <si>
    <t>LTW paddock scale</t>
  </si>
  <si>
    <t>GrazPlan</t>
  </si>
  <si>
    <t>cl0[9:10, 1:2]</t>
  </si>
  <si>
    <t>cl0[9:10, 2:4]</t>
  </si>
  <si>
    <t>9:10,1:2,:</t>
  </si>
  <si>
    <t>Chill scalar</t>
  </si>
  <si>
    <t>Std</t>
  </si>
  <si>
    <t>Wool - Low</t>
  </si>
  <si>
    <t>Meat - Low</t>
  </si>
  <si>
    <t>Grain - Low</t>
  </si>
  <si>
    <t xml:space="preserve">             - High</t>
  </si>
  <si>
    <t>Add LTW paddock level scalar sav in Exp53</t>
  </si>
  <si>
    <t>Add Exp54 Weaner eqn system</t>
  </si>
  <si>
    <t>Weaning wt[11:12]</t>
  </si>
  <si>
    <t>Added sav for r2_ik2p (feed variation selected for the k2 axis)</t>
  </si>
  <si>
    <t>Added saa for feedoptions (to alter the feed supplies that can be selected)</t>
  </si>
  <si>
    <t>Changed Exp1 (Quick Test) to include Full Output and all report details</t>
  </si>
  <si>
    <t>Propn better pdks</t>
  </si>
  <si>
    <t>Propn of twin moving</t>
  </si>
  <si>
    <t>Propn of singles moving</t>
  </si>
  <si>
    <t>Twins</t>
  </si>
  <si>
    <t>Singles</t>
  </si>
  <si>
    <t>Mob size</t>
  </si>
  <si>
    <t>Shelter allocation</t>
  </si>
  <si>
    <t>Mob size change</t>
  </si>
  <si>
    <t>Current Mob size</t>
  </si>
  <si>
    <t>Single change</t>
  </si>
  <si>
    <t>Twin change</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</si>
  <si>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</si>
  <si>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</si>
  <si>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</si>
  <si>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</si>
  <si>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</si>
  <si>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</si>
  <si>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</si>
  <si>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GSM</t>
  </si>
  <si>
    <t>Aut</t>
  </si>
  <si>
    <t>EP</t>
  </si>
  <si>
    <t>LP-S</t>
  </si>
  <si>
    <t>LP-M</t>
  </si>
  <si>
    <t>Winter</t>
  </si>
  <si>
    <t>CWM</t>
  </si>
  <si>
    <t>Spring</t>
  </si>
  <si>
    <t>SWVic</t>
  </si>
  <si>
    <t>Region</t>
  </si>
  <si>
    <t>For a new region
1. Enter region number in the cell below
2. get the period numbers from the Property workbook  and enter in cells in column 56 and beyond</t>
  </si>
  <si>
    <t>Exp Offset</t>
  </si>
  <si>
    <t>Added levels for the feedoptions_var in Data and populated with values for GSM. Add experiment levels and add formulas - completed</t>
  </si>
  <si>
    <t>Variation option to alter</t>
  </si>
  <si>
    <t>Add price SA experiment</t>
  </si>
  <si>
    <t>Add 'Drop' to Exp offset column</t>
  </si>
  <si>
    <t>Lamb survival equation system &amp; Chill (Exp61)</t>
  </si>
  <si>
    <t>Weaner weight equation system (Exp62)</t>
  </si>
  <si>
    <t>Price scenarios (Exp54)</t>
  </si>
  <si>
    <t>Grazing intensity scenarios (Exp53)</t>
  </si>
  <si>
    <t>Paddock allocation scenarios (Exp51)</t>
  </si>
  <si>
    <t>Scanning percentage scenarios (Exp52)</t>
  </si>
  <si>
    <t>Change SR trial to grazing intensity. Bound number of ewes mated, alter winter PGR and allow nutriton profile change for dams (F3N5)</t>
  </si>
  <si>
    <t>CFW</t>
  </si>
  <si>
    <t>FD</t>
  </si>
  <si>
    <t>ERA</t>
  </si>
  <si>
    <t>LWC</t>
  </si>
  <si>
    <t>9:13, :</t>
  </si>
  <si>
    <t>salep_month_adjust_s7s9m4</t>
  </si>
  <si>
    <t>9:13</t>
  </si>
  <si>
    <t>Add comment to the column that is the pointer to the data sheet</t>
  </si>
  <si>
    <t>rr_age_og1</t>
  </si>
  <si>
    <t>3:,:</t>
  </si>
  <si>
    <t>5:,:</t>
  </si>
  <si>
    <t>Add saa['rr_age_og1'] to allow control of rr after culling once and twice drys or retaining the 'performers'</t>
  </si>
  <si>
    <t>10:13</t>
  </si>
  <si>
    <t>10:13,2:3</t>
  </si>
  <si>
    <t>Add a second trial to Exp1 Quick Test</t>
  </si>
  <si>
    <t>Quick test repeat</t>
  </si>
  <si>
    <t>Multiple</t>
  </si>
  <si>
    <t>Preg</t>
  </si>
  <si>
    <t>Dry</t>
  </si>
  <si>
    <t>Med-Low</t>
  </si>
  <si>
    <t>Med-high</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</si>
  <si>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</si>
  <si>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</si>
  <si>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</si>
  <si>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</si>
  <si>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</si>
  <si>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</si>
  <si>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Management of drys (the options)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</si>
  <si>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</si>
  <si>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</si>
  <si>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</si>
  <si>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</si>
  <si>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</si>
  <si>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</si>
  <si>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</si>
  <si>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</si>
  <si>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</si>
  <si>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</si>
  <si>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</si>
  <si>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</si>
  <si>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</si>
  <si>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</si>
  <si>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</si>
  <si>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</si>
  <si>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</si>
  <si>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</si>
  <si>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</si>
  <si>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</si>
  <si>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</si>
  <si>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</si>
  <si>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</si>
  <si>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</si>
  <si>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</si>
  <si>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</si>
  <si>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</si>
  <si>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</si>
  <si>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</si>
  <si>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</si>
  <si>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</si>
  <si>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</si>
  <si>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</si>
  <si>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</si>
  <si>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</si>
  <si>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</si>
  <si>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</si>
  <si>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</si>
  <si>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</si>
  <si>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</si>
  <si>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</si>
  <si>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</si>
  <si>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</si>
  <si>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</si>
  <si>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</si>
  <si>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</si>
  <si>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</si>
  <si>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</si>
  <si>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</si>
  <si>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</si>
  <si>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</si>
  <si>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</si>
  <si>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</si>
  <si>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</si>
  <si>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</si>
  <si>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</si>
  <si>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</si>
  <si>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</si>
  <si>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</si>
  <si>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</si>
  <si>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</si>
  <si>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</si>
  <si>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</si>
  <si>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</si>
  <si>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</si>
  <si>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</si>
  <si>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</si>
  <si>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</si>
  <si>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</si>
  <si>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</si>
  <si>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</si>
  <si>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bnd_lower_dam_inc</t>
  </si>
  <si>
    <t>onhand_mort_p_inc</t>
  </si>
  <si>
    <t>Changed name of the sav on including on hand to sav['onhand_mort_p_inc'] to describe the change made to separate on-hand with and without mortality weighting</t>
  </si>
  <si>
    <r>
      <t>Component contribution (Exp)</t>
    </r>
    <r>
      <rPr>
        <b/>
        <sz val="11"/>
        <color rgb="FFFF0000"/>
        <rFont val="Calibri"/>
        <family val="2"/>
      </rPr>
      <t xml:space="preserve"> - Note can't carry this out for BBT because the experiment is not controlling the BBB &amp; BBT nutrition separately</t>
    </r>
  </si>
  <si>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</si>
  <si>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</si>
  <si>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</si>
  <si>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</si>
  <si>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LTW calibration Maternal (Exp44)</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</si>
  <si>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</si>
  <si>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</si>
  <si>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</si>
  <si>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</si>
  <si>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</si>
  <si>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</si>
  <si>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</si>
  <si>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</si>
  <si>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</si>
  <si>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</si>
  <si>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</si>
  <si>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</si>
  <si>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</si>
  <si>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</si>
  <si>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</si>
  <si>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</si>
  <si>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</si>
  <si>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</si>
  <si>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</si>
  <si>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</si>
  <si>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</si>
  <si>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</si>
  <si>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</si>
  <si>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</si>
  <si>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</si>
  <si>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</si>
  <si>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</si>
  <si>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</si>
  <si>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Period numbers (Join, mid preg, scan)</t>
  </si>
  <si>
    <t>For a new region
1. Enter region number in the cell below
2. get the period numbers from the Property workbook  and enter in the input cells in row 10</t>
  </si>
  <si>
    <t>LTW calibration Merino (Exp43) - Nutrition of Single &amp; Twin bearing ewes during pregnancy (Scan 2)</t>
  </si>
  <si>
    <t>LP(S)</t>
  </si>
  <si>
    <t>LP(M)</t>
  </si>
  <si>
    <t>BBB to BMT offset</t>
  </si>
  <si>
    <t>Fix feedoptions_var offsets for TOL &amp; flocktype (to allow for the extra slices in the 'k2 input cluster'</t>
  </si>
  <si>
    <t>Inputs for the calculations (either due to mob size or exposure)</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</si>
  <si>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</si>
  <si>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</si>
  <si>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Scan 0</t>
  </si>
  <si>
    <t>Scan 1</t>
  </si>
  <si>
    <t>Scan 2</t>
  </si>
  <si>
    <t>Fix some errors in the Components data. Some repro effects were missing</t>
  </si>
  <si>
    <t>Adjust the INDEX formula for i_mortlaityx to only apply if sav[scan] &gt; 2</t>
  </si>
  <si>
    <t>Scan</t>
  </si>
  <si>
    <t>Expanded the RR SA tables to include a Scan axis. Connected the inputs in the experiment to include the scan axis.</t>
  </si>
  <si>
    <t>Scan 3</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</si>
  <si>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</si>
  <si>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</si>
  <si>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</si>
  <si>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</si>
  <si>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</si>
  <si>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</si>
  <si>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</si>
  <si>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</si>
  <si>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</si>
  <si>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r>
      <t xml:space="preserve">Formula in Experiment! Points to </t>
    </r>
    <r>
      <rPr>
        <i/>
        <sz val="11"/>
        <color theme="1"/>
        <rFont val="Calibri"/>
        <family val="2"/>
      </rPr>
      <t>Retain All</t>
    </r>
    <r>
      <rPr>
        <sz val="11"/>
        <color theme="1"/>
        <rFont val="Calibri"/>
        <family val="2"/>
        <scheme val="minor"/>
      </rPr>
      <t xml:space="preserve"> if scan &lt; 2</t>
    </r>
  </si>
  <si>
    <t>Adjust the INDEX formula for i_dryman, i_dryrr_response and i_dry_salep to apply differently depending on sav[scan]</t>
  </si>
  <si>
    <t>Connect the scanning level to the standard levels in the 'defn' experiment</t>
  </si>
  <si>
    <t>feedsupply_adj_r2p</t>
  </si>
  <si>
    <t>feedsupply_r1jp</t>
  </si>
  <si>
    <t>TOL offset
(r1 &amp; r2)</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</si>
  <si>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</si>
  <si>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</si>
  <si>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</si>
  <si>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</si>
  <si>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</si>
  <si>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</si>
  <si>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</si>
  <si>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</si>
  <si>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</si>
  <si>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</si>
  <si>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</si>
  <si>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</si>
  <si>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</si>
  <si>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LP-D</t>
  </si>
  <si>
    <t>LP(D)</t>
  </si>
  <si>
    <t>LP-DSM</t>
  </si>
  <si>
    <t>LP(DSM)</t>
  </si>
  <si>
    <t>EP(DSM)</t>
  </si>
  <si>
    <t>Fixed Exp43 for the LTW profile. 5 levels for each of the D, S &amp; T with Scan 0, 1, &amp; 2</t>
  </si>
  <si>
    <t>Altered the Nutspread for the Offs in Exp43</t>
  </si>
  <si>
    <t>Note: These formulas below are not a copy of the Merino formulas (because they use a different range for the FS adjustment)</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</si>
  <si>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</si>
  <si>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</si>
  <si>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</si>
  <si>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</si>
  <si>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</si>
  <si>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</si>
  <si>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feedoptions to the right</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</si>
  <si>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</si>
  <si>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</si>
  <si>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</si>
  <si>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</si>
  <si>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</si>
  <si>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</si>
  <si>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</si>
  <si>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Region (GSM, CWM, SWVic)</t>
  </si>
  <si>
    <t>Add region to the inputs for mortalityx SA. So that differences in the underlying chill index can be incorporated into the possible benefit</t>
  </si>
  <si>
    <t>Delete column of sav[matedams_inc] because it is now handled automatically</t>
  </si>
  <si>
    <t>Autumn</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</si>
  <si>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</si>
  <si>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</si>
  <si>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</si>
  <si>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</si>
  <si>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</si>
  <si>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Sensible options for scan 1 are: 3 , 4, 7, 8, 11 &amp; 12 (which are either once dry or twice dry with no identification of the performers)</t>
  </si>
  <si>
    <t>Sensible options for scan 2 are: the above plus 15 &amp; 16 (which are selling once or twice dry with retaining the performers)</t>
  </si>
  <si>
    <t>Differentiate the DryMan for the rr SA (which require selling of drys for anything to happen) and the standard dry management that is used in all the other trials (which can, and should, be the optimum management of the drys which can included retaining</t>
  </si>
  <si>
    <t>There is only one option for scan0 and that is 1 (which is no management and no change in repro)</t>
  </si>
  <si>
    <t>For these trials the best choice is the optimum management as identified in the Dry Management experiment.</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</si>
  <si>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</si>
  <si>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</si>
  <si>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</si>
  <si>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Mortality change</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</si>
  <si>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</si>
  <si>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</si>
  <si>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</si>
  <si>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</si>
  <si>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</si>
  <si>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</si>
  <si>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</si>
  <si>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</si>
  <si>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</si>
  <si>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</si>
  <si>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</si>
  <si>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</si>
  <si>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</si>
  <si>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</si>
  <si>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</si>
  <si>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</si>
  <si>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Select the adjustment that generated the highest profit in the LTW experiment for Merinos</t>
  </si>
  <si>
    <t>Sensitivity controls (for Dry Management and the LTW FS adjustment)</t>
  </si>
  <si>
    <t>Add a table with the optimum LTW patterns. Connect it to the  component expt and the Exp22 inputs. Set values to last run of Exp43</t>
  </si>
  <si>
    <t>Mortality (base)</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</si>
  <si>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</si>
  <si>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</si>
  <si>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</si>
  <si>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</si>
  <si>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</si>
  <si>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</si>
  <si>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Scan level</t>
  </si>
  <si>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</si>
  <si>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</si>
  <si>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</si>
  <si>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</si>
  <si>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</si>
  <si>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</si>
  <si>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</si>
  <si>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</si>
  <si>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</si>
  <si>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</si>
  <si>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</si>
  <si>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bdn_upper_dams</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</si>
  <si>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</si>
  <si>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</si>
  <si>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</si>
  <si>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</si>
  <si>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</si>
  <si>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</si>
  <si>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</si>
  <si>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</si>
  <si>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</si>
  <si>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</si>
  <si>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</si>
  <si>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</si>
  <si>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Undiff</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</si>
  <si>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</si>
  <si>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</si>
  <si>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</si>
  <si>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</si>
  <si>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</si>
  <si>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</si>
  <si>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</si>
  <si>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</si>
  <si>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V Low PGR</t>
  </si>
  <si>
    <t>Low PGR</t>
  </si>
  <si>
    <t>Med low PGR</t>
  </si>
  <si>
    <t>Standard PGR</t>
  </si>
  <si>
    <t>High PGR</t>
  </si>
  <si>
    <t>Add a region input table for the Dam numbers for Grazing Intensity</t>
  </si>
  <si>
    <t>SW Victoria</t>
  </si>
  <si>
    <t>Great Southern</t>
  </si>
  <si>
    <t>Central Whtbelt</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</si>
  <si>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</si>
  <si>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</si>
  <si>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</si>
  <si>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</si>
  <si>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</si>
  <si>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</si>
  <si>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</si>
  <si>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</si>
  <si>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</si>
  <si>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</si>
  <si>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nut_mask_dams_owi</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</si>
  <si>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</si>
  <si>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</si>
  <si>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</si>
  <si>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</si>
  <si>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</si>
  <si>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</si>
  <si>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</si>
  <si>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Twin</t>
  </si>
  <si>
    <t>Triplet</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</si>
  <si>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</si>
  <si>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</si>
  <si>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</si>
  <si>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</si>
  <si>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</si>
  <si>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</si>
  <si>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</si>
  <si>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</si>
  <si>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</si>
  <si>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</si>
  <si>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</si>
  <si>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</si>
  <si>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</si>
  <si>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</si>
  <si>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</si>
  <si>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</si>
  <si>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</si>
  <si>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</si>
  <si>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</si>
  <si>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</si>
  <si>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</si>
  <si>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</si>
  <si>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</si>
  <si>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</si>
  <si>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Merino</t>
  </si>
  <si>
    <t>Maternal</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</si>
  <si>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</si>
  <si>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</si>
  <si>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</si>
  <si>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</si>
  <si>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</si>
  <si>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</si>
  <si>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</si>
  <si>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</si>
  <si>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</si>
  <si>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</si>
  <si>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</si>
  <si>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</si>
  <si>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</si>
  <si>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</si>
  <si>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</si>
  <si>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</si>
  <si>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</si>
  <si>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</si>
  <si>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</si>
  <si>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</si>
  <si>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</si>
  <si>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</si>
  <si>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</si>
  <si>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</si>
  <si>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</si>
  <si>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</si>
  <si>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</si>
  <si>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</si>
  <si>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Dry management options</t>
  </si>
  <si>
    <t>Optimum LTW feed supply adjustment</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</si>
  <si>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</si>
  <si>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</si>
  <si>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</si>
  <si>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</si>
  <si>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</si>
  <si>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</si>
  <si>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</si>
  <si>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</si>
  <si>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</si>
  <si>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</si>
  <si>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</si>
  <si>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</si>
  <si>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</si>
  <si>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</si>
  <si>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</si>
  <si>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</si>
  <si>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</si>
  <si>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</si>
  <si>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</si>
  <si>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</si>
  <si>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</si>
  <si>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</si>
  <si>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</si>
  <si>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</si>
  <si>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</si>
  <si>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</si>
  <si>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</si>
  <si>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</si>
  <si>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</si>
  <si>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</si>
  <si>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</si>
  <si>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</si>
  <si>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</si>
  <si>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</si>
  <si>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</si>
  <si>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</si>
  <si>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</si>
  <si>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Conc</t>
  </si>
  <si>
    <t>LitSz</t>
  </si>
  <si>
    <t>Scan1 Retain drys Create REV</t>
  </si>
  <si>
    <t>LP</t>
  </si>
  <si>
    <t>Sc1 Dry</t>
  </si>
  <si>
    <t>Sc1 Prg</t>
  </si>
  <si>
    <t>Sc2 Dry</t>
  </si>
  <si>
    <t>Sc2 Single</t>
  </si>
  <si>
    <t>Sc2 Mult</t>
  </si>
  <si>
    <t>Updated the optimum LTW profiles from Exp43 &amp; 44 iter7</t>
  </si>
  <si>
    <t>Number of DSE moving</t>
  </si>
  <si>
    <t>Add DSE/hd to the paddock allocation formulas</t>
  </si>
  <si>
    <t>Ave chill (GrazPlan)</t>
  </si>
  <si>
    <t>Overall</t>
  </si>
  <si>
    <t>Change in mortality</t>
  </si>
  <si>
    <t>DSE/hd of single bearing ewes</t>
  </si>
  <si>
    <t>DSE/hd of multiple bearing ewes</t>
  </si>
  <si>
    <t>Propn of pregnant ewes with twins</t>
  </si>
  <si>
    <t>Merino: Autumn</t>
  </si>
  <si>
    <t>BBT: Autumn</t>
  </si>
  <si>
    <t>Maternal: Autumn</t>
  </si>
  <si>
    <t>Other: Exp 72, 75 &amp; 76</t>
  </si>
  <si>
    <t>Opt: Exp 5, 71, 73, 74, 81 &amp; 82</t>
  </si>
  <si>
    <t>Added DryMan inputs for Opt &amp; Other for all flocks (with all TOL)</t>
  </si>
  <si>
    <t>Change range of name i_mortalityx to incude maternals, then add a genotype switch to formulas using the range name (Experiment &amp; Data!Components)</t>
  </si>
  <si>
    <t>Repro response to selling drys (based on input scenario when selling something)</t>
  </si>
  <si>
    <t>Flock</t>
  </si>
  <si>
    <t>Expand data table i_dryrrresponse to include Flock. Reference the larger table in the Experiment</t>
  </si>
  <si>
    <t>Price relative to shearing</t>
  </si>
  <si>
    <t>Price SA &amp; selling drys (selling scenario is calculated in Experiment and is based on the inputs for a sale scenario)</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</si>
  <si>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</si>
  <si>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</si>
  <si>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</si>
  <si>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</si>
  <si>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Scan 0 Standard</t>
  </si>
  <si>
    <t>Scan0 Create REV</t>
  </si>
  <si>
    <t>Changed the component expt to include all the DryMan outcomes, to include extra steps</t>
  </si>
  <si>
    <t>Increased size of the Components in Experiment!</t>
  </si>
  <si>
    <t>Scan 2 Retain Drys wo Performers</t>
  </si>
  <si>
    <t>Scan 2 Sell Once Drys wo Performers</t>
  </si>
  <si>
    <t>Scan 2 Sell Twice Drys wo Performers</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</si>
  <si>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</si>
  <si>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</si>
  <si>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</si>
  <si>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Optimum</t>
  </si>
  <si>
    <t>best with Drys sold</t>
  </si>
  <si>
    <t>Add optimum DryManagement for GSM flocks</t>
  </si>
  <si>
    <t>Add Trial51 with full output details (Report with #1)</t>
  </si>
  <si>
    <t>Scan 1 Retain drys</t>
  </si>
  <si>
    <t>Which Flock &amp; TOL is being examined
0 Merino, 2 Maternal &amp; 0 Aut, 1 Win, 2 Spr</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</si>
  <si>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</si>
  <si>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</si>
  <si>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Scan 0 FS wo LTW</t>
  </si>
  <si>
    <t>Scan 0 FS LTW removed</t>
  </si>
  <si>
    <t>Scan 1 FS wo LTW</t>
  </si>
  <si>
    <t>Scan 1 LTW removed</t>
  </si>
  <si>
    <t>Scan 1 no costs</t>
  </si>
  <si>
    <t>Scan 1 All FS as Scan0</t>
  </si>
  <si>
    <t>Scan 1 Dry FS as Scan0</t>
  </si>
  <si>
    <t>Scan 1 Pregnant FS as Scan 0</t>
  </si>
  <si>
    <t>Scan 1 Sell Once Dry</t>
  </si>
  <si>
    <t>Scan 1 Sell Twice Dry</t>
  </si>
  <si>
    <t>Scan 2 Retain Drys Create REV</t>
  </si>
  <si>
    <t>Scan 2 FS wo LTW</t>
  </si>
  <si>
    <t>Scan 2 LTW removed</t>
  </si>
  <si>
    <t>Scan 2 All FS as Scan1</t>
  </si>
  <si>
    <t>Scan 2 Dry FS as Scan1</t>
  </si>
  <si>
    <t>Scan 2 Singles FS as Scan1</t>
  </si>
  <si>
    <t>Scan 2 Mult FS as Scan1</t>
  </si>
  <si>
    <t>Scan 2 No paddock allocation benefits</t>
  </si>
  <si>
    <t>Scan 2 Retain Drys, with performers</t>
  </si>
  <si>
    <t>Scan 2 Sell Once Dry, with performers</t>
  </si>
  <si>
    <t>Scan 2 Sell Twice Dry, with performers</t>
  </si>
  <si>
    <t>Scan 1 Best Selling Drys</t>
  </si>
  <si>
    <t>Scan 1 Best no premium</t>
  </si>
  <si>
    <t>Scan 1 Best no RR</t>
  </si>
  <si>
    <t>Scan 2 Best with performers</t>
  </si>
  <si>
    <t>Scan 2 no cost increase</t>
  </si>
  <si>
    <t>Optimum LTW adjustment by scan
Autumn</t>
  </si>
  <si>
    <t>Merinos</t>
  </si>
  <si>
    <t>Maternals</t>
  </si>
  <si>
    <t>Revamp the Component trial to better fit with the reporting</t>
  </si>
  <si>
    <t>Scan 2 Performers no RR increase</t>
  </si>
  <si>
    <t>Scan 2 Hold Base Mortality as Scan1</t>
  </si>
  <si>
    <t>Scan 2 Hold LW &amp; sale value as Scan1</t>
  </si>
  <si>
    <t>Scan 2 Hold Flc Value as Scan1</t>
  </si>
  <si>
    <t>Scan 2 Hold Lamb Surv as Scan1</t>
  </si>
  <si>
    <t>Scan 2 Hold RR as Scan1</t>
  </si>
  <si>
    <t>Scan 2 Hold All prodn as Scan1</t>
  </si>
  <si>
    <t>Scan 1 Optimum</t>
  </si>
  <si>
    <t>Scan 2 Optimum</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</si>
  <si>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</si>
  <si>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</si>
  <si>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</si>
  <si>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</si>
  <si>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</si>
  <si>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</si>
  <si>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</si>
  <si>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</si>
  <si>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</si>
  <si>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Change in mortality of the lamb moved if:
 a twin ewe is moved from  poor to good or
 a single ewe is move from good to poor</t>
  </si>
  <si>
    <t>Ewe numbers from Exp5</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</si>
  <si>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</si>
  <si>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</si>
  <si>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</si>
  <si>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</si>
  <si>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</si>
  <si>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</si>
  <si>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</si>
  <si>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Med</t>
  </si>
  <si>
    <t>High Chill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</si>
  <si>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</si>
  <si>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</si>
  <si>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</si>
  <si>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</si>
  <si>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</si>
  <si>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Exp11 Exp to generate FeedTest. Use with Debug only</t>
  </si>
  <si>
    <t>Exp for rNV</t>
  </si>
  <si>
    <t>Add Exp 11 as a trial for creating rNV.xls</t>
  </si>
  <si>
    <t>Change the LTW scalar to 0 for the pre calibration trials (still 1 for the analysis experiments)</t>
  </si>
  <si>
    <t>Add a Scan1 experiment with Flock * TOL to test nut spread for Offs without scan0 &amp; 1</t>
  </si>
  <si>
    <t>Scan 2 Differential progeny management</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</si>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</sst>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 hh:mm"/>
    <numFmt numFmtId="165" formatCode="0.0%"/>
  </numFmts>
  <fonts count="42">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z val="11"/>
      <color theme="0"/>
      <name val="Calibri"/>
      <family val="2"/>
      <scheme val="minor"/>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0"/>
      <color rgb="FFFA7D00"/>
      <name val="Calibri"/>
      <family val="2"/>
      <scheme val="minor"/>
    </font>
    <font>
      <sz val="10"/>
      <color theme="1" tint="0.34998626667073579"/>
      <name val="Calibri"/>
      <family val="2"/>
      <scheme val="minor"/>
    </font>
    <font>
      <b/>
      <sz val="10"/>
      <color theme="1"/>
      <name val="Calibri"/>
      <family val="2"/>
      <scheme val="minor"/>
    </font>
    <font>
      <b/>
      <sz val="11"/>
      <color rgb="FFFF0000"/>
      <name val="Calibri"/>
      <family val="2"/>
    </font>
    <font>
      <b/>
      <sz val="11"/>
      <color theme="1"/>
      <name val="Calibri"/>
      <family val="2"/>
    </font>
    <font>
      <sz val="10"/>
      <color theme="1" tint="0.499984740745262"/>
      <name val="Calibri"/>
      <family val="2"/>
      <scheme val="minor"/>
    </font>
    <font>
      <u val="singleAccounting"/>
      <sz val="8"/>
      <color theme="1"/>
      <name val="Calibri"/>
      <family val="2"/>
      <scheme val="minor"/>
    </font>
    <font>
      <i/>
      <sz val="11"/>
      <color theme="1"/>
      <name val="Calibri"/>
      <family val="2"/>
    </font>
    <font>
      <b/>
      <i/>
      <sz val="12"/>
      <color theme="1"/>
      <name val="Calibri"/>
      <family val="2"/>
      <scheme val="minor"/>
    </font>
    <font>
      <sz val="8"/>
      <color rgb="FF0000CC"/>
      <name val="Calibri"/>
      <family val="2"/>
      <scheme val="minor"/>
    </font>
    <font>
      <b/>
      <sz val="9"/>
      <color theme="1"/>
      <name val="Calibri"/>
      <family val="2"/>
      <scheme val="minor"/>
    </font>
    <font>
      <sz val="8"/>
      <color theme="1" tint="0.34998626667073579"/>
      <name val="Calibri"/>
      <family val="2"/>
      <scheme val="minor"/>
    </font>
    <font>
      <sz val="9"/>
      <color theme="1" tint="0.499984740745262"/>
      <name val="Calibri"/>
      <family val="2"/>
      <scheme val="minor"/>
    </font>
    <font>
      <u val="singleAccounting"/>
      <sz val="10"/>
      <color theme="1"/>
      <name val="Calibri"/>
      <family val="2"/>
      <scheme val="minor"/>
    </font>
    <font>
      <u val="singleAccounting"/>
      <sz val="9"/>
      <color theme="1"/>
      <name val="Calibri"/>
      <family val="2"/>
      <scheme val="minor"/>
    </font>
    <font>
      <sz val="11"/>
      <name val="Calibri"/>
      <family val="2"/>
      <scheme val="minor"/>
    </font>
    <font>
      <u val="singleAccounting"/>
      <sz val="10"/>
      <name val="Calibri"/>
      <family val="2"/>
      <scheme val="minor"/>
    </font>
    <font>
      <b/>
      <i/>
      <sz val="12"/>
      <color theme="0" tint="-0.499984740745262"/>
      <name val="Calibri"/>
      <family val="2"/>
      <scheme val="minor"/>
    </font>
    <font>
      <b/>
      <sz val="10"/>
      <color theme="0" tint="-0.499984740745262"/>
      <name val="Calibri"/>
      <family val="2"/>
      <scheme val="minor"/>
    </font>
    <font>
      <sz val="10"/>
      <color theme="0" tint="-0.499984740745262"/>
      <name val="Calibri"/>
      <family val="2"/>
      <scheme val="minor"/>
    </font>
  </fonts>
  <fills count="28">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theme="7" tint="0.39997558519241921"/>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theme="8" tint="0.79998168889431442"/>
        <bgColor indexed="65"/>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8" tint="0.59999389629810485"/>
        <bgColor indexed="65"/>
      </patternFill>
    </fill>
    <fill>
      <patternFill patternType="solid">
        <fgColor rgb="FFF1F7ED"/>
        <bgColor indexed="64"/>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499984740745262"/>
      </left>
      <right style="hair">
        <color theme="0" tint="-0.499984740745262"/>
      </right>
      <top style="thin">
        <color indexed="64"/>
      </top>
      <bottom style="hair">
        <color theme="0" tint="-0.499984740745262"/>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style="hair">
        <color theme="0" tint="-0.499984740745262"/>
      </left>
      <right style="hair">
        <color theme="0" tint="-0.499984740745262"/>
      </right>
      <top style="hair">
        <color theme="0" tint="-0.499984740745262"/>
      </top>
      <bottom style="thin">
        <color indexed="64"/>
      </bottom>
      <diagonal/>
    </border>
    <border>
      <left/>
      <right/>
      <top style="hair">
        <color theme="0" tint="-0.24994659260841701"/>
      </top>
      <bottom style="thin">
        <color indexed="64"/>
      </bottom>
      <diagonal/>
    </border>
    <border>
      <left style="thin">
        <color indexed="64"/>
      </left>
      <right style="hair">
        <color theme="0" tint="-0.24994659260841701"/>
      </right>
      <top style="thin">
        <color indexed="64"/>
      </top>
      <bottom style="hair">
        <color theme="0" tint="-0.24994659260841701"/>
      </bottom>
      <diagonal/>
    </border>
    <border>
      <left style="hair">
        <color theme="0" tint="-0.24994659260841701"/>
      </left>
      <right style="thin">
        <color indexed="64"/>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0" tint="-0.24994659260841701"/>
      </left>
      <right style="thin">
        <color indexed="64"/>
      </right>
      <top style="hair">
        <color theme="0" tint="-0.24994659260841701"/>
      </top>
      <bottom style="thin">
        <color indexed="64"/>
      </bottom>
      <diagonal/>
    </border>
    <border>
      <left/>
      <right/>
      <top/>
      <bottom style="hair">
        <color theme="0" tint="-0.24994659260841701"/>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thin">
        <color indexed="64"/>
      </left>
      <right style="thin">
        <color indexed="64"/>
      </right>
      <top style="thin">
        <color indexed="64"/>
      </top>
      <bottom style="thin">
        <color indexed="64"/>
      </bottom>
      <diagonal/>
    </border>
    <border>
      <left style="hair">
        <color theme="0" tint="-0.24994659260841701"/>
      </left>
      <right style="hair">
        <color theme="0" tint="-0.24994659260841701"/>
      </right>
      <top/>
      <bottom style="hair">
        <color theme="0" tint="-0.24994659260841701"/>
      </bottom>
      <diagonal/>
    </border>
    <border>
      <left/>
      <right style="hair">
        <color theme="0" tint="-0.499984740745262"/>
      </right>
      <top style="thin">
        <color indexed="64"/>
      </top>
      <bottom/>
      <diagonal/>
    </border>
    <border>
      <left/>
      <right style="hair">
        <color theme="0" tint="-0.499984740745262"/>
      </right>
      <top/>
      <bottom style="thin">
        <color indexed="64"/>
      </bottom>
      <diagonal/>
    </border>
    <border>
      <left/>
      <right style="hair">
        <color theme="0" tint="-0.24994659260841701"/>
      </right>
      <top/>
      <bottom style="thin">
        <color indexed="64"/>
      </bottom>
      <diagonal/>
    </border>
    <border>
      <left style="hair">
        <color theme="0" tint="-0.24994659260841701"/>
      </left>
      <right/>
      <top/>
      <bottom style="thin">
        <color indexed="64"/>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s>
  <cellStyleXfs count="24">
    <xf numFmtId="0" fontId="0" fillId="0" borderId="0"/>
    <xf numFmtId="0" fontId="3" fillId="16"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5" borderId="8" applyAlignment="0">
      <protection locked="0"/>
    </xf>
    <xf numFmtId="0" fontId="11" fillId="17" borderId="2" applyNumberFormat="0" applyAlignment="0"/>
    <xf numFmtId="0" fontId="5" fillId="19" borderId="2" applyFont="0" applyBorder="0" applyAlignment="0"/>
    <xf numFmtId="0" fontId="5" fillId="18" borderId="2" applyFont="0" applyBorder="0" applyAlignment="0"/>
    <xf numFmtId="9" fontId="6" fillId="0" borderId="0" applyFont="0" applyFill="0" applyBorder="0" applyAlignment="0" applyProtection="0"/>
    <xf numFmtId="0" fontId="11" fillId="20" borderId="2" applyAlignment="0"/>
    <xf numFmtId="0" fontId="11" fillId="21" borderId="2" applyAlignment="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5" fillId="27" borderId="2" applyFont="0" applyBorder="0" applyAlignment="0"/>
  </cellStyleXfs>
  <cellXfs count="26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6" borderId="1" xfId="1"/>
    <xf numFmtId="0" fontId="0" fillId="0" borderId="0" xfId="0" applyAlignment="1">
      <alignment wrapText="1"/>
    </xf>
    <xf numFmtId="0" fontId="0" fillId="0" borderId="0" xfId="0" applyNumberFormat="1" applyAlignment="1">
      <alignment horizontal="center" wrapText="1"/>
    </xf>
    <xf numFmtId="0" fontId="0" fillId="3" borderId="0" xfId="0" applyFill="1"/>
    <xf numFmtId="49" fontId="0" fillId="3" borderId="0" xfId="0" applyNumberFormat="1" applyFill="1"/>
    <xf numFmtId="22" fontId="0" fillId="0" borderId="0" xfId="0" applyNumberFormat="1" applyAlignment="1">
      <alignment horizontal="center"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7" fillId="2" borderId="0" xfId="0" applyFont="1" applyFill="1" applyAlignment="1">
      <alignment horizontal="right"/>
    </xf>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49" fontId="14" fillId="0" borderId="0" xfId="0" quotePrefix="1" applyNumberFormat="1" applyFont="1"/>
    <xf numFmtId="0" fontId="5" fillId="4" borderId="2" xfId="2">
      <protection locked="0"/>
    </xf>
    <xf numFmtId="0" fontId="9" fillId="13" borderId="2" xfId="10"/>
    <xf numFmtId="0" fontId="0" fillId="2" borderId="0" xfId="0" applyFill="1" applyAlignment="1">
      <alignment horizontal="right" indent="2"/>
    </xf>
    <xf numFmtId="49" fontId="0" fillId="2" borderId="0" xfId="0" applyNumberFormat="1" applyFill="1" applyAlignment="1">
      <alignment horizontal="right" indent="2"/>
    </xf>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5" fillId="0" borderId="0" xfId="0" applyFont="1"/>
    <xf numFmtId="0" fontId="0" fillId="3" borderId="0" xfId="0" applyNumberFormat="1" applyFill="1"/>
    <xf numFmtId="0" fontId="16" fillId="0" borderId="0" xfId="0" applyFont="1"/>
    <xf numFmtId="0" fontId="7" fillId="0" borderId="0" xfId="0" applyFont="1" applyAlignment="1">
      <alignment wrapText="1"/>
    </xf>
    <xf numFmtId="0" fontId="10" fillId="9" borderId="2" xfId="8" applyAlignment="1">
      <alignment horizontal="center"/>
    </xf>
    <xf numFmtId="0" fontId="0" fillId="14" borderId="0" xfId="0" applyFill="1"/>
    <xf numFmtId="0" fontId="13" fillId="12" borderId="5" xfId="0" applyFont="1" applyFill="1" applyBorder="1" applyAlignment="1">
      <alignment vertical="center"/>
    </xf>
    <xf numFmtId="0" fontId="5" fillId="4" borderId="7" xfId="2" applyBorder="1">
      <protection locked="0"/>
    </xf>
    <xf numFmtId="22" fontId="8" fillId="0" borderId="0" xfId="0" applyNumberFormat="1" applyFont="1" applyAlignment="1">
      <alignment horizontal="left" textRotation="90"/>
    </xf>
    <xf numFmtId="49" fontId="0" fillId="0" borderId="0" xfId="0" quotePrefix="1" applyNumberFormat="1" applyAlignment="1">
      <alignment horizontal="left" textRotation="90"/>
    </xf>
    <xf numFmtId="49" fontId="0" fillId="3" borderId="0" xfId="0" applyNumberFormat="1" applyFill="1" applyAlignment="1">
      <alignment horizontal="left"/>
    </xf>
    <xf numFmtId="0" fontId="5" fillId="15" borderId="8" xfId="11" applyAlignment="1">
      <alignment horizontal="center"/>
      <protection locked="0"/>
    </xf>
    <xf numFmtId="0" fontId="5" fillId="15" borderId="8" xfId="11">
      <protection locked="0"/>
    </xf>
    <xf numFmtId="49" fontId="0" fillId="0" borderId="0" xfId="0" applyNumberFormat="1" applyAlignment="1">
      <alignment horizontal="center" textRotation="90"/>
    </xf>
    <xf numFmtId="0" fontId="0" fillId="2" borderId="0" xfId="0" applyFont="1" applyFill="1"/>
    <xf numFmtId="0" fontId="5" fillId="4" borderId="2" xfId="2" applyAlignment="1">
      <alignment horizontal="center"/>
      <protection locked="0"/>
    </xf>
    <xf numFmtId="0" fontId="11" fillId="17" borderId="2" xfId="12"/>
    <xf numFmtId="0" fontId="10" fillId="9" borderId="2" xfId="8"/>
    <xf numFmtId="0" fontId="18" fillId="0" borderId="0" xfId="0" applyFont="1" applyAlignment="1">
      <alignment horizontal="center" textRotation="90"/>
    </xf>
    <xf numFmtId="0" fontId="17" fillId="0" borderId="0" xfId="0" applyFont="1" applyAlignment="1">
      <alignment horizontal="center"/>
    </xf>
    <xf numFmtId="0" fontId="5" fillId="5" borderId="2" xfId="3"/>
    <xf numFmtId="0" fontId="17" fillId="0" borderId="0" xfId="0" applyFont="1" applyAlignment="1">
      <alignment horizontal="center" textRotation="90"/>
    </xf>
    <xf numFmtId="0" fontId="0" fillId="11" borderId="4" xfId="0" applyFill="1" applyBorder="1" applyAlignment="1" applyProtection="1">
      <alignment horizontal="centerContinuous"/>
      <protection locked="0"/>
    </xf>
    <xf numFmtId="0" fontId="20" fillId="11" borderId="4" xfId="0" applyFont="1" applyFill="1" applyBorder="1" applyAlignment="1" applyProtection="1">
      <alignment horizontal="centerContinuous"/>
      <protection locked="0"/>
    </xf>
    <xf numFmtId="0" fontId="20" fillId="11" borderId="4" xfId="0" applyFont="1" applyFill="1" applyBorder="1" applyProtection="1">
      <protection locked="0"/>
    </xf>
    <xf numFmtId="0" fontId="17" fillId="0" borderId="0" xfId="0" applyFont="1" applyAlignment="1">
      <alignment horizontal="center" wrapText="1"/>
    </xf>
    <xf numFmtId="0" fontId="17" fillId="0" borderId="0" xfId="0" applyFont="1" applyAlignment="1">
      <alignment horizontal="centerContinuous" wrapText="1"/>
    </xf>
    <xf numFmtId="9" fontId="17" fillId="0" borderId="0" xfId="15" applyFont="1" applyAlignment="1">
      <alignment horizontal="center"/>
    </xf>
    <xf numFmtId="0" fontId="0" fillId="0" borderId="0" xfId="0" applyAlignment="1">
      <alignment horizontal="right"/>
    </xf>
    <xf numFmtId="165" fontId="17" fillId="0" borderId="0" xfId="15" applyNumberFormat="1" applyFont="1" applyAlignment="1">
      <alignment horizontal="center"/>
    </xf>
    <xf numFmtId="1" fontId="17" fillId="0" borderId="0" xfId="15" applyNumberFormat="1" applyFont="1" applyAlignment="1">
      <alignment horizontal="center"/>
    </xf>
    <xf numFmtId="0" fontId="8" fillId="0" borderId="0" xfId="0" applyFont="1"/>
    <xf numFmtId="0" fontId="0" fillId="0" borderId="0" xfId="0" applyFont="1" applyAlignment="1">
      <alignment vertical="top" wrapText="1"/>
    </xf>
    <xf numFmtId="20" fontId="0" fillId="0" borderId="0" xfId="0" applyNumberFormat="1"/>
    <xf numFmtId="20" fontId="5" fillId="4" borderId="2" xfId="2" quotePrefix="1" applyNumberFormat="1">
      <protection locked="0"/>
    </xf>
    <xf numFmtId="0" fontId="5" fillId="4" borderId="2" xfId="2" quotePrefix="1">
      <protection locked="0"/>
    </xf>
    <xf numFmtId="0" fontId="0" fillId="5" borderId="0" xfId="3" applyFont="1" applyBorder="1"/>
    <xf numFmtId="0" fontId="0" fillId="6" borderId="0" xfId="4" applyFont="1" applyBorder="1"/>
    <xf numFmtId="0" fontId="0" fillId="7" borderId="0" xfId="5" applyFont="1" applyBorder="1"/>
    <xf numFmtId="0" fontId="0" fillId="5" borderId="0" xfId="3" applyFont="1" applyBorder="1" applyAlignment="1">
      <alignment horizontal="center"/>
    </xf>
    <xf numFmtId="0" fontId="0" fillId="0" borderId="0" xfId="0" applyAlignment="1">
      <alignment horizontal="center" wrapText="1"/>
    </xf>
    <xf numFmtId="0" fontId="17" fillId="0" borderId="0" xfId="0" applyFont="1"/>
    <xf numFmtId="0" fontId="0" fillId="0" borderId="0" xfId="0" applyFont="1"/>
    <xf numFmtId="9" fontId="21" fillId="4" borderId="2" xfId="2" applyNumberFormat="1" applyFont="1">
      <protection locked="0"/>
    </xf>
    <xf numFmtId="0" fontId="21" fillId="4" borderId="2" xfId="2" applyFont="1" applyAlignment="1">
      <alignment horizontal="center"/>
      <protection locked="0"/>
    </xf>
    <xf numFmtId="0" fontId="21" fillId="4" borderId="2" xfId="2" applyFont="1">
      <protection locked="0"/>
    </xf>
    <xf numFmtId="9" fontId="22" fillId="16" borderId="1" xfId="15" applyFont="1" applyFill="1" applyBorder="1" applyProtection="1">
      <protection locked="0"/>
    </xf>
    <xf numFmtId="9" fontId="21" fillId="4" borderId="2" xfId="15" applyFont="1" applyFill="1" applyBorder="1" applyProtection="1">
      <protection locked="0"/>
    </xf>
    <xf numFmtId="0" fontId="21" fillId="4" borderId="2" xfId="2" quotePrefix="1" applyFont="1" applyAlignment="1">
      <alignment horizontal="center"/>
      <protection locked="0"/>
    </xf>
    <xf numFmtId="0" fontId="17" fillId="0" borderId="0" xfId="0" applyFont="1" applyAlignment="1">
      <alignment horizontal="left"/>
    </xf>
    <xf numFmtId="20" fontId="17" fillId="0" borderId="0" xfId="0" quotePrefix="1" applyNumberFormat="1" applyFont="1" applyAlignment="1">
      <alignment horizontal="center"/>
    </xf>
    <xf numFmtId="0" fontId="18" fillId="0" borderId="0" xfId="0" applyFont="1" applyAlignment="1">
      <alignment wrapText="1"/>
    </xf>
    <xf numFmtId="0" fontId="5" fillId="4" borderId="2" xfId="2" applyAlignment="1">
      <alignment horizontal="center" vertical="center"/>
      <protection locked="0"/>
    </xf>
    <xf numFmtId="0" fontId="24" fillId="0" borderId="0" xfId="0" applyFont="1"/>
    <xf numFmtId="165" fontId="21" fillId="4" borderId="2" xfId="15" quotePrefix="1" applyNumberFormat="1" applyFont="1" applyFill="1" applyBorder="1" applyAlignment="1" applyProtection="1">
      <alignment horizontal="center"/>
      <protection locked="0"/>
    </xf>
    <xf numFmtId="0" fontId="17" fillId="0" borderId="0" xfId="0" applyFont="1" applyBorder="1"/>
    <xf numFmtId="0" fontId="21" fillId="4" borderId="2" xfId="2" applyFont="1" applyBorder="1" applyAlignment="1">
      <alignment horizontal="center"/>
      <protection locked="0"/>
    </xf>
    <xf numFmtId="0" fontId="21" fillId="4" borderId="2" xfId="2" quotePrefix="1" applyFont="1" applyBorder="1" applyAlignment="1">
      <alignment horizontal="center"/>
      <protection locked="0"/>
    </xf>
    <xf numFmtId="0" fontId="17" fillId="0" borderId="0" xfId="0" applyFont="1" applyBorder="1" applyAlignment="1">
      <alignment horizontal="center"/>
    </xf>
    <xf numFmtId="0" fontId="17" fillId="0" borderId="0" xfId="0" applyFont="1" applyBorder="1" applyAlignment="1">
      <alignment horizontal="left"/>
    </xf>
    <xf numFmtId="0" fontId="17" fillId="0" borderId="9" xfId="0" applyFont="1" applyBorder="1"/>
    <xf numFmtId="0" fontId="17" fillId="0" borderId="9" xfId="0" applyFont="1" applyBorder="1" applyAlignment="1">
      <alignment horizontal="center"/>
    </xf>
    <xf numFmtId="0" fontId="21" fillId="4" borderId="10" xfId="2" quotePrefix="1" applyFont="1" applyBorder="1" applyAlignment="1">
      <alignment horizontal="center"/>
      <protection locked="0"/>
    </xf>
    <xf numFmtId="0" fontId="21" fillId="4" borderId="7" xfId="2" applyFont="1" applyBorder="1" applyAlignment="1">
      <alignment horizontal="center"/>
      <protection locked="0"/>
    </xf>
    <xf numFmtId="0" fontId="21" fillId="15" borderId="12" xfId="11" applyFont="1" applyBorder="1" applyAlignment="1">
      <alignment horizontal="center"/>
      <protection locked="0"/>
    </xf>
    <xf numFmtId="0" fontId="21" fillId="4" borderId="14" xfId="2" quotePrefix="1" applyFont="1" applyBorder="1" applyAlignment="1">
      <alignment horizontal="center"/>
      <protection locked="0"/>
    </xf>
    <xf numFmtId="0" fontId="21" fillId="4" borderId="16" xfId="2" quotePrefix="1" applyFont="1" applyBorder="1" applyAlignment="1">
      <alignment horizontal="center"/>
      <protection locked="0"/>
    </xf>
    <xf numFmtId="9" fontId="21" fillId="4" borderId="14" xfId="15" quotePrefix="1" applyFont="1" applyFill="1" applyBorder="1" applyAlignment="1" applyProtection="1">
      <alignment horizontal="center"/>
      <protection locked="0"/>
    </xf>
    <xf numFmtId="9" fontId="17" fillId="0" borderId="17" xfId="15" quotePrefix="1" applyFont="1" applyBorder="1" applyAlignment="1">
      <alignment horizontal="center"/>
    </xf>
    <xf numFmtId="9" fontId="17" fillId="0" borderId="18" xfId="15" quotePrefix="1" applyFont="1" applyBorder="1" applyAlignment="1">
      <alignment horizontal="center"/>
    </xf>
    <xf numFmtId="0" fontId="17" fillId="0" borderId="13" xfId="0" quotePrefix="1" applyFont="1" applyBorder="1" applyAlignment="1">
      <alignment horizontal="center"/>
    </xf>
    <xf numFmtId="0" fontId="17" fillId="0" borderId="19" xfId="0" quotePrefix="1" applyFont="1" applyBorder="1" applyAlignment="1">
      <alignment horizontal="center"/>
    </xf>
    <xf numFmtId="0" fontId="17" fillId="0" borderId="0" xfId="0" quotePrefix="1" applyFont="1" applyBorder="1" applyAlignment="1">
      <alignment horizontal="center"/>
    </xf>
    <xf numFmtId="0" fontId="17" fillId="0" borderId="20" xfId="0" quotePrefix="1" applyFont="1" applyBorder="1" applyAlignment="1">
      <alignment horizontal="center"/>
    </xf>
    <xf numFmtId="0" fontId="17" fillId="0" borderId="15" xfId="0" quotePrefix="1" applyFont="1" applyBorder="1" applyAlignment="1">
      <alignment horizontal="center"/>
    </xf>
    <xf numFmtId="0" fontId="17" fillId="0" borderId="21" xfId="0" quotePrefix="1" applyFont="1" applyBorder="1" applyAlignment="1">
      <alignment horizontal="center"/>
    </xf>
    <xf numFmtId="0" fontId="0" fillId="0" borderId="13" xfId="0" applyBorder="1" applyAlignment="1">
      <alignment horizontal="left"/>
    </xf>
    <xf numFmtId="0" fontId="0" fillId="0" borderId="0" xfId="0" applyBorder="1" applyAlignment="1">
      <alignment horizontal="left"/>
    </xf>
    <xf numFmtId="0" fontId="0" fillId="0" borderId="15" xfId="0" applyBorder="1" applyAlignment="1">
      <alignment horizontal="left"/>
    </xf>
    <xf numFmtId="9" fontId="21" fillId="4" borderId="2" xfId="15" quotePrefix="1" applyNumberFormat="1" applyFont="1" applyFill="1" applyBorder="1" applyAlignment="1" applyProtection="1">
      <alignment horizontal="center"/>
      <protection locked="0"/>
    </xf>
    <xf numFmtId="0" fontId="0" fillId="0" borderId="0" xfId="0" applyFont="1" applyAlignment="1">
      <alignment vertical="top" wrapText="1"/>
    </xf>
    <xf numFmtId="0" fontId="11" fillId="17" borderId="2" xfId="12" applyAlignment="1">
      <alignment horizontal="center"/>
    </xf>
    <xf numFmtId="0" fontId="21" fillId="15" borderId="8" xfId="11" quotePrefix="1" applyFont="1" applyAlignment="1">
      <alignment horizontal="center"/>
      <protection locked="0"/>
    </xf>
    <xf numFmtId="0" fontId="18" fillId="0" borderId="0" xfId="0" applyFont="1" applyAlignment="1">
      <alignment horizontal="center" textRotation="90" wrapText="1"/>
    </xf>
    <xf numFmtId="0" fontId="19" fillId="0" borderId="0" xfId="0" applyFont="1" applyAlignment="1">
      <alignment horizontal="center" wrapText="1"/>
    </xf>
    <xf numFmtId="165" fontId="21" fillId="4" borderId="2" xfId="2" applyNumberFormat="1" applyFont="1" applyAlignment="1">
      <alignment horizontal="center"/>
      <protection locked="0"/>
    </xf>
    <xf numFmtId="0" fontId="19" fillId="0" borderId="0" xfId="0" applyFont="1" applyAlignment="1">
      <alignment horizontal="center"/>
    </xf>
    <xf numFmtId="20" fontId="5" fillId="5" borderId="2" xfId="3" quotePrefix="1" applyNumberFormat="1"/>
    <xf numFmtId="0" fontId="0" fillId="0" borderId="0" xfId="0" applyAlignment="1">
      <alignment horizontal="centerContinuous" vertical="center" wrapText="1"/>
    </xf>
    <xf numFmtId="0" fontId="20" fillId="0" borderId="0" xfId="0" applyFont="1" applyAlignment="1">
      <alignment horizontal="centerContinuous"/>
    </xf>
    <xf numFmtId="9" fontId="21" fillId="6" borderId="2" xfId="15" quotePrefix="1" applyFont="1" applyFill="1" applyBorder="1" applyAlignment="1">
      <alignment horizontal="center"/>
    </xf>
    <xf numFmtId="165" fontId="17" fillId="22" borderId="10" xfId="18" applyNumberFormat="1" applyFont="1" applyBorder="1" applyAlignment="1">
      <alignment horizontal="center"/>
    </xf>
    <xf numFmtId="165" fontId="21" fillId="7" borderId="2" xfId="5" quotePrefix="1" applyNumberFormat="1" applyFont="1" applyBorder="1" applyAlignment="1">
      <alignment horizontal="center"/>
    </xf>
    <xf numFmtId="0" fontId="0" fillId="0" borderId="11" xfId="0" applyBorder="1"/>
    <xf numFmtId="0" fontId="21" fillId="5" borderId="7" xfId="3" quotePrefix="1" applyFont="1" applyBorder="1" applyAlignment="1">
      <alignment horizontal="center"/>
    </xf>
    <xf numFmtId="165" fontId="21" fillId="15" borderId="12" xfId="15" quotePrefix="1" applyNumberFormat="1" applyFont="1" applyFill="1" applyBorder="1" applyAlignment="1" applyProtection="1">
      <alignment horizontal="center"/>
      <protection locked="0"/>
    </xf>
    <xf numFmtId="0" fontId="21" fillId="6" borderId="2" xfId="4" quotePrefix="1" applyFont="1" applyBorder="1" applyAlignment="1">
      <alignment horizontal="center"/>
    </xf>
    <xf numFmtId="165" fontId="17" fillId="0" borderId="0" xfId="15" quotePrefix="1" applyNumberFormat="1" applyFont="1" applyBorder="1" applyAlignment="1">
      <alignment horizontal="center"/>
    </xf>
    <xf numFmtId="0" fontId="27" fillId="9" borderId="2" xfId="8" applyFont="1" applyBorder="1" applyAlignment="1">
      <alignment horizontal="center"/>
    </xf>
    <xf numFmtId="0" fontId="21" fillId="7" borderId="2" xfId="5" quotePrefix="1" applyFont="1" applyBorder="1" applyAlignment="1">
      <alignment horizontal="center"/>
    </xf>
    <xf numFmtId="0" fontId="21" fillId="19" borderId="2" xfId="13" quotePrefix="1" applyFont="1" applyBorder="1" applyAlignment="1">
      <alignment horizontal="center"/>
    </xf>
    <xf numFmtId="0" fontId="0" fillId="0" borderId="9" xfId="0" applyBorder="1"/>
    <xf numFmtId="0" fontId="21" fillId="18" borderId="6" xfId="14" quotePrefix="1" applyFont="1" applyBorder="1" applyAlignment="1">
      <alignment horizontal="center"/>
    </xf>
    <xf numFmtId="165" fontId="21" fillId="15" borderId="22" xfId="15" quotePrefix="1" applyNumberFormat="1" applyFont="1" applyFill="1" applyBorder="1" applyAlignment="1" applyProtection="1">
      <alignment horizontal="center"/>
      <protection locked="0"/>
    </xf>
    <xf numFmtId="0" fontId="27" fillId="9" borderId="6" xfId="8" applyFont="1" applyBorder="1" applyAlignment="1">
      <alignment horizontal="center"/>
    </xf>
    <xf numFmtId="9" fontId="21" fillId="5" borderId="7" xfId="15" quotePrefix="1" applyFont="1" applyFill="1" applyBorder="1" applyAlignment="1">
      <alignment horizontal="center"/>
    </xf>
    <xf numFmtId="9" fontId="21" fillId="7" borderId="2" xfId="15" quotePrefix="1" applyFont="1" applyFill="1" applyBorder="1" applyAlignment="1">
      <alignment horizontal="center"/>
    </xf>
    <xf numFmtId="9" fontId="21" fillId="19" borderId="2" xfId="15" quotePrefix="1" applyFont="1" applyFill="1" applyBorder="1" applyAlignment="1">
      <alignment horizontal="center"/>
    </xf>
    <xf numFmtId="9" fontId="21" fillId="18" borderId="6" xfId="15" quotePrefix="1" applyFont="1" applyFill="1" applyBorder="1" applyAlignment="1">
      <alignment horizontal="center"/>
    </xf>
    <xf numFmtId="9" fontId="21" fillId="15" borderId="12" xfId="15" quotePrefix="1" applyNumberFormat="1" applyFont="1" applyFill="1" applyBorder="1" applyAlignment="1" applyProtection="1">
      <alignment horizontal="center"/>
      <protection locked="0"/>
    </xf>
    <xf numFmtId="9" fontId="17" fillId="0" borderId="0" xfId="15" quotePrefix="1" applyNumberFormat="1" applyFont="1" applyBorder="1" applyAlignment="1">
      <alignment horizontal="center"/>
    </xf>
    <xf numFmtId="9" fontId="21" fillId="15" borderId="22" xfId="15" quotePrefix="1" applyNumberFormat="1" applyFont="1" applyFill="1" applyBorder="1" applyAlignment="1" applyProtection="1">
      <alignment horizontal="center"/>
      <protection locked="0"/>
    </xf>
    <xf numFmtId="0" fontId="19" fillId="11" borderId="23" xfId="0" applyFont="1" applyFill="1" applyBorder="1" applyAlignment="1" applyProtection="1">
      <alignment horizontal="center"/>
      <protection locked="0"/>
    </xf>
    <xf numFmtId="0" fontId="28" fillId="11" borderId="4" xfId="0" applyFont="1" applyFill="1" applyBorder="1" applyAlignment="1" applyProtection="1">
      <alignment horizontal="centerContinuous"/>
      <protection locked="0"/>
    </xf>
    <xf numFmtId="20" fontId="5" fillId="6" borderId="2" xfId="4" quotePrefix="1" applyNumberFormat="1"/>
    <xf numFmtId="0" fontId="0" fillId="0" borderId="0" xfId="0" applyAlignment="1">
      <alignment horizontal="centerContinuous"/>
    </xf>
    <xf numFmtId="0" fontId="5" fillId="15" borderId="8" xfId="11" applyAlignment="1">
      <alignment horizontal="center" vertical="center"/>
      <protection locked="0"/>
    </xf>
    <xf numFmtId="0" fontId="18" fillId="5" borderId="0" xfId="3" applyFont="1" applyBorder="1" applyAlignment="1">
      <alignment horizontal="center" textRotation="90"/>
    </xf>
    <xf numFmtId="0" fontId="18" fillId="6" borderId="0" xfId="4" applyFont="1" applyBorder="1" applyAlignment="1">
      <alignment horizontal="center" textRotation="90"/>
    </xf>
    <xf numFmtId="0" fontId="30" fillId="0" borderId="0" xfId="0" applyFont="1"/>
    <xf numFmtId="0" fontId="0" fillId="0" borderId="0" xfId="0" applyFont="1" applyAlignment="1">
      <alignment vertical="top" wrapText="1"/>
    </xf>
    <xf numFmtId="20" fontId="31" fillId="5" borderId="2" xfId="3" quotePrefix="1" applyNumberFormat="1" applyFont="1"/>
    <xf numFmtId="20" fontId="31" fillId="6" borderId="2" xfId="4" quotePrefix="1" applyNumberFormat="1" applyFont="1"/>
    <xf numFmtId="0" fontId="0" fillId="19" borderId="0" xfId="13" applyFont="1" applyBorder="1"/>
    <xf numFmtId="0" fontId="17" fillId="0" borderId="0" xfId="0" applyFont="1" applyAlignment="1">
      <alignment horizontal="centerContinuous"/>
    </xf>
    <xf numFmtId="0" fontId="6" fillId="23" borderId="0" xfId="19" applyBorder="1"/>
    <xf numFmtId="0" fontId="6" fillId="24" borderId="0" xfId="20" applyBorder="1"/>
    <xf numFmtId="0" fontId="6" fillId="25" borderId="0" xfId="21" applyBorder="1"/>
    <xf numFmtId="0" fontId="32" fillId="0" borderId="0" xfId="0" applyFont="1" applyAlignment="1">
      <alignment horizontal="center" textRotation="90"/>
    </xf>
    <xf numFmtId="0" fontId="21" fillId="5" borderId="8" xfId="3" applyFont="1" applyBorder="1" applyAlignment="1">
      <alignment horizontal="center"/>
    </xf>
    <xf numFmtId="165" fontId="21" fillId="4" borderId="10" xfId="15" applyNumberFormat="1" applyFont="1" applyFill="1" applyBorder="1" applyProtection="1">
      <protection locked="0"/>
    </xf>
    <xf numFmtId="165" fontId="21" fillId="4" borderId="24" xfId="15" applyNumberFormat="1" applyFont="1" applyFill="1" applyBorder="1" applyProtection="1">
      <protection locked="0"/>
    </xf>
    <xf numFmtId="165" fontId="21" fillId="4" borderId="25" xfId="15" applyNumberFormat="1" applyFont="1" applyFill="1" applyBorder="1" applyProtection="1">
      <protection locked="0"/>
    </xf>
    <xf numFmtId="165" fontId="21" fillId="4" borderId="26" xfId="15" applyNumberFormat="1" applyFont="1" applyFill="1" applyBorder="1" applyProtection="1">
      <protection locked="0"/>
    </xf>
    <xf numFmtId="165" fontId="21" fillId="4" borderId="27" xfId="15" applyNumberFormat="1" applyFont="1" applyFill="1" applyBorder="1" applyProtection="1">
      <protection locked="0"/>
    </xf>
    <xf numFmtId="165" fontId="21" fillId="4" borderId="28" xfId="15" applyNumberFormat="1" applyFont="1" applyFill="1" applyBorder="1" applyProtection="1">
      <protection locked="0"/>
    </xf>
    <xf numFmtId="165" fontId="21" fillId="4" borderId="29" xfId="15" applyNumberFormat="1" applyFont="1" applyFill="1" applyBorder="1" applyProtection="1">
      <protection locked="0"/>
    </xf>
    <xf numFmtId="165" fontId="21" fillId="5" borderId="24" xfId="3" applyNumberFormat="1" applyFont="1" applyBorder="1"/>
    <xf numFmtId="165" fontId="21" fillId="5" borderId="25" xfId="3" applyNumberFormat="1" applyFont="1" applyBorder="1"/>
    <xf numFmtId="165" fontId="21" fillId="5" borderId="26" xfId="3" applyNumberFormat="1" applyFont="1" applyBorder="1"/>
    <xf numFmtId="165" fontId="21" fillId="5" borderId="27" xfId="3" applyNumberFormat="1" applyFont="1" applyBorder="1"/>
    <xf numFmtId="165" fontId="21" fillId="5" borderId="28" xfId="3" applyNumberFormat="1" applyFont="1" applyBorder="1"/>
    <xf numFmtId="165" fontId="21" fillId="5" borderId="29" xfId="3" applyNumberFormat="1" applyFont="1" applyBorder="1"/>
    <xf numFmtId="165" fontId="21" fillId="6" borderId="10" xfId="4" applyNumberFormat="1" applyFont="1" applyBorder="1"/>
    <xf numFmtId="0" fontId="18" fillId="0" borderId="0" xfId="0" applyFont="1" applyAlignment="1">
      <alignment horizontal="center"/>
    </xf>
    <xf numFmtId="0" fontId="21" fillId="4" borderId="2" xfId="2" applyFont="1" applyAlignment="1">
      <alignment horizontal="center" vertical="center"/>
      <protection locked="0"/>
    </xf>
    <xf numFmtId="0" fontId="18" fillId="0" borderId="0" xfId="0" applyFont="1" applyAlignment="1">
      <alignment horizontal="right" wrapText="1"/>
    </xf>
    <xf numFmtId="0" fontId="18" fillId="0" borderId="11" xfId="0" applyFont="1" applyBorder="1" applyAlignment="1">
      <alignment horizontal="right" wrapText="1"/>
    </xf>
    <xf numFmtId="0" fontId="17" fillId="0" borderId="11" xfId="0" applyFont="1" applyBorder="1" applyAlignment="1">
      <alignment horizontal="center"/>
    </xf>
    <xf numFmtId="0" fontId="18" fillId="0" borderId="0" xfId="0" applyFont="1" applyBorder="1" applyAlignment="1">
      <alignment horizontal="right" wrapText="1"/>
    </xf>
    <xf numFmtId="0" fontId="18" fillId="0" borderId="9" xfId="0" applyFont="1" applyBorder="1" applyAlignment="1">
      <alignment horizontal="right" wrapText="1"/>
    </xf>
    <xf numFmtId="0" fontId="21" fillId="4" borderId="6" xfId="2" applyFont="1" applyBorder="1" applyAlignment="1">
      <alignment horizontal="center"/>
      <protection locked="0"/>
    </xf>
    <xf numFmtId="0" fontId="18" fillId="0" borderId="0" xfId="0" applyFont="1" applyAlignment="1">
      <alignment horizontal="centerContinuous" wrapText="1"/>
    </xf>
    <xf numFmtId="0" fontId="0" fillId="0" borderId="0" xfId="0" applyAlignment="1">
      <alignment horizontal="centerContinuous" wrapText="1"/>
    </xf>
    <xf numFmtId="165" fontId="17" fillId="0" borderId="0" xfId="15" applyNumberFormat="1" applyFont="1"/>
    <xf numFmtId="0" fontId="5" fillId="4" borderId="10" xfId="2" applyBorder="1">
      <protection locked="0"/>
    </xf>
    <xf numFmtId="0" fontId="0" fillId="11" borderId="30" xfId="0" applyFill="1" applyBorder="1" applyProtection="1">
      <protection locked="0"/>
    </xf>
    <xf numFmtId="0" fontId="5" fillId="4" borderId="2" xfId="2" applyBorder="1">
      <protection locked="0"/>
    </xf>
    <xf numFmtId="165" fontId="33" fillId="21" borderId="2" xfId="15" applyNumberFormat="1" applyFont="1" applyFill="1" applyBorder="1" applyAlignment="1">
      <alignment horizontal="center"/>
    </xf>
    <xf numFmtId="165" fontId="34" fillId="9" borderId="2" xfId="15" applyNumberFormat="1" applyFont="1" applyFill="1" applyBorder="1" applyAlignment="1">
      <alignment horizontal="center"/>
    </xf>
    <xf numFmtId="165" fontId="17" fillId="5" borderId="0" xfId="3" applyNumberFormat="1" applyFont="1" applyBorder="1" applyAlignment="1">
      <alignment horizontal="center"/>
    </xf>
    <xf numFmtId="165" fontId="17" fillId="6" borderId="0" xfId="4" applyNumberFormat="1" applyFont="1" applyBorder="1" applyAlignment="1">
      <alignment horizontal="center"/>
    </xf>
    <xf numFmtId="0" fontId="21" fillId="5" borderId="7" xfId="3" applyFont="1" applyBorder="1" applyAlignment="1">
      <alignment horizontal="center"/>
    </xf>
    <xf numFmtId="0" fontId="21" fillId="5" borderId="2" xfId="3" applyFont="1" applyBorder="1" applyAlignment="1">
      <alignment horizontal="center"/>
    </xf>
    <xf numFmtId="0" fontId="21" fillId="5" borderId="6" xfId="3" applyFont="1" applyBorder="1" applyAlignment="1">
      <alignment horizontal="center"/>
    </xf>
    <xf numFmtId="0" fontId="35" fillId="0" borderId="0" xfId="0" applyFont="1" applyAlignment="1">
      <alignment horizontal="centerContinuous"/>
    </xf>
    <xf numFmtId="0" fontId="36" fillId="0" borderId="0" xfId="0" applyFont="1" applyAlignment="1">
      <alignment horizontal="centerContinuous"/>
    </xf>
    <xf numFmtId="0" fontId="21" fillId="5" borderId="2" xfId="3" applyFont="1"/>
    <xf numFmtId="164" fontId="0" fillId="0" borderId="0" xfId="0" applyNumberFormat="1" applyAlignment="1">
      <alignment horizontal="center" vertical="top"/>
    </xf>
    <xf numFmtId="0" fontId="23" fillId="6" borderId="2" xfId="4" applyFont="1" applyAlignment="1">
      <alignment horizontal="center"/>
    </xf>
    <xf numFmtId="0" fontId="23" fillId="7" borderId="2" xfId="5" applyFont="1" applyAlignment="1">
      <alignment horizontal="center"/>
    </xf>
    <xf numFmtId="0" fontId="18" fillId="0" borderId="0" xfId="0" applyFont="1" applyAlignment="1">
      <alignment horizontal="left" wrapText="1"/>
    </xf>
    <xf numFmtId="0" fontId="37" fillId="0" borderId="0" xfId="0" applyFont="1"/>
    <xf numFmtId="0" fontId="38" fillId="0" borderId="0" xfId="0" applyFont="1" applyAlignment="1">
      <alignment horizontal="centerContinuous"/>
    </xf>
    <xf numFmtId="0" fontId="18" fillId="0" borderId="0" xfId="0" applyFont="1" applyAlignment="1">
      <alignment horizontal="center" vertical="top" wrapText="1"/>
    </xf>
    <xf numFmtId="0" fontId="21" fillId="4" borderId="7" xfId="2" applyFont="1" applyBorder="1">
      <protection locked="0"/>
    </xf>
    <xf numFmtId="0" fontId="21" fillId="4" borderId="31" xfId="2" applyFont="1" applyBorder="1">
      <protection locked="0"/>
    </xf>
    <xf numFmtId="0" fontId="21" fillId="4" borderId="6" xfId="2" applyFont="1" applyBorder="1">
      <protection locked="0"/>
    </xf>
    <xf numFmtId="0" fontId="21" fillId="4" borderId="32" xfId="2" applyFont="1" applyBorder="1">
      <protection locked="0"/>
    </xf>
    <xf numFmtId="0" fontId="21" fillId="15" borderId="22" xfId="11" applyFont="1" applyBorder="1" applyAlignment="1">
      <alignment horizontal="center"/>
      <protection locked="0"/>
    </xf>
    <xf numFmtId="0" fontId="5" fillId="6" borderId="2" xfId="4"/>
    <xf numFmtId="0" fontId="17" fillId="0" borderId="0" xfId="0" applyFont="1" applyAlignment="1">
      <alignment horizontal="right"/>
    </xf>
    <xf numFmtId="0" fontId="10" fillId="6" borderId="2" xfId="4" applyFont="1"/>
    <xf numFmtId="0" fontId="5" fillId="4" borderId="34" xfId="2" applyBorder="1">
      <protection locked="0"/>
    </xf>
    <xf numFmtId="0" fontId="0" fillId="0" borderId="33" xfId="0" applyBorder="1"/>
    <xf numFmtId="0" fontId="17" fillId="0" borderId="0" xfId="0" applyNumberFormat="1" applyFont="1" applyAlignment="1">
      <alignment horizontal="center" vertical="center"/>
    </xf>
    <xf numFmtId="0" fontId="21" fillId="4" borderId="2" xfId="2" applyNumberFormat="1" applyFont="1" applyAlignment="1">
      <alignment horizontal="center" vertical="center"/>
      <protection locked="0"/>
    </xf>
    <xf numFmtId="0" fontId="27" fillId="9" borderId="2" xfId="8" applyFont="1" applyAlignment="1">
      <alignment horizontal="center"/>
    </xf>
    <xf numFmtId="0" fontId="23" fillId="10" borderId="2" xfId="9" applyFont="1" applyAlignment="1">
      <alignment horizontal="center"/>
    </xf>
    <xf numFmtId="9" fontId="27" fillId="9" borderId="2" xfId="8" applyNumberFormat="1" applyFont="1"/>
    <xf numFmtId="0" fontId="21" fillId="4" borderId="2" xfId="2" applyNumberFormat="1" applyFont="1">
      <protection locked="0"/>
    </xf>
    <xf numFmtId="0" fontId="27" fillId="9" borderId="2" xfId="8" applyNumberFormat="1" applyFont="1"/>
    <xf numFmtId="165" fontId="21" fillId="4" borderId="2" xfId="15" applyNumberFormat="1" applyFont="1" applyFill="1" applyBorder="1" applyAlignment="1" applyProtection="1">
      <alignment horizontal="center"/>
      <protection locked="0"/>
    </xf>
    <xf numFmtId="165" fontId="17" fillId="0" borderId="0" xfId="15" applyNumberFormat="1" applyFont="1" applyBorder="1" applyAlignment="1">
      <alignment horizontal="center"/>
    </xf>
    <xf numFmtId="165" fontId="23" fillId="10" borderId="2" xfId="15" applyNumberFormat="1" applyFont="1" applyFill="1" applyBorder="1" applyAlignment="1">
      <alignment horizontal="center"/>
    </xf>
    <xf numFmtId="165" fontId="17" fillId="0" borderId="9" xfId="15" applyNumberFormat="1" applyFont="1" applyBorder="1" applyAlignment="1">
      <alignment horizontal="center"/>
    </xf>
    <xf numFmtId="0" fontId="21" fillId="15" borderId="11" xfId="11" applyFont="1" applyBorder="1" applyAlignment="1">
      <alignment horizontal="center"/>
      <protection locked="0"/>
    </xf>
    <xf numFmtId="0" fontId="21" fillId="15" borderId="9" xfId="11" applyFont="1" applyBorder="1" applyAlignment="1">
      <alignment horizontal="center"/>
      <protection locked="0"/>
    </xf>
    <xf numFmtId="0" fontId="21" fillId="4" borderId="35" xfId="2" applyFont="1" applyBorder="1">
      <protection locked="0"/>
    </xf>
    <xf numFmtId="0" fontId="21" fillId="4" borderId="36" xfId="2" applyFont="1" applyBorder="1">
      <protection locked="0"/>
    </xf>
    <xf numFmtId="0" fontId="11" fillId="17" borderId="2" xfId="12" applyNumberFormat="1"/>
    <xf numFmtId="0" fontId="9" fillId="13" borderId="2" xfId="10" applyNumberFormat="1"/>
    <xf numFmtId="9" fontId="0" fillId="0" borderId="0" xfId="0" applyNumberFormat="1"/>
    <xf numFmtId="165" fontId="18" fillId="0" borderId="0" xfId="0" applyNumberFormat="1" applyFont="1"/>
    <xf numFmtId="0" fontId="17" fillId="22" borderId="10" xfId="18" applyNumberFormat="1" applyFont="1" applyBorder="1" applyAlignment="1">
      <alignment horizontal="center"/>
    </xf>
    <xf numFmtId="0" fontId="17" fillId="0" borderId="37" xfId="0" applyFont="1" applyBorder="1" applyAlignment="1">
      <alignment horizontal="center"/>
    </xf>
    <xf numFmtId="165" fontId="17" fillId="0" borderId="38" xfId="15" applyNumberFormat="1" applyFont="1" applyBorder="1" applyAlignment="1">
      <alignment horizontal="center"/>
    </xf>
    <xf numFmtId="0" fontId="23" fillId="17" borderId="2" xfId="12" applyFont="1" applyAlignment="1">
      <alignment horizontal="center"/>
    </xf>
    <xf numFmtId="0" fontId="12" fillId="0" borderId="39" xfId="0" applyFont="1" applyBorder="1" applyAlignment="1">
      <alignment vertical="center"/>
    </xf>
    <xf numFmtId="0" fontId="5" fillId="4" borderId="25" xfId="2" applyBorder="1">
      <protection locked="0"/>
    </xf>
    <xf numFmtId="0" fontId="12" fillId="0" borderId="40" xfId="0" applyFont="1" applyBorder="1" applyAlignment="1">
      <alignment vertical="center"/>
    </xf>
    <xf numFmtId="0" fontId="0" fillId="0" borderId="2" xfId="0" applyBorder="1"/>
    <xf numFmtId="0" fontId="5" fillId="4" borderId="27" xfId="2" applyBorder="1">
      <protection locked="0"/>
    </xf>
    <xf numFmtId="0" fontId="12" fillId="0" borderId="41" xfId="0" applyFont="1" applyBorder="1" applyAlignment="1">
      <alignment vertical="center"/>
    </xf>
    <xf numFmtId="0" fontId="0" fillId="0" borderId="6" xfId="0" applyBorder="1"/>
    <xf numFmtId="0" fontId="5" fillId="4" borderId="29" xfId="2" applyBorder="1">
      <protection locked="0"/>
    </xf>
    <xf numFmtId="0" fontId="0" fillId="0" borderId="27" xfId="0" applyBorder="1"/>
    <xf numFmtId="0" fontId="0" fillId="0" borderId="29" xfId="0" applyBorder="1"/>
    <xf numFmtId="0" fontId="21" fillId="5" borderId="2" xfId="3" applyFont="1" applyAlignment="1">
      <alignment horizontal="center"/>
    </xf>
    <xf numFmtId="0" fontId="39" fillId="0" borderId="0" xfId="0" applyFont="1"/>
    <xf numFmtId="0" fontId="40" fillId="0" borderId="0" xfId="0" applyFont="1"/>
    <xf numFmtId="0" fontId="41" fillId="0" borderId="0" xfId="0" applyFont="1"/>
    <xf numFmtId="0" fontId="41" fillId="0" borderId="0" xfId="0" applyFont="1" applyBorder="1"/>
    <xf numFmtId="0" fontId="41" fillId="0" borderId="0" xfId="0" applyFont="1" applyAlignment="1">
      <alignment horizontal="left"/>
    </xf>
    <xf numFmtId="0" fontId="41" fillId="0" borderId="0" xfId="0" applyFont="1" applyBorder="1" applyAlignment="1">
      <alignment horizontal="left"/>
    </xf>
    <xf numFmtId="0" fontId="41" fillId="0" borderId="9" xfId="0" applyFont="1" applyBorder="1"/>
    <xf numFmtId="0" fontId="24" fillId="0" borderId="0" xfId="0" applyFont="1" applyAlignment="1">
      <alignment horizontal="left"/>
    </xf>
    <xf numFmtId="165" fontId="17" fillId="26" borderId="10" xfId="22" applyNumberFormat="1" applyFont="1" applyBorder="1" applyAlignment="1">
      <alignment horizontal="center"/>
    </xf>
    <xf numFmtId="0" fontId="17" fillId="26" borderId="10" xfId="22" applyNumberFormat="1" applyFont="1" applyBorder="1" applyAlignment="1">
      <alignment horizontal="center"/>
    </xf>
    <xf numFmtId="9" fontId="17" fillId="26" borderId="10" xfId="22" applyNumberFormat="1" applyFont="1" applyBorder="1" applyAlignment="1">
      <alignment horizontal="center"/>
    </xf>
    <xf numFmtId="0" fontId="40" fillId="0" borderId="0" xfId="0" applyFont="1" applyAlignment="1">
      <alignment horizontal="left"/>
    </xf>
    <xf numFmtId="0" fontId="0" fillId="0" borderId="0" xfId="0" applyFill="1" applyAlignment="1">
      <alignment wrapText="1"/>
    </xf>
    <xf numFmtId="0" fontId="0" fillId="0" borderId="0" xfId="0" applyAlignment="1">
      <alignment wrapText="1"/>
    </xf>
    <xf numFmtId="0" fontId="18" fillId="0" borderId="0" xfId="0" applyFont="1" applyAlignment="1">
      <alignment vertical="top" wrapText="1"/>
    </xf>
    <xf numFmtId="0" fontId="0" fillId="0" borderId="0" xfId="0" applyFont="1" applyAlignment="1">
      <alignment vertical="top" wrapText="1"/>
    </xf>
    <xf numFmtId="0" fontId="0" fillId="0" borderId="0" xfId="0" applyAlignment="1">
      <alignment horizontal="center" vertical="center"/>
    </xf>
  </cellXfs>
  <cellStyles count="24">
    <cellStyle name="20% - Accent1" xfId="19" builtinId="30"/>
    <cellStyle name="20% - Accent5" xfId="18" builtinId="46"/>
    <cellStyle name="40% - Accent1" xfId="20" builtinId="31"/>
    <cellStyle name="40% - Accent5" xfId="22" builtinId="47"/>
    <cellStyle name="60% - Accent1" xfId="21" builtinId="32"/>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23"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216">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FC7C8"/>
        </patternFill>
      </fill>
    </dxf>
  </dxfs>
  <tableStyles count="0" defaultTableStyle="TableStyleMedium2" defaultPivotStyle="PivotStyleLight16"/>
  <colors>
    <mruColors>
      <color rgb="FFF1F7ED"/>
      <color rgb="FFFFC7C8"/>
      <color rgb="FFF86446"/>
      <color rgb="FFFFD966"/>
      <color rgb="FFF2F2F4"/>
      <color rgb="FFE6E6E6"/>
      <color rgb="FFF2F2F2"/>
      <color rgb="FFFFF9E6"/>
      <color rgb="FFFFD9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14</xdr:col>
      <xdr:colOff>95250</xdr:colOff>
      <xdr:row>3</xdr:row>
      <xdr:rowOff>57151</xdr:rowOff>
    </xdr:from>
    <xdr:to>
      <xdr:col>20</xdr:col>
      <xdr:colOff>95250</xdr:colOff>
      <xdr:row>8</xdr:row>
      <xdr:rowOff>180975</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9420225" y="790576"/>
          <a:ext cx="3657600" cy="10763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Here you can specify options for reports you want to run. </a:t>
          </a:r>
        </a:p>
        <a:p>
          <a:endParaRPr lang="en-AU">
            <a:effectLst/>
          </a:endParaRPr>
        </a:p>
        <a:p>
          <a:r>
            <a:rPr lang="en-AU" sz="1100">
              <a:solidFill>
                <a:schemeClr val="dk1"/>
              </a:solidFill>
              <a:effectLst/>
              <a:latin typeface="+mn-lt"/>
              <a:ea typeface="+mn-ea"/>
              <a:cs typeface="+mn-cs"/>
            </a:rPr>
            <a:t>When selected each report is run for each trial specified in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heetPr>
  <dimension ref="A1:ET377"/>
  <sheetViews>
    <sheetView tabSelected="1" zoomScale="85" zoomScaleNormal="85" workbookViewId="0">
      <pane xSplit="9" ySplit="16" topLeftCell="DT365" activePane="bottomRight" state="frozen"/>
      <selection pane="topRight" activeCell="I1" sqref="I1"/>
      <selection pane="bottomLeft" activeCell="A18" sqref="A18"/>
      <selection pane="bottomRight" activeCell="DV367" sqref="DV367"/>
    </sheetView>
  </sheetViews>
  <sheetFormatPr defaultRowHeight="15" outlineLevelRow="3" outlineLevelCol="3"/>
  <cols>
    <col min="1" max="1" width="8.140625" customWidth="1"/>
    <col min="2" max="2" width="5.85546875" customWidth="1"/>
    <col min="4" max="4" width="10.5703125" customWidth="1"/>
    <col min="7" max="7" width="8.42578125" customWidth="1"/>
    <col min="8" max="8" width="58" style="3" customWidth="1"/>
    <col min="9" max="9" width="6.140625" customWidth="1"/>
    <col min="10" max="41" width="6.28515625" customWidth="1" outlineLevel="3"/>
    <col min="42" max="78" width="6.28515625" customWidth="1" outlineLevel="2"/>
    <col min="79" max="108" width="6.28515625" customWidth="1" outlineLevel="1"/>
    <col min="109" max="149" width="6.28515625" customWidth="1"/>
    <col min="150" max="150" width="2.85546875" customWidth="1"/>
  </cols>
  <sheetData>
    <row r="1" spans="1:150" s="1" customFormat="1" ht="41.25" customHeight="1">
      <c r="A1" s="4" t="s">
        <v>18</v>
      </c>
      <c r="B1" s="4" t="s">
        <v>18</v>
      </c>
      <c r="C1" s="4" t="s">
        <v>18</v>
      </c>
      <c r="D1" s="6" t="s">
        <v>12</v>
      </c>
      <c r="G1" s="4" t="s">
        <v>18</v>
      </c>
      <c r="H1" s="28" t="s">
        <v>1</v>
      </c>
      <c r="I1" s="11" t="s">
        <v>18</v>
      </c>
      <c r="J1" s="4" t="s">
        <v>10</v>
      </c>
      <c r="K1" s="4" t="s">
        <v>10</v>
      </c>
      <c r="L1" s="4" t="s">
        <v>10</v>
      </c>
      <c r="M1" s="4" t="s">
        <v>10</v>
      </c>
      <c r="N1" s="4" t="s">
        <v>10</v>
      </c>
      <c r="O1" s="4" t="s">
        <v>10</v>
      </c>
      <c r="P1" s="4" t="s">
        <v>10</v>
      </c>
      <c r="Q1" s="1" t="s">
        <v>0</v>
      </c>
      <c r="R1" s="1" t="s">
        <v>0</v>
      </c>
      <c r="S1" s="4" t="s">
        <v>10</v>
      </c>
      <c r="T1" s="4" t="s">
        <v>10</v>
      </c>
      <c r="U1" s="4" t="s">
        <v>10</v>
      </c>
      <c r="V1" s="4" t="s">
        <v>10</v>
      </c>
      <c r="W1" s="4" t="s">
        <v>10</v>
      </c>
      <c r="X1" s="4" t="s">
        <v>10</v>
      </c>
      <c r="Y1" s="4" t="s">
        <v>10</v>
      </c>
      <c r="Z1" s="4" t="s">
        <v>10</v>
      </c>
      <c r="AA1" s="4" t="s">
        <v>10</v>
      </c>
      <c r="AB1" s="4" t="s">
        <v>10</v>
      </c>
      <c r="AC1" s="4" t="s">
        <v>10</v>
      </c>
      <c r="AD1" s="4" t="s">
        <v>10</v>
      </c>
      <c r="AE1" s="4" t="s">
        <v>10</v>
      </c>
      <c r="AF1" s="4" t="s">
        <v>10</v>
      </c>
      <c r="AG1" s="4" t="s">
        <v>10</v>
      </c>
      <c r="AH1" s="4" t="s">
        <v>10</v>
      </c>
      <c r="AI1" s="4" t="s">
        <v>10</v>
      </c>
      <c r="AJ1" s="4" t="s">
        <v>10</v>
      </c>
      <c r="AK1" s="4" t="s">
        <v>10</v>
      </c>
      <c r="AL1" s="4" t="s">
        <v>10</v>
      </c>
      <c r="AM1" s="4" t="s">
        <v>10</v>
      </c>
      <c r="AN1" s="4" t="s">
        <v>10</v>
      </c>
      <c r="AO1" s="4" t="s">
        <v>10</v>
      </c>
      <c r="AP1" s="4" t="s">
        <v>10</v>
      </c>
      <c r="AQ1" s="4" t="s">
        <v>10</v>
      </c>
      <c r="AR1" s="4" t="s">
        <v>10</v>
      </c>
      <c r="AS1" s="4" t="s">
        <v>10</v>
      </c>
      <c r="AT1" s="4" t="s">
        <v>10</v>
      </c>
      <c r="AU1" s="4" t="s">
        <v>10</v>
      </c>
      <c r="AV1" s="4" t="s">
        <v>10</v>
      </c>
      <c r="AW1" s="4" t="s">
        <v>10</v>
      </c>
      <c r="AX1" s="4" t="s">
        <v>10</v>
      </c>
      <c r="AY1" s="4" t="s">
        <v>10</v>
      </c>
      <c r="AZ1" s="4" t="s">
        <v>10</v>
      </c>
      <c r="BA1" s="4" t="s">
        <v>10</v>
      </c>
      <c r="BB1" s="4" t="s">
        <v>10</v>
      </c>
      <c r="BC1" s="4" t="s">
        <v>10</v>
      </c>
      <c r="BD1" s="4" t="s">
        <v>10</v>
      </c>
      <c r="BE1" s="4" t="s">
        <v>10</v>
      </c>
      <c r="BF1" s="4" t="s">
        <v>10</v>
      </c>
      <c r="BG1" s="4" t="s">
        <v>10</v>
      </c>
      <c r="BH1" s="4" t="s">
        <v>10</v>
      </c>
      <c r="BI1" s="4" t="s">
        <v>10</v>
      </c>
      <c r="BJ1" s="4" t="s">
        <v>10</v>
      </c>
      <c r="BK1" s="4" t="s">
        <v>10</v>
      </c>
      <c r="BL1" s="4" t="s">
        <v>10</v>
      </c>
      <c r="BM1" s="4" t="s">
        <v>10</v>
      </c>
      <c r="BN1" s="4" t="s">
        <v>9</v>
      </c>
      <c r="BO1" s="4" t="s">
        <v>9</v>
      </c>
      <c r="BP1" s="4" t="s">
        <v>9</v>
      </c>
      <c r="BQ1" s="4" t="s">
        <v>9</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9</v>
      </c>
      <c r="CI1" s="4" t="s">
        <v>10</v>
      </c>
      <c r="CJ1" s="4" t="s">
        <v>0</v>
      </c>
      <c r="CK1" s="4" t="s">
        <v>11</v>
      </c>
      <c r="CL1" s="4" t="s">
        <v>0</v>
      </c>
      <c r="CM1" s="4" t="s">
        <v>0</v>
      </c>
      <c r="CN1" s="4" t="s">
        <v>0</v>
      </c>
      <c r="CO1" s="4" t="s">
        <v>11</v>
      </c>
      <c r="CP1" s="4" t="s">
        <v>11</v>
      </c>
      <c r="CQ1" s="4" t="s">
        <v>9</v>
      </c>
      <c r="CR1" s="4" t="s">
        <v>9</v>
      </c>
      <c r="CS1" s="4" t="s">
        <v>0</v>
      </c>
      <c r="CT1" s="4" t="s">
        <v>9</v>
      </c>
      <c r="CU1" s="4" t="s">
        <v>9</v>
      </c>
      <c r="CV1" s="4" t="s">
        <v>9</v>
      </c>
      <c r="CW1" s="4" t="s">
        <v>11</v>
      </c>
      <c r="CX1" s="4" t="s">
        <v>11</v>
      </c>
      <c r="CY1" s="1" t="s">
        <v>0</v>
      </c>
      <c r="CZ1" s="1" t="s">
        <v>9</v>
      </c>
      <c r="DA1" s="1" t="s">
        <v>9</v>
      </c>
      <c r="DB1" s="1" t="s">
        <v>9</v>
      </c>
      <c r="DC1" s="1" t="s">
        <v>9</v>
      </c>
      <c r="DD1" s="1" t="s">
        <v>9</v>
      </c>
      <c r="DE1" s="1" t="s">
        <v>9</v>
      </c>
      <c r="DF1" s="1" t="s">
        <v>9</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0</v>
      </c>
      <c r="ED1" s="4" t="s">
        <v>9</v>
      </c>
      <c r="EE1" s="4" t="s">
        <v>0</v>
      </c>
      <c r="EF1" s="4" t="s">
        <v>0</v>
      </c>
      <c r="EG1" s="4" t="s">
        <v>9</v>
      </c>
      <c r="EH1" s="4" t="s">
        <v>10</v>
      </c>
      <c r="EI1" s="4" t="s">
        <v>10</v>
      </c>
      <c r="EJ1" s="4" t="s">
        <v>10</v>
      </c>
      <c r="EK1" s="4" t="s">
        <v>10</v>
      </c>
      <c r="EL1" s="4" t="s">
        <v>0</v>
      </c>
      <c r="EM1" s="4" t="s">
        <v>0</v>
      </c>
      <c r="EN1" s="1" t="s">
        <v>0</v>
      </c>
      <c r="EO1" s="4" t="s">
        <v>0</v>
      </c>
      <c r="EP1" s="1" t="s">
        <v>10</v>
      </c>
      <c r="EQ1" s="1" t="s">
        <v>10</v>
      </c>
      <c r="ER1" s="1" t="s">
        <v>83</v>
      </c>
      <c r="ES1" s="1" t="s">
        <v>83</v>
      </c>
      <c r="ET1" s="11" t="s">
        <v>18</v>
      </c>
    </row>
    <row r="2" spans="1:150" s="2" customFormat="1" ht="84.75" customHeight="1">
      <c r="C2" s="25" t="s">
        <v>70</v>
      </c>
      <c r="G2"/>
      <c r="H2" s="29" t="s">
        <v>2</v>
      </c>
      <c r="I2"/>
      <c r="J2" s="4" t="s">
        <v>23</v>
      </c>
      <c r="K2" s="4" t="s">
        <v>845</v>
      </c>
      <c r="L2" s="4" t="s">
        <v>806</v>
      </c>
      <c r="M2" s="4" t="s">
        <v>25</v>
      </c>
      <c r="N2" s="4" t="s">
        <v>26</v>
      </c>
      <c r="O2" s="4" t="s">
        <v>584</v>
      </c>
      <c r="P2" s="4" t="s">
        <v>201</v>
      </c>
      <c r="Q2" s="4" t="s">
        <v>396</v>
      </c>
      <c r="R2" s="4" t="s">
        <v>397</v>
      </c>
      <c r="S2" s="4" t="s">
        <v>29</v>
      </c>
      <c r="T2" s="4" t="s">
        <v>29</v>
      </c>
      <c r="U2" s="4" t="s">
        <v>990</v>
      </c>
      <c r="V2" s="4" t="s">
        <v>22</v>
      </c>
      <c r="W2" s="4" t="s">
        <v>22</v>
      </c>
      <c r="X2" s="4" t="s">
        <v>22</v>
      </c>
      <c r="Y2" s="4" t="s">
        <v>21</v>
      </c>
      <c r="Z2" s="4" t="s">
        <v>21</v>
      </c>
      <c r="AA2" s="4" t="s">
        <v>21</v>
      </c>
      <c r="AB2" s="4" t="s">
        <v>21</v>
      </c>
      <c r="AC2" s="4" t="s">
        <v>20</v>
      </c>
      <c r="AD2" s="4" t="s">
        <v>20</v>
      </c>
      <c r="AE2" s="4" t="s">
        <v>13</v>
      </c>
      <c r="AF2" s="4" t="s">
        <v>244</v>
      </c>
      <c r="AG2" s="4" t="s">
        <v>245</v>
      </c>
      <c r="AH2" s="4" t="s">
        <v>246</v>
      </c>
      <c r="AI2" s="4" t="s">
        <v>246</v>
      </c>
      <c r="AJ2" s="4" t="s">
        <v>246</v>
      </c>
      <c r="AK2" s="4" t="s">
        <v>246</v>
      </c>
      <c r="AL2" s="4" t="s">
        <v>246</v>
      </c>
      <c r="AM2" s="4" t="s">
        <v>246</v>
      </c>
      <c r="AN2" s="4" t="s">
        <v>246</v>
      </c>
      <c r="AO2" s="4" t="s">
        <v>246</v>
      </c>
      <c r="AP2" s="4" t="s">
        <v>247</v>
      </c>
      <c r="AQ2" s="4" t="s">
        <v>247</v>
      </c>
      <c r="AR2" s="4" t="s">
        <v>248</v>
      </c>
      <c r="AS2" s="4" t="s">
        <v>249</v>
      </c>
      <c r="AT2" s="4" t="s">
        <v>250</v>
      </c>
      <c r="AU2" s="4" t="s">
        <v>362</v>
      </c>
      <c r="AV2" s="4" t="s">
        <v>363</v>
      </c>
      <c r="AW2" s="4" t="s">
        <v>785</v>
      </c>
      <c r="AX2" s="4" t="s">
        <v>240</v>
      </c>
      <c r="AY2" s="4" t="s">
        <v>241</v>
      </c>
      <c r="AZ2" s="4" t="s">
        <v>36</v>
      </c>
      <c r="BA2" s="4" t="s">
        <v>36</v>
      </c>
      <c r="BB2" s="4" t="s">
        <v>36</v>
      </c>
      <c r="BC2" s="4" t="s">
        <v>36</v>
      </c>
      <c r="BD2" s="4" t="s">
        <v>36</v>
      </c>
      <c r="BE2" s="4" t="s">
        <v>36</v>
      </c>
      <c r="BF2" s="4" t="s">
        <v>36</v>
      </c>
      <c r="BG2" s="4" t="s">
        <v>36</v>
      </c>
      <c r="BH2" s="4" t="s">
        <v>38</v>
      </c>
      <c r="BI2" s="4" t="s">
        <v>38</v>
      </c>
      <c r="BJ2" s="4" t="s">
        <v>38</v>
      </c>
      <c r="BK2" s="4" t="s">
        <v>38</v>
      </c>
      <c r="BL2" s="4" t="s">
        <v>38</v>
      </c>
      <c r="BM2" s="4" t="s">
        <v>38</v>
      </c>
      <c r="BN2" s="4" t="s">
        <v>256</v>
      </c>
      <c r="BO2" s="4" t="s">
        <v>331</v>
      </c>
      <c r="BP2" s="4" t="s">
        <v>609</v>
      </c>
      <c r="BQ2" s="4" t="s">
        <v>855</v>
      </c>
      <c r="BR2" s="4" t="s">
        <v>256</v>
      </c>
      <c r="BS2" s="4" t="s">
        <v>331</v>
      </c>
      <c r="BT2" s="4" t="s">
        <v>609</v>
      </c>
      <c r="BU2" s="4" t="s">
        <v>609</v>
      </c>
      <c r="BV2" s="4" t="s">
        <v>609</v>
      </c>
      <c r="BW2" s="4" t="s">
        <v>609</v>
      </c>
      <c r="BX2" s="4" t="s">
        <v>609</v>
      </c>
      <c r="BY2" s="4" t="s">
        <v>609</v>
      </c>
      <c r="BZ2" s="4" t="s">
        <v>609</v>
      </c>
      <c r="CA2" s="4" t="s">
        <v>35</v>
      </c>
      <c r="CB2" s="4" t="s">
        <v>35</v>
      </c>
      <c r="CC2" s="4" t="s">
        <v>35</v>
      </c>
      <c r="CD2" s="4" t="s">
        <v>15</v>
      </c>
      <c r="CE2" s="4" t="s">
        <v>15</v>
      </c>
      <c r="CF2" s="4" t="s">
        <v>15</v>
      </c>
      <c r="CG2" s="4" t="s">
        <v>15</v>
      </c>
      <c r="CH2" s="4" t="s">
        <v>216</v>
      </c>
      <c r="CI2" s="4" t="s">
        <v>28</v>
      </c>
      <c r="CJ2" s="4" t="s">
        <v>171</v>
      </c>
      <c r="CK2" s="4" t="s">
        <v>77</v>
      </c>
      <c r="CL2" s="4" t="s">
        <v>32</v>
      </c>
      <c r="CM2" s="4" t="s">
        <v>168</v>
      </c>
      <c r="CN2" s="4" t="s">
        <v>251</v>
      </c>
      <c r="CO2" s="4" t="s">
        <v>252</v>
      </c>
      <c r="CP2" s="4" t="s">
        <v>253</v>
      </c>
      <c r="CQ2" s="4" t="s">
        <v>29</v>
      </c>
      <c r="CR2" s="4" t="s">
        <v>29</v>
      </c>
      <c r="CS2" s="4" t="s">
        <v>30</v>
      </c>
      <c r="CT2" s="4" t="s">
        <v>31</v>
      </c>
      <c r="CU2" s="4" t="s">
        <v>29</v>
      </c>
      <c r="CV2" s="4" t="s">
        <v>29</v>
      </c>
      <c r="CW2" s="4" t="s">
        <v>33</v>
      </c>
      <c r="CX2" s="4" t="s">
        <v>208</v>
      </c>
      <c r="CY2" s="4" t="s">
        <v>408</v>
      </c>
      <c r="CZ2" s="4" t="s">
        <v>408</v>
      </c>
      <c r="DA2" s="4" t="s">
        <v>492</v>
      </c>
      <c r="DB2" s="4" t="s">
        <v>492</v>
      </c>
      <c r="DC2" s="4" t="s">
        <v>492</v>
      </c>
      <c r="DD2" s="4" t="s">
        <v>492</v>
      </c>
      <c r="DE2" s="4" t="s">
        <v>399</v>
      </c>
      <c r="DF2" s="4" t="s">
        <v>399</v>
      </c>
      <c r="DG2" s="4" t="s">
        <v>17</v>
      </c>
      <c r="DH2" s="4" t="s">
        <v>16</v>
      </c>
      <c r="DI2" s="4" t="s">
        <v>307</v>
      </c>
      <c r="DJ2" s="4" t="s">
        <v>308</v>
      </c>
      <c r="DK2" s="4" t="s">
        <v>311</v>
      </c>
      <c r="DL2" s="4" t="s">
        <v>312</v>
      </c>
      <c r="DM2" s="4" t="s">
        <v>14</v>
      </c>
      <c r="DN2" s="4" t="s">
        <v>14</v>
      </c>
      <c r="DO2" s="4" t="s">
        <v>14</v>
      </c>
      <c r="DP2" s="4" t="s">
        <v>19</v>
      </c>
      <c r="DQ2" s="4" t="s">
        <v>875</v>
      </c>
      <c r="DR2" s="4" t="s">
        <v>309</v>
      </c>
      <c r="DS2" s="4" t="s">
        <v>387</v>
      </c>
      <c r="DT2" s="4" t="s">
        <v>388</v>
      </c>
      <c r="DU2" s="4" t="s">
        <v>583</v>
      </c>
      <c r="DV2" s="4" t="s">
        <v>389</v>
      </c>
      <c r="DW2" s="4" t="s">
        <v>456</v>
      </c>
      <c r="DX2" s="4" t="s">
        <v>336</v>
      </c>
      <c r="DY2" s="4" t="s">
        <v>336</v>
      </c>
      <c r="DZ2" s="4" t="s">
        <v>457</v>
      </c>
      <c r="EA2" s="4" t="s">
        <v>378</v>
      </c>
      <c r="EB2" s="4" t="s">
        <v>314</v>
      </c>
      <c r="EC2" s="4" t="s">
        <v>218</v>
      </c>
      <c r="ED2" s="4" t="s">
        <v>218</v>
      </c>
      <c r="EE2" s="4" t="s">
        <v>719</v>
      </c>
      <c r="EF2" s="4" t="s">
        <v>217</v>
      </c>
      <c r="EG2" s="4" t="s">
        <v>217</v>
      </c>
      <c r="EH2" s="4" t="s">
        <v>80</v>
      </c>
      <c r="EI2" s="4" t="s">
        <v>120</v>
      </c>
      <c r="EJ2" s="4" t="s">
        <v>81</v>
      </c>
      <c r="EK2" s="4" t="s">
        <v>393</v>
      </c>
      <c r="EL2" s="4" t="s">
        <v>799</v>
      </c>
      <c r="EM2" s="4" t="s">
        <v>390</v>
      </c>
      <c r="EN2" s="4" t="s">
        <v>286</v>
      </c>
      <c r="EO2" s="4" t="s">
        <v>595</v>
      </c>
      <c r="EP2" s="4"/>
      <c r="EQ2" s="4"/>
      <c r="ER2" s="4"/>
      <c r="ES2" s="4"/>
      <c r="ET2" s="9" t="s">
        <v>197</v>
      </c>
    </row>
    <row r="3" spans="1:150" s="2" customFormat="1" ht="42" customHeight="1">
      <c r="A3" s="219">
        <v>101</v>
      </c>
      <c r="B3" s="218">
        <f ca="1">COUNTIFS($C$5:$C$374,$A3,$D$5:$D$374,TRUE)</f>
        <v>0</v>
      </c>
      <c r="C3" s="25" t="s">
        <v>70</v>
      </c>
      <c r="G3"/>
      <c r="H3" s="29" t="s">
        <v>3</v>
      </c>
      <c r="I3" s="4"/>
      <c r="J3" s="4"/>
      <c r="K3" s="4"/>
      <c r="L3" s="4"/>
      <c r="M3" s="4"/>
      <c r="N3" s="4"/>
      <c r="O3" s="4"/>
      <c r="P3" s="4"/>
      <c r="Q3" s="46"/>
      <c r="R3" s="46"/>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6"/>
      <c r="BO3" s="46"/>
      <c r="BP3" s="46"/>
      <c r="BQ3" s="46"/>
      <c r="BR3" s="46"/>
      <c r="BS3" s="46"/>
      <c r="BT3" s="46"/>
      <c r="BU3" s="46"/>
      <c r="BV3" s="46"/>
      <c r="BW3" s="46"/>
      <c r="BX3" s="46"/>
      <c r="BY3" s="46"/>
      <c r="BZ3" s="46"/>
      <c r="CA3" s="4"/>
      <c r="CB3" s="4"/>
      <c r="CC3" s="4"/>
      <c r="CD3" s="4"/>
      <c r="CE3" s="4"/>
      <c r="CF3" s="4"/>
      <c r="CG3" s="4"/>
      <c r="CH3" s="4"/>
      <c r="CI3" s="4"/>
      <c r="CJ3" s="4"/>
      <c r="CK3" s="4"/>
      <c r="CL3" s="4"/>
      <c r="CM3" s="4"/>
      <c r="CN3" s="4"/>
      <c r="CO3" s="4"/>
      <c r="CP3" s="4"/>
      <c r="CQ3" s="4"/>
      <c r="CR3" s="4"/>
      <c r="CS3" s="4"/>
      <c r="CT3" s="4"/>
      <c r="CU3" s="4"/>
      <c r="CV3" s="4"/>
      <c r="CW3" s="4"/>
      <c r="CX3" s="4"/>
      <c r="CY3" s="46"/>
      <c r="CZ3" s="46"/>
      <c r="DA3" s="46"/>
      <c r="DB3" s="46"/>
      <c r="DC3" s="46"/>
      <c r="DD3" s="46"/>
      <c r="DE3" s="46"/>
      <c r="DF3" s="46"/>
      <c r="DG3" s="4"/>
      <c r="DH3" s="4"/>
      <c r="DI3" s="46"/>
      <c r="DJ3" s="46"/>
      <c r="DK3" s="46"/>
      <c r="DL3" s="46"/>
      <c r="DM3" s="4"/>
      <c r="DN3" s="4"/>
      <c r="DO3" s="4"/>
      <c r="DP3" s="4"/>
      <c r="DQ3" s="4"/>
      <c r="DR3" s="4"/>
      <c r="DS3" s="4"/>
      <c r="DT3" s="4"/>
      <c r="DU3" s="4"/>
      <c r="DV3" s="4"/>
      <c r="DW3" s="4"/>
      <c r="DX3" s="4"/>
      <c r="DY3" s="4"/>
      <c r="DZ3" s="46"/>
      <c r="EA3" s="46"/>
      <c r="EB3" s="46"/>
      <c r="EC3" s="4"/>
      <c r="ED3" s="4"/>
      <c r="EE3" s="4"/>
      <c r="EF3" s="4"/>
      <c r="EG3" s="4"/>
      <c r="EH3" s="4"/>
      <c r="EI3" s="4"/>
      <c r="EJ3" s="4"/>
      <c r="EK3" s="4"/>
      <c r="EL3" s="4"/>
      <c r="EM3" s="4"/>
      <c r="EN3" s="46" t="s">
        <v>289</v>
      </c>
      <c r="EO3" s="46"/>
      <c r="EP3" s="46"/>
      <c r="EQ3" s="46"/>
      <c r="ER3" s="46"/>
      <c r="ES3" s="46"/>
      <c r="ET3" s="9" t="s">
        <v>197</v>
      </c>
    </row>
    <row r="4" spans="1:150" s="2" customFormat="1" ht="89.25" customHeight="1">
      <c r="A4" s="7" t="str">
        <f>"Trial Number
("&amp;COUNT(A$5:A$374)-1&amp;")"</f>
        <v>Trial Number
(357)</v>
      </c>
      <c r="B4" s="7" t="s">
        <v>73</v>
      </c>
      <c r="C4" s="7" t="s">
        <v>69</v>
      </c>
      <c r="D4" s="7" t="str">
        <f ca="1">"Run Trials
("&amp;COUNTIFS(D$5:D$374,TRUE)&amp;")
("&amp;TEXT(COUNTIFS(D$5:D$374,TRUE)/(COUNTA($A$5:$A$374)-1),"0.0%)")</f>
        <v>Run Trials
(211)
(59.1%)</v>
      </c>
      <c r="E4" s="10" t="str">
        <f ca="1">"Full output
("&amp;TEXT(COUNTIFS($D$5:$D$374,TRUE,E$5:E$374,TRUE)/COUNTIFS($D$5:$D$374,TRUE),"0%)")</f>
        <v>Full output
(2%)</v>
      </c>
      <c r="F4" s="7" t="str">
        <f ca="1">"Report
("&amp;TEXT(COUNTIFS(F$5:F$374,TRUE)/(COUNTA(F$5:F$374)-1),"0.0%)")&amp;"
("&amp;TEXT(COUNTIFS(F$5:F$374,TRUE,$D$5:$D$374,TRUE)/COUNTIFS($D$5:$D$374,TRUE),"0%)")</f>
        <v>Report
(58.8%)
(100%)</v>
      </c>
      <c r="G4" s="73" t="s">
        <v>472</v>
      </c>
      <c r="H4" s="29" t="s">
        <v>4</v>
      </c>
      <c r="I4" s="41" t="str">
        <f ca="1">IF(COUNTIFS(I$5:I$374,"Dup")&gt;0,"Dup","")</f>
        <v/>
      </c>
      <c r="J4" s="42"/>
      <c r="K4" s="42"/>
      <c r="L4" s="42"/>
      <c r="M4" s="42"/>
      <c r="N4" s="42"/>
      <c r="O4" s="42"/>
      <c r="P4" s="42"/>
      <c r="Q4" s="42"/>
      <c r="R4" s="42"/>
      <c r="S4" s="42" t="s">
        <v>430</v>
      </c>
      <c r="T4" s="42" t="s">
        <v>814</v>
      </c>
      <c r="U4" s="42" t="s">
        <v>992</v>
      </c>
      <c r="V4" s="42" t="s">
        <v>419</v>
      </c>
      <c r="W4" s="42" t="s">
        <v>113</v>
      </c>
      <c r="X4" s="42" t="s">
        <v>992</v>
      </c>
      <c r="Y4" s="42" t="s">
        <v>421</v>
      </c>
      <c r="Z4" s="42" t="s">
        <v>992</v>
      </c>
      <c r="AA4" s="42" t="s">
        <v>420</v>
      </c>
      <c r="AB4" s="42" t="s">
        <v>384</v>
      </c>
      <c r="AC4" s="42" t="s">
        <v>419</v>
      </c>
      <c r="AD4" s="42" t="s">
        <v>992</v>
      </c>
      <c r="AE4" s="42"/>
      <c r="AF4" s="42"/>
      <c r="AG4" s="42"/>
      <c r="AH4" s="42" t="s">
        <v>6</v>
      </c>
      <c r="AI4" s="42" t="s">
        <v>7</v>
      </c>
      <c r="AJ4" s="42" t="s">
        <v>8</v>
      </c>
      <c r="AK4" s="42" t="s">
        <v>175</v>
      </c>
      <c r="AL4" s="42" t="s">
        <v>190</v>
      </c>
      <c r="AM4" s="42" t="s">
        <v>259</v>
      </c>
      <c r="AN4" s="42" t="s">
        <v>266</v>
      </c>
      <c r="AO4" s="42" t="s">
        <v>304</v>
      </c>
      <c r="AP4" s="42" t="s">
        <v>7</v>
      </c>
      <c r="AQ4" s="42" t="s">
        <v>8</v>
      </c>
      <c r="AR4" s="42"/>
      <c r="AS4" s="42" t="s">
        <v>175</v>
      </c>
      <c r="AT4" s="42"/>
      <c r="AU4" s="42"/>
      <c r="AV4" s="42"/>
      <c r="AW4" s="42" t="s">
        <v>326</v>
      </c>
      <c r="AX4" s="42"/>
      <c r="AY4" s="42"/>
      <c r="AZ4" s="42" t="s">
        <v>6</v>
      </c>
      <c r="BA4" s="42" t="s">
        <v>7</v>
      </c>
      <c r="BB4" s="42" t="s">
        <v>8</v>
      </c>
      <c r="BC4" s="42" t="s">
        <v>175</v>
      </c>
      <c r="BD4" s="42" t="s">
        <v>190</v>
      </c>
      <c r="BE4" s="42" t="s">
        <v>259</v>
      </c>
      <c r="BF4" s="42" t="s">
        <v>266</v>
      </c>
      <c r="BG4" s="42" t="s">
        <v>304</v>
      </c>
      <c r="BH4" s="42" t="s">
        <v>6</v>
      </c>
      <c r="BI4" s="42" t="s">
        <v>7</v>
      </c>
      <c r="BJ4" s="42" t="s">
        <v>8</v>
      </c>
      <c r="BK4" s="42" t="s">
        <v>175</v>
      </c>
      <c r="BL4" s="42" t="s">
        <v>190</v>
      </c>
      <c r="BM4" s="42" t="s">
        <v>259</v>
      </c>
      <c r="BN4" s="42" t="s">
        <v>326</v>
      </c>
      <c r="BO4" s="42" t="s">
        <v>326</v>
      </c>
      <c r="BP4" s="42" t="s">
        <v>856</v>
      </c>
      <c r="BQ4" s="42" t="s">
        <v>326</v>
      </c>
      <c r="BR4" s="42" t="s">
        <v>326</v>
      </c>
      <c r="BS4" s="42" t="s">
        <v>326</v>
      </c>
      <c r="BT4" s="42" t="s">
        <v>753</v>
      </c>
      <c r="BU4" s="42" t="s">
        <v>612</v>
      </c>
      <c r="BV4" s="42" t="s">
        <v>613</v>
      </c>
      <c r="BW4" s="42" t="s">
        <v>755</v>
      </c>
      <c r="BX4" s="42" t="s">
        <v>756</v>
      </c>
      <c r="BY4" s="42" t="s">
        <v>791</v>
      </c>
      <c r="BZ4" s="42" t="s">
        <v>792</v>
      </c>
      <c r="CA4" s="42" t="s">
        <v>6</v>
      </c>
      <c r="CB4" s="42" t="s">
        <v>7</v>
      </c>
      <c r="CC4" s="42" t="s">
        <v>8</v>
      </c>
      <c r="CD4" s="42" t="s">
        <v>6</v>
      </c>
      <c r="CE4" s="42" t="s">
        <v>7</v>
      </c>
      <c r="CF4" s="42" t="s">
        <v>8</v>
      </c>
      <c r="CG4" s="42" t="s">
        <v>175</v>
      </c>
      <c r="CH4" s="42"/>
      <c r="CI4" s="42"/>
      <c r="CJ4" s="42"/>
      <c r="CK4" s="42"/>
      <c r="CL4" s="42"/>
      <c r="CM4" s="42"/>
      <c r="CN4" s="42"/>
      <c r="CO4" s="42"/>
      <c r="CP4" s="42"/>
      <c r="CQ4" s="42" t="s">
        <v>813</v>
      </c>
      <c r="CR4" s="42" t="s">
        <v>812</v>
      </c>
      <c r="CS4" s="42"/>
      <c r="CT4" s="42"/>
      <c r="CU4" s="42" t="s">
        <v>34</v>
      </c>
      <c r="CV4" s="42" t="s">
        <v>98</v>
      </c>
      <c r="CW4" s="42"/>
      <c r="CX4" s="42"/>
      <c r="CY4" s="42"/>
      <c r="CZ4" s="42"/>
      <c r="DA4" s="42" t="s">
        <v>421</v>
      </c>
      <c r="DB4" s="42" t="s">
        <v>419</v>
      </c>
      <c r="DC4" s="42" t="s">
        <v>746</v>
      </c>
      <c r="DD4" s="42" t="s">
        <v>494</v>
      </c>
      <c r="DE4" s="42" t="s">
        <v>7</v>
      </c>
      <c r="DF4" s="42" t="s">
        <v>707</v>
      </c>
      <c r="DG4" s="42"/>
      <c r="DH4" s="42"/>
      <c r="DI4" s="42"/>
      <c r="DJ4" s="42"/>
      <c r="DK4" s="42" t="s">
        <v>313</v>
      </c>
      <c r="DL4" s="42" t="s">
        <v>313</v>
      </c>
      <c r="DM4" s="42" t="s">
        <v>6</v>
      </c>
      <c r="DN4" s="42" t="s">
        <v>7</v>
      </c>
      <c r="DO4" s="42" t="s">
        <v>8</v>
      </c>
      <c r="DP4" s="42" t="s">
        <v>716</v>
      </c>
      <c r="DQ4" s="42" t="s">
        <v>876</v>
      </c>
      <c r="DR4" s="42"/>
      <c r="DS4" s="42"/>
      <c r="DT4" s="42"/>
      <c r="DU4" s="42"/>
      <c r="DV4" s="42"/>
      <c r="DW4" s="42"/>
      <c r="DX4" s="42" t="s">
        <v>377</v>
      </c>
      <c r="DY4" s="42" t="s">
        <v>421</v>
      </c>
      <c r="DZ4" s="42"/>
      <c r="EA4" s="42" t="s">
        <v>379</v>
      </c>
      <c r="EB4" s="42" t="s">
        <v>6</v>
      </c>
      <c r="EC4" s="42" t="s">
        <v>490</v>
      </c>
      <c r="ED4" s="42" t="s">
        <v>496</v>
      </c>
      <c r="EE4" s="42" t="s">
        <v>490</v>
      </c>
      <c r="EF4" s="42" t="s">
        <v>509</v>
      </c>
      <c r="EG4" s="42" t="s">
        <v>497</v>
      </c>
      <c r="EH4" s="42"/>
      <c r="EI4" s="42"/>
      <c r="EJ4" s="42"/>
      <c r="EK4" s="42"/>
      <c r="EL4" s="42" t="s">
        <v>655</v>
      </c>
      <c r="EM4" s="42"/>
      <c r="EN4" s="42" t="s">
        <v>379</v>
      </c>
      <c r="EO4" s="42"/>
      <c r="EP4" s="42"/>
      <c r="EQ4" s="42"/>
      <c r="ER4" s="42"/>
      <c r="ES4" s="42"/>
      <c r="ET4" s="43" t="s">
        <v>197</v>
      </c>
    </row>
    <row r="5" spans="1:150">
      <c r="A5" s="31">
        <f>ROW(A5)-5</f>
        <v>0</v>
      </c>
      <c r="B5" s="31"/>
      <c r="C5">
        <v>0</v>
      </c>
      <c r="D5" t="b">
        <v>0</v>
      </c>
      <c r="E5" t="b">
        <v>0</v>
      </c>
      <c r="F5" t="b">
        <v>0</v>
      </c>
      <c r="H5" s="3" t="s">
        <v>5</v>
      </c>
      <c r="J5" s="5" t="str">
        <f t="shared" ref="J5:T5" si="0">_xlfn.IFS(OR(J$1="sam",J$1="sai"),1,J$1="sav","-",OR(J$1="sap",J$1="saa",J$1="sar",J$1="sat"),0)</f>
        <v>-</v>
      </c>
      <c r="K5" s="5" t="str">
        <f t="shared" si="0"/>
        <v>-</v>
      </c>
      <c r="L5" s="5" t="str">
        <f t="shared" si="0"/>
        <v>-</v>
      </c>
      <c r="M5" s="5" t="str">
        <f t="shared" si="0"/>
        <v>-</v>
      </c>
      <c r="N5" s="5" t="str">
        <f t="shared" si="0"/>
        <v>-</v>
      </c>
      <c r="O5" s="5" t="str">
        <f t="shared" si="0"/>
        <v>-</v>
      </c>
      <c r="P5" s="5" t="str">
        <f t="shared" si="0"/>
        <v>-</v>
      </c>
      <c r="Q5" s="5">
        <f t="shared" si="0"/>
        <v>1</v>
      </c>
      <c r="R5" s="5">
        <f t="shared" si="0"/>
        <v>1</v>
      </c>
      <c r="S5" s="5" t="str">
        <f t="shared" si="0"/>
        <v>-</v>
      </c>
      <c r="T5" s="5" t="str">
        <f t="shared" si="0"/>
        <v>-</v>
      </c>
      <c r="U5" s="5" t="str">
        <f t="shared" ref="U5:AE5" si="1">_xlfn.IFS(OR(U$1="sam",U$1="sai"),1,U$1="sav","-",OR(U$1="sap",U$1="saa",U$1="sar",U$1="sat"),0)</f>
        <v>-</v>
      </c>
      <c r="V5" s="5" t="str">
        <f t="shared" si="1"/>
        <v>-</v>
      </c>
      <c r="W5" s="5" t="str">
        <f t="shared" si="1"/>
        <v>-</v>
      </c>
      <c r="X5" s="5" t="str">
        <f t="shared" si="1"/>
        <v>-</v>
      </c>
      <c r="Y5" s="5" t="str">
        <f t="shared" si="1"/>
        <v>-</v>
      </c>
      <c r="Z5" s="5" t="str">
        <f t="shared" si="1"/>
        <v>-</v>
      </c>
      <c r="AA5" s="5" t="str">
        <f t="shared" si="1"/>
        <v>-</v>
      </c>
      <c r="AB5" s="5" t="str">
        <f t="shared" si="1"/>
        <v>-</v>
      </c>
      <c r="AC5" s="5" t="str">
        <f t="shared" si="1"/>
        <v>-</v>
      </c>
      <c r="AD5" s="5" t="str">
        <f t="shared" si="1"/>
        <v>-</v>
      </c>
      <c r="AE5" s="5" t="str">
        <f t="shared" si="1"/>
        <v>-</v>
      </c>
      <c r="AF5" s="5" t="str">
        <f t="shared" ref="AF5:AY5" si="2">_xlfn.IFS(OR(AF$1="sam",AF$1="sai"),1,AF$1="sav","-",OR(AF$1="sap",AF$1="saa",AF$1="sar",AF$1="sat"),0)</f>
        <v>-</v>
      </c>
      <c r="AG5" s="5" t="str">
        <f t="shared" si="2"/>
        <v>-</v>
      </c>
      <c r="AH5" s="5" t="str">
        <f t="shared" si="2"/>
        <v>-</v>
      </c>
      <c r="AI5" s="5" t="str">
        <f t="shared" si="2"/>
        <v>-</v>
      </c>
      <c r="AJ5" s="5" t="str">
        <f t="shared" si="2"/>
        <v>-</v>
      </c>
      <c r="AK5" s="5" t="str">
        <f t="shared" si="2"/>
        <v>-</v>
      </c>
      <c r="AL5" s="5" t="str">
        <f t="shared" si="2"/>
        <v>-</v>
      </c>
      <c r="AM5" s="5" t="str">
        <f t="shared" si="2"/>
        <v>-</v>
      </c>
      <c r="AN5" s="5" t="str">
        <f t="shared" si="2"/>
        <v>-</v>
      </c>
      <c r="AO5" s="5" t="str">
        <f t="shared" si="2"/>
        <v>-</v>
      </c>
      <c r="AP5" s="5" t="str">
        <f t="shared" si="2"/>
        <v>-</v>
      </c>
      <c r="AQ5" s="5" t="str">
        <f t="shared" si="2"/>
        <v>-</v>
      </c>
      <c r="AR5" s="5" t="str">
        <f t="shared" si="2"/>
        <v>-</v>
      </c>
      <c r="AS5" s="5" t="str">
        <f t="shared" si="2"/>
        <v>-</v>
      </c>
      <c r="AT5" s="5" t="str">
        <f t="shared" si="2"/>
        <v>-</v>
      </c>
      <c r="AU5" s="5" t="str">
        <f t="shared" si="2"/>
        <v>-</v>
      </c>
      <c r="AV5" s="5" t="str">
        <f t="shared" si="2"/>
        <v>-</v>
      </c>
      <c r="AW5" s="5" t="str">
        <f t="shared" si="2"/>
        <v>-</v>
      </c>
      <c r="AX5" s="5" t="str">
        <f t="shared" si="2"/>
        <v>-</v>
      </c>
      <c r="AY5" s="5" t="str">
        <f t="shared" si="2"/>
        <v>-</v>
      </c>
      <c r="AZ5" s="5" t="str">
        <f t="shared" ref="AZ5:BY5" si="3">_xlfn.IFS(OR(AZ$1="sam",AZ$1="sai"),1,AZ$1="sav","-",OR(AZ$1="sap",AZ$1="saa",AZ$1="sar",AZ$1="sat"),0)</f>
        <v>-</v>
      </c>
      <c r="BA5" s="5" t="str">
        <f t="shared" si="3"/>
        <v>-</v>
      </c>
      <c r="BB5" s="5" t="str">
        <f t="shared" si="3"/>
        <v>-</v>
      </c>
      <c r="BC5" s="5" t="str">
        <f t="shared" si="3"/>
        <v>-</v>
      </c>
      <c r="BD5" s="5" t="str">
        <f t="shared" si="3"/>
        <v>-</v>
      </c>
      <c r="BE5" s="5" t="str">
        <f t="shared" si="3"/>
        <v>-</v>
      </c>
      <c r="BF5" s="5" t="str">
        <f t="shared" si="3"/>
        <v>-</v>
      </c>
      <c r="BG5" s="5" t="str">
        <f t="shared" si="3"/>
        <v>-</v>
      </c>
      <c r="BH5" s="5" t="str">
        <f t="shared" si="3"/>
        <v>-</v>
      </c>
      <c r="BI5" s="5" t="str">
        <f t="shared" si="3"/>
        <v>-</v>
      </c>
      <c r="BJ5" s="5" t="str">
        <f t="shared" si="3"/>
        <v>-</v>
      </c>
      <c r="BK5" s="5" t="str">
        <f t="shared" si="3"/>
        <v>-</v>
      </c>
      <c r="BL5" s="5" t="str">
        <f t="shared" si="3"/>
        <v>-</v>
      </c>
      <c r="BM5" s="5" t="str">
        <f t="shared" si="3"/>
        <v>-</v>
      </c>
      <c r="BN5" s="5">
        <f t="shared" si="3"/>
        <v>0</v>
      </c>
      <c r="BO5" s="5">
        <f t="shared" si="3"/>
        <v>0</v>
      </c>
      <c r="BP5" s="5">
        <f t="shared" si="3"/>
        <v>0</v>
      </c>
      <c r="BQ5" s="5">
        <f t="shared" si="3"/>
        <v>0</v>
      </c>
      <c r="BR5" s="5" t="str">
        <f t="shared" si="3"/>
        <v>-</v>
      </c>
      <c r="BS5" s="5" t="str">
        <f t="shared" si="3"/>
        <v>-</v>
      </c>
      <c r="BT5" s="5" t="str">
        <f t="shared" si="3"/>
        <v>-</v>
      </c>
      <c r="BU5" s="5" t="str">
        <f t="shared" si="3"/>
        <v>-</v>
      </c>
      <c r="BV5" s="5" t="str">
        <f t="shared" si="3"/>
        <v>-</v>
      </c>
      <c r="BW5" s="5" t="str">
        <f t="shared" si="3"/>
        <v>-</v>
      </c>
      <c r="BX5" s="5" t="str">
        <f t="shared" si="3"/>
        <v>-</v>
      </c>
      <c r="BY5" s="5" t="str">
        <f t="shared" si="3"/>
        <v>-</v>
      </c>
      <c r="BZ5" s="5" t="str">
        <f t="shared" ref="BZ5" si="4">_xlfn.IFS(OR(BZ$1="sam",BZ$1="sai"),1,BZ$1="sav","-",OR(BZ$1="sap",BZ$1="saa",BZ$1="sar",BZ$1="sat"),0)</f>
        <v>-</v>
      </c>
      <c r="CA5" s="5" t="str">
        <f t="shared" ref="CA5:CG5" si="5">_xlfn.IFS(OR(CA$1="sam",CA$1="sai"),1,CA$1="sav","-",OR(CA$1="sap",CA$1="saa",CA$1="sar",CA$1="sat"),0)</f>
        <v>-</v>
      </c>
      <c r="CB5" s="5" t="str">
        <f t="shared" si="5"/>
        <v>-</v>
      </c>
      <c r="CC5" s="5" t="str">
        <f t="shared" si="5"/>
        <v>-</v>
      </c>
      <c r="CD5" s="5" t="str">
        <f t="shared" si="5"/>
        <v>-</v>
      </c>
      <c r="CE5" s="5" t="str">
        <f t="shared" si="5"/>
        <v>-</v>
      </c>
      <c r="CF5" s="5" t="str">
        <f t="shared" si="5"/>
        <v>-</v>
      </c>
      <c r="CG5" s="5" t="str">
        <f t="shared" si="5"/>
        <v>-</v>
      </c>
      <c r="CH5" s="5">
        <f t="shared" ref="CH5:DO5" si="6">_xlfn.IFS(OR(CH$1="sam",CH$1="sai"),1,CH$1="sav","-",OR(CH$1="sap",CH$1="saa",CH$1="sar",CH$1="sat"),0)</f>
        <v>0</v>
      </c>
      <c r="CI5" s="5" t="str">
        <f t="shared" si="6"/>
        <v>-</v>
      </c>
      <c r="CJ5" s="5">
        <f t="shared" si="6"/>
        <v>1</v>
      </c>
      <c r="CK5" s="5">
        <f t="shared" si="6"/>
        <v>0</v>
      </c>
      <c r="CL5" s="5">
        <f t="shared" si="6"/>
        <v>1</v>
      </c>
      <c r="CM5" s="5">
        <f t="shared" si="6"/>
        <v>1</v>
      </c>
      <c r="CN5" s="5">
        <f t="shared" si="6"/>
        <v>1</v>
      </c>
      <c r="CO5" s="5">
        <f t="shared" si="6"/>
        <v>0</v>
      </c>
      <c r="CP5" s="5">
        <f t="shared" si="6"/>
        <v>0</v>
      </c>
      <c r="CQ5" s="5">
        <f t="shared" si="6"/>
        <v>0</v>
      </c>
      <c r="CR5" s="5">
        <f t="shared" si="6"/>
        <v>0</v>
      </c>
      <c r="CS5" s="5">
        <f t="shared" si="6"/>
        <v>1</v>
      </c>
      <c r="CT5" s="5">
        <f t="shared" si="6"/>
        <v>0</v>
      </c>
      <c r="CU5" s="5">
        <f t="shared" si="6"/>
        <v>0</v>
      </c>
      <c r="CV5" s="5">
        <f t="shared" si="6"/>
        <v>0</v>
      </c>
      <c r="CW5" s="5">
        <f t="shared" si="6"/>
        <v>0</v>
      </c>
      <c r="CX5" s="5">
        <f t="shared" si="6"/>
        <v>0</v>
      </c>
      <c r="CY5" s="5">
        <f t="shared" ref="CY5:DF5" si="7">_xlfn.IFS(OR(CY$1="sam",CY$1="sai"),1,CY$1="sav","-",OR(CY$1="sap",CY$1="saa",CY$1="sar",CY$1="sat"),0)</f>
        <v>1</v>
      </c>
      <c r="CZ5" s="5">
        <f t="shared" si="7"/>
        <v>0</v>
      </c>
      <c r="DA5" s="5">
        <f t="shared" si="7"/>
        <v>0</v>
      </c>
      <c r="DB5" s="5">
        <f t="shared" si="7"/>
        <v>0</v>
      </c>
      <c r="DC5" s="5">
        <f t="shared" si="7"/>
        <v>0</v>
      </c>
      <c r="DD5" s="5">
        <f t="shared" si="7"/>
        <v>0</v>
      </c>
      <c r="DE5" s="5">
        <f t="shared" si="7"/>
        <v>0</v>
      </c>
      <c r="DF5" s="5">
        <f t="shared" si="7"/>
        <v>0</v>
      </c>
      <c r="DG5" s="5" t="str">
        <f t="shared" ref="DG5:DL5" si="8">_xlfn.IFS(OR(DG$1="sam",DG$1="sai"),1,DG$1="sav","-",OR(DG$1="sap",DG$1="saa",DG$1="sar",DG$1="sat"),0)</f>
        <v>-</v>
      </c>
      <c r="DH5" s="5" t="str">
        <f t="shared" si="8"/>
        <v>-</v>
      </c>
      <c r="DI5" s="5" t="str">
        <f t="shared" si="8"/>
        <v>-</v>
      </c>
      <c r="DJ5" s="5" t="str">
        <f t="shared" si="8"/>
        <v>-</v>
      </c>
      <c r="DK5" s="5" t="str">
        <f t="shared" si="8"/>
        <v>-</v>
      </c>
      <c r="DL5" s="5" t="str">
        <f t="shared" si="8"/>
        <v>-</v>
      </c>
      <c r="DM5" s="5" t="str">
        <f t="shared" si="6"/>
        <v>-</v>
      </c>
      <c r="DN5" s="5" t="str">
        <f t="shared" si="6"/>
        <v>-</v>
      </c>
      <c r="DO5" s="5" t="str">
        <f t="shared" si="6"/>
        <v>-</v>
      </c>
      <c r="DP5" s="5" t="str">
        <f t="shared" ref="DP5:ES5" si="9">_xlfn.IFS(OR(DP$1="sam",DP$1="sai"),1,DP$1="sav","-",OR(DP$1="sap",DP$1="saa",DP$1="sar",DP$1="sat"),0)</f>
        <v>-</v>
      </c>
      <c r="DQ5" s="5" t="str">
        <f t="shared" si="9"/>
        <v>-</v>
      </c>
      <c r="DR5" s="5" t="str">
        <f t="shared" si="9"/>
        <v>-</v>
      </c>
      <c r="DS5" s="5" t="str">
        <f t="shared" si="9"/>
        <v>-</v>
      </c>
      <c r="DT5" s="5" t="str">
        <f t="shared" si="9"/>
        <v>-</v>
      </c>
      <c r="DU5" s="5" t="str">
        <f t="shared" si="9"/>
        <v>-</v>
      </c>
      <c r="DV5" s="5" t="str">
        <f t="shared" si="9"/>
        <v>-</v>
      </c>
      <c r="DW5" s="5" t="str">
        <f t="shared" si="9"/>
        <v>-</v>
      </c>
      <c r="DX5" s="5" t="str">
        <f t="shared" si="9"/>
        <v>-</v>
      </c>
      <c r="DY5" s="5" t="str">
        <f t="shared" si="9"/>
        <v>-</v>
      </c>
      <c r="DZ5" s="5" t="str">
        <f t="shared" si="9"/>
        <v>-</v>
      </c>
      <c r="EA5" s="5" t="str">
        <f t="shared" si="9"/>
        <v>-</v>
      </c>
      <c r="EB5" s="5" t="str">
        <f t="shared" si="9"/>
        <v>-</v>
      </c>
      <c r="EC5" s="5">
        <f t="shared" si="9"/>
        <v>1</v>
      </c>
      <c r="ED5" s="5">
        <f t="shared" si="9"/>
        <v>0</v>
      </c>
      <c r="EE5" s="5">
        <f t="shared" si="9"/>
        <v>1</v>
      </c>
      <c r="EF5" s="5">
        <f t="shared" si="9"/>
        <v>1</v>
      </c>
      <c r="EG5" s="5">
        <f t="shared" si="9"/>
        <v>0</v>
      </c>
      <c r="EH5" s="5" t="str">
        <f t="shared" si="9"/>
        <v>-</v>
      </c>
      <c r="EI5" s="5" t="str">
        <f t="shared" si="9"/>
        <v>-</v>
      </c>
      <c r="EJ5" s="5" t="str">
        <f t="shared" si="9"/>
        <v>-</v>
      </c>
      <c r="EK5" s="5" t="str">
        <f t="shared" si="9"/>
        <v>-</v>
      </c>
      <c r="EL5" s="5">
        <f t="shared" si="9"/>
        <v>1</v>
      </c>
      <c r="EM5" s="5">
        <f t="shared" si="9"/>
        <v>1</v>
      </c>
      <c r="EN5" s="5">
        <f t="shared" si="9"/>
        <v>1</v>
      </c>
      <c r="EO5" s="5">
        <f t="shared" si="9"/>
        <v>1</v>
      </c>
      <c r="EP5" s="5" t="str">
        <f t="shared" si="9"/>
        <v>-</v>
      </c>
      <c r="EQ5" s="5" t="str">
        <f t="shared" si="9"/>
        <v>-</v>
      </c>
      <c r="ER5" s="5">
        <f t="shared" si="9"/>
        <v>0</v>
      </c>
      <c r="ES5" s="5">
        <f t="shared" si="9"/>
        <v>0</v>
      </c>
      <c r="ET5" s="34">
        <v>0</v>
      </c>
    </row>
    <row r="6" spans="1:150">
      <c r="A6" s="31">
        <f t="shared" ref="A6:A13" si="10">ROW(A6)-5</f>
        <v>1</v>
      </c>
      <c r="B6" s="31">
        <v>0</v>
      </c>
      <c r="C6">
        <v>0</v>
      </c>
      <c r="D6" t="b">
        <v>1</v>
      </c>
      <c r="E6" t="b">
        <v>1</v>
      </c>
      <c r="F6" t="b">
        <v>1</v>
      </c>
      <c r="H6" s="3" t="s">
        <v>410</v>
      </c>
      <c r="I6" s="13" t="str">
        <f>IF(MATCH(H6,H$5:H6,0)=(COUNTA(H$5:H6)),"-","Dup")</f>
        <v>-</v>
      </c>
      <c r="J6" s="16" t="str">
        <f t="shared" ref="J6:AA6" si="11">J$5</f>
        <v>-</v>
      </c>
      <c r="K6" s="16" t="str">
        <f t="shared" si="11"/>
        <v>-</v>
      </c>
      <c r="L6" s="16" t="str">
        <f t="shared" si="11"/>
        <v>-</v>
      </c>
      <c r="M6" s="16" t="str">
        <f t="shared" si="11"/>
        <v>-</v>
      </c>
      <c r="N6" s="16" t="str">
        <f t="shared" si="11"/>
        <v>-</v>
      </c>
      <c r="O6" s="16" t="str">
        <f t="shared" si="11"/>
        <v>-</v>
      </c>
      <c r="P6" s="16" t="str">
        <f t="shared" si="11"/>
        <v>-</v>
      </c>
      <c r="Q6" s="16">
        <f t="shared" si="11"/>
        <v>1</v>
      </c>
      <c r="R6" s="16">
        <f t="shared" si="11"/>
        <v>1</v>
      </c>
      <c r="S6" s="16" t="str">
        <f t="shared" si="11"/>
        <v>-</v>
      </c>
      <c r="T6" s="16" t="str">
        <f t="shared" si="11"/>
        <v>-</v>
      </c>
      <c r="U6" s="16" t="str">
        <f t="shared" si="11"/>
        <v>-</v>
      </c>
      <c r="V6" s="16" t="str">
        <f t="shared" si="11"/>
        <v>-</v>
      </c>
      <c r="W6" s="16" t="str">
        <f t="shared" si="11"/>
        <v>-</v>
      </c>
      <c r="X6" s="16" t="str">
        <f t="shared" si="11"/>
        <v>-</v>
      </c>
      <c r="Y6" s="16" t="str">
        <f t="shared" si="11"/>
        <v>-</v>
      </c>
      <c r="Z6" s="16" t="str">
        <f t="shared" si="11"/>
        <v>-</v>
      </c>
      <c r="AA6" s="16" t="str">
        <f t="shared" si="11"/>
        <v>-</v>
      </c>
      <c r="AB6" s="16" t="str">
        <f>AB$5</f>
        <v>-</v>
      </c>
      <c r="AC6" s="16" t="str">
        <f>AC$5</f>
        <v>-</v>
      </c>
      <c r="AD6" s="16" t="str">
        <f t="shared" ref="AD6" si="12">AD$5</f>
        <v>-</v>
      </c>
      <c r="AE6" s="16" t="str">
        <f>AE$5</f>
        <v>-</v>
      </c>
      <c r="AF6" s="16" t="str">
        <f t="shared" ref="AF6:AY6" si="13">AF$5</f>
        <v>-</v>
      </c>
      <c r="AG6" s="16" t="str">
        <f t="shared" si="13"/>
        <v>-</v>
      </c>
      <c r="AH6" s="16" t="str">
        <f t="shared" si="13"/>
        <v>-</v>
      </c>
      <c r="AI6" s="16" t="str">
        <f t="shared" si="13"/>
        <v>-</v>
      </c>
      <c r="AJ6" s="16" t="str">
        <f t="shared" si="13"/>
        <v>-</v>
      </c>
      <c r="AK6" s="16" t="str">
        <f t="shared" si="13"/>
        <v>-</v>
      </c>
      <c r="AL6" s="16" t="str">
        <f t="shared" si="13"/>
        <v>-</v>
      </c>
      <c r="AM6" s="16" t="str">
        <f t="shared" si="13"/>
        <v>-</v>
      </c>
      <c r="AN6" s="16" t="str">
        <f t="shared" si="13"/>
        <v>-</v>
      </c>
      <c r="AO6" s="16" t="str">
        <f t="shared" si="13"/>
        <v>-</v>
      </c>
      <c r="AP6" s="16" t="str">
        <f>AP$5</f>
        <v>-</v>
      </c>
      <c r="AQ6" s="16" t="str">
        <f>AQ$5</f>
        <v>-</v>
      </c>
      <c r="AR6" s="16" t="str">
        <f>AR$5</f>
        <v>-</v>
      </c>
      <c r="AS6" s="16" t="str">
        <f>AS$5</f>
        <v>-</v>
      </c>
      <c r="AT6" s="16" t="str">
        <f>AT$5</f>
        <v>-</v>
      </c>
      <c r="AU6" s="16" t="str">
        <f t="shared" si="13"/>
        <v>-</v>
      </c>
      <c r="AV6" s="16" t="str">
        <f t="shared" si="13"/>
        <v>-</v>
      </c>
      <c r="AW6" s="16" t="str">
        <f t="shared" si="13"/>
        <v>-</v>
      </c>
      <c r="AX6" s="16" t="str">
        <f t="shared" si="13"/>
        <v>-</v>
      </c>
      <c r="AY6" s="16" t="str">
        <f t="shared" si="13"/>
        <v>-</v>
      </c>
      <c r="AZ6" s="16" t="str">
        <f t="shared" ref="AZ6:BY6" si="14">AZ$5</f>
        <v>-</v>
      </c>
      <c r="BA6" s="16" t="str">
        <f t="shared" si="14"/>
        <v>-</v>
      </c>
      <c r="BB6" s="16" t="str">
        <f t="shared" si="14"/>
        <v>-</v>
      </c>
      <c r="BC6" s="16" t="str">
        <f t="shared" si="14"/>
        <v>-</v>
      </c>
      <c r="BD6" s="16" t="str">
        <f t="shared" si="14"/>
        <v>-</v>
      </c>
      <c r="BE6" s="16" t="str">
        <f t="shared" si="14"/>
        <v>-</v>
      </c>
      <c r="BF6" s="16" t="str">
        <f t="shared" si="14"/>
        <v>-</v>
      </c>
      <c r="BG6" s="16" t="str">
        <f t="shared" si="14"/>
        <v>-</v>
      </c>
      <c r="BH6" s="16" t="str">
        <f t="shared" si="14"/>
        <v>-</v>
      </c>
      <c r="BI6" s="16" t="str">
        <f t="shared" si="14"/>
        <v>-</v>
      </c>
      <c r="BJ6" s="16" t="str">
        <f t="shared" si="14"/>
        <v>-</v>
      </c>
      <c r="BK6" s="16" t="str">
        <f t="shared" si="14"/>
        <v>-</v>
      </c>
      <c r="BL6" s="16" t="str">
        <f t="shared" si="14"/>
        <v>-</v>
      </c>
      <c r="BM6" s="16" t="str">
        <f t="shared" si="14"/>
        <v>-</v>
      </c>
      <c r="BN6" s="16">
        <f t="shared" si="14"/>
        <v>0</v>
      </c>
      <c r="BO6" s="16">
        <f t="shared" si="14"/>
        <v>0</v>
      </c>
      <c r="BP6" s="16">
        <f t="shared" si="14"/>
        <v>0</v>
      </c>
      <c r="BQ6" s="16">
        <f t="shared" si="14"/>
        <v>0</v>
      </c>
      <c r="BR6" s="16" t="str">
        <f t="shared" si="14"/>
        <v>-</v>
      </c>
      <c r="BS6" s="16" t="str">
        <f t="shared" si="14"/>
        <v>-</v>
      </c>
      <c r="BT6" s="16" t="str">
        <f t="shared" si="14"/>
        <v>-</v>
      </c>
      <c r="BU6" s="16" t="str">
        <f t="shared" si="14"/>
        <v>-</v>
      </c>
      <c r="BV6" s="16" t="str">
        <f t="shared" si="14"/>
        <v>-</v>
      </c>
      <c r="BW6" s="16" t="str">
        <f t="shared" si="14"/>
        <v>-</v>
      </c>
      <c r="BX6" s="16" t="str">
        <f t="shared" si="14"/>
        <v>-</v>
      </c>
      <c r="BY6" s="16" t="str">
        <f t="shared" si="14"/>
        <v>-</v>
      </c>
      <c r="BZ6" s="16" t="str">
        <f t="shared" ref="BZ6" si="15">BZ$5</f>
        <v>-</v>
      </c>
      <c r="CA6" s="26">
        <v>1</v>
      </c>
      <c r="CB6" s="16" t="str">
        <f>CB$5</f>
        <v>-</v>
      </c>
      <c r="CC6" s="16" t="str">
        <f>CC$5</f>
        <v>-</v>
      </c>
      <c r="CD6" s="16" t="str">
        <f>CD$5</f>
        <v>-</v>
      </c>
      <c r="CE6" s="16" t="str">
        <f>CE$5</f>
        <v>-</v>
      </c>
      <c r="CF6" s="26" t="b">
        <v>1</v>
      </c>
      <c r="CG6" s="16" t="str">
        <f>CG$5</f>
        <v>-</v>
      </c>
      <c r="CH6" s="16">
        <f t="shared" ref="CH6:CX6" si="16">CH$5</f>
        <v>0</v>
      </c>
      <c r="CI6" s="16" t="str">
        <f t="shared" si="16"/>
        <v>-</v>
      </c>
      <c r="CJ6" s="16">
        <f t="shared" si="16"/>
        <v>1</v>
      </c>
      <c r="CK6" s="16">
        <f t="shared" si="16"/>
        <v>0</v>
      </c>
      <c r="CL6" s="16">
        <f t="shared" si="16"/>
        <v>1</v>
      </c>
      <c r="CM6" s="16">
        <f t="shared" si="16"/>
        <v>1</v>
      </c>
      <c r="CN6" s="16">
        <f t="shared" si="16"/>
        <v>1</v>
      </c>
      <c r="CO6" s="16">
        <f t="shared" si="16"/>
        <v>0</v>
      </c>
      <c r="CP6" s="16">
        <f t="shared" si="16"/>
        <v>0</v>
      </c>
      <c r="CQ6" s="16">
        <f t="shared" si="16"/>
        <v>0</v>
      </c>
      <c r="CR6" s="16">
        <f t="shared" si="16"/>
        <v>0</v>
      </c>
      <c r="CS6" s="16">
        <f t="shared" si="16"/>
        <v>1</v>
      </c>
      <c r="CT6" s="16">
        <f t="shared" si="16"/>
        <v>0</v>
      </c>
      <c r="CU6" s="16">
        <f t="shared" si="16"/>
        <v>0</v>
      </c>
      <c r="CV6" s="16">
        <f t="shared" si="16"/>
        <v>0</v>
      </c>
      <c r="CW6" s="16">
        <f t="shared" si="16"/>
        <v>0</v>
      </c>
      <c r="CX6" s="16">
        <f t="shared" si="16"/>
        <v>0</v>
      </c>
      <c r="CY6" s="16">
        <f t="shared" ref="CY6:DF6" si="17">CY$5</f>
        <v>1</v>
      </c>
      <c r="CZ6" s="16">
        <f t="shared" si="17"/>
        <v>0</v>
      </c>
      <c r="DA6" s="16">
        <f t="shared" si="17"/>
        <v>0</v>
      </c>
      <c r="DB6" s="16">
        <f t="shared" si="17"/>
        <v>0</v>
      </c>
      <c r="DC6" s="16">
        <f t="shared" si="17"/>
        <v>0</v>
      </c>
      <c r="DD6" s="16">
        <f t="shared" si="17"/>
        <v>0</v>
      </c>
      <c r="DE6" s="16">
        <f t="shared" si="17"/>
        <v>0</v>
      </c>
      <c r="DF6" s="16">
        <f t="shared" si="17"/>
        <v>0</v>
      </c>
      <c r="DG6" s="16" t="str">
        <f t="shared" ref="DG6:DL6" si="18">DG$5</f>
        <v>-</v>
      </c>
      <c r="DH6" s="16" t="str">
        <f t="shared" si="18"/>
        <v>-</v>
      </c>
      <c r="DI6" s="16" t="str">
        <f t="shared" si="18"/>
        <v>-</v>
      </c>
      <c r="DJ6" s="16" t="str">
        <f t="shared" si="18"/>
        <v>-</v>
      </c>
      <c r="DK6" s="16" t="str">
        <f t="shared" si="18"/>
        <v>-</v>
      </c>
      <c r="DL6" s="16" t="str">
        <f t="shared" si="18"/>
        <v>-</v>
      </c>
      <c r="DM6" s="17" t="b">
        <v>0</v>
      </c>
      <c r="DN6" s="17" t="b">
        <v>0</v>
      </c>
      <c r="DO6" s="17" t="b">
        <v>1</v>
      </c>
      <c r="DP6" s="26">
        <v>1</v>
      </c>
      <c r="DQ6" s="16" t="str">
        <f t="shared" ref="DQ6:DW6" si="19">DQ$5</f>
        <v>-</v>
      </c>
      <c r="DR6" s="16" t="str">
        <f t="shared" si="19"/>
        <v>-</v>
      </c>
      <c r="DS6" s="16" t="str">
        <f t="shared" si="19"/>
        <v>-</v>
      </c>
      <c r="DT6" s="16" t="str">
        <f t="shared" si="19"/>
        <v>-</v>
      </c>
      <c r="DU6" s="16" t="str">
        <f t="shared" si="19"/>
        <v>-</v>
      </c>
      <c r="DV6" s="17" t="b">
        <v>1</v>
      </c>
      <c r="DW6" s="16" t="str">
        <f t="shared" si="19"/>
        <v>-</v>
      </c>
      <c r="DX6" s="26">
        <v>0</v>
      </c>
      <c r="DY6" s="16" t="str">
        <f>DY$5</f>
        <v>-</v>
      </c>
      <c r="DZ6" s="16" t="str">
        <f>DZ$5</f>
        <v>-</v>
      </c>
      <c r="EA6" s="26">
        <v>500</v>
      </c>
      <c r="EB6" s="26">
        <v>500</v>
      </c>
      <c r="EC6" s="16">
        <f t="shared" ref="EC6:EN6" si="20">EC$5</f>
        <v>1</v>
      </c>
      <c r="ED6" s="16">
        <f t="shared" si="20"/>
        <v>0</v>
      </c>
      <c r="EE6" s="16">
        <f t="shared" si="20"/>
        <v>1</v>
      </c>
      <c r="EF6" s="16">
        <f t="shared" si="20"/>
        <v>1</v>
      </c>
      <c r="EG6" s="16">
        <f t="shared" si="20"/>
        <v>0</v>
      </c>
      <c r="EH6" s="16" t="str">
        <f t="shared" si="20"/>
        <v>-</v>
      </c>
      <c r="EI6" s="16" t="str">
        <f t="shared" si="20"/>
        <v>-</v>
      </c>
      <c r="EJ6" s="16" t="str">
        <f t="shared" si="20"/>
        <v>-</v>
      </c>
      <c r="EK6" s="16" t="str">
        <f t="shared" si="20"/>
        <v>-</v>
      </c>
      <c r="EL6" s="16">
        <f t="shared" si="20"/>
        <v>1</v>
      </c>
      <c r="EM6" s="16">
        <f t="shared" si="20"/>
        <v>1</v>
      </c>
      <c r="EN6" s="16">
        <f t="shared" si="20"/>
        <v>1</v>
      </c>
      <c r="EO6" s="26">
        <v>0</v>
      </c>
      <c r="EP6" s="16" t="str">
        <f>EP$5</f>
        <v>-</v>
      </c>
      <c r="EQ6" s="16" t="str">
        <f>EQ$5</f>
        <v>-</v>
      </c>
      <c r="ER6" s="16">
        <f>ER$5</f>
        <v>0</v>
      </c>
      <c r="ES6" s="16">
        <f>ES$5</f>
        <v>0</v>
      </c>
      <c r="ET6" s="34">
        <v>0</v>
      </c>
    </row>
    <row r="7" spans="1:150">
      <c r="A7" s="31">
        <f t="shared" si="10"/>
        <v>2</v>
      </c>
      <c r="B7" s="31">
        <f>$A$6</f>
        <v>1</v>
      </c>
      <c r="C7">
        <v>0</v>
      </c>
      <c r="D7" t="b">
        <v>1</v>
      </c>
      <c r="E7" t="b">
        <v>1</v>
      </c>
      <c r="F7" t="b">
        <v>1</v>
      </c>
      <c r="H7" s="3" t="s">
        <v>411</v>
      </c>
      <c r="I7" s="13" t="str">
        <f>IF(MATCH(H7,H$5:H7,0)=(COUNTA(H$5:H7)),"-","Dup")</f>
        <v>-</v>
      </c>
      <c r="J7" s="27" t="str">
        <f t="shared" ref="J7:CT7" ca="1" si="21">OFFSET(J$5,$B7,0)</f>
        <v>-</v>
      </c>
      <c r="K7" s="27" t="str">
        <f t="shared" ref="K7" ca="1" si="22">OFFSET(K$5,$B7,0)</f>
        <v>-</v>
      </c>
      <c r="L7" s="27" t="str">
        <f t="shared" ca="1" si="21"/>
        <v>-</v>
      </c>
      <c r="M7" s="27" t="str">
        <f t="shared" ca="1" si="21"/>
        <v>-</v>
      </c>
      <c r="N7" s="27" t="str">
        <f t="shared" ca="1" si="21"/>
        <v>-</v>
      </c>
      <c r="O7" s="27" t="str">
        <f t="shared" ca="1" si="21"/>
        <v>-</v>
      </c>
      <c r="P7" s="27" t="str">
        <f t="shared" ca="1" si="21"/>
        <v>-</v>
      </c>
      <c r="Q7" s="27">
        <f t="shared" ca="1" si="21"/>
        <v>1</v>
      </c>
      <c r="R7" s="27">
        <f t="shared" ca="1" si="21"/>
        <v>1</v>
      </c>
      <c r="S7" s="27" t="str">
        <f t="shared" ca="1" si="21"/>
        <v>-</v>
      </c>
      <c r="T7" s="27" t="str">
        <f t="shared" ca="1" si="21"/>
        <v>-</v>
      </c>
      <c r="U7" s="27" t="str">
        <f t="shared" ref="U7" ca="1" si="23">OFFSET(U$5,$B7,0)</f>
        <v>-</v>
      </c>
      <c r="V7" s="27" t="str">
        <f t="shared" ca="1" si="21"/>
        <v>-</v>
      </c>
      <c r="W7" s="27" t="str">
        <f t="shared" ca="1" si="21"/>
        <v>-</v>
      </c>
      <c r="X7" s="27" t="str">
        <f t="shared" ref="X7:Z7" ca="1" si="24">OFFSET(X$5,$B7,0)</f>
        <v>-</v>
      </c>
      <c r="Y7" s="27" t="str">
        <f t="shared" ca="1" si="21"/>
        <v>-</v>
      </c>
      <c r="Z7" s="27" t="str">
        <f t="shared" ca="1" si="24"/>
        <v>-</v>
      </c>
      <c r="AA7" s="27" t="str">
        <f t="shared" ca="1" si="21"/>
        <v>-</v>
      </c>
      <c r="AB7" s="27" t="str">
        <f t="shared" ca="1" si="21"/>
        <v>-</v>
      </c>
      <c r="AC7" s="27" t="str">
        <f t="shared" ca="1" si="21"/>
        <v>-</v>
      </c>
      <c r="AD7" s="27" t="str">
        <f t="shared" ref="AD7" ca="1" si="25">OFFSET(AD$5,$B7,0)</f>
        <v>-</v>
      </c>
      <c r="AE7" s="27" t="str">
        <f t="shared" ca="1" si="21"/>
        <v>-</v>
      </c>
      <c r="AF7" s="27" t="str">
        <f t="shared" ca="1" si="21"/>
        <v>-</v>
      </c>
      <c r="AG7" s="27" t="str">
        <f t="shared" ca="1" si="21"/>
        <v>-</v>
      </c>
      <c r="AH7" s="27" t="str">
        <f t="shared" ca="1" si="21"/>
        <v>-</v>
      </c>
      <c r="AI7" s="27" t="str">
        <f t="shared" ca="1" si="21"/>
        <v>-</v>
      </c>
      <c r="AJ7" s="27" t="str">
        <f t="shared" ca="1" si="21"/>
        <v>-</v>
      </c>
      <c r="AK7" s="27" t="str">
        <f t="shared" ca="1" si="21"/>
        <v>-</v>
      </c>
      <c r="AL7" s="27" t="str">
        <f t="shared" ca="1" si="21"/>
        <v>-</v>
      </c>
      <c r="AM7" s="27" t="str">
        <f t="shared" ca="1" si="21"/>
        <v>-</v>
      </c>
      <c r="AN7" s="27" t="str">
        <f t="shared" ca="1" si="21"/>
        <v>-</v>
      </c>
      <c r="AO7" s="27" t="str">
        <f t="shared" ca="1" si="21"/>
        <v>-</v>
      </c>
      <c r="AP7" s="27" t="str">
        <f t="shared" ca="1" si="21"/>
        <v>-</v>
      </c>
      <c r="AQ7" s="27" t="str">
        <f t="shared" ca="1" si="21"/>
        <v>-</v>
      </c>
      <c r="AR7" s="27" t="str">
        <f t="shared" ca="1" si="21"/>
        <v>-</v>
      </c>
      <c r="AS7" s="27" t="str">
        <f t="shared" ca="1" si="21"/>
        <v>-</v>
      </c>
      <c r="AT7" s="27" t="str">
        <f t="shared" ca="1" si="21"/>
        <v>-</v>
      </c>
      <c r="AU7" s="27" t="str">
        <f t="shared" ca="1" si="21"/>
        <v>-</v>
      </c>
      <c r="AV7" s="27" t="str">
        <f t="shared" ca="1" si="21"/>
        <v>-</v>
      </c>
      <c r="AW7" s="27" t="str">
        <f ca="1">OFFSET(AW$5,$B7,0)</f>
        <v>-</v>
      </c>
      <c r="AX7" s="27" t="str">
        <f t="shared" ca="1" si="21"/>
        <v>-</v>
      </c>
      <c r="AY7" s="27" t="str">
        <f t="shared" ca="1" si="21"/>
        <v>-</v>
      </c>
      <c r="AZ7" s="27" t="str">
        <f t="shared" ca="1" si="21"/>
        <v>-</v>
      </c>
      <c r="BA7" s="27" t="str">
        <f t="shared" ca="1" si="21"/>
        <v>-</v>
      </c>
      <c r="BB7" s="27" t="str">
        <f t="shared" ca="1" si="21"/>
        <v>-</v>
      </c>
      <c r="BC7" s="27" t="str">
        <f t="shared" ca="1" si="21"/>
        <v>-</v>
      </c>
      <c r="BD7" s="27" t="str">
        <f t="shared" ca="1" si="21"/>
        <v>-</v>
      </c>
      <c r="BE7" s="27" t="str">
        <f t="shared" ca="1" si="21"/>
        <v>-</v>
      </c>
      <c r="BF7" s="27" t="str">
        <f t="shared" ca="1" si="21"/>
        <v>-</v>
      </c>
      <c r="BG7" s="27" t="str">
        <f t="shared" ca="1" si="21"/>
        <v>-</v>
      </c>
      <c r="BH7" s="27" t="str">
        <f t="shared" ca="1" si="21"/>
        <v>-</v>
      </c>
      <c r="BI7" s="27" t="str">
        <f t="shared" ca="1" si="21"/>
        <v>-</v>
      </c>
      <c r="BJ7" s="27" t="str">
        <f t="shared" ca="1" si="21"/>
        <v>-</v>
      </c>
      <c r="BK7" s="27" t="str">
        <f t="shared" ca="1" si="21"/>
        <v>-</v>
      </c>
      <c r="BL7" s="27" t="str">
        <f t="shared" ca="1" si="21"/>
        <v>-</v>
      </c>
      <c r="BM7" s="27" t="str">
        <f t="shared" ca="1" si="21"/>
        <v>-</v>
      </c>
      <c r="BN7" s="27">
        <f t="shared" ca="1" si="21"/>
        <v>0</v>
      </c>
      <c r="BO7" s="27">
        <f t="shared" ca="1" si="21"/>
        <v>0</v>
      </c>
      <c r="BP7" s="27">
        <f t="shared" ref="BP7:BQ7" ca="1" si="26">OFFSET(BP$5,$B7,0)</f>
        <v>0</v>
      </c>
      <c r="BQ7" s="27">
        <f t="shared" ca="1" si="26"/>
        <v>0</v>
      </c>
      <c r="BR7" s="27" t="str">
        <f t="shared" ref="BR7:BS7" ca="1" si="27">OFFSET(BR$5,$B7,0)</f>
        <v>-</v>
      </c>
      <c r="BS7" s="27" t="str">
        <f t="shared" ca="1" si="27"/>
        <v>-</v>
      </c>
      <c r="BT7" s="27" t="str">
        <f t="shared" ca="1" si="21"/>
        <v>-</v>
      </c>
      <c r="BU7" s="27" t="str">
        <f t="shared" ca="1" si="21"/>
        <v>-</v>
      </c>
      <c r="BV7" s="27" t="str">
        <f t="shared" ca="1" si="21"/>
        <v>-</v>
      </c>
      <c r="BW7" s="27" t="str">
        <f t="shared" ca="1" si="21"/>
        <v>-</v>
      </c>
      <c r="BX7" s="27" t="str">
        <f t="shared" ca="1" si="21"/>
        <v>-</v>
      </c>
      <c r="BY7" s="27" t="str">
        <f t="shared" ref="BY7:BZ7" ca="1" si="28">OFFSET(BY$5,$B7,0)</f>
        <v>-</v>
      </c>
      <c r="BZ7" s="27" t="str">
        <f t="shared" ca="1" si="28"/>
        <v>-</v>
      </c>
      <c r="CA7" s="27">
        <f t="shared" ca="1" si="21"/>
        <v>1</v>
      </c>
      <c r="CB7" s="27" t="str">
        <f t="shared" ca="1" si="21"/>
        <v>-</v>
      </c>
      <c r="CC7" s="27" t="str">
        <f t="shared" ca="1" si="21"/>
        <v>-</v>
      </c>
      <c r="CD7" s="27" t="str">
        <f t="shared" ca="1" si="21"/>
        <v>-</v>
      </c>
      <c r="CE7" s="27" t="str">
        <f t="shared" ca="1" si="21"/>
        <v>-</v>
      </c>
      <c r="CF7" s="27" t="b">
        <f t="shared" ca="1" si="21"/>
        <v>1</v>
      </c>
      <c r="CG7" s="27" t="str">
        <f t="shared" ca="1" si="21"/>
        <v>-</v>
      </c>
      <c r="CH7" s="27">
        <f t="shared" ca="1" si="21"/>
        <v>0</v>
      </c>
      <c r="CI7" s="27" t="str">
        <f t="shared" ca="1" si="21"/>
        <v>-</v>
      </c>
      <c r="CJ7" s="27">
        <f t="shared" ca="1" si="21"/>
        <v>1</v>
      </c>
      <c r="CK7" s="27">
        <f t="shared" ca="1" si="21"/>
        <v>0</v>
      </c>
      <c r="CL7" s="27">
        <f t="shared" ca="1" si="21"/>
        <v>1</v>
      </c>
      <c r="CM7" s="27">
        <f t="shared" ca="1" si="21"/>
        <v>1</v>
      </c>
      <c r="CN7" s="27">
        <f t="shared" ca="1" si="21"/>
        <v>1</v>
      </c>
      <c r="CO7" s="27">
        <f t="shared" ca="1" si="21"/>
        <v>0</v>
      </c>
      <c r="CP7" s="27">
        <f t="shared" ca="1" si="21"/>
        <v>0</v>
      </c>
      <c r="CQ7" s="27">
        <f t="shared" ca="1" si="21"/>
        <v>0</v>
      </c>
      <c r="CR7" s="27">
        <f t="shared" ca="1" si="21"/>
        <v>0</v>
      </c>
      <c r="CS7" s="27">
        <f t="shared" ca="1" si="21"/>
        <v>1</v>
      </c>
      <c r="CT7" s="27">
        <f t="shared" ca="1" si="21"/>
        <v>0</v>
      </c>
      <c r="CU7" s="27">
        <f t="shared" ref="CU7:ES7" ca="1" si="29">OFFSET(CU$5,$B7,0)</f>
        <v>0</v>
      </c>
      <c r="CV7" s="27">
        <f t="shared" ca="1" si="29"/>
        <v>0</v>
      </c>
      <c r="CW7" s="27">
        <f t="shared" ca="1" si="29"/>
        <v>0</v>
      </c>
      <c r="CX7" s="27">
        <f t="shared" ca="1" si="29"/>
        <v>0</v>
      </c>
      <c r="CY7" s="27">
        <f t="shared" ca="1" si="29"/>
        <v>1</v>
      </c>
      <c r="CZ7" s="27">
        <f t="shared" ca="1" si="29"/>
        <v>0</v>
      </c>
      <c r="DA7" s="27">
        <f t="shared" ca="1" si="29"/>
        <v>0</v>
      </c>
      <c r="DB7" s="27">
        <f t="shared" ca="1" si="29"/>
        <v>0</v>
      </c>
      <c r="DC7" s="27">
        <f t="shared" ca="1" si="29"/>
        <v>0</v>
      </c>
      <c r="DD7" s="27">
        <f t="shared" ca="1" si="29"/>
        <v>0</v>
      </c>
      <c r="DE7" s="27">
        <f t="shared" ca="1" si="29"/>
        <v>0</v>
      </c>
      <c r="DF7" s="27">
        <f t="shared" ca="1" si="29"/>
        <v>0</v>
      </c>
      <c r="DG7" s="27" t="str">
        <f t="shared" ca="1" si="29"/>
        <v>-</v>
      </c>
      <c r="DH7" s="27" t="str">
        <f t="shared" ca="1" si="29"/>
        <v>-</v>
      </c>
      <c r="DI7" s="27" t="str">
        <f t="shared" ca="1" si="29"/>
        <v>-</v>
      </c>
      <c r="DJ7" s="27" t="str">
        <f t="shared" ca="1" si="29"/>
        <v>-</v>
      </c>
      <c r="DK7" s="27" t="str">
        <f t="shared" ca="1" si="29"/>
        <v>-</v>
      </c>
      <c r="DL7" s="27" t="str">
        <f t="shared" ca="1" si="29"/>
        <v>-</v>
      </c>
      <c r="DM7" s="27" t="b">
        <f t="shared" ca="1" si="29"/>
        <v>0</v>
      </c>
      <c r="DN7" s="27" t="b">
        <f t="shared" ca="1" si="29"/>
        <v>0</v>
      </c>
      <c r="DO7" s="27" t="b">
        <f t="shared" ca="1" si="29"/>
        <v>1</v>
      </c>
      <c r="DP7" s="27">
        <f t="shared" ca="1" si="29"/>
        <v>1</v>
      </c>
      <c r="DQ7" s="27" t="str">
        <f t="shared" ca="1" si="29"/>
        <v>-</v>
      </c>
      <c r="DR7" s="27" t="str">
        <f t="shared" ca="1" si="29"/>
        <v>-</v>
      </c>
      <c r="DS7" s="27" t="str">
        <f t="shared" ca="1" si="29"/>
        <v>-</v>
      </c>
      <c r="DT7" s="27" t="str">
        <f t="shared" ca="1" si="29"/>
        <v>-</v>
      </c>
      <c r="DU7" s="27" t="str">
        <f t="shared" ca="1" si="29"/>
        <v>-</v>
      </c>
      <c r="DV7" s="27" t="b">
        <f t="shared" ca="1" si="29"/>
        <v>1</v>
      </c>
      <c r="DW7" s="27" t="str">
        <f t="shared" ca="1" si="29"/>
        <v>-</v>
      </c>
      <c r="DX7" s="27">
        <f t="shared" ca="1" si="29"/>
        <v>0</v>
      </c>
      <c r="DY7" s="27" t="str">
        <f t="shared" ca="1" si="29"/>
        <v>-</v>
      </c>
      <c r="DZ7" s="27" t="str">
        <f t="shared" ca="1" si="29"/>
        <v>-</v>
      </c>
      <c r="EA7" s="27">
        <f t="shared" ca="1" si="29"/>
        <v>500</v>
      </c>
      <c r="EB7" s="27">
        <f t="shared" ca="1" si="29"/>
        <v>500</v>
      </c>
      <c r="EC7" s="27">
        <f ca="1">OFFSET(EC$5,$B7,0)</f>
        <v>1</v>
      </c>
      <c r="ED7" s="27">
        <f t="shared" ca="1" si="29"/>
        <v>0</v>
      </c>
      <c r="EE7" s="27">
        <f ca="1">OFFSET(EE$5,$B7,0)</f>
        <v>1</v>
      </c>
      <c r="EF7" s="27">
        <f ca="1">OFFSET(EF$5,$B7,0)</f>
        <v>1</v>
      </c>
      <c r="EG7" s="27">
        <f t="shared" ca="1" si="29"/>
        <v>0</v>
      </c>
      <c r="EH7" s="27" t="str">
        <f t="shared" ca="1" si="29"/>
        <v>-</v>
      </c>
      <c r="EI7" s="27" t="str">
        <f t="shared" ca="1" si="29"/>
        <v>-</v>
      </c>
      <c r="EJ7" s="27" t="str">
        <f t="shared" ca="1" si="29"/>
        <v>-</v>
      </c>
      <c r="EK7" s="27" t="str">
        <f ca="1">OFFSET(EK$5,$B7,0)</f>
        <v>-</v>
      </c>
      <c r="EL7" s="27">
        <f t="shared" ca="1" si="29"/>
        <v>1</v>
      </c>
      <c r="EM7" s="27">
        <f t="shared" ca="1" si="29"/>
        <v>1</v>
      </c>
      <c r="EN7" s="27">
        <f t="shared" ca="1" si="29"/>
        <v>1</v>
      </c>
      <c r="EO7" s="27">
        <f ca="1">OFFSET(EO$5,$B7,0)</f>
        <v>0</v>
      </c>
      <c r="EP7" s="27" t="str">
        <f t="shared" ca="1" si="29"/>
        <v>-</v>
      </c>
      <c r="EQ7" s="27" t="str">
        <f t="shared" ca="1" si="29"/>
        <v>-</v>
      </c>
      <c r="ER7" s="27">
        <f t="shared" ca="1" si="29"/>
        <v>0</v>
      </c>
      <c r="ES7" s="27">
        <f t="shared" ca="1" si="29"/>
        <v>0</v>
      </c>
      <c r="ET7" s="34">
        <v>0</v>
      </c>
    </row>
    <row r="8" spans="1:150" collapsed="1">
      <c r="A8" s="31"/>
      <c r="B8" s="31"/>
      <c r="D8" t="b">
        <v>0</v>
      </c>
      <c r="E8" s="19"/>
      <c r="F8" s="19"/>
      <c r="H8" s="15" t="s">
        <v>409</v>
      </c>
      <c r="I8" s="13" t="str">
        <f>IF(MATCH(H8,H$5:H8,0)=(COUNTA(H$5:H8)),"-","Dup")</f>
        <v>-</v>
      </c>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34">
        <v>0</v>
      </c>
    </row>
    <row r="9" spans="1:150">
      <c r="A9" s="31">
        <f t="shared" si="10"/>
        <v>4</v>
      </c>
      <c r="B9" s="31"/>
      <c r="C9">
        <v>1</v>
      </c>
      <c r="D9" t="b">
        <v>1</v>
      </c>
      <c r="E9" t="b">
        <v>1</v>
      </c>
      <c r="F9" t="b">
        <v>1</v>
      </c>
      <c r="H9" s="47" t="str">
        <f>"Quick test"</f>
        <v>Quick test</v>
      </c>
      <c r="I9" s="13" t="str">
        <f>IF(MATCH(H9,H$5:H9,0)=(COUNTA(H$5:H9)),"-","Dup")</f>
        <v>-</v>
      </c>
      <c r="J9" s="18" t="str">
        <f>J$6</f>
        <v>-</v>
      </c>
      <c r="K9" s="18" t="str">
        <f>K$6</f>
        <v>-</v>
      </c>
      <c r="L9" s="26" t="b">
        <v>1</v>
      </c>
      <c r="M9" s="26" t="b">
        <v>1</v>
      </c>
      <c r="N9" s="26" t="b">
        <v>1</v>
      </c>
      <c r="O9" s="26" t="b">
        <v>1</v>
      </c>
      <c r="P9" s="26" t="b">
        <v>1</v>
      </c>
      <c r="Q9" s="18">
        <f t="shared" ref="Q9:AT9" si="30">Q$6</f>
        <v>1</v>
      </c>
      <c r="R9" s="18">
        <f t="shared" si="30"/>
        <v>1</v>
      </c>
      <c r="S9" s="18" t="str">
        <f t="shared" si="30"/>
        <v>-</v>
      </c>
      <c r="T9" s="18" t="str">
        <f t="shared" si="30"/>
        <v>-</v>
      </c>
      <c r="U9" s="18" t="str">
        <f t="shared" si="30"/>
        <v>-</v>
      </c>
      <c r="V9" s="18" t="str">
        <f t="shared" si="30"/>
        <v>-</v>
      </c>
      <c r="W9" s="18" t="str">
        <f t="shared" si="30"/>
        <v>-</v>
      </c>
      <c r="X9" s="18" t="str">
        <f t="shared" si="30"/>
        <v>-</v>
      </c>
      <c r="Y9" s="18" t="str">
        <f t="shared" si="30"/>
        <v>-</v>
      </c>
      <c r="Z9" s="18" t="str">
        <f t="shared" si="30"/>
        <v>-</v>
      </c>
      <c r="AA9" s="18" t="str">
        <f t="shared" si="30"/>
        <v>-</v>
      </c>
      <c r="AB9" s="18" t="str">
        <f t="shared" si="30"/>
        <v>-</v>
      </c>
      <c r="AC9" s="18" t="str">
        <f t="shared" si="30"/>
        <v>-</v>
      </c>
      <c r="AD9" s="18" t="str">
        <f t="shared" si="30"/>
        <v>-</v>
      </c>
      <c r="AE9" s="18" t="str">
        <f t="shared" si="30"/>
        <v>-</v>
      </c>
      <c r="AF9" s="18" t="str">
        <f t="shared" si="30"/>
        <v>-</v>
      </c>
      <c r="AG9" s="18" t="str">
        <f t="shared" si="30"/>
        <v>-</v>
      </c>
      <c r="AH9" s="18" t="str">
        <f t="shared" si="30"/>
        <v>-</v>
      </c>
      <c r="AI9" s="18" t="str">
        <f t="shared" si="30"/>
        <v>-</v>
      </c>
      <c r="AJ9" s="18" t="str">
        <f t="shared" si="30"/>
        <v>-</v>
      </c>
      <c r="AK9" s="18" t="str">
        <f t="shared" si="30"/>
        <v>-</v>
      </c>
      <c r="AL9" s="18" t="str">
        <f t="shared" si="30"/>
        <v>-</v>
      </c>
      <c r="AM9" s="18" t="str">
        <f t="shared" si="30"/>
        <v>-</v>
      </c>
      <c r="AN9" s="18" t="str">
        <f t="shared" si="30"/>
        <v>-</v>
      </c>
      <c r="AO9" s="18" t="str">
        <f t="shared" si="30"/>
        <v>-</v>
      </c>
      <c r="AP9" s="18" t="str">
        <f t="shared" si="30"/>
        <v>-</v>
      </c>
      <c r="AQ9" s="18" t="str">
        <f t="shared" si="30"/>
        <v>-</v>
      </c>
      <c r="AR9" s="18" t="str">
        <f t="shared" si="30"/>
        <v>-</v>
      </c>
      <c r="AS9" s="18" t="str">
        <f t="shared" si="30"/>
        <v>-</v>
      </c>
      <c r="AT9" s="18" t="str">
        <f t="shared" si="30"/>
        <v>-</v>
      </c>
      <c r="AU9" s="18" t="str">
        <f t="shared" ref="AU9:AW13" si="31">AU$6</f>
        <v>-</v>
      </c>
      <c r="AV9" s="18" t="str">
        <f t="shared" si="31"/>
        <v>-</v>
      </c>
      <c r="AW9" s="18" t="str">
        <f t="shared" si="31"/>
        <v>-</v>
      </c>
      <c r="AX9" s="26">
        <v>1</v>
      </c>
      <c r="AY9" s="26">
        <v>1</v>
      </c>
      <c r="AZ9" s="18" t="str">
        <f t="shared" ref="AZ9:BM9" si="32">AZ$6</f>
        <v>-</v>
      </c>
      <c r="BA9" s="18" t="str">
        <f t="shared" si="32"/>
        <v>-</v>
      </c>
      <c r="BB9" s="18" t="str">
        <f t="shared" si="32"/>
        <v>-</v>
      </c>
      <c r="BC9" s="18" t="str">
        <f t="shared" si="32"/>
        <v>-</v>
      </c>
      <c r="BD9" s="18" t="str">
        <f t="shared" si="32"/>
        <v>-</v>
      </c>
      <c r="BE9" s="18" t="str">
        <f t="shared" si="32"/>
        <v>-</v>
      </c>
      <c r="BF9" s="18" t="str">
        <f t="shared" si="32"/>
        <v>-</v>
      </c>
      <c r="BG9" s="18" t="str">
        <f t="shared" si="32"/>
        <v>-</v>
      </c>
      <c r="BH9" s="26">
        <v>0.3</v>
      </c>
      <c r="BI9" s="18" t="str">
        <f t="shared" si="32"/>
        <v>-</v>
      </c>
      <c r="BJ9" s="18" t="str">
        <f t="shared" si="32"/>
        <v>-</v>
      </c>
      <c r="BK9" s="18" t="str">
        <f t="shared" si="32"/>
        <v>-</v>
      </c>
      <c r="BL9" s="18" t="str">
        <f t="shared" si="32"/>
        <v>-</v>
      </c>
      <c r="BM9" s="18" t="str">
        <f t="shared" si="32"/>
        <v>-</v>
      </c>
      <c r="BN9" s="18">
        <f t="shared" ref="BN9:CE9" si="33">BN$6</f>
        <v>0</v>
      </c>
      <c r="BO9" s="18">
        <f t="shared" si="33"/>
        <v>0</v>
      </c>
      <c r="BP9" s="18">
        <f t="shared" si="33"/>
        <v>0</v>
      </c>
      <c r="BQ9" s="18">
        <f t="shared" si="33"/>
        <v>0</v>
      </c>
      <c r="BR9" s="18" t="str">
        <f t="shared" si="33"/>
        <v>-</v>
      </c>
      <c r="BS9" s="18" t="str">
        <f t="shared" si="33"/>
        <v>-</v>
      </c>
      <c r="BT9" s="18" t="str">
        <f t="shared" si="33"/>
        <v>-</v>
      </c>
      <c r="BU9" s="18" t="str">
        <f t="shared" si="33"/>
        <v>-</v>
      </c>
      <c r="BV9" s="18" t="str">
        <f t="shared" si="33"/>
        <v>-</v>
      </c>
      <c r="BW9" s="18" t="str">
        <f t="shared" si="33"/>
        <v>-</v>
      </c>
      <c r="BX9" s="18" t="str">
        <f t="shared" si="33"/>
        <v>-</v>
      </c>
      <c r="BY9" s="18" t="str">
        <f t="shared" si="33"/>
        <v>-</v>
      </c>
      <c r="BZ9" s="18" t="str">
        <f t="shared" si="33"/>
        <v>-</v>
      </c>
      <c r="CA9" s="18">
        <f t="shared" si="33"/>
        <v>1</v>
      </c>
      <c r="CB9" s="18" t="str">
        <f t="shared" si="33"/>
        <v>-</v>
      </c>
      <c r="CC9" s="18" t="str">
        <f t="shared" si="33"/>
        <v>-</v>
      </c>
      <c r="CD9" s="18" t="str">
        <f t="shared" si="33"/>
        <v>-</v>
      </c>
      <c r="CE9" s="18" t="str">
        <f t="shared" si="33"/>
        <v>-</v>
      </c>
      <c r="CF9" s="26" t="s">
        <v>37</v>
      </c>
      <c r="CG9" s="18" t="str">
        <f t="shared" ref="CG9:DL9" si="34">CG$6</f>
        <v>-</v>
      </c>
      <c r="CH9" s="18">
        <f t="shared" si="34"/>
        <v>0</v>
      </c>
      <c r="CI9" s="18" t="str">
        <f t="shared" si="34"/>
        <v>-</v>
      </c>
      <c r="CJ9" s="18">
        <f t="shared" si="34"/>
        <v>1</v>
      </c>
      <c r="CK9" s="18">
        <f t="shared" si="34"/>
        <v>0</v>
      </c>
      <c r="CL9" s="18">
        <f t="shared" si="34"/>
        <v>1</v>
      </c>
      <c r="CM9" s="18">
        <f t="shared" si="34"/>
        <v>1</v>
      </c>
      <c r="CN9" s="18">
        <f t="shared" si="34"/>
        <v>1</v>
      </c>
      <c r="CO9" s="18">
        <f t="shared" si="34"/>
        <v>0</v>
      </c>
      <c r="CP9" s="18">
        <f t="shared" si="34"/>
        <v>0</v>
      </c>
      <c r="CQ9" s="18">
        <f t="shared" si="34"/>
        <v>0</v>
      </c>
      <c r="CR9" s="18">
        <f t="shared" si="34"/>
        <v>0</v>
      </c>
      <c r="CS9" s="18">
        <f t="shared" si="34"/>
        <v>1</v>
      </c>
      <c r="CT9" s="18">
        <f t="shared" si="34"/>
        <v>0</v>
      </c>
      <c r="CU9" s="18">
        <f t="shared" si="34"/>
        <v>0</v>
      </c>
      <c r="CV9" s="18">
        <f t="shared" si="34"/>
        <v>0</v>
      </c>
      <c r="CW9" s="18">
        <f t="shared" si="34"/>
        <v>0</v>
      </c>
      <c r="CX9" s="18">
        <f t="shared" si="34"/>
        <v>0</v>
      </c>
      <c r="CY9" s="18">
        <f t="shared" si="34"/>
        <v>1</v>
      </c>
      <c r="CZ9" s="18">
        <f t="shared" si="34"/>
        <v>0</v>
      </c>
      <c r="DA9" s="18">
        <f t="shared" si="34"/>
        <v>0</v>
      </c>
      <c r="DB9" s="18">
        <f t="shared" si="34"/>
        <v>0</v>
      </c>
      <c r="DC9" s="18">
        <f t="shared" si="34"/>
        <v>0</v>
      </c>
      <c r="DD9" s="18">
        <f t="shared" si="34"/>
        <v>0</v>
      </c>
      <c r="DE9" s="18">
        <f t="shared" si="34"/>
        <v>0</v>
      </c>
      <c r="DF9" s="18">
        <f t="shared" si="34"/>
        <v>0</v>
      </c>
      <c r="DG9" s="18" t="str">
        <f t="shared" si="34"/>
        <v>-</v>
      </c>
      <c r="DH9" s="18" t="str">
        <f t="shared" si="34"/>
        <v>-</v>
      </c>
      <c r="DI9" s="18" t="str">
        <f t="shared" si="34"/>
        <v>-</v>
      </c>
      <c r="DJ9" s="18" t="str">
        <f t="shared" si="34"/>
        <v>-</v>
      </c>
      <c r="DK9" s="18" t="str">
        <f t="shared" si="34"/>
        <v>-</v>
      </c>
      <c r="DL9" s="18" t="str">
        <f t="shared" si="34"/>
        <v>-</v>
      </c>
      <c r="DM9" s="18" t="b">
        <f t="shared" ref="DM9:ES9" si="35">DM$6</f>
        <v>0</v>
      </c>
      <c r="DN9" s="18" t="b">
        <f t="shared" si="35"/>
        <v>0</v>
      </c>
      <c r="DO9" s="18" t="b">
        <f t="shared" si="35"/>
        <v>1</v>
      </c>
      <c r="DP9" s="18">
        <f t="shared" si="35"/>
        <v>1</v>
      </c>
      <c r="DQ9" s="18" t="str">
        <f t="shared" si="35"/>
        <v>-</v>
      </c>
      <c r="DR9" s="18" t="str">
        <f t="shared" si="35"/>
        <v>-</v>
      </c>
      <c r="DS9" s="18" t="str">
        <f t="shared" si="35"/>
        <v>-</v>
      </c>
      <c r="DT9" s="18" t="str">
        <f t="shared" si="35"/>
        <v>-</v>
      </c>
      <c r="DU9" s="18" t="str">
        <f t="shared" si="35"/>
        <v>-</v>
      </c>
      <c r="DV9" s="18" t="b">
        <f t="shared" si="35"/>
        <v>1</v>
      </c>
      <c r="DW9" s="18" t="str">
        <f t="shared" si="35"/>
        <v>-</v>
      </c>
      <c r="DX9" s="18">
        <f t="shared" si="35"/>
        <v>0</v>
      </c>
      <c r="DY9" s="18" t="str">
        <f t="shared" si="35"/>
        <v>-</v>
      </c>
      <c r="DZ9" s="18" t="str">
        <f t="shared" si="35"/>
        <v>-</v>
      </c>
      <c r="EA9" s="18">
        <f t="shared" si="35"/>
        <v>500</v>
      </c>
      <c r="EB9" s="18">
        <f t="shared" si="35"/>
        <v>500</v>
      </c>
      <c r="EC9" s="18">
        <f t="shared" si="35"/>
        <v>1</v>
      </c>
      <c r="ED9" s="18">
        <f t="shared" si="35"/>
        <v>0</v>
      </c>
      <c r="EE9" s="18">
        <f t="shared" si="35"/>
        <v>1</v>
      </c>
      <c r="EF9" s="18">
        <f t="shared" si="35"/>
        <v>1</v>
      </c>
      <c r="EG9" s="18">
        <f t="shared" si="35"/>
        <v>0</v>
      </c>
      <c r="EH9" s="18" t="str">
        <f t="shared" si="35"/>
        <v>-</v>
      </c>
      <c r="EI9" s="18" t="str">
        <f t="shared" si="35"/>
        <v>-</v>
      </c>
      <c r="EJ9" s="18" t="str">
        <f t="shared" si="35"/>
        <v>-</v>
      </c>
      <c r="EK9" s="18" t="str">
        <f t="shared" si="35"/>
        <v>-</v>
      </c>
      <c r="EL9" s="18">
        <f t="shared" si="35"/>
        <v>1</v>
      </c>
      <c r="EM9" s="18">
        <f t="shared" si="35"/>
        <v>1</v>
      </c>
      <c r="EN9" s="18">
        <f t="shared" si="35"/>
        <v>1</v>
      </c>
      <c r="EO9" s="18">
        <f t="shared" si="35"/>
        <v>0</v>
      </c>
      <c r="EP9" s="18" t="str">
        <f t="shared" si="35"/>
        <v>-</v>
      </c>
      <c r="EQ9" s="18" t="str">
        <f t="shared" si="35"/>
        <v>-</v>
      </c>
      <c r="ER9" s="18">
        <f t="shared" si="35"/>
        <v>0</v>
      </c>
      <c r="ES9" s="18">
        <f t="shared" si="35"/>
        <v>0</v>
      </c>
      <c r="ET9" s="34">
        <v>0</v>
      </c>
    </row>
    <row r="10" spans="1:150" outlineLevel="1">
      <c r="A10" s="31">
        <f t="shared" si="10"/>
        <v>5</v>
      </c>
      <c r="B10" s="31">
        <f>$A$9</f>
        <v>4</v>
      </c>
      <c r="C10">
        <v>1</v>
      </c>
      <c r="D10" t="b">
        <v>1</v>
      </c>
      <c r="E10" t="b">
        <v>0</v>
      </c>
      <c r="F10" t="b">
        <v>0</v>
      </c>
      <c r="H10" s="47" t="s">
        <v>499</v>
      </c>
      <c r="I10" s="13" t="str">
        <f>IF(MATCH(H10,H$5:H10,0)=(COUNTA(H$5:H10)),"-","Dup")</f>
        <v>-</v>
      </c>
      <c r="J10" s="27" t="str">
        <f t="shared" ref="J10:R11" ca="1" si="36">OFFSET(J$5,$B10,0)</f>
        <v>-</v>
      </c>
      <c r="K10" s="27" t="str">
        <f t="shared" ca="1" si="36"/>
        <v>-</v>
      </c>
      <c r="L10" s="26" t="b">
        <v>0</v>
      </c>
      <c r="M10" s="26" t="b">
        <v>0</v>
      </c>
      <c r="N10" s="26" t="b">
        <v>0</v>
      </c>
      <c r="O10" s="26" t="b">
        <v>0</v>
      </c>
      <c r="P10" s="26" t="b">
        <v>0</v>
      </c>
      <c r="Q10" s="27">
        <f t="shared" ref="Q10:BM11" ca="1" si="37">OFFSET(Q$5,$B10,0)</f>
        <v>1</v>
      </c>
      <c r="R10" s="27">
        <f t="shared" ca="1" si="37"/>
        <v>1</v>
      </c>
      <c r="S10" s="27" t="str">
        <f t="shared" ca="1" si="37"/>
        <v>-</v>
      </c>
      <c r="T10" s="27" t="str">
        <f t="shared" ca="1" si="37"/>
        <v>-</v>
      </c>
      <c r="U10" s="27" t="str">
        <f t="shared" ca="1" si="37"/>
        <v>-</v>
      </c>
      <c r="V10" s="27" t="str">
        <f t="shared" ca="1" si="37"/>
        <v>-</v>
      </c>
      <c r="W10" s="27" t="str">
        <f t="shared" ca="1" si="37"/>
        <v>-</v>
      </c>
      <c r="X10" s="27" t="str">
        <f t="shared" ca="1" si="37"/>
        <v>-</v>
      </c>
      <c r="Y10" s="27" t="str">
        <f t="shared" ca="1" si="37"/>
        <v>-</v>
      </c>
      <c r="Z10" s="27" t="str">
        <f t="shared" ca="1" si="37"/>
        <v>-</v>
      </c>
      <c r="AA10" s="27" t="str">
        <f t="shared" ca="1" si="37"/>
        <v>-</v>
      </c>
      <c r="AB10" s="27" t="str">
        <f t="shared" ca="1" si="37"/>
        <v>-</v>
      </c>
      <c r="AC10" s="27" t="str">
        <f t="shared" ca="1" si="37"/>
        <v>-</v>
      </c>
      <c r="AD10" s="27" t="str">
        <f t="shared" ca="1" si="37"/>
        <v>-</v>
      </c>
      <c r="AE10" s="27" t="str">
        <f t="shared" ca="1" si="37"/>
        <v>-</v>
      </c>
      <c r="AF10" s="27" t="str">
        <f t="shared" ca="1" si="37"/>
        <v>-</v>
      </c>
      <c r="AG10" s="27" t="str">
        <f t="shared" ca="1" si="37"/>
        <v>-</v>
      </c>
      <c r="AH10" s="27" t="str">
        <f t="shared" ca="1" si="37"/>
        <v>-</v>
      </c>
      <c r="AI10" s="27" t="str">
        <f t="shared" ca="1" si="37"/>
        <v>-</v>
      </c>
      <c r="AJ10" s="27" t="str">
        <f t="shared" ca="1" si="37"/>
        <v>-</v>
      </c>
      <c r="AK10" s="27" t="str">
        <f t="shared" ca="1" si="37"/>
        <v>-</v>
      </c>
      <c r="AL10" s="27" t="str">
        <f t="shared" ca="1" si="37"/>
        <v>-</v>
      </c>
      <c r="AM10" s="27" t="str">
        <f t="shared" ca="1" si="37"/>
        <v>-</v>
      </c>
      <c r="AN10" s="27" t="str">
        <f t="shared" ca="1" si="37"/>
        <v>-</v>
      </c>
      <c r="AO10" s="27" t="str">
        <f t="shared" ca="1" si="37"/>
        <v>-</v>
      </c>
      <c r="AP10" s="27" t="str">
        <f t="shared" ca="1" si="37"/>
        <v>-</v>
      </c>
      <c r="AQ10" s="27" t="str">
        <f t="shared" ca="1" si="37"/>
        <v>-</v>
      </c>
      <c r="AR10" s="27" t="str">
        <f t="shared" ca="1" si="37"/>
        <v>-</v>
      </c>
      <c r="AS10" s="27" t="str">
        <f t="shared" ca="1" si="37"/>
        <v>-</v>
      </c>
      <c r="AT10" s="27" t="str">
        <f t="shared" ca="1" si="37"/>
        <v>-</v>
      </c>
      <c r="AU10" s="27" t="str">
        <f t="shared" ca="1" si="37"/>
        <v>-</v>
      </c>
      <c r="AV10" s="27" t="str">
        <f t="shared" ca="1" si="37"/>
        <v>-</v>
      </c>
      <c r="AW10" s="27" t="str">
        <f t="shared" ca="1" si="37"/>
        <v>-</v>
      </c>
      <c r="AX10" s="27">
        <f t="shared" ca="1" si="37"/>
        <v>1</v>
      </c>
      <c r="AY10" s="27">
        <f t="shared" ca="1" si="37"/>
        <v>1</v>
      </c>
      <c r="AZ10" s="27" t="str">
        <f t="shared" ca="1" si="37"/>
        <v>-</v>
      </c>
      <c r="BA10" s="27" t="str">
        <f t="shared" ca="1" si="37"/>
        <v>-</v>
      </c>
      <c r="BB10" s="27" t="str">
        <f t="shared" ca="1" si="37"/>
        <v>-</v>
      </c>
      <c r="BC10" s="27" t="str">
        <f t="shared" ca="1" si="37"/>
        <v>-</v>
      </c>
      <c r="BD10" s="27" t="str">
        <f t="shared" ca="1" si="37"/>
        <v>-</v>
      </c>
      <c r="BE10" s="27" t="str">
        <f t="shared" ca="1" si="37"/>
        <v>-</v>
      </c>
      <c r="BF10" s="27" t="str">
        <f t="shared" ca="1" si="37"/>
        <v>-</v>
      </c>
      <c r="BG10" s="27" t="str">
        <f t="shared" ca="1" si="37"/>
        <v>-</v>
      </c>
      <c r="BH10" s="27">
        <f t="shared" ca="1" si="37"/>
        <v>0.3</v>
      </c>
      <c r="BI10" s="27" t="str">
        <f t="shared" ca="1" si="37"/>
        <v>-</v>
      </c>
      <c r="BJ10" s="27" t="str">
        <f t="shared" ca="1" si="37"/>
        <v>-</v>
      </c>
      <c r="BK10" s="27" t="str">
        <f t="shared" ca="1" si="37"/>
        <v>-</v>
      </c>
      <c r="BL10" s="27" t="str">
        <f t="shared" ca="1" si="37"/>
        <v>-</v>
      </c>
      <c r="BM10" s="27" t="str">
        <f t="shared" ca="1" si="37"/>
        <v>-</v>
      </c>
      <c r="BN10" s="27">
        <f t="shared" ref="BN10:DE10" ca="1" si="38">OFFSET(BN$5,$B10,0)</f>
        <v>0</v>
      </c>
      <c r="BO10" s="27">
        <f t="shared" ca="1" si="38"/>
        <v>0</v>
      </c>
      <c r="BP10" s="27">
        <f t="shared" ca="1" si="38"/>
        <v>0</v>
      </c>
      <c r="BQ10" s="27">
        <f t="shared" ca="1" si="38"/>
        <v>0</v>
      </c>
      <c r="BR10" s="27" t="str">
        <f t="shared" ca="1" si="38"/>
        <v>-</v>
      </c>
      <c r="BS10" s="27" t="str">
        <f t="shared" ca="1" si="38"/>
        <v>-</v>
      </c>
      <c r="BT10" s="27" t="str">
        <f t="shared" ca="1" si="38"/>
        <v>-</v>
      </c>
      <c r="BU10" s="27" t="str">
        <f t="shared" ca="1" si="38"/>
        <v>-</v>
      </c>
      <c r="BV10" s="27" t="str">
        <f t="shared" ca="1" si="38"/>
        <v>-</v>
      </c>
      <c r="BW10" s="27" t="str">
        <f t="shared" ca="1" si="38"/>
        <v>-</v>
      </c>
      <c r="BX10" s="27" t="str">
        <f t="shared" ca="1" si="38"/>
        <v>-</v>
      </c>
      <c r="BY10" s="27" t="str">
        <f t="shared" ca="1" si="38"/>
        <v>-</v>
      </c>
      <c r="BZ10" s="27" t="str">
        <f t="shared" ca="1" si="38"/>
        <v>-</v>
      </c>
      <c r="CA10" s="27">
        <f t="shared" ca="1" si="38"/>
        <v>1</v>
      </c>
      <c r="CB10" s="27" t="str">
        <f t="shared" ca="1" si="38"/>
        <v>-</v>
      </c>
      <c r="CC10" s="27" t="str">
        <f t="shared" ca="1" si="38"/>
        <v>-</v>
      </c>
      <c r="CD10" s="27" t="str">
        <f t="shared" ca="1" si="38"/>
        <v>-</v>
      </c>
      <c r="CE10" s="27" t="str">
        <f t="shared" ca="1" si="38"/>
        <v>-</v>
      </c>
      <c r="CF10" s="27" t="str">
        <f t="shared" ca="1" si="38"/>
        <v>-</v>
      </c>
      <c r="CG10" s="27" t="str">
        <f t="shared" ca="1" si="38"/>
        <v>-</v>
      </c>
      <c r="CH10" s="27">
        <f t="shared" ca="1" si="38"/>
        <v>0</v>
      </c>
      <c r="CI10" s="27" t="str">
        <f t="shared" ca="1" si="38"/>
        <v>-</v>
      </c>
      <c r="CJ10" s="27">
        <f t="shared" ca="1" si="38"/>
        <v>1</v>
      </c>
      <c r="CK10" s="27">
        <f t="shared" ca="1" si="38"/>
        <v>0</v>
      </c>
      <c r="CL10" s="27">
        <f t="shared" ca="1" si="38"/>
        <v>1</v>
      </c>
      <c r="CM10" s="27">
        <f t="shared" ca="1" si="38"/>
        <v>1</v>
      </c>
      <c r="CN10" s="27">
        <f t="shared" ca="1" si="38"/>
        <v>1</v>
      </c>
      <c r="CO10" s="27">
        <f t="shared" ca="1" si="38"/>
        <v>0</v>
      </c>
      <c r="CP10" s="27">
        <f t="shared" ca="1" si="38"/>
        <v>0</v>
      </c>
      <c r="CQ10" s="27">
        <f t="shared" ca="1" si="38"/>
        <v>0</v>
      </c>
      <c r="CR10" s="27">
        <f t="shared" ca="1" si="38"/>
        <v>0</v>
      </c>
      <c r="CS10" s="27">
        <f t="shared" ca="1" si="38"/>
        <v>1</v>
      </c>
      <c r="CT10" s="27">
        <f t="shared" ca="1" si="38"/>
        <v>0</v>
      </c>
      <c r="CU10" s="27">
        <f t="shared" ca="1" si="38"/>
        <v>0</v>
      </c>
      <c r="CV10" s="27">
        <f t="shared" ca="1" si="38"/>
        <v>0</v>
      </c>
      <c r="CW10" s="27">
        <f t="shared" ca="1" si="38"/>
        <v>0</v>
      </c>
      <c r="CX10" s="27">
        <f t="shared" ca="1" si="38"/>
        <v>0</v>
      </c>
      <c r="CY10" s="27">
        <f t="shared" ca="1" si="38"/>
        <v>1</v>
      </c>
      <c r="CZ10" s="27">
        <f t="shared" ca="1" si="38"/>
        <v>0</v>
      </c>
      <c r="DA10" s="27">
        <f t="shared" ca="1" si="38"/>
        <v>0</v>
      </c>
      <c r="DB10" s="27">
        <f t="shared" ca="1" si="38"/>
        <v>0</v>
      </c>
      <c r="DC10" s="27">
        <f t="shared" ca="1" si="38"/>
        <v>0</v>
      </c>
      <c r="DD10" s="27">
        <f t="shared" ca="1" si="38"/>
        <v>0</v>
      </c>
      <c r="DE10" s="27">
        <f t="shared" ca="1" si="38"/>
        <v>0</v>
      </c>
      <c r="DF10" s="27">
        <f t="shared" ref="DF10:ES11" ca="1" si="39">OFFSET(DF$5,$B10,0)</f>
        <v>0</v>
      </c>
      <c r="DG10" s="27" t="str">
        <f t="shared" ca="1" si="39"/>
        <v>-</v>
      </c>
      <c r="DH10" s="27" t="str">
        <f t="shared" ca="1" si="39"/>
        <v>-</v>
      </c>
      <c r="DI10" s="27" t="str">
        <f t="shared" ca="1" si="39"/>
        <v>-</v>
      </c>
      <c r="DJ10" s="27" t="str">
        <f t="shared" ca="1" si="39"/>
        <v>-</v>
      </c>
      <c r="DK10" s="27" t="str">
        <f t="shared" ca="1" si="39"/>
        <v>-</v>
      </c>
      <c r="DL10" s="27" t="str">
        <f t="shared" ca="1" si="39"/>
        <v>-</v>
      </c>
      <c r="DM10" s="27" t="b">
        <f t="shared" ca="1" si="39"/>
        <v>0</v>
      </c>
      <c r="DN10" s="27" t="b">
        <f t="shared" ca="1" si="39"/>
        <v>0</v>
      </c>
      <c r="DO10" s="27" t="b">
        <f t="shared" ca="1" si="39"/>
        <v>1</v>
      </c>
      <c r="DP10" s="27">
        <f t="shared" ca="1" si="39"/>
        <v>1</v>
      </c>
      <c r="DQ10" s="27" t="str">
        <f t="shared" ca="1" si="39"/>
        <v>-</v>
      </c>
      <c r="DR10" s="27" t="str">
        <f t="shared" ca="1" si="39"/>
        <v>-</v>
      </c>
      <c r="DS10" s="27" t="str">
        <f t="shared" ca="1" si="39"/>
        <v>-</v>
      </c>
      <c r="DT10" s="27" t="str">
        <f t="shared" ca="1" si="39"/>
        <v>-</v>
      </c>
      <c r="DU10" s="27" t="str">
        <f t="shared" ca="1" si="39"/>
        <v>-</v>
      </c>
      <c r="DV10" s="27" t="b">
        <f t="shared" ca="1" si="39"/>
        <v>1</v>
      </c>
      <c r="DW10" s="27" t="str">
        <f t="shared" ca="1" si="39"/>
        <v>-</v>
      </c>
      <c r="DX10" s="27">
        <f t="shared" ca="1" si="39"/>
        <v>0</v>
      </c>
      <c r="DY10" s="27" t="str">
        <f t="shared" ca="1" si="39"/>
        <v>-</v>
      </c>
      <c r="DZ10" s="27" t="str">
        <f t="shared" ca="1" si="39"/>
        <v>-</v>
      </c>
      <c r="EA10" s="27">
        <f t="shared" ca="1" si="39"/>
        <v>500</v>
      </c>
      <c r="EB10" s="27">
        <f t="shared" ca="1" si="39"/>
        <v>500</v>
      </c>
      <c r="EC10" s="27">
        <f t="shared" ca="1" si="39"/>
        <v>1</v>
      </c>
      <c r="ED10" s="27">
        <f t="shared" ca="1" si="39"/>
        <v>0</v>
      </c>
      <c r="EE10" s="27">
        <f t="shared" ca="1" si="39"/>
        <v>1</v>
      </c>
      <c r="EF10" s="27">
        <f t="shared" ca="1" si="39"/>
        <v>1</v>
      </c>
      <c r="EG10" s="27">
        <f t="shared" ca="1" si="39"/>
        <v>0</v>
      </c>
      <c r="EH10" s="27" t="str">
        <f t="shared" ca="1" si="39"/>
        <v>-</v>
      </c>
      <c r="EI10" s="27" t="str">
        <f t="shared" ca="1" si="39"/>
        <v>-</v>
      </c>
      <c r="EJ10" s="27" t="str">
        <f t="shared" ca="1" si="39"/>
        <v>-</v>
      </c>
      <c r="EK10" s="27" t="str">
        <f t="shared" ca="1" si="39"/>
        <v>-</v>
      </c>
      <c r="EL10" s="27">
        <f t="shared" ca="1" si="39"/>
        <v>1</v>
      </c>
      <c r="EM10" s="27">
        <f t="shared" ca="1" si="39"/>
        <v>1</v>
      </c>
      <c r="EN10" s="27">
        <f t="shared" ca="1" si="39"/>
        <v>1</v>
      </c>
      <c r="EO10" s="27">
        <f ca="1">OFFSET(EO$5,$B10,0)</f>
        <v>0</v>
      </c>
      <c r="EP10" s="27" t="str">
        <f t="shared" ca="1" si="39"/>
        <v>-</v>
      </c>
      <c r="EQ10" s="27" t="str">
        <f t="shared" ca="1" si="39"/>
        <v>-</v>
      </c>
      <c r="ER10" s="27">
        <f t="shared" ca="1" si="39"/>
        <v>0</v>
      </c>
      <c r="ES10" s="27">
        <f t="shared" ca="1" si="39"/>
        <v>0</v>
      </c>
      <c r="ET10" s="34">
        <v>0</v>
      </c>
    </row>
    <row r="11" spans="1:150">
      <c r="A11" s="31">
        <f t="shared" si="10"/>
        <v>6</v>
      </c>
      <c r="B11" s="31">
        <f>$A$9</f>
        <v>4</v>
      </c>
      <c r="C11">
        <v>2</v>
      </c>
      <c r="D11" t="b">
        <v>1</v>
      </c>
      <c r="E11" t="b">
        <v>1</v>
      </c>
      <c r="F11" t="b">
        <v>1</v>
      </c>
      <c r="H11" s="47" t="str">
        <f ca="1">"Slow test"&amp;" (F"&amp;3+IFERROR(1*$AP11,0)&amp;3+IFERROR(1*$AS11,0)&amp;"N"&amp;$AX11&amp;$AY11&amp;")"</f>
        <v>Slow test (F33N33)</v>
      </c>
      <c r="I11" s="13" t="str">
        <f ca="1">IF(MATCH(H11,H$5:H11,0)=(COUNTA(H$5:H11)),"-","Dup")</f>
        <v>-</v>
      </c>
      <c r="J11" s="27" t="str">
        <f t="shared" ca="1" si="36"/>
        <v>-</v>
      </c>
      <c r="K11" s="27" t="str">
        <f t="shared" ca="1" si="36"/>
        <v>-</v>
      </c>
      <c r="L11" s="27" t="b">
        <f t="shared" ca="1" si="36"/>
        <v>1</v>
      </c>
      <c r="M11" s="27" t="b">
        <f t="shared" ca="1" si="36"/>
        <v>1</v>
      </c>
      <c r="N11" s="27" t="b">
        <f t="shared" ca="1" si="36"/>
        <v>1</v>
      </c>
      <c r="O11" s="27" t="b">
        <f t="shared" ca="1" si="36"/>
        <v>1</v>
      </c>
      <c r="P11" s="27" t="b">
        <f t="shared" ca="1" si="36"/>
        <v>1</v>
      </c>
      <c r="Q11" s="27">
        <f t="shared" ca="1" si="36"/>
        <v>1</v>
      </c>
      <c r="R11" s="27">
        <f t="shared" ca="1" si="36"/>
        <v>1</v>
      </c>
      <c r="S11" s="27" t="str">
        <f t="shared" ca="1" si="37"/>
        <v>-</v>
      </c>
      <c r="T11" s="27" t="str">
        <f t="shared" ca="1" si="37"/>
        <v>-</v>
      </c>
      <c r="U11" s="27" t="str">
        <f t="shared" ca="1" si="37"/>
        <v>-</v>
      </c>
      <c r="V11" s="27" t="str">
        <f t="shared" ca="1" si="37"/>
        <v>-</v>
      </c>
      <c r="W11" s="27" t="str">
        <f t="shared" ca="1" si="37"/>
        <v>-</v>
      </c>
      <c r="X11" s="27" t="str">
        <f t="shared" ca="1" si="37"/>
        <v>-</v>
      </c>
      <c r="Y11" s="27" t="str">
        <f t="shared" ca="1" si="37"/>
        <v>-</v>
      </c>
      <c r="Z11" s="27" t="str">
        <f t="shared" ca="1" si="37"/>
        <v>-</v>
      </c>
      <c r="AA11" s="27" t="str">
        <f t="shared" ca="1" si="37"/>
        <v>-</v>
      </c>
      <c r="AB11" s="27" t="str">
        <f t="shared" ca="1" si="37"/>
        <v>-</v>
      </c>
      <c r="AC11" s="27" t="str">
        <f t="shared" ca="1" si="37"/>
        <v>-</v>
      </c>
      <c r="AD11" s="27" t="str">
        <f t="shared" ca="1" si="37"/>
        <v>-</v>
      </c>
      <c r="AE11" s="27" t="str">
        <f t="shared" ca="1" si="37"/>
        <v>-</v>
      </c>
      <c r="AF11" s="27" t="str">
        <f t="shared" ca="1" si="37"/>
        <v>-</v>
      </c>
      <c r="AG11" s="27" t="str">
        <f t="shared" ca="1" si="37"/>
        <v>-</v>
      </c>
      <c r="AH11" s="27" t="str">
        <f t="shared" ca="1" si="37"/>
        <v>-</v>
      </c>
      <c r="AI11" s="27" t="str">
        <f t="shared" ca="1" si="37"/>
        <v>-</v>
      </c>
      <c r="AJ11" s="27" t="str">
        <f t="shared" ca="1" si="37"/>
        <v>-</v>
      </c>
      <c r="AK11" s="27" t="str">
        <f t="shared" ca="1" si="37"/>
        <v>-</v>
      </c>
      <c r="AL11" s="27" t="str">
        <f t="shared" ca="1" si="37"/>
        <v>-</v>
      </c>
      <c r="AM11" s="27" t="str">
        <f t="shared" ca="1" si="37"/>
        <v>-</v>
      </c>
      <c r="AN11" s="27" t="str">
        <f t="shared" ca="1" si="37"/>
        <v>-</v>
      </c>
      <c r="AO11" s="27" t="str">
        <f t="shared" ca="1" si="37"/>
        <v>-</v>
      </c>
      <c r="AP11" s="27" t="str">
        <f t="shared" ca="1" si="37"/>
        <v>-</v>
      </c>
      <c r="AQ11" s="27" t="str">
        <f t="shared" ca="1" si="37"/>
        <v>-</v>
      </c>
      <c r="AR11" s="27" t="str">
        <f t="shared" ca="1" si="37"/>
        <v>-</v>
      </c>
      <c r="AS11" s="27" t="str">
        <f t="shared" ca="1" si="37"/>
        <v>-</v>
      </c>
      <c r="AT11" s="27" t="str">
        <f t="shared" ca="1" si="37"/>
        <v>-</v>
      </c>
      <c r="AU11" s="27" t="str">
        <f t="shared" ca="1" si="37"/>
        <v>-</v>
      </c>
      <c r="AV11" s="27" t="str">
        <f t="shared" ca="1" si="37"/>
        <v>-</v>
      </c>
      <c r="AW11" s="27" t="str">
        <f t="shared" ca="1" si="37"/>
        <v>-</v>
      </c>
      <c r="AX11" s="26">
        <v>3</v>
      </c>
      <c r="AY11" s="26">
        <v>3</v>
      </c>
      <c r="AZ11" s="27" t="str">
        <f t="shared" ca="1" si="37"/>
        <v>-</v>
      </c>
      <c r="BA11" s="27" t="str">
        <f t="shared" ca="1" si="37"/>
        <v>-</v>
      </c>
      <c r="BB11" s="27" t="str">
        <f t="shared" ca="1" si="37"/>
        <v>-</v>
      </c>
      <c r="BC11" s="27" t="str">
        <f t="shared" ca="1" si="37"/>
        <v>-</v>
      </c>
      <c r="BD11" s="27" t="str">
        <f t="shared" ca="1" si="37"/>
        <v>-</v>
      </c>
      <c r="BE11" s="27" t="str">
        <f t="shared" ca="1" si="37"/>
        <v>-</v>
      </c>
      <c r="BF11" s="27" t="str">
        <f t="shared" ca="1" si="37"/>
        <v>-</v>
      </c>
      <c r="BG11" s="27" t="str">
        <f t="shared" ca="1" si="37"/>
        <v>-</v>
      </c>
      <c r="BH11" s="27">
        <f t="shared" ca="1" si="37"/>
        <v>0.3</v>
      </c>
      <c r="BI11" s="27" t="str">
        <f t="shared" ca="1" si="37"/>
        <v>-</v>
      </c>
      <c r="BJ11" s="27" t="str">
        <f t="shared" ca="1" si="37"/>
        <v>-</v>
      </c>
      <c r="BK11" s="27" t="str">
        <f t="shared" ca="1" si="37"/>
        <v>-</v>
      </c>
      <c r="BL11" s="27" t="str">
        <f t="shared" ca="1" si="37"/>
        <v>-</v>
      </c>
      <c r="BM11" s="27" t="str">
        <f t="shared" ca="1" si="37"/>
        <v>-</v>
      </c>
      <c r="BN11" s="27">
        <f t="shared" ref="BN11:DE11" ca="1" si="40">OFFSET(BN$5,$B11,0)</f>
        <v>0</v>
      </c>
      <c r="BO11" s="27">
        <f t="shared" ca="1" si="40"/>
        <v>0</v>
      </c>
      <c r="BP11" s="27">
        <f t="shared" ca="1" si="40"/>
        <v>0</v>
      </c>
      <c r="BQ11" s="27">
        <f t="shared" ca="1" si="40"/>
        <v>0</v>
      </c>
      <c r="BR11" s="27" t="str">
        <f t="shared" ca="1" si="40"/>
        <v>-</v>
      </c>
      <c r="BS11" s="27" t="str">
        <f t="shared" ca="1" si="40"/>
        <v>-</v>
      </c>
      <c r="BT11" s="27" t="str">
        <f t="shared" ca="1" si="40"/>
        <v>-</v>
      </c>
      <c r="BU11" s="27" t="str">
        <f t="shared" ca="1" si="40"/>
        <v>-</v>
      </c>
      <c r="BV11" s="27" t="str">
        <f t="shared" ca="1" si="40"/>
        <v>-</v>
      </c>
      <c r="BW11" s="27" t="str">
        <f t="shared" ca="1" si="40"/>
        <v>-</v>
      </c>
      <c r="BX11" s="27" t="str">
        <f t="shared" ca="1" si="40"/>
        <v>-</v>
      </c>
      <c r="BY11" s="27" t="str">
        <f t="shared" ca="1" si="40"/>
        <v>-</v>
      </c>
      <c r="BZ11" s="27" t="str">
        <f t="shared" ca="1" si="40"/>
        <v>-</v>
      </c>
      <c r="CA11" s="27">
        <f t="shared" ca="1" si="40"/>
        <v>1</v>
      </c>
      <c r="CB11" s="27" t="str">
        <f t="shared" ca="1" si="40"/>
        <v>-</v>
      </c>
      <c r="CC11" s="27" t="str">
        <f t="shared" ca="1" si="40"/>
        <v>-</v>
      </c>
      <c r="CD11" s="27" t="str">
        <f t="shared" ca="1" si="40"/>
        <v>-</v>
      </c>
      <c r="CE11" s="27" t="str">
        <f t="shared" ca="1" si="40"/>
        <v>-</v>
      </c>
      <c r="CF11" s="27" t="str">
        <f t="shared" ca="1" si="40"/>
        <v>-</v>
      </c>
      <c r="CG11" s="27" t="str">
        <f t="shared" ca="1" si="40"/>
        <v>-</v>
      </c>
      <c r="CH11" s="27">
        <f t="shared" ca="1" si="40"/>
        <v>0</v>
      </c>
      <c r="CI11" s="27" t="str">
        <f t="shared" ca="1" si="40"/>
        <v>-</v>
      </c>
      <c r="CJ11" s="27">
        <f t="shared" ca="1" si="40"/>
        <v>1</v>
      </c>
      <c r="CK11" s="27">
        <f t="shared" ca="1" si="40"/>
        <v>0</v>
      </c>
      <c r="CL11" s="27">
        <f t="shared" ca="1" si="40"/>
        <v>1</v>
      </c>
      <c r="CM11" s="27">
        <f t="shared" ca="1" si="40"/>
        <v>1</v>
      </c>
      <c r="CN11" s="27">
        <f t="shared" ca="1" si="40"/>
        <v>1</v>
      </c>
      <c r="CO11" s="27">
        <f t="shared" ca="1" si="40"/>
        <v>0</v>
      </c>
      <c r="CP11" s="27">
        <f t="shared" ca="1" si="40"/>
        <v>0</v>
      </c>
      <c r="CQ11" s="27">
        <f t="shared" ca="1" si="40"/>
        <v>0</v>
      </c>
      <c r="CR11" s="27">
        <f t="shared" ca="1" si="40"/>
        <v>0</v>
      </c>
      <c r="CS11" s="27">
        <f t="shared" ca="1" si="40"/>
        <v>1</v>
      </c>
      <c r="CT11" s="27">
        <f t="shared" ca="1" si="40"/>
        <v>0</v>
      </c>
      <c r="CU11" s="27">
        <f t="shared" ca="1" si="40"/>
        <v>0</v>
      </c>
      <c r="CV11" s="27">
        <f t="shared" ca="1" si="40"/>
        <v>0</v>
      </c>
      <c r="CW11" s="27">
        <f t="shared" ca="1" si="40"/>
        <v>0</v>
      </c>
      <c r="CX11" s="27">
        <f t="shared" ca="1" si="40"/>
        <v>0</v>
      </c>
      <c r="CY11" s="27">
        <f t="shared" ca="1" si="40"/>
        <v>1</v>
      </c>
      <c r="CZ11" s="27">
        <f t="shared" ca="1" si="40"/>
        <v>0</v>
      </c>
      <c r="DA11" s="27">
        <f t="shared" ca="1" si="40"/>
        <v>0</v>
      </c>
      <c r="DB11" s="27">
        <f t="shared" ca="1" si="40"/>
        <v>0</v>
      </c>
      <c r="DC11" s="27">
        <f t="shared" ca="1" si="40"/>
        <v>0</v>
      </c>
      <c r="DD11" s="27">
        <f t="shared" ca="1" si="40"/>
        <v>0</v>
      </c>
      <c r="DE11" s="27">
        <f t="shared" ca="1" si="40"/>
        <v>0</v>
      </c>
      <c r="DF11" s="27">
        <f t="shared" ca="1" si="39"/>
        <v>0</v>
      </c>
      <c r="DG11" s="27" t="str">
        <f t="shared" ca="1" si="39"/>
        <v>-</v>
      </c>
      <c r="DH11" s="27" t="str">
        <f t="shared" ca="1" si="39"/>
        <v>-</v>
      </c>
      <c r="DI11" s="27" t="str">
        <f t="shared" ca="1" si="39"/>
        <v>-</v>
      </c>
      <c r="DJ11" s="27" t="str">
        <f t="shared" ca="1" si="39"/>
        <v>-</v>
      </c>
      <c r="DK11" s="27" t="str">
        <f t="shared" ca="1" si="39"/>
        <v>-</v>
      </c>
      <c r="DL11" s="27" t="str">
        <f t="shared" ca="1" si="39"/>
        <v>-</v>
      </c>
      <c r="DM11" s="27" t="b">
        <f t="shared" ca="1" si="39"/>
        <v>0</v>
      </c>
      <c r="DN11" s="27" t="b">
        <f t="shared" ca="1" si="39"/>
        <v>0</v>
      </c>
      <c r="DO11" s="27" t="b">
        <f t="shared" ca="1" si="39"/>
        <v>1</v>
      </c>
      <c r="DP11" s="27">
        <f t="shared" ca="1" si="39"/>
        <v>1</v>
      </c>
      <c r="DQ11" s="27" t="str">
        <f t="shared" ca="1" si="39"/>
        <v>-</v>
      </c>
      <c r="DR11" s="27" t="str">
        <f t="shared" ca="1" si="39"/>
        <v>-</v>
      </c>
      <c r="DS11" s="27" t="str">
        <f t="shared" ca="1" si="39"/>
        <v>-</v>
      </c>
      <c r="DT11" s="27" t="str">
        <f t="shared" ca="1" si="39"/>
        <v>-</v>
      </c>
      <c r="DU11" s="27" t="str">
        <f t="shared" ca="1" si="39"/>
        <v>-</v>
      </c>
      <c r="DV11" s="27" t="b">
        <f t="shared" ca="1" si="39"/>
        <v>1</v>
      </c>
      <c r="DW11" s="27" t="str">
        <f t="shared" ca="1" si="39"/>
        <v>-</v>
      </c>
      <c r="DX11" s="27">
        <f t="shared" ca="1" si="39"/>
        <v>0</v>
      </c>
      <c r="DY11" s="27" t="str">
        <f t="shared" ca="1" si="39"/>
        <v>-</v>
      </c>
      <c r="DZ11" s="27" t="str">
        <f t="shared" ca="1" si="39"/>
        <v>-</v>
      </c>
      <c r="EA11" s="27">
        <f t="shared" ca="1" si="39"/>
        <v>500</v>
      </c>
      <c r="EB11" s="27">
        <f t="shared" ca="1" si="39"/>
        <v>500</v>
      </c>
      <c r="EC11" s="27">
        <f t="shared" ca="1" si="39"/>
        <v>1</v>
      </c>
      <c r="ED11" s="27">
        <f t="shared" ca="1" si="39"/>
        <v>0</v>
      </c>
      <c r="EE11" s="27">
        <f t="shared" ca="1" si="39"/>
        <v>1</v>
      </c>
      <c r="EF11" s="27">
        <f t="shared" ca="1" si="39"/>
        <v>1</v>
      </c>
      <c r="EG11" s="27">
        <f t="shared" ca="1" si="39"/>
        <v>0</v>
      </c>
      <c r="EH11" s="27" t="str">
        <f t="shared" ca="1" si="39"/>
        <v>-</v>
      </c>
      <c r="EI11" s="27" t="str">
        <f t="shared" ca="1" si="39"/>
        <v>-</v>
      </c>
      <c r="EJ11" s="27" t="str">
        <f t="shared" ca="1" si="39"/>
        <v>-</v>
      </c>
      <c r="EK11" s="27" t="str">
        <f t="shared" ca="1" si="39"/>
        <v>-</v>
      </c>
      <c r="EL11" s="27">
        <f t="shared" ca="1" si="39"/>
        <v>1</v>
      </c>
      <c r="EM11" s="27">
        <f t="shared" ca="1" si="39"/>
        <v>1</v>
      </c>
      <c r="EN11" s="27">
        <f t="shared" ca="1" si="39"/>
        <v>1</v>
      </c>
      <c r="EO11" s="27">
        <f ca="1">OFFSET(EO$5,$B11,0)</f>
        <v>0</v>
      </c>
      <c r="EP11" s="27" t="str">
        <f t="shared" ca="1" si="39"/>
        <v>-</v>
      </c>
      <c r="EQ11" s="27" t="str">
        <f t="shared" ca="1" si="39"/>
        <v>-</v>
      </c>
      <c r="ER11" s="27">
        <f t="shared" ca="1" si="39"/>
        <v>0</v>
      </c>
      <c r="ES11" s="27">
        <f t="shared" ca="1" si="39"/>
        <v>0</v>
      </c>
      <c r="ET11" s="34">
        <v>0</v>
      </c>
    </row>
    <row r="12" spans="1:150" ht="17.25" collapsed="1">
      <c r="A12" s="31"/>
      <c r="B12" s="31"/>
      <c r="D12" t="b">
        <v>0</v>
      </c>
      <c r="E12" s="19"/>
      <c r="F12" s="19"/>
      <c r="H12" s="15" t="s">
        <v>1003</v>
      </c>
      <c r="I12" s="13" t="str">
        <f ca="1">IF(MATCH(H12,H$5:H12,0)=(COUNTA(H$5:H12)),"-","Dup")</f>
        <v>-</v>
      </c>
      <c r="J12" s="20"/>
      <c r="K12" s="20"/>
      <c r="L12" s="20"/>
      <c r="M12" s="20"/>
      <c r="N12" s="20"/>
      <c r="O12" s="20"/>
      <c r="P12" s="20"/>
      <c r="Q12" s="56" t="s">
        <v>858</v>
      </c>
      <c r="R12" s="55"/>
      <c r="S12" s="56" t="s">
        <v>859</v>
      </c>
      <c r="T12" s="55"/>
      <c r="U12" s="20"/>
      <c r="V12" s="20"/>
      <c r="W12" s="20"/>
      <c r="X12" s="20"/>
      <c r="Y12" s="56" t="s">
        <v>859</v>
      </c>
      <c r="Z12" s="20"/>
      <c r="AA12" s="55"/>
      <c r="AB12" s="57" t="s">
        <v>860</v>
      </c>
      <c r="AC12" s="20"/>
      <c r="AD12" s="20"/>
      <c r="AE12" s="20"/>
      <c r="AF12" s="56" t="s">
        <v>858</v>
      </c>
      <c r="AG12" s="55"/>
      <c r="AH12" s="55"/>
      <c r="AI12" s="55"/>
      <c r="AJ12" s="20"/>
      <c r="AK12" s="20"/>
      <c r="AL12" s="56" t="s">
        <v>858</v>
      </c>
      <c r="AM12" s="55"/>
      <c r="AN12" s="55"/>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56" t="s">
        <v>861</v>
      </c>
      <c r="BU12" s="55"/>
      <c r="BV12" s="55"/>
      <c r="BW12" s="55"/>
      <c r="BX12" s="55"/>
      <c r="BY12" s="55"/>
      <c r="BZ12" s="55"/>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57" t="s">
        <v>862</v>
      </c>
      <c r="CZ12" s="56" t="s">
        <v>863</v>
      </c>
      <c r="DA12" s="55"/>
      <c r="DB12" s="55"/>
      <c r="DC12" s="55"/>
      <c r="DD12" s="55"/>
      <c r="DE12" s="56" t="s">
        <v>864</v>
      </c>
      <c r="DF12" s="55"/>
      <c r="DG12" s="20"/>
      <c r="DH12" s="20"/>
      <c r="DI12" s="20"/>
      <c r="DJ12" s="20"/>
      <c r="DK12" s="20"/>
      <c r="DL12" s="20"/>
      <c r="DM12" s="26">
        <v>1</v>
      </c>
      <c r="DN12" s="26">
        <v>2</v>
      </c>
      <c r="DO12" s="26">
        <v>3</v>
      </c>
      <c r="DP12" s="56" t="s">
        <v>863</v>
      </c>
      <c r="DQ12" s="55"/>
      <c r="DR12" s="55"/>
      <c r="DS12" s="55"/>
      <c r="DT12" s="55"/>
      <c r="DU12" s="20"/>
      <c r="DV12" s="20"/>
      <c r="DW12" s="56" t="s">
        <v>865</v>
      </c>
      <c r="DX12" s="20"/>
      <c r="DY12" s="20"/>
      <c r="DZ12" s="145" t="s">
        <v>863</v>
      </c>
      <c r="EA12" s="20"/>
      <c r="EB12" s="20"/>
      <c r="EC12" s="56" t="s">
        <v>861</v>
      </c>
      <c r="ED12" s="56"/>
      <c r="EE12" s="56"/>
      <c r="EF12" s="56"/>
      <c r="EG12" s="56"/>
      <c r="EH12" s="56" t="s">
        <v>866</v>
      </c>
      <c r="EI12" s="55"/>
      <c r="EJ12" s="55"/>
      <c r="EK12" s="55"/>
      <c r="EL12" s="146" t="s">
        <v>867</v>
      </c>
      <c r="EM12" s="57" t="s">
        <v>859</v>
      </c>
      <c r="EN12" s="56" t="s">
        <v>865</v>
      </c>
      <c r="EO12" s="20"/>
      <c r="EP12" s="20"/>
      <c r="EQ12" s="20"/>
      <c r="ER12" s="20"/>
      <c r="ES12" s="20"/>
      <c r="ET12" s="34">
        <v>0</v>
      </c>
    </row>
    <row r="13" spans="1:150">
      <c r="A13" s="31">
        <f t="shared" si="10"/>
        <v>8</v>
      </c>
      <c r="B13" s="31"/>
      <c r="C13">
        <v>10</v>
      </c>
      <c r="D13" t="b">
        <v>1</v>
      </c>
      <c r="E13" t="b">
        <v>0</v>
      </c>
      <c r="F13" t="b">
        <v>1</v>
      </c>
      <c r="H13" s="47" t="str">
        <f>"Std (M-M defn) N"&amp;$AX13&amp;$AY13</f>
        <v>Std (M-M defn) N11</v>
      </c>
      <c r="I13" s="13" t="str">
        <f ca="1">IF(MATCH(H13,H$5:H13,0)=(COUNTA(H$5:H13)),"-","Dup")</f>
        <v>-</v>
      </c>
      <c r="J13" s="18" t="str">
        <f t="shared" ref="J13:P13" si="41">J$6</f>
        <v>-</v>
      </c>
      <c r="K13" s="18" t="str">
        <f t="shared" si="41"/>
        <v>-</v>
      </c>
      <c r="L13" s="18" t="str">
        <f t="shared" si="41"/>
        <v>-</v>
      </c>
      <c r="M13" s="18" t="str">
        <f t="shared" si="41"/>
        <v>-</v>
      </c>
      <c r="N13" s="18" t="str">
        <f t="shared" si="41"/>
        <v>-</v>
      </c>
      <c r="O13" s="18" t="str">
        <f t="shared" si="41"/>
        <v>-</v>
      </c>
      <c r="P13" s="18" t="str">
        <f t="shared" si="41"/>
        <v>-</v>
      </c>
      <c r="Q13" s="26">
        <v>0</v>
      </c>
      <c r="R13" s="26">
        <v>0</v>
      </c>
      <c r="S13" s="18" t="str">
        <f t="shared" ref="S13:T13" si="42">S$6</f>
        <v>-</v>
      </c>
      <c r="T13" s="18" t="str">
        <f t="shared" si="42"/>
        <v>-</v>
      </c>
      <c r="U13" s="18" t="str">
        <f t="shared" ref="U13" si="43">U$6</f>
        <v>-</v>
      </c>
      <c r="V13" s="26">
        <v>1</v>
      </c>
      <c r="W13" s="26">
        <v>1</v>
      </c>
      <c r="X13" s="18" t="str">
        <f t="shared" ref="X13:AB13" si="44">X$6</f>
        <v>-</v>
      </c>
      <c r="Y13" s="18" t="str">
        <f t="shared" si="44"/>
        <v>-</v>
      </c>
      <c r="Z13" s="18" t="str">
        <f t="shared" si="44"/>
        <v>-</v>
      </c>
      <c r="AA13" s="18" t="str">
        <f t="shared" si="44"/>
        <v>-</v>
      </c>
      <c r="AB13" s="18" t="str">
        <f t="shared" si="44"/>
        <v>-</v>
      </c>
      <c r="AC13" s="26">
        <v>1</v>
      </c>
      <c r="AD13" s="18" t="str">
        <f t="shared" ref="AD13" si="45">AD$6</f>
        <v>-</v>
      </c>
      <c r="AE13" s="18" t="str">
        <f t="shared" ref="AE13:AT13" si="46">AE$6</f>
        <v>-</v>
      </c>
      <c r="AF13" s="18" t="str">
        <f t="shared" si="46"/>
        <v>-</v>
      </c>
      <c r="AG13" s="18" t="str">
        <f t="shared" si="46"/>
        <v>-</v>
      </c>
      <c r="AH13" s="18" t="str">
        <f t="shared" si="46"/>
        <v>-</v>
      </c>
      <c r="AI13" s="18" t="str">
        <f t="shared" si="46"/>
        <v>-</v>
      </c>
      <c r="AJ13" s="18" t="str">
        <f t="shared" si="46"/>
        <v>-</v>
      </c>
      <c r="AK13" s="18" t="str">
        <f t="shared" si="46"/>
        <v>-</v>
      </c>
      <c r="AL13" s="18" t="str">
        <f t="shared" si="46"/>
        <v>-</v>
      </c>
      <c r="AM13" s="18" t="str">
        <f t="shared" si="46"/>
        <v>-</v>
      </c>
      <c r="AN13" s="18" t="str">
        <f t="shared" si="46"/>
        <v>-</v>
      </c>
      <c r="AO13" s="18" t="str">
        <f t="shared" si="46"/>
        <v>-</v>
      </c>
      <c r="AP13" s="18" t="str">
        <f t="shared" si="46"/>
        <v>-</v>
      </c>
      <c r="AQ13" s="18" t="str">
        <f t="shared" si="46"/>
        <v>-</v>
      </c>
      <c r="AR13" s="18" t="str">
        <f t="shared" si="46"/>
        <v>-</v>
      </c>
      <c r="AS13" s="18" t="str">
        <f t="shared" si="46"/>
        <v>-</v>
      </c>
      <c r="AT13" s="18" t="str">
        <f t="shared" si="46"/>
        <v>-</v>
      </c>
      <c r="AU13" s="18" t="str">
        <f t="shared" si="31"/>
        <v>-</v>
      </c>
      <c r="AV13" s="18" t="str">
        <f t="shared" si="31"/>
        <v>-</v>
      </c>
      <c r="AW13" s="18" t="str">
        <f t="shared" si="31"/>
        <v>-</v>
      </c>
      <c r="AX13" s="26">
        <v>1</v>
      </c>
      <c r="AY13" s="26">
        <v>1</v>
      </c>
      <c r="AZ13" s="26">
        <v>0</v>
      </c>
      <c r="BA13" s="18" t="str">
        <f t="shared" ref="BA13:BG13" si="47">BA$6</f>
        <v>-</v>
      </c>
      <c r="BB13" s="18" t="str">
        <f t="shared" si="47"/>
        <v>-</v>
      </c>
      <c r="BC13" s="18" t="str">
        <f t="shared" si="47"/>
        <v>-</v>
      </c>
      <c r="BD13" s="18" t="str">
        <f t="shared" si="47"/>
        <v>-</v>
      </c>
      <c r="BE13" s="18" t="str">
        <f t="shared" si="47"/>
        <v>-</v>
      </c>
      <c r="BF13" s="18" t="str">
        <f t="shared" si="47"/>
        <v>-</v>
      </c>
      <c r="BG13" s="18" t="str">
        <f t="shared" si="47"/>
        <v>-</v>
      </c>
      <c r="BH13" s="26">
        <v>0.3</v>
      </c>
      <c r="BI13" s="18" t="str">
        <f>BI$6</f>
        <v>-</v>
      </c>
      <c r="BJ13" s="18" t="str">
        <f>BJ$6</f>
        <v>-</v>
      </c>
      <c r="BK13" s="18" t="str">
        <f>BK$6</f>
        <v>-</v>
      </c>
      <c r="BL13" s="18" t="str">
        <f>BL$6</f>
        <v>-</v>
      </c>
      <c r="BM13" s="18" t="str">
        <f>BM$6</f>
        <v>-</v>
      </c>
      <c r="BN13" s="18">
        <f t="shared" ref="BN13:BZ13" si="48">BN$6</f>
        <v>0</v>
      </c>
      <c r="BO13" s="18">
        <f t="shared" si="48"/>
        <v>0</v>
      </c>
      <c r="BP13" s="18">
        <f t="shared" si="48"/>
        <v>0</v>
      </c>
      <c r="BQ13" s="18">
        <f t="shared" si="48"/>
        <v>0</v>
      </c>
      <c r="BR13" s="18" t="str">
        <f t="shared" si="48"/>
        <v>-</v>
      </c>
      <c r="BS13" s="18" t="str">
        <f t="shared" si="48"/>
        <v>-</v>
      </c>
      <c r="BT13" s="18" t="str">
        <f t="shared" si="48"/>
        <v>-</v>
      </c>
      <c r="BU13" s="18" t="str">
        <f t="shared" si="48"/>
        <v>-</v>
      </c>
      <c r="BV13" s="18" t="str">
        <f t="shared" si="48"/>
        <v>-</v>
      </c>
      <c r="BW13" s="18" t="str">
        <f t="shared" si="48"/>
        <v>-</v>
      </c>
      <c r="BX13" s="18" t="str">
        <f t="shared" si="48"/>
        <v>-</v>
      </c>
      <c r="BY13" s="18" t="str">
        <f t="shared" si="48"/>
        <v>-</v>
      </c>
      <c r="BZ13" s="18" t="str">
        <f t="shared" si="48"/>
        <v>-</v>
      </c>
      <c r="CA13" s="26">
        <v>2</v>
      </c>
      <c r="CB13" s="18" t="str">
        <f>CB$6</f>
        <v>-</v>
      </c>
      <c r="CC13" s="18" t="str">
        <f>CC$6</f>
        <v>-</v>
      </c>
      <c r="CD13" s="18" t="str">
        <f>CD$6</f>
        <v>-</v>
      </c>
      <c r="CE13" s="18" t="str">
        <f>CE$6</f>
        <v>-</v>
      </c>
      <c r="CF13" s="26" t="s">
        <v>37</v>
      </c>
      <c r="CG13" s="18" t="str">
        <f t="shared" ref="CG13:CQ13" si="49">CG$6</f>
        <v>-</v>
      </c>
      <c r="CH13" s="18">
        <f t="shared" si="49"/>
        <v>0</v>
      </c>
      <c r="CI13" s="18" t="str">
        <f t="shared" si="49"/>
        <v>-</v>
      </c>
      <c r="CJ13" s="18">
        <f t="shared" si="49"/>
        <v>1</v>
      </c>
      <c r="CK13" s="18">
        <f t="shared" si="49"/>
        <v>0</v>
      </c>
      <c r="CL13" s="18">
        <f t="shared" si="49"/>
        <v>1</v>
      </c>
      <c r="CM13" s="18">
        <f t="shared" si="49"/>
        <v>1</v>
      </c>
      <c r="CN13" s="18">
        <f t="shared" si="49"/>
        <v>1</v>
      </c>
      <c r="CO13" s="18">
        <f t="shared" si="49"/>
        <v>0</v>
      </c>
      <c r="CP13" s="18">
        <f t="shared" si="49"/>
        <v>0</v>
      </c>
      <c r="CQ13" s="18">
        <f t="shared" si="49"/>
        <v>0</v>
      </c>
      <c r="CR13" s="53">
        <f>Data!C8</f>
        <v>-0.04</v>
      </c>
      <c r="CS13" s="53">
        <f>Data!D8</f>
        <v>0.96</v>
      </c>
      <c r="CT13" s="53">
        <f>Data!E8</f>
        <v>1.8</v>
      </c>
      <c r="CU13" s="53">
        <f>Data!F8</f>
        <v>0.64</v>
      </c>
      <c r="CV13" s="53">
        <f>Data!G8</f>
        <v>0.21</v>
      </c>
      <c r="CW13" s="53">
        <f>Data!H8</f>
        <v>0.19</v>
      </c>
      <c r="CX13" s="18">
        <f>CX$6</f>
        <v>0</v>
      </c>
      <c r="CY13" s="18">
        <f t="shared" ref="CY13:DG13" si="50">CY$6</f>
        <v>1</v>
      </c>
      <c r="CZ13" s="18">
        <f t="shared" si="50"/>
        <v>0</v>
      </c>
      <c r="DA13" s="18">
        <f t="shared" si="50"/>
        <v>0</v>
      </c>
      <c r="DB13" s="18">
        <f t="shared" si="50"/>
        <v>0</v>
      </c>
      <c r="DC13" s="18">
        <f t="shared" si="50"/>
        <v>0</v>
      </c>
      <c r="DD13" s="18">
        <f t="shared" si="50"/>
        <v>0</v>
      </c>
      <c r="DE13" s="18">
        <f t="shared" si="50"/>
        <v>0</v>
      </c>
      <c r="DF13" s="18">
        <f t="shared" si="50"/>
        <v>0</v>
      </c>
      <c r="DG13" s="18" t="str">
        <f t="shared" si="50"/>
        <v>-</v>
      </c>
      <c r="DH13" s="18" t="str">
        <f t="shared" ref="DH13:DZ13" si="51">DH$6</f>
        <v>-</v>
      </c>
      <c r="DI13" s="18" t="str">
        <f t="shared" si="51"/>
        <v>-</v>
      </c>
      <c r="DJ13" s="18" t="str">
        <f t="shared" si="51"/>
        <v>-</v>
      </c>
      <c r="DK13" s="18" t="str">
        <f t="shared" si="51"/>
        <v>-</v>
      </c>
      <c r="DL13" s="18" t="str">
        <f t="shared" si="51"/>
        <v>-</v>
      </c>
      <c r="DM13" s="18" t="b">
        <f t="shared" si="51"/>
        <v>0</v>
      </c>
      <c r="DN13" s="18" t="b">
        <f t="shared" si="51"/>
        <v>0</v>
      </c>
      <c r="DO13" s="18" t="b">
        <f t="shared" si="51"/>
        <v>1</v>
      </c>
      <c r="DP13" s="18">
        <f t="shared" si="51"/>
        <v>1</v>
      </c>
      <c r="DQ13" s="18" t="str">
        <f t="shared" si="51"/>
        <v>-</v>
      </c>
      <c r="DR13" s="18" t="str">
        <f t="shared" si="51"/>
        <v>-</v>
      </c>
      <c r="DS13" s="18" t="str">
        <f t="shared" si="51"/>
        <v>-</v>
      </c>
      <c r="DT13" s="18" t="str">
        <f t="shared" si="51"/>
        <v>-</v>
      </c>
      <c r="DU13" s="18" t="str">
        <f t="shared" si="51"/>
        <v>-</v>
      </c>
      <c r="DV13" s="18" t="b">
        <f t="shared" si="51"/>
        <v>1</v>
      </c>
      <c r="DW13" s="18" t="str">
        <f t="shared" si="51"/>
        <v>-</v>
      </c>
      <c r="DX13" s="18">
        <f t="shared" si="51"/>
        <v>0</v>
      </c>
      <c r="DY13" s="18" t="str">
        <f t="shared" si="51"/>
        <v>-</v>
      </c>
      <c r="DZ13" s="18" t="str">
        <f t="shared" si="51"/>
        <v>-</v>
      </c>
      <c r="EA13" s="18">
        <f t="shared" ref="EA13:EL13" si="52">EA$6</f>
        <v>500</v>
      </c>
      <c r="EB13" s="18">
        <f t="shared" si="52"/>
        <v>500</v>
      </c>
      <c r="EC13" s="18">
        <f t="shared" si="52"/>
        <v>1</v>
      </c>
      <c r="ED13" s="18">
        <f t="shared" si="52"/>
        <v>0</v>
      </c>
      <c r="EE13" s="18">
        <f t="shared" si="52"/>
        <v>1</v>
      </c>
      <c r="EF13" s="18">
        <f t="shared" si="52"/>
        <v>1</v>
      </c>
      <c r="EG13" s="18">
        <f t="shared" si="52"/>
        <v>0</v>
      </c>
      <c r="EH13" s="18" t="str">
        <f t="shared" si="52"/>
        <v>-</v>
      </c>
      <c r="EI13" s="18" t="str">
        <f t="shared" si="52"/>
        <v>-</v>
      </c>
      <c r="EJ13" s="18" t="str">
        <f t="shared" si="52"/>
        <v>-</v>
      </c>
      <c r="EK13" s="18" t="str">
        <f t="shared" si="52"/>
        <v>-</v>
      </c>
      <c r="EL13" s="18">
        <f t="shared" si="52"/>
        <v>1</v>
      </c>
      <c r="EM13" s="53">
        <f>INDEX(i_chill,2,1)</f>
        <v>1</v>
      </c>
      <c r="EN13" s="18">
        <f t="shared" ref="EN13" si="53">EN$6</f>
        <v>1</v>
      </c>
      <c r="EO13" s="18">
        <f>EO$6</f>
        <v>0</v>
      </c>
      <c r="EP13" s="18" t="str">
        <f>EP$6</f>
        <v>-</v>
      </c>
      <c r="EQ13" s="18" t="str">
        <f>EQ$6</f>
        <v>-</v>
      </c>
      <c r="ER13" s="18">
        <f>ER$6</f>
        <v>0</v>
      </c>
      <c r="ES13" s="18">
        <f>ES$6</f>
        <v>0</v>
      </c>
      <c r="ET13" s="34">
        <v>0</v>
      </c>
    </row>
    <row r="14" spans="1:150" outlineLevel="1">
      <c r="A14" s="31">
        <f>ROW(A14)-5</f>
        <v>9</v>
      </c>
      <c r="B14" s="31">
        <f>$A$13</f>
        <v>8</v>
      </c>
      <c r="C14">
        <v>10</v>
      </c>
      <c r="D14" t="b">
        <v>1</v>
      </c>
      <c r="E14" t="b">
        <v>0</v>
      </c>
      <c r="F14" t="b">
        <v>1</v>
      </c>
      <c r="H14" s="47" t="str">
        <f ca="1">"Std (BBT defn) N"&amp;$AX14&amp;$AY14</f>
        <v>Std (BBT defn) N11</v>
      </c>
      <c r="I14" s="13" t="str">
        <f ca="1">IF(MATCH(H14,H$5:H14,0)=(COUNTA(H$5:H14)),"-","Dup")</f>
        <v>-</v>
      </c>
      <c r="J14" s="27" t="str">
        <f t="shared" ref="J14:K16" ca="1" si="54">OFFSET(J$5,$B14,0)</f>
        <v>-</v>
      </c>
      <c r="K14" s="27" t="str">
        <f t="shared" ca="1" si="54"/>
        <v>-</v>
      </c>
      <c r="L14" s="27" t="str">
        <f t="shared" ref="L14:P16" ca="1" si="55">OFFSET(L$5,$B14,0)</f>
        <v>-</v>
      </c>
      <c r="M14" s="27" t="str">
        <f t="shared" ca="1" si="55"/>
        <v>-</v>
      </c>
      <c r="N14" s="27" t="str">
        <f t="shared" ca="1" si="55"/>
        <v>-</v>
      </c>
      <c r="O14" s="27" t="str">
        <f t="shared" ca="1" si="55"/>
        <v>-</v>
      </c>
      <c r="P14" s="27" t="str">
        <f t="shared" ca="1" si="55"/>
        <v>-</v>
      </c>
      <c r="Q14" s="27">
        <f t="shared" ref="Q14:R16" ca="1" si="56">OFFSET(Q$5,$B14,0)</f>
        <v>0</v>
      </c>
      <c r="R14" s="27">
        <f t="shared" ca="1" si="56"/>
        <v>0</v>
      </c>
      <c r="S14" s="27" t="str">
        <f t="shared" ref="S14:BC14" ca="1" si="57">OFFSET(S$5,$B14,0)</f>
        <v>-</v>
      </c>
      <c r="T14" s="27" t="str">
        <f t="shared" ca="1" si="57"/>
        <v>-</v>
      </c>
      <c r="U14" s="27" t="str">
        <f t="shared" ca="1" si="57"/>
        <v>-</v>
      </c>
      <c r="V14" s="27">
        <f t="shared" ca="1" si="57"/>
        <v>1</v>
      </c>
      <c r="W14" s="27">
        <f t="shared" ca="1" si="57"/>
        <v>1</v>
      </c>
      <c r="X14" s="27" t="str">
        <f t="shared" ca="1" si="57"/>
        <v>-</v>
      </c>
      <c r="Y14" s="27" t="str">
        <f t="shared" ca="1" si="57"/>
        <v>-</v>
      </c>
      <c r="Z14" s="27" t="str">
        <f t="shared" ca="1" si="57"/>
        <v>-</v>
      </c>
      <c r="AA14" s="27" t="str">
        <f t="shared" ca="1" si="57"/>
        <v>-</v>
      </c>
      <c r="AB14" s="27" t="str">
        <f t="shared" ca="1" si="57"/>
        <v>-</v>
      </c>
      <c r="AC14" s="27">
        <f t="shared" ca="1" si="57"/>
        <v>1</v>
      </c>
      <c r="AD14" s="27" t="str">
        <f t="shared" ca="1" si="57"/>
        <v>-</v>
      </c>
      <c r="AE14" s="27" t="str">
        <f t="shared" ca="1" si="57"/>
        <v>-</v>
      </c>
      <c r="AF14" s="27" t="str">
        <f t="shared" ca="1" si="57"/>
        <v>-</v>
      </c>
      <c r="AG14" s="27" t="str">
        <f t="shared" ca="1" si="57"/>
        <v>-</v>
      </c>
      <c r="AH14" s="27" t="str">
        <f t="shared" ca="1" si="57"/>
        <v>-</v>
      </c>
      <c r="AI14" s="27" t="str">
        <f t="shared" ca="1" si="57"/>
        <v>-</v>
      </c>
      <c r="AJ14" s="27" t="str">
        <f t="shared" ca="1" si="57"/>
        <v>-</v>
      </c>
      <c r="AK14" s="27" t="str">
        <f t="shared" ca="1" si="57"/>
        <v>-</v>
      </c>
      <c r="AL14" s="27" t="str">
        <f t="shared" ca="1" si="57"/>
        <v>-</v>
      </c>
      <c r="AM14" s="27" t="str">
        <f t="shared" ca="1" si="57"/>
        <v>-</v>
      </c>
      <c r="AN14" s="27" t="str">
        <f t="shared" ca="1" si="57"/>
        <v>-</v>
      </c>
      <c r="AO14" s="27" t="str">
        <f t="shared" ca="1" si="57"/>
        <v>-</v>
      </c>
      <c r="AP14" s="27" t="str">
        <f t="shared" ca="1" si="57"/>
        <v>-</v>
      </c>
      <c r="AQ14" s="27" t="str">
        <f t="shared" ca="1" si="57"/>
        <v>-</v>
      </c>
      <c r="AR14" s="27" t="str">
        <f t="shared" ca="1" si="57"/>
        <v>-</v>
      </c>
      <c r="AS14" s="27" t="str">
        <f t="shared" ca="1" si="57"/>
        <v>-</v>
      </c>
      <c r="AT14" s="27" t="str">
        <f t="shared" ca="1" si="57"/>
        <v>-</v>
      </c>
      <c r="AU14" s="27" t="str">
        <f t="shared" ca="1" si="57"/>
        <v>-</v>
      </c>
      <c r="AV14" s="27" t="str">
        <f t="shared" ca="1" si="57"/>
        <v>-</v>
      </c>
      <c r="AW14" s="27" t="str">
        <f t="shared" ca="1" si="57"/>
        <v>-</v>
      </c>
      <c r="AX14" s="27">
        <f t="shared" ca="1" si="57"/>
        <v>1</v>
      </c>
      <c r="AY14" s="27">
        <f t="shared" ca="1" si="57"/>
        <v>1</v>
      </c>
      <c r="AZ14" s="27">
        <f t="shared" ca="1" si="57"/>
        <v>0</v>
      </c>
      <c r="BA14" s="27" t="str">
        <f t="shared" ca="1" si="57"/>
        <v>-</v>
      </c>
      <c r="BB14" s="27" t="str">
        <f t="shared" ca="1" si="57"/>
        <v>-</v>
      </c>
      <c r="BC14" s="27" t="str">
        <f t="shared" ca="1" si="57"/>
        <v>-</v>
      </c>
      <c r="BD14" s="27" t="str">
        <f t="shared" ref="BD14:BM14" ca="1" si="58">OFFSET(BD$5,$B14,0)</f>
        <v>-</v>
      </c>
      <c r="BE14" s="27" t="str">
        <f t="shared" ca="1" si="58"/>
        <v>-</v>
      </c>
      <c r="BF14" s="27" t="str">
        <f t="shared" ca="1" si="58"/>
        <v>-</v>
      </c>
      <c r="BG14" s="27" t="str">
        <f t="shared" ca="1" si="58"/>
        <v>-</v>
      </c>
      <c r="BH14" s="27">
        <f t="shared" ca="1" si="58"/>
        <v>0.3</v>
      </c>
      <c r="BI14" s="27" t="str">
        <f t="shared" ca="1" si="58"/>
        <v>-</v>
      </c>
      <c r="BJ14" s="27" t="str">
        <f t="shared" ca="1" si="58"/>
        <v>-</v>
      </c>
      <c r="BK14" s="27" t="str">
        <f t="shared" ca="1" si="58"/>
        <v>-</v>
      </c>
      <c r="BL14" s="27" t="str">
        <f t="shared" ca="1" si="58"/>
        <v>-</v>
      </c>
      <c r="BM14" s="27" t="str">
        <f t="shared" ca="1" si="58"/>
        <v>-</v>
      </c>
      <c r="BN14" s="27">
        <f t="shared" ref="BN14:BT14" ca="1" si="59">OFFSET(BN$5,$B14,0)</f>
        <v>0</v>
      </c>
      <c r="BO14" s="27">
        <f t="shared" ca="1" si="59"/>
        <v>0</v>
      </c>
      <c r="BP14" s="27">
        <f t="shared" ca="1" si="59"/>
        <v>0</v>
      </c>
      <c r="BQ14" s="27">
        <f t="shared" ca="1" si="59"/>
        <v>0</v>
      </c>
      <c r="BR14" s="27" t="str">
        <f t="shared" ca="1" si="59"/>
        <v>-</v>
      </c>
      <c r="BS14" s="27" t="str">
        <f t="shared" ca="1" si="59"/>
        <v>-</v>
      </c>
      <c r="BT14" s="27" t="str">
        <f t="shared" ca="1" si="59"/>
        <v>-</v>
      </c>
      <c r="BU14" s="27" t="str">
        <f t="shared" ref="BU14:BZ16" ca="1" si="60">OFFSET(BU$5,$B14,0)</f>
        <v>-</v>
      </c>
      <c r="BV14" s="27" t="str">
        <f t="shared" ca="1" si="60"/>
        <v>-</v>
      </c>
      <c r="BW14" s="27" t="str">
        <f t="shared" ca="1" si="60"/>
        <v>-</v>
      </c>
      <c r="BX14" s="27" t="str">
        <f t="shared" ca="1" si="60"/>
        <v>-</v>
      </c>
      <c r="BY14" s="27" t="str">
        <f t="shared" ca="1" si="60"/>
        <v>-</v>
      </c>
      <c r="BZ14" s="27" t="str">
        <f t="shared" ca="1" si="60"/>
        <v>-</v>
      </c>
      <c r="CA14" s="27">
        <f ca="1">OFFSET(CA$5,$B14,0)</f>
        <v>2</v>
      </c>
      <c r="CB14" s="27" t="str">
        <f ca="1">OFFSET(CB$5,$B14,0)</f>
        <v>-</v>
      </c>
      <c r="CC14" s="27" t="str">
        <f ca="1">OFFSET(CC$5,$B14,0)</f>
        <v>-</v>
      </c>
      <c r="CD14" s="27" t="str">
        <f ca="1">OFFSET(CD$5,$B14,0)</f>
        <v>-</v>
      </c>
      <c r="CE14" s="27" t="str">
        <f ca="1">OFFSET(CE$5,$B14,0)</f>
        <v>-</v>
      </c>
      <c r="CF14" s="26" t="b">
        <v>1</v>
      </c>
      <c r="CG14" s="27" t="str">
        <f t="shared" ref="CG14:CT14" ca="1" si="61">OFFSET(CG$5,$B14,0)</f>
        <v>-</v>
      </c>
      <c r="CH14" s="27">
        <f t="shared" ca="1" si="61"/>
        <v>0</v>
      </c>
      <c r="CI14" s="27" t="str">
        <f t="shared" ca="1" si="61"/>
        <v>-</v>
      </c>
      <c r="CJ14" s="27">
        <f t="shared" ca="1" si="61"/>
        <v>1</v>
      </c>
      <c r="CK14" s="27">
        <f t="shared" ca="1" si="61"/>
        <v>0</v>
      </c>
      <c r="CL14" s="27">
        <f t="shared" ca="1" si="61"/>
        <v>1</v>
      </c>
      <c r="CM14" s="27">
        <f t="shared" ca="1" si="61"/>
        <v>1</v>
      </c>
      <c r="CN14" s="27">
        <f t="shared" ca="1" si="61"/>
        <v>1</v>
      </c>
      <c r="CO14" s="27">
        <f t="shared" ca="1" si="61"/>
        <v>0</v>
      </c>
      <c r="CP14" s="27">
        <f t="shared" ca="1" si="61"/>
        <v>0</v>
      </c>
      <c r="CQ14" s="27">
        <f t="shared" ca="1" si="61"/>
        <v>0</v>
      </c>
      <c r="CR14" s="27">
        <f t="shared" ca="1" si="61"/>
        <v>-0.04</v>
      </c>
      <c r="CS14" s="27">
        <f t="shared" ca="1" si="61"/>
        <v>0.96</v>
      </c>
      <c r="CT14" s="27">
        <f t="shared" ca="1" si="61"/>
        <v>1.8</v>
      </c>
      <c r="CU14" s="27">
        <f t="shared" ref="CU14:ES16" ca="1" si="62">OFFSET(CU$5,$B14,0)</f>
        <v>0.64</v>
      </c>
      <c r="CV14" s="27">
        <f t="shared" ca="1" si="62"/>
        <v>0.21</v>
      </c>
      <c r="CW14" s="27">
        <f t="shared" ca="1" si="62"/>
        <v>0.19</v>
      </c>
      <c r="CX14" s="27">
        <f t="shared" ca="1" si="62"/>
        <v>0</v>
      </c>
      <c r="CY14" s="27">
        <f t="shared" ca="1" si="62"/>
        <v>1</v>
      </c>
      <c r="CZ14" s="27">
        <f t="shared" ca="1" si="62"/>
        <v>0</v>
      </c>
      <c r="DA14" s="27">
        <f t="shared" ca="1" si="62"/>
        <v>0</v>
      </c>
      <c r="DB14" s="27">
        <f t="shared" ca="1" si="62"/>
        <v>0</v>
      </c>
      <c r="DC14" s="27">
        <f t="shared" ca="1" si="62"/>
        <v>0</v>
      </c>
      <c r="DD14" s="27">
        <f t="shared" ca="1" si="62"/>
        <v>0</v>
      </c>
      <c r="DE14" s="27">
        <f t="shared" ca="1" si="62"/>
        <v>0</v>
      </c>
      <c r="DF14" s="27">
        <f t="shared" ca="1" si="62"/>
        <v>0</v>
      </c>
      <c r="DG14" s="27" t="str">
        <f t="shared" ref="DG14:DL16" ca="1" si="63">OFFSET(DG$5,$B14,0)</f>
        <v>-</v>
      </c>
      <c r="DH14" s="27" t="str">
        <f t="shared" ca="1" si="63"/>
        <v>-</v>
      </c>
      <c r="DI14" s="27" t="str">
        <f t="shared" ca="1" si="63"/>
        <v>-</v>
      </c>
      <c r="DJ14" s="27" t="str">
        <f t="shared" ca="1" si="63"/>
        <v>-</v>
      </c>
      <c r="DK14" s="27" t="str">
        <f t="shared" ca="1" si="63"/>
        <v>-</v>
      </c>
      <c r="DL14" s="27" t="str">
        <f t="shared" ca="1" si="63"/>
        <v>-</v>
      </c>
      <c r="DM14" s="27" t="b">
        <f t="shared" ca="1" si="62"/>
        <v>0</v>
      </c>
      <c r="DN14" s="27" t="b">
        <f t="shared" ca="1" si="62"/>
        <v>0</v>
      </c>
      <c r="DO14" s="27" t="b">
        <f t="shared" ca="1" si="62"/>
        <v>1</v>
      </c>
      <c r="DP14" s="27">
        <f t="shared" ca="1" si="62"/>
        <v>1</v>
      </c>
      <c r="DQ14" s="27" t="str">
        <f t="shared" ca="1" si="62"/>
        <v>-</v>
      </c>
      <c r="DR14" s="27" t="str">
        <f t="shared" ca="1" si="62"/>
        <v>-</v>
      </c>
      <c r="DS14" s="27" t="str">
        <f t="shared" ca="1" si="62"/>
        <v>-</v>
      </c>
      <c r="DT14" s="27" t="str">
        <f t="shared" ca="1" si="62"/>
        <v>-</v>
      </c>
      <c r="DU14" s="27" t="str">
        <f t="shared" ca="1" si="62"/>
        <v>-</v>
      </c>
      <c r="DV14" s="27" t="b">
        <f t="shared" ca="1" si="62"/>
        <v>1</v>
      </c>
      <c r="DW14" s="27" t="str">
        <f t="shared" ca="1" si="62"/>
        <v>-</v>
      </c>
      <c r="DX14" s="27">
        <f t="shared" ca="1" si="62"/>
        <v>0</v>
      </c>
      <c r="DY14" s="27" t="str">
        <f t="shared" ca="1" si="62"/>
        <v>-</v>
      </c>
      <c r="DZ14" s="27" t="str">
        <f t="shared" ca="1" si="62"/>
        <v>-</v>
      </c>
      <c r="EA14" s="27">
        <f t="shared" ca="1" si="62"/>
        <v>500</v>
      </c>
      <c r="EB14" s="27">
        <f t="shared" ca="1" si="62"/>
        <v>500</v>
      </c>
      <c r="EC14" s="27">
        <f ca="1">OFFSET(EC$5,$B14,0)</f>
        <v>1</v>
      </c>
      <c r="ED14" s="27">
        <f t="shared" ca="1" si="62"/>
        <v>0</v>
      </c>
      <c r="EE14" s="27">
        <f t="shared" ref="EE14:EF16" ca="1" si="64">OFFSET(EE$5,$B14,0)</f>
        <v>1</v>
      </c>
      <c r="EF14" s="27">
        <f t="shared" ca="1" si="64"/>
        <v>1</v>
      </c>
      <c r="EG14" s="27">
        <f t="shared" ca="1" si="62"/>
        <v>0</v>
      </c>
      <c r="EH14" s="27" t="str">
        <f t="shared" ca="1" si="62"/>
        <v>-</v>
      </c>
      <c r="EI14" s="27" t="str">
        <f t="shared" ca="1" si="62"/>
        <v>-</v>
      </c>
      <c r="EJ14" s="27" t="str">
        <f t="shared" ca="1" si="62"/>
        <v>-</v>
      </c>
      <c r="EK14" s="27" t="str">
        <f ca="1">OFFSET(EK$5,$B14,0)</f>
        <v>-</v>
      </c>
      <c r="EL14" s="27">
        <f t="shared" ca="1" si="62"/>
        <v>1</v>
      </c>
      <c r="EM14" s="27">
        <f t="shared" ca="1" si="62"/>
        <v>1</v>
      </c>
      <c r="EN14" s="27">
        <f t="shared" ca="1" si="62"/>
        <v>1</v>
      </c>
      <c r="EO14" s="27">
        <f ca="1">OFFSET(EO$5,$B14,0)</f>
        <v>0</v>
      </c>
      <c r="EP14" s="27" t="str">
        <f t="shared" ca="1" si="62"/>
        <v>-</v>
      </c>
      <c r="EQ14" s="27" t="str">
        <f t="shared" ca="1" si="62"/>
        <v>-</v>
      </c>
      <c r="ER14" s="27">
        <f t="shared" ca="1" si="62"/>
        <v>0</v>
      </c>
      <c r="ES14" s="27">
        <f t="shared" ca="1" si="62"/>
        <v>0</v>
      </c>
      <c r="ET14" s="34">
        <v>0</v>
      </c>
    </row>
    <row r="15" spans="1:150" outlineLevel="1">
      <c r="A15" s="31">
        <f>ROW(A15)-5</f>
        <v>10</v>
      </c>
      <c r="B15" s="31">
        <f>$A$13</f>
        <v>8</v>
      </c>
      <c r="C15">
        <v>10</v>
      </c>
      <c r="D15" t="b">
        <v>0</v>
      </c>
      <c r="E15" t="b">
        <v>0</v>
      </c>
      <c r="F15" t="b">
        <v>0</v>
      </c>
      <c r="H15" s="47" t="str">
        <f ca="1">"Std (Mat defn) N"&amp;$AX15&amp;$AY15</f>
        <v>Std (Mat defn) N11</v>
      </c>
      <c r="I15" s="13" t="str">
        <f ca="1">IF(MATCH(H15,H$5:H15,0)=(COUNTA(H$5:H15)),"-","Dup")</f>
        <v>-</v>
      </c>
      <c r="J15" s="27" t="str">
        <f t="shared" ca="1" si="54"/>
        <v>-</v>
      </c>
      <c r="K15" s="27" t="str">
        <f t="shared" ca="1" si="54"/>
        <v>-</v>
      </c>
      <c r="L15" s="27" t="str">
        <f t="shared" ca="1" si="55"/>
        <v>-</v>
      </c>
      <c r="M15" s="27" t="str">
        <f t="shared" ca="1" si="55"/>
        <v>-</v>
      </c>
      <c r="N15" s="27" t="str">
        <f t="shared" ca="1" si="55"/>
        <v>-</v>
      </c>
      <c r="O15" s="27" t="str">
        <f t="shared" ca="1" si="55"/>
        <v>-</v>
      </c>
      <c r="P15" s="27" t="str">
        <f t="shared" ca="1" si="55"/>
        <v>-</v>
      </c>
      <c r="Q15" s="27">
        <f t="shared" ca="1" si="56"/>
        <v>0</v>
      </c>
      <c r="R15" s="27">
        <f t="shared" ca="1" si="56"/>
        <v>0</v>
      </c>
      <c r="S15" s="27" t="str">
        <f t="shared" ref="S15:AF16" ca="1" si="65">OFFSET(S$5,$B15,0)</f>
        <v>-</v>
      </c>
      <c r="T15" s="27" t="str">
        <f t="shared" ca="1" si="65"/>
        <v>-</v>
      </c>
      <c r="U15" s="26">
        <v>1</v>
      </c>
      <c r="V15" s="27">
        <f t="shared" ca="1" si="65"/>
        <v>1</v>
      </c>
      <c r="W15" s="27">
        <f t="shared" ca="1" si="65"/>
        <v>1</v>
      </c>
      <c r="X15" s="26">
        <v>1</v>
      </c>
      <c r="Y15" s="27" t="str">
        <f t="shared" ca="1" si="65"/>
        <v>-</v>
      </c>
      <c r="Z15" s="26">
        <v>1</v>
      </c>
      <c r="AA15" s="27" t="str">
        <f t="shared" ca="1" si="65"/>
        <v>-</v>
      </c>
      <c r="AB15" s="27" t="str">
        <f t="shared" ca="1" si="65"/>
        <v>-</v>
      </c>
      <c r="AC15" s="27">
        <f t="shared" ca="1" si="65"/>
        <v>1</v>
      </c>
      <c r="AD15" s="26">
        <v>1</v>
      </c>
      <c r="AE15" s="27" t="str">
        <f t="shared" ca="1" si="65"/>
        <v>-</v>
      </c>
      <c r="AF15" s="27" t="str">
        <f t="shared" ca="1" si="65"/>
        <v>-</v>
      </c>
      <c r="AG15" s="27" t="str">
        <f t="shared" ref="AG15:AP16" ca="1" si="66">OFFSET(AG$5,$B15,0)</f>
        <v>-</v>
      </c>
      <c r="AH15" s="27" t="str">
        <f t="shared" ca="1" si="66"/>
        <v>-</v>
      </c>
      <c r="AI15" s="27" t="str">
        <f t="shared" ca="1" si="66"/>
        <v>-</v>
      </c>
      <c r="AJ15" s="27" t="str">
        <f t="shared" ca="1" si="66"/>
        <v>-</v>
      </c>
      <c r="AK15" s="27" t="str">
        <f t="shared" ca="1" si="66"/>
        <v>-</v>
      </c>
      <c r="AL15" s="27" t="str">
        <f t="shared" ca="1" si="66"/>
        <v>-</v>
      </c>
      <c r="AM15" s="27" t="str">
        <f t="shared" ca="1" si="66"/>
        <v>-</v>
      </c>
      <c r="AN15" s="27" t="str">
        <f t="shared" ca="1" si="66"/>
        <v>-</v>
      </c>
      <c r="AO15" s="27" t="str">
        <f t="shared" ca="1" si="66"/>
        <v>-</v>
      </c>
      <c r="AP15" s="27" t="str">
        <f t="shared" ca="1" si="66"/>
        <v>-</v>
      </c>
      <c r="AQ15" s="27" t="str">
        <f t="shared" ref="AQ15:BA16" ca="1" si="67">OFFSET(AQ$5,$B15,0)</f>
        <v>-</v>
      </c>
      <c r="AR15" s="27" t="str">
        <f t="shared" ca="1" si="67"/>
        <v>-</v>
      </c>
      <c r="AS15" s="27" t="str">
        <f t="shared" ca="1" si="67"/>
        <v>-</v>
      </c>
      <c r="AT15" s="27" t="str">
        <f t="shared" ca="1" si="67"/>
        <v>-</v>
      </c>
      <c r="AU15" s="27" t="str">
        <f t="shared" ca="1" si="67"/>
        <v>-</v>
      </c>
      <c r="AV15" s="27" t="str">
        <f t="shared" ca="1" si="67"/>
        <v>-</v>
      </c>
      <c r="AW15" s="27" t="str">
        <f t="shared" ca="1" si="67"/>
        <v>-</v>
      </c>
      <c r="AX15" s="27">
        <f t="shared" ca="1" si="67"/>
        <v>1</v>
      </c>
      <c r="AY15" s="27">
        <f t="shared" ca="1" si="67"/>
        <v>1</v>
      </c>
      <c r="AZ15" s="27">
        <f t="shared" ca="1" si="67"/>
        <v>0</v>
      </c>
      <c r="BA15" s="27" t="str">
        <f t="shared" ca="1" si="67"/>
        <v>-</v>
      </c>
      <c r="BB15" s="27" t="str">
        <f t="shared" ref="BB15:BM16" ca="1" si="68">OFFSET(BB$5,$B15,0)</f>
        <v>-</v>
      </c>
      <c r="BC15" s="27" t="str">
        <f t="shared" ca="1" si="68"/>
        <v>-</v>
      </c>
      <c r="BD15" s="27" t="str">
        <f t="shared" ca="1" si="68"/>
        <v>-</v>
      </c>
      <c r="BE15" s="27" t="str">
        <f t="shared" ca="1" si="68"/>
        <v>-</v>
      </c>
      <c r="BF15" s="27" t="str">
        <f t="shared" ca="1" si="68"/>
        <v>-</v>
      </c>
      <c r="BG15" s="27" t="str">
        <f t="shared" ca="1" si="68"/>
        <v>-</v>
      </c>
      <c r="BH15" s="27">
        <f t="shared" ca="1" si="68"/>
        <v>0.3</v>
      </c>
      <c r="BI15" s="27" t="str">
        <f t="shared" ca="1" si="68"/>
        <v>-</v>
      </c>
      <c r="BJ15" s="27" t="str">
        <f t="shared" ca="1" si="68"/>
        <v>-</v>
      </c>
      <c r="BK15" s="27" t="str">
        <f t="shared" ca="1" si="68"/>
        <v>-</v>
      </c>
      <c r="BL15" s="27" t="str">
        <f t="shared" ca="1" si="68"/>
        <v>-</v>
      </c>
      <c r="BM15" s="27" t="str">
        <f t="shared" ca="1" si="68"/>
        <v>-</v>
      </c>
      <c r="BN15" s="26">
        <v>12</v>
      </c>
      <c r="BO15" s="26">
        <v>12</v>
      </c>
      <c r="BP15" s="26">
        <v>144</v>
      </c>
      <c r="BQ15" s="26">
        <v>144</v>
      </c>
      <c r="BR15" s="27" t="str">
        <f ca="1">OFFSET(BR$5,$B15,0)</f>
        <v>-</v>
      </c>
      <c r="BS15" s="27" t="str">
        <f ca="1">OFFSET(BS$5,$B15,0)</f>
        <v>-</v>
      </c>
      <c r="BT15" s="27" t="str">
        <f ca="1">OFFSET(BT$5,$B15,0)</f>
        <v>-</v>
      </c>
      <c r="BU15" s="27" t="str">
        <f t="shared" ca="1" si="60"/>
        <v>-</v>
      </c>
      <c r="BV15" s="27" t="str">
        <f t="shared" ca="1" si="60"/>
        <v>-</v>
      </c>
      <c r="BW15" s="27" t="str">
        <f t="shared" ca="1" si="60"/>
        <v>-</v>
      </c>
      <c r="BX15" s="27" t="str">
        <f t="shared" ca="1" si="60"/>
        <v>-</v>
      </c>
      <c r="BY15" s="27" t="str">
        <f t="shared" ca="1" si="60"/>
        <v>-</v>
      </c>
      <c r="BZ15" s="27" t="str">
        <f t="shared" ca="1" si="60"/>
        <v>-</v>
      </c>
      <c r="CA15" s="26">
        <v>5</v>
      </c>
      <c r="CB15" s="27" t="str">
        <f t="shared" ref="CB15:CK16" ca="1" si="69">OFFSET(CB$5,$B15,0)</f>
        <v>-</v>
      </c>
      <c r="CC15" s="27" t="str">
        <f t="shared" ca="1" si="69"/>
        <v>-</v>
      </c>
      <c r="CD15" s="27" t="str">
        <f t="shared" ca="1" si="69"/>
        <v>-</v>
      </c>
      <c r="CE15" s="27" t="str">
        <f t="shared" ca="1" si="69"/>
        <v>-</v>
      </c>
      <c r="CF15" s="27" t="str">
        <f t="shared" ca="1" si="69"/>
        <v>-</v>
      </c>
      <c r="CG15" s="27" t="str">
        <f t="shared" ca="1" si="69"/>
        <v>-</v>
      </c>
      <c r="CH15" s="27">
        <f t="shared" ca="1" si="69"/>
        <v>0</v>
      </c>
      <c r="CI15" s="27" t="str">
        <f t="shared" ca="1" si="69"/>
        <v>-</v>
      </c>
      <c r="CJ15" s="27">
        <f t="shared" ca="1" si="69"/>
        <v>1</v>
      </c>
      <c r="CK15" s="27">
        <f t="shared" ca="1" si="69"/>
        <v>0</v>
      </c>
      <c r="CL15" s="27">
        <f t="shared" ref="CL15:CR16" ca="1" si="70">OFFSET(CL$5,$B15,0)</f>
        <v>1</v>
      </c>
      <c r="CM15" s="27">
        <f t="shared" ca="1" si="70"/>
        <v>1</v>
      </c>
      <c r="CN15" s="27">
        <f t="shared" ca="1" si="70"/>
        <v>1</v>
      </c>
      <c r="CO15" s="27">
        <f t="shared" ca="1" si="70"/>
        <v>0</v>
      </c>
      <c r="CP15" s="27">
        <f t="shared" ca="1" si="70"/>
        <v>0</v>
      </c>
      <c r="CQ15" s="27">
        <f t="shared" ca="1" si="70"/>
        <v>0</v>
      </c>
      <c r="CR15" s="213">
        <f>Data!C9</f>
        <v>-1.29</v>
      </c>
      <c r="CS15" s="213">
        <f>Data!D9</f>
        <v>0.95</v>
      </c>
      <c r="CT15" s="213">
        <f>Data!E9</f>
        <v>-1.67</v>
      </c>
      <c r="CU15" s="213">
        <f>Data!F9</f>
        <v>0.05</v>
      </c>
      <c r="CV15" s="213">
        <f>Data!G9</f>
        <v>0.22</v>
      </c>
      <c r="CW15" s="213">
        <f>Data!H9</f>
        <v>-0.37</v>
      </c>
      <c r="CX15" s="27">
        <f t="shared" ca="1" si="62"/>
        <v>0</v>
      </c>
      <c r="CY15" s="27">
        <f t="shared" ca="1" si="62"/>
        <v>1</v>
      </c>
      <c r="CZ15" s="27">
        <f t="shared" ca="1" si="62"/>
        <v>0</v>
      </c>
      <c r="DA15" s="27">
        <f t="shared" ca="1" si="62"/>
        <v>0</v>
      </c>
      <c r="DB15" s="27">
        <f t="shared" ca="1" si="62"/>
        <v>0</v>
      </c>
      <c r="DC15" s="27">
        <f t="shared" ca="1" si="62"/>
        <v>0</v>
      </c>
      <c r="DD15" s="27">
        <f t="shared" ca="1" si="62"/>
        <v>0</v>
      </c>
      <c r="DE15" s="27">
        <f t="shared" ca="1" si="62"/>
        <v>0</v>
      </c>
      <c r="DF15" s="27">
        <f t="shared" ca="1" si="62"/>
        <v>0</v>
      </c>
      <c r="DG15" s="27" t="str">
        <f t="shared" ca="1" si="63"/>
        <v>-</v>
      </c>
      <c r="DH15" s="27" t="str">
        <f t="shared" ca="1" si="63"/>
        <v>-</v>
      </c>
      <c r="DI15" s="27" t="str">
        <f t="shared" ca="1" si="63"/>
        <v>-</v>
      </c>
      <c r="DJ15" s="27" t="str">
        <f t="shared" ca="1" si="63"/>
        <v>-</v>
      </c>
      <c r="DK15" s="27" t="str">
        <f t="shared" ca="1" si="63"/>
        <v>-</v>
      </c>
      <c r="DL15" s="27" t="str">
        <f t="shared" ca="1" si="63"/>
        <v>-</v>
      </c>
      <c r="DM15" s="27" t="b">
        <f t="shared" ca="1" si="62"/>
        <v>0</v>
      </c>
      <c r="DN15" s="27" t="b">
        <f t="shared" ca="1" si="62"/>
        <v>0</v>
      </c>
      <c r="DO15" s="27" t="b">
        <f t="shared" ca="1" si="62"/>
        <v>1</v>
      </c>
      <c r="DP15" s="27">
        <f t="shared" ca="1" si="62"/>
        <v>1</v>
      </c>
      <c r="DQ15" s="27" t="str">
        <f t="shared" ca="1" si="62"/>
        <v>-</v>
      </c>
      <c r="DR15" s="27" t="str">
        <f t="shared" ca="1" si="62"/>
        <v>-</v>
      </c>
      <c r="DS15" s="27" t="str">
        <f t="shared" ca="1" si="62"/>
        <v>-</v>
      </c>
      <c r="DT15" s="27" t="str">
        <f t="shared" ca="1" si="62"/>
        <v>-</v>
      </c>
      <c r="DU15" s="27" t="str">
        <f t="shared" ca="1" si="62"/>
        <v>-</v>
      </c>
      <c r="DV15" s="27" t="b">
        <f t="shared" ca="1" si="62"/>
        <v>1</v>
      </c>
      <c r="DW15" s="27" t="str">
        <f t="shared" ca="1" si="62"/>
        <v>-</v>
      </c>
      <c r="DX15" s="27">
        <f t="shared" ca="1" si="62"/>
        <v>0</v>
      </c>
      <c r="DY15" s="27" t="str">
        <f t="shared" ca="1" si="62"/>
        <v>-</v>
      </c>
      <c r="DZ15" s="27" t="str">
        <f t="shared" ca="1" si="62"/>
        <v>-</v>
      </c>
      <c r="EA15" s="26" t="s">
        <v>37</v>
      </c>
      <c r="EB15" s="26" t="s">
        <v>37</v>
      </c>
      <c r="EC15" s="27">
        <f ca="1">OFFSET(EC$5,$B15,0)</f>
        <v>1</v>
      </c>
      <c r="ED15" s="27">
        <f t="shared" ca="1" si="62"/>
        <v>0</v>
      </c>
      <c r="EE15" s="27">
        <f t="shared" ca="1" si="64"/>
        <v>1</v>
      </c>
      <c r="EF15" s="27">
        <f t="shared" ca="1" si="64"/>
        <v>1</v>
      </c>
      <c r="EG15" s="27">
        <f t="shared" ca="1" si="62"/>
        <v>0</v>
      </c>
      <c r="EH15" s="27" t="str">
        <f t="shared" ca="1" si="62"/>
        <v>-</v>
      </c>
      <c r="EI15" s="27" t="str">
        <f t="shared" ca="1" si="62"/>
        <v>-</v>
      </c>
      <c r="EJ15" s="27" t="str">
        <f t="shared" ca="1" si="62"/>
        <v>-</v>
      </c>
      <c r="EK15" s="27" t="str">
        <f ca="1">OFFSET(EK$5,$B15,0)</f>
        <v>-</v>
      </c>
      <c r="EL15" s="27">
        <f t="shared" ca="1" si="62"/>
        <v>1</v>
      </c>
      <c r="EM15" s="27">
        <f t="shared" ca="1" si="62"/>
        <v>1</v>
      </c>
      <c r="EN15" s="27">
        <f t="shared" ca="1" si="62"/>
        <v>1</v>
      </c>
      <c r="EO15" s="27">
        <f ca="1">OFFSET(EO$5,$B15,0)</f>
        <v>0</v>
      </c>
      <c r="EP15" s="27" t="str">
        <f t="shared" ca="1" si="62"/>
        <v>-</v>
      </c>
      <c r="EQ15" s="27" t="str">
        <f t="shared" ca="1" si="62"/>
        <v>-</v>
      </c>
      <c r="ER15" s="27">
        <f t="shared" ca="1" si="62"/>
        <v>0</v>
      </c>
      <c r="ES15" s="27">
        <f t="shared" ca="1" si="62"/>
        <v>0</v>
      </c>
      <c r="ET15" s="34">
        <v>0</v>
      </c>
    </row>
    <row r="16" spans="1:150" outlineLevel="1">
      <c r="A16" s="31">
        <f>ROW(A16)-5</f>
        <v>11</v>
      </c>
      <c r="B16" s="31">
        <f>$A15</f>
        <v>10</v>
      </c>
      <c r="C16">
        <v>10</v>
      </c>
      <c r="D16" t="b">
        <v>1</v>
      </c>
      <c r="E16" t="b">
        <v>0</v>
      </c>
      <c r="F16" t="b">
        <v>1</v>
      </c>
      <c r="H16" s="47" t="str">
        <f ca="1">"Std (Mat+EL defn) N"&amp;$AX16&amp;$AY16</f>
        <v>Std (Mat+EL defn) N11</v>
      </c>
      <c r="I16" s="13" t="str">
        <f ca="1">IF(MATCH(H16,H$5:H16,0)=(COUNTA(H$5:H16)),"-","Dup")</f>
        <v>-</v>
      </c>
      <c r="J16" s="27" t="str">
        <f t="shared" ca="1" si="54"/>
        <v>-</v>
      </c>
      <c r="K16" s="27" t="str">
        <f t="shared" ca="1" si="54"/>
        <v>-</v>
      </c>
      <c r="L16" s="27" t="str">
        <f t="shared" ca="1" si="55"/>
        <v>-</v>
      </c>
      <c r="M16" s="27" t="str">
        <f t="shared" ca="1" si="55"/>
        <v>-</v>
      </c>
      <c r="N16" s="27" t="str">
        <f t="shared" ca="1" si="55"/>
        <v>-</v>
      </c>
      <c r="O16" s="27" t="str">
        <f t="shared" ca="1" si="55"/>
        <v>-</v>
      </c>
      <c r="P16" s="27" t="str">
        <f t="shared" ca="1" si="55"/>
        <v>-</v>
      </c>
      <c r="Q16" s="27">
        <f t="shared" ca="1" si="56"/>
        <v>0</v>
      </c>
      <c r="R16" s="27">
        <f t="shared" ca="1" si="56"/>
        <v>0</v>
      </c>
      <c r="S16" s="27" t="str">
        <f t="shared" ca="1" si="65"/>
        <v>-</v>
      </c>
      <c r="T16" s="27" t="str">
        <f t="shared" ca="1" si="65"/>
        <v>-</v>
      </c>
      <c r="U16" s="27">
        <f t="shared" ca="1" si="65"/>
        <v>1</v>
      </c>
      <c r="V16" s="27">
        <f t="shared" ca="1" si="65"/>
        <v>1</v>
      </c>
      <c r="W16" s="27">
        <f t="shared" ca="1" si="65"/>
        <v>1</v>
      </c>
      <c r="X16" s="27">
        <f t="shared" ca="1" si="65"/>
        <v>1</v>
      </c>
      <c r="Y16" s="27" t="str">
        <f t="shared" ca="1" si="65"/>
        <v>-</v>
      </c>
      <c r="Z16" s="27">
        <f t="shared" ca="1" si="65"/>
        <v>1</v>
      </c>
      <c r="AA16" s="27" t="str">
        <f t="shared" ca="1" si="65"/>
        <v>-</v>
      </c>
      <c r="AB16" s="27" t="str">
        <f t="shared" ca="1" si="65"/>
        <v>-</v>
      </c>
      <c r="AC16" s="27">
        <f t="shared" ca="1" si="65"/>
        <v>1</v>
      </c>
      <c r="AD16" s="27">
        <f t="shared" ca="1" si="65"/>
        <v>1</v>
      </c>
      <c r="AE16" s="27" t="str">
        <f t="shared" ca="1" si="65"/>
        <v>-</v>
      </c>
      <c r="AF16" s="27" t="str">
        <f t="shared" ca="1" si="65"/>
        <v>-</v>
      </c>
      <c r="AG16" s="27" t="str">
        <f t="shared" ca="1" si="66"/>
        <v>-</v>
      </c>
      <c r="AH16" s="27" t="str">
        <f t="shared" ca="1" si="66"/>
        <v>-</v>
      </c>
      <c r="AI16" s="27" t="str">
        <f t="shared" ca="1" si="66"/>
        <v>-</v>
      </c>
      <c r="AJ16" s="27" t="str">
        <f t="shared" ca="1" si="66"/>
        <v>-</v>
      </c>
      <c r="AK16" s="27" t="str">
        <f t="shared" ca="1" si="66"/>
        <v>-</v>
      </c>
      <c r="AL16" s="27" t="str">
        <f t="shared" ca="1" si="66"/>
        <v>-</v>
      </c>
      <c r="AM16" s="27" t="str">
        <f t="shared" ca="1" si="66"/>
        <v>-</v>
      </c>
      <c r="AN16" s="27" t="str">
        <f t="shared" ca="1" si="66"/>
        <v>-</v>
      </c>
      <c r="AO16" s="27" t="str">
        <f t="shared" ca="1" si="66"/>
        <v>-</v>
      </c>
      <c r="AP16" s="27" t="str">
        <f t="shared" ca="1" si="66"/>
        <v>-</v>
      </c>
      <c r="AQ16" s="27" t="str">
        <f t="shared" ca="1" si="67"/>
        <v>-</v>
      </c>
      <c r="AR16" s="27" t="str">
        <f t="shared" ca="1" si="67"/>
        <v>-</v>
      </c>
      <c r="AS16" s="27" t="str">
        <f t="shared" ca="1" si="67"/>
        <v>-</v>
      </c>
      <c r="AT16" s="27" t="str">
        <f t="shared" ca="1" si="67"/>
        <v>-</v>
      </c>
      <c r="AU16" s="27" t="str">
        <f t="shared" ca="1" si="67"/>
        <v>-</v>
      </c>
      <c r="AV16" s="27" t="str">
        <f t="shared" ca="1" si="67"/>
        <v>-</v>
      </c>
      <c r="AW16" s="27" t="str">
        <f t="shared" ca="1" si="67"/>
        <v>-</v>
      </c>
      <c r="AX16" s="27">
        <f t="shared" ca="1" si="67"/>
        <v>1</v>
      </c>
      <c r="AY16" s="27">
        <f t="shared" ca="1" si="67"/>
        <v>1</v>
      </c>
      <c r="AZ16" s="27">
        <f t="shared" ca="1" si="67"/>
        <v>0</v>
      </c>
      <c r="BA16" s="27" t="str">
        <f t="shared" ca="1" si="67"/>
        <v>-</v>
      </c>
      <c r="BB16" s="27" t="str">
        <f t="shared" ca="1" si="68"/>
        <v>-</v>
      </c>
      <c r="BC16" s="27" t="str">
        <f t="shared" ca="1" si="68"/>
        <v>-</v>
      </c>
      <c r="BD16" s="27" t="str">
        <f t="shared" ca="1" si="68"/>
        <v>-</v>
      </c>
      <c r="BE16" s="27" t="str">
        <f t="shared" ca="1" si="68"/>
        <v>-</v>
      </c>
      <c r="BF16" s="27" t="str">
        <f t="shared" ca="1" si="68"/>
        <v>-</v>
      </c>
      <c r="BG16" s="27" t="str">
        <f t="shared" ca="1" si="68"/>
        <v>-</v>
      </c>
      <c r="BH16" s="27">
        <f t="shared" ca="1" si="68"/>
        <v>0.3</v>
      </c>
      <c r="BI16" s="27" t="str">
        <f t="shared" ca="1" si="68"/>
        <v>-</v>
      </c>
      <c r="BJ16" s="27" t="str">
        <f t="shared" ca="1" si="68"/>
        <v>-</v>
      </c>
      <c r="BK16" s="27" t="str">
        <f t="shared" ca="1" si="68"/>
        <v>-</v>
      </c>
      <c r="BL16" s="27" t="str">
        <f t="shared" ca="1" si="68"/>
        <v>-</v>
      </c>
      <c r="BM16" s="27" t="str">
        <f t="shared" ca="1" si="68"/>
        <v>-</v>
      </c>
      <c r="BN16" s="27">
        <f t="shared" ref="BN16:BS16" ca="1" si="71">OFFSET(BN$5,$B16,0)</f>
        <v>12</v>
      </c>
      <c r="BO16" s="27">
        <f t="shared" ca="1" si="71"/>
        <v>12</v>
      </c>
      <c r="BP16" s="27">
        <f t="shared" ca="1" si="71"/>
        <v>144</v>
      </c>
      <c r="BQ16" s="27">
        <f t="shared" ca="1" si="71"/>
        <v>144</v>
      </c>
      <c r="BR16" s="27" t="str">
        <f t="shared" ca="1" si="71"/>
        <v>-</v>
      </c>
      <c r="BS16" s="27" t="str">
        <f t="shared" ca="1" si="71"/>
        <v>-</v>
      </c>
      <c r="BT16" s="27" t="str">
        <f ca="1">OFFSET(BT$5,$B16,0)</f>
        <v>-</v>
      </c>
      <c r="BU16" s="27" t="str">
        <f t="shared" ca="1" si="60"/>
        <v>-</v>
      </c>
      <c r="BV16" s="27" t="str">
        <f t="shared" ca="1" si="60"/>
        <v>-</v>
      </c>
      <c r="BW16" s="27" t="str">
        <f t="shared" ca="1" si="60"/>
        <v>-</v>
      </c>
      <c r="BX16" s="27" t="str">
        <f t="shared" ca="1" si="60"/>
        <v>-</v>
      </c>
      <c r="BY16" s="27" t="str">
        <f t="shared" ca="1" si="60"/>
        <v>-</v>
      </c>
      <c r="BZ16" s="27" t="str">
        <f t="shared" ca="1" si="60"/>
        <v>-</v>
      </c>
      <c r="CA16" s="27">
        <f ca="1">OFFSET(CA$5,$B16,0)</f>
        <v>5</v>
      </c>
      <c r="CB16" s="27" t="str">
        <f t="shared" ca="1" si="69"/>
        <v>-</v>
      </c>
      <c r="CC16" s="27" t="str">
        <f t="shared" ca="1" si="69"/>
        <v>-</v>
      </c>
      <c r="CD16" s="27" t="str">
        <f t="shared" ca="1" si="69"/>
        <v>-</v>
      </c>
      <c r="CE16" s="27" t="str">
        <f t="shared" ca="1" si="69"/>
        <v>-</v>
      </c>
      <c r="CF16" s="27" t="str">
        <f t="shared" ca="1" si="69"/>
        <v>-</v>
      </c>
      <c r="CG16" s="27" t="str">
        <f t="shared" ca="1" si="69"/>
        <v>-</v>
      </c>
      <c r="CH16" s="27">
        <f t="shared" ca="1" si="69"/>
        <v>0</v>
      </c>
      <c r="CI16" s="27" t="str">
        <f t="shared" ca="1" si="69"/>
        <v>-</v>
      </c>
      <c r="CJ16" s="27">
        <f t="shared" ca="1" si="69"/>
        <v>1</v>
      </c>
      <c r="CK16" s="27">
        <f t="shared" ca="1" si="69"/>
        <v>0</v>
      </c>
      <c r="CL16" s="27">
        <f t="shared" ca="1" si="70"/>
        <v>1</v>
      </c>
      <c r="CM16" s="27">
        <f t="shared" ca="1" si="70"/>
        <v>1</v>
      </c>
      <c r="CN16" s="27">
        <f t="shared" ca="1" si="70"/>
        <v>1</v>
      </c>
      <c r="CO16" s="27">
        <f t="shared" ca="1" si="70"/>
        <v>0</v>
      </c>
      <c r="CP16" s="27">
        <f t="shared" ca="1" si="70"/>
        <v>0</v>
      </c>
      <c r="CQ16" s="27">
        <f t="shared" ca="1" si="70"/>
        <v>0</v>
      </c>
      <c r="CR16" s="27">
        <f t="shared" ca="1" si="70"/>
        <v>-1.29</v>
      </c>
      <c r="CS16" s="27">
        <f ca="1">OFFSET(CS$5,$B16,0)</f>
        <v>0.95</v>
      </c>
      <c r="CT16" s="27">
        <f ca="1">OFFSET(CT$5,$B16,0)</f>
        <v>-1.67</v>
      </c>
      <c r="CU16" s="27">
        <f t="shared" ca="1" si="62"/>
        <v>0.05</v>
      </c>
      <c r="CV16" s="27">
        <f t="shared" ca="1" si="62"/>
        <v>0.22</v>
      </c>
      <c r="CW16" s="27">
        <f t="shared" ca="1" si="62"/>
        <v>-0.37</v>
      </c>
      <c r="CX16" s="27">
        <f t="shared" ca="1" si="62"/>
        <v>0</v>
      </c>
      <c r="CY16" s="27">
        <f t="shared" ca="1" si="62"/>
        <v>1</v>
      </c>
      <c r="CZ16" s="27">
        <f t="shared" ca="1" si="62"/>
        <v>0</v>
      </c>
      <c r="DA16" s="27">
        <f t="shared" ca="1" si="62"/>
        <v>0</v>
      </c>
      <c r="DB16" s="27">
        <f t="shared" ca="1" si="62"/>
        <v>0</v>
      </c>
      <c r="DC16" s="27">
        <f t="shared" ca="1" si="62"/>
        <v>0</v>
      </c>
      <c r="DD16" s="27">
        <f t="shared" ca="1" si="62"/>
        <v>0</v>
      </c>
      <c r="DE16" s="27">
        <f t="shared" ca="1" si="62"/>
        <v>0</v>
      </c>
      <c r="DF16" s="27">
        <f t="shared" ca="1" si="62"/>
        <v>0</v>
      </c>
      <c r="DG16" s="27" t="str">
        <f t="shared" ca="1" si="63"/>
        <v>-</v>
      </c>
      <c r="DH16" s="27" t="str">
        <f t="shared" ca="1" si="63"/>
        <v>-</v>
      </c>
      <c r="DI16" s="27" t="str">
        <f t="shared" ca="1" si="63"/>
        <v>-</v>
      </c>
      <c r="DJ16" s="27" t="str">
        <f t="shared" ca="1" si="63"/>
        <v>-</v>
      </c>
      <c r="DK16" s="27" t="str">
        <f t="shared" ca="1" si="63"/>
        <v>-</v>
      </c>
      <c r="DL16" s="27" t="str">
        <f t="shared" ca="1" si="63"/>
        <v>-</v>
      </c>
      <c r="DM16" s="27" t="b">
        <f t="shared" ca="1" si="62"/>
        <v>0</v>
      </c>
      <c r="DN16" s="27" t="b">
        <f t="shared" ca="1" si="62"/>
        <v>0</v>
      </c>
      <c r="DO16" s="27" t="b">
        <f t="shared" ca="1" si="62"/>
        <v>1</v>
      </c>
      <c r="DP16" s="27">
        <f t="shared" ca="1" si="62"/>
        <v>1</v>
      </c>
      <c r="DQ16" s="27" t="str">
        <f t="shared" ca="1" si="62"/>
        <v>-</v>
      </c>
      <c r="DR16" s="27" t="str">
        <f t="shared" ca="1" si="62"/>
        <v>-</v>
      </c>
      <c r="DS16" s="27" t="str">
        <f t="shared" ca="1" si="62"/>
        <v>-</v>
      </c>
      <c r="DT16" s="27" t="str">
        <f t="shared" ca="1" si="62"/>
        <v>-</v>
      </c>
      <c r="DU16" s="27" t="str">
        <f t="shared" ca="1" si="62"/>
        <v>-</v>
      </c>
      <c r="DV16" s="27" t="b">
        <f t="shared" ca="1" si="62"/>
        <v>1</v>
      </c>
      <c r="DW16" s="27" t="str">
        <f t="shared" ca="1" si="62"/>
        <v>-</v>
      </c>
      <c r="DX16" s="26">
        <v>0.99</v>
      </c>
      <c r="DY16" s="27" t="str">
        <f t="shared" ca="1" si="62"/>
        <v>-</v>
      </c>
      <c r="DZ16" s="27" t="str">
        <f t="shared" ca="1" si="62"/>
        <v>-</v>
      </c>
      <c r="EA16" s="27" t="str">
        <f t="shared" ca="1" si="62"/>
        <v>-</v>
      </c>
      <c r="EB16" s="27" t="str">
        <f t="shared" ca="1" si="62"/>
        <v>-</v>
      </c>
      <c r="EC16" s="27">
        <f ca="1">OFFSET(EC$5,$B16,0)</f>
        <v>1</v>
      </c>
      <c r="ED16" s="27">
        <f t="shared" ca="1" si="62"/>
        <v>0</v>
      </c>
      <c r="EE16" s="27">
        <f t="shared" ca="1" si="64"/>
        <v>1</v>
      </c>
      <c r="EF16" s="27">
        <f t="shared" ca="1" si="64"/>
        <v>1</v>
      </c>
      <c r="EG16" s="27">
        <f t="shared" ca="1" si="62"/>
        <v>0</v>
      </c>
      <c r="EH16" s="27" t="str">
        <f t="shared" ca="1" si="62"/>
        <v>-</v>
      </c>
      <c r="EI16" s="27" t="str">
        <f t="shared" ca="1" si="62"/>
        <v>-</v>
      </c>
      <c r="EJ16" s="27" t="str">
        <f t="shared" ca="1" si="62"/>
        <v>-</v>
      </c>
      <c r="EK16" s="27" t="str">
        <f ca="1">OFFSET(EK$5,$B16,0)</f>
        <v>-</v>
      </c>
      <c r="EL16" s="27">
        <f t="shared" ca="1" si="62"/>
        <v>1</v>
      </c>
      <c r="EM16" s="27">
        <f t="shared" ca="1" si="62"/>
        <v>1</v>
      </c>
      <c r="EN16" s="27">
        <f t="shared" ca="1" si="62"/>
        <v>1</v>
      </c>
      <c r="EO16" s="27">
        <f ca="1">OFFSET(EO$5,$B16,0)</f>
        <v>0</v>
      </c>
      <c r="EP16" s="27" t="str">
        <f t="shared" ca="1" si="62"/>
        <v>-</v>
      </c>
      <c r="EQ16" s="27" t="str">
        <f t="shared" ca="1" si="62"/>
        <v>-</v>
      </c>
      <c r="ER16" s="27">
        <f t="shared" ca="1" si="62"/>
        <v>0</v>
      </c>
      <c r="ES16" s="27">
        <f t="shared" ca="1" si="62"/>
        <v>0</v>
      </c>
      <c r="ET16" s="34">
        <v>0</v>
      </c>
    </row>
    <row r="17" spans="1:150" collapsed="1">
      <c r="A17" s="31"/>
      <c r="B17" s="31"/>
      <c r="D17" t="b">
        <v>0</v>
      </c>
      <c r="E17" s="19"/>
      <c r="F17" s="19"/>
      <c r="H17" s="15" t="s">
        <v>1004</v>
      </c>
      <c r="I17" s="13" t="str">
        <f ca="1">IF(MATCH(H17,H$5:H17,0)=(COUNTA(H$5:H17)),"-","Dup")</f>
        <v>-</v>
      </c>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34">
        <v>0</v>
      </c>
    </row>
    <row r="18" spans="1:150">
      <c r="A18" s="31">
        <f t="shared" ref="A18" si="72">ROW(A18)-5</f>
        <v>13</v>
      </c>
      <c r="B18" s="48">
        <f>A13</f>
        <v>8</v>
      </c>
      <c r="C18">
        <v>11</v>
      </c>
      <c r="D18" t="b">
        <v>1</v>
      </c>
      <c r="E18" t="b">
        <v>0</v>
      </c>
      <c r="F18" t="b">
        <v>1</v>
      </c>
      <c r="H18" s="47" t="s">
        <v>1005</v>
      </c>
      <c r="I18" s="13" t="str">
        <f ca="1">IF(MATCH(H18,H$5:H18,0)=(COUNTA(H$5:H18)),"-","Dup")</f>
        <v>-</v>
      </c>
      <c r="J18" s="27" t="str">
        <f t="shared" ref="J18:AS71" ca="1" si="73">OFFSET(J$5,$B18,0)</f>
        <v>-</v>
      </c>
      <c r="K18" s="27" t="str">
        <f t="shared" ca="1" si="73"/>
        <v>-</v>
      </c>
      <c r="L18" s="27" t="str">
        <f t="shared" ca="1" si="73"/>
        <v>-</v>
      </c>
      <c r="M18" s="27" t="str">
        <f t="shared" ca="1" si="73"/>
        <v>-</v>
      </c>
      <c r="N18" s="27" t="str">
        <f t="shared" ca="1" si="73"/>
        <v>-</v>
      </c>
      <c r="O18" s="27" t="str">
        <f t="shared" ca="1" si="73"/>
        <v>-</v>
      </c>
      <c r="P18" s="27" t="str">
        <f t="shared" ca="1" si="73"/>
        <v>-</v>
      </c>
      <c r="Q18" s="27">
        <f t="shared" ca="1" si="73"/>
        <v>0</v>
      </c>
      <c r="R18" s="27">
        <f t="shared" ca="1" si="73"/>
        <v>0</v>
      </c>
      <c r="S18" s="27" t="str">
        <f t="shared" ca="1" si="73"/>
        <v>-</v>
      </c>
      <c r="T18" s="27" t="str">
        <f t="shared" ca="1" si="73"/>
        <v>-</v>
      </c>
      <c r="U18" s="27" t="str">
        <f t="shared" ca="1" si="73"/>
        <v>-</v>
      </c>
      <c r="V18" s="27">
        <f t="shared" ca="1" si="73"/>
        <v>1</v>
      </c>
      <c r="W18" s="27">
        <f t="shared" ca="1" si="73"/>
        <v>1</v>
      </c>
      <c r="X18" s="27" t="str">
        <f t="shared" ca="1" si="73"/>
        <v>-</v>
      </c>
      <c r="Y18" s="27" t="str">
        <f t="shared" ca="1" si="73"/>
        <v>-</v>
      </c>
      <c r="Z18" s="27" t="str">
        <f t="shared" ca="1" si="73"/>
        <v>-</v>
      </c>
      <c r="AA18" s="27" t="str">
        <f t="shared" ca="1" si="73"/>
        <v>-</v>
      </c>
      <c r="AB18" s="27" t="str">
        <f t="shared" ca="1" si="73"/>
        <v>-</v>
      </c>
      <c r="AC18" s="27">
        <f t="shared" ca="1" si="73"/>
        <v>1</v>
      </c>
      <c r="AD18" s="27" t="str">
        <f t="shared" ca="1" si="73"/>
        <v>-</v>
      </c>
      <c r="AE18" s="27" t="str">
        <f t="shared" ca="1" si="73"/>
        <v>-</v>
      </c>
      <c r="AF18" s="27" t="str">
        <f t="shared" ca="1" si="73"/>
        <v>-</v>
      </c>
      <c r="AG18" s="27" t="str">
        <f t="shared" ca="1" si="73"/>
        <v>-</v>
      </c>
      <c r="AH18" s="27" t="str">
        <f t="shared" ca="1" si="73"/>
        <v>-</v>
      </c>
      <c r="AI18" s="27" t="str">
        <f t="shared" ca="1" si="73"/>
        <v>-</v>
      </c>
      <c r="AJ18" s="27" t="str">
        <f t="shared" ca="1" si="73"/>
        <v>-</v>
      </c>
      <c r="AK18" s="27" t="str">
        <f t="shared" ca="1" si="73"/>
        <v>-</v>
      </c>
      <c r="AL18" s="27" t="str">
        <f t="shared" ca="1" si="73"/>
        <v>-</v>
      </c>
      <c r="AM18" s="27" t="str">
        <f t="shared" ca="1" si="73"/>
        <v>-</v>
      </c>
      <c r="AN18" s="27" t="str">
        <f t="shared" ca="1" si="73"/>
        <v>-</v>
      </c>
      <c r="AO18" s="27" t="str">
        <f t="shared" ca="1" si="73"/>
        <v>-</v>
      </c>
      <c r="AP18" s="26" t="b">
        <v>1</v>
      </c>
      <c r="AQ18" s="26" t="b">
        <v>1</v>
      </c>
      <c r="AR18" s="27" t="str">
        <f t="shared" ca="1" si="73"/>
        <v>-</v>
      </c>
      <c r="AS18" s="26" t="b">
        <v>1</v>
      </c>
      <c r="AT18" s="27" t="str">
        <f t="shared" ref="AT18:BM18" ca="1" si="74">OFFSET(AT$5,$B18,0)</f>
        <v>-</v>
      </c>
      <c r="AU18" s="27" t="str">
        <f t="shared" ca="1" si="74"/>
        <v>-</v>
      </c>
      <c r="AV18" s="27" t="str">
        <f t="shared" ca="1" si="74"/>
        <v>-</v>
      </c>
      <c r="AW18" s="27" t="str">
        <f t="shared" ca="1" si="74"/>
        <v>-</v>
      </c>
      <c r="AX18" s="27">
        <f t="shared" ca="1" si="74"/>
        <v>1</v>
      </c>
      <c r="AY18" s="27">
        <f t="shared" ca="1" si="74"/>
        <v>1</v>
      </c>
      <c r="AZ18" s="27">
        <f t="shared" ca="1" si="74"/>
        <v>0</v>
      </c>
      <c r="BA18" s="27" t="str">
        <f t="shared" ca="1" si="74"/>
        <v>-</v>
      </c>
      <c r="BB18" s="27" t="str">
        <f t="shared" ca="1" si="74"/>
        <v>-</v>
      </c>
      <c r="BC18" s="27" t="str">
        <f t="shared" ca="1" si="74"/>
        <v>-</v>
      </c>
      <c r="BD18" s="27" t="str">
        <f t="shared" ca="1" si="74"/>
        <v>-</v>
      </c>
      <c r="BE18" s="27" t="str">
        <f t="shared" ca="1" si="74"/>
        <v>-</v>
      </c>
      <c r="BF18" s="27" t="str">
        <f t="shared" ca="1" si="74"/>
        <v>-</v>
      </c>
      <c r="BG18" s="27" t="str">
        <f t="shared" ca="1" si="74"/>
        <v>-</v>
      </c>
      <c r="BH18" s="27">
        <f t="shared" ca="1" si="74"/>
        <v>0.3</v>
      </c>
      <c r="BI18" s="27" t="str">
        <f t="shared" ca="1" si="74"/>
        <v>-</v>
      </c>
      <c r="BJ18" s="27" t="str">
        <f t="shared" ca="1" si="74"/>
        <v>-</v>
      </c>
      <c r="BK18" s="27" t="str">
        <f t="shared" ca="1" si="74"/>
        <v>-</v>
      </c>
      <c r="BL18" s="27" t="str">
        <f t="shared" ca="1" si="74"/>
        <v>-</v>
      </c>
      <c r="BM18" s="27" t="str">
        <f t="shared" ca="1" si="74"/>
        <v>-</v>
      </c>
      <c r="BN18" s="27">
        <f t="shared" ref="BN18:CM18" ca="1" si="75">OFFSET(BN$5,$B18,0)</f>
        <v>0</v>
      </c>
      <c r="BO18" s="27">
        <f t="shared" ca="1" si="75"/>
        <v>0</v>
      </c>
      <c r="BP18" s="27">
        <f t="shared" ca="1" si="75"/>
        <v>0</v>
      </c>
      <c r="BQ18" s="27">
        <f t="shared" ca="1" si="75"/>
        <v>0</v>
      </c>
      <c r="BR18" s="27" t="str">
        <f t="shared" ca="1" si="75"/>
        <v>-</v>
      </c>
      <c r="BS18" s="27" t="str">
        <f t="shared" ca="1" si="75"/>
        <v>-</v>
      </c>
      <c r="BT18" s="27" t="str">
        <f t="shared" ca="1" si="75"/>
        <v>-</v>
      </c>
      <c r="BU18" s="27" t="str">
        <f t="shared" ca="1" si="75"/>
        <v>-</v>
      </c>
      <c r="BV18" s="27" t="str">
        <f t="shared" ca="1" si="75"/>
        <v>-</v>
      </c>
      <c r="BW18" s="27" t="str">
        <f t="shared" ca="1" si="75"/>
        <v>-</v>
      </c>
      <c r="BX18" s="27" t="str">
        <f t="shared" ca="1" si="75"/>
        <v>-</v>
      </c>
      <c r="BY18" s="27" t="str">
        <f t="shared" ca="1" si="75"/>
        <v>-</v>
      </c>
      <c r="BZ18" s="27" t="str">
        <f t="shared" ca="1" si="75"/>
        <v>-</v>
      </c>
      <c r="CA18" s="27">
        <f t="shared" ca="1" si="75"/>
        <v>2</v>
      </c>
      <c r="CB18" s="27" t="str">
        <f t="shared" ca="1" si="75"/>
        <v>-</v>
      </c>
      <c r="CC18" s="27" t="str">
        <f t="shared" ca="1" si="75"/>
        <v>-</v>
      </c>
      <c r="CD18" s="27" t="str">
        <f t="shared" ca="1" si="75"/>
        <v>-</v>
      </c>
      <c r="CE18" s="27" t="str">
        <f t="shared" ca="1" si="75"/>
        <v>-</v>
      </c>
      <c r="CF18" s="27" t="str">
        <f t="shared" ca="1" si="75"/>
        <v>-</v>
      </c>
      <c r="CG18" s="27" t="str">
        <f t="shared" ca="1" si="75"/>
        <v>-</v>
      </c>
      <c r="CH18" s="27">
        <f t="shared" ca="1" si="75"/>
        <v>0</v>
      </c>
      <c r="CI18" s="27" t="str">
        <f t="shared" ca="1" si="75"/>
        <v>-</v>
      </c>
      <c r="CJ18" s="27">
        <f t="shared" ca="1" si="75"/>
        <v>1</v>
      </c>
      <c r="CK18" s="27">
        <f t="shared" ca="1" si="75"/>
        <v>0</v>
      </c>
      <c r="CL18" s="27">
        <f t="shared" ca="1" si="75"/>
        <v>1</v>
      </c>
      <c r="CM18" s="27">
        <f t="shared" ca="1" si="75"/>
        <v>1</v>
      </c>
      <c r="CN18" s="27">
        <f t="shared" ref="CN18:ES18" ca="1" si="76">OFFSET(CN$5,$B18,0)</f>
        <v>1</v>
      </c>
      <c r="CO18" s="27">
        <f t="shared" ca="1" si="76"/>
        <v>0</v>
      </c>
      <c r="CP18" s="27">
        <f t="shared" ca="1" si="76"/>
        <v>0</v>
      </c>
      <c r="CQ18" s="27">
        <f t="shared" ca="1" si="76"/>
        <v>0</v>
      </c>
      <c r="CR18" s="27">
        <f t="shared" ca="1" si="76"/>
        <v>-0.04</v>
      </c>
      <c r="CS18" s="27">
        <f t="shared" ca="1" si="76"/>
        <v>0.96</v>
      </c>
      <c r="CT18" s="27">
        <f t="shared" ca="1" si="76"/>
        <v>1.8</v>
      </c>
      <c r="CU18" s="27">
        <f t="shared" ca="1" si="76"/>
        <v>0.64</v>
      </c>
      <c r="CV18" s="27">
        <f t="shared" ca="1" si="76"/>
        <v>0.21</v>
      </c>
      <c r="CW18" s="27">
        <f t="shared" ca="1" si="76"/>
        <v>0.19</v>
      </c>
      <c r="CX18" s="27">
        <f t="shared" ca="1" si="76"/>
        <v>0</v>
      </c>
      <c r="CY18" s="27">
        <f t="shared" ca="1" si="76"/>
        <v>1</v>
      </c>
      <c r="CZ18" s="27">
        <f t="shared" ca="1" si="76"/>
        <v>0</v>
      </c>
      <c r="DA18" s="27">
        <f t="shared" ca="1" si="76"/>
        <v>0</v>
      </c>
      <c r="DB18" s="27">
        <f t="shared" ca="1" si="76"/>
        <v>0</v>
      </c>
      <c r="DC18" s="27">
        <f t="shared" ca="1" si="76"/>
        <v>0</v>
      </c>
      <c r="DD18" s="27">
        <f t="shared" ca="1" si="76"/>
        <v>0</v>
      </c>
      <c r="DE18" s="27">
        <f t="shared" ca="1" si="76"/>
        <v>0</v>
      </c>
      <c r="DF18" s="27">
        <f t="shared" ca="1" si="76"/>
        <v>0</v>
      </c>
      <c r="DG18" s="27" t="str">
        <f t="shared" ca="1" si="76"/>
        <v>-</v>
      </c>
      <c r="DH18" s="27" t="str">
        <f t="shared" ca="1" si="76"/>
        <v>-</v>
      </c>
      <c r="DI18" s="27" t="str">
        <f t="shared" ca="1" si="76"/>
        <v>-</v>
      </c>
      <c r="DJ18" s="27" t="str">
        <f t="shared" ca="1" si="76"/>
        <v>-</v>
      </c>
      <c r="DK18" s="27" t="str">
        <f t="shared" ca="1" si="76"/>
        <v>-</v>
      </c>
      <c r="DL18" s="27" t="str">
        <f t="shared" ca="1" si="76"/>
        <v>-</v>
      </c>
      <c r="DM18" s="26" t="b">
        <v>1</v>
      </c>
      <c r="DN18" s="26" t="b">
        <v>1</v>
      </c>
      <c r="DO18" s="26" t="b">
        <v>1</v>
      </c>
      <c r="DP18" s="27">
        <f t="shared" ca="1" si="76"/>
        <v>1</v>
      </c>
      <c r="DQ18" s="27" t="str">
        <f t="shared" ca="1" si="76"/>
        <v>-</v>
      </c>
      <c r="DR18" s="27" t="str">
        <f t="shared" ca="1" si="76"/>
        <v>-</v>
      </c>
      <c r="DS18" s="27" t="str">
        <f t="shared" ca="1" si="76"/>
        <v>-</v>
      </c>
      <c r="DT18" s="27" t="str">
        <f t="shared" ca="1" si="76"/>
        <v>-</v>
      </c>
      <c r="DU18" s="27" t="str">
        <f t="shared" ca="1" si="76"/>
        <v>-</v>
      </c>
      <c r="DV18" s="27" t="b">
        <f t="shared" ca="1" si="76"/>
        <v>1</v>
      </c>
      <c r="DW18" s="27" t="str">
        <f t="shared" ca="1" si="76"/>
        <v>-</v>
      </c>
      <c r="DX18" s="27">
        <f t="shared" ca="1" si="76"/>
        <v>0</v>
      </c>
      <c r="DY18" s="27" t="str">
        <f t="shared" ca="1" si="76"/>
        <v>-</v>
      </c>
      <c r="DZ18" s="27" t="str">
        <f t="shared" ca="1" si="76"/>
        <v>-</v>
      </c>
      <c r="EA18" s="27">
        <f t="shared" ca="1" si="76"/>
        <v>500</v>
      </c>
      <c r="EB18" s="27">
        <f t="shared" ca="1" si="76"/>
        <v>500</v>
      </c>
      <c r="EC18" s="27">
        <f t="shared" ca="1" si="76"/>
        <v>1</v>
      </c>
      <c r="ED18" s="27">
        <f t="shared" ca="1" si="76"/>
        <v>0</v>
      </c>
      <c r="EE18" s="27">
        <f t="shared" ca="1" si="76"/>
        <v>1</v>
      </c>
      <c r="EF18" s="27">
        <f t="shared" ca="1" si="76"/>
        <v>1</v>
      </c>
      <c r="EG18" s="27">
        <f t="shared" ca="1" si="76"/>
        <v>0</v>
      </c>
      <c r="EH18" s="27" t="str">
        <f t="shared" ca="1" si="76"/>
        <v>-</v>
      </c>
      <c r="EI18" s="27" t="str">
        <f t="shared" ca="1" si="76"/>
        <v>-</v>
      </c>
      <c r="EJ18" s="27" t="str">
        <f t="shared" ca="1" si="76"/>
        <v>-</v>
      </c>
      <c r="EK18" s="27" t="str">
        <f t="shared" ca="1" si="76"/>
        <v>-</v>
      </c>
      <c r="EL18" s="27">
        <f t="shared" ca="1" si="76"/>
        <v>1</v>
      </c>
      <c r="EM18" s="27">
        <f t="shared" ca="1" si="76"/>
        <v>1</v>
      </c>
      <c r="EN18" s="27">
        <f t="shared" ca="1" si="76"/>
        <v>1</v>
      </c>
      <c r="EO18" s="27">
        <f t="shared" ca="1" si="76"/>
        <v>0</v>
      </c>
      <c r="EP18" s="27" t="str">
        <f t="shared" ca="1" si="76"/>
        <v>-</v>
      </c>
      <c r="EQ18" s="27" t="str">
        <f t="shared" ca="1" si="76"/>
        <v>-</v>
      </c>
      <c r="ER18" s="27">
        <f t="shared" ca="1" si="76"/>
        <v>0</v>
      </c>
      <c r="ES18" s="27">
        <f t="shared" ca="1" si="76"/>
        <v>0</v>
      </c>
      <c r="ET18" s="34">
        <v>0</v>
      </c>
    </row>
    <row r="19" spans="1:150">
      <c r="A19" s="31"/>
      <c r="B19" s="31"/>
      <c r="D19" t="b">
        <v>0</v>
      </c>
      <c r="E19" s="19"/>
      <c r="F19" s="19"/>
      <c r="H19" s="15" t="str">
        <f ca="1">"Exp12 Test nut spread for offs (F"&amp;3+IFERROR(1*$AP20,0)&amp;3+IFERROR(1*$AS20,0)&amp;"N"&amp;$AX20&amp;$AY20&amp;")"</f>
        <v>Exp12 Test nut spread for offs (F33N14)</v>
      </c>
      <c r="I19" s="13" t="str">
        <f ca="1">IF(MATCH(H19,H$5:H19,0)=(COUNTA(H$5:H19)),"-","Dup")</f>
        <v>-</v>
      </c>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34">
        <v>0</v>
      </c>
    </row>
    <row r="20" spans="1:150" outlineLevel="1">
      <c r="A20" s="31">
        <f t="shared" ref="A20:A69" si="77">ROW(A20)-5</f>
        <v>15</v>
      </c>
      <c r="B20" s="44">
        <f>$A$13</f>
        <v>8</v>
      </c>
      <c r="C20" s="26">
        <v>12</v>
      </c>
      <c r="D20" t="b">
        <f>$DP20=1</f>
        <v>0</v>
      </c>
      <c r="E20" t="b">
        <v>0</v>
      </c>
      <c r="F20" t="b">
        <f>$DP20=1</f>
        <v>0</v>
      </c>
      <c r="H20" s="47" t="str">
        <f ca="1">IF($CA20&lt;3,"M-M","Mat")&amp;IF($CF20=TRUE,"&amp;BBT","")&amp;IF($DX20&lt;&gt;0,"-mate EL","")&amp;IF($DM20," Aut","")&amp;IF($DN20," Win","")&amp;IF($DO20," Spr","")&amp;" Scan "&amp;$DP20&amp;" (F"&amp;3+IFERROR(1*$AP20,0)&amp;3+IFERROR(1*$AS20,0)&amp;"N"&amp;$AX20&amp;$AY20&amp;")"</f>
        <v>M-M Aut Scan 3 (F33N14)</v>
      </c>
      <c r="I20" s="13" t="str">
        <f ca="1">IF(MATCH(H20,H$5:H20,0)=(COUNTA(H$5:H20)),"-","Dup")</f>
        <v>-</v>
      </c>
      <c r="J20" s="27" t="str">
        <f t="shared" ref="J20:Y41" ca="1" si="78">OFFSET(J$5,$B20,0)</f>
        <v>-</v>
      </c>
      <c r="K20" s="27" t="str">
        <f t="shared" ca="1" si="78"/>
        <v>-</v>
      </c>
      <c r="L20" s="27" t="str">
        <f t="shared" ca="1" si="73"/>
        <v>-</v>
      </c>
      <c r="M20" s="27" t="str">
        <f t="shared" ca="1" si="73"/>
        <v>-</v>
      </c>
      <c r="N20" s="27" t="str">
        <f t="shared" ca="1" si="73"/>
        <v>-</v>
      </c>
      <c r="O20" s="27" t="str">
        <f t="shared" ca="1" si="73"/>
        <v>-</v>
      </c>
      <c r="P20" s="27" t="str">
        <f t="shared" ca="1" si="73"/>
        <v>-</v>
      </c>
      <c r="Q20" s="27">
        <f t="shared" ca="1" si="73"/>
        <v>0</v>
      </c>
      <c r="R20" s="27">
        <f t="shared" ca="1" si="73"/>
        <v>0</v>
      </c>
      <c r="S20" s="27" t="str">
        <f t="shared" ca="1" si="73"/>
        <v>-</v>
      </c>
      <c r="T20" s="27" t="str">
        <f t="shared" ca="1" si="73"/>
        <v>-</v>
      </c>
      <c r="U20" s="27" t="str">
        <f t="shared" ca="1" si="73"/>
        <v>-</v>
      </c>
      <c r="V20" s="27">
        <f t="shared" ca="1" si="73"/>
        <v>1</v>
      </c>
      <c r="W20" s="27">
        <f t="shared" ca="1" si="73"/>
        <v>1</v>
      </c>
      <c r="X20" s="27" t="str">
        <f t="shared" ca="1" si="73"/>
        <v>-</v>
      </c>
      <c r="Y20" s="27" t="str">
        <f t="shared" ca="1" si="73"/>
        <v>-</v>
      </c>
      <c r="Z20" s="27" t="str">
        <f t="shared" ca="1" si="73"/>
        <v>-</v>
      </c>
      <c r="AA20" s="27" t="str">
        <f t="shared" ca="1" si="73"/>
        <v>-</v>
      </c>
      <c r="AB20" s="27" t="str">
        <f t="shared" ca="1" si="73"/>
        <v>-</v>
      </c>
      <c r="AC20" s="27">
        <f t="shared" ca="1" si="73"/>
        <v>1</v>
      </c>
      <c r="AD20" s="27" t="str">
        <f t="shared" ca="1" si="73"/>
        <v>-</v>
      </c>
      <c r="AE20" s="27" t="str">
        <f t="shared" ca="1" si="73"/>
        <v>-</v>
      </c>
      <c r="AF20" s="27" t="str">
        <f t="shared" ca="1" si="73"/>
        <v>-</v>
      </c>
      <c r="AG20" s="27" t="str">
        <f t="shared" ca="1" si="73"/>
        <v>-</v>
      </c>
      <c r="AH20" s="27" t="str">
        <f t="shared" ca="1" si="73"/>
        <v>-</v>
      </c>
      <c r="AI20" s="27" t="str">
        <f t="shared" ca="1" si="73"/>
        <v>-</v>
      </c>
      <c r="AJ20" s="27" t="str">
        <f t="shared" ca="1" si="73"/>
        <v>-</v>
      </c>
      <c r="AK20" s="27" t="str">
        <f t="shared" ca="1" si="73"/>
        <v>-</v>
      </c>
      <c r="AL20" s="27" t="str">
        <f t="shared" ca="1" si="73"/>
        <v>-</v>
      </c>
      <c r="AM20" s="27" t="str">
        <f t="shared" ca="1" si="73"/>
        <v>-</v>
      </c>
      <c r="AN20" s="27" t="str">
        <f t="shared" ca="1" si="73"/>
        <v>-</v>
      </c>
      <c r="AO20" s="27" t="str">
        <f t="shared" ca="1" si="73"/>
        <v>-</v>
      </c>
      <c r="AP20" s="27" t="str">
        <f t="shared" ca="1" si="73"/>
        <v>-</v>
      </c>
      <c r="AQ20" s="27" t="str">
        <f t="shared" ca="1" si="73"/>
        <v>-</v>
      </c>
      <c r="AR20" s="27" t="str">
        <f t="shared" ca="1" si="73"/>
        <v>-</v>
      </c>
      <c r="AS20" s="27" t="str">
        <f t="shared" ca="1" si="73"/>
        <v>-</v>
      </c>
      <c r="AT20" s="27" t="str">
        <f t="shared" ref="AT20:BB39" ca="1" si="79">OFFSET(AT$5,$B20,0)</f>
        <v>-</v>
      </c>
      <c r="AU20" s="27" t="str">
        <f t="shared" ca="1" si="79"/>
        <v>-</v>
      </c>
      <c r="AV20" s="27" t="str">
        <f t="shared" ca="1" si="79"/>
        <v>-</v>
      </c>
      <c r="AW20" s="27" t="str">
        <f t="shared" ca="1" si="79"/>
        <v>-</v>
      </c>
      <c r="AX20" s="26">
        <v>1</v>
      </c>
      <c r="AY20" s="26">
        <v>4</v>
      </c>
      <c r="AZ20" s="26">
        <v>0</v>
      </c>
      <c r="BA20" s="26">
        <v>1</v>
      </c>
      <c r="BB20" s="26">
        <v>-1</v>
      </c>
      <c r="BC20" s="27" t="str">
        <f t="shared" ref="BC20:BG35" ca="1" si="80">OFFSET(BC$5,$B20,0)</f>
        <v>-</v>
      </c>
      <c r="BD20" s="27" t="str">
        <f t="shared" ca="1" si="80"/>
        <v>-</v>
      </c>
      <c r="BE20" s="27" t="str">
        <f t="shared" ca="1" si="80"/>
        <v>-</v>
      </c>
      <c r="BF20" s="27" t="str">
        <f t="shared" ca="1" si="80"/>
        <v>-</v>
      </c>
      <c r="BG20" s="27" t="str">
        <f t="shared" ca="1" si="80"/>
        <v>-</v>
      </c>
      <c r="BH20" s="26">
        <v>0.3</v>
      </c>
      <c r="BI20" s="26">
        <v>0.7</v>
      </c>
      <c r="BJ20" s="26">
        <v>-0.2</v>
      </c>
      <c r="BK20" s="26">
        <v>1.4</v>
      </c>
      <c r="BL20" s="27" t="str">
        <f t="shared" ref="BL20:BM39" ca="1" si="81">OFFSET(BL$5,$B20,0)</f>
        <v>-</v>
      </c>
      <c r="BM20" s="27" t="str">
        <f t="shared" ca="1" si="81"/>
        <v>-</v>
      </c>
      <c r="BN20" s="27">
        <f t="shared" ref="BN20:BT35" ca="1" si="82">OFFSET(BN$5,$B20,0)</f>
        <v>0</v>
      </c>
      <c r="BO20" s="27">
        <f t="shared" ca="1" si="82"/>
        <v>0</v>
      </c>
      <c r="BP20" s="27">
        <f t="shared" ca="1" si="82"/>
        <v>0</v>
      </c>
      <c r="BQ20" s="27">
        <f t="shared" ca="1" si="82"/>
        <v>0</v>
      </c>
      <c r="BR20" s="27" t="str">
        <f t="shared" ca="1" si="82"/>
        <v>-</v>
      </c>
      <c r="BS20" s="27" t="str">
        <f t="shared" ca="1" si="82"/>
        <v>-</v>
      </c>
      <c r="BT20" s="27" t="str">
        <f t="shared" ca="1" si="82"/>
        <v>-</v>
      </c>
      <c r="BU20" s="27" t="str">
        <f t="shared" ref="BU20:CJ35" ca="1" si="83">OFFSET(BU$5,$B20,0)</f>
        <v>-</v>
      </c>
      <c r="BV20" s="27" t="str">
        <f t="shared" ca="1" si="83"/>
        <v>-</v>
      </c>
      <c r="BW20" s="27" t="str">
        <f t="shared" ca="1" si="83"/>
        <v>-</v>
      </c>
      <c r="BX20" s="27" t="str">
        <f t="shared" ca="1" si="83"/>
        <v>-</v>
      </c>
      <c r="BY20" s="27" t="str">
        <f t="shared" ca="1" si="83"/>
        <v>-</v>
      </c>
      <c r="BZ20" s="27" t="str">
        <f t="shared" ca="1" si="83"/>
        <v>-</v>
      </c>
      <c r="CA20" s="27">
        <f t="shared" ca="1" si="83"/>
        <v>2</v>
      </c>
      <c r="CB20" s="27" t="str">
        <f t="shared" ca="1" si="83"/>
        <v>-</v>
      </c>
      <c r="CC20" s="27" t="str">
        <f t="shared" ca="1" si="83"/>
        <v>-</v>
      </c>
      <c r="CD20" s="27" t="str">
        <f t="shared" ca="1" si="83"/>
        <v>-</v>
      </c>
      <c r="CE20" s="27" t="str">
        <f t="shared" ca="1" si="83"/>
        <v>-</v>
      </c>
      <c r="CF20" s="27" t="str">
        <f t="shared" ca="1" si="83"/>
        <v>-</v>
      </c>
      <c r="CG20" s="27" t="str">
        <f t="shared" ca="1" si="83"/>
        <v>-</v>
      </c>
      <c r="CH20" s="27">
        <f t="shared" ca="1" si="83"/>
        <v>0</v>
      </c>
      <c r="CI20" s="27" t="str">
        <f t="shared" ca="1" si="83"/>
        <v>-</v>
      </c>
      <c r="CJ20" s="27">
        <f t="shared" ca="1" si="83"/>
        <v>1</v>
      </c>
      <c r="CK20" s="27">
        <f t="shared" ref="CK20:CZ35" ca="1" si="84">OFFSET(CK$5,$B20,0)</f>
        <v>0</v>
      </c>
      <c r="CL20" s="27">
        <f t="shared" ca="1" si="84"/>
        <v>1</v>
      </c>
      <c r="CM20" s="27">
        <f t="shared" ca="1" si="84"/>
        <v>1</v>
      </c>
      <c r="CN20" s="27">
        <f t="shared" ca="1" si="84"/>
        <v>1</v>
      </c>
      <c r="CO20" s="27">
        <f t="shared" ca="1" si="84"/>
        <v>0</v>
      </c>
      <c r="CP20" s="27">
        <f t="shared" ca="1" si="84"/>
        <v>0</v>
      </c>
      <c r="CQ20" s="27">
        <f t="shared" ca="1" si="84"/>
        <v>0</v>
      </c>
      <c r="CR20" s="27">
        <f t="shared" ca="1" si="84"/>
        <v>-0.04</v>
      </c>
      <c r="CS20" s="27">
        <f t="shared" ca="1" si="84"/>
        <v>0.96</v>
      </c>
      <c r="CT20" s="27">
        <f t="shared" ca="1" si="84"/>
        <v>1.8</v>
      </c>
      <c r="CU20" s="27">
        <f t="shared" ca="1" si="84"/>
        <v>0.64</v>
      </c>
      <c r="CV20" s="27">
        <f t="shared" ca="1" si="84"/>
        <v>0.21</v>
      </c>
      <c r="CW20" s="27">
        <f t="shared" ca="1" si="84"/>
        <v>0.19</v>
      </c>
      <c r="CX20" s="27">
        <f t="shared" ca="1" si="84"/>
        <v>0</v>
      </c>
      <c r="CY20" s="27">
        <f t="shared" ca="1" si="84"/>
        <v>1</v>
      </c>
      <c r="CZ20" s="27">
        <f t="shared" ca="1" si="84"/>
        <v>0</v>
      </c>
      <c r="DA20" s="27">
        <f t="shared" ref="CZ20:DF35" ca="1" si="85">OFFSET(DA$5,$B20,0)</f>
        <v>0</v>
      </c>
      <c r="DB20" s="27">
        <f t="shared" ca="1" si="85"/>
        <v>0</v>
      </c>
      <c r="DC20" s="27">
        <f t="shared" ca="1" si="85"/>
        <v>0</v>
      </c>
      <c r="DD20" s="27">
        <f t="shared" ca="1" si="85"/>
        <v>0</v>
      </c>
      <c r="DE20" s="27">
        <f t="shared" ca="1" si="85"/>
        <v>0</v>
      </c>
      <c r="DF20" s="27">
        <f t="shared" ca="1" si="85"/>
        <v>0</v>
      </c>
      <c r="DG20" s="27" t="str">
        <f t="shared" ref="DG20:DL35" ca="1" si="86">OFFSET(DG$5,$B20,0)</f>
        <v>-</v>
      </c>
      <c r="DH20" s="27" t="str">
        <f t="shared" ca="1" si="86"/>
        <v>-</v>
      </c>
      <c r="DI20" s="27" t="str">
        <f t="shared" ca="1" si="86"/>
        <v>-</v>
      </c>
      <c r="DJ20" s="27" t="str">
        <f t="shared" ca="1" si="86"/>
        <v>-</v>
      </c>
      <c r="DK20" s="27" t="str">
        <f t="shared" ca="1" si="86"/>
        <v>-</v>
      </c>
      <c r="DL20" s="27" t="str">
        <f t="shared" ca="1" si="86"/>
        <v>-</v>
      </c>
      <c r="DM20" s="26" t="b">
        <v>1</v>
      </c>
      <c r="DN20" s="26" t="b">
        <v>0</v>
      </c>
      <c r="DO20" s="26" t="b">
        <v>0</v>
      </c>
      <c r="DP20" s="26">
        <v>3</v>
      </c>
      <c r="DQ20" s="27" t="str">
        <f t="shared" ref="DQ20:DT35" ca="1" si="87">OFFSET(DQ$5,$B20,0)</f>
        <v>-</v>
      </c>
      <c r="DR20" s="27" t="str">
        <f t="shared" ca="1" si="87"/>
        <v>-</v>
      </c>
      <c r="DS20" s="27" t="str">
        <f t="shared" ca="1" si="87"/>
        <v>-</v>
      </c>
      <c r="DT20" s="27" t="str">
        <f t="shared" ca="1" si="87"/>
        <v>-</v>
      </c>
      <c r="DU20" s="27" t="str">
        <f t="shared" ref="DU20:DZ35" ca="1" si="88">OFFSET(DU$5,$B20,0)</f>
        <v>-</v>
      </c>
      <c r="DV20" s="27" t="b">
        <f t="shared" ca="1" si="88"/>
        <v>1</v>
      </c>
      <c r="DW20" s="27" t="str">
        <f t="shared" ca="1" si="88"/>
        <v>-</v>
      </c>
      <c r="DX20" s="27">
        <f t="shared" ca="1" si="88"/>
        <v>0</v>
      </c>
      <c r="DY20" s="27" t="str">
        <f t="shared" ca="1" si="88"/>
        <v>-</v>
      </c>
      <c r="DZ20" s="27" t="str">
        <f t="shared" ca="1" si="88"/>
        <v>-</v>
      </c>
      <c r="EA20" s="27">
        <f t="shared" ref="EA20:EP35" ca="1" si="89">OFFSET(EA$5,$B20,0)</f>
        <v>500</v>
      </c>
      <c r="EB20" s="27">
        <f t="shared" ca="1" si="89"/>
        <v>500</v>
      </c>
      <c r="EC20" s="27">
        <f t="shared" ca="1" si="89"/>
        <v>1</v>
      </c>
      <c r="ED20" s="27">
        <f t="shared" ca="1" si="89"/>
        <v>0</v>
      </c>
      <c r="EE20" s="27">
        <f t="shared" ca="1" si="89"/>
        <v>1</v>
      </c>
      <c r="EF20" s="27">
        <f t="shared" ca="1" si="89"/>
        <v>1</v>
      </c>
      <c r="EG20" s="27">
        <f t="shared" ca="1" si="89"/>
        <v>0</v>
      </c>
      <c r="EH20" s="27" t="str">
        <f t="shared" ca="1" si="89"/>
        <v>-</v>
      </c>
      <c r="EI20" s="27" t="str">
        <f t="shared" ca="1" si="89"/>
        <v>-</v>
      </c>
      <c r="EJ20" s="27" t="str">
        <f t="shared" ca="1" si="89"/>
        <v>-</v>
      </c>
      <c r="EK20" s="27" t="str">
        <f t="shared" ca="1" si="89"/>
        <v>-</v>
      </c>
      <c r="EL20" s="27">
        <f t="shared" ca="1" si="89"/>
        <v>1</v>
      </c>
      <c r="EM20" s="27">
        <f t="shared" ca="1" si="89"/>
        <v>1</v>
      </c>
      <c r="EN20" s="27">
        <f t="shared" ca="1" si="89"/>
        <v>1</v>
      </c>
      <c r="EO20" s="27">
        <f t="shared" ca="1" si="89"/>
        <v>0</v>
      </c>
      <c r="EP20" s="27" t="str">
        <f t="shared" ca="1" si="89"/>
        <v>-</v>
      </c>
      <c r="EQ20" s="27" t="str">
        <f t="shared" ref="EL20:ES35" ca="1" si="90">OFFSET(EQ$5,$B20,0)</f>
        <v>-</v>
      </c>
      <c r="ER20" s="27">
        <f t="shared" ca="1" si="90"/>
        <v>0</v>
      </c>
      <c r="ES20" s="27">
        <f t="shared" ca="1" si="90"/>
        <v>0</v>
      </c>
      <c r="ET20" s="34">
        <v>0</v>
      </c>
    </row>
    <row r="21" spans="1:150" outlineLevel="3">
      <c r="A21" s="31">
        <f t="shared" si="77"/>
        <v>16</v>
      </c>
      <c r="B21" s="37">
        <f>$A20</f>
        <v>15</v>
      </c>
      <c r="C21">
        <f t="shared" ref="C21:C67" ca="1" si="91">OFFSET(C21,-1,0)</f>
        <v>12</v>
      </c>
      <c r="D21" t="b">
        <f t="shared" ref="D21:F67" ca="1" si="92">$DP21=1</f>
        <v>0</v>
      </c>
      <c r="E21" t="b">
        <v>0</v>
      </c>
      <c r="F21" t="b">
        <f t="shared" ca="1" si="92"/>
        <v>0</v>
      </c>
      <c r="H21" s="47" t="str">
        <f ca="1">IF($CA21&lt;3,"M-M","Mat")&amp;IF($CF21=TRUE,"&amp;BBT","")&amp;IF($DX21&lt;&gt;0,"-mate EL","")&amp;IF($DM21," Aut","")&amp;IF($DN21," Win","")&amp;IF($DO21," Spr","")&amp;" Scan "&amp;$DP21&amp;" (F"&amp;3+IFERROR(1*$AP21,0)&amp;3+IFERROR(1*$AS21,0)&amp;"N"&amp;$AX21&amp;$AY21&amp;")"</f>
        <v>M-M Aut Scan 2 (F33N14)</v>
      </c>
      <c r="I21" s="13" t="str">
        <f ca="1">IF(MATCH(H21,H$5:H21,0)=(COUNTA(H$5:H21)),"-","Dup")</f>
        <v>-</v>
      </c>
      <c r="J21" s="27" t="str">
        <f t="shared" ca="1" si="78"/>
        <v>-</v>
      </c>
      <c r="K21" s="27" t="str">
        <f t="shared" ca="1" si="78"/>
        <v>-</v>
      </c>
      <c r="L21" s="27" t="str">
        <f t="shared" ca="1" si="73"/>
        <v>-</v>
      </c>
      <c r="M21" s="27" t="str">
        <f t="shared" ca="1" si="73"/>
        <v>-</v>
      </c>
      <c r="N21" s="27" t="str">
        <f t="shared" ca="1" si="73"/>
        <v>-</v>
      </c>
      <c r="O21" s="27" t="str">
        <f t="shared" ca="1" si="73"/>
        <v>-</v>
      </c>
      <c r="P21" s="27" t="str">
        <f t="shared" ca="1" si="73"/>
        <v>-</v>
      </c>
      <c r="Q21" s="27">
        <f t="shared" ca="1" si="73"/>
        <v>0</v>
      </c>
      <c r="R21" s="27">
        <f t="shared" ca="1" si="73"/>
        <v>0</v>
      </c>
      <c r="S21" s="27" t="str">
        <f t="shared" ca="1" si="73"/>
        <v>-</v>
      </c>
      <c r="T21" s="27" t="str">
        <f t="shared" ca="1" si="73"/>
        <v>-</v>
      </c>
      <c r="U21" s="27" t="str">
        <f t="shared" ca="1" si="73"/>
        <v>-</v>
      </c>
      <c r="V21" s="27">
        <f t="shared" ca="1" si="73"/>
        <v>1</v>
      </c>
      <c r="W21" s="27">
        <f t="shared" ca="1" si="73"/>
        <v>1</v>
      </c>
      <c r="X21" s="27" t="str">
        <f t="shared" ca="1" si="73"/>
        <v>-</v>
      </c>
      <c r="Y21" s="27" t="str">
        <f t="shared" ca="1" si="73"/>
        <v>-</v>
      </c>
      <c r="Z21" s="27" t="str">
        <f t="shared" ca="1" si="73"/>
        <v>-</v>
      </c>
      <c r="AA21" s="27" t="str">
        <f t="shared" ca="1" si="73"/>
        <v>-</v>
      </c>
      <c r="AB21" s="27" t="str">
        <f t="shared" ca="1" si="73"/>
        <v>-</v>
      </c>
      <c r="AC21" s="27">
        <f t="shared" ca="1" si="73"/>
        <v>1</v>
      </c>
      <c r="AD21" s="27" t="str">
        <f t="shared" ca="1" si="73"/>
        <v>-</v>
      </c>
      <c r="AE21" s="27" t="str">
        <f t="shared" ca="1" si="73"/>
        <v>-</v>
      </c>
      <c r="AF21" s="27" t="str">
        <f t="shared" ca="1" si="73"/>
        <v>-</v>
      </c>
      <c r="AG21" s="27" t="str">
        <f t="shared" ca="1" si="73"/>
        <v>-</v>
      </c>
      <c r="AH21" s="27" t="str">
        <f t="shared" ca="1" si="73"/>
        <v>-</v>
      </c>
      <c r="AI21" s="27" t="str">
        <f t="shared" ca="1" si="73"/>
        <v>-</v>
      </c>
      <c r="AJ21" s="27" t="str">
        <f t="shared" ca="1" si="73"/>
        <v>-</v>
      </c>
      <c r="AK21" s="27" t="str">
        <f t="shared" ca="1" si="73"/>
        <v>-</v>
      </c>
      <c r="AL21" s="27" t="str">
        <f t="shared" ca="1" si="73"/>
        <v>-</v>
      </c>
      <c r="AM21" s="27" t="str">
        <f t="shared" ca="1" si="73"/>
        <v>-</v>
      </c>
      <c r="AN21" s="27" t="str">
        <f t="shared" ca="1" si="73"/>
        <v>-</v>
      </c>
      <c r="AO21" s="27" t="str">
        <f t="shared" ca="1" si="73"/>
        <v>-</v>
      </c>
      <c r="AP21" s="27" t="str">
        <f t="shared" ca="1" si="73"/>
        <v>-</v>
      </c>
      <c r="AQ21" s="27" t="str">
        <f t="shared" ca="1" si="73"/>
        <v>-</v>
      </c>
      <c r="AR21" s="27" t="str">
        <f t="shared" ca="1" si="73"/>
        <v>-</v>
      </c>
      <c r="AS21" s="27" t="str">
        <f t="shared" ca="1" si="73"/>
        <v>-</v>
      </c>
      <c r="AT21" s="27" t="str">
        <f t="shared" ca="1" si="79"/>
        <v>-</v>
      </c>
      <c r="AU21" s="27" t="str">
        <f t="shared" ca="1" si="79"/>
        <v>-</v>
      </c>
      <c r="AV21" s="27" t="str">
        <f t="shared" ca="1" si="79"/>
        <v>-</v>
      </c>
      <c r="AW21" s="27" t="str">
        <f t="shared" ca="1" si="79"/>
        <v>-</v>
      </c>
      <c r="AX21" s="27">
        <f t="shared" ca="1" si="79"/>
        <v>1</v>
      </c>
      <c r="AY21" s="27">
        <f t="shared" ca="1" si="79"/>
        <v>4</v>
      </c>
      <c r="AZ21" s="27">
        <f t="shared" ca="1" si="79"/>
        <v>0</v>
      </c>
      <c r="BA21" s="27">
        <f t="shared" ca="1" si="79"/>
        <v>1</v>
      </c>
      <c r="BB21" s="27">
        <f t="shared" ca="1" si="79"/>
        <v>-1</v>
      </c>
      <c r="BC21" s="27" t="str">
        <f t="shared" ca="1" si="80"/>
        <v>-</v>
      </c>
      <c r="BD21" s="27" t="str">
        <f t="shared" ca="1" si="80"/>
        <v>-</v>
      </c>
      <c r="BE21" s="27" t="str">
        <f t="shared" ca="1" si="80"/>
        <v>-</v>
      </c>
      <c r="BF21" s="27" t="str">
        <f t="shared" ca="1" si="80"/>
        <v>-</v>
      </c>
      <c r="BG21" s="27" t="str">
        <f t="shared" ca="1" si="80"/>
        <v>-</v>
      </c>
      <c r="BH21" s="50">
        <f ca="1">OFFSET(BH21,-1,0)</f>
        <v>0.3</v>
      </c>
      <c r="BI21" s="50">
        <f t="shared" ref="BI21:BK39" ca="1" si="93">OFFSET(BI21,-1,0)</f>
        <v>0.7</v>
      </c>
      <c r="BJ21" s="50">
        <f t="shared" ca="1" si="93"/>
        <v>-0.2</v>
      </c>
      <c r="BK21" s="50">
        <f t="shared" ca="1" si="93"/>
        <v>1.4</v>
      </c>
      <c r="BL21" s="27" t="str">
        <f t="shared" ca="1" si="81"/>
        <v>-</v>
      </c>
      <c r="BM21" s="27" t="str">
        <f t="shared" ca="1" si="81"/>
        <v>-</v>
      </c>
      <c r="BN21" s="27">
        <f t="shared" ca="1" si="82"/>
        <v>0</v>
      </c>
      <c r="BO21" s="27">
        <f t="shared" ca="1" si="82"/>
        <v>0</v>
      </c>
      <c r="BP21" s="27">
        <f t="shared" ca="1" si="82"/>
        <v>0</v>
      </c>
      <c r="BQ21" s="27">
        <f t="shared" ca="1" si="82"/>
        <v>0</v>
      </c>
      <c r="BR21" s="27" t="str">
        <f t="shared" ca="1" si="82"/>
        <v>-</v>
      </c>
      <c r="BS21" s="27" t="str">
        <f t="shared" ca="1" si="82"/>
        <v>-</v>
      </c>
      <c r="BT21" s="27" t="str">
        <f t="shared" ca="1" si="82"/>
        <v>-</v>
      </c>
      <c r="BU21" s="27" t="str">
        <f t="shared" ca="1" si="83"/>
        <v>-</v>
      </c>
      <c r="BV21" s="27" t="str">
        <f t="shared" ca="1" si="83"/>
        <v>-</v>
      </c>
      <c r="BW21" s="27" t="str">
        <f t="shared" ca="1" si="83"/>
        <v>-</v>
      </c>
      <c r="BX21" s="27" t="str">
        <f t="shared" ca="1" si="83"/>
        <v>-</v>
      </c>
      <c r="BY21" s="27" t="str">
        <f t="shared" ca="1" si="83"/>
        <v>-</v>
      </c>
      <c r="BZ21" s="27" t="str">
        <f t="shared" ca="1" si="83"/>
        <v>-</v>
      </c>
      <c r="CA21" s="27">
        <f t="shared" ca="1" si="83"/>
        <v>2</v>
      </c>
      <c r="CB21" s="27" t="str">
        <f t="shared" ca="1" si="83"/>
        <v>-</v>
      </c>
      <c r="CC21" s="27" t="str">
        <f t="shared" ca="1" si="83"/>
        <v>-</v>
      </c>
      <c r="CD21" s="27" t="str">
        <f t="shared" ca="1" si="83"/>
        <v>-</v>
      </c>
      <c r="CE21" s="27" t="str">
        <f t="shared" ca="1" si="83"/>
        <v>-</v>
      </c>
      <c r="CF21" s="27" t="str">
        <f t="shared" ca="1" si="83"/>
        <v>-</v>
      </c>
      <c r="CG21" s="27" t="str">
        <f t="shared" ca="1" si="83"/>
        <v>-</v>
      </c>
      <c r="CH21" s="27">
        <f t="shared" ca="1" si="83"/>
        <v>0</v>
      </c>
      <c r="CI21" s="27" t="str">
        <f t="shared" ca="1" si="83"/>
        <v>-</v>
      </c>
      <c r="CJ21" s="27">
        <f t="shared" ca="1" si="83"/>
        <v>1</v>
      </c>
      <c r="CK21" s="27">
        <f t="shared" ca="1" si="84"/>
        <v>0</v>
      </c>
      <c r="CL21" s="27">
        <f t="shared" ca="1" si="84"/>
        <v>1</v>
      </c>
      <c r="CM21" s="27">
        <f t="shared" ca="1" si="84"/>
        <v>1</v>
      </c>
      <c r="CN21" s="27">
        <f t="shared" ca="1" si="84"/>
        <v>1</v>
      </c>
      <c r="CO21" s="27">
        <f t="shared" ca="1" si="84"/>
        <v>0</v>
      </c>
      <c r="CP21" s="27">
        <f t="shared" ca="1" si="84"/>
        <v>0</v>
      </c>
      <c r="CQ21" s="27">
        <f t="shared" ca="1" si="84"/>
        <v>0</v>
      </c>
      <c r="CR21" s="27">
        <f t="shared" ca="1" si="84"/>
        <v>-0.04</v>
      </c>
      <c r="CS21" s="27">
        <f t="shared" ca="1" si="84"/>
        <v>0.96</v>
      </c>
      <c r="CT21" s="27">
        <f t="shared" ca="1" si="84"/>
        <v>1.8</v>
      </c>
      <c r="CU21" s="27">
        <f t="shared" ca="1" si="84"/>
        <v>0.64</v>
      </c>
      <c r="CV21" s="27">
        <f t="shared" ca="1" si="84"/>
        <v>0.21</v>
      </c>
      <c r="CW21" s="27">
        <f t="shared" ca="1" si="84"/>
        <v>0.19</v>
      </c>
      <c r="CX21" s="27">
        <f t="shared" ca="1" si="84"/>
        <v>0</v>
      </c>
      <c r="CY21" s="27">
        <f t="shared" ca="1" si="84"/>
        <v>1</v>
      </c>
      <c r="CZ21" s="27">
        <f t="shared" ca="1" si="85"/>
        <v>0</v>
      </c>
      <c r="DA21" s="27">
        <f t="shared" ca="1" si="85"/>
        <v>0</v>
      </c>
      <c r="DB21" s="27">
        <f t="shared" ca="1" si="85"/>
        <v>0</v>
      </c>
      <c r="DC21" s="27">
        <f t="shared" ca="1" si="85"/>
        <v>0</v>
      </c>
      <c r="DD21" s="27">
        <f t="shared" ca="1" si="85"/>
        <v>0</v>
      </c>
      <c r="DE21" s="27">
        <f t="shared" ca="1" si="85"/>
        <v>0</v>
      </c>
      <c r="DF21" s="27">
        <f t="shared" ca="1" si="85"/>
        <v>0</v>
      </c>
      <c r="DG21" s="27" t="str">
        <f t="shared" ca="1" si="86"/>
        <v>-</v>
      </c>
      <c r="DH21" s="27" t="str">
        <f t="shared" ca="1" si="86"/>
        <v>-</v>
      </c>
      <c r="DI21" s="27" t="str">
        <f t="shared" ca="1" si="86"/>
        <v>-</v>
      </c>
      <c r="DJ21" s="27" t="str">
        <f t="shared" ca="1" si="86"/>
        <v>-</v>
      </c>
      <c r="DK21" s="27" t="str">
        <f t="shared" ca="1" si="86"/>
        <v>-</v>
      </c>
      <c r="DL21" s="27" t="str">
        <f t="shared" ca="1" si="86"/>
        <v>-</v>
      </c>
      <c r="DM21" s="50" t="b">
        <f t="shared" ref="DM21:DO23" ca="1" si="94">OFFSET(DM21,-1,0)</f>
        <v>1</v>
      </c>
      <c r="DN21" s="50" t="b">
        <f t="shared" ca="1" si="94"/>
        <v>0</v>
      </c>
      <c r="DO21" s="50" t="b">
        <f t="shared" ca="1" si="94"/>
        <v>0</v>
      </c>
      <c r="DP21" s="215">
        <f ca="1">OFFSET(DP$5,$B21,0)-1</f>
        <v>2</v>
      </c>
      <c r="DQ21" s="27" t="str">
        <f t="shared" ca="1" si="87"/>
        <v>-</v>
      </c>
      <c r="DR21" s="27" t="str">
        <f t="shared" ca="1" si="87"/>
        <v>-</v>
      </c>
      <c r="DS21" s="27" t="str">
        <f t="shared" ca="1" si="87"/>
        <v>-</v>
      </c>
      <c r="DT21" s="27" t="str">
        <f t="shared" ca="1" si="87"/>
        <v>-</v>
      </c>
      <c r="DU21" s="27" t="str">
        <f t="shared" ca="1" si="88"/>
        <v>-</v>
      </c>
      <c r="DV21" s="27" t="b">
        <f t="shared" ca="1" si="88"/>
        <v>1</v>
      </c>
      <c r="DW21" s="27" t="str">
        <f t="shared" ca="1" si="88"/>
        <v>-</v>
      </c>
      <c r="DX21" s="27">
        <f t="shared" ca="1" si="88"/>
        <v>0</v>
      </c>
      <c r="DY21" s="27" t="str">
        <f t="shared" ca="1" si="88"/>
        <v>-</v>
      </c>
      <c r="DZ21" s="27" t="str">
        <f t="shared" ca="1" si="88"/>
        <v>-</v>
      </c>
      <c r="EA21" s="27">
        <f t="shared" ca="1" si="89"/>
        <v>500</v>
      </c>
      <c r="EB21" s="27">
        <f t="shared" ca="1" si="89"/>
        <v>500</v>
      </c>
      <c r="EC21" s="27">
        <f t="shared" ca="1" si="89"/>
        <v>1</v>
      </c>
      <c r="ED21" s="27">
        <f t="shared" ca="1" si="89"/>
        <v>0</v>
      </c>
      <c r="EE21" s="27">
        <f t="shared" ca="1" si="89"/>
        <v>1</v>
      </c>
      <c r="EF21" s="27">
        <f t="shared" ca="1" si="89"/>
        <v>1</v>
      </c>
      <c r="EG21" s="27">
        <f t="shared" ca="1" si="89"/>
        <v>0</v>
      </c>
      <c r="EH21" s="27" t="str">
        <f t="shared" ca="1" si="89"/>
        <v>-</v>
      </c>
      <c r="EI21" s="27" t="str">
        <f t="shared" ca="1" si="89"/>
        <v>-</v>
      </c>
      <c r="EJ21" s="27" t="str">
        <f t="shared" ca="1" si="89"/>
        <v>-</v>
      </c>
      <c r="EK21" s="27" t="str">
        <f t="shared" ca="1" si="89"/>
        <v>-</v>
      </c>
      <c r="EL21" s="27">
        <f t="shared" ca="1" si="90"/>
        <v>1</v>
      </c>
      <c r="EM21" s="27">
        <f t="shared" ca="1" si="90"/>
        <v>1</v>
      </c>
      <c r="EN21" s="27">
        <f t="shared" ca="1" si="90"/>
        <v>1</v>
      </c>
      <c r="EO21" s="27">
        <f t="shared" ca="1" si="90"/>
        <v>0</v>
      </c>
      <c r="EP21" s="27" t="str">
        <f t="shared" ca="1" si="90"/>
        <v>-</v>
      </c>
      <c r="EQ21" s="27" t="str">
        <f t="shared" ca="1" si="90"/>
        <v>-</v>
      </c>
      <c r="ER21" s="27">
        <f t="shared" ca="1" si="90"/>
        <v>0</v>
      </c>
      <c r="ES21" s="27">
        <f t="shared" ca="1" si="90"/>
        <v>0</v>
      </c>
      <c r="ET21" s="34">
        <v>0</v>
      </c>
    </row>
    <row r="22" spans="1:150" outlineLevel="3">
      <c r="A22" s="31">
        <f t="shared" si="77"/>
        <v>17</v>
      </c>
      <c r="B22" s="37">
        <f>$A21</f>
        <v>16</v>
      </c>
      <c r="C22">
        <f t="shared" ca="1" si="91"/>
        <v>12</v>
      </c>
      <c r="D22" t="b">
        <f t="shared" ca="1" si="92"/>
        <v>1</v>
      </c>
      <c r="E22" t="b">
        <v>0</v>
      </c>
      <c r="F22" t="b">
        <f t="shared" ca="1" si="92"/>
        <v>1</v>
      </c>
      <c r="H22" s="47" t="str">
        <f ca="1">IF($CA22&lt;3,"M-M","Mat")&amp;IF($CF22=TRUE,"&amp;BBT","")&amp;IF($DX22&lt;&gt;0,"-mate EL","")&amp;IF($DM22," Aut","")&amp;IF($DN22," Win","")&amp;IF($DO22," Spr","")&amp;" Scan "&amp;$DP22&amp;" (F"&amp;3+IFERROR(1*$AP22,0)&amp;3+IFERROR(1*$AS22,0)&amp;"N"&amp;$AX22&amp;$AY22&amp;")"</f>
        <v>M-M Aut Scan 1 (F33N14)</v>
      </c>
      <c r="I22" s="13" t="str">
        <f ca="1">IF(MATCH(H22,H$5:H22,0)=(COUNTA(H$5:H22)),"-","Dup")</f>
        <v>-</v>
      </c>
      <c r="J22" s="27" t="str">
        <f t="shared" ca="1" si="78"/>
        <v>-</v>
      </c>
      <c r="K22" s="27" t="str">
        <f t="shared" ca="1" si="78"/>
        <v>-</v>
      </c>
      <c r="L22" s="27" t="str">
        <f t="shared" ca="1" si="73"/>
        <v>-</v>
      </c>
      <c r="M22" s="27" t="str">
        <f t="shared" ca="1" si="73"/>
        <v>-</v>
      </c>
      <c r="N22" s="27" t="str">
        <f t="shared" ca="1" si="73"/>
        <v>-</v>
      </c>
      <c r="O22" s="27" t="str">
        <f t="shared" ca="1" si="73"/>
        <v>-</v>
      </c>
      <c r="P22" s="27" t="str">
        <f t="shared" ca="1" si="73"/>
        <v>-</v>
      </c>
      <c r="Q22" s="27">
        <f t="shared" ca="1" si="73"/>
        <v>0</v>
      </c>
      <c r="R22" s="27">
        <f t="shared" ca="1" si="73"/>
        <v>0</v>
      </c>
      <c r="S22" s="27" t="str">
        <f t="shared" ca="1" si="73"/>
        <v>-</v>
      </c>
      <c r="T22" s="27" t="str">
        <f t="shared" ca="1" si="73"/>
        <v>-</v>
      </c>
      <c r="U22" s="27" t="str">
        <f t="shared" ca="1" si="73"/>
        <v>-</v>
      </c>
      <c r="V22" s="27">
        <f t="shared" ca="1" si="73"/>
        <v>1</v>
      </c>
      <c r="W22" s="27">
        <f t="shared" ca="1" si="73"/>
        <v>1</v>
      </c>
      <c r="X22" s="27" t="str">
        <f t="shared" ca="1" si="73"/>
        <v>-</v>
      </c>
      <c r="Y22" s="27" t="str">
        <f t="shared" ca="1" si="73"/>
        <v>-</v>
      </c>
      <c r="Z22" s="27" t="str">
        <f t="shared" ca="1" si="73"/>
        <v>-</v>
      </c>
      <c r="AA22" s="27" t="str">
        <f t="shared" ca="1" si="73"/>
        <v>-</v>
      </c>
      <c r="AB22" s="27" t="str">
        <f t="shared" ca="1" si="73"/>
        <v>-</v>
      </c>
      <c r="AC22" s="27">
        <f t="shared" ca="1" si="73"/>
        <v>1</v>
      </c>
      <c r="AD22" s="27" t="str">
        <f t="shared" ca="1" si="73"/>
        <v>-</v>
      </c>
      <c r="AE22" s="27" t="str">
        <f t="shared" ca="1" si="73"/>
        <v>-</v>
      </c>
      <c r="AF22" s="27" t="str">
        <f t="shared" ca="1" si="73"/>
        <v>-</v>
      </c>
      <c r="AG22" s="27" t="str">
        <f t="shared" ca="1" si="73"/>
        <v>-</v>
      </c>
      <c r="AH22" s="27" t="str">
        <f t="shared" ca="1" si="73"/>
        <v>-</v>
      </c>
      <c r="AI22" s="27" t="str">
        <f t="shared" ca="1" si="73"/>
        <v>-</v>
      </c>
      <c r="AJ22" s="27" t="str">
        <f t="shared" ca="1" si="73"/>
        <v>-</v>
      </c>
      <c r="AK22" s="27" t="str">
        <f t="shared" ca="1" si="73"/>
        <v>-</v>
      </c>
      <c r="AL22" s="27" t="str">
        <f t="shared" ca="1" si="73"/>
        <v>-</v>
      </c>
      <c r="AM22" s="27" t="str">
        <f t="shared" ca="1" si="73"/>
        <v>-</v>
      </c>
      <c r="AN22" s="27" t="str">
        <f t="shared" ca="1" si="73"/>
        <v>-</v>
      </c>
      <c r="AO22" s="27" t="str">
        <f t="shared" ca="1" si="73"/>
        <v>-</v>
      </c>
      <c r="AP22" s="27" t="str">
        <f t="shared" ca="1" si="73"/>
        <v>-</v>
      </c>
      <c r="AQ22" s="27" t="str">
        <f t="shared" ca="1" si="73"/>
        <v>-</v>
      </c>
      <c r="AR22" s="27" t="str">
        <f t="shared" ca="1" si="73"/>
        <v>-</v>
      </c>
      <c r="AS22" s="27" t="str">
        <f t="shared" ca="1" si="73"/>
        <v>-</v>
      </c>
      <c r="AT22" s="27" t="str">
        <f t="shared" ca="1" si="79"/>
        <v>-</v>
      </c>
      <c r="AU22" s="27" t="str">
        <f t="shared" ca="1" si="79"/>
        <v>-</v>
      </c>
      <c r="AV22" s="27" t="str">
        <f t="shared" ca="1" si="79"/>
        <v>-</v>
      </c>
      <c r="AW22" s="27" t="str">
        <f t="shared" ca="1" si="79"/>
        <v>-</v>
      </c>
      <c r="AX22" s="27">
        <f t="shared" ca="1" si="79"/>
        <v>1</v>
      </c>
      <c r="AY22" s="27">
        <f t="shared" ca="1" si="79"/>
        <v>4</v>
      </c>
      <c r="AZ22" s="27">
        <f t="shared" ca="1" si="79"/>
        <v>0</v>
      </c>
      <c r="BA22" s="27">
        <f t="shared" ca="1" si="79"/>
        <v>1</v>
      </c>
      <c r="BB22" s="27">
        <f t="shared" ca="1" si="79"/>
        <v>-1</v>
      </c>
      <c r="BC22" s="27" t="str">
        <f t="shared" ca="1" si="80"/>
        <v>-</v>
      </c>
      <c r="BD22" s="27" t="str">
        <f t="shared" ca="1" si="80"/>
        <v>-</v>
      </c>
      <c r="BE22" s="27" t="str">
        <f t="shared" ca="1" si="80"/>
        <v>-</v>
      </c>
      <c r="BF22" s="27" t="str">
        <f t="shared" ca="1" si="80"/>
        <v>-</v>
      </c>
      <c r="BG22" s="27" t="str">
        <f t="shared" ca="1" si="80"/>
        <v>-</v>
      </c>
      <c r="BH22" s="50">
        <f t="shared" ref="BH22:BK41" ca="1" si="95">OFFSET(BH22,-1,0)</f>
        <v>0.3</v>
      </c>
      <c r="BI22" s="50">
        <f t="shared" ca="1" si="93"/>
        <v>0.7</v>
      </c>
      <c r="BJ22" s="50">
        <f t="shared" ca="1" si="93"/>
        <v>-0.2</v>
      </c>
      <c r="BK22" s="50">
        <f t="shared" ca="1" si="93"/>
        <v>1.4</v>
      </c>
      <c r="BL22" s="27" t="str">
        <f t="shared" ca="1" si="81"/>
        <v>-</v>
      </c>
      <c r="BM22" s="27" t="str">
        <f t="shared" ca="1" si="81"/>
        <v>-</v>
      </c>
      <c r="BN22" s="27">
        <f t="shared" ca="1" si="82"/>
        <v>0</v>
      </c>
      <c r="BO22" s="27">
        <f t="shared" ca="1" si="82"/>
        <v>0</v>
      </c>
      <c r="BP22" s="27">
        <f t="shared" ca="1" si="82"/>
        <v>0</v>
      </c>
      <c r="BQ22" s="27">
        <f t="shared" ca="1" si="82"/>
        <v>0</v>
      </c>
      <c r="BR22" s="27" t="str">
        <f t="shared" ca="1" si="82"/>
        <v>-</v>
      </c>
      <c r="BS22" s="27" t="str">
        <f t="shared" ca="1" si="82"/>
        <v>-</v>
      </c>
      <c r="BT22" s="27" t="str">
        <f t="shared" ca="1" si="82"/>
        <v>-</v>
      </c>
      <c r="BU22" s="27" t="str">
        <f t="shared" ca="1" si="83"/>
        <v>-</v>
      </c>
      <c r="BV22" s="27" t="str">
        <f t="shared" ca="1" si="83"/>
        <v>-</v>
      </c>
      <c r="BW22" s="27" t="str">
        <f t="shared" ca="1" si="83"/>
        <v>-</v>
      </c>
      <c r="BX22" s="27" t="str">
        <f t="shared" ca="1" si="83"/>
        <v>-</v>
      </c>
      <c r="BY22" s="27" t="str">
        <f t="shared" ca="1" si="83"/>
        <v>-</v>
      </c>
      <c r="BZ22" s="27" t="str">
        <f t="shared" ca="1" si="83"/>
        <v>-</v>
      </c>
      <c r="CA22" s="27">
        <f t="shared" ca="1" si="83"/>
        <v>2</v>
      </c>
      <c r="CB22" s="27" t="str">
        <f t="shared" ca="1" si="83"/>
        <v>-</v>
      </c>
      <c r="CC22" s="27" t="str">
        <f t="shared" ca="1" si="83"/>
        <v>-</v>
      </c>
      <c r="CD22" s="27" t="str">
        <f t="shared" ca="1" si="83"/>
        <v>-</v>
      </c>
      <c r="CE22" s="27" t="str">
        <f t="shared" ca="1" si="83"/>
        <v>-</v>
      </c>
      <c r="CF22" s="27" t="str">
        <f t="shared" ca="1" si="83"/>
        <v>-</v>
      </c>
      <c r="CG22" s="27" t="str">
        <f t="shared" ca="1" si="83"/>
        <v>-</v>
      </c>
      <c r="CH22" s="27">
        <f t="shared" ca="1" si="83"/>
        <v>0</v>
      </c>
      <c r="CI22" s="27" t="str">
        <f t="shared" ca="1" si="83"/>
        <v>-</v>
      </c>
      <c r="CJ22" s="27">
        <f t="shared" ca="1" si="83"/>
        <v>1</v>
      </c>
      <c r="CK22" s="27">
        <f t="shared" ca="1" si="84"/>
        <v>0</v>
      </c>
      <c r="CL22" s="27">
        <f t="shared" ca="1" si="84"/>
        <v>1</v>
      </c>
      <c r="CM22" s="27">
        <f t="shared" ca="1" si="84"/>
        <v>1</v>
      </c>
      <c r="CN22" s="27">
        <f t="shared" ca="1" si="84"/>
        <v>1</v>
      </c>
      <c r="CO22" s="27">
        <f t="shared" ca="1" si="84"/>
        <v>0</v>
      </c>
      <c r="CP22" s="27">
        <f t="shared" ca="1" si="84"/>
        <v>0</v>
      </c>
      <c r="CQ22" s="27">
        <f t="shared" ca="1" si="84"/>
        <v>0</v>
      </c>
      <c r="CR22" s="27">
        <f t="shared" ca="1" si="84"/>
        <v>-0.04</v>
      </c>
      <c r="CS22" s="27">
        <f t="shared" ca="1" si="84"/>
        <v>0.96</v>
      </c>
      <c r="CT22" s="27">
        <f t="shared" ca="1" si="84"/>
        <v>1.8</v>
      </c>
      <c r="CU22" s="27">
        <f t="shared" ca="1" si="84"/>
        <v>0.64</v>
      </c>
      <c r="CV22" s="27">
        <f t="shared" ca="1" si="84"/>
        <v>0.21</v>
      </c>
      <c r="CW22" s="27">
        <f t="shared" ca="1" si="84"/>
        <v>0.19</v>
      </c>
      <c r="CX22" s="27">
        <f t="shared" ca="1" si="84"/>
        <v>0</v>
      </c>
      <c r="CY22" s="27">
        <f t="shared" ca="1" si="84"/>
        <v>1</v>
      </c>
      <c r="CZ22" s="27">
        <f t="shared" ca="1" si="85"/>
        <v>0</v>
      </c>
      <c r="DA22" s="27">
        <f t="shared" ca="1" si="85"/>
        <v>0</v>
      </c>
      <c r="DB22" s="27">
        <f t="shared" ca="1" si="85"/>
        <v>0</v>
      </c>
      <c r="DC22" s="27">
        <f t="shared" ca="1" si="85"/>
        <v>0</v>
      </c>
      <c r="DD22" s="27">
        <f t="shared" ca="1" si="85"/>
        <v>0</v>
      </c>
      <c r="DE22" s="27">
        <f t="shared" ca="1" si="85"/>
        <v>0</v>
      </c>
      <c r="DF22" s="27">
        <f t="shared" ca="1" si="85"/>
        <v>0</v>
      </c>
      <c r="DG22" s="27" t="str">
        <f t="shared" ca="1" si="86"/>
        <v>-</v>
      </c>
      <c r="DH22" s="27" t="str">
        <f t="shared" ca="1" si="86"/>
        <v>-</v>
      </c>
      <c r="DI22" s="27" t="str">
        <f t="shared" ca="1" si="86"/>
        <v>-</v>
      </c>
      <c r="DJ22" s="27" t="str">
        <f t="shared" ca="1" si="86"/>
        <v>-</v>
      </c>
      <c r="DK22" s="27" t="str">
        <f t="shared" ca="1" si="86"/>
        <v>-</v>
      </c>
      <c r="DL22" s="27" t="str">
        <f t="shared" ca="1" si="86"/>
        <v>-</v>
      </c>
      <c r="DM22" s="50" t="b">
        <f t="shared" ca="1" si="94"/>
        <v>1</v>
      </c>
      <c r="DN22" s="50" t="b">
        <f t="shared" ca="1" si="94"/>
        <v>0</v>
      </c>
      <c r="DO22" s="50" t="b">
        <f t="shared" ca="1" si="94"/>
        <v>0</v>
      </c>
      <c r="DP22" s="215">
        <f ca="1">OFFSET(DP$5,$B22,0)-1</f>
        <v>1</v>
      </c>
      <c r="DQ22" s="27" t="str">
        <f t="shared" ca="1" si="87"/>
        <v>-</v>
      </c>
      <c r="DR22" s="27" t="str">
        <f t="shared" ca="1" si="87"/>
        <v>-</v>
      </c>
      <c r="DS22" s="27" t="str">
        <f t="shared" ca="1" si="87"/>
        <v>-</v>
      </c>
      <c r="DT22" s="27" t="str">
        <f t="shared" ca="1" si="87"/>
        <v>-</v>
      </c>
      <c r="DU22" s="27" t="str">
        <f t="shared" ca="1" si="88"/>
        <v>-</v>
      </c>
      <c r="DV22" s="27" t="b">
        <f t="shared" ca="1" si="88"/>
        <v>1</v>
      </c>
      <c r="DW22" s="27" t="str">
        <f t="shared" ca="1" si="88"/>
        <v>-</v>
      </c>
      <c r="DX22" s="27">
        <f t="shared" ca="1" si="88"/>
        <v>0</v>
      </c>
      <c r="DY22" s="27" t="str">
        <f t="shared" ca="1" si="88"/>
        <v>-</v>
      </c>
      <c r="DZ22" s="27" t="str">
        <f t="shared" ca="1" si="88"/>
        <v>-</v>
      </c>
      <c r="EA22" s="27">
        <f t="shared" ca="1" si="89"/>
        <v>500</v>
      </c>
      <c r="EB22" s="27">
        <f t="shared" ca="1" si="89"/>
        <v>500</v>
      </c>
      <c r="EC22" s="27">
        <f t="shared" ca="1" si="89"/>
        <v>1</v>
      </c>
      <c r="ED22" s="27">
        <f t="shared" ca="1" si="89"/>
        <v>0</v>
      </c>
      <c r="EE22" s="27">
        <f t="shared" ca="1" si="89"/>
        <v>1</v>
      </c>
      <c r="EF22" s="27">
        <f t="shared" ca="1" si="89"/>
        <v>1</v>
      </c>
      <c r="EG22" s="27">
        <f t="shared" ca="1" si="89"/>
        <v>0</v>
      </c>
      <c r="EH22" s="27" t="str">
        <f t="shared" ca="1" si="89"/>
        <v>-</v>
      </c>
      <c r="EI22" s="27" t="str">
        <f t="shared" ca="1" si="89"/>
        <v>-</v>
      </c>
      <c r="EJ22" s="27" t="str">
        <f t="shared" ca="1" si="89"/>
        <v>-</v>
      </c>
      <c r="EK22" s="27" t="str">
        <f t="shared" ca="1" si="89"/>
        <v>-</v>
      </c>
      <c r="EL22" s="27">
        <f t="shared" ca="1" si="90"/>
        <v>1</v>
      </c>
      <c r="EM22" s="27">
        <f t="shared" ca="1" si="90"/>
        <v>1</v>
      </c>
      <c r="EN22" s="27">
        <f t="shared" ca="1" si="90"/>
        <v>1</v>
      </c>
      <c r="EO22" s="27">
        <f t="shared" ca="1" si="90"/>
        <v>0</v>
      </c>
      <c r="EP22" s="27" t="str">
        <f t="shared" ca="1" si="90"/>
        <v>-</v>
      </c>
      <c r="EQ22" s="27" t="str">
        <f t="shared" ca="1" si="90"/>
        <v>-</v>
      </c>
      <c r="ER22" s="27">
        <f t="shared" ca="1" si="90"/>
        <v>0</v>
      </c>
      <c r="ES22" s="27">
        <f t="shared" ca="1" si="90"/>
        <v>0</v>
      </c>
      <c r="ET22" s="34">
        <v>0</v>
      </c>
    </row>
    <row r="23" spans="1:150" outlineLevel="3">
      <c r="A23" s="31">
        <f t="shared" si="77"/>
        <v>18</v>
      </c>
      <c r="B23" s="37">
        <f>$A22</f>
        <v>17</v>
      </c>
      <c r="C23">
        <f t="shared" ca="1" si="91"/>
        <v>12</v>
      </c>
      <c r="D23" t="b">
        <f t="shared" ca="1" si="92"/>
        <v>0</v>
      </c>
      <c r="E23" t="b">
        <v>0</v>
      </c>
      <c r="F23" t="b">
        <f t="shared" ca="1" si="92"/>
        <v>0</v>
      </c>
      <c r="H23" s="47" t="str">
        <f ca="1">IF($CA23&lt;3,"M-M","Mat")&amp;IF($CF23=TRUE,"&amp;BBT","")&amp;IF($DX23&lt;&gt;0,"-mate EL","")&amp;IF($DM23," Aut","")&amp;IF($DN23," Win","")&amp;IF($DO23," Spr","")&amp;" Scan "&amp;$DP23&amp;" (F"&amp;3+IFERROR(1*$AP23,0)&amp;3+IFERROR(1*$AS23,0)&amp;"N"&amp;$AX23&amp;$AY23&amp;")"</f>
        <v>M-M Aut Scan 0 (F33N14)</v>
      </c>
      <c r="I23" s="13" t="str">
        <f ca="1">IF(MATCH(H23,H$5:H23,0)=(COUNTA(H$5:H23)),"-","Dup")</f>
        <v>-</v>
      </c>
      <c r="J23" s="27" t="str">
        <f t="shared" ca="1" si="78"/>
        <v>-</v>
      </c>
      <c r="K23" s="27" t="str">
        <f t="shared" ca="1" si="78"/>
        <v>-</v>
      </c>
      <c r="L23" s="27" t="str">
        <f t="shared" ca="1" si="73"/>
        <v>-</v>
      </c>
      <c r="M23" s="27" t="str">
        <f t="shared" ca="1" si="73"/>
        <v>-</v>
      </c>
      <c r="N23" s="27" t="str">
        <f t="shared" ca="1" si="73"/>
        <v>-</v>
      </c>
      <c r="O23" s="27" t="str">
        <f t="shared" ca="1" si="73"/>
        <v>-</v>
      </c>
      <c r="P23" s="27" t="str">
        <f t="shared" ca="1" si="73"/>
        <v>-</v>
      </c>
      <c r="Q23" s="27">
        <f t="shared" ca="1" si="73"/>
        <v>0</v>
      </c>
      <c r="R23" s="27">
        <f t="shared" ca="1" si="73"/>
        <v>0</v>
      </c>
      <c r="S23" s="27" t="str">
        <f t="shared" ca="1" si="73"/>
        <v>-</v>
      </c>
      <c r="T23" s="27" t="str">
        <f t="shared" ca="1" si="73"/>
        <v>-</v>
      </c>
      <c r="U23" s="27" t="str">
        <f t="shared" ca="1" si="73"/>
        <v>-</v>
      </c>
      <c r="V23" s="27">
        <f t="shared" ca="1" si="73"/>
        <v>1</v>
      </c>
      <c r="W23" s="27">
        <f t="shared" ca="1" si="73"/>
        <v>1</v>
      </c>
      <c r="X23" s="27" t="str">
        <f t="shared" ca="1" si="73"/>
        <v>-</v>
      </c>
      <c r="Y23" s="27" t="str">
        <f t="shared" ca="1" si="73"/>
        <v>-</v>
      </c>
      <c r="Z23" s="27" t="str">
        <f t="shared" ca="1" si="73"/>
        <v>-</v>
      </c>
      <c r="AA23" s="27" t="str">
        <f t="shared" ca="1" si="73"/>
        <v>-</v>
      </c>
      <c r="AB23" s="27" t="str">
        <f t="shared" ca="1" si="73"/>
        <v>-</v>
      </c>
      <c r="AC23" s="27">
        <f t="shared" ca="1" si="73"/>
        <v>1</v>
      </c>
      <c r="AD23" s="27" t="str">
        <f t="shared" ca="1" si="73"/>
        <v>-</v>
      </c>
      <c r="AE23" s="27" t="str">
        <f t="shared" ca="1" si="73"/>
        <v>-</v>
      </c>
      <c r="AF23" s="27" t="str">
        <f t="shared" ca="1" si="73"/>
        <v>-</v>
      </c>
      <c r="AG23" s="27" t="str">
        <f t="shared" ca="1" si="73"/>
        <v>-</v>
      </c>
      <c r="AH23" s="27" t="str">
        <f t="shared" ca="1" si="73"/>
        <v>-</v>
      </c>
      <c r="AI23" s="27" t="str">
        <f t="shared" ca="1" si="73"/>
        <v>-</v>
      </c>
      <c r="AJ23" s="27" t="str">
        <f t="shared" ca="1" si="73"/>
        <v>-</v>
      </c>
      <c r="AK23" s="27" t="str">
        <f t="shared" ca="1" si="73"/>
        <v>-</v>
      </c>
      <c r="AL23" s="27" t="str">
        <f t="shared" ca="1" si="73"/>
        <v>-</v>
      </c>
      <c r="AM23" s="27" t="str">
        <f t="shared" ca="1" si="73"/>
        <v>-</v>
      </c>
      <c r="AN23" s="27" t="str">
        <f t="shared" ca="1" si="73"/>
        <v>-</v>
      </c>
      <c r="AO23" s="27" t="str">
        <f t="shared" ca="1" si="73"/>
        <v>-</v>
      </c>
      <c r="AP23" s="27" t="str">
        <f t="shared" ca="1" si="73"/>
        <v>-</v>
      </c>
      <c r="AQ23" s="27" t="str">
        <f t="shared" ca="1" si="73"/>
        <v>-</v>
      </c>
      <c r="AR23" s="27" t="str">
        <f t="shared" ca="1" si="73"/>
        <v>-</v>
      </c>
      <c r="AS23" s="27" t="str">
        <f t="shared" ca="1" si="73"/>
        <v>-</v>
      </c>
      <c r="AT23" s="27" t="str">
        <f t="shared" ca="1" si="79"/>
        <v>-</v>
      </c>
      <c r="AU23" s="27" t="str">
        <f t="shared" ca="1" si="79"/>
        <v>-</v>
      </c>
      <c r="AV23" s="27" t="str">
        <f t="shared" ca="1" si="79"/>
        <v>-</v>
      </c>
      <c r="AW23" s="27" t="str">
        <f t="shared" ca="1" si="79"/>
        <v>-</v>
      </c>
      <c r="AX23" s="27">
        <f t="shared" ca="1" si="79"/>
        <v>1</v>
      </c>
      <c r="AY23" s="27">
        <f t="shared" ca="1" si="79"/>
        <v>4</v>
      </c>
      <c r="AZ23" s="27">
        <f t="shared" ca="1" si="79"/>
        <v>0</v>
      </c>
      <c r="BA23" s="27">
        <f t="shared" ca="1" si="79"/>
        <v>1</v>
      </c>
      <c r="BB23" s="27">
        <f t="shared" ca="1" si="79"/>
        <v>-1</v>
      </c>
      <c r="BC23" s="27" t="str">
        <f t="shared" ca="1" si="80"/>
        <v>-</v>
      </c>
      <c r="BD23" s="27" t="str">
        <f t="shared" ca="1" si="80"/>
        <v>-</v>
      </c>
      <c r="BE23" s="27" t="str">
        <f t="shared" ca="1" si="80"/>
        <v>-</v>
      </c>
      <c r="BF23" s="27" t="str">
        <f t="shared" ca="1" si="80"/>
        <v>-</v>
      </c>
      <c r="BG23" s="27" t="str">
        <f t="shared" ca="1" si="80"/>
        <v>-</v>
      </c>
      <c r="BH23" s="50">
        <f t="shared" ca="1" si="95"/>
        <v>0.3</v>
      </c>
      <c r="BI23" s="50">
        <f t="shared" ca="1" si="93"/>
        <v>0.7</v>
      </c>
      <c r="BJ23" s="50">
        <f t="shared" ca="1" si="93"/>
        <v>-0.2</v>
      </c>
      <c r="BK23" s="50">
        <f t="shared" ca="1" si="93"/>
        <v>1.4</v>
      </c>
      <c r="BL23" s="27" t="str">
        <f t="shared" ca="1" si="81"/>
        <v>-</v>
      </c>
      <c r="BM23" s="27" t="str">
        <f t="shared" ca="1" si="81"/>
        <v>-</v>
      </c>
      <c r="BN23" s="27">
        <f t="shared" ca="1" si="82"/>
        <v>0</v>
      </c>
      <c r="BO23" s="27">
        <f t="shared" ca="1" si="82"/>
        <v>0</v>
      </c>
      <c r="BP23" s="27">
        <f t="shared" ca="1" si="82"/>
        <v>0</v>
      </c>
      <c r="BQ23" s="27">
        <f t="shared" ca="1" si="82"/>
        <v>0</v>
      </c>
      <c r="BR23" s="27" t="str">
        <f t="shared" ca="1" si="82"/>
        <v>-</v>
      </c>
      <c r="BS23" s="27" t="str">
        <f t="shared" ca="1" si="82"/>
        <v>-</v>
      </c>
      <c r="BT23" s="27" t="str">
        <f t="shared" ca="1" si="82"/>
        <v>-</v>
      </c>
      <c r="BU23" s="27" t="str">
        <f t="shared" ca="1" si="83"/>
        <v>-</v>
      </c>
      <c r="BV23" s="27" t="str">
        <f t="shared" ca="1" si="83"/>
        <v>-</v>
      </c>
      <c r="BW23" s="27" t="str">
        <f t="shared" ca="1" si="83"/>
        <v>-</v>
      </c>
      <c r="BX23" s="27" t="str">
        <f t="shared" ca="1" si="83"/>
        <v>-</v>
      </c>
      <c r="BY23" s="27" t="str">
        <f t="shared" ca="1" si="83"/>
        <v>-</v>
      </c>
      <c r="BZ23" s="27" t="str">
        <f t="shared" ca="1" si="83"/>
        <v>-</v>
      </c>
      <c r="CA23" s="27">
        <f t="shared" ca="1" si="83"/>
        <v>2</v>
      </c>
      <c r="CB23" s="27" t="str">
        <f t="shared" ca="1" si="83"/>
        <v>-</v>
      </c>
      <c r="CC23" s="27" t="str">
        <f t="shared" ca="1" si="83"/>
        <v>-</v>
      </c>
      <c r="CD23" s="27" t="str">
        <f t="shared" ca="1" si="83"/>
        <v>-</v>
      </c>
      <c r="CE23" s="27" t="str">
        <f t="shared" ca="1" si="83"/>
        <v>-</v>
      </c>
      <c r="CF23" s="27" t="str">
        <f t="shared" ca="1" si="83"/>
        <v>-</v>
      </c>
      <c r="CG23" s="27" t="str">
        <f t="shared" ca="1" si="83"/>
        <v>-</v>
      </c>
      <c r="CH23" s="27">
        <f t="shared" ca="1" si="83"/>
        <v>0</v>
      </c>
      <c r="CI23" s="27" t="str">
        <f t="shared" ca="1" si="83"/>
        <v>-</v>
      </c>
      <c r="CJ23" s="27">
        <f t="shared" ca="1" si="83"/>
        <v>1</v>
      </c>
      <c r="CK23" s="27">
        <f t="shared" ca="1" si="84"/>
        <v>0</v>
      </c>
      <c r="CL23" s="27">
        <f t="shared" ca="1" si="84"/>
        <v>1</v>
      </c>
      <c r="CM23" s="27">
        <f t="shared" ca="1" si="84"/>
        <v>1</v>
      </c>
      <c r="CN23" s="27">
        <f t="shared" ca="1" si="84"/>
        <v>1</v>
      </c>
      <c r="CO23" s="27">
        <f t="shared" ca="1" si="84"/>
        <v>0</v>
      </c>
      <c r="CP23" s="27">
        <f t="shared" ca="1" si="84"/>
        <v>0</v>
      </c>
      <c r="CQ23" s="27">
        <f t="shared" ca="1" si="84"/>
        <v>0</v>
      </c>
      <c r="CR23" s="27">
        <f t="shared" ca="1" si="84"/>
        <v>-0.04</v>
      </c>
      <c r="CS23" s="27">
        <f t="shared" ca="1" si="84"/>
        <v>0.96</v>
      </c>
      <c r="CT23" s="27">
        <f t="shared" ca="1" si="84"/>
        <v>1.8</v>
      </c>
      <c r="CU23" s="27">
        <f t="shared" ca="1" si="84"/>
        <v>0.64</v>
      </c>
      <c r="CV23" s="27">
        <f t="shared" ca="1" si="84"/>
        <v>0.21</v>
      </c>
      <c r="CW23" s="27">
        <f t="shared" ca="1" si="84"/>
        <v>0.19</v>
      </c>
      <c r="CX23" s="27">
        <f t="shared" ca="1" si="84"/>
        <v>0</v>
      </c>
      <c r="CY23" s="27">
        <f t="shared" ca="1" si="84"/>
        <v>1</v>
      </c>
      <c r="CZ23" s="27">
        <f t="shared" ca="1" si="85"/>
        <v>0</v>
      </c>
      <c r="DA23" s="27">
        <f t="shared" ca="1" si="85"/>
        <v>0</v>
      </c>
      <c r="DB23" s="27">
        <f t="shared" ca="1" si="85"/>
        <v>0</v>
      </c>
      <c r="DC23" s="27">
        <f t="shared" ca="1" si="85"/>
        <v>0</v>
      </c>
      <c r="DD23" s="27">
        <f t="shared" ca="1" si="85"/>
        <v>0</v>
      </c>
      <c r="DE23" s="27">
        <f t="shared" ca="1" si="85"/>
        <v>0</v>
      </c>
      <c r="DF23" s="27">
        <f t="shared" ca="1" si="85"/>
        <v>0</v>
      </c>
      <c r="DG23" s="27" t="str">
        <f t="shared" ca="1" si="86"/>
        <v>-</v>
      </c>
      <c r="DH23" s="27" t="str">
        <f t="shared" ca="1" si="86"/>
        <v>-</v>
      </c>
      <c r="DI23" s="27" t="str">
        <f t="shared" ca="1" si="86"/>
        <v>-</v>
      </c>
      <c r="DJ23" s="27" t="str">
        <f t="shared" ca="1" si="86"/>
        <v>-</v>
      </c>
      <c r="DK23" s="27" t="str">
        <f t="shared" ca="1" si="86"/>
        <v>-</v>
      </c>
      <c r="DL23" s="27" t="str">
        <f t="shared" ca="1" si="86"/>
        <v>-</v>
      </c>
      <c r="DM23" s="50" t="b">
        <f t="shared" ca="1" si="94"/>
        <v>1</v>
      </c>
      <c r="DN23" s="50" t="b">
        <f t="shared" ca="1" si="94"/>
        <v>0</v>
      </c>
      <c r="DO23" s="50" t="b">
        <f t="shared" ca="1" si="94"/>
        <v>0</v>
      </c>
      <c r="DP23" s="215">
        <f ca="1">OFFSET(DP$5,$B23,0)-1</f>
        <v>0</v>
      </c>
      <c r="DQ23" s="27" t="str">
        <f t="shared" ca="1" si="87"/>
        <v>-</v>
      </c>
      <c r="DR23" s="27" t="str">
        <f t="shared" ca="1" si="87"/>
        <v>-</v>
      </c>
      <c r="DS23" s="27" t="str">
        <f t="shared" ca="1" si="87"/>
        <v>-</v>
      </c>
      <c r="DT23" s="27" t="str">
        <f t="shared" ca="1" si="87"/>
        <v>-</v>
      </c>
      <c r="DU23" s="27" t="str">
        <f t="shared" ca="1" si="88"/>
        <v>-</v>
      </c>
      <c r="DV23" s="27" t="b">
        <f t="shared" ca="1" si="88"/>
        <v>1</v>
      </c>
      <c r="DW23" s="27" t="str">
        <f t="shared" ca="1" si="88"/>
        <v>-</v>
      </c>
      <c r="DX23" s="27">
        <f t="shared" ca="1" si="88"/>
        <v>0</v>
      </c>
      <c r="DY23" s="27" t="str">
        <f t="shared" ca="1" si="88"/>
        <v>-</v>
      </c>
      <c r="DZ23" s="27" t="str">
        <f t="shared" ca="1" si="88"/>
        <v>-</v>
      </c>
      <c r="EA23" s="27">
        <f t="shared" ca="1" si="89"/>
        <v>500</v>
      </c>
      <c r="EB23" s="27">
        <f t="shared" ca="1" si="89"/>
        <v>500</v>
      </c>
      <c r="EC23" s="27">
        <f t="shared" ca="1" si="89"/>
        <v>1</v>
      </c>
      <c r="ED23" s="27">
        <f t="shared" ca="1" si="89"/>
        <v>0</v>
      </c>
      <c r="EE23" s="27">
        <f t="shared" ca="1" si="89"/>
        <v>1</v>
      </c>
      <c r="EF23" s="27">
        <f t="shared" ca="1" si="89"/>
        <v>1</v>
      </c>
      <c r="EG23" s="27">
        <f t="shared" ca="1" si="89"/>
        <v>0</v>
      </c>
      <c r="EH23" s="27" t="str">
        <f t="shared" ca="1" si="89"/>
        <v>-</v>
      </c>
      <c r="EI23" s="27" t="str">
        <f t="shared" ca="1" si="89"/>
        <v>-</v>
      </c>
      <c r="EJ23" s="27" t="str">
        <f t="shared" ca="1" si="89"/>
        <v>-</v>
      </c>
      <c r="EK23" s="27" t="str">
        <f t="shared" ca="1" si="89"/>
        <v>-</v>
      </c>
      <c r="EL23" s="27">
        <f t="shared" ca="1" si="90"/>
        <v>1</v>
      </c>
      <c r="EM23" s="27">
        <f t="shared" ca="1" si="90"/>
        <v>1</v>
      </c>
      <c r="EN23" s="27">
        <f t="shared" ca="1" si="90"/>
        <v>1</v>
      </c>
      <c r="EO23" s="27">
        <f t="shared" ca="1" si="90"/>
        <v>0</v>
      </c>
      <c r="EP23" s="27" t="str">
        <f t="shared" ca="1" si="90"/>
        <v>-</v>
      </c>
      <c r="EQ23" s="27" t="str">
        <f t="shared" ca="1" si="90"/>
        <v>-</v>
      </c>
      <c r="ER23" s="27">
        <f t="shared" ca="1" si="90"/>
        <v>0</v>
      </c>
      <c r="ES23" s="27">
        <f t="shared" ca="1" si="90"/>
        <v>0</v>
      </c>
      <c r="ET23" s="34">
        <v>0</v>
      </c>
    </row>
    <row r="24" spans="1:150" outlineLevel="3">
      <c r="A24" s="31">
        <f t="shared" si="77"/>
        <v>19</v>
      </c>
      <c r="B24" s="44">
        <f>$A$13</f>
        <v>8</v>
      </c>
      <c r="C24">
        <f t="shared" ca="1" si="91"/>
        <v>12</v>
      </c>
      <c r="D24" t="b">
        <f t="shared" ca="1" si="92"/>
        <v>0</v>
      </c>
      <c r="E24" t="b">
        <v>0</v>
      </c>
      <c r="F24" t="b">
        <f t="shared" ca="1" si="92"/>
        <v>0</v>
      </c>
      <c r="H24" s="47" t="str">
        <f ca="1">IF($CA24&lt;3,"M-M","Mat")&amp;IF($CF24=TRUE,"&amp;BBT","")&amp;IF($DX24&lt;&gt;0,"-mate EL","")&amp;IF($DM24," Aut","")&amp;IF($DN24," Win","")&amp;IF($DO24," Spr","")&amp;" Scan "&amp;$DP24&amp;" (F"&amp;3+IFERROR(1*$AP24,0)&amp;3+IFERROR(1*$AS24,0)&amp;"N"&amp;$AX24&amp;$AY24&amp;")"</f>
        <v>M-M Win Scan 3 (F33N14)</v>
      </c>
      <c r="I24" s="13" t="str">
        <f ca="1">IF(MATCH(H24,H$5:H24,0)=(COUNTA(H$5:H24)),"-","Dup")</f>
        <v>-</v>
      </c>
      <c r="J24" s="27" t="str">
        <f t="shared" ca="1" si="78"/>
        <v>-</v>
      </c>
      <c r="K24" s="27" t="str">
        <f t="shared" ca="1" si="78"/>
        <v>-</v>
      </c>
      <c r="L24" s="27" t="str">
        <f t="shared" ca="1" si="73"/>
        <v>-</v>
      </c>
      <c r="M24" s="27" t="str">
        <f t="shared" ca="1" si="73"/>
        <v>-</v>
      </c>
      <c r="N24" s="27" t="str">
        <f t="shared" ca="1" si="73"/>
        <v>-</v>
      </c>
      <c r="O24" s="27" t="str">
        <f t="shared" ca="1" si="73"/>
        <v>-</v>
      </c>
      <c r="P24" s="27" t="str">
        <f t="shared" ca="1" si="73"/>
        <v>-</v>
      </c>
      <c r="Q24" s="27">
        <f t="shared" ca="1" si="73"/>
        <v>0</v>
      </c>
      <c r="R24" s="27">
        <f t="shared" ca="1" si="73"/>
        <v>0</v>
      </c>
      <c r="S24" s="27" t="str">
        <f t="shared" ca="1" si="73"/>
        <v>-</v>
      </c>
      <c r="T24" s="27" t="str">
        <f t="shared" ca="1" si="73"/>
        <v>-</v>
      </c>
      <c r="U24" s="27" t="str">
        <f t="shared" ca="1" si="73"/>
        <v>-</v>
      </c>
      <c r="V24" s="27">
        <f t="shared" ca="1" si="73"/>
        <v>1</v>
      </c>
      <c r="W24" s="27">
        <f t="shared" ca="1" si="73"/>
        <v>1</v>
      </c>
      <c r="X24" s="27" t="str">
        <f t="shared" ca="1" si="73"/>
        <v>-</v>
      </c>
      <c r="Y24" s="27" t="str">
        <f t="shared" ca="1" si="73"/>
        <v>-</v>
      </c>
      <c r="Z24" s="27" t="str">
        <f t="shared" ca="1" si="73"/>
        <v>-</v>
      </c>
      <c r="AA24" s="27" t="str">
        <f t="shared" ca="1" si="73"/>
        <v>-</v>
      </c>
      <c r="AB24" s="27" t="str">
        <f t="shared" ca="1" si="73"/>
        <v>-</v>
      </c>
      <c r="AC24" s="27">
        <f t="shared" ca="1" si="73"/>
        <v>1</v>
      </c>
      <c r="AD24" s="27" t="str">
        <f t="shared" ca="1" si="73"/>
        <v>-</v>
      </c>
      <c r="AE24" s="27" t="str">
        <f t="shared" ca="1" si="73"/>
        <v>-</v>
      </c>
      <c r="AF24" s="27" t="str">
        <f t="shared" ca="1" si="73"/>
        <v>-</v>
      </c>
      <c r="AG24" s="27" t="str">
        <f t="shared" ca="1" si="73"/>
        <v>-</v>
      </c>
      <c r="AH24" s="27" t="str">
        <f t="shared" ca="1" si="73"/>
        <v>-</v>
      </c>
      <c r="AI24" s="27" t="str">
        <f t="shared" ca="1" si="73"/>
        <v>-</v>
      </c>
      <c r="AJ24" s="27" t="str">
        <f t="shared" ca="1" si="73"/>
        <v>-</v>
      </c>
      <c r="AK24" s="27" t="str">
        <f t="shared" ca="1" si="73"/>
        <v>-</v>
      </c>
      <c r="AL24" s="27" t="str">
        <f t="shared" ca="1" si="73"/>
        <v>-</v>
      </c>
      <c r="AM24" s="27" t="str">
        <f t="shared" ca="1" si="73"/>
        <v>-</v>
      </c>
      <c r="AN24" s="27" t="str">
        <f t="shared" ca="1" si="73"/>
        <v>-</v>
      </c>
      <c r="AO24" s="27" t="str">
        <f t="shared" ca="1" si="73"/>
        <v>-</v>
      </c>
      <c r="AP24" s="27" t="str">
        <f t="shared" ca="1" si="73"/>
        <v>-</v>
      </c>
      <c r="AQ24" s="27" t="str">
        <f t="shared" ca="1" si="73"/>
        <v>-</v>
      </c>
      <c r="AR24" s="27" t="str">
        <f t="shared" ca="1" si="73"/>
        <v>-</v>
      </c>
      <c r="AS24" s="27" t="str">
        <f t="shared" ca="1" si="73"/>
        <v>-</v>
      </c>
      <c r="AT24" s="27" t="str">
        <f t="shared" ca="1" si="79"/>
        <v>-</v>
      </c>
      <c r="AU24" s="27" t="str">
        <f t="shared" ca="1" si="79"/>
        <v>-</v>
      </c>
      <c r="AV24" s="27" t="str">
        <f t="shared" ca="1" si="79"/>
        <v>-</v>
      </c>
      <c r="AW24" s="27" t="str">
        <f t="shared" ca="1" si="79"/>
        <v>-</v>
      </c>
      <c r="AX24" s="49">
        <f t="shared" ref="AX24:BB24" ca="1" si="96">OFFSET(AX24,-4,0)</f>
        <v>1</v>
      </c>
      <c r="AY24" s="49">
        <f t="shared" ca="1" si="96"/>
        <v>4</v>
      </c>
      <c r="AZ24" s="49">
        <f t="shared" ca="1" si="96"/>
        <v>0</v>
      </c>
      <c r="BA24" s="49">
        <f t="shared" ca="1" si="96"/>
        <v>1</v>
      </c>
      <c r="BB24" s="49">
        <f t="shared" ca="1" si="96"/>
        <v>-1</v>
      </c>
      <c r="BC24" s="27" t="str">
        <f t="shared" ca="1" si="80"/>
        <v>-</v>
      </c>
      <c r="BD24" s="27" t="str">
        <f t="shared" ca="1" si="80"/>
        <v>-</v>
      </c>
      <c r="BE24" s="27" t="str">
        <f t="shared" ca="1" si="80"/>
        <v>-</v>
      </c>
      <c r="BF24" s="27" t="str">
        <f t="shared" ca="1" si="80"/>
        <v>-</v>
      </c>
      <c r="BG24" s="27" t="str">
        <f t="shared" ca="1" si="80"/>
        <v>-</v>
      </c>
      <c r="BH24" s="26">
        <v>0.1</v>
      </c>
      <c r="BI24" s="26">
        <v>0.5</v>
      </c>
      <c r="BJ24" s="26">
        <v>-0.4</v>
      </c>
      <c r="BK24" s="26">
        <v>1</v>
      </c>
      <c r="BL24" s="27" t="str">
        <f t="shared" ca="1" si="81"/>
        <v>-</v>
      </c>
      <c r="BM24" s="27" t="str">
        <f t="shared" ca="1" si="81"/>
        <v>-</v>
      </c>
      <c r="BN24" s="27">
        <f t="shared" ca="1" si="82"/>
        <v>0</v>
      </c>
      <c r="BO24" s="27">
        <f t="shared" ca="1" si="82"/>
        <v>0</v>
      </c>
      <c r="BP24" s="27">
        <f t="shared" ca="1" si="82"/>
        <v>0</v>
      </c>
      <c r="BQ24" s="27">
        <f t="shared" ca="1" si="82"/>
        <v>0</v>
      </c>
      <c r="BR24" s="27" t="str">
        <f t="shared" ca="1" si="82"/>
        <v>-</v>
      </c>
      <c r="BS24" s="27" t="str">
        <f t="shared" ca="1" si="82"/>
        <v>-</v>
      </c>
      <c r="BT24" s="27" t="str">
        <f t="shared" ca="1" si="82"/>
        <v>-</v>
      </c>
      <c r="BU24" s="27" t="str">
        <f t="shared" ca="1" si="83"/>
        <v>-</v>
      </c>
      <c r="BV24" s="27" t="str">
        <f t="shared" ca="1" si="83"/>
        <v>-</v>
      </c>
      <c r="BW24" s="27" t="str">
        <f t="shared" ca="1" si="83"/>
        <v>-</v>
      </c>
      <c r="BX24" s="27" t="str">
        <f t="shared" ca="1" si="83"/>
        <v>-</v>
      </c>
      <c r="BY24" s="27" t="str">
        <f t="shared" ca="1" si="83"/>
        <v>-</v>
      </c>
      <c r="BZ24" s="27" t="str">
        <f t="shared" ca="1" si="83"/>
        <v>-</v>
      </c>
      <c r="CA24" s="27">
        <f t="shared" ca="1" si="83"/>
        <v>2</v>
      </c>
      <c r="CB24" s="27" t="str">
        <f t="shared" ca="1" si="83"/>
        <v>-</v>
      </c>
      <c r="CC24" s="27" t="str">
        <f t="shared" ca="1" si="83"/>
        <v>-</v>
      </c>
      <c r="CD24" s="27" t="str">
        <f t="shared" ca="1" si="83"/>
        <v>-</v>
      </c>
      <c r="CE24" s="27" t="str">
        <f t="shared" ca="1" si="83"/>
        <v>-</v>
      </c>
      <c r="CF24" s="27" t="str">
        <f t="shared" ca="1" si="83"/>
        <v>-</v>
      </c>
      <c r="CG24" s="27" t="str">
        <f t="shared" ca="1" si="83"/>
        <v>-</v>
      </c>
      <c r="CH24" s="27">
        <f t="shared" ca="1" si="83"/>
        <v>0</v>
      </c>
      <c r="CI24" s="27" t="str">
        <f t="shared" ca="1" si="83"/>
        <v>-</v>
      </c>
      <c r="CJ24" s="27">
        <f t="shared" ca="1" si="83"/>
        <v>1</v>
      </c>
      <c r="CK24" s="27">
        <f t="shared" ca="1" si="84"/>
        <v>0</v>
      </c>
      <c r="CL24" s="27">
        <f t="shared" ca="1" si="84"/>
        <v>1</v>
      </c>
      <c r="CM24" s="27">
        <f t="shared" ca="1" si="84"/>
        <v>1</v>
      </c>
      <c r="CN24" s="27">
        <f t="shared" ca="1" si="84"/>
        <v>1</v>
      </c>
      <c r="CO24" s="27">
        <f t="shared" ca="1" si="84"/>
        <v>0</v>
      </c>
      <c r="CP24" s="27">
        <f t="shared" ca="1" si="84"/>
        <v>0</v>
      </c>
      <c r="CQ24" s="27">
        <f t="shared" ca="1" si="84"/>
        <v>0</v>
      </c>
      <c r="CR24" s="27">
        <f t="shared" ca="1" si="84"/>
        <v>-0.04</v>
      </c>
      <c r="CS24" s="27">
        <f t="shared" ca="1" si="84"/>
        <v>0.96</v>
      </c>
      <c r="CT24" s="27">
        <f t="shared" ca="1" si="84"/>
        <v>1.8</v>
      </c>
      <c r="CU24" s="27">
        <f t="shared" ca="1" si="84"/>
        <v>0.64</v>
      </c>
      <c r="CV24" s="27">
        <f t="shared" ca="1" si="84"/>
        <v>0.21</v>
      </c>
      <c r="CW24" s="27">
        <f t="shared" ca="1" si="84"/>
        <v>0.19</v>
      </c>
      <c r="CX24" s="27">
        <f t="shared" ca="1" si="84"/>
        <v>0</v>
      </c>
      <c r="CY24" s="27">
        <f t="shared" ca="1" si="84"/>
        <v>1</v>
      </c>
      <c r="CZ24" s="27">
        <f t="shared" ca="1" si="85"/>
        <v>0</v>
      </c>
      <c r="DA24" s="27">
        <f t="shared" ca="1" si="85"/>
        <v>0</v>
      </c>
      <c r="DB24" s="27">
        <f t="shared" ca="1" si="85"/>
        <v>0</v>
      </c>
      <c r="DC24" s="27">
        <f t="shared" ca="1" si="85"/>
        <v>0</v>
      </c>
      <c r="DD24" s="27">
        <f t="shared" ca="1" si="85"/>
        <v>0</v>
      </c>
      <c r="DE24" s="27">
        <f t="shared" ca="1" si="85"/>
        <v>0</v>
      </c>
      <c r="DF24" s="27">
        <f t="shared" ca="1" si="85"/>
        <v>0</v>
      </c>
      <c r="DG24" s="27" t="str">
        <f t="shared" ca="1" si="86"/>
        <v>-</v>
      </c>
      <c r="DH24" s="27" t="str">
        <f t="shared" ca="1" si="86"/>
        <v>-</v>
      </c>
      <c r="DI24" s="27" t="str">
        <f t="shared" ca="1" si="86"/>
        <v>-</v>
      </c>
      <c r="DJ24" s="27" t="str">
        <f t="shared" ca="1" si="86"/>
        <v>-</v>
      </c>
      <c r="DK24" s="27" t="str">
        <f t="shared" ca="1" si="86"/>
        <v>-</v>
      </c>
      <c r="DL24" s="27" t="str">
        <f t="shared" ca="1" si="86"/>
        <v>-</v>
      </c>
      <c r="DM24" s="26" t="b">
        <v>0</v>
      </c>
      <c r="DN24" s="26" t="b">
        <v>1</v>
      </c>
      <c r="DO24" s="26" t="b">
        <v>0</v>
      </c>
      <c r="DP24" s="49">
        <f ca="1">OFFSET(DP24,-4,0)</f>
        <v>3</v>
      </c>
      <c r="DQ24" s="27" t="str">
        <f t="shared" ca="1" si="87"/>
        <v>-</v>
      </c>
      <c r="DR24" s="27" t="str">
        <f t="shared" ca="1" si="87"/>
        <v>-</v>
      </c>
      <c r="DS24" s="27" t="str">
        <f t="shared" ca="1" si="87"/>
        <v>-</v>
      </c>
      <c r="DT24" s="27" t="str">
        <f t="shared" ca="1" si="87"/>
        <v>-</v>
      </c>
      <c r="DU24" s="27" t="str">
        <f t="shared" ca="1" si="88"/>
        <v>-</v>
      </c>
      <c r="DV24" s="27" t="b">
        <f t="shared" ca="1" si="88"/>
        <v>1</v>
      </c>
      <c r="DW24" s="27" t="str">
        <f t="shared" ca="1" si="88"/>
        <v>-</v>
      </c>
      <c r="DX24" s="27">
        <f t="shared" ca="1" si="88"/>
        <v>0</v>
      </c>
      <c r="DY24" s="27" t="str">
        <f t="shared" ca="1" si="88"/>
        <v>-</v>
      </c>
      <c r="DZ24" s="27" t="str">
        <f t="shared" ca="1" si="88"/>
        <v>-</v>
      </c>
      <c r="EA24" s="27">
        <f t="shared" ca="1" si="89"/>
        <v>500</v>
      </c>
      <c r="EB24" s="27">
        <f t="shared" ca="1" si="89"/>
        <v>500</v>
      </c>
      <c r="EC24" s="27">
        <f t="shared" ca="1" si="89"/>
        <v>1</v>
      </c>
      <c r="ED24" s="27">
        <f t="shared" ca="1" si="89"/>
        <v>0</v>
      </c>
      <c r="EE24" s="27">
        <f t="shared" ca="1" si="89"/>
        <v>1</v>
      </c>
      <c r="EF24" s="27">
        <f t="shared" ca="1" si="89"/>
        <v>1</v>
      </c>
      <c r="EG24" s="27">
        <f t="shared" ca="1" si="89"/>
        <v>0</v>
      </c>
      <c r="EH24" s="27" t="str">
        <f t="shared" ca="1" si="89"/>
        <v>-</v>
      </c>
      <c r="EI24" s="27" t="str">
        <f t="shared" ca="1" si="89"/>
        <v>-</v>
      </c>
      <c r="EJ24" s="27" t="str">
        <f t="shared" ca="1" si="89"/>
        <v>-</v>
      </c>
      <c r="EK24" s="27" t="str">
        <f t="shared" ca="1" si="89"/>
        <v>-</v>
      </c>
      <c r="EL24" s="27">
        <f t="shared" ca="1" si="90"/>
        <v>1</v>
      </c>
      <c r="EM24" s="27">
        <f t="shared" ca="1" si="90"/>
        <v>1</v>
      </c>
      <c r="EN24" s="27">
        <f t="shared" ca="1" si="90"/>
        <v>1</v>
      </c>
      <c r="EO24" s="27">
        <f t="shared" ca="1" si="90"/>
        <v>0</v>
      </c>
      <c r="EP24" s="27" t="str">
        <f t="shared" ca="1" si="90"/>
        <v>-</v>
      </c>
      <c r="EQ24" s="27" t="str">
        <f t="shared" ca="1" si="90"/>
        <v>-</v>
      </c>
      <c r="ER24" s="27">
        <f t="shared" ca="1" si="90"/>
        <v>0</v>
      </c>
      <c r="ES24" s="27">
        <f t="shared" ca="1" si="90"/>
        <v>0</v>
      </c>
      <c r="ET24" s="34">
        <v>0</v>
      </c>
    </row>
    <row r="25" spans="1:150" outlineLevel="3">
      <c r="A25" s="31">
        <f t="shared" si="77"/>
        <v>20</v>
      </c>
      <c r="B25" s="37">
        <f>$A24</f>
        <v>19</v>
      </c>
      <c r="C25">
        <f t="shared" ca="1" si="91"/>
        <v>12</v>
      </c>
      <c r="D25" t="b">
        <f t="shared" ca="1" si="92"/>
        <v>0</v>
      </c>
      <c r="E25" t="b">
        <v>0</v>
      </c>
      <c r="F25" t="b">
        <f t="shared" ca="1" si="92"/>
        <v>0</v>
      </c>
      <c r="H25" s="47" t="str">
        <f ca="1">IF($CA25&lt;3,"M-M","Mat")&amp;IF($CF25=TRUE,"&amp;BBT","")&amp;IF($DX25&lt;&gt;0,"-mate EL","")&amp;IF($DM25," Aut","")&amp;IF($DN25," Win","")&amp;IF($DO25," Spr","")&amp;" Scan "&amp;$DP25&amp;" (F"&amp;3+IFERROR(1*$AP25,0)&amp;3+IFERROR(1*$AS25,0)&amp;"N"&amp;$AX25&amp;$AY25&amp;")"</f>
        <v>M-M Win Scan 2 (F33N14)</v>
      </c>
      <c r="I25" s="13" t="str">
        <f ca="1">IF(MATCH(H25,H$5:H25,0)=(COUNTA(H$5:H25)),"-","Dup")</f>
        <v>-</v>
      </c>
      <c r="J25" s="27" t="str">
        <f t="shared" ca="1" si="78"/>
        <v>-</v>
      </c>
      <c r="K25" s="27" t="str">
        <f t="shared" ca="1" si="78"/>
        <v>-</v>
      </c>
      <c r="L25" s="27" t="str">
        <f t="shared" ca="1" si="73"/>
        <v>-</v>
      </c>
      <c r="M25" s="27" t="str">
        <f t="shared" ca="1" si="73"/>
        <v>-</v>
      </c>
      <c r="N25" s="27" t="str">
        <f t="shared" ca="1" si="73"/>
        <v>-</v>
      </c>
      <c r="O25" s="27" t="str">
        <f t="shared" ca="1" si="73"/>
        <v>-</v>
      </c>
      <c r="P25" s="27" t="str">
        <f t="shared" ca="1" si="73"/>
        <v>-</v>
      </c>
      <c r="Q25" s="27">
        <f t="shared" ca="1" si="73"/>
        <v>0</v>
      </c>
      <c r="R25" s="27">
        <f t="shared" ca="1" si="73"/>
        <v>0</v>
      </c>
      <c r="S25" s="27" t="str">
        <f t="shared" ca="1" si="73"/>
        <v>-</v>
      </c>
      <c r="T25" s="27" t="str">
        <f t="shared" ca="1" si="73"/>
        <v>-</v>
      </c>
      <c r="U25" s="27" t="str">
        <f t="shared" ca="1" si="73"/>
        <v>-</v>
      </c>
      <c r="V25" s="27">
        <f t="shared" ca="1" si="73"/>
        <v>1</v>
      </c>
      <c r="W25" s="27">
        <f t="shared" ca="1" si="73"/>
        <v>1</v>
      </c>
      <c r="X25" s="27" t="str">
        <f t="shared" ca="1" si="73"/>
        <v>-</v>
      </c>
      <c r="Y25" s="27" t="str">
        <f t="shared" ca="1" si="73"/>
        <v>-</v>
      </c>
      <c r="Z25" s="27" t="str">
        <f t="shared" ca="1" si="73"/>
        <v>-</v>
      </c>
      <c r="AA25" s="27" t="str">
        <f t="shared" ca="1" si="73"/>
        <v>-</v>
      </c>
      <c r="AB25" s="27" t="str">
        <f t="shared" ca="1" si="73"/>
        <v>-</v>
      </c>
      <c r="AC25" s="27">
        <f t="shared" ca="1" si="73"/>
        <v>1</v>
      </c>
      <c r="AD25" s="27" t="str">
        <f t="shared" ref="AD25:AS40" ca="1" si="97">OFFSET(AD$5,$B25,0)</f>
        <v>-</v>
      </c>
      <c r="AE25" s="27" t="str">
        <f t="shared" ca="1" si="97"/>
        <v>-</v>
      </c>
      <c r="AF25" s="27" t="str">
        <f t="shared" ca="1" si="97"/>
        <v>-</v>
      </c>
      <c r="AG25" s="27" t="str">
        <f t="shared" ca="1" si="97"/>
        <v>-</v>
      </c>
      <c r="AH25" s="27" t="str">
        <f t="shared" ca="1" si="97"/>
        <v>-</v>
      </c>
      <c r="AI25" s="27" t="str">
        <f t="shared" ca="1" si="97"/>
        <v>-</v>
      </c>
      <c r="AJ25" s="27" t="str">
        <f t="shared" ca="1" si="97"/>
        <v>-</v>
      </c>
      <c r="AK25" s="27" t="str">
        <f t="shared" ca="1" si="97"/>
        <v>-</v>
      </c>
      <c r="AL25" s="27" t="str">
        <f t="shared" ca="1" si="97"/>
        <v>-</v>
      </c>
      <c r="AM25" s="27" t="str">
        <f t="shared" ca="1" si="97"/>
        <v>-</v>
      </c>
      <c r="AN25" s="27" t="str">
        <f t="shared" ca="1" si="97"/>
        <v>-</v>
      </c>
      <c r="AO25" s="27" t="str">
        <f t="shared" ca="1" si="97"/>
        <v>-</v>
      </c>
      <c r="AP25" s="27" t="str">
        <f t="shared" ca="1" si="97"/>
        <v>-</v>
      </c>
      <c r="AQ25" s="27" t="str">
        <f t="shared" ca="1" si="97"/>
        <v>-</v>
      </c>
      <c r="AR25" s="27" t="str">
        <f t="shared" ca="1" si="97"/>
        <v>-</v>
      </c>
      <c r="AS25" s="27" t="str">
        <f t="shared" ca="1" si="97"/>
        <v>-</v>
      </c>
      <c r="AT25" s="27" t="str">
        <f t="shared" ca="1" si="79"/>
        <v>-</v>
      </c>
      <c r="AU25" s="27" t="str">
        <f t="shared" ca="1" si="79"/>
        <v>-</v>
      </c>
      <c r="AV25" s="27" t="str">
        <f t="shared" ca="1" si="79"/>
        <v>-</v>
      </c>
      <c r="AW25" s="27" t="str">
        <f t="shared" ca="1" si="79"/>
        <v>-</v>
      </c>
      <c r="AX25" s="27">
        <f t="shared" ca="1" si="79"/>
        <v>1</v>
      </c>
      <c r="AY25" s="27">
        <f t="shared" ca="1" si="79"/>
        <v>4</v>
      </c>
      <c r="AZ25" s="27">
        <f t="shared" ca="1" si="79"/>
        <v>0</v>
      </c>
      <c r="BA25" s="27">
        <f t="shared" ca="1" si="79"/>
        <v>1</v>
      </c>
      <c r="BB25" s="27">
        <f t="shared" ca="1" si="79"/>
        <v>-1</v>
      </c>
      <c r="BC25" s="27" t="str">
        <f t="shared" ca="1" si="80"/>
        <v>-</v>
      </c>
      <c r="BD25" s="27" t="str">
        <f t="shared" ca="1" si="80"/>
        <v>-</v>
      </c>
      <c r="BE25" s="27" t="str">
        <f t="shared" ca="1" si="80"/>
        <v>-</v>
      </c>
      <c r="BF25" s="27" t="str">
        <f t="shared" ca="1" si="80"/>
        <v>-</v>
      </c>
      <c r="BG25" s="27" t="str">
        <f t="shared" ca="1" si="80"/>
        <v>-</v>
      </c>
      <c r="BH25" s="50">
        <f t="shared" ca="1" si="95"/>
        <v>0.1</v>
      </c>
      <c r="BI25" s="50">
        <f t="shared" ca="1" si="93"/>
        <v>0.5</v>
      </c>
      <c r="BJ25" s="50">
        <f t="shared" ca="1" si="93"/>
        <v>-0.4</v>
      </c>
      <c r="BK25" s="50">
        <f t="shared" ca="1" si="93"/>
        <v>1</v>
      </c>
      <c r="BL25" s="27" t="str">
        <f t="shared" ca="1" si="81"/>
        <v>-</v>
      </c>
      <c r="BM25" s="27" t="str">
        <f t="shared" ca="1" si="81"/>
        <v>-</v>
      </c>
      <c r="BN25" s="27">
        <f t="shared" ca="1" si="82"/>
        <v>0</v>
      </c>
      <c r="BO25" s="27">
        <f t="shared" ca="1" si="82"/>
        <v>0</v>
      </c>
      <c r="BP25" s="27">
        <f t="shared" ca="1" si="82"/>
        <v>0</v>
      </c>
      <c r="BQ25" s="27">
        <f t="shared" ca="1" si="82"/>
        <v>0</v>
      </c>
      <c r="BR25" s="27" t="str">
        <f t="shared" ca="1" si="82"/>
        <v>-</v>
      </c>
      <c r="BS25" s="27" t="str">
        <f t="shared" ca="1" si="82"/>
        <v>-</v>
      </c>
      <c r="BT25" s="27" t="str">
        <f t="shared" ca="1" si="82"/>
        <v>-</v>
      </c>
      <c r="BU25" s="27" t="str">
        <f t="shared" ca="1" si="83"/>
        <v>-</v>
      </c>
      <c r="BV25" s="27" t="str">
        <f t="shared" ca="1" si="83"/>
        <v>-</v>
      </c>
      <c r="BW25" s="27" t="str">
        <f t="shared" ca="1" si="83"/>
        <v>-</v>
      </c>
      <c r="BX25" s="27" t="str">
        <f t="shared" ca="1" si="83"/>
        <v>-</v>
      </c>
      <c r="BY25" s="27" t="str">
        <f t="shared" ca="1" si="83"/>
        <v>-</v>
      </c>
      <c r="BZ25" s="27" t="str">
        <f t="shared" ca="1" si="83"/>
        <v>-</v>
      </c>
      <c r="CA25" s="27">
        <f t="shared" ca="1" si="83"/>
        <v>2</v>
      </c>
      <c r="CB25" s="27" t="str">
        <f t="shared" ca="1" si="83"/>
        <v>-</v>
      </c>
      <c r="CC25" s="27" t="str">
        <f t="shared" ca="1" si="83"/>
        <v>-</v>
      </c>
      <c r="CD25" s="27" t="str">
        <f t="shared" ca="1" si="83"/>
        <v>-</v>
      </c>
      <c r="CE25" s="27" t="str">
        <f t="shared" ca="1" si="83"/>
        <v>-</v>
      </c>
      <c r="CF25" s="27" t="str">
        <f t="shared" ca="1" si="83"/>
        <v>-</v>
      </c>
      <c r="CG25" s="27" t="str">
        <f t="shared" ca="1" si="83"/>
        <v>-</v>
      </c>
      <c r="CH25" s="27">
        <f t="shared" ca="1" si="83"/>
        <v>0</v>
      </c>
      <c r="CI25" s="27" t="str">
        <f t="shared" ca="1" si="83"/>
        <v>-</v>
      </c>
      <c r="CJ25" s="27">
        <f t="shared" ca="1" si="83"/>
        <v>1</v>
      </c>
      <c r="CK25" s="27">
        <f t="shared" ca="1" si="84"/>
        <v>0</v>
      </c>
      <c r="CL25" s="27">
        <f t="shared" ca="1" si="84"/>
        <v>1</v>
      </c>
      <c r="CM25" s="27">
        <f t="shared" ca="1" si="84"/>
        <v>1</v>
      </c>
      <c r="CN25" s="27">
        <f t="shared" ca="1" si="84"/>
        <v>1</v>
      </c>
      <c r="CO25" s="27">
        <f t="shared" ca="1" si="84"/>
        <v>0</v>
      </c>
      <c r="CP25" s="27">
        <f t="shared" ca="1" si="84"/>
        <v>0</v>
      </c>
      <c r="CQ25" s="27">
        <f t="shared" ca="1" si="84"/>
        <v>0</v>
      </c>
      <c r="CR25" s="27">
        <f t="shared" ca="1" si="84"/>
        <v>-0.04</v>
      </c>
      <c r="CS25" s="27">
        <f t="shared" ca="1" si="84"/>
        <v>0.96</v>
      </c>
      <c r="CT25" s="27">
        <f t="shared" ca="1" si="84"/>
        <v>1.8</v>
      </c>
      <c r="CU25" s="27">
        <f t="shared" ca="1" si="84"/>
        <v>0.64</v>
      </c>
      <c r="CV25" s="27">
        <f t="shared" ca="1" si="84"/>
        <v>0.21</v>
      </c>
      <c r="CW25" s="27">
        <f t="shared" ca="1" si="84"/>
        <v>0.19</v>
      </c>
      <c r="CX25" s="27">
        <f t="shared" ca="1" si="84"/>
        <v>0</v>
      </c>
      <c r="CY25" s="27">
        <f t="shared" ca="1" si="84"/>
        <v>1</v>
      </c>
      <c r="CZ25" s="27">
        <f t="shared" ca="1" si="85"/>
        <v>0</v>
      </c>
      <c r="DA25" s="27">
        <f t="shared" ca="1" si="85"/>
        <v>0</v>
      </c>
      <c r="DB25" s="27">
        <f t="shared" ca="1" si="85"/>
        <v>0</v>
      </c>
      <c r="DC25" s="27">
        <f t="shared" ca="1" si="85"/>
        <v>0</v>
      </c>
      <c r="DD25" s="27">
        <f t="shared" ca="1" si="85"/>
        <v>0</v>
      </c>
      <c r="DE25" s="27">
        <f t="shared" ca="1" si="85"/>
        <v>0</v>
      </c>
      <c r="DF25" s="27">
        <f t="shared" ca="1" si="85"/>
        <v>0</v>
      </c>
      <c r="DG25" s="27" t="str">
        <f t="shared" ca="1" si="86"/>
        <v>-</v>
      </c>
      <c r="DH25" s="27" t="str">
        <f t="shared" ca="1" si="86"/>
        <v>-</v>
      </c>
      <c r="DI25" s="27" t="str">
        <f t="shared" ca="1" si="86"/>
        <v>-</v>
      </c>
      <c r="DJ25" s="27" t="str">
        <f t="shared" ca="1" si="86"/>
        <v>-</v>
      </c>
      <c r="DK25" s="27" t="str">
        <f t="shared" ca="1" si="86"/>
        <v>-</v>
      </c>
      <c r="DL25" s="27" t="str">
        <f t="shared" ca="1" si="86"/>
        <v>-</v>
      </c>
      <c r="DM25" s="50" t="b">
        <f t="shared" ref="DM25:DO27" ca="1" si="98">OFFSET(DM25,-1,0)</f>
        <v>0</v>
      </c>
      <c r="DN25" s="50" t="b">
        <f t="shared" ca="1" si="98"/>
        <v>1</v>
      </c>
      <c r="DO25" s="50" t="b">
        <f t="shared" ca="1" si="98"/>
        <v>0</v>
      </c>
      <c r="DP25" s="215">
        <f ca="1">OFFSET(DP$5,$B25,0)-1</f>
        <v>2</v>
      </c>
      <c r="DQ25" s="27" t="str">
        <f t="shared" ca="1" si="87"/>
        <v>-</v>
      </c>
      <c r="DR25" s="27" t="str">
        <f t="shared" ca="1" si="87"/>
        <v>-</v>
      </c>
      <c r="DS25" s="27" t="str">
        <f t="shared" ca="1" si="87"/>
        <v>-</v>
      </c>
      <c r="DT25" s="27" t="str">
        <f t="shared" ca="1" si="87"/>
        <v>-</v>
      </c>
      <c r="DU25" s="27" t="str">
        <f t="shared" ca="1" si="88"/>
        <v>-</v>
      </c>
      <c r="DV25" s="27" t="b">
        <f t="shared" ca="1" si="88"/>
        <v>1</v>
      </c>
      <c r="DW25" s="27" t="str">
        <f t="shared" ca="1" si="88"/>
        <v>-</v>
      </c>
      <c r="DX25" s="27">
        <f t="shared" ca="1" si="88"/>
        <v>0</v>
      </c>
      <c r="DY25" s="27" t="str">
        <f t="shared" ca="1" si="88"/>
        <v>-</v>
      </c>
      <c r="DZ25" s="27" t="str">
        <f t="shared" ca="1" si="88"/>
        <v>-</v>
      </c>
      <c r="EA25" s="27">
        <f t="shared" ca="1" si="89"/>
        <v>500</v>
      </c>
      <c r="EB25" s="27">
        <f t="shared" ca="1" si="89"/>
        <v>500</v>
      </c>
      <c r="EC25" s="27">
        <f t="shared" ca="1" si="89"/>
        <v>1</v>
      </c>
      <c r="ED25" s="27">
        <f t="shared" ca="1" si="89"/>
        <v>0</v>
      </c>
      <c r="EE25" s="27">
        <f t="shared" ca="1" si="89"/>
        <v>1</v>
      </c>
      <c r="EF25" s="27">
        <f t="shared" ca="1" si="89"/>
        <v>1</v>
      </c>
      <c r="EG25" s="27">
        <f t="shared" ca="1" si="89"/>
        <v>0</v>
      </c>
      <c r="EH25" s="27" t="str">
        <f t="shared" ca="1" si="89"/>
        <v>-</v>
      </c>
      <c r="EI25" s="27" t="str">
        <f t="shared" ca="1" si="89"/>
        <v>-</v>
      </c>
      <c r="EJ25" s="27" t="str">
        <f t="shared" ca="1" si="89"/>
        <v>-</v>
      </c>
      <c r="EK25" s="27" t="str">
        <f t="shared" ca="1" si="89"/>
        <v>-</v>
      </c>
      <c r="EL25" s="27">
        <f t="shared" ca="1" si="90"/>
        <v>1</v>
      </c>
      <c r="EM25" s="27">
        <f t="shared" ca="1" si="90"/>
        <v>1</v>
      </c>
      <c r="EN25" s="27">
        <f t="shared" ca="1" si="90"/>
        <v>1</v>
      </c>
      <c r="EO25" s="27">
        <f t="shared" ca="1" si="90"/>
        <v>0</v>
      </c>
      <c r="EP25" s="27" t="str">
        <f t="shared" ca="1" si="90"/>
        <v>-</v>
      </c>
      <c r="EQ25" s="27" t="str">
        <f t="shared" ca="1" si="90"/>
        <v>-</v>
      </c>
      <c r="ER25" s="27">
        <f t="shared" ca="1" si="90"/>
        <v>0</v>
      </c>
      <c r="ES25" s="27">
        <f t="shared" ca="1" si="90"/>
        <v>0</v>
      </c>
      <c r="ET25" s="34">
        <v>0</v>
      </c>
    </row>
    <row r="26" spans="1:150" outlineLevel="3">
      <c r="A26" s="31">
        <f t="shared" si="77"/>
        <v>21</v>
      </c>
      <c r="B26" s="37">
        <f>$A25</f>
        <v>20</v>
      </c>
      <c r="C26">
        <f t="shared" ca="1" si="91"/>
        <v>12</v>
      </c>
      <c r="D26" t="b">
        <f t="shared" ca="1" si="92"/>
        <v>1</v>
      </c>
      <c r="E26" t="b">
        <v>0</v>
      </c>
      <c r="F26" t="b">
        <f t="shared" ca="1" si="92"/>
        <v>1</v>
      </c>
      <c r="H26" s="47" t="str">
        <f ca="1">IF($CA26&lt;3,"M-M","Mat")&amp;IF($CF26=TRUE,"&amp;BBT","")&amp;IF($DX26&lt;&gt;0,"-mate EL","")&amp;IF($DM26," Aut","")&amp;IF($DN26," Win","")&amp;IF($DO26," Spr","")&amp;" Scan "&amp;$DP26&amp;" (F"&amp;3+IFERROR(1*$AP26,0)&amp;3+IFERROR(1*$AS26,0)&amp;"N"&amp;$AX26&amp;$AY26&amp;")"</f>
        <v>M-M Win Scan 1 (F33N14)</v>
      </c>
      <c r="I26" s="13" t="str">
        <f ca="1">IF(MATCH(H26,H$5:H26,0)=(COUNTA(H$5:H26)),"-","Dup")</f>
        <v>-</v>
      </c>
      <c r="J26" s="27" t="str">
        <f t="shared" ca="1" si="78"/>
        <v>-</v>
      </c>
      <c r="K26" s="27" t="str">
        <f t="shared" ca="1" si="78"/>
        <v>-</v>
      </c>
      <c r="L26" s="27" t="str">
        <f t="shared" ca="1" si="78"/>
        <v>-</v>
      </c>
      <c r="M26" s="27" t="str">
        <f t="shared" ca="1" si="78"/>
        <v>-</v>
      </c>
      <c r="N26" s="27" t="str">
        <f t="shared" ca="1" si="78"/>
        <v>-</v>
      </c>
      <c r="O26" s="27" t="str">
        <f t="shared" ca="1" si="78"/>
        <v>-</v>
      </c>
      <c r="P26" s="27" t="str">
        <f t="shared" ca="1" si="78"/>
        <v>-</v>
      </c>
      <c r="Q26" s="27">
        <f t="shared" ca="1" si="78"/>
        <v>0</v>
      </c>
      <c r="R26" s="27">
        <f t="shared" ca="1" si="78"/>
        <v>0</v>
      </c>
      <c r="S26" s="27" t="str">
        <f t="shared" ca="1" si="78"/>
        <v>-</v>
      </c>
      <c r="T26" s="27" t="str">
        <f t="shared" ca="1" si="78"/>
        <v>-</v>
      </c>
      <c r="U26" s="27" t="str">
        <f t="shared" ca="1" si="78"/>
        <v>-</v>
      </c>
      <c r="V26" s="27">
        <f t="shared" ca="1" si="78"/>
        <v>1</v>
      </c>
      <c r="W26" s="27">
        <f t="shared" ca="1" si="78"/>
        <v>1</v>
      </c>
      <c r="X26" s="27" t="str">
        <f t="shared" ca="1" si="78"/>
        <v>-</v>
      </c>
      <c r="Y26" s="27" t="str">
        <f t="shared" ca="1" si="78"/>
        <v>-</v>
      </c>
      <c r="Z26" s="27" t="str">
        <f t="shared" ref="Z26:AO41" ca="1" si="99">OFFSET(Z$5,$B26,0)</f>
        <v>-</v>
      </c>
      <c r="AA26" s="27" t="str">
        <f t="shared" ca="1" si="99"/>
        <v>-</v>
      </c>
      <c r="AB26" s="27" t="str">
        <f t="shared" ca="1" si="99"/>
        <v>-</v>
      </c>
      <c r="AC26" s="27">
        <f t="shared" ca="1" si="99"/>
        <v>1</v>
      </c>
      <c r="AD26" s="27" t="str">
        <f t="shared" ca="1" si="99"/>
        <v>-</v>
      </c>
      <c r="AE26" s="27" t="str">
        <f t="shared" ca="1" si="99"/>
        <v>-</v>
      </c>
      <c r="AF26" s="27" t="str">
        <f t="shared" ca="1" si="99"/>
        <v>-</v>
      </c>
      <c r="AG26" s="27" t="str">
        <f t="shared" ca="1" si="99"/>
        <v>-</v>
      </c>
      <c r="AH26" s="27" t="str">
        <f t="shared" ca="1" si="99"/>
        <v>-</v>
      </c>
      <c r="AI26" s="27" t="str">
        <f t="shared" ca="1" si="99"/>
        <v>-</v>
      </c>
      <c r="AJ26" s="27" t="str">
        <f t="shared" ca="1" si="97"/>
        <v>-</v>
      </c>
      <c r="AK26" s="27" t="str">
        <f t="shared" ca="1" si="97"/>
        <v>-</v>
      </c>
      <c r="AL26" s="27" t="str">
        <f t="shared" ca="1" si="97"/>
        <v>-</v>
      </c>
      <c r="AM26" s="27" t="str">
        <f t="shared" ca="1" si="97"/>
        <v>-</v>
      </c>
      <c r="AN26" s="27" t="str">
        <f t="shared" ca="1" si="97"/>
        <v>-</v>
      </c>
      <c r="AO26" s="27" t="str">
        <f t="shared" ca="1" si="97"/>
        <v>-</v>
      </c>
      <c r="AP26" s="27" t="str">
        <f t="shared" ca="1" si="97"/>
        <v>-</v>
      </c>
      <c r="AQ26" s="27" t="str">
        <f t="shared" ca="1" si="97"/>
        <v>-</v>
      </c>
      <c r="AR26" s="27" t="str">
        <f t="shared" ca="1" si="97"/>
        <v>-</v>
      </c>
      <c r="AS26" s="27" t="str">
        <f t="shared" ca="1" si="97"/>
        <v>-</v>
      </c>
      <c r="AT26" s="27" t="str">
        <f t="shared" ca="1" si="79"/>
        <v>-</v>
      </c>
      <c r="AU26" s="27" t="str">
        <f t="shared" ca="1" si="79"/>
        <v>-</v>
      </c>
      <c r="AV26" s="27" t="str">
        <f t="shared" ca="1" si="79"/>
        <v>-</v>
      </c>
      <c r="AW26" s="27" t="str">
        <f t="shared" ca="1" si="79"/>
        <v>-</v>
      </c>
      <c r="AX26" s="27">
        <f t="shared" ca="1" si="79"/>
        <v>1</v>
      </c>
      <c r="AY26" s="27">
        <f t="shared" ca="1" si="79"/>
        <v>4</v>
      </c>
      <c r="AZ26" s="27">
        <f t="shared" ca="1" si="79"/>
        <v>0</v>
      </c>
      <c r="BA26" s="27">
        <f t="shared" ca="1" si="79"/>
        <v>1</v>
      </c>
      <c r="BB26" s="27">
        <f t="shared" ca="1" si="79"/>
        <v>-1</v>
      </c>
      <c r="BC26" s="27" t="str">
        <f t="shared" ca="1" si="80"/>
        <v>-</v>
      </c>
      <c r="BD26" s="27" t="str">
        <f t="shared" ca="1" si="80"/>
        <v>-</v>
      </c>
      <c r="BE26" s="27" t="str">
        <f t="shared" ca="1" si="80"/>
        <v>-</v>
      </c>
      <c r="BF26" s="27" t="str">
        <f t="shared" ca="1" si="80"/>
        <v>-</v>
      </c>
      <c r="BG26" s="27" t="str">
        <f t="shared" ca="1" si="80"/>
        <v>-</v>
      </c>
      <c r="BH26" s="50">
        <f t="shared" ca="1" si="95"/>
        <v>0.1</v>
      </c>
      <c r="BI26" s="50">
        <f t="shared" ca="1" si="93"/>
        <v>0.5</v>
      </c>
      <c r="BJ26" s="50">
        <f t="shared" ca="1" si="93"/>
        <v>-0.4</v>
      </c>
      <c r="BK26" s="50">
        <f t="shared" ca="1" si="93"/>
        <v>1</v>
      </c>
      <c r="BL26" s="27" t="str">
        <f t="shared" ca="1" si="81"/>
        <v>-</v>
      </c>
      <c r="BM26" s="27" t="str">
        <f t="shared" ca="1" si="81"/>
        <v>-</v>
      </c>
      <c r="BN26" s="27">
        <f t="shared" ca="1" si="82"/>
        <v>0</v>
      </c>
      <c r="BO26" s="27">
        <f t="shared" ca="1" si="82"/>
        <v>0</v>
      </c>
      <c r="BP26" s="27">
        <f t="shared" ca="1" si="82"/>
        <v>0</v>
      </c>
      <c r="BQ26" s="27">
        <f t="shared" ca="1" si="82"/>
        <v>0</v>
      </c>
      <c r="BR26" s="27" t="str">
        <f t="shared" ca="1" si="82"/>
        <v>-</v>
      </c>
      <c r="BS26" s="27" t="str">
        <f t="shared" ca="1" si="82"/>
        <v>-</v>
      </c>
      <c r="BT26" s="27" t="str">
        <f t="shared" ca="1" si="82"/>
        <v>-</v>
      </c>
      <c r="BU26" s="27" t="str">
        <f t="shared" ca="1" si="83"/>
        <v>-</v>
      </c>
      <c r="BV26" s="27" t="str">
        <f t="shared" ca="1" si="83"/>
        <v>-</v>
      </c>
      <c r="BW26" s="27" t="str">
        <f t="shared" ca="1" si="83"/>
        <v>-</v>
      </c>
      <c r="BX26" s="27" t="str">
        <f t="shared" ca="1" si="83"/>
        <v>-</v>
      </c>
      <c r="BY26" s="27" t="str">
        <f t="shared" ca="1" si="83"/>
        <v>-</v>
      </c>
      <c r="BZ26" s="27" t="str">
        <f t="shared" ca="1" si="83"/>
        <v>-</v>
      </c>
      <c r="CA26" s="27">
        <f t="shared" ca="1" si="83"/>
        <v>2</v>
      </c>
      <c r="CB26" s="27" t="str">
        <f t="shared" ca="1" si="83"/>
        <v>-</v>
      </c>
      <c r="CC26" s="27" t="str">
        <f t="shared" ca="1" si="83"/>
        <v>-</v>
      </c>
      <c r="CD26" s="27" t="str">
        <f t="shared" ca="1" si="83"/>
        <v>-</v>
      </c>
      <c r="CE26" s="27" t="str">
        <f t="shared" ca="1" si="83"/>
        <v>-</v>
      </c>
      <c r="CF26" s="27" t="str">
        <f t="shared" ca="1" si="83"/>
        <v>-</v>
      </c>
      <c r="CG26" s="27" t="str">
        <f t="shared" ca="1" si="83"/>
        <v>-</v>
      </c>
      <c r="CH26" s="27">
        <f t="shared" ca="1" si="83"/>
        <v>0</v>
      </c>
      <c r="CI26" s="27" t="str">
        <f t="shared" ca="1" si="83"/>
        <v>-</v>
      </c>
      <c r="CJ26" s="27">
        <f t="shared" ca="1" si="83"/>
        <v>1</v>
      </c>
      <c r="CK26" s="27">
        <f t="shared" ca="1" si="84"/>
        <v>0</v>
      </c>
      <c r="CL26" s="27">
        <f t="shared" ca="1" si="84"/>
        <v>1</v>
      </c>
      <c r="CM26" s="27">
        <f t="shared" ca="1" si="84"/>
        <v>1</v>
      </c>
      <c r="CN26" s="27">
        <f t="shared" ca="1" si="84"/>
        <v>1</v>
      </c>
      <c r="CO26" s="27">
        <f t="shared" ca="1" si="84"/>
        <v>0</v>
      </c>
      <c r="CP26" s="27">
        <f t="shared" ca="1" si="84"/>
        <v>0</v>
      </c>
      <c r="CQ26" s="27">
        <f t="shared" ca="1" si="84"/>
        <v>0</v>
      </c>
      <c r="CR26" s="27">
        <f t="shared" ca="1" si="84"/>
        <v>-0.04</v>
      </c>
      <c r="CS26" s="27">
        <f t="shared" ca="1" si="84"/>
        <v>0.96</v>
      </c>
      <c r="CT26" s="27">
        <f t="shared" ca="1" si="84"/>
        <v>1.8</v>
      </c>
      <c r="CU26" s="27">
        <f t="shared" ca="1" si="84"/>
        <v>0.64</v>
      </c>
      <c r="CV26" s="27">
        <f t="shared" ca="1" si="84"/>
        <v>0.21</v>
      </c>
      <c r="CW26" s="27">
        <f t="shared" ca="1" si="84"/>
        <v>0.19</v>
      </c>
      <c r="CX26" s="27">
        <f t="shared" ca="1" si="84"/>
        <v>0</v>
      </c>
      <c r="CY26" s="27">
        <f t="shared" ca="1" si="84"/>
        <v>1</v>
      </c>
      <c r="CZ26" s="27">
        <f t="shared" ca="1" si="85"/>
        <v>0</v>
      </c>
      <c r="DA26" s="27">
        <f t="shared" ca="1" si="85"/>
        <v>0</v>
      </c>
      <c r="DB26" s="27">
        <f t="shared" ca="1" si="85"/>
        <v>0</v>
      </c>
      <c r="DC26" s="27">
        <f t="shared" ca="1" si="85"/>
        <v>0</v>
      </c>
      <c r="DD26" s="27">
        <f t="shared" ca="1" si="85"/>
        <v>0</v>
      </c>
      <c r="DE26" s="27">
        <f t="shared" ca="1" si="85"/>
        <v>0</v>
      </c>
      <c r="DF26" s="27">
        <f t="shared" ca="1" si="85"/>
        <v>0</v>
      </c>
      <c r="DG26" s="27" t="str">
        <f t="shared" ca="1" si="86"/>
        <v>-</v>
      </c>
      <c r="DH26" s="27" t="str">
        <f t="shared" ca="1" si="86"/>
        <v>-</v>
      </c>
      <c r="DI26" s="27" t="str">
        <f t="shared" ca="1" si="86"/>
        <v>-</v>
      </c>
      <c r="DJ26" s="27" t="str">
        <f t="shared" ca="1" si="86"/>
        <v>-</v>
      </c>
      <c r="DK26" s="27" t="str">
        <f t="shared" ca="1" si="86"/>
        <v>-</v>
      </c>
      <c r="DL26" s="27" t="str">
        <f t="shared" ca="1" si="86"/>
        <v>-</v>
      </c>
      <c r="DM26" s="50" t="b">
        <f t="shared" ca="1" si="98"/>
        <v>0</v>
      </c>
      <c r="DN26" s="50" t="b">
        <f t="shared" ca="1" si="98"/>
        <v>1</v>
      </c>
      <c r="DO26" s="50" t="b">
        <f t="shared" ca="1" si="98"/>
        <v>0</v>
      </c>
      <c r="DP26" s="215">
        <f ca="1">OFFSET(DP$5,$B26,0)-1</f>
        <v>1</v>
      </c>
      <c r="DQ26" s="27" t="str">
        <f t="shared" ca="1" si="87"/>
        <v>-</v>
      </c>
      <c r="DR26" s="27" t="str">
        <f t="shared" ca="1" si="87"/>
        <v>-</v>
      </c>
      <c r="DS26" s="27" t="str">
        <f t="shared" ca="1" si="87"/>
        <v>-</v>
      </c>
      <c r="DT26" s="27" t="str">
        <f t="shared" ca="1" si="87"/>
        <v>-</v>
      </c>
      <c r="DU26" s="27" t="str">
        <f t="shared" ca="1" si="88"/>
        <v>-</v>
      </c>
      <c r="DV26" s="27" t="b">
        <f t="shared" ca="1" si="88"/>
        <v>1</v>
      </c>
      <c r="DW26" s="27" t="str">
        <f t="shared" ca="1" si="88"/>
        <v>-</v>
      </c>
      <c r="DX26" s="27">
        <f t="shared" ca="1" si="88"/>
        <v>0</v>
      </c>
      <c r="DY26" s="27" t="str">
        <f t="shared" ca="1" si="88"/>
        <v>-</v>
      </c>
      <c r="DZ26" s="27" t="str">
        <f t="shared" ca="1" si="88"/>
        <v>-</v>
      </c>
      <c r="EA26" s="27">
        <f t="shared" ca="1" si="89"/>
        <v>500</v>
      </c>
      <c r="EB26" s="27">
        <f t="shared" ca="1" si="89"/>
        <v>500</v>
      </c>
      <c r="EC26" s="27">
        <f t="shared" ca="1" si="89"/>
        <v>1</v>
      </c>
      <c r="ED26" s="27">
        <f t="shared" ca="1" si="89"/>
        <v>0</v>
      </c>
      <c r="EE26" s="27">
        <f t="shared" ca="1" si="89"/>
        <v>1</v>
      </c>
      <c r="EF26" s="27">
        <f t="shared" ca="1" si="89"/>
        <v>1</v>
      </c>
      <c r="EG26" s="27">
        <f t="shared" ca="1" si="89"/>
        <v>0</v>
      </c>
      <c r="EH26" s="27" t="str">
        <f t="shared" ca="1" si="89"/>
        <v>-</v>
      </c>
      <c r="EI26" s="27" t="str">
        <f t="shared" ca="1" si="89"/>
        <v>-</v>
      </c>
      <c r="EJ26" s="27" t="str">
        <f t="shared" ca="1" si="89"/>
        <v>-</v>
      </c>
      <c r="EK26" s="27" t="str">
        <f t="shared" ca="1" si="89"/>
        <v>-</v>
      </c>
      <c r="EL26" s="27">
        <f t="shared" ca="1" si="90"/>
        <v>1</v>
      </c>
      <c r="EM26" s="27">
        <f t="shared" ca="1" si="90"/>
        <v>1</v>
      </c>
      <c r="EN26" s="27">
        <f t="shared" ca="1" si="90"/>
        <v>1</v>
      </c>
      <c r="EO26" s="27">
        <f t="shared" ca="1" si="90"/>
        <v>0</v>
      </c>
      <c r="EP26" s="27" t="str">
        <f t="shared" ca="1" si="90"/>
        <v>-</v>
      </c>
      <c r="EQ26" s="27" t="str">
        <f t="shared" ca="1" si="90"/>
        <v>-</v>
      </c>
      <c r="ER26" s="27">
        <f t="shared" ca="1" si="90"/>
        <v>0</v>
      </c>
      <c r="ES26" s="27">
        <f t="shared" ca="1" si="90"/>
        <v>0</v>
      </c>
      <c r="ET26" s="34">
        <v>0</v>
      </c>
    </row>
    <row r="27" spans="1:150" outlineLevel="3">
      <c r="A27" s="31">
        <f t="shared" si="77"/>
        <v>22</v>
      </c>
      <c r="B27" s="37">
        <f>$A26</f>
        <v>21</v>
      </c>
      <c r="C27">
        <f t="shared" ca="1" si="91"/>
        <v>12</v>
      </c>
      <c r="D27" t="b">
        <f t="shared" ca="1" si="92"/>
        <v>0</v>
      </c>
      <c r="E27" t="b">
        <v>0</v>
      </c>
      <c r="F27" t="b">
        <f t="shared" ca="1" si="92"/>
        <v>0</v>
      </c>
      <c r="H27" s="47" t="str">
        <f ca="1">IF($CA27&lt;3,"M-M","Mat")&amp;IF($CF27=TRUE,"&amp;BBT","")&amp;IF($DX27&lt;&gt;0,"-mate EL","")&amp;IF($DM27," Aut","")&amp;IF($DN27," Win","")&amp;IF($DO27," Spr","")&amp;" Scan "&amp;$DP27&amp;" (F"&amp;3+IFERROR(1*$AP27,0)&amp;3+IFERROR(1*$AS27,0)&amp;"N"&amp;$AX27&amp;$AY27&amp;")"</f>
        <v>M-M Win Scan 0 (F33N14)</v>
      </c>
      <c r="I27" s="13" t="str">
        <f ca="1">IF(MATCH(H27,H$5:H27,0)=(COUNTA(H$5:H27)),"-","Dup")</f>
        <v>-</v>
      </c>
      <c r="J27" s="27" t="str">
        <f t="shared" ca="1" si="78"/>
        <v>-</v>
      </c>
      <c r="K27" s="27" t="str">
        <f t="shared" ca="1" si="78"/>
        <v>-</v>
      </c>
      <c r="L27" s="27" t="str">
        <f t="shared" ca="1" si="78"/>
        <v>-</v>
      </c>
      <c r="M27" s="27" t="str">
        <f t="shared" ca="1" si="78"/>
        <v>-</v>
      </c>
      <c r="N27" s="27" t="str">
        <f t="shared" ca="1" si="78"/>
        <v>-</v>
      </c>
      <c r="O27" s="27" t="str">
        <f t="shared" ca="1" si="78"/>
        <v>-</v>
      </c>
      <c r="P27" s="27" t="str">
        <f t="shared" ca="1" si="78"/>
        <v>-</v>
      </c>
      <c r="Q27" s="27">
        <f t="shared" ca="1" si="78"/>
        <v>0</v>
      </c>
      <c r="R27" s="27">
        <f t="shared" ca="1" si="78"/>
        <v>0</v>
      </c>
      <c r="S27" s="27" t="str">
        <f t="shared" ca="1" si="78"/>
        <v>-</v>
      </c>
      <c r="T27" s="27" t="str">
        <f t="shared" ca="1" si="78"/>
        <v>-</v>
      </c>
      <c r="U27" s="27" t="str">
        <f t="shared" ca="1" si="78"/>
        <v>-</v>
      </c>
      <c r="V27" s="27">
        <f t="shared" ca="1" si="78"/>
        <v>1</v>
      </c>
      <c r="W27" s="27">
        <f t="shared" ca="1" si="78"/>
        <v>1</v>
      </c>
      <c r="X27" s="27" t="str">
        <f t="shared" ca="1" si="78"/>
        <v>-</v>
      </c>
      <c r="Y27" s="27" t="str">
        <f t="shared" ca="1" si="78"/>
        <v>-</v>
      </c>
      <c r="Z27" s="27" t="str">
        <f t="shared" ca="1" si="99"/>
        <v>-</v>
      </c>
      <c r="AA27" s="27" t="str">
        <f t="shared" ca="1" si="99"/>
        <v>-</v>
      </c>
      <c r="AB27" s="27" t="str">
        <f t="shared" ca="1" si="99"/>
        <v>-</v>
      </c>
      <c r="AC27" s="27">
        <f t="shared" ca="1" si="99"/>
        <v>1</v>
      </c>
      <c r="AD27" s="27" t="str">
        <f t="shared" ca="1" si="99"/>
        <v>-</v>
      </c>
      <c r="AE27" s="27" t="str">
        <f t="shared" ca="1" si="99"/>
        <v>-</v>
      </c>
      <c r="AF27" s="27" t="str">
        <f t="shared" ca="1" si="99"/>
        <v>-</v>
      </c>
      <c r="AG27" s="27" t="str">
        <f t="shared" ca="1" si="99"/>
        <v>-</v>
      </c>
      <c r="AH27" s="27" t="str">
        <f t="shared" ca="1" si="99"/>
        <v>-</v>
      </c>
      <c r="AI27" s="27" t="str">
        <f t="shared" ca="1" si="99"/>
        <v>-</v>
      </c>
      <c r="AJ27" s="27" t="str">
        <f t="shared" ca="1" si="97"/>
        <v>-</v>
      </c>
      <c r="AK27" s="27" t="str">
        <f t="shared" ca="1" si="97"/>
        <v>-</v>
      </c>
      <c r="AL27" s="27" t="str">
        <f t="shared" ca="1" si="97"/>
        <v>-</v>
      </c>
      <c r="AM27" s="27" t="str">
        <f t="shared" ca="1" si="97"/>
        <v>-</v>
      </c>
      <c r="AN27" s="27" t="str">
        <f t="shared" ca="1" si="97"/>
        <v>-</v>
      </c>
      <c r="AO27" s="27" t="str">
        <f t="shared" ca="1" si="97"/>
        <v>-</v>
      </c>
      <c r="AP27" s="27" t="str">
        <f t="shared" ca="1" si="97"/>
        <v>-</v>
      </c>
      <c r="AQ27" s="27" t="str">
        <f t="shared" ca="1" si="97"/>
        <v>-</v>
      </c>
      <c r="AR27" s="27" t="str">
        <f t="shared" ca="1" si="97"/>
        <v>-</v>
      </c>
      <c r="AS27" s="27" t="str">
        <f t="shared" ca="1" si="97"/>
        <v>-</v>
      </c>
      <c r="AT27" s="27" t="str">
        <f t="shared" ca="1" si="79"/>
        <v>-</v>
      </c>
      <c r="AU27" s="27" t="str">
        <f t="shared" ca="1" si="79"/>
        <v>-</v>
      </c>
      <c r="AV27" s="27" t="str">
        <f t="shared" ca="1" si="79"/>
        <v>-</v>
      </c>
      <c r="AW27" s="27" t="str">
        <f t="shared" ca="1" si="79"/>
        <v>-</v>
      </c>
      <c r="AX27" s="27">
        <f t="shared" ca="1" si="79"/>
        <v>1</v>
      </c>
      <c r="AY27" s="27">
        <f t="shared" ca="1" si="79"/>
        <v>4</v>
      </c>
      <c r="AZ27" s="27">
        <f t="shared" ca="1" si="79"/>
        <v>0</v>
      </c>
      <c r="BA27" s="27">
        <f t="shared" ca="1" si="79"/>
        <v>1</v>
      </c>
      <c r="BB27" s="27">
        <f t="shared" ca="1" si="79"/>
        <v>-1</v>
      </c>
      <c r="BC27" s="27" t="str">
        <f t="shared" ca="1" si="80"/>
        <v>-</v>
      </c>
      <c r="BD27" s="27" t="str">
        <f t="shared" ca="1" si="80"/>
        <v>-</v>
      </c>
      <c r="BE27" s="27" t="str">
        <f t="shared" ca="1" si="80"/>
        <v>-</v>
      </c>
      <c r="BF27" s="27" t="str">
        <f t="shared" ca="1" si="80"/>
        <v>-</v>
      </c>
      <c r="BG27" s="27" t="str">
        <f t="shared" ca="1" si="80"/>
        <v>-</v>
      </c>
      <c r="BH27" s="50">
        <f t="shared" ca="1" si="95"/>
        <v>0.1</v>
      </c>
      <c r="BI27" s="50">
        <f t="shared" ca="1" si="93"/>
        <v>0.5</v>
      </c>
      <c r="BJ27" s="50">
        <f t="shared" ca="1" si="93"/>
        <v>-0.4</v>
      </c>
      <c r="BK27" s="50">
        <f t="shared" ca="1" si="93"/>
        <v>1</v>
      </c>
      <c r="BL27" s="27" t="str">
        <f t="shared" ca="1" si="81"/>
        <v>-</v>
      </c>
      <c r="BM27" s="27" t="str">
        <f t="shared" ca="1" si="81"/>
        <v>-</v>
      </c>
      <c r="BN27" s="27">
        <f t="shared" ca="1" si="82"/>
        <v>0</v>
      </c>
      <c r="BO27" s="27">
        <f t="shared" ca="1" si="82"/>
        <v>0</v>
      </c>
      <c r="BP27" s="27">
        <f t="shared" ca="1" si="82"/>
        <v>0</v>
      </c>
      <c r="BQ27" s="27">
        <f t="shared" ca="1" si="82"/>
        <v>0</v>
      </c>
      <c r="BR27" s="27" t="str">
        <f t="shared" ca="1" si="82"/>
        <v>-</v>
      </c>
      <c r="BS27" s="27" t="str">
        <f t="shared" ca="1" si="82"/>
        <v>-</v>
      </c>
      <c r="BT27" s="27" t="str">
        <f t="shared" ca="1" si="82"/>
        <v>-</v>
      </c>
      <c r="BU27" s="27" t="str">
        <f t="shared" ca="1" si="83"/>
        <v>-</v>
      </c>
      <c r="BV27" s="27" t="str">
        <f t="shared" ca="1" si="83"/>
        <v>-</v>
      </c>
      <c r="BW27" s="27" t="str">
        <f t="shared" ca="1" si="83"/>
        <v>-</v>
      </c>
      <c r="BX27" s="27" t="str">
        <f t="shared" ca="1" si="83"/>
        <v>-</v>
      </c>
      <c r="BY27" s="27" t="str">
        <f t="shared" ca="1" si="83"/>
        <v>-</v>
      </c>
      <c r="BZ27" s="27" t="str">
        <f t="shared" ca="1" si="83"/>
        <v>-</v>
      </c>
      <c r="CA27" s="27">
        <f t="shared" ca="1" si="83"/>
        <v>2</v>
      </c>
      <c r="CB27" s="27" t="str">
        <f t="shared" ca="1" si="83"/>
        <v>-</v>
      </c>
      <c r="CC27" s="27" t="str">
        <f t="shared" ca="1" si="83"/>
        <v>-</v>
      </c>
      <c r="CD27" s="27" t="str">
        <f t="shared" ca="1" si="83"/>
        <v>-</v>
      </c>
      <c r="CE27" s="27" t="str">
        <f t="shared" ca="1" si="83"/>
        <v>-</v>
      </c>
      <c r="CF27" s="27" t="str">
        <f t="shared" ca="1" si="83"/>
        <v>-</v>
      </c>
      <c r="CG27" s="27" t="str">
        <f t="shared" ca="1" si="83"/>
        <v>-</v>
      </c>
      <c r="CH27" s="27">
        <f t="shared" ca="1" si="83"/>
        <v>0</v>
      </c>
      <c r="CI27" s="27" t="str">
        <f t="shared" ca="1" si="83"/>
        <v>-</v>
      </c>
      <c r="CJ27" s="27">
        <f t="shared" ca="1" si="83"/>
        <v>1</v>
      </c>
      <c r="CK27" s="27">
        <f t="shared" ca="1" si="84"/>
        <v>0</v>
      </c>
      <c r="CL27" s="27">
        <f t="shared" ca="1" si="84"/>
        <v>1</v>
      </c>
      <c r="CM27" s="27">
        <f t="shared" ca="1" si="84"/>
        <v>1</v>
      </c>
      <c r="CN27" s="27">
        <f t="shared" ca="1" si="84"/>
        <v>1</v>
      </c>
      <c r="CO27" s="27">
        <f t="shared" ca="1" si="84"/>
        <v>0</v>
      </c>
      <c r="CP27" s="27">
        <f t="shared" ca="1" si="84"/>
        <v>0</v>
      </c>
      <c r="CQ27" s="27">
        <f t="shared" ca="1" si="84"/>
        <v>0</v>
      </c>
      <c r="CR27" s="27">
        <f t="shared" ca="1" si="84"/>
        <v>-0.04</v>
      </c>
      <c r="CS27" s="27">
        <f t="shared" ca="1" si="84"/>
        <v>0.96</v>
      </c>
      <c r="CT27" s="27">
        <f t="shared" ca="1" si="84"/>
        <v>1.8</v>
      </c>
      <c r="CU27" s="27">
        <f t="shared" ca="1" si="84"/>
        <v>0.64</v>
      </c>
      <c r="CV27" s="27">
        <f t="shared" ca="1" si="84"/>
        <v>0.21</v>
      </c>
      <c r="CW27" s="27">
        <f t="shared" ca="1" si="84"/>
        <v>0.19</v>
      </c>
      <c r="CX27" s="27">
        <f t="shared" ca="1" si="84"/>
        <v>0</v>
      </c>
      <c r="CY27" s="27">
        <f t="shared" ca="1" si="84"/>
        <v>1</v>
      </c>
      <c r="CZ27" s="27">
        <f t="shared" ca="1" si="85"/>
        <v>0</v>
      </c>
      <c r="DA27" s="27">
        <f t="shared" ca="1" si="85"/>
        <v>0</v>
      </c>
      <c r="DB27" s="27">
        <f t="shared" ca="1" si="85"/>
        <v>0</v>
      </c>
      <c r="DC27" s="27">
        <f t="shared" ca="1" si="85"/>
        <v>0</v>
      </c>
      <c r="DD27" s="27">
        <f t="shared" ca="1" si="85"/>
        <v>0</v>
      </c>
      <c r="DE27" s="27">
        <f t="shared" ca="1" si="85"/>
        <v>0</v>
      </c>
      <c r="DF27" s="27">
        <f t="shared" ca="1" si="85"/>
        <v>0</v>
      </c>
      <c r="DG27" s="27" t="str">
        <f t="shared" ca="1" si="86"/>
        <v>-</v>
      </c>
      <c r="DH27" s="27" t="str">
        <f t="shared" ca="1" si="86"/>
        <v>-</v>
      </c>
      <c r="DI27" s="27" t="str">
        <f t="shared" ca="1" si="86"/>
        <v>-</v>
      </c>
      <c r="DJ27" s="27" t="str">
        <f t="shared" ca="1" si="86"/>
        <v>-</v>
      </c>
      <c r="DK27" s="27" t="str">
        <f t="shared" ca="1" si="86"/>
        <v>-</v>
      </c>
      <c r="DL27" s="27" t="str">
        <f t="shared" ca="1" si="86"/>
        <v>-</v>
      </c>
      <c r="DM27" s="50" t="b">
        <f t="shared" ca="1" si="98"/>
        <v>0</v>
      </c>
      <c r="DN27" s="50" t="b">
        <f t="shared" ca="1" si="98"/>
        <v>1</v>
      </c>
      <c r="DO27" s="50" t="b">
        <f t="shared" ca="1" si="98"/>
        <v>0</v>
      </c>
      <c r="DP27" s="215">
        <f ca="1">OFFSET(DP$5,$B27,0)-1</f>
        <v>0</v>
      </c>
      <c r="DQ27" s="27" t="str">
        <f t="shared" ca="1" si="87"/>
        <v>-</v>
      </c>
      <c r="DR27" s="27" t="str">
        <f t="shared" ca="1" si="87"/>
        <v>-</v>
      </c>
      <c r="DS27" s="27" t="str">
        <f t="shared" ca="1" si="87"/>
        <v>-</v>
      </c>
      <c r="DT27" s="27" t="str">
        <f t="shared" ca="1" si="87"/>
        <v>-</v>
      </c>
      <c r="DU27" s="27" t="str">
        <f t="shared" ca="1" si="88"/>
        <v>-</v>
      </c>
      <c r="DV27" s="27" t="b">
        <f t="shared" ca="1" si="88"/>
        <v>1</v>
      </c>
      <c r="DW27" s="27" t="str">
        <f t="shared" ca="1" si="88"/>
        <v>-</v>
      </c>
      <c r="DX27" s="27">
        <f t="shared" ca="1" si="88"/>
        <v>0</v>
      </c>
      <c r="DY27" s="27" t="str">
        <f t="shared" ca="1" si="88"/>
        <v>-</v>
      </c>
      <c r="DZ27" s="27" t="str">
        <f t="shared" ca="1" si="88"/>
        <v>-</v>
      </c>
      <c r="EA27" s="27">
        <f t="shared" ca="1" si="89"/>
        <v>500</v>
      </c>
      <c r="EB27" s="27">
        <f t="shared" ca="1" si="89"/>
        <v>500</v>
      </c>
      <c r="EC27" s="27">
        <f t="shared" ca="1" si="89"/>
        <v>1</v>
      </c>
      <c r="ED27" s="27">
        <f t="shared" ca="1" si="89"/>
        <v>0</v>
      </c>
      <c r="EE27" s="27">
        <f t="shared" ca="1" si="89"/>
        <v>1</v>
      </c>
      <c r="EF27" s="27">
        <f t="shared" ca="1" si="89"/>
        <v>1</v>
      </c>
      <c r="EG27" s="27">
        <f t="shared" ca="1" si="89"/>
        <v>0</v>
      </c>
      <c r="EH27" s="27" t="str">
        <f t="shared" ca="1" si="89"/>
        <v>-</v>
      </c>
      <c r="EI27" s="27" t="str">
        <f t="shared" ca="1" si="89"/>
        <v>-</v>
      </c>
      <c r="EJ27" s="27" t="str">
        <f t="shared" ca="1" si="89"/>
        <v>-</v>
      </c>
      <c r="EK27" s="27" t="str">
        <f t="shared" ca="1" si="89"/>
        <v>-</v>
      </c>
      <c r="EL27" s="27">
        <f t="shared" ca="1" si="90"/>
        <v>1</v>
      </c>
      <c r="EM27" s="27">
        <f t="shared" ca="1" si="90"/>
        <v>1</v>
      </c>
      <c r="EN27" s="27">
        <f t="shared" ca="1" si="90"/>
        <v>1</v>
      </c>
      <c r="EO27" s="27">
        <f t="shared" ca="1" si="90"/>
        <v>0</v>
      </c>
      <c r="EP27" s="27" t="str">
        <f t="shared" ca="1" si="90"/>
        <v>-</v>
      </c>
      <c r="EQ27" s="27" t="str">
        <f t="shared" ca="1" si="90"/>
        <v>-</v>
      </c>
      <c r="ER27" s="27">
        <f t="shared" ca="1" si="90"/>
        <v>0</v>
      </c>
      <c r="ES27" s="27">
        <f t="shared" ca="1" si="90"/>
        <v>0</v>
      </c>
      <c r="ET27" s="34">
        <v>0</v>
      </c>
    </row>
    <row r="28" spans="1:150" outlineLevel="3">
      <c r="A28" s="31">
        <f t="shared" si="77"/>
        <v>23</v>
      </c>
      <c r="B28" s="44">
        <f>$A$13</f>
        <v>8</v>
      </c>
      <c r="C28">
        <f t="shared" ca="1" si="91"/>
        <v>12</v>
      </c>
      <c r="D28" t="b">
        <f t="shared" ca="1" si="92"/>
        <v>0</v>
      </c>
      <c r="E28" t="b">
        <v>0</v>
      </c>
      <c r="F28" t="b">
        <f t="shared" ca="1" si="92"/>
        <v>0</v>
      </c>
      <c r="H28" s="47" t="str">
        <f ca="1">IF($CA28&lt;3,"M-M","Mat")&amp;IF($CF28=TRUE,"&amp;BBT","")&amp;IF($DX28&lt;&gt;0,"-mate EL","")&amp;IF($DM28," Aut","")&amp;IF($DN28," Win","")&amp;IF($DO28," Spr","")&amp;" Scan "&amp;$DP28&amp;" (F"&amp;3+IFERROR(1*$AP28,0)&amp;3+IFERROR(1*$AS28,0)&amp;"N"&amp;$AX28&amp;$AY28&amp;")"</f>
        <v>M-M Spr Scan 3 (F33N14)</v>
      </c>
      <c r="I28" s="13" t="str">
        <f ca="1">IF(MATCH(H28,H$5:H28,0)=(COUNTA(H$5:H28)),"-","Dup")</f>
        <v>-</v>
      </c>
      <c r="J28" s="27" t="str">
        <f t="shared" ca="1" si="78"/>
        <v>-</v>
      </c>
      <c r="K28" s="27" t="str">
        <f t="shared" ca="1" si="78"/>
        <v>-</v>
      </c>
      <c r="L28" s="27" t="str">
        <f t="shared" ca="1" si="78"/>
        <v>-</v>
      </c>
      <c r="M28" s="27" t="str">
        <f t="shared" ca="1" si="78"/>
        <v>-</v>
      </c>
      <c r="N28" s="27" t="str">
        <f t="shared" ca="1" si="78"/>
        <v>-</v>
      </c>
      <c r="O28" s="27" t="str">
        <f t="shared" ca="1" si="78"/>
        <v>-</v>
      </c>
      <c r="P28" s="27" t="str">
        <f t="shared" ca="1" si="78"/>
        <v>-</v>
      </c>
      <c r="Q28" s="27">
        <f t="shared" ca="1" si="78"/>
        <v>0</v>
      </c>
      <c r="R28" s="27">
        <f t="shared" ca="1" si="78"/>
        <v>0</v>
      </c>
      <c r="S28" s="27" t="str">
        <f t="shared" ca="1" si="78"/>
        <v>-</v>
      </c>
      <c r="T28" s="27" t="str">
        <f t="shared" ca="1" si="78"/>
        <v>-</v>
      </c>
      <c r="U28" s="27" t="str">
        <f t="shared" ca="1" si="78"/>
        <v>-</v>
      </c>
      <c r="V28" s="27">
        <f t="shared" ca="1" si="78"/>
        <v>1</v>
      </c>
      <c r="W28" s="27">
        <f t="shared" ca="1" si="78"/>
        <v>1</v>
      </c>
      <c r="X28" s="27" t="str">
        <f t="shared" ca="1" si="78"/>
        <v>-</v>
      </c>
      <c r="Y28" s="27" t="str">
        <f t="shared" ca="1" si="78"/>
        <v>-</v>
      </c>
      <c r="Z28" s="27" t="str">
        <f t="shared" ca="1" si="99"/>
        <v>-</v>
      </c>
      <c r="AA28" s="27" t="str">
        <f t="shared" ca="1" si="99"/>
        <v>-</v>
      </c>
      <c r="AB28" s="27" t="str">
        <f t="shared" ca="1" si="99"/>
        <v>-</v>
      </c>
      <c r="AC28" s="27">
        <f t="shared" ca="1" si="99"/>
        <v>1</v>
      </c>
      <c r="AD28" s="27" t="str">
        <f t="shared" ca="1" si="99"/>
        <v>-</v>
      </c>
      <c r="AE28" s="27" t="str">
        <f t="shared" ca="1" si="99"/>
        <v>-</v>
      </c>
      <c r="AF28" s="27" t="str">
        <f t="shared" ca="1" si="99"/>
        <v>-</v>
      </c>
      <c r="AG28" s="27" t="str">
        <f t="shared" ca="1" si="99"/>
        <v>-</v>
      </c>
      <c r="AH28" s="27" t="str">
        <f t="shared" ca="1" si="99"/>
        <v>-</v>
      </c>
      <c r="AI28" s="27" t="str">
        <f t="shared" ca="1" si="99"/>
        <v>-</v>
      </c>
      <c r="AJ28" s="27" t="str">
        <f t="shared" ca="1" si="97"/>
        <v>-</v>
      </c>
      <c r="AK28" s="27" t="str">
        <f t="shared" ca="1" si="97"/>
        <v>-</v>
      </c>
      <c r="AL28" s="27" t="str">
        <f t="shared" ca="1" si="97"/>
        <v>-</v>
      </c>
      <c r="AM28" s="27" t="str">
        <f t="shared" ca="1" si="97"/>
        <v>-</v>
      </c>
      <c r="AN28" s="27" t="str">
        <f t="shared" ca="1" si="97"/>
        <v>-</v>
      </c>
      <c r="AO28" s="27" t="str">
        <f t="shared" ca="1" si="97"/>
        <v>-</v>
      </c>
      <c r="AP28" s="27" t="str">
        <f t="shared" ca="1" si="97"/>
        <v>-</v>
      </c>
      <c r="AQ28" s="27" t="str">
        <f t="shared" ca="1" si="97"/>
        <v>-</v>
      </c>
      <c r="AR28" s="27" t="str">
        <f t="shared" ca="1" si="97"/>
        <v>-</v>
      </c>
      <c r="AS28" s="27" t="str">
        <f t="shared" ca="1" si="97"/>
        <v>-</v>
      </c>
      <c r="AT28" s="27" t="str">
        <f t="shared" ca="1" si="79"/>
        <v>-</v>
      </c>
      <c r="AU28" s="27" t="str">
        <f t="shared" ca="1" si="79"/>
        <v>-</v>
      </c>
      <c r="AV28" s="27" t="str">
        <f t="shared" ca="1" si="79"/>
        <v>-</v>
      </c>
      <c r="AW28" s="27" t="str">
        <f t="shared" ca="1" si="79"/>
        <v>-</v>
      </c>
      <c r="AX28" s="49">
        <f ca="1">OFFSET(AX28,-4,0)</f>
        <v>1</v>
      </c>
      <c r="AY28" s="49">
        <f ca="1">OFFSET(AY28,-4,0)</f>
        <v>4</v>
      </c>
      <c r="AZ28" s="49">
        <f ca="1">OFFSET(AZ28,-4,0)</f>
        <v>0</v>
      </c>
      <c r="BA28" s="49">
        <f ca="1">OFFSET(BA28,-4,0)</f>
        <v>1</v>
      </c>
      <c r="BB28" s="49">
        <f ca="1">OFFSET(BB28,-4,0)</f>
        <v>-1</v>
      </c>
      <c r="BC28" s="27" t="str">
        <f t="shared" ca="1" si="80"/>
        <v>-</v>
      </c>
      <c r="BD28" s="27" t="str">
        <f t="shared" ca="1" si="80"/>
        <v>-</v>
      </c>
      <c r="BE28" s="27" t="str">
        <f t="shared" ca="1" si="80"/>
        <v>-</v>
      </c>
      <c r="BF28" s="27" t="str">
        <f t="shared" ca="1" si="80"/>
        <v>-</v>
      </c>
      <c r="BG28" s="27" t="str">
        <f t="shared" ca="1" si="80"/>
        <v>-</v>
      </c>
      <c r="BH28" s="26">
        <v>0.3</v>
      </c>
      <c r="BI28" s="26">
        <v>0.7</v>
      </c>
      <c r="BJ28" s="26">
        <v>-0.2</v>
      </c>
      <c r="BK28" s="26">
        <v>1.4</v>
      </c>
      <c r="BL28" s="27" t="str">
        <f t="shared" ca="1" si="81"/>
        <v>-</v>
      </c>
      <c r="BM28" s="27" t="str">
        <f t="shared" ca="1" si="81"/>
        <v>-</v>
      </c>
      <c r="BN28" s="27">
        <f t="shared" ca="1" si="82"/>
        <v>0</v>
      </c>
      <c r="BO28" s="27">
        <f t="shared" ca="1" si="82"/>
        <v>0</v>
      </c>
      <c r="BP28" s="27">
        <f t="shared" ca="1" si="82"/>
        <v>0</v>
      </c>
      <c r="BQ28" s="27">
        <f t="shared" ca="1" si="82"/>
        <v>0</v>
      </c>
      <c r="BR28" s="27" t="str">
        <f t="shared" ca="1" si="82"/>
        <v>-</v>
      </c>
      <c r="BS28" s="27" t="str">
        <f t="shared" ca="1" si="82"/>
        <v>-</v>
      </c>
      <c r="BT28" s="27" t="str">
        <f t="shared" ca="1" si="82"/>
        <v>-</v>
      </c>
      <c r="BU28" s="27" t="str">
        <f t="shared" ca="1" si="83"/>
        <v>-</v>
      </c>
      <c r="BV28" s="27" t="str">
        <f t="shared" ca="1" si="83"/>
        <v>-</v>
      </c>
      <c r="BW28" s="27" t="str">
        <f t="shared" ca="1" si="83"/>
        <v>-</v>
      </c>
      <c r="BX28" s="27" t="str">
        <f t="shared" ca="1" si="83"/>
        <v>-</v>
      </c>
      <c r="BY28" s="27" t="str">
        <f t="shared" ca="1" si="83"/>
        <v>-</v>
      </c>
      <c r="BZ28" s="27" t="str">
        <f t="shared" ca="1" si="83"/>
        <v>-</v>
      </c>
      <c r="CA28" s="27">
        <f t="shared" ca="1" si="83"/>
        <v>2</v>
      </c>
      <c r="CB28" s="27" t="str">
        <f t="shared" ca="1" si="83"/>
        <v>-</v>
      </c>
      <c r="CC28" s="27" t="str">
        <f t="shared" ca="1" si="83"/>
        <v>-</v>
      </c>
      <c r="CD28" s="27" t="str">
        <f t="shared" ca="1" si="83"/>
        <v>-</v>
      </c>
      <c r="CE28" s="27" t="str">
        <f t="shared" ca="1" si="83"/>
        <v>-</v>
      </c>
      <c r="CF28" s="27" t="str">
        <f t="shared" ca="1" si="83"/>
        <v>-</v>
      </c>
      <c r="CG28" s="27" t="str">
        <f t="shared" ca="1" si="83"/>
        <v>-</v>
      </c>
      <c r="CH28" s="27">
        <f t="shared" ca="1" si="83"/>
        <v>0</v>
      </c>
      <c r="CI28" s="27" t="str">
        <f t="shared" ca="1" si="83"/>
        <v>-</v>
      </c>
      <c r="CJ28" s="27">
        <f t="shared" ca="1" si="83"/>
        <v>1</v>
      </c>
      <c r="CK28" s="27">
        <f t="shared" ca="1" si="84"/>
        <v>0</v>
      </c>
      <c r="CL28" s="27">
        <f t="shared" ca="1" si="84"/>
        <v>1</v>
      </c>
      <c r="CM28" s="27">
        <f t="shared" ca="1" si="84"/>
        <v>1</v>
      </c>
      <c r="CN28" s="27">
        <f t="shared" ca="1" si="84"/>
        <v>1</v>
      </c>
      <c r="CO28" s="27">
        <f t="shared" ca="1" si="84"/>
        <v>0</v>
      </c>
      <c r="CP28" s="27">
        <f t="shared" ca="1" si="84"/>
        <v>0</v>
      </c>
      <c r="CQ28" s="27">
        <f t="shared" ca="1" si="84"/>
        <v>0</v>
      </c>
      <c r="CR28" s="27">
        <f t="shared" ca="1" si="84"/>
        <v>-0.04</v>
      </c>
      <c r="CS28" s="27">
        <f t="shared" ca="1" si="84"/>
        <v>0.96</v>
      </c>
      <c r="CT28" s="27">
        <f t="shared" ca="1" si="84"/>
        <v>1.8</v>
      </c>
      <c r="CU28" s="27">
        <f t="shared" ca="1" si="84"/>
        <v>0.64</v>
      </c>
      <c r="CV28" s="27">
        <f t="shared" ca="1" si="84"/>
        <v>0.21</v>
      </c>
      <c r="CW28" s="27">
        <f t="shared" ca="1" si="84"/>
        <v>0.19</v>
      </c>
      <c r="CX28" s="27">
        <f t="shared" ca="1" si="84"/>
        <v>0</v>
      </c>
      <c r="CY28" s="27">
        <f t="shared" ca="1" si="84"/>
        <v>1</v>
      </c>
      <c r="CZ28" s="27">
        <f t="shared" ca="1" si="85"/>
        <v>0</v>
      </c>
      <c r="DA28" s="27">
        <f t="shared" ca="1" si="85"/>
        <v>0</v>
      </c>
      <c r="DB28" s="27">
        <f t="shared" ca="1" si="85"/>
        <v>0</v>
      </c>
      <c r="DC28" s="27">
        <f t="shared" ca="1" si="85"/>
        <v>0</v>
      </c>
      <c r="DD28" s="27">
        <f t="shared" ca="1" si="85"/>
        <v>0</v>
      </c>
      <c r="DE28" s="27">
        <f t="shared" ca="1" si="85"/>
        <v>0</v>
      </c>
      <c r="DF28" s="27">
        <f t="shared" ca="1" si="85"/>
        <v>0</v>
      </c>
      <c r="DG28" s="27" t="str">
        <f t="shared" ca="1" si="86"/>
        <v>-</v>
      </c>
      <c r="DH28" s="27" t="str">
        <f t="shared" ca="1" si="86"/>
        <v>-</v>
      </c>
      <c r="DI28" s="27" t="str">
        <f t="shared" ca="1" si="86"/>
        <v>-</v>
      </c>
      <c r="DJ28" s="27" t="str">
        <f t="shared" ca="1" si="86"/>
        <v>-</v>
      </c>
      <c r="DK28" s="27" t="str">
        <f t="shared" ca="1" si="86"/>
        <v>-</v>
      </c>
      <c r="DL28" s="27" t="str">
        <f t="shared" ca="1" si="86"/>
        <v>-</v>
      </c>
      <c r="DM28" s="26" t="b">
        <v>0</v>
      </c>
      <c r="DN28" s="26" t="b">
        <v>0</v>
      </c>
      <c r="DO28" s="26" t="b">
        <v>1</v>
      </c>
      <c r="DP28" s="49">
        <f ca="1">OFFSET(DP28,-4,0)</f>
        <v>3</v>
      </c>
      <c r="DQ28" s="27" t="str">
        <f t="shared" ca="1" si="87"/>
        <v>-</v>
      </c>
      <c r="DR28" s="27" t="str">
        <f t="shared" ca="1" si="87"/>
        <v>-</v>
      </c>
      <c r="DS28" s="27" t="str">
        <f t="shared" ca="1" si="87"/>
        <v>-</v>
      </c>
      <c r="DT28" s="27" t="str">
        <f t="shared" ca="1" si="87"/>
        <v>-</v>
      </c>
      <c r="DU28" s="27" t="str">
        <f t="shared" ca="1" si="88"/>
        <v>-</v>
      </c>
      <c r="DV28" s="27" t="b">
        <f t="shared" ca="1" si="88"/>
        <v>1</v>
      </c>
      <c r="DW28" s="27" t="str">
        <f t="shared" ca="1" si="88"/>
        <v>-</v>
      </c>
      <c r="DX28" s="27">
        <f t="shared" ca="1" si="88"/>
        <v>0</v>
      </c>
      <c r="DY28" s="27" t="str">
        <f t="shared" ca="1" si="88"/>
        <v>-</v>
      </c>
      <c r="DZ28" s="27" t="str">
        <f t="shared" ca="1" si="88"/>
        <v>-</v>
      </c>
      <c r="EA28" s="27">
        <f t="shared" ca="1" si="89"/>
        <v>500</v>
      </c>
      <c r="EB28" s="27">
        <f t="shared" ca="1" si="89"/>
        <v>500</v>
      </c>
      <c r="EC28" s="27">
        <f t="shared" ca="1" si="89"/>
        <v>1</v>
      </c>
      <c r="ED28" s="27">
        <f t="shared" ca="1" si="89"/>
        <v>0</v>
      </c>
      <c r="EE28" s="27">
        <f t="shared" ca="1" si="89"/>
        <v>1</v>
      </c>
      <c r="EF28" s="27">
        <f t="shared" ca="1" si="89"/>
        <v>1</v>
      </c>
      <c r="EG28" s="27">
        <f t="shared" ca="1" si="89"/>
        <v>0</v>
      </c>
      <c r="EH28" s="27" t="str">
        <f t="shared" ca="1" si="89"/>
        <v>-</v>
      </c>
      <c r="EI28" s="27" t="str">
        <f t="shared" ca="1" si="89"/>
        <v>-</v>
      </c>
      <c r="EJ28" s="27" t="str">
        <f t="shared" ca="1" si="89"/>
        <v>-</v>
      </c>
      <c r="EK28" s="27" t="str">
        <f t="shared" ca="1" si="89"/>
        <v>-</v>
      </c>
      <c r="EL28" s="27">
        <f t="shared" ca="1" si="90"/>
        <v>1</v>
      </c>
      <c r="EM28" s="27">
        <f t="shared" ca="1" si="90"/>
        <v>1</v>
      </c>
      <c r="EN28" s="27">
        <f t="shared" ca="1" si="90"/>
        <v>1</v>
      </c>
      <c r="EO28" s="27">
        <f t="shared" ca="1" si="90"/>
        <v>0</v>
      </c>
      <c r="EP28" s="27" t="str">
        <f t="shared" ca="1" si="90"/>
        <v>-</v>
      </c>
      <c r="EQ28" s="27" t="str">
        <f t="shared" ca="1" si="90"/>
        <v>-</v>
      </c>
      <c r="ER28" s="27">
        <f t="shared" ca="1" si="90"/>
        <v>0</v>
      </c>
      <c r="ES28" s="27">
        <f t="shared" ca="1" si="90"/>
        <v>0</v>
      </c>
      <c r="ET28" s="34">
        <v>0</v>
      </c>
    </row>
    <row r="29" spans="1:150" outlineLevel="3">
      <c r="A29" s="31">
        <f t="shared" si="77"/>
        <v>24</v>
      </c>
      <c r="B29" s="37">
        <f>$A28</f>
        <v>23</v>
      </c>
      <c r="C29">
        <f t="shared" ca="1" si="91"/>
        <v>12</v>
      </c>
      <c r="D29" t="b">
        <f t="shared" ca="1" si="92"/>
        <v>0</v>
      </c>
      <c r="E29" t="b">
        <v>0</v>
      </c>
      <c r="F29" t="b">
        <f t="shared" ca="1" si="92"/>
        <v>0</v>
      </c>
      <c r="H29" s="47" t="str">
        <f ca="1">IF($CA29&lt;3,"M-M","Mat")&amp;IF($CF29=TRUE,"&amp;BBT","")&amp;IF($DX29&lt;&gt;0,"-mate EL","")&amp;IF($DM29," Aut","")&amp;IF($DN29," Win","")&amp;IF($DO29," Spr","")&amp;" Scan "&amp;$DP29&amp;" (F"&amp;3+IFERROR(1*$AP29,0)&amp;3+IFERROR(1*$AS29,0)&amp;"N"&amp;$AX29&amp;$AY29&amp;")"</f>
        <v>M-M Spr Scan 2 (F33N14)</v>
      </c>
      <c r="I29" s="13" t="str">
        <f ca="1">IF(MATCH(H29,H$5:H29,0)=(COUNTA(H$5:H29)),"-","Dup")</f>
        <v>-</v>
      </c>
      <c r="J29" s="27" t="str">
        <f t="shared" ca="1" si="78"/>
        <v>-</v>
      </c>
      <c r="K29" s="27" t="str">
        <f t="shared" ca="1" si="78"/>
        <v>-</v>
      </c>
      <c r="L29" s="27" t="str">
        <f t="shared" ca="1" si="78"/>
        <v>-</v>
      </c>
      <c r="M29" s="27" t="str">
        <f t="shared" ca="1" si="78"/>
        <v>-</v>
      </c>
      <c r="N29" s="27" t="str">
        <f t="shared" ca="1" si="78"/>
        <v>-</v>
      </c>
      <c r="O29" s="27" t="str">
        <f t="shared" ca="1" si="78"/>
        <v>-</v>
      </c>
      <c r="P29" s="27" t="str">
        <f t="shared" ca="1" si="78"/>
        <v>-</v>
      </c>
      <c r="Q29" s="27">
        <f t="shared" ca="1" si="78"/>
        <v>0</v>
      </c>
      <c r="R29" s="27">
        <f t="shared" ca="1" si="78"/>
        <v>0</v>
      </c>
      <c r="S29" s="27" t="str">
        <f t="shared" ca="1" si="78"/>
        <v>-</v>
      </c>
      <c r="T29" s="27" t="str">
        <f t="shared" ca="1" si="78"/>
        <v>-</v>
      </c>
      <c r="U29" s="27" t="str">
        <f t="shared" ca="1" si="78"/>
        <v>-</v>
      </c>
      <c r="V29" s="27">
        <f t="shared" ca="1" si="78"/>
        <v>1</v>
      </c>
      <c r="W29" s="27">
        <f t="shared" ca="1" si="78"/>
        <v>1</v>
      </c>
      <c r="X29" s="27" t="str">
        <f t="shared" ca="1" si="78"/>
        <v>-</v>
      </c>
      <c r="Y29" s="27" t="str">
        <f t="shared" ca="1" si="78"/>
        <v>-</v>
      </c>
      <c r="Z29" s="27" t="str">
        <f t="shared" ca="1" si="99"/>
        <v>-</v>
      </c>
      <c r="AA29" s="27" t="str">
        <f t="shared" ca="1" si="99"/>
        <v>-</v>
      </c>
      <c r="AB29" s="27" t="str">
        <f t="shared" ca="1" si="99"/>
        <v>-</v>
      </c>
      <c r="AC29" s="27">
        <f t="shared" ca="1" si="99"/>
        <v>1</v>
      </c>
      <c r="AD29" s="27" t="str">
        <f t="shared" ca="1" si="99"/>
        <v>-</v>
      </c>
      <c r="AE29" s="27" t="str">
        <f t="shared" ca="1" si="99"/>
        <v>-</v>
      </c>
      <c r="AF29" s="27" t="str">
        <f t="shared" ca="1" si="99"/>
        <v>-</v>
      </c>
      <c r="AG29" s="27" t="str">
        <f t="shared" ca="1" si="99"/>
        <v>-</v>
      </c>
      <c r="AH29" s="27" t="str">
        <f t="shared" ca="1" si="99"/>
        <v>-</v>
      </c>
      <c r="AI29" s="27" t="str">
        <f t="shared" ca="1" si="99"/>
        <v>-</v>
      </c>
      <c r="AJ29" s="27" t="str">
        <f t="shared" ca="1" si="97"/>
        <v>-</v>
      </c>
      <c r="AK29" s="27" t="str">
        <f t="shared" ca="1" si="97"/>
        <v>-</v>
      </c>
      <c r="AL29" s="27" t="str">
        <f t="shared" ca="1" si="97"/>
        <v>-</v>
      </c>
      <c r="AM29" s="27" t="str">
        <f t="shared" ca="1" si="97"/>
        <v>-</v>
      </c>
      <c r="AN29" s="27" t="str">
        <f t="shared" ca="1" si="97"/>
        <v>-</v>
      </c>
      <c r="AO29" s="27" t="str">
        <f t="shared" ca="1" si="97"/>
        <v>-</v>
      </c>
      <c r="AP29" s="27" t="str">
        <f t="shared" ca="1" si="97"/>
        <v>-</v>
      </c>
      <c r="AQ29" s="27" t="str">
        <f t="shared" ca="1" si="97"/>
        <v>-</v>
      </c>
      <c r="AR29" s="27" t="str">
        <f t="shared" ca="1" si="97"/>
        <v>-</v>
      </c>
      <c r="AS29" s="27" t="str">
        <f t="shared" ca="1" si="97"/>
        <v>-</v>
      </c>
      <c r="AT29" s="27" t="str">
        <f t="shared" ca="1" si="79"/>
        <v>-</v>
      </c>
      <c r="AU29" s="27" t="str">
        <f t="shared" ca="1" si="79"/>
        <v>-</v>
      </c>
      <c r="AV29" s="27" t="str">
        <f t="shared" ca="1" si="79"/>
        <v>-</v>
      </c>
      <c r="AW29" s="27" t="str">
        <f t="shared" ca="1" si="79"/>
        <v>-</v>
      </c>
      <c r="AX29" s="27">
        <f t="shared" ca="1" si="79"/>
        <v>1</v>
      </c>
      <c r="AY29" s="27">
        <f t="shared" ca="1" si="79"/>
        <v>4</v>
      </c>
      <c r="AZ29" s="27">
        <f t="shared" ca="1" si="79"/>
        <v>0</v>
      </c>
      <c r="BA29" s="27">
        <f t="shared" ca="1" si="79"/>
        <v>1</v>
      </c>
      <c r="BB29" s="27">
        <f t="shared" ca="1" si="79"/>
        <v>-1</v>
      </c>
      <c r="BC29" s="27" t="str">
        <f t="shared" ca="1" si="80"/>
        <v>-</v>
      </c>
      <c r="BD29" s="27" t="str">
        <f t="shared" ca="1" si="80"/>
        <v>-</v>
      </c>
      <c r="BE29" s="27" t="str">
        <f t="shared" ca="1" si="80"/>
        <v>-</v>
      </c>
      <c r="BF29" s="27" t="str">
        <f t="shared" ca="1" si="80"/>
        <v>-</v>
      </c>
      <c r="BG29" s="27" t="str">
        <f t="shared" ca="1" si="80"/>
        <v>-</v>
      </c>
      <c r="BH29" s="50">
        <f t="shared" ca="1" si="95"/>
        <v>0.3</v>
      </c>
      <c r="BI29" s="50">
        <f t="shared" ca="1" si="93"/>
        <v>0.7</v>
      </c>
      <c r="BJ29" s="50">
        <f t="shared" ca="1" si="93"/>
        <v>-0.2</v>
      </c>
      <c r="BK29" s="50">
        <f t="shared" ca="1" si="93"/>
        <v>1.4</v>
      </c>
      <c r="BL29" s="27" t="str">
        <f t="shared" ca="1" si="81"/>
        <v>-</v>
      </c>
      <c r="BM29" s="27" t="str">
        <f t="shared" ca="1" si="81"/>
        <v>-</v>
      </c>
      <c r="BN29" s="27">
        <f t="shared" ca="1" si="82"/>
        <v>0</v>
      </c>
      <c r="BO29" s="27">
        <f t="shared" ca="1" si="82"/>
        <v>0</v>
      </c>
      <c r="BP29" s="27">
        <f t="shared" ca="1" si="82"/>
        <v>0</v>
      </c>
      <c r="BQ29" s="27">
        <f t="shared" ca="1" si="82"/>
        <v>0</v>
      </c>
      <c r="BR29" s="27" t="str">
        <f t="shared" ca="1" si="82"/>
        <v>-</v>
      </c>
      <c r="BS29" s="27" t="str">
        <f t="shared" ca="1" si="82"/>
        <v>-</v>
      </c>
      <c r="BT29" s="27" t="str">
        <f t="shared" ca="1" si="82"/>
        <v>-</v>
      </c>
      <c r="BU29" s="27" t="str">
        <f t="shared" ca="1" si="83"/>
        <v>-</v>
      </c>
      <c r="BV29" s="27" t="str">
        <f t="shared" ca="1" si="83"/>
        <v>-</v>
      </c>
      <c r="BW29" s="27" t="str">
        <f t="shared" ca="1" si="83"/>
        <v>-</v>
      </c>
      <c r="BX29" s="27" t="str">
        <f t="shared" ca="1" si="83"/>
        <v>-</v>
      </c>
      <c r="BY29" s="27" t="str">
        <f t="shared" ca="1" si="83"/>
        <v>-</v>
      </c>
      <c r="BZ29" s="27" t="str">
        <f t="shared" ca="1" si="83"/>
        <v>-</v>
      </c>
      <c r="CA29" s="27">
        <f t="shared" ca="1" si="83"/>
        <v>2</v>
      </c>
      <c r="CB29" s="27" t="str">
        <f t="shared" ca="1" si="83"/>
        <v>-</v>
      </c>
      <c r="CC29" s="27" t="str">
        <f t="shared" ca="1" si="83"/>
        <v>-</v>
      </c>
      <c r="CD29" s="27" t="str">
        <f t="shared" ca="1" si="83"/>
        <v>-</v>
      </c>
      <c r="CE29" s="27" t="str">
        <f t="shared" ca="1" si="83"/>
        <v>-</v>
      </c>
      <c r="CF29" s="27" t="str">
        <f t="shared" ca="1" si="83"/>
        <v>-</v>
      </c>
      <c r="CG29" s="27" t="str">
        <f t="shared" ca="1" si="83"/>
        <v>-</v>
      </c>
      <c r="CH29" s="27">
        <f t="shared" ca="1" si="83"/>
        <v>0</v>
      </c>
      <c r="CI29" s="27" t="str">
        <f t="shared" ca="1" si="83"/>
        <v>-</v>
      </c>
      <c r="CJ29" s="27">
        <f t="shared" ca="1" si="83"/>
        <v>1</v>
      </c>
      <c r="CK29" s="27">
        <f t="shared" ca="1" si="84"/>
        <v>0</v>
      </c>
      <c r="CL29" s="27">
        <f t="shared" ca="1" si="84"/>
        <v>1</v>
      </c>
      <c r="CM29" s="27">
        <f t="shared" ca="1" si="84"/>
        <v>1</v>
      </c>
      <c r="CN29" s="27">
        <f t="shared" ca="1" si="84"/>
        <v>1</v>
      </c>
      <c r="CO29" s="27">
        <f t="shared" ca="1" si="84"/>
        <v>0</v>
      </c>
      <c r="CP29" s="27">
        <f t="shared" ca="1" si="84"/>
        <v>0</v>
      </c>
      <c r="CQ29" s="27">
        <f t="shared" ca="1" si="84"/>
        <v>0</v>
      </c>
      <c r="CR29" s="27">
        <f t="shared" ca="1" si="84"/>
        <v>-0.04</v>
      </c>
      <c r="CS29" s="27">
        <f t="shared" ca="1" si="84"/>
        <v>0.96</v>
      </c>
      <c r="CT29" s="27">
        <f t="shared" ca="1" si="84"/>
        <v>1.8</v>
      </c>
      <c r="CU29" s="27">
        <f t="shared" ca="1" si="84"/>
        <v>0.64</v>
      </c>
      <c r="CV29" s="27">
        <f t="shared" ca="1" si="84"/>
        <v>0.21</v>
      </c>
      <c r="CW29" s="27">
        <f t="shared" ca="1" si="84"/>
        <v>0.19</v>
      </c>
      <c r="CX29" s="27">
        <f t="shared" ca="1" si="84"/>
        <v>0</v>
      </c>
      <c r="CY29" s="27">
        <f t="shared" ca="1" si="84"/>
        <v>1</v>
      </c>
      <c r="CZ29" s="27">
        <f t="shared" ca="1" si="85"/>
        <v>0</v>
      </c>
      <c r="DA29" s="27">
        <f t="shared" ca="1" si="85"/>
        <v>0</v>
      </c>
      <c r="DB29" s="27">
        <f t="shared" ca="1" si="85"/>
        <v>0</v>
      </c>
      <c r="DC29" s="27">
        <f t="shared" ca="1" si="85"/>
        <v>0</v>
      </c>
      <c r="DD29" s="27">
        <f t="shared" ca="1" si="85"/>
        <v>0</v>
      </c>
      <c r="DE29" s="27">
        <f t="shared" ca="1" si="85"/>
        <v>0</v>
      </c>
      <c r="DF29" s="27">
        <f t="shared" ca="1" si="85"/>
        <v>0</v>
      </c>
      <c r="DG29" s="27" t="str">
        <f t="shared" ca="1" si="86"/>
        <v>-</v>
      </c>
      <c r="DH29" s="27" t="str">
        <f t="shared" ca="1" si="86"/>
        <v>-</v>
      </c>
      <c r="DI29" s="27" t="str">
        <f t="shared" ca="1" si="86"/>
        <v>-</v>
      </c>
      <c r="DJ29" s="27" t="str">
        <f t="shared" ca="1" si="86"/>
        <v>-</v>
      </c>
      <c r="DK29" s="27" t="str">
        <f t="shared" ca="1" si="86"/>
        <v>-</v>
      </c>
      <c r="DL29" s="27" t="str">
        <f t="shared" ca="1" si="86"/>
        <v>-</v>
      </c>
      <c r="DM29" s="50" t="b">
        <f t="shared" ref="DM29:DO31" ca="1" si="100">OFFSET(DM29,-1,0)</f>
        <v>0</v>
      </c>
      <c r="DN29" s="50" t="b">
        <f t="shared" ca="1" si="100"/>
        <v>0</v>
      </c>
      <c r="DO29" s="50" t="b">
        <f t="shared" ca="1" si="100"/>
        <v>1</v>
      </c>
      <c r="DP29" s="215">
        <f ca="1">OFFSET(DP$5,$B29,0)-1</f>
        <v>2</v>
      </c>
      <c r="DQ29" s="27" t="str">
        <f t="shared" ca="1" si="87"/>
        <v>-</v>
      </c>
      <c r="DR29" s="27" t="str">
        <f t="shared" ca="1" si="87"/>
        <v>-</v>
      </c>
      <c r="DS29" s="27" t="str">
        <f t="shared" ca="1" si="87"/>
        <v>-</v>
      </c>
      <c r="DT29" s="27" t="str">
        <f t="shared" ca="1" si="87"/>
        <v>-</v>
      </c>
      <c r="DU29" s="27" t="str">
        <f t="shared" ca="1" si="88"/>
        <v>-</v>
      </c>
      <c r="DV29" s="27" t="b">
        <f t="shared" ca="1" si="88"/>
        <v>1</v>
      </c>
      <c r="DW29" s="27" t="str">
        <f t="shared" ca="1" si="88"/>
        <v>-</v>
      </c>
      <c r="DX29" s="27">
        <f t="shared" ca="1" si="88"/>
        <v>0</v>
      </c>
      <c r="DY29" s="27" t="str">
        <f t="shared" ca="1" si="88"/>
        <v>-</v>
      </c>
      <c r="DZ29" s="27" t="str">
        <f t="shared" ca="1" si="88"/>
        <v>-</v>
      </c>
      <c r="EA29" s="27">
        <f t="shared" ca="1" si="89"/>
        <v>500</v>
      </c>
      <c r="EB29" s="27">
        <f t="shared" ca="1" si="89"/>
        <v>500</v>
      </c>
      <c r="EC29" s="27">
        <f t="shared" ca="1" si="89"/>
        <v>1</v>
      </c>
      <c r="ED29" s="27">
        <f t="shared" ca="1" si="89"/>
        <v>0</v>
      </c>
      <c r="EE29" s="27">
        <f t="shared" ca="1" si="89"/>
        <v>1</v>
      </c>
      <c r="EF29" s="27">
        <f t="shared" ca="1" si="89"/>
        <v>1</v>
      </c>
      <c r="EG29" s="27">
        <f t="shared" ca="1" si="89"/>
        <v>0</v>
      </c>
      <c r="EH29" s="27" t="str">
        <f t="shared" ca="1" si="89"/>
        <v>-</v>
      </c>
      <c r="EI29" s="27" t="str">
        <f t="shared" ca="1" si="89"/>
        <v>-</v>
      </c>
      <c r="EJ29" s="27" t="str">
        <f t="shared" ca="1" si="89"/>
        <v>-</v>
      </c>
      <c r="EK29" s="27" t="str">
        <f t="shared" ca="1" si="89"/>
        <v>-</v>
      </c>
      <c r="EL29" s="27">
        <f t="shared" ca="1" si="90"/>
        <v>1</v>
      </c>
      <c r="EM29" s="27">
        <f t="shared" ca="1" si="90"/>
        <v>1</v>
      </c>
      <c r="EN29" s="27">
        <f t="shared" ca="1" si="90"/>
        <v>1</v>
      </c>
      <c r="EO29" s="27">
        <f t="shared" ca="1" si="90"/>
        <v>0</v>
      </c>
      <c r="EP29" s="27" t="str">
        <f t="shared" ca="1" si="90"/>
        <v>-</v>
      </c>
      <c r="EQ29" s="27" t="str">
        <f t="shared" ca="1" si="90"/>
        <v>-</v>
      </c>
      <c r="ER29" s="27">
        <f t="shared" ca="1" si="90"/>
        <v>0</v>
      </c>
      <c r="ES29" s="27">
        <f t="shared" ca="1" si="90"/>
        <v>0</v>
      </c>
      <c r="ET29" s="34">
        <v>0</v>
      </c>
    </row>
    <row r="30" spans="1:150" outlineLevel="3">
      <c r="A30" s="31">
        <f t="shared" si="77"/>
        <v>25</v>
      </c>
      <c r="B30" s="37">
        <f>$A29</f>
        <v>24</v>
      </c>
      <c r="C30">
        <f t="shared" ca="1" si="91"/>
        <v>12</v>
      </c>
      <c r="D30" t="b">
        <f t="shared" ca="1" si="92"/>
        <v>1</v>
      </c>
      <c r="E30" t="b">
        <v>0</v>
      </c>
      <c r="F30" t="b">
        <f t="shared" ca="1" si="92"/>
        <v>1</v>
      </c>
      <c r="H30" s="47" t="str">
        <f ca="1">IF($CA30&lt;3,"M-M","Mat")&amp;IF($CF30=TRUE,"&amp;BBT","")&amp;IF($DX30&lt;&gt;0,"-mate EL","")&amp;IF($DM30," Aut","")&amp;IF($DN30," Win","")&amp;IF($DO30," Spr","")&amp;" Scan "&amp;$DP30&amp;" (F"&amp;3+IFERROR(1*$AP30,0)&amp;3+IFERROR(1*$AS30,0)&amp;"N"&amp;$AX30&amp;$AY30&amp;")"</f>
        <v>M-M Spr Scan 1 (F33N14)</v>
      </c>
      <c r="I30" s="13" t="str">
        <f ca="1">IF(MATCH(H30,H$5:H30,0)=(COUNTA(H$5:H30)),"-","Dup")</f>
        <v>-</v>
      </c>
      <c r="J30" s="27" t="str">
        <f t="shared" ca="1" si="78"/>
        <v>-</v>
      </c>
      <c r="K30" s="27" t="str">
        <f t="shared" ca="1" si="78"/>
        <v>-</v>
      </c>
      <c r="L30" s="27" t="str">
        <f t="shared" ca="1" si="78"/>
        <v>-</v>
      </c>
      <c r="M30" s="27" t="str">
        <f t="shared" ca="1" si="78"/>
        <v>-</v>
      </c>
      <c r="N30" s="27" t="str">
        <f t="shared" ca="1" si="78"/>
        <v>-</v>
      </c>
      <c r="O30" s="27" t="str">
        <f t="shared" ca="1" si="78"/>
        <v>-</v>
      </c>
      <c r="P30" s="27" t="str">
        <f t="shared" ca="1" si="78"/>
        <v>-</v>
      </c>
      <c r="Q30" s="27">
        <f t="shared" ca="1" si="78"/>
        <v>0</v>
      </c>
      <c r="R30" s="27">
        <f t="shared" ca="1" si="78"/>
        <v>0</v>
      </c>
      <c r="S30" s="27" t="str">
        <f t="shared" ca="1" si="78"/>
        <v>-</v>
      </c>
      <c r="T30" s="27" t="str">
        <f t="shared" ca="1" si="78"/>
        <v>-</v>
      </c>
      <c r="U30" s="27" t="str">
        <f t="shared" ca="1" si="78"/>
        <v>-</v>
      </c>
      <c r="V30" s="27">
        <f t="shared" ca="1" si="78"/>
        <v>1</v>
      </c>
      <c r="W30" s="27">
        <f t="shared" ca="1" si="78"/>
        <v>1</v>
      </c>
      <c r="X30" s="27" t="str">
        <f t="shared" ca="1" si="78"/>
        <v>-</v>
      </c>
      <c r="Y30" s="27" t="str">
        <f t="shared" ca="1" si="78"/>
        <v>-</v>
      </c>
      <c r="Z30" s="27" t="str">
        <f t="shared" ca="1" si="99"/>
        <v>-</v>
      </c>
      <c r="AA30" s="27" t="str">
        <f t="shared" ca="1" si="99"/>
        <v>-</v>
      </c>
      <c r="AB30" s="27" t="str">
        <f t="shared" ca="1" si="99"/>
        <v>-</v>
      </c>
      <c r="AC30" s="27">
        <f t="shared" ca="1" si="99"/>
        <v>1</v>
      </c>
      <c r="AD30" s="27" t="str">
        <f t="shared" ca="1" si="99"/>
        <v>-</v>
      </c>
      <c r="AE30" s="27" t="str">
        <f t="shared" ca="1" si="99"/>
        <v>-</v>
      </c>
      <c r="AF30" s="27" t="str">
        <f t="shared" ca="1" si="99"/>
        <v>-</v>
      </c>
      <c r="AG30" s="27" t="str">
        <f t="shared" ca="1" si="99"/>
        <v>-</v>
      </c>
      <c r="AH30" s="27" t="str">
        <f t="shared" ca="1" si="99"/>
        <v>-</v>
      </c>
      <c r="AI30" s="27" t="str">
        <f t="shared" ca="1" si="99"/>
        <v>-</v>
      </c>
      <c r="AJ30" s="27" t="str">
        <f t="shared" ca="1" si="97"/>
        <v>-</v>
      </c>
      <c r="AK30" s="27" t="str">
        <f t="shared" ca="1" si="97"/>
        <v>-</v>
      </c>
      <c r="AL30" s="27" t="str">
        <f t="shared" ca="1" si="97"/>
        <v>-</v>
      </c>
      <c r="AM30" s="27" t="str">
        <f t="shared" ca="1" si="97"/>
        <v>-</v>
      </c>
      <c r="AN30" s="27" t="str">
        <f t="shared" ca="1" si="97"/>
        <v>-</v>
      </c>
      <c r="AO30" s="27" t="str">
        <f t="shared" ca="1" si="97"/>
        <v>-</v>
      </c>
      <c r="AP30" s="27" t="str">
        <f t="shared" ca="1" si="97"/>
        <v>-</v>
      </c>
      <c r="AQ30" s="27" t="str">
        <f t="shared" ca="1" si="97"/>
        <v>-</v>
      </c>
      <c r="AR30" s="27" t="str">
        <f t="shared" ca="1" si="97"/>
        <v>-</v>
      </c>
      <c r="AS30" s="27" t="str">
        <f t="shared" ca="1" si="97"/>
        <v>-</v>
      </c>
      <c r="AT30" s="27" t="str">
        <f t="shared" ca="1" si="79"/>
        <v>-</v>
      </c>
      <c r="AU30" s="27" t="str">
        <f t="shared" ca="1" si="79"/>
        <v>-</v>
      </c>
      <c r="AV30" s="27" t="str">
        <f t="shared" ca="1" si="79"/>
        <v>-</v>
      </c>
      <c r="AW30" s="27" t="str">
        <f t="shared" ca="1" si="79"/>
        <v>-</v>
      </c>
      <c r="AX30" s="27">
        <f t="shared" ca="1" si="79"/>
        <v>1</v>
      </c>
      <c r="AY30" s="27">
        <f t="shared" ca="1" si="79"/>
        <v>4</v>
      </c>
      <c r="AZ30" s="27">
        <f t="shared" ca="1" si="79"/>
        <v>0</v>
      </c>
      <c r="BA30" s="27">
        <f t="shared" ca="1" si="79"/>
        <v>1</v>
      </c>
      <c r="BB30" s="27">
        <f t="shared" ca="1" si="79"/>
        <v>-1</v>
      </c>
      <c r="BC30" s="27" t="str">
        <f t="shared" ca="1" si="80"/>
        <v>-</v>
      </c>
      <c r="BD30" s="27" t="str">
        <f t="shared" ca="1" si="80"/>
        <v>-</v>
      </c>
      <c r="BE30" s="27" t="str">
        <f t="shared" ca="1" si="80"/>
        <v>-</v>
      </c>
      <c r="BF30" s="27" t="str">
        <f t="shared" ca="1" si="80"/>
        <v>-</v>
      </c>
      <c r="BG30" s="27" t="str">
        <f t="shared" ca="1" si="80"/>
        <v>-</v>
      </c>
      <c r="BH30" s="50">
        <f t="shared" ca="1" si="95"/>
        <v>0.3</v>
      </c>
      <c r="BI30" s="50">
        <f t="shared" ca="1" si="93"/>
        <v>0.7</v>
      </c>
      <c r="BJ30" s="50">
        <f t="shared" ca="1" si="93"/>
        <v>-0.2</v>
      </c>
      <c r="BK30" s="50">
        <f t="shared" ca="1" si="93"/>
        <v>1.4</v>
      </c>
      <c r="BL30" s="27" t="str">
        <f t="shared" ca="1" si="81"/>
        <v>-</v>
      </c>
      <c r="BM30" s="27" t="str">
        <f t="shared" ca="1" si="81"/>
        <v>-</v>
      </c>
      <c r="BN30" s="27">
        <f t="shared" ca="1" si="82"/>
        <v>0</v>
      </c>
      <c r="BO30" s="27">
        <f t="shared" ca="1" si="82"/>
        <v>0</v>
      </c>
      <c r="BP30" s="27">
        <f t="shared" ca="1" si="82"/>
        <v>0</v>
      </c>
      <c r="BQ30" s="27">
        <f t="shared" ca="1" si="82"/>
        <v>0</v>
      </c>
      <c r="BR30" s="27" t="str">
        <f t="shared" ca="1" si="82"/>
        <v>-</v>
      </c>
      <c r="BS30" s="27" t="str">
        <f t="shared" ca="1" si="82"/>
        <v>-</v>
      </c>
      <c r="BT30" s="27" t="str">
        <f t="shared" ca="1" si="82"/>
        <v>-</v>
      </c>
      <c r="BU30" s="27" t="str">
        <f t="shared" ca="1" si="83"/>
        <v>-</v>
      </c>
      <c r="BV30" s="27" t="str">
        <f t="shared" ca="1" si="83"/>
        <v>-</v>
      </c>
      <c r="BW30" s="27" t="str">
        <f t="shared" ca="1" si="83"/>
        <v>-</v>
      </c>
      <c r="BX30" s="27" t="str">
        <f t="shared" ca="1" si="83"/>
        <v>-</v>
      </c>
      <c r="BY30" s="27" t="str">
        <f t="shared" ca="1" si="83"/>
        <v>-</v>
      </c>
      <c r="BZ30" s="27" t="str">
        <f t="shared" ca="1" si="83"/>
        <v>-</v>
      </c>
      <c r="CA30" s="27">
        <f t="shared" ca="1" si="83"/>
        <v>2</v>
      </c>
      <c r="CB30" s="27" t="str">
        <f t="shared" ca="1" si="83"/>
        <v>-</v>
      </c>
      <c r="CC30" s="27" t="str">
        <f t="shared" ca="1" si="83"/>
        <v>-</v>
      </c>
      <c r="CD30" s="27" t="str">
        <f t="shared" ca="1" si="83"/>
        <v>-</v>
      </c>
      <c r="CE30" s="27" t="str">
        <f t="shared" ca="1" si="83"/>
        <v>-</v>
      </c>
      <c r="CF30" s="27" t="str">
        <f t="shared" ca="1" si="83"/>
        <v>-</v>
      </c>
      <c r="CG30" s="27" t="str">
        <f t="shared" ca="1" si="83"/>
        <v>-</v>
      </c>
      <c r="CH30" s="27">
        <f t="shared" ca="1" si="83"/>
        <v>0</v>
      </c>
      <c r="CI30" s="27" t="str">
        <f t="shared" ca="1" si="83"/>
        <v>-</v>
      </c>
      <c r="CJ30" s="27">
        <f t="shared" ca="1" si="83"/>
        <v>1</v>
      </c>
      <c r="CK30" s="27">
        <f t="shared" ca="1" si="84"/>
        <v>0</v>
      </c>
      <c r="CL30" s="27">
        <f t="shared" ca="1" si="84"/>
        <v>1</v>
      </c>
      <c r="CM30" s="27">
        <f t="shared" ca="1" si="84"/>
        <v>1</v>
      </c>
      <c r="CN30" s="27">
        <f t="shared" ca="1" si="84"/>
        <v>1</v>
      </c>
      <c r="CO30" s="27">
        <f t="shared" ca="1" si="84"/>
        <v>0</v>
      </c>
      <c r="CP30" s="27">
        <f t="shared" ca="1" si="84"/>
        <v>0</v>
      </c>
      <c r="CQ30" s="27">
        <f t="shared" ca="1" si="84"/>
        <v>0</v>
      </c>
      <c r="CR30" s="27">
        <f t="shared" ca="1" si="84"/>
        <v>-0.04</v>
      </c>
      <c r="CS30" s="27">
        <f t="shared" ca="1" si="84"/>
        <v>0.96</v>
      </c>
      <c r="CT30" s="27">
        <f t="shared" ca="1" si="84"/>
        <v>1.8</v>
      </c>
      <c r="CU30" s="27">
        <f t="shared" ca="1" si="84"/>
        <v>0.64</v>
      </c>
      <c r="CV30" s="27">
        <f t="shared" ca="1" si="84"/>
        <v>0.21</v>
      </c>
      <c r="CW30" s="27">
        <f t="shared" ca="1" si="84"/>
        <v>0.19</v>
      </c>
      <c r="CX30" s="27">
        <f t="shared" ca="1" si="84"/>
        <v>0</v>
      </c>
      <c r="CY30" s="27">
        <f t="shared" ca="1" si="84"/>
        <v>1</v>
      </c>
      <c r="CZ30" s="27">
        <f t="shared" ca="1" si="85"/>
        <v>0</v>
      </c>
      <c r="DA30" s="27">
        <f t="shared" ca="1" si="85"/>
        <v>0</v>
      </c>
      <c r="DB30" s="27">
        <f t="shared" ca="1" si="85"/>
        <v>0</v>
      </c>
      <c r="DC30" s="27">
        <f t="shared" ca="1" si="85"/>
        <v>0</v>
      </c>
      <c r="DD30" s="27">
        <f t="shared" ca="1" si="85"/>
        <v>0</v>
      </c>
      <c r="DE30" s="27">
        <f t="shared" ca="1" si="85"/>
        <v>0</v>
      </c>
      <c r="DF30" s="27">
        <f t="shared" ca="1" si="85"/>
        <v>0</v>
      </c>
      <c r="DG30" s="27" t="str">
        <f t="shared" ca="1" si="86"/>
        <v>-</v>
      </c>
      <c r="DH30" s="27" t="str">
        <f t="shared" ca="1" si="86"/>
        <v>-</v>
      </c>
      <c r="DI30" s="27" t="str">
        <f t="shared" ca="1" si="86"/>
        <v>-</v>
      </c>
      <c r="DJ30" s="27" t="str">
        <f t="shared" ca="1" si="86"/>
        <v>-</v>
      </c>
      <c r="DK30" s="27" t="str">
        <f t="shared" ca="1" si="86"/>
        <v>-</v>
      </c>
      <c r="DL30" s="27" t="str">
        <f t="shared" ca="1" si="86"/>
        <v>-</v>
      </c>
      <c r="DM30" s="50" t="b">
        <f t="shared" ca="1" si="100"/>
        <v>0</v>
      </c>
      <c r="DN30" s="50" t="b">
        <f t="shared" ca="1" si="100"/>
        <v>0</v>
      </c>
      <c r="DO30" s="50" t="b">
        <f t="shared" ca="1" si="100"/>
        <v>1</v>
      </c>
      <c r="DP30" s="215">
        <f ca="1">OFFSET(DP$5,$B30,0)-1</f>
        <v>1</v>
      </c>
      <c r="DQ30" s="27" t="str">
        <f t="shared" ca="1" si="87"/>
        <v>-</v>
      </c>
      <c r="DR30" s="27" t="str">
        <f t="shared" ca="1" si="87"/>
        <v>-</v>
      </c>
      <c r="DS30" s="27" t="str">
        <f t="shared" ca="1" si="87"/>
        <v>-</v>
      </c>
      <c r="DT30" s="27" t="str">
        <f t="shared" ca="1" si="87"/>
        <v>-</v>
      </c>
      <c r="DU30" s="27" t="str">
        <f t="shared" ca="1" si="88"/>
        <v>-</v>
      </c>
      <c r="DV30" s="27" t="b">
        <f t="shared" ca="1" si="88"/>
        <v>1</v>
      </c>
      <c r="DW30" s="27" t="str">
        <f t="shared" ca="1" si="88"/>
        <v>-</v>
      </c>
      <c r="DX30" s="27">
        <f t="shared" ca="1" si="88"/>
        <v>0</v>
      </c>
      <c r="DY30" s="27" t="str">
        <f t="shared" ca="1" si="88"/>
        <v>-</v>
      </c>
      <c r="DZ30" s="27" t="str">
        <f t="shared" ca="1" si="88"/>
        <v>-</v>
      </c>
      <c r="EA30" s="27">
        <f t="shared" ca="1" si="89"/>
        <v>500</v>
      </c>
      <c r="EB30" s="27">
        <f t="shared" ca="1" si="89"/>
        <v>500</v>
      </c>
      <c r="EC30" s="27">
        <f t="shared" ca="1" si="89"/>
        <v>1</v>
      </c>
      <c r="ED30" s="27">
        <f t="shared" ca="1" si="89"/>
        <v>0</v>
      </c>
      <c r="EE30" s="27">
        <f t="shared" ca="1" si="89"/>
        <v>1</v>
      </c>
      <c r="EF30" s="27">
        <f t="shared" ca="1" si="89"/>
        <v>1</v>
      </c>
      <c r="EG30" s="27">
        <f t="shared" ca="1" si="89"/>
        <v>0</v>
      </c>
      <c r="EH30" s="27" t="str">
        <f t="shared" ca="1" si="89"/>
        <v>-</v>
      </c>
      <c r="EI30" s="27" t="str">
        <f t="shared" ca="1" si="89"/>
        <v>-</v>
      </c>
      <c r="EJ30" s="27" t="str">
        <f t="shared" ca="1" si="89"/>
        <v>-</v>
      </c>
      <c r="EK30" s="27" t="str">
        <f t="shared" ca="1" si="89"/>
        <v>-</v>
      </c>
      <c r="EL30" s="27">
        <f t="shared" ca="1" si="90"/>
        <v>1</v>
      </c>
      <c r="EM30" s="27">
        <f t="shared" ca="1" si="90"/>
        <v>1</v>
      </c>
      <c r="EN30" s="27">
        <f t="shared" ca="1" si="90"/>
        <v>1</v>
      </c>
      <c r="EO30" s="27">
        <f t="shared" ca="1" si="90"/>
        <v>0</v>
      </c>
      <c r="EP30" s="27" t="str">
        <f t="shared" ca="1" si="90"/>
        <v>-</v>
      </c>
      <c r="EQ30" s="27" t="str">
        <f t="shared" ca="1" si="90"/>
        <v>-</v>
      </c>
      <c r="ER30" s="27">
        <f t="shared" ca="1" si="90"/>
        <v>0</v>
      </c>
      <c r="ES30" s="27">
        <f t="shared" ca="1" si="90"/>
        <v>0</v>
      </c>
      <c r="ET30" s="34">
        <v>0</v>
      </c>
    </row>
    <row r="31" spans="1:150" outlineLevel="3">
      <c r="A31" s="31">
        <f t="shared" si="77"/>
        <v>26</v>
      </c>
      <c r="B31" s="37">
        <f>$A30</f>
        <v>25</v>
      </c>
      <c r="C31">
        <f t="shared" ca="1" si="91"/>
        <v>12</v>
      </c>
      <c r="D31" t="b">
        <f t="shared" ca="1" si="92"/>
        <v>0</v>
      </c>
      <c r="E31" t="b">
        <v>0</v>
      </c>
      <c r="F31" t="b">
        <f t="shared" ca="1" si="92"/>
        <v>0</v>
      </c>
      <c r="H31" s="47" t="str">
        <f ca="1">IF($CA31&lt;3,"M-M","Mat")&amp;IF($CF31=TRUE,"&amp;BBT","")&amp;IF($DX31&lt;&gt;0,"-mate EL","")&amp;IF($DM31," Aut","")&amp;IF($DN31," Win","")&amp;IF($DO31," Spr","")&amp;" Scan "&amp;$DP31&amp;" (F"&amp;3+IFERROR(1*$AP31,0)&amp;3+IFERROR(1*$AS31,0)&amp;"N"&amp;$AX31&amp;$AY31&amp;")"</f>
        <v>M-M Spr Scan 0 (F33N14)</v>
      </c>
      <c r="I31" s="13" t="str">
        <f ca="1">IF(MATCH(H31,H$5:H31,0)=(COUNTA(H$5:H31)),"-","Dup")</f>
        <v>-</v>
      </c>
      <c r="J31" s="27" t="str">
        <f t="shared" ca="1" si="78"/>
        <v>-</v>
      </c>
      <c r="K31" s="27" t="str">
        <f t="shared" ca="1" si="78"/>
        <v>-</v>
      </c>
      <c r="L31" s="27" t="str">
        <f t="shared" ca="1" si="78"/>
        <v>-</v>
      </c>
      <c r="M31" s="27" t="str">
        <f t="shared" ca="1" si="78"/>
        <v>-</v>
      </c>
      <c r="N31" s="27" t="str">
        <f t="shared" ca="1" si="78"/>
        <v>-</v>
      </c>
      <c r="O31" s="27" t="str">
        <f t="shared" ca="1" si="78"/>
        <v>-</v>
      </c>
      <c r="P31" s="27" t="str">
        <f t="shared" ca="1" si="78"/>
        <v>-</v>
      </c>
      <c r="Q31" s="27">
        <f t="shared" ca="1" si="78"/>
        <v>0</v>
      </c>
      <c r="R31" s="27">
        <f t="shared" ca="1" si="78"/>
        <v>0</v>
      </c>
      <c r="S31" s="27" t="str">
        <f t="shared" ca="1" si="78"/>
        <v>-</v>
      </c>
      <c r="T31" s="27" t="str">
        <f t="shared" ca="1" si="78"/>
        <v>-</v>
      </c>
      <c r="U31" s="27" t="str">
        <f t="shared" ca="1" si="78"/>
        <v>-</v>
      </c>
      <c r="V31" s="27">
        <f t="shared" ca="1" si="78"/>
        <v>1</v>
      </c>
      <c r="W31" s="27">
        <f t="shared" ca="1" si="78"/>
        <v>1</v>
      </c>
      <c r="X31" s="27" t="str">
        <f t="shared" ca="1" si="78"/>
        <v>-</v>
      </c>
      <c r="Y31" s="27" t="str">
        <f t="shared" ca="1" si="78"/>
        <v>-</v>
      </c>
      <c r="Z31" s="27" t="str">
        <f t="shared" ca="1" si="99"/>
        <v>-</v>
      </c>
      <c r="AA31" s="27" t="str">
        <f t="shared" ca="1" si="99"/>
        <v>-</v>
      </c>
      <c r="AB31" s="27" t="str">
        <f t="shared" ca="1" si="99"/>
        <v>-</v>
      </c>
      <c r="AC31" s="27">
        <f t="shared" ca="1" si="99"/>
        <v>1</v>
      </c>
      <c r="AD31" s="27" t="str">
        <f t="shared" ca="1" si="99"/>
        <v>-</v>
      </c>
      <c r="AE31" s="27" t="str">
        <f t="shared" ca="1" si="99"/>
        <v>-</v>
      </c>
      <c r="AF31" s="27" t="str">
        <f t="shared" ca="1" si="99"/>
        <v>-</v>
      </c>
      <c r="AG31" s="27" t="str">
        <f t="shared" ca="1" si="99"/>
        <v>-</v>
      </c>
      <c r="AH31" s="27" t="str">
        <f t="shared" ca="1" si="99"/>
        <v>-</v>
      </c>
      <c r="AI31" s="27" t="str">
        <f t="shared" ca="1" si="99"/>
        <v>-</v>
      </c>
      <c r="AJ31" s="27" t="str">
        <f t="shared" ca="1" si="97"/>
        <v>-</v>
      </c>
      <c r="AK31" s="27" t="str">
        <f t="shared" ca="1" si="97"/>
        <v>-</v>
      </c>
      <c r="AL31" s="27" t="str">
        <f t="shared" ca="1" si="97"/>
        <v>-</v>
      </c>
      <c r="AM31" s="27" t="str">
        <f t="shared" ca="1" si="97"/>
        <v>-</v>
      </c>
      <c r="AN31" s="27" t="str">
        <f t="shared" ca="1" si="97"/>
        <v>-</v>
      </c>
      <c r="AO31" s="27" t="str">
        <f t="shared" ca="1" si="97"/>
        <v>-</v>
      </c>
      <c r="AP31" s="27" t="str">
        <f t="shared" ca="1" si="97"/>
        <v>-</v>
      </c>
      <c r="AQ31" s="27" t="str">
        <f t="shared" ca="1" si="97"/>
        <v>-</v>
      </c>
      <c r="AR31" s="27" t="str">
        <f t="shared" ca="1" si="97"/>
        <v>-</v>
      </c>
      <c r="AS31" s="27" t="str">
        <f t="shared" ca="1" si="97"/>
        <v>-</v>
      </c>
      <c r="AT31" s="27" t="str">
        <f t="shared" ca="1" si="79"/>
        <v>-</v>
      </c>
      <c r="AU31" s="27" t="str">
        <f t="shared" ca="1" si="79"/>
        <v>-</v>
      </c>
      <c r="AV31" s="27" t="str">
        <f t="shared" ca="1" si="79"/>
        <v>-</v>
      </c>
      <c r="AW31" s="27" t="str">
        <f t="shared" ca="1" si="79"/>
        <v>-</v>
      </c>
      <c r="AX31" s="27">
        <f t="shared" ca="1" si="79"/>
        <v>1</v>
      </c>
      <c r="AY31" s="27">
        <f t="shared" ca="1" si="79"/>
        <v>4</v>
      </c>
      <c r="AZ31" s="27">
        <f t="shared" ca="1" si="79"/>
        <v>0</v>
      </c>
      <c r="BA31" s="27">
        <f t="shared" ca="1" si="79"/>
        <v>1</v>
      </c>
      <c r="BB31" s="27">
        <f t="shared" ca="1" si="79"/>
        <v>-1</v>
      </c>
      <c r="BC31" s="27" t="str">
        <f t="shared" ca="1" si="80"/>
        <v>-</v>
      </c>
      <c r="BD31" s="27" t="str">
        <f t="shared" ca="1" si="80"/>
        <v>-</v>
      </c>
      <c r="BE31" s="27" t="str">
        <f t="shared" ca="1" si="80"/>
        <v>-</v>
      </c>
      <c r="BF31" s="27" t="str">
        <f t="shared" ca="1" si="80"/>
        <v>-</v>
      </c>
      <c r="BG31" s="27" t="str">
        <f t="shared" ca="1" si="80"/>
        <v>-</v>
      </c>
      <c r="BH31" s="50">
        <f t="shared" ca="1" si="95"/>
        <v>0.3</v>
      </c>
      <c r="BI31" s="50">
        <f t="shared" ca="1" si="93"/>
        <v>0.7</v>
      </c>
      <c r="BJ31" s="50">
        <f t="shared" ca="1" si="93"/>
        <v>-0.2</v>
      </c>
      <c r="BK31" s="50">
        <f t="shared" ca="1" si="93"/>
        <v>1.4</v>
      </c>
      <c r="BL31" s="27" t="str">
        <f t="shared" ca="1" si="81"/>
        <v>-</v>
      </c>
      <c r="BM31" s="27" t="str">
        <f t="shared" ca="1" si="81"/>
        <v>-</v>
      </c>
      <c r="BN31" s="27">
        <f t="shared" ca="1" si="82"/>
        <v>0</v>
      </c>
      <c r="BO31" s="27">
        <f t="shared" ca="1" si="82"/>
        <v>0</v>
      </c>
      <c r="BP31" s="27">
        <f t="shared" ca="1" si="82"/>
        <v>0</v>
      </c>
      <c r="BQ31" s="27">
        <f t="shared" ca="1" si="82"/>
        <v>0</v>
      </c>
      <c r="BR31" s="27" t="str">
        <f t="shared" ca="1" si="82"/>
        <v>-</v>
      </c>
      <c r="BS31" s="27" t="str">
        <f t="shared" ca="1" si="82"/>
        <v>-</v>
      </c>
      <c r="BT31" s="27" t="str">
        <f t="shared" ca="1" si="82"/>
        <v>-</v>
      </c>
      <c r="BU31" s="27" t="str">
        <f t="shared" ca="1" si="83"/>
        <v>-</v>
      </c>
      <c r="BV31" s="27" t="str">
        <f t="shared" ca="1" si="83"/>
        <v>-</v>
      </c>
      <c r="BW31" s="27" t="str">
        <f t="shared" ca="1" si="83"/>
        <v>-</v>
      </c>
      <c r="BX31" s="27" t="str">
        <f t="shared" ca="1" si="83"/>
        <v>-</v>
      </c>
      <c r="BY31" s="27" t="str">
        <f t="shared" ca="1" si="83"/>
        <v>-</v>
      </c>
      <c r="BZ31" s="27" t="str">
        <f t="shared" ca="1" si="83"/>
        <v>-</v>
      </c>
      <c r="CA31" s="27">
        <f t="shared" ca="1" si="83"/>
        <v>2</v>
      </c>
      <c r="CB31" s="27" t="str">
        <f t="shared" ca="1" si="83"/>
        <v>-</v>
      </c>
      <c r="CC31" s="27" t="str">
        <f t="shared" ca="1" si="83"/>
        <v>-</v>
      </c>
      <c r="CD31" s="27" t="str">
        <f t="shared" ca="1" si="83"/>
        <v>-</v>
      </c>
      <c r="CE31" s="27" t="str">
        <f t="shared" ca="1" si="83"/>
        <v>-</v>
      </c>
      <c r="CF31" s="27" t="str">
        <f t="shared" ca="1" si="83"/>
        <v>-</v>
      </c>
      <c r="CG31" s="27" t="str">
        <f t="shared" ca="1" si="83"/>
        <v>-</v>
      </c>
      <c r="CH31" s="27">
        <f t="shared" ca="1" si="83"/>
        <v>0</v>
      </c>
      <c r="CI31" s="27" t="str">
        <f t="shared" ca="1" si="83"/>
        <v>-</v>
      </c>
      <c r="CJ31" s="27">
        <f t="shared" ca="1" si="83"/>
        <v>1</v>
      </c>
      <c r="CK31" s="27">
        <f t="shared" ca="1" si="84"/>
        <v>0</v>
      </c>
      <c r="CL31" s="27">
        <f t="shared" ca="1" si="84"/>
        <v>1</v>
      </c>
      <c r="CM31" s="27">
        <f t="shared" ca="1" si="84"/>
        <v>1</v>
      </c>
      <c r="CN31" s="27">
        <f t="shared" ca="1" si="84"/>
        <v>1</v>
      </c>
      <c r="CO31" s="27">
        <f t="shared" ca="1" si="84"/>
        <v>0</v>
      </c>
      <c r="CP31" s="27">
        <f t="shared" ca="1" si="84"/>
        <v>0</v>
      </c>
      <c r="CQ31" s="27">
        <f t="shared" ca="1" si="84"/>
        <v>0</v>
      </c>
      <c r="CR31" s="27">
        <f t="shared" ca="1" si="84"/>
        <v>-0.04</v>
      </c>
      <c r="CS31" s="27">
        <f t="shared" ca="1" si="84"/>
        <v>0.96</v>
      </c>
      <c r="CT31" s="27">
        <f t="shared" ca="1" si="84"/>
        <v>1.8</v>
      </c>
      <c r="CU31" s="27">
        <f t="shared" ca="1" si="84"/>
        <v>0.64</v>
      </c>
      <c r="CV31" s="27">
        <f t="shared" ca="1" si="84"/>
        <v>0.21</v>
      </c>
      <c r="CW31" s="27">
        <f t="shared" ca="1" si="84"/>
        <v>0.19</v>
      </c>
      <c r="CX31" s="27">
        <f t="shared" ca="1" si="84"/>
        <v>0</v>
      </c>
      <c r="CY31" s="27">
        <f t="shared" ca="1" si="84"/>
        <v>1</v>
      </c>
      <c r="CZ31" s="27">
        <f t="shared" ca="1" si="85"/>
        <v>0</v>
      </c>
      <c r="DA31" s="27">
        <f t="shared" ca="1" si="85"/>
        <v>0</v>
      </c>
      <c r="DB31" s="27">
        <f t="shared" ca="1" si="85"/>
        <v>0</v>
      </c>
      <c r="DC31" s="27">
        <f t="shared" ca="1" si="85"/>
        <v>0</v>
      </c>
      <c r="DD31" s="27">
        <f t="shared" ca="1" si="85"/>
        <v>0</v>
      </c>
      <c r="DE31" s="27">
        <f t="shared" ca="1" si="85"/>
        <v>0</v>
      </c>
      <c r="DF31" s="27">
        <f t="shared" ca="1" si="85"/>
        <v>0</v>
      </c>
      <c r="DG31" s="27" t="str">
        <f t="shared" ca="1" si="86"/>
        <v>-</v>
      </c>
      <c r="DH31" s="27" t="str">
        <f t="shared" ca="1" si="86"/>
        <v>-</v>
      </c>
      <c r="DI31" s="27" t="str">
        <f t="shared" ca="1" si="86"/>
        <v>-</v>
      </c>
      <c r="DJ31" s="27" t="str">
        <f t="shared" ca="1" si="86"/>
        <v>-</v>
      </c>
      <c r="DK31" s="27" t="str">
        <f t="shared" ca="1" si="86"/>
        <v>-</v>
      </c>
      <c r="DL31" s="27" t="str">
        <f t="shared" ca="1" si="86"/>
        <v>-</v>
      </c>
      <c r="DM31" s="50" t="b">
        <f t="shared" ca="1" si="100"/>
        <v>0</v>
      </c>
      <c r="DN31" s="50" t="b">
        <f t="shared" ca="1" si="100"/>
        <v>0</v>
      </c>
      <c r="DO31" s="50" t="b">
        <f t="shared" ca="1" si="100"/>
        <v>1</v>
      </c>
      <c r="DP31" s="215">
        <f ca="1">OFFSET(DP$5,$B31,0)-1</f>
        <v>0</v>
      </c>
      <c r="DQ31" s="27" t="str">
        <f t="shared" ca="1" si="87"/>
        <v>-</v>
      </c>
      <c r="DR31" s="27" t="str">
        <f t="shared" ca="1" si="87"/>
        <v>-</v>
      </c>
      <c r="DS31" s="27" t="str">
        <f t="shared" ca="1" si="87"/>
        <v>-</v>
      </c>
      <c r="DT31" s="27" t="str">
        <f t="shared" ca="1" si="87"/>
        <v>-</v>
      </c>
      <c r="DU31" s="27" t="str">
        <f t="shared" ca="1" si="88"/>
        <v>-</v>
      </c>
      <c r="DV31" s="27" t="b">
        <f t="shared" ca="1" si="88"/>
        <v>1</v>
      </c>
      <c r="DW31" s="27" t="str">
        <f t="shared" ca="1" si="88"/>
        <v>-</v>
      </c>
      <c r="DX31" s="27">
        <f t="shared" ca="1" si="88"/>
        <v>0</v>
      </c>
      <c r="DY31" s="27" t="str">
        <f t="shared" ca="1" si="88"/>
        <v>-</v>
      </c>
      <c r="DZ31" s="27" t="str">
        <f t="shared" ca="1" si="88"/>
        <v>-</v>
      </c>
      <c r="EA31" s="27">
        <f t="shared" ca="1" si="89"/>
        <v>500</v>
      </c>
      <c r="EB31" s="27">
        <f t="shared" ca="1" si="89"/>
        <v>500</v>
      </c>
      <c r="EC31" s="27">
        <f t="shared" ca="1" si="89"/>
        <v>1</v>
      </c>
      <c r="ED31" s="27">
        <f t="shared" ca="1" si="89"/>
        <v>0</v>
      </c>
      <c r="EE31" s="27">
        <f t="shared" ca="1" si="89"/>
        <v>1</v>
      </c>
      <c r="EF31" s="27">
        <f t="shared" ca="1" si="89"/>
        <v>1</v>
      </c>
      <c r="EG31" s="27">
        <f t="shared" ca="1" si="89"/>
        <v>0</v>
      </c>
      <c r="EH31" s="27" t="str">
        <f t="shared" ca="1" si="89"/>
        <v>-</v>
      </c>
      <c r="EI31" s="27" t="str">
        <f t="shared" ca="1" si="89"/>
        <v>-</v>
      </c>
      <c r="EJ31" s="27" t="str">
        <f t="shared" ca="1" si="89"/>
        <v>-</v>
      </c>
      <c r="EK31" s="27" t="str">
        <f t="shared" ca="1" si="89"/>
        <v>-</v>
      </c>
      <c r="EL31" s="27">
        <f t="shared" ca="1" si="90"/>
        <v>1</v>
      </c>
      <c r="EM31" s="27">
        <f t="shared" ca="1" si="90"/>
        <v>1</v>
      </c>
      <c r="EN31" s="27">
        <f t="shared" ca="1" si="90"/>
        <v>1</v>
      </c>
      <c r="EO31" s="27">
        <f t="shared" ca="1" si="90"/>
        <v>0</v>
      </c>
      <c r="EP31" s="27" t="str">
        <f t="shared" ca="1" si="90"/>
        <v>-</v>
      </c>
      <c r="EQ31" s="27" t="str">
        <f t="shared" ca="1" si="90"/>
        <v>-</v>
      </c>
      <c r="ER31" s="27">
        <f t="shared" ca="1" si="90"/>
        <v>0</v>
      </c>
      <c r="ES31" s="27">
        <f t="shared" ca="1" si="90"/>
        <v>0</v>
      </c>
      <c r="ET31" s="34">
        <v>0</v>
      </c>
    </row>
    <row r="32" spans="1:150" outlineLevel="2">
      <c r="A32" s="31">
        <f t="shared" si="77"/>
        <v>27</v>
      </c>
      <c r="B32" s="44">
        <f>$A$14</f>
        <v>9</v>
      </c>
      <c r="C32">
        <f t="shared" ca="1" si="91"/>
        <v>12</v>
      </c>
      <c r="D32" t="b">
        <f t="shared" ca="1" si="92"/>
        <v>0</v>
      </c>
      <c r="E32" t="b">
        <v>0</v>
      </c>
      <c r="F32" t="b">
        <f t="shared" ca="1" si="92"/>
        <v>0</v>
      </c>
      <c r="H32" s="47" t="str">
        <f ca="1">IF($CA32&lt;3,"M-M","Mat")&amp;IF($CF32=TRUE,"&amp;BBT","")&amp;IF($DX32&lt;&gt;0,"-mate EL","")&amp;IF($DM32," Aut","")&amp;IF($DN32," Win","")&amp;IF($DO32," Spr","")&amp;" Scan "&amp;$DP32&amp;" (F"&amp;3+IFERROR(1*$AP32,0)&amp;3+IFERROR(1*$AS32,0)&amp;"N"&amp;$AX32&amp;$AY32&amp;")"</f>
        <v>M-M&amp;BBT Aut Scan 3 (F33N14)</v>
      </c>
      <c r="I32" s="13" t="str">
        <f ca="1">IF(MATCH(H32,H$5:H32,0)=(COUNTA(H$5:H32)),"-","Dup")</f>
        <v>-</v>
      </c>
      <c r="J32" s="27" t="str">
        <f t="shared" ca="1" si="78"/>
        <v>-</v>
      </c>
      <c r="K32" s="27" t="str">
        <f t="shared" ca="1" si="78"/>
        <v>-</v>
      </c>
      <c r="L32" s="27" t="str">
        <f t="shared" ca="1" si="78"/>
        <v>-</v>
      </c>
      <c r="M32" s="27" t="str">
        <f t="shared" ca="1" si="78"/>
        <v>-</v>
      </c>
      <c r="N32" s="27" t="str">
        <f t="shared" ca="1" si="78"/>
        <v>-</v>
      </c>
      <c r="O32" s="27" t="str">
        <f t="shared" ca="1" si="78"/>
        <v>-</v>
      </c>
      <c r="P32" s="27" t="str">
        <f t="shared" ca="1" si="78"/>
        <v>-</v>
      </c>
      <c r="Q32" s="27">
        <f t="shared" ca="1" si="78"/>
        <v>0</v>
      </c>
      <c r="R32" s="27">
        <f t="shared" ca="1" si="78"/>
        <v>0</v>
      </c>
      <c r="S32" s="27" t="str">
        <f t="shared" ca="1" si="78"/>
        <v>-</v>
      </c>
      <c r="T32" s="27" t="str">
        <f t="shared" ca="1" si="78"/>
        <v>-</v>
      </c>
      <c r="U32" s="27" t="str">
        <f t="shared" ca="1" si="78"/>
        <v>-</v>
      </c>
      <c r="V32" s="27">
        <f t="shared" ca="1" si="78"/>
        <v>1</v>
      </c>
      <c r="W32" s="27">
        <f t="shared" ca="1" si="78"/>
        <v>1</v>
      </c>
      <c r="X32" s="27" t="str">
        <f t="shared" ca="1" si="78"/>
        <v>-</v>
      </c>
      <c r="Y32" s="27" t="str">
        <f t="shared" ca="1" si="78"/>
        <v>-</v>
      </c>
      <c r="Z32" s="27" t="str">
        <f t="shared" ca="1" si="99"/>
        <v>-</v>
      </c>
      <c r="AA32" s="27" t="str">
        <f t="shared" ca="1" si="99"/>
        <v>-</v>
      </c>
      <c r="AB32" s="27" t="str">
        <f t="shared" ca="1" si="99"/>
        <v>-</v>
      </c>
      <c r="AC32" s="27">
        <f t="shared" ca="1" si="99"/>
        <v>1</v>
      </c>
      <c r="AD32" s="27" t="str">
        <f t="shared" ca="1" si="99"/>
        <v>-</v>
      </c>
      <c r="AE32" s="27" t="str">
        <f t="shared" ca="1" si="99"/>
        <v>-</v>
      </c>
      <c r="AF32" s="27" t="str">
        <f t="shared" ca="1" si="99"/>
        <v>-</v>
      </c>
      <c r="AG32" s="27" t="str">
        <f t="shared" ca="1" si="99"/>
        <v>-</v>
      </c>
      <c r="AH32" s="27" t="str">
        <f t="shared" ca="1" si="99"/>
        <v>-</v>
      </c>
      <c r="AI32" s="27" t="str">
        <f t="shared" ca="1" si="99"/>
        <v>-</v>
      </c>
      <c r="AJ32" s="27" t="str">
        <f t="shared" ca="1" si="97"/>
        <v>-</v>
      </c>
      <c r="AK32" s="27" t="str">
        <f t="shared" ca="1" si="97"/>
        <v>-</v>
      </c>
      <c r="AL32" s="27" t="str">
        <f t="shared" ca="1" si="97"/>
        <v>-</v>
      </c>
      <c r="AM32" s="27" t="str">
        <f t="shared" ca="1" si="97"/>
        <v>-</v>
      </c>
      <c r="AN32" s="27" t="str">
        <f t="shared" ca="1" si="97"/>
        <v>-</v>
      </c>
      <c r="AO32" s="27" t="str">
        <f t="shared" ca="1" si="97"/>
        <v>-</v>
      </c>
      <c r="AP32" s="27" t="str">
        <f t="shared" ca="1" si="97"/>
        <v>-</v>
      </c>
      <c r="AQ32" s="27" t="str">
        <f t="shared" ca="1" si="97"/>
        <v>-</v>
      </c>
      <c r="AR32" s="27" t="str">
        <f t="shared" ca="1" si="97"/>
        <v>-</v>
      </c>
      <c r="AS32" s="27" t="str">
        <f t="shared" ca="1" si="97"/>
        <v>-</v>
      </c>
      <c r="AT32" s="27" t="str">
        <f t="shared" ca="1" si="79"/>
        <v>-</v>
      </c>
      <c r="AU32" s="27" t="str">
        <f t="shared" ca="1" si="79"/>
        <v>-</v>
      </c>
      <c r="AV32" s="27" t="str">
        <f t="shared" ca="1" si="79"/>
        <v>-</v>
      </c>
      <c r="AW32" s="27" t="str">
        <f t="shared" ca="1" si="79"/>
        <v>-</v>
      </c>
      <c r="AX32" s="49">
        <f ca="1">OFFSET(AX32,-4,0)</f>
        <v>1</v>
      </c>
      <c r="AY32" s="49">
        <f ca="1">OFFSET(AY32,-4,0)</f>
        <v>4</v>
      </c>
      <c r="AZ32" s="49">
        <f ca="1">OFFSET(AZ32,-4,0)</f>
        <v>0</v>
      </c>
      <c r="BA32" s="49">
        <f ca="1">OFFSET(BA32,-4,0)</f>
        <v>1</v>
      </c>
      <c r="BB32" s="49">
        <f ca="1">OFFSET(BB32,-4,0)</f>
        <v>-1</v>
      </c>
      <c r="BC32" s="27" t="str">
        <f t="shared" ca="1" si="80"/>
        <v>-</v>
      </c>
      <c r="BD32" s="27" t="str">
        <f t="shared" ca="1" si="80"/>
        <v>-</v>
      </c>
      <c r="BE32" s="27" t="str">
        <f t="shared" ca="1" si="80"/>
        <v>-</v>
      </c>
      <c r="BF32" s="27" t="str">
        <f t="shared" ca="1" si="80"/>
        <v>-</v>
      </c>
      <c r="BG32" s="27" t="str">
        <f t="shared" ca="1" si="80"/>
        <v>-</v>
      </c>
      <c r="BH32" s="26">
        <v>0.3</v>
      </c>
      <c r="BI32" s="26">
        <v>0.7</v>
      </c>
      <c r="BJ32" s="26">
        <v>-0.2</v>
      </c>
      <c r="BK32" s="26">
        <v>1.4</v>
      </c>
      <c r="BL32" s="27" t="str">
        <f t="shared" ca="1" si="81"/>
        <v>-</v>
      </c>
      <c r="BM32" s="27" t="str">
        <f t="shared" ca="1" si="81"/>
        <v>-</v>
      </c>
      <c r="BN32" s="27">
        <f t="shared" ca="1" si="82"/>
        <v>0</v>
      </c>
      <c r="BO32" s="27">
        <f t="shared" ca="1" si="82"/>
        <v>0</v>
      </c>
      <c r="BP32" s="27">
        <f t="shared" ca="1" si="82"/>
        <v>0</v>
      </c>
      <c r="BQ32" s="27">
        <f t="shared" ca="1" si="82"/>
        <v>0</v>
      </c>
      <c r="BR32" s="27" t="str">
        <f t="shared" ca="1" si="82"/>
        <v>-</v>
      </c>
      <c r="BS32" s="27" t="str">
        <f t="shared" ca="1" si="82"/>
        <v>-</v>
      </c>
      <c r="BT32" s="27" t="str">
        <f t="shared" ca="1" si="82"/>
        <v>-</v>
      </c>
      <c r="BU32" s="27" t="str">
        <f t="shared" ca="1" si="83"/>
        <v>-</v>
      </c>
      <c r="BV32" s="27" t="str">
        <f t="shared" ca="1" si="83"/>
        <v>-</v>
      </c>
      <c r="BW32" s="27" t="str">
        <f t="shared" ca="1" si="83"/>
        <v>-</v>
      </c>
      <c r="BX32" s="27" t="str">
        <f t="shared" ca="1" si="83"/>
        <v>-</v>
      </c>
      <c r="BY32" s="27" t="str">
        <f t="shared" ca="1" si="83"/>
        <v>-</v>
      </c>
      <c r="BZ32" s="27" t="str">
        <f t="shared" ca="1" si="83"/>
        <v>-</v>
      </c>
      <c r="CA32" s="27">
        <f t="shared" ca="1" si="83"/>
        <v>2</v>
      </c>
      <c r="CB32" s="27" t="str">
        <f t="shared" ca="1" si="83"/>
        <v>-</v>
      </c>
      <c r="CC32" s="27" t="str">
        <f t="shared" ca="1" si="83"/>
        <v>-</v>
      </c>
      <c r="CD32" s="27" t="str">
        <f t="shared" ca="1" si="83"/>
        <v>-</v>
      </c>
      <c r="CE32" s="27" t="str">
        <f t="shared" ca="1" si="83"/>
        <v>-</v>
      </c>
      <c r="CF32" s="27" t="b">
        <f t="shared" ca="1" si="83"/>
        <v>1</v>
      </c>
      <c r="CG32" s="27" t="str">
        <f t="shared" ca="1" si="83"/>
        <v>-</v>
      </c>
      <c r="CH32" s="27">
        <f t="shared" ca="1" si="83"/>
        <v>0</v>
      </c>
      <c r="CI32" s="27" t="str">
        <f t="shared" ca="1" si="83"/>
        <v>-</v>
      </c>
      <c r="CJ32" s="27">
        <f t="shared" ca="1" si="83"/>
        <v>1</v>
      </c>
      <c r="CK32" s="27">
        <f t="shared" ca="1" si="84"/>
        <v>0</v>
      </c>
      <c r="CL32" s="27">
        <f t="shared" ca="1" si="84"/>
        <v>1</v>
      </c>
      <c r="CM32" s="27">
        <f t="shared" ca="1" si="84"/>
        <v>1</v>
      </c>
      <c r="CN32" s="27">
        <f t="shared" ca="1" si="84"/>
        <v>1</v>
      </c>
      <c r="CO32" s="27">
        <f t="shared" ca="1" si="84"/>
        <v>0</v>
      </c>
      <c r="CP32" s="27">
        <f t="shared" ca="1" si="84"/>
        <v>0</v>
      </c>
      <c r="CQ32" s="27">
        <f t="shared" ca="1" si="84"/>
        <v>0</v>
      </c>
      <c r="CR32" s="27">
        <f t="shared" ca="1" si="84"/>
        <v>-0.04</v>
      </c>
      <c r="CS32" s="27">
        <f t="shared" ca="1" si="84"/>
        <v>0.96</v>
      </c>
      <c r="CT32" s="27">
        <f t="shared" ca="1" si="84"/>
        <v>1.8</v>
      </c>
      <c r="CU32" s="27">
        <f t="shared" ca="1" si="84"/>
        <v>0.64</v>
      </c>
      <c r="CV32" s="27">
        <f t="shared" ca="1" si="84"/>
        <v>0.21</v>
      </c>
      <c r="CW32" s="27">
        <f t="shared" ca="1" si="84"/>
        <v>0.19</v>
      </c>
      <c r="CX32" s="27">
        <f t="shared" ca="1" si="84"/>
        <v>0</v>
      </c>
      <c r="CY32" s="27">
        <f t="shared" ca="1" si="84"/>
        <v>1</v>
      </c>
      <c r="CZ32" s="27">
        <f t="shared" ca="1" si="85"/>
        <v>0</v>
      </c>
      <c r="DA32" s="27">
        <f t="shared" ca="1" si="85"/>
        <v>0</v>
      </c>
      <c r="DB32" s="27">
        <f t="shared" ca="1" si="85"/>
        <v>0</v>
      </c>
      <c r="DC32" s="27">
        <f t="shared" ca="1" si="85"/>
        <v>0</v>
      </c>
      <c r="DD32" s="27">
        <f t="shared" ca="1" si="85"/>
        <v>0</v>
      </c>
      <c r="DE32" s="27">
        <f t="shared" ca="1" si="85"/>
        <v>0</v>
      </c>
      <c r="DF32" s="27">
        <f t="shared" ca="1" si="85"/>
        <v>0</v>
      </c>
      <c r="DG32" s="27" t="str">
        <f t="shared" ca="1" si="86"/>
        <v>-</v>
      </c>
      <c r="DH32" s="27" t="str">
        <f t="shared" ca="1" si="86"/>
        <v>-</v>
      </c>
      <c r="DI32" s="27" t="str">
        <f t="shared" ca="1" si="86"/>
        <v>-</v>
      </c>
      <c r="DJ32" s="27" t="str">
        <f t="shared" ca="1" si="86"/>
        <v>-</v>
      </c>
      <c r="DK32" s="27" t="str">
        <f t="shared" ca="1" si="86"/>
        <v>-</v>
      </c>
      <c r="DL32" s="27" t="str">
        <f t="shared" ca="1" si="86"/>
        <v>-</v>
      </c>
      <c r="DM32" s="49" t="b">
        <f t="shared" ref="DM32:DP52" ca="1" si="101">OFFSET(DM32,-12,0)</f>
        <v>1</v>
      </c>
      <c r="DN32" s="49" t="b">
        <f t="shared" ca="1" si="101"/>
        <v>0</v>
      </c>
      <c r="DO32" s="49" t="b">
        <f t="shared" ca="1" si="101"/>
        <v>0</v>
      </c>
      <c r="DP32" s="49">
        <f t="shared" ca="1" si="101"/>
        <v>3</v>
      </c>
      <c r="DQ32" s="27" t="str">
        <f t="shared" ca="1" si="87"/>
        <v>-</v>
      </c>
      <c r="DR32" s="27" t="str">
        <f t="shared" ca="1" si="87"/>
        <v>-</v>
      </c>
      <c r="DS32" s="27" t="str">
        <f t="shared" ca="1" si="87"/>
        <v>-</v>
      </c>
      <c r="DT32" s="27" t="str">
        <f t="shared" ca="1" si="87"/>
        <v>-</v>
      </c>
      <c r="DU32" s="27" t="str">
        <f t="shared" ca="1" si="88"/>
        <v>-</v>
      </c>
      <c r="DV32" s="27" t="b">
        <f t="shared" ca="1" si="88"/>
        <v>1</v>
      </c>
      <c r="DW32" s="27" t="str">
        <f t="shared" ca="1" si="88"/>
        <v>-</v>
      </c>
      <c r="DX32" s="27">
        <f t="shared" ca="1" si="88"/>
        <v>0</v>
      </c>
      <c r="DY32" s="27" t="str">
        <f t="shared" ca="1" si="88"/>
        <v>-</v>
      </c>
      <c r="DZ32" s="27" t="str">
        <f t="shared" ca="1" si="88"/>
        <v>-</v>
      </c>
      <c r="EA32" s="27">
        <f t="shared" ca="1" si="89"/>
        <v>500</v>
      </c>
      <c r="EB32" s="27">
        <f t="shared" ca="1" si="89"/>
        <v>500</v>
      </c>
      <c r="EC32" s="27">
        <f t="shared" ca="1" si="89"/>
        <v>1</v>
      </c>
      <c r="ED32" s="27">
        <f t="shared" ca="1" si="89"/>
        <v>0</v>
      </c>
      <c r="EE32" s="27">
        <f t="shared" ca="1" si="89"/>
        <v>1</v>
      </c>
      <c r="EF32" s="27">
        <f t="shared" ca="1" si="89"/>
        <v>1</v>
      </c>
      <c r="EG32" s="27">
        <f t="shared" ca="1" si="89"/>
        <v>0</v>
      </c>
      <c r="EH32" s="27" t="str">
        <f t="shared" ca="1" si="89"/>
        <v>-</v>
      </c>
      <c r="EI32" s="27" t="str">
        <f t="shared" ca="1" si="89"/>
        <v>-</v>
      </c>
      <c r="EJ32" s="27" t="str">
        <f t="shared" ca="1" si="89"/>
        <v>-</v>
      </c>
      <c r="EK32" s="27" t="str">
        <f t="shared" ca="1" si="89"/>
        <v>-</v>
      </c>
      <c r="EL32" s="27">
        <f t="shared" ca="1" si="90"/>
        <v>1</v>
      </c>
      <c r="EM32" s="27">
        <f t="shared" ca="1" si="90"/>
        <v>1</v>
      </c>
      <c r="EN32" s="27">
        <f t="shared" ca="1" si="90"/>
        <v>1</v>
      </c>
      <c r="EO32" s="27">
        <f t="shared" ca="1" si="90"/>
        <v>0</v>
      </c>
      <c r="EP32" s="27" t="str">
        <f t="shared" ca="1" si="90"/>
        <v>-</v>
      </c>
      <c r="EQ32" s="27" t="str">
        <f t="shared" ca="1" si="90"/>
        <v>-</v>
      </c>
      <c r="ER32" s="27">
        <f t="shared" ca="1" si="90"/>
        <v>0</v>
      </c>
      <c r="ES32" s="27">
        <f t="shared" ca="1" si="90"/>
        <v>0</v>
      </c>
      <c r="ET32" s="34">
        <v>0</v>
      </c>
    </row>
    <row r="33" spans="1:150" outlineLevel="3">
      <c r="A33" s="31">
        <f t="shared" si="77"/>
        <v>28</v>
      </c>
      <c r="B33" s="37">
        <f>$A32</f>
        <v>27</v>
      </c>
      <c r="C33">
        <f t="shared" ca="1" si="91"/>
        <v>12</v>
      </c>
      <c r="D33" t="b">
        <f t="shared" ca="1" si="92"/>
        <v>0</v>
      </c>
      <c r="E33" t="b">
        <v>0</v>
      </c>
      <c r="F33" t="b">
        <f t="shared" ca="1" si="92"/>
        <v>0</v>
      </c>
      <c r="H33" s="47" t="str">
        <f ca="1">IF($CA33&lt;3,"M-M","Mat")&amp;IF($CF33=TRUE,"&amp;BBT","")&amp;IF($DX33&lt;&gt;0,"-mate EL","")&amp;IF($DM33," Aut","")&amp;IF($DN33," Win","")&amp;IF($DO33," Spr","")&amp;" Scan "&amp;$DP33&amp;" (F"&amp;3+IFERROR(1*$AP33,0)&amp;3+IFERROR(1*$AS33,0)&amp;"N"&amp;$AX33&amp;$AY33&amp;")"</f>
        <v>M-M&amp;BBT Aut Scan 2 (F33N14)</v>
      </c>
      <c r="I33" s="13" t="str">
        <f ca="1">IF(MATCH(H33,H$5:H33,0)=(COUNTA(H$5:H33)),"-","Dup")</f>
        <v>-</v>
      </c>
      <c r="J33" s="27" t="str">
        <f t="shared" ca="1" si="78"/>
        <v>-</v>
      </c>
      <c r="K33" s="27" t="str">
        <f t="shared" ca="1" si="78"/>
        <v>-</v>
      </c>
      <c r="L33" s="27" t="str">
        <f t="shared" ca="1" si="78"/>
        <v>-</v>
      </c>
      <c r="M33" s="27" t="str">
        <f t="shared" ca="1" si="78"/>
        <v>-</v>
      </c>
      <c r="N33" s="27" t="str">
        <f t="shared" ca="1" si="78"/>
        <v>-</v>
      </c>
      <c r="O33" s="27" t="str">
        <f t="shared" ca="1" si="78"/>
        <v>-</v>
      </c>
      <c r="P33" s="27" t="str">
        <f t="shared" ca="1" si="78"/>
        <v>-</v>
      </c>
      <c r="Q33" s="27">
        <f t="shared" ca="1" si="78"/>
        <v>0</v>
      </c>
      <c r="R33" s="27">
        <f t="shared" ca="1" si="78"/>
        <v>0</v>
      </c>
      <c r="S33" s="27" t="str">
        <f t="shared" ca="1" si="78"/>
        <v>-</v>
      </c>
      <c r="T33" s="27" t="str">
        <f t="shared" ca="1" si="78"/>
        <v>-</v>
      </c>
      <c r="U33" s="27" t="str">
        <f t="shared" ca="1" si="78"/>
        <v>-</v>
      </c>
      <c r="V33" s="27">
        <f t="shared" ca="1" si="78"/>
        <v>1</v>
      </c>
      <c r="W33" s="27">
        <f t="shared" ca="1" si="78"/>
        <v>1</v>
      </c>
      <c r="X33" s="27" t="str">
        <f t="shared" ca="1" si="78"/>
        <v>-</v>
      </c>
      <c r="Y33" s="27" t="str">
        <f t="shared" ca="1" si="78"/>
        <v>-</v>
      </c>
      <c r="Z33" s="27" t="str">
        <f t="shared" ca="1" si="99"/>
        <v>-</v>
      </c>
      <c r="AA33" s="27" t="str">
        <f t="shared" ca="1" si="99"/>
        <v>-</v>
      </c>
      <c r="AB33" s="27" t="str">
        <f t="shared" ca="1" si="99"/>
        <v>-</v>
      </c>
      <c r="AC33" s="27">
        <f t="shared" ca="1" si="99"/>
        <v>1</v>
      </c>
      <c r="AD33" s="27" t="str">
        <f t="shared" ca="1" si="99"/>
        <v>-</v>
      </c>
      <c r="AE33" s="27" t="str">
        <f t="shared" ca="1" si="99"/>
        <v>-</v>
      </c>
      <c r="AF33" s="27" t="str">
        <f t="shared" ca="1" si="99"/>
        <v>-</v>
      </c>
      <c r="AG33" s="27" t="str">
        <f t="shared" ca="1" si="99"/>
        <v>-</v>
      </c>
      <c r="AH33" s="27" t="str">
        <f t="shared" ca="1" si="99"/>
        <v>-</v>
      </c>
      <c r="AI33" s="27" t="str">
        <f t="shared" ca="1" si="99"/>
        <v>-</v>
      </c>
      <c r="AJ33" s="27" t="str">
        <f t="shared" ca="1" si="97"/>
        <v>-</v>
      </c>
      <c r="AK33" s="27" t="str">
        <f t="shared" ca="1" si="97"/>
        <v>-</v>
      </c>
      <c r="AL33" s="27" t="str">
        <f t="shared" ca="1" si="97"/>
        <v>-</v>
      </c>
      <c r="AM33" s="27" t="str">
        <f t="shared" ca="1" si="97"/>
        <v>-</v>
      </c>
      <c r="AN33" s="27" t="str">
        <f t="shared" ca="1" si="97"/>
        <v>-</v>
      </c>
      <c r="AO33" s="27" t="str">
        <f t="shared" ca="1" si="97"/>
        <v>-</v>
      </c>
      <c r="AP33" s="27" t="str">
        <f t="shared" ca="1" si="97"/>
        <v>-</v>
      </c>
      <c r="AQ33" s="27" t="str">
        <f t="shared" ca="1" si="97"/>
        <v>-</v>
      </c>
      <c r="AR33" s="27" t="str">
        <f t="shared" ca="1" si="97"/>
        <v>-</v>
      </c>
      <c r="AS33" s="27" t="str">
        <f t="shared" ca="1" si="97"/>
        <v>-</v>
      </c>
      <c r="AT33" s="27" t="str">
        <f t="shared" ca="1" si="79"/>
        <v>-</v>
      </c>
      <c r="AU33" s="27" t="str">
        <f t="shared" ca="1" si="79"/>
        <v>-</v>
      </c>
      <c r="AV33" s="27" t="str">
        <f t="shared" ca="1" si="79"/>
        <v>-</v>
      </c>
      <c r="AW33" s="27" t="str">
        <f t="shared" ca="1" si="79"/>
        <v>-</v>
      </c>
      <c r="AX33" s="27">
        <f t="shared" ca="1" si="79"/>
        <v>1</v>
      </c>
      <c r="AY33" s="27">
        <f t="shared" ca="1" si="79"/>
        <v>4</v>
      </c>
      <c r="AZ33" s="27">
        <f t="shared" ca="1" si="79"/>
        <v>0</v>
      </c>
      <c r="BA33" s="27">
        <f t="shared" ca="1" si="79"/>
        <v>1</v>
      </c>
      <c r="BB33" s="27">
        <f t="shared" ca="1" si="79"/>
        <v>-1</v>
      </c>
      <c r="BC33" s="27" t="str">
        <f t="shared" ca="1" si="80"/>
        <v>-</v>
      </c>
      <c r="BD33" s="27" t="str">
        <f t="shared" ca="1" si="80"/>
        <v>-</v>
      </c>
      <c r="BE33" s="27" t="str">
        <f t="shared" ca="1" si="80"/>
        <v>-</v>
      </c>
      <c r="BF33" s="27" t="str">
        <f t="shared" ca="1" si="80"/>
        <v>-</v>
      </c>
      <c r="BG33" s="27" t="str">
        <f t="shared" ca="1" si="80"/>
        <v>-</v>
      </c>
      <c r="BH33" s="50">
        <f t="shared" ca="1" si="95"/>
        <v>0.3</v>
      </c>
      <c r="BI33" s="50">
        <f t="shared" ca="1" si="93"/>
        <v>0.7</v>
      </c>
      <c r="BJ33" s="50">
        <f t="shared" ca="1" si="93"/>
        <v>-0.2</v>
      </c>
      <c r="BK33" s="50">
        <f t="shared" ca="1" si="93"/>
        <v>1.4</v>
      </c>
      <c r="BL33" s="27" t="str">
        <f t="shared" ca="1" si="81"/>
        <v>-</v>
      </c>
      <c r="BM33" s="27" t="str">
        <f t="shared" ca="1" si="81"/>
        <v>-</v>
      </c>
      <c r="BN33" s="27">
        <f t="shared" ca="1" si="82"/>
        <v>0</v>
      </c>
      <c r="BO33" s="27">
        <f t="shared" ca="1" si="82"/>
        <v>0</v>
      </c>
      <c r="BP33" s="27">
        <f t="shared" ca="1" si="82"/>
        <v>0</v>
      </c>
      <c r="BQ33" s="27">
        <f t="shared" ca="1" si="82"/>
        <v>0</v>
      </c>
      <c r="BR33" s="27" t="str">
        <f t="shared" ca="1" si="82"/>
        <v>-</v>
      </c>
      <c r="BS33" s="27" t="str">
        <f t="shared" ca="1" si="82"/>
        <v>-</v>
      </c>
      <c r="BT33" s="27" t="str">
        <f t="shared" ca="1" si="82"/>
        <v>-</v>
      </c>
      <c r="BU33" s="27" t="str">
        <f t="shared" ca="1" si="83"/>
        <v>-</v>
      </c>
      <c r="BV33" s="27" t="str">
        <f t="shared" ca="1" si="83"/>
        <v>-</v>
      </c>
      <c r="BW33" s="27" t="str">
        <f t="shared" ca="1" si="83"/>
        <v>-</v>
      </c>
      <c r="BX33" s="27" t="str">
        <f t="shared" ca="1" si="83"/>
        <v>-</v>
      </c>
      <c r="BY33" s="27" t="str">
        <f t="shared" ca="1" si="83"/>
        <v>-</v>
      </c>
      <c r="BZ33" s="27" t="str">
        <f t="shared" ca="1" si="83"/>
        <v>-</v>
      </c>
      <c r="CA33" s="27">
        <f t="shared" ca="1" si="83"/>
        <v>2</v>
      </c>
      <c r="CB33" s="27" t="str">
        <f t="shared" ca="1" si="83"/>
        <v>-</v>
      </c>
      <c r="CC33" s="27" t="str">
        <f t="shared" ca="1" si="83"/>
        <v>-</v>
      </c>
      <c r="CD33" s="27" t="str">
        <f t="shared" ca="1" si="83"/>
        <v>-</v>
      </c>
      <c r="CE33" s="27" t="str">
        <f t="shared" ca="1" si="83"/>
        <v>-</v>
      </c>
      <c r="CF33" s="27" t="b">
        <f t="shared" ca="1" si="83"/>
        <v>1</v>
      </c>
      <c r="CG33" s="27" t="str">
        <f t="shared" ca="1" si="83"/>
        <v>-</v>
      </c>
      <c r="CH33" s="27">
        <f t="shared" ca="1" si="83"/>
        <v>0</v>
      </c>
      <c r="CI33" s="27" t="str">
        <f t="shared" ca="1" si="83"/>
        <v>-</v>
      </c>
      <c r="CJ33" s="27">
        <f t="shared" ca="1" si="83"/>
        <v>1</v>
      </c>
      <c r="CK33" s="27">
        <f t="shared" ca="1" si="84"/>
        <v>0</v>
      </c>
      <c r="CL33" s="27">
        <f t="shared" ca="1" si="84"/>
        <v>1</v>
      </c>
      <c r="CM33" s="27">
        <f t="shared" ca="1" si="84"/>
        <v>1</v>
      </c>
      <c r="CN33" s="27">
        <f t="shared" ca="1" si="84"/>
        <v>1</v>
      </c>
      <c r="CO33" s="27">
        <f t="shared" ca="1" si="84"/>
        <v>0</v>
      </c>
      <c r="CP33" s="27">
        <f t="shared" ca="1" si="84"/>
        <v>0</v>
      </c>
      <c r="CQ33" s="27">
        <f t="shared" ca="1" si="84"/>
        <v>0</v>
      </c>
      <c r="CR33" s="27">
        <f t="shared" ca="1" si="84"/>
        <v>-0.04</v>
      </c>
      <c r="CS33" s="27">
        <f t="shared" ca="1" si="84"/>
        <v>0.96</v>
      </c>
      <c r="CT33" s="27">
        <f t="shared" ca="1" si="84"/>
        <v>1.8</v>
      </c>
      <c r="CU33" s="27">
        <f t="shared" ca="1" si="84"/>
        <v>0.64</v>
      </c>
      <c r="CV33" s="27">
        <f t="shared" ca="1" si="84"/>
        <v>0.21</v>
      </c>
      <c r="CW33" s="27">
        <f t="shared" ca="1" si="84"/>
        <v>0.19</v>
      </c>
      <c r="CX33" s="27">
        <f t="shared" ca="1" si="84"/>
        <v>0</v>
      </c>
      <c r="CY33" s="27">
        <f t="shared" ca="1" si="84"/>
        <v>1</v>
      </c>
      <c r="CZ33" s="27">
        <f t="shared" ca="1" si="85"/>
        <v>0</v>
      </c>
      <c r="DA33" s="27">
        <f t="shared" ca="1" si="85"/>
        <v>0</v>
      </c>
      <c r="DB33" s="27">
        <f t="shared" ca="1" si="85"/>
        <v>0</v>
      </c>
      <c r="DC33" s="27">
        <f t="shared" ca="1" si="85"/>
        <v>0</v>
      </c>
      <c r="DD33" s="27">
        <f t="shared" ca="1" si="85"/>
        <v>0</v>
      </c>
      <c r="DE33" s="27">
        <f t="shared" ca="1" si="85"/>
        <v>0</v>
      </c>
      <c r="DF33" s="27">
        <f t="shared" ca="1" si="85"/>
        <v>0</v>
      </c>
      <c r="DG33" s="27" t="str">
        <f t="shared" ca="1" si="86"/>
        <v>-</v>
      </c>
      <c r="DH33" s="27" t="str">
        <f t="shared" ca="1" si="86"/>
        <v>-</v>
      </c>
      <c r="DI33" s="27" t="str">
        <f t="shared" ca="1" si="86"/>
        <v>-</v>
      </c>
      <c r="DJ33" s="27" t="str">
        <f t="shared" ca="1" si="86"/>
        <v>-</v>
      </c>
      <c r="DK33" s="27" t="str">
        <f t="shared" ca="1" si="86"/>
        <v>-</v>
      </c>
      <c r="DL33" s="27" t="str">
        <f t="shared" ca="1" si="86"/>
        <v>-</v>
      </c>
      <c r="DM33" s="49" t="b">
        <f t="shared" ca="1" si="101"/>
        <v>1</v>
      </c>
      <c r="DN33" s="49" t="b">
        <f t="shared" ca="1" si="101"/>
        <v>0</v>
      </c>
      <c r="DO33" s="49" t="b">
        <f t="shared" ca="1" si="101"/>
        <v>0</v>
      </c>
      <c r="DP33" s="49">
        <f t="shared" ca="1" si="101"/>
        <v>2</v>
      </c>
      <c r="DQ33" s="27" t="str">
        <f t="shared" ca="1" si="87"/>
        <v>-</v>
      </c>
      <c r="DR33" s="27" t="str">
        <f t="shared" ca="1" si="87"/>
        <v>-</v>
      </c>
      <c r="DS33" s="27" t="str">
        <f t="shared" ca="1" si="87"/>
        <v>-</v>
      </c>
      <c r="DT33" s="27" t="str">
        <f t="shared" ca="1" si="87"/>
        <v>-</v>
      </c>
      <c r="DU33" s="27" t="str">
        <f t="shared" ca="1" si="88"/>
        <v>-</v>
      </c>
      <c r="DV33" s="27" t="b">
        <f t="shared" ca="1" si="88"/>
        <v>1</v>
      </c>
      <c r="DW33" s="27" t="str">
        <f t="shared" ca="1" si="88"/>
        <v>-</v>
      </c>
      <c r="DX33" s="27">
        <f t="shared" ca="1" si="88"/>
        <v>0</v>
      </c>
      <c r="DY33" s="27" t="str">
        <f t="shared" ca="1" si="88"/>
        <v>-</v>
      </c>
      <c r="DZ33" s="27" t="str">
        <f t="shared" ca="1" si="88"/>
        <v>-</v>
      </c>
      <c r="EA33" s="27">
        <f t="shared" ca="1" si="89"/>
        <v>500</v>
      </c>
      <c r="EB33" s="27">
        <f t="shared" ca="1" si="89"/>
        <v>500</v>
      </c>
      <c r="EC33" s="27">
        <f t="shared" ca="1" si="89"/>
        <v>1</v>
      </c>
      <c r="ED33" s="27">
        <f t="shared" ca="1" si="89"/>
        <v>0</v>
      </c>
      <c r="EE33" s="27">
        <f t="shared" ca="1" si="89"/>
        <v>1</v>
      </c>
      <c r="EF33" s="27">
        <f t="shared" ca="1" si="89"/>
        <v>1</v>
      </c>
      <c r="EG33" s="27">
        <f t="shared" ca="1" si="89"/>
        <v>0</v>
      </c>
      <c r="EH33" s="27" t="str">
        <f t="shared" ca="1" si="89"/>
        <v>-</v>
      </c>
      <c r="EI33" s="27" t="str">
        <f t="shared" ca="1" si="89"/>
        <v>-</v>
      </c>
      <c r="EJ33" s="27" t="str">
        <f t="shared" ca="1" si="89"/>
        <v>-</v>
      </c>
      <c r="EK33" s="27" t="str">
        <f t="shared" ca="1" si="89"/>
        <v>-</v>
      </c>
      <c r="EL33" s="27">
        <f t="shared" ca="1" si="90"/>
        <v>1</v>
      </c>
      <c r="EM33" s="27">
        <f t="shared" ca="1" si="90"/>
        <v>1</v>
      </c>
      <c r="EN33" s="27">
        <f t="shared" ca="1" si="90"/>
        <v>1</v>
      </c>
      <c r="EO33" s="27">
        <f t="shared" ca="1" si="90"/>
        <v>0</v>
      </c>
      <c r="EP33" s="27" t="str">
        <f t="shared" ca="1" si="90"/>
        <v>-</v>
      </c>
      <c r="EQ33" s="27" t="str">
        <f t="shared" ca="1" si="90"/>
        <v>-</v>
      </c>
      <c r="ER33" s="27">
        <f t="shared" ca="1" si="90"/>
        <v>0</v>
      </c>
      <c r="ES33" s="27">
        <f t="shared" ca="1" si="90"/>
        <v>0</v>
      </c>
      <c r="ET33" s="34">
        <v>0</v>
      </c>
    </row>
    <row r="34" spans="1:150" outlineLevel="3">
      <c r="A34" s="31">
        <f t="shared" si="77"/>
        <v>29</v>
      </c>
      <c r="B34" s="37">
        <f>$A33</f>
        <v>28</v>
      </c>
      <c r="C34">
        <f t="shared" ca="1" si="91"/>
        <v>12</v>
      </c>
      <c r="D34" t="b">
        <f t="shared" ca="1" si="92"/>
        <v>1</v>
      </c>
      <c r="E34" t="b">
        <v>0</v>
      </c>
      <c r="F34" t="b">
        <f t="shared" ca="1" si="92"/>
        <v>1</v>
      </c>
      <c r="H34" s="47" t="str">
        <f ca="1">IF($CA34&lt;3,"M-M","Mat")&amp;IF($CF34=TRUE,"&amp;BBT","")&amp;IF($DX34&lt;&gt;0,"-mate EL","")&amp;IF($DM34," Aut","")&amp;IF($DN34," Win","")&amp;IF($DO34," Spr","")&amp;" Scan "&amp;$DP34&amp;" (F"&amp;3+IFERROR(1*$AP34,0)&amp;3+IFERROR(1*$AS34,0)&amp;"N"&amp;$AX34&amp;$AY34&amp;")"</f>
        <v>M-M&amp;BBT Aut Scan 1 (F33N14)</v>
      </c>
      <c r="I34" s="13" t="str">
        <f ca="1">IF(MATCH(H34,H$5:H34,0)=(COUNTA(H$5:H34)),"-","Dup")</f>
        <v>-</v>
      </c>
      <c r="J34" s="27" t="str">
        <f t="shared" ca="1" si="78"/>
        <v>-</v>
      </c>
      <c r="K34" s="27" t="str">
        <f t="shared" ca="1" si="78"/>
        <v>-</v>
      </c>
      <c r="L34" s="27" t="str">
        <f t="shared" ca="1" si="78"/>
        <v>-</v>
      </c>
      <c r="M34" s="27" t="str">
        <f t="shared" ca="1" si="78"/>
        <v>-</v>
      </c>
      <c r="N34" s="27" t="str">
        <f t="shared" ca="1" si="78"/>
        <v>-</v>
      </c>
      <c r="O34" s="27" t="str">
        <f t="shared" ca="1" si="78"/>
        <v>-</v>
      </c>
      <c r="P34" s="27" t="str">
        <f t="shared" ca="1" si="78"/>
        <v>-</v>
      </c>
      <c r="Q34" s="27">
        <f t="shared" ca="1" si="78"/>
        <v>0</v>
      </c>
      <c r="R34" s="27">
        <f t="shared" ca="1" si="78"/>
        <v>0</v>
      </c>
      <c r="S34" s="27" t="str">
        <f t="shared" ca="1" si="78"/>
        <v>-</v>
      </c>
      <c r="T34" s="27" t="str">
        <f t="shared" ca="1" si="78"/>
        <v>-</v>
      </c>
      <c r="U34" s="27" t="str">
        <f t="shared" ca="1" si="78"/>
        <v>-</v>
      </c>
      <c r="V34" s="27">
        <f t="shared" ca="1" si="78"/>
        <v>1</v>
      </c>
      <c r="W34" s="27">
        <f t="shared" ca="1" si="78"/>
        <v>1</v>
      </c>
      <c r="X34" s="27" t="str">
        <f t="shared" ca="1" si="78"/>
        <v>-</v>
      </c>
      <c r="Y34" s="27" t="str">
        <f t="shared" ca="1" si="78"/>
        <v>-</v>
      </c>
      <c r="Z34" s="27" t="str">
        <f t="shared" ca="1" si="99"/>
        <v>-</v>
      </c>
      <c r="AA34" s="27" t="str">
        <f t="shared" ca="1" si="99"/>
        <v>-</v>
      </c>
      <c r="AB34" s="27" t="str">
        <f t="shared" ca="1" si="99"/>
        <v>-</v>
      </c>
      <c r="AC34" s="27">
        <f t="shared" ca="1" si="99"/>
        <v>1</v>
      </c>
      <c r="AD34" s="27" t="str">
        <f t="shared" ca="1" si="99"/>
        <v>-</v>
      </c>
      <c r="AE34" s="27" t="str">
        <f t="shared" ca="1" si="99"/>
        <v>-</v>
      </c>
      <c r="AF34" s="27" t="str">
        <f t="shared" ca="1" si="99"/>
        <v>-</v>
      </c>
      <c r="AG34" s="27" t="str">
        <f t="shared" ca="1" si="99"/>
        <v>-</v>
      </c>
      <c r="AH34" s="27" t="str">
        <f t="shared" ca="1" si="99"/>
        <v>-</v>
      </c>
      <c r="AI34" s="27" t="str">
        <f t="shared" ca="1" si="99"/>
        <v>-</v>
      </c>
      <c r="AJ34" s="27" t="str">
        <f t="shared" ca="1" si="97"/>
        <v>-</v>
      </c>
      <c r="AK34" s="27" t="str">
        <f t="shared" ca="1" si="97"/>
        <v>-</v>
      </c>
      <c r="AL34" s="27" t="str">
        <f t="shared" ca="1" si="97"/>
        <v>-</v>
      </c>
      <c r="AM34" s="27" t="str">
        <f t="shared" ca="1" si="97"/>
        <v>-</v>
      </c>
      <c r="AN34" s="27" t="str">
        <f t="shared" ca="1" si="97"/>
        <v>-</v>
      </c>
      <c r="AO34" s="27" t="str">
        <f t="shared" ca="1" si="97"/>
        <v>-</v>
      </c>
      <c r="AP34" s="27" t="str">
        <f t="shared" ca="1" si="97"/>
        <v>-</v>
      </c>
      <c r="AQ34" s="27" t="str">
        <f t="shared" ca="1" si="97"/>
        <v>-</v>
      </c>
      <c r="AR34" s="27" t="str">
        <f t="shared" ca="1" si="97"/>
        <v>-</v>
      </c>
      <c r="AS34" s="27" t="str">
        <f t="shared" ca="1" si="97"/>
        <v>-</v>
      </c>
      <c r="AT34" s="27" t="str">
        <f t="shared" ca="1" si="79"/>
        <v>-</v>
      </c>
      <c r="AU34" s="27" t="str">
        <f t="shared" ca="1" si="79"/>
        <v>-</v>
      </c>
      <c r="AV34" s="27" t="str">
        <f t="shared" ca="1" si="79"/>
        <v>-</v>
      </c>
      <c r="AW34" s="27" t="str">
        <f t="shared" ca="1" si="79"/>
        <v>-</v>
      </c>
      <c r="AX34" s="27">
        <f t="shared" ca="1" si="79"/>
        <v>1</v>
      </c>
      <c r="AY34" s="27">
        <f t="shared" ca="1" si="79"/>
        <v>4</v>
      </c>
      <c r="AZ34" s="27">
        <f t="shared" ca="1" si="79"/>
        <v>0</v>
      </c>
      <c r="BA34" s="27">
        <f t="shared" ca="1" si="79"/>
        <v>1</v>
      </c>
      <c r="BB34" s="27">
        <f t="shared" ca="1" si="79"/>
        <v>-1</v>
      </c>
      <c r="BC34" s="27" t="str">
        <f t="shared" ca="1" si="80"/>
        <v>-</v>
      </c>
      <c r="BD34" s="27" t="str">
        <f t="shared" ca="1" si="80"/>
        <v>-</v>
      </c>
      <c r="BE34" s="27" t="str">
        <f t="shared" ca="1" si="80"/>
        <v>-</v>
      </c>
      <c r="BF34" s="27" t="str">
        <f t="shared" ca="1" si="80"/>
        <v>-</v>
      </c>
      <c r="BG34" s="27" t="str">
        <f t="shared" ca="1" si="80"/>
        <v>-</v>
      </c>
      <c r="BH34" s="50">
        <f t="shared" ca="1" si="95"/>
        <v>0.3</v>
      </c>
      <c r="BI34" s="50">
        <f t="shared" ca="1" si="93"/>
        <v>0.7</v>
      </c>
      <c r="BJ34" s="50">
        <f t="shared" ca="1" si="93"/>
        <v>-0.2</v>
      </c>
      <c r="BK34" s="50">
        <f t="shared" ca="1" si="93"/>
        <v>1.4</v>
      </c>
      <c r="BL34" s="27" t="str">
        <f t="shared" ca="1" si="81"/>
        <v>-</v>
      </c>
      <c r="BM34" s="27" t="str">
        <f t="shared" ca="1" si="81"/>
        <v>-</v>
      </c>
      <c r="BN34" s="27">
        <f t="shared" ca="1" si="82"/>
        <v>0</v>
      </c>
      <c r="BO34" s="27">
        <f t="shared" ca="1" si="82"/>
        <v>0</v>
      </c>
      <c r="BP34" s="27">
        <f t="shared" ca="1" si="82"/>
        <v>0</v>
      </c>
      <c r="BQ34" s="27">
        <f t="shared" ca="1" si="82"/>
        <v>0</v>
      </c>
      <c r="BR34" s="27" t="str">
        <f t="shared" ca="1" si="82"/>
        <v>-</v>
      </c>
      <c r="BS34" s="27" t="str">
        <f t="shared" ca="1" si="82"/>
        <v>-</v>
      </c>
      <c r="BT34" s="27" t="str">
        <f t="shared" ca="1" si="82"/>
        <v>-</v>
      </c>
      <c r="BU34" s="27" t="str">
        <f t="shared" ca="1" si="83"/>
        <v>-</v>
      </c>
      <c r="BV34" s="27" t="str">
        <f t="shared" ca="1" si="83"/>
        <v>-</v>
      </c>
      <c r="BW34" s="27" t="str">
        <f t="shared" ca="1" si="83"/>
        <v>-</v>
      </c>
      <c r="BX34" s="27" t="str">
        <f t="shared" ca="1" si="83"/>
        <v>-</v>
      </c>
      <c r="BY34" s="27" t="str">
        <f t="shared" ca="1" si="83"/>
        <v>-</v>
      </c>
      <c r="BZ34" s="27" t="str">
        <f t="shared" ca="1" si="83"/>
        <v>-</v>
      </c>
      <c r="CA34" s="27">
        <f t="shared" ca="1" si="83"/>
        <v>2</v>
      </c>
      <c r="CB34" s="27" t="str">
        <f t="shared" ca="1" si="83"/>
        <v>-</v>
      </c>
      <c r="CC34" s="27" t="str">
        <f t="shared" ca="1" si="83"/>
        <v>-</v>
      </c>
      <c r="CD34" s="27" t="str">
        <f t="shared" ca="1" si="83"/>
        <v>-</v>
      </c>
      <c r="CE34" s="27" t="str">
        <f t="shared" ca="1" si="83"/>
        <v>-</v>
      </c>
      <c r="CF34" s="27" t="b">
        <f t="shared" ca="1" si="83"/>
        <v>1</v>
      </c>
      <c r="CG34" s="27" t="str">
        <f t="shared" ca="1" si="83"/>
        <v>-</v>
      </c>
      <c r="CH34" s="27">
        <f t="shared" ca="1" si="83"/>
        <v>0</v>
      </c>
      <c r="CI34" s="27" t="str">
        <f t="shared" ca="1" si="83"/>
        <v>-</v>
      </c>
      <c r="CJ34" s="27">
        <f t="shared" ca="1" si="83"/>
        <v>1</v>
      </c>
      <c r="CK34" s="27">
        <f t="shared" ca="1" si="84"/>
        <v>0</v>
      </c>
      <c r="CL34" s="27">
        <f t="shared" ca="1" si="84"/>
        <v>1</v>
      </c>
      <c r="CM34" s="27">
        <f t="shared" ca="1" si="84"/>
        <v>1</v>
      </c>
      <c r="CN34" s="27">
        <f t="shared" ca="1" si="84"/>
        <v>1</v>
      </c>
      <c r="CO34" s="27">
        <f t="shared" ca="1" si="84"/>
        <v>0</v>
      </c>
      <c r="CP34" s="27">
        <f t="shared" ca="1" si="84"/>
        <v>0</v>
      </c>
      <c r="CQ34" s="27">
        <f t="shared" ca="1" si="84"/>
        <v>0</v>
      </c>
      <c r="CR34" s="27">
        <f t="shared" ca="1" si="84"/>
        <v>-0.04</v>
      </c>
      <c r="CS34" s="27">
        <f t="shared" ca="1" si="84"/>
        <v>0.96</v>
      </c>
      <c r="CT34" s="27">
        <f t="shared" ca="1" si="84"/>
        <v>1.8</v>
      </c>
      <c r="CU34" s="27">
        <f t="shared" ca="1" si="84"/>
        <v>0.64</v>
      </c>
      <c r="CV34" s="27">
        <f t="shared" ca="1" si="84"/>
        <v>0.21</v>
      </c>
      <c r="CW34" s="27">
        <f t="shared" ca="1" si="84"/>
        <v>0.19</v>
      </c>
      <c r="CX34" s="27">
        <f t="shared" ca="1" si="84"/>
        <v>0</v>
      </c>
      <c r="CY34" s="27">
        <f t="shared" ca="1" si="84"/>
        <v>1</v>
      </c>
      <c r="CZ34" s="27">
        <f t="shared" ca="1" si="85"/>
        <v>0</v>
      </c>
      <c r="DA34" s="27">
        <f t="shared" ca="1" si="85"/>
        <v>0</v>
      </c>
      <c r="DB34" s="27">
        <f t="shared" ca="1" si="85"/>
        <v>0</v>
      </c>
      <c r="DC34" s="27">
        <f t="shared" ca="1" si="85"/>
        <v>0</v>
      </c>
      <c r="DD34" s="27">
        <f t="shared" ca="1" si="85"/>
        <v>0</v>
      </c>
      <c r="DE34" s="27">
        <f t="shared" ca="1" si="85"/>
        <v>0</v>
      </c>
      <c r="DF34" s="27">
        <f t="shared" ca="1" si="85"/>
        <v>0</v>
      </c>
      <c r="DG34" s="27" t="str">
        <f t="shared" ca="1" si="86"/>
        <v>-</v>
      </c>
      <c r="DH34" s="27" t="str">
        <f t="shared" ca="1" si="86"/>
        <v>-</v>
      </c>
      <c r="DI34" s="27" t="str">
        <f t="shared" ca="1" si="86"/>
        <v>-</v>
      </c>
      <c r="DJ34" s="27" t="str">
        <f t="shared" ca="1" si="86"/>
        <v>-</v>
      </c>
      <c r="DK34" s="27" t="str">
        <f t="shared" ca="1" si="86"/>
        <v>-</v>
      </c>
      <c r="DL34" s="27" t="str">
        <f t="shared" ca="1" si="86"/>
        <v>-</v>
      </c>
      <c r="DM34" s="49" t="b">
        <f t="shared" ca="1" si="101"/>
        <v>1</v>
      </c>
      <c r="DN34" s="49" t="b">
        <f t="shared" ca="1" si="101"/>
        <v>0</v>
      </c>
      <c r="DO34" s="49" t="b">
        <f t="shared" ca="1" si="101"/>
        <v>0</v>
      </c>
      <c r="DP34" s="49">
        <f t="shared" ca="1" si="101"/>
        <v>1</v>
      </c>
      <c r="DQ34" s="27" t="str">
        <f t="shared" ca="1" si="87"/>
        <v>-</v>
      </c>
      <c r="DR34" s="27" t="str">
        <f t="shared" ca="1" si="87"/>
        <v>-</v>
      </c>
      <c r="DS34" s="27" t="str">
        <f t="shared" ca="1" si="87"/>
        <v>-</v>
      </c>
      <c r="DT34" s="27" t="str">
        <f t="shared" ca="1" si="87"/>
        <v>-</v>
      </c>
      <c r="DU34" s="27" t="str">
        <f t="shared" ca="1" si="88"/>
        <v>-</v>
      </c>
      <c r="DV34" s="27" t="b">
        <f t="shared" ca="1" si="88"/>
        <v>1</v>
      </c>
      <c r="DW34" s="27" t="str">
        <f t="shared" ca="1" si="88"/>
        <v>-</v>
      </c>
      <c r="DX34" s="27">
        <f t="shared" ca="1" si="88"/>
        <v>0</v>
      </c>
      <c r="DY34" s="27" t="str">
        <f t="shared" ca="1" si="88"/>
        <v>-</v>
      </c>
      <c r="DZ34" s="27" t="str">
        <f t="shared" ca="1" si="88"/>
        <v>-</v>
      </c>
      <c r="EA34" s="27">
        <f t="shared" ca="1" si="89"/>
        <v>500</v>
      </c>
      <c r="EB34" s="27">
        <f t="shared" ca="1" si="89"/>
        <v>500</v>
      </c>
      <c r="EC34" s="27">
        <f t="shared" ca="1" si="89"/>
        <v>1</v>
      </c>
      <c r="ED34" s="27">
        <f t="shared" ca="1" si="89"/>
        <v>0</v>
      </c>
      <c r="EE34" s="27">
        <f t="shared" ca="1" si="89"/>
        <v>1</v>
      </c>
      <c r="EF34" s="27">
        <f t="shared" ca="1" si="89"/>
        <v>1</v>
      </c>
      <c r="EG34" s="27">
        <f t="shared" ca="1" si="89"/>
        <v>0</v>
      </c>
      <c r="EH34" s="27" t="str">
        <f t="shared" ca="1" si="89"/>
        <v>-</v>
      </c>
      <c r="EI34" s="27" t="str">
        <f t="shared" ca="1" si="89"/>
        <v>-</v>
      </c>
      <c r="EJ34" s="27" t="str">
        <f t="shared" ca="1" si="89"/>
        <v>-</v>
      </c>
      <c r="EK34" s="27" t="str">
        <f t="shared" ca="1" si="89"/>
        <v>-</v>
      </c>
      <c r="EL34" s="27">
        <f t="shared" ca="1" si="90"/>
        <v>1</v>
      </c>
      <c r="EM34" s="27">
        <f t="shared" ca="1" si="90"/>
        <v>1</v>
      </c>
      <c r="EN34" s="27">
        <f t="shared" ca="1" si="90"/>
        <v>1</v>
      </c>
      <c r="EO34" s="27">
        <f t="shared" ca="1" si="90"/>
        <v>0</v>
      </c>
      <c r="EP34" s="27" t="str">
        <f t="shared" ca="1" si="90"/>
        <v>-</v>
      </c>
      <c r="EQ34" s="27" t="str">
        <f t="shared" ca="1" si="90"/>
        <v>-</v>
      </c>
      <c r="ER34" s="27">
        <f t="shared" ca="1" si="90"/>
        <v>0</v>
      </c>
      <c r="ES34" s="27">
        <f t="shared" ca="1" si="90"/>
        <v>0</v>
      </c>
      <c r="ET34" s="34">
        <v>0</v>
      </c>
    </row>
    <row r="35" spans="1:150" outlineLevel="3">
      <c r="A35" s="31">
        <f t="shared" si="77"/>
        <v>30</v>
      </c>
      <c r="B35" s="37">
        <f>$A34</f>
        <v>29</v>
      </c>
      <c r="C35">
        <f t="shared" ca="1" si="91"/>
        <v>12</v>
      </c>
      <c r="D35" t="b">
        <f t="shared" ca="1" si="92"/>
        <v>0</v>
      </c>
      <c r="E35" t="b">
        <v>0</v>
      </c>
      <c r="F35" t="b">
        <f t="shared" ca="1" si="92"/>
        <v>0</v>
      </c>
      <c r="H35" s="47" t="str">
        <f ca="1">IF($CA35&lt;3,"M-M","Mat")&amp;IF($CF35=TRUE,"&amp;BBT","")&amp;IF($DX35&lt;&gt;0,"-mate EL","")&amp;IF($DM35," Aut","")&amp;IF($DN35," Win","")&amp;IF($DO35," Spr","")&amp;" Scan "&amp;$DP35&amp;" (F"&amp;3+IFERROR(1*$AP35,0)&amp;3+IFERROR(1*$AS35,0)&amp;"N"&amp;$AX35&amp;$AY35&amp;")"</f>
        <v>M-M&amp;BBT Aut Scan 0 (F33N14)</v>
      </c>
      <c r="I35" s="13" t="str">
        <f ca="1">IF(MATCH(H35,H$5:H35,0)=(COUNTA(H$5:H35)),"-","Dup")</f>
        <v>-</v>
      </c>
      <c r="J35" s="27" t="str">
        <f t="shared" ca="1" si="78"/>
        <v>-</v>
      </c>
      <c r="K35" s="27" t="str">
        <f t="shared" ca="1" si="78"/>
        <v>-</v>
      </c>
      <c r="L35" s="27" t="str">
        <f t="shared" ca="1" si="78"/>
        <v>-</v>
      </c>
      <c r="M35" s="27" t="str">
        <f t="shared" ca="1" si="78"/>
        <v>-</v>
      </c>
      <c r="N35" s="27" t="str">
        <f t="shared" ca="1" si="78"/>
        <v>-</v>
      </c>
      <c r="O35" s="27" t="str">
        <f t="shared" ca="1" si="78"/>
        <v>-</v>
      </c>
      <c r="P35" s="27" t="str">
        <f t="shared" ca="1" si="78"/>
        <v>-</v>
      </c>
      <c r="Q35" s="27">
        <f t="shared" ca="1" si="78"/>
        <v>0</v>
      </c>
      <c r="R35" s="27">
        <f t="shared" ca="1" si="78"/>
        <v>0</v>
      </c>
      <c r="S35" s="27" t="str">
        <f t="shared" ca="1" si="78"/>
        <v>-</v>
      </c>
      <c r="T35" s="27" t="str">
        <f t="shared" ca="1" si="78"/>
        <v>-</v>
      </c>
      <c r="U35" s="27" t="str">
        <f t="shared" ca="1" si="78"/>
        <v>-</v>
      </c>
      <c r="V35" s="27">
        <f t="shared" ca="1" si="78"/>
        <v>1</v>
      </c>
      <c r="W35" s="27">
        <f t="shared" ca="1" si="78"/>
        <v>1</v>
      </c>
      <c r="X35" s="27" t="str">
        <f t="shared" ca="1" si="78"/>
        <v>-</v>
      </c>
      <c r="Y35" s="27" t="str">
        <f t="shared" ca="1" si="78"/>
        <v>-</v>
      </c>
      <c r="Z35" s="27" t="str">
        <f t="shared" ca="1" si="99"/>
        <v>-</v>
      </c>
      <c r="AA35" s="27" t="str">
        <f t="shared" ca="1" si="99"/>
        <v>-</v>
      </c>
      <c r="AB35" s="27" t="str">
        <f t="shared" ca="1" si="99"/>
        <v>-</v>
      </c>
      <c r="AC35" s="27">
        <f t="shared" ca="1" si="99"/>
        <v>1</v>
      </c>
      <c r="AD35" s="27" t="str">
        <f t="shared" ca="1" si="99"/>
        <v>-</v>
      </c>
      <c r="AE35" s="27" t="str">
        <f t="shared" ca="1" si="99"/>
        <v>-</v>
      </c>
      <c r="AF35" s="27" t="str">
        <f t="shared" ca="1" si="99"/>
        <v>-</v>
      </c>
      <c r="AG35" s="27" t="str">
        <f t="shared" ca="1" si="99"/>
        <v>-</v>
      </c>
      <c r="AH35" s="27" t="str">
        <f t="shared" ca="1" si="99"/>
        <v>-</v>
      </c>
      <c r="AI35" s="27" t="str">
        <f t="shared" ca="1" si="99"/>
        <v>-</v>
      </c>
      <c r="AJ35" s="27" t="str">
        <f t="shared" ca="1" si="97"/>
        <v>-</v>
      </c>
      <c r="AK35" s="27" t="str">
        <f t="shared" ca="1" si="97"/>
        <v>-</v>
      </c>
      <c r="AL35" s="27" t="str">
        <f t="shared" ca="1" si="97"/>
        <v>-</v>
      </c>
      <c r="AM35" s="27" t="str">
        <f t="shared" ca="1" si="97"/>
        <v>-</v>
      </c>
      <c r="AN35" s="27" t="str">
        <f t="shared" ca="1" si="97"/>
        <v>-</v>
      </c>
      <c r="AO35" s="27" t="str">
        <f t="shared" ca="1" si="97"/>
        <v>-</v>
      </c>
      <c r="AP35" s="27" t="str">
        <f t="shared" ca="1" si="97"/>
        <v>-</v>
      </c>
      <c r="AQ35" s="27" t="str">
        <f t="shared" ca="1" si="97"/>
        <v>-</v>
      </c>
      <c r="AR35" s="27" t="str">
        <f t="shared" ca="1" si="97"/>
        <v>-</v>
      </c>
      <c r="AS35" s="27" t="str">
        <f t="shared" ca="1" si="97"/>
        <v>-</v>
      </c>
      <c r="AT35" s="27" t="str">
        <f t="shared" ca="1" si="79"/>
        <v>-</v>
      </c>
      <c r="AU35" s="27" t="str">
        <f t="shared" ca="1" si="79"/>
        <v>-</v>
      </c>
      <c r="AV35" s="27" t="str">
        <f t="shared" ca="1" si="79"/>
        <v>-</v>
      </c>
      <c r="AW35" s="27" t="str">
        <f t="shared" ca="1" si="79"/>
        <v>-</v>
      </c>
      <c r="AX35" s="27">
        <f t="shared" ca="1" si="79"/>
        <v>1</v>
      </c>
      <c r="AY35" s="27">
        <f t="shared" ca="1" si="79"/>
        <v>4</v>
      </c>
      <c r="AZ35" s="27">
        <f t="shared" ca="1" si="79"/>
        <v>0</v>
      </c>
      <c r="BA35" s="27">
        <f t="shared" ca="1" si="79"/>
        <v>1</v>
      </c>
      <c r="BB35" s="27">
        <f t="shared" ca="1" si="79"/>
        <v>-1</v>
      </c>
      <c r="BC35" s="27" t="str">
        <f t="shared" ca="1" si="80"/>
        <v>-</v>
      </c>
      <c r="BD35" s="27" t="str">
        <f t="shared" ca="1" si="80"/>
        <v>-</v>
      </c>
      <c r="BE35" s="27" t="str">
        <f t="shared" ca="1" si="80"/>
        <v>-</v>
      </c>
      <c r="BF35" s="27" t="str">
        <f t="shared" ca="1" si="80"/>
        <v>-</v>
      </c>
      <c r="BG35" s="27" t="str">
        <f t="shared" ca="1" si="80"/>
        <v>-</v>
      </c>
      <c r="BH35" s="50">
        <f t="shared" ca="1" si="95"/>
        <v>0.3</v>
      </c>
      <c r="BI35" s="50">
        <f t="shared" ca="1" si="93"/>
        <v>0.7</v>
      </c>
      <c r="BJ35" s="50">
        <f t="shared" ca="1" si="93"/>
        <v>-0.2</v>
      </c>
      <c r="BK35" s="50">
        <f t="shared" ca="1" si="93"/>
        <v>1.4</v>
      </c>
      <c r="BL35" s="27" t="str">
        <f t="shared" ca="1" si="81"/>
        <v>-</v>
      </c>
      <c r="BM35" s="27" t="str">
        <f t="shared" ca="1" si="81"/>
        <v>-</v>
      </c>
      <c r="BN35" s="27">
        <f t="shared" ca="1" si="82"/>
        <v>0</v>
      </c>
      <c r="BO35" s="27">
        <f t="shared" ca="1" si="82"/>
        <v>0</v>
      </c>
      <c r="BP35" s="27">
        <f t="shared" ca="1" si="82"/>
        <v>0</v>
      </c>
      <c r="BQ35" s="27">
        <f t="shared" ca="1" si="82"/>
        <v>0</v>
      </c>
      <c r="BR35" s="27" t="str">
        <f t="shared" ca="1" si="82"/>
        <v>-</v>
      </c>
      <c r="BS35" s="27" t="str">
        <f t="shared" ca="1" si="82"/>
        <v>-</v>
      </c>
      <c r="BT35" s="27" t="str">
        <f t="shared" ca="1" si="82"/>
        <v>-</v>
      </c>
      <c r="BU35" s="27" t="str">
        <f t="shared" ca="1" si="83"/>
        <v>-</v>
      </c>
      <c r="BV35" s="27" t="str">
        <f t="shared" ca="1" si="83"/>
        <v>-</v>
      </c>
      <c r="BW35" s="27" t="str">
        <f t="shared" ca="1" si="83"/>
        <v>-</v>
      </c>
      <c r="BX35" s="27" t="str">
        <f t="shared" ca="1" si="83"/>
        <v>-</v>
      </c>
      <c r="BY35" s="27" t="str">
        <f t="shared" ca="1" si="83"/>
        <v>-</v>
      </c>
      <c r="BZ35" s="27" t="str">
        <f t="shared" ca="1" si="83"/>
        <v>-</v>
      </c>
      <c r="CA35" s="27">
        <f t="shared" ca="1" si="83"/>
        <v>2</v>
      </c>
      <c r="CB35" s="27" t="str">
        <f t="shared" ca="1" si="83"/>
        <v>-</v>
      </c>
      <c r="CC35" s="27" t="str">
        <f t="shared" ca="1" si="83"/>
        <v>-</v>
      </c>
      <c r="CD35" s="27" t="str">
        <f t="shared" ca="1" si="83"/>
        <v>-</v>
      </c>
      <c r="CE35" s="27" t="str">
        <f t="shared" ca="1" si="83"/>
        <v>-</v>
      </c>
      <c r="CF35" s="27" t="b">
        <f t="shared" ca="1" si="83"/>
        <v>1</v>
      </c>
      <c r="CG35" s="27" t="str">
        <f t="shared" ca="1" si="83"/>
        <v>-</v>
      </c>
      <c r="CH35" s="27">
        <f t="shared" ca="1" si="83"/>
        <v>0</v>
      </c>
      <c r="CI35" s="27" t="str">
        <f t="shared" ca="1" si="83"/>
        <v>-</v>
      </c>
      <c r="CJ35" s="27">
        <f t="shared" ref="CI35:CX50" ca="1" si="102">OFFSET(CJ$5,$B35,0)</f>
        <v>1</v>
      </c>
      <c r="CK35" s="27">
        <f t="shared" ca="1" si="102"/>
        <v>0</v>
      </c>
      <c r="CL35" s="27">
        <f t="shared" ca="1" si="102"/>
        <v>1</v>
      </c>
      <c r="CM35" s="27">
        <f t="shared" ca="1" si="102"/>
        <v>1</v>
      </c>
      <c r="CN35" s="27">
        <f t="shared" ca="1" si="102"/>
        <v>1</v>
      </c>
      <c r="CO35" s="27">
        <f t="shared" ca="1" si="102"/>
        <v>0</v>
      </c>
      <c r="CP35" s="27">
        <f t="shared" ca="1" si="102"/>
        <v>0</v>
      </c>
      <c r="CQ35" s="27">
        <f t="shared" ca="1" si="102"/>
        <v>0</v>
      </c>
      <c r="CR35" s="27">
        <f t="shared" ca="1" si="102"/>
        <v>-0.04</v>
      </c>
      <c r="CS35" s="27">
        <f t="shared" ca="1" si="84"/>
        <v>0.96</v>
      </c>
      <c r="CT35" s="27">
        <f t="shared" ca="1" si="84"/>
        <v>1.8</v>
      </c>
      <c r="CU35" s="27">
        <f t="shared" ca="1" si="84"/>
        <v>0.64</v>
      </c>
      <c r="CV35" s="27">
        <f t="shared" ca="1" si="84"/>
        <v>0.21</v>
      </c>
      <c r="CW35" s="27">
        <f t="shared" ca="1" si="84"/>
        <v>0.19</v>
      </c>
      <c r="CX35" s="27">
        <f t="shared" ca="1" si="84"/>
        <v>0</v>
      </c>
      <c r="CY35" s="27">
        <f t="shared" ca="1" si="84"/>
        <v>1</v>
      </c>
      <c r="CZ35" s="27">
        <f t="shared" ca="1" si="85"/>
        <v>0</v>
      </c>
      <c r="DA35" s="27">
        <f t="shared" ca="1" si="85"/>
        <v>0</v>
      </c>
      <c r="DB35" s="27">
        <f t="shared" ca="1" si="85"/>
        <v>0</v>
      </c>
      <c r="DC35" s="27">
        <f t="shared" ca="1" si="85"/>
        <v>0</v>
      </c>
      <c r="DD35" s="27">
        <f t="shared" ca="1" si="85"/>
        <v>0</v>
      </c>
      <c r="DE35" s="27">
        <f t="shared" ca="1" si="85"/>
        <v>0</v>
      </c>
      <c r="DF35" s="27">
        <f t="shared" ca="1" si="85"/>
        <v>0</v>
      </c>
      <c r="DG35" s="27" t="str">
        <f t="shared" ca="1" si="86"/>
        <v>-</v>
      </c>
      <c r="DH35" s="27" t="str">
        <f t="shared" ca="1" si="86"/>
        <v>-</v>
      </c>
      <c r="DI35" s="27" t="str">
        <f t="shared" ca="1" si="86"/>
        <v>-</v>
      </c>
      <c r="DJ35" s="27" t="str">
        <f t="shared" ca="1" si="86"/>
        <v>-</v>
      </c>
      <c r="DK35" s="27" t="str">
        <f t="shared" ca="1" si="86"/>
        <v>-</v>
      </c>
      <c r="DL35" s="27" t="str">
        <f t="shared" ca="1" si="86"/>
        <v>-</v>
      </c>
      <c r="DM35" s="49" t="b">
        <f t="shared" ca="1" si="101"/>
        <v>1</v>
      </c>
      <c r="DN35" s="49" t="b">
        <f t="shared" ca="1" si="101"/>
        <v>0</v>
      </c>
      <c r="DO35" s="49" t="b">
        <f t="shared" ca="1" si="101"/>
        <v>0</v>
      </c>
      <c r="DP35" s="49">
        <f t="shared" ca="1" si="101"/>
        <v>0</v>
      </c>
      <c r="DQ35" s="27" t="str">
        <f t="shared" ca="1" si="87"/>
        <v>-</v>
      </c>
      <c r="DR35" s="27" t="str">
        <f t="shared" ca="1" si="87"/>
        <v>-</v>
      </c>
      <c r="DS35" s="27" t="str">
        <f t="shared" ca="1" si="87"/>
        <v>-</v>
      </c>
      <c r="DT35" s="27" t="str">
        <f t="shared" ca="1" si="87"/>
        <v>-</v>
      </c>
      <c r="DU35" s="27" t="str">
        <f t="shared" ca="1" si="88"/>
        <v>-</v>
      </c>
      <c r="DV35" s="27" t="b">
        <f t="shared" ca="1" si="88"/>
        <v>1</v>
      </c>
      <c r="DW35" s="27" t="str">
        <f t="shared" ca="1" si="88"/>
        <v>-</v>
      </c>
      <c r="DX35" s="27">
        <f t="shared" ca="1" si="88"/>
        <v>0</v>
      </c>
      <c r="DY35" s="27" t="str">
        <f t="shared" ca="1" si="88"/>
        <v>-</v>
      </c>
      <c r="DZ35" s="27" t="str">
        <f t="shared" ca="1" si="88"/>
        <v>-</v>
      </c>
      <c r="EA35" s="27">
        <f t="shared" ca="1" si="89"/>
        <v>500</v>
      </c>
      <c r="EB35" s="27">
        <f t="shared" ca="1" si="89"/>
        <v>500</v>
      </c>
      <c r="EC35" s="27">
        <f t="shared" ca="1" si="89"/>
        <v>1</v>
      </c>
      <c r="ED35" s="27">
        <f t="shared" ca="1" si="89"/>
        <v>0</v>
      </c>
      <c r="EE35" s="27">
        <f t="shared" ca="1" si="89"/>
        <v>1</v>
      </c>
      <c r="EF35" s="27">
        <f t="shared" ca="1" si="89"/>
        <v>1</v>
      </c>
      <c r="EG35" s="27">
        <f t="shared" ca="1" si="89"/>
        <v>0</v>
      </c>
      <c r="EH35" s="27" t="str">
        <f t="shared" ca="1" si="89"/>
        <v>-</v>
      </c>
      <c r="EI35" s="27" t="str">
        <f t="shared" ca="1" si="89"/>
        <v>-</v>
      </c>
      <c r="EJ35" s="27" t="str">
        <f t="shared" ca="1" si="89"/>
        <v>-</v>
      </c>
      <c r="EK35" s="27" t="str">
        <f t="shared" ca="1" si="89"/>
        <v>-</v>
      </c>
      <c r="EL35" s="27">
        <f t="shared" ca="1" si="90"/>
        <v>1</v>
      </c>
      <c r="EM35" s="27">
        <f t="shared" ca="1" si="90"/>
        <v>1</v>
      </c>
      <c r="EN35" s="27">
        <f t="shared" ca="1" si="90"/>
        <v>1</v>
      </c>
      <c r="EO35" s="27">
        <f t="shared" ca="1" si="90"/>
        <v>0</v>
      </c>
      <c r="EP35" s="27" t="str">
        <f t="shared" ca="1" si="90"/>
        <v>-</v>
      </c>
      <c r="EQ35" s="27" t="str">
        <f t="shared" ca="1" si="90"/>
        <v>-</v>
      </c>
      <c r="ER35" s="27">
        <f t="shared" ca="1" si="90"/>
        <v>0</v>
      </c>
      <c r="ES35" s="27">
        <f t="shared" ca="1" si="90"/>
        <v>0</v>
      </c>
      <c r="ET35" s="34">
        <v>0</v>
      </c>
    </row>
    <row r="36" spans="1:150" outlineLevel="3">
      <c r="A36" s="31">
        <f t="shared" si="77"/>
        <v>31</v>
      </c>
      <c r="B36" s="44">
        <f>$A$14</f>
        <v>9</v>
      </c>
      <c r="C36">
        <f t="shared" ca="1" si="91"/>
        <v>12</v>
      </c>
      <c r="D36" t="b">
        <f t="shared" ca="1" si="92"/>
        <v>0</v>
      </c>
      <c r="E36" t="b">
        <v>0</v>
      </c>
      <c r="F36" t="b">
        <f t="shared" ca="1" si="92"/>
        <v>0</v>
      </c>
      <c r="H36" s="47" t="str">
        <f ca="1">IF($CA36&lt;3,"M-M","Mat")&amp;IF($CF36=TRUE,"&amp;BBT","")&amp;IF($DX36&lt;&gt;0,"-mate EL","")&amp;IF($DM36," Aut","")&amp;IF($DN36," Win","")&amp;IF($DO36," Spr","")&amp;" Scan "&amp;$DP36&amp;" (F"&amp;3+IFERROR(1*$AP36,0)&amp;3+IFERROR(1*$AS36,0)&amp;"N"&amp;$AX36&amp;$AY36&amp;")"</f>
        <v>M-M&amp;BBT Win Scan 3 (F33N14)</v>
      </c>
      <c r="I36" s="13" t="str">
        <f ca="1">IF(MATCH(H36,H$5:H36,0)=(COUNTA(H$5:H36)),"-","Dup")</f>
        <v>-</v>
      </c>
      <c r="J36" s="27" t="str">
        <f t="shared" ca="1" si="78"/>
        <v>-</v>
      </c>
      <c r="K36" s="27" t="str">
        <f t="shared" ca="1" si="78"/>
        <v>-</v>
      </c>
      <c r="L36" s="27" t="str">
        <f t="shared" ca="1" si="78"/>
        <v>-</v>
      </c>
      <c r="M36" s="27" t="str">
        <f t="shared" ca="1" si="78"/>
        <v>-</v>
      </c>
      <c r="N36" s="27" t="str">
        <f t="shared" ca="1" si="78"/>
        <v>-</v>
      </c>
      <c r="O36" s="27" t="str">
        <f t="shared" ca="1" si="78"/>
        <v>-</v>
      </c>
      <c r="P36" s="27" t="str">
        <f t="shared" ca="1" si="78"/>
        <v>-</v>
      </c>
      <c r="Q36" s="27">
        <f t="shared" ca="1" si="78"/>
        <v>0</v>
      </c>
      <c r="R36" s="27">
        <f t="shared" ca="1" si="78"/>
        <v>0</v>
      </c>
      <c r="S36" s="27" t="str">
        <f t="shared" ca="1" si="78"/>
        <v>-</v>
      </c>
      <c r="T36" s="27" t="str">
        <f t="shared" ca="1" si="78"/>
        <v>-</v>
      </c>
      <c r="U36" s="27" t="str">
        <f t="shared" ca="1" si="78"/>
        <v>-</v>
      </c>
      <c r="V36" s="27">
        <f t="shared" ca="1" si="78"/>
        <v>1</v>
      </c>
      <c r="W36" s="27">
        <f t="shared" ca="1" si="78"/>
        <v>1</v>
      </c>
      <c r="X36" s="27" t="str">
        <f t="shared" ca="1" si="78"/>
        <v>-</v>
      </c>
      <c r="Y36" s="27" t="str">
        <f t="shared" ca="1" si="78"/>
        <v>-</v>
      </c>
      <c r="Z36" s="27" t="str">
        <f t="shared" ca="1" si="99"/>
        <v>-</v>
      </c>
      <c r="AA36" s="27" t="str">
        <f t="shared" ca="1" si="99"/>
        <v>-</v>
      </c>
      <c r="AB36" s="27" t="str">
        <f t="shared" ca="1" si="99"/>
        <v>-</v>
      </c>
      <c r="AC36" s="27">
        <f t="shared" ca="1" si="99"/>
        <v>1</v>
      </c>
      <c r="AD36" s="27" t="str">
        <f t="shared" ca="1" si="99"/>
        <v>-</v>
      </c>
      <c r="AE36" s="27" t="str">
        <f t="shared" ca="1" si="99"/>
        <v>-</v>
      </c>
      <c r="AF36" s="27" t="str">
        <f t="shared" ca="1" si="99"/>
        <v>-</v>
      </c>
      <c r="AG36" s="27" t="str">
        <f t="shared" ca="1" si="99"/>
        <v>-</v>
      </c>
      <c r="AH36" s="27" t="str">
        <f t="shared" ca="1" si="99"/>
        <v>-</v>
      </c>
      <c r="AI36" s="27" t="str">
        <f t="shared" ca="1" si="99"/>
        <v>-</v>
      </c>
      <c r="AJ36" s="27" t="str">
        <f t="shared" ca="1" si="97"/>
        <v>-</v>
      </c>
      <c r="AK36" s="27" t="str">
        <f t="shared" ca="1" si="97"/>
        <v>-</v>
      </c>
      <c r="AL36" s="27" t="str">
        <f t="shared" ca="1" si="97"/>
        <v>-</v>
      </c>
      <c r="AM36" s="27" t="str">
        <f t="shared" ca="1" si="97"/>
        <v>-</v>
      </c>
      <c r="AN36" s="27" t="str">
        <f t="shared" ca="1" si="97"/>
        <v>-</v>
      </c>
      <c r="AO36" s="27" t="str">
        <f t="shared" ca="1" si="97"/>
        <v>-</v>
      </c>
      <c r="AP36" s="27" t="str">
        <f t="shared" ca="1" si="97"/>
        <v>-</v>
      </c>
      <c r="AQ36" s="27" t="str">
        <f t="shared" ca="1" si="97"/>
        <v>-</v>
      </c>
      <c r="AR36" s="27" t="str">
        <f t="shared" ca="1" si="97"/>
        <v>-</v>
      </c>
      <c r="AS36" s="27" t="str">
        <f t="shared" ca="1" si="97"/>
        <v>-</v>
      </c>
      <c r="AT36" s="27" t="str">
        <f t="shared" ca="1" si="79"/>
        <v>-</v>
      </c>
      <c r="AU36" s="27" t="str">
        <f t="shared" ca="1" si="79"/>
        <v>-</v>
      </c>
      <c r="AV36" s="27" t="str">
        <f t="shared" ca="1" si="79"/>
        <v>-</v>
      </c>
      <c r="AW36" s="27" t="str">
        <f t="shared" ca="1" si="79"/>
        <v>-</v>
      </c>
      <c r="AX36" s="49">
        <f ca="1">OFFSET(AX36,-4,0)</f>
        <v>1</v>
      </c>
      <c r="AY36" s="49">
        <f ca="1">OFFSET(AY36,-4,0)</f>
        <v>4</v>
      </c>
      <c r="AZ36" s="49">
        <f ca="1">OFFSET(AZ36,-4,0)</f>
        <v>0</v>
      </c>
      <c r="BA36" s="49">
        <f ca="1">OFFSET(BA36,-4,0)</f>
        <v>1</v>
      </c>
      <c r="BB36" s="49">
        <f ca="1">OFFSET(BB36,-4,0)</f>
        <v>-1</v>
      </c>
      <c r="BC36" s="27" t="str">
        <f t="shared" ref="BC36:BG67" ca="1" si="103">OFFSET(BC$5,$B36,0)</f>
        <v>-</v>
      </c>
      <c r="BD36" s="27" t="str">
        <f t="shared" ca="1" si="103"/>
        <v>-</v>
      </c>
      <c r="BE36" s="27" t="str">
        <f t="shared" ca="1" si="103"/>
        <v>-</v>
      </c>
      <c r="BF36" s="27" t="str">
        <f t="shared" ca="1" si="103"/>
        <v>-</v>
      </c>
      <c r="BG36" s="27" t="str">
        <f t="shared" ca="1" si="103"/>
        <v>-</v>
      </c>
      <c r="BH36" s="26">
        <v>0.1</v>
      </c>
      <c r="BI36" s="26">
        <v>0.5</v>
      </c>
      <c r="BJ36" s="26">
        <v>-0.4</v>
      </c>
      <c r="BK36" s="26">
        <v>1</v>
      </c>
      <c r="BL36" s="27" t="str">
        <f t="shared" ca="1" si="81"/>
        <v>-</v>
      </c>
      <c r="BM36" s="27" t="str">
        <f t="shared" ca="1" si="81"/>
        <v>-</v>
      </c>
      <c r="BN36" s="27">
        <f t="shared" ref="BN36:BN50" ca="1" si="104">OFFSET(BN$5,$B36,0)</f>
        <v>0</v>
      </c>
      <c r="BO36" s="27">
        <f t="shared" ref="BO36:CD50" ca="1" si="105">OFFSET(BO$5,$B36,0)</f>
        <v>0</v>
      </c>
      <c r="BP36" s="27">
        <f t="shared" ca="1" si="105"/>
        <v>0</v>
      </c>
      <c r="BQ36" s="27">
        <f t="shared" ca="1" si="105"/>
        <v>0</v>
      </c>
      <c r="BR36" s="27" t="str">
        <f t="shared" ca="1" si="105"/>
        <v>-</v>
      </c>
      <c r="BS36" s="27" t="str">
        <f t="shared" ca="1" si="105"/>
        <v>-</v>
      </c>
      <c r="BT36" s="27" t="str">
        <f t="shared" ca="1" si="105"/>
        <v>-</v>
      </c>
      <c r="BU36" s="27" t="str">
        <f t="shared" ca="1" si="105"/>
        <v>-</v>
      </c>
      <c r="BV36" s="27" t="str">
        <f t="shared" ca="1" si="105"/>
        <v>-</v>
      </c>
      <c r="BW36" s="27" t="str">
        <f t="shared" ca="1" si="105"/>
        <v>-</v>
      </c>
      <c r="BX36" s="27" t="str">
        <f t="shared" ca="1" si="105"/>
        <v>-</v>
      </c>
      <c r="BY36" s="27" t="str">
        <f t="shared" ca="1" si="105"/>
        <v>-</v>
      </c>
      <c r="BZ36" s="27" t="str">
        <f t="shared" ca="1" si="105"/>
        <v>-</v>
      </c>
      <c r="CA36" s="27">
        <f t="shared" ca="1" si="105"/>
        <v>2</v>
      </c>
      <c r="CB36" s="27" t="str">
        <f t="shared" ca="1" si="105"/>
        <v>-</v>
      </c>
      <c r="CC36" s="27" t="str">
        <f t="shared" ca="1" si="105"/>
        <v>-</v>
      </c>
      <c r="CD36" s="27" t="str">
        <f t="shared" ca="1" si="105"/>
        <v>-</v>
      </c>
      <c r="CE36" s="27" t="str">
        <f t="shared" ref="CD36:CS51" ca="1" si="106">OFFSET(CE$5,$B36,0)</f>
        <v>-</v>
      </c>
      <c r="CF36" s="27" t="b">
        <f t="shared" ca="1" si="106"/>
        <v>1</v>
      </c>
      <c r="CG36" s="27" t="str">
        <f t="shared" ca="1" si="106"/>
        <v>-</v>
      </c>
      <c r="CH36" s="27">
        <f t="shared" ca="1" si="106"/>
        <v>0</v>
      </c>
      <c r="CI36" s="27" t="str">
        <f t="shared" ca="1" si="102"/>
        <v>-</v>
      </c>
      <c r="CJ36" s="27">
        <f t="shared" ca="1" si="102"/>
        <v>1</v>
      </c>
      <c r="CK36" s="27">
        <f t="shared" ca="1" si="102"/>
        <v>0</v>
      </c>
      <c r="CL36" s="27">
        <f t="shared" ca="1" si="102"/>
        <v>1</v>
      </c>
      <c r="CM36" s="27">
        <f t="shared" ca="1" si="102"/>
        <v>1</v>
      </c>
      <c r="CN36" s="27">
        <f t="shared" ca="1" si="102"/>
        <v>1</v>
      </c>
      <c r="CO36" s="27">
        <f t="shared" ca="1" si="102"/>
        <v>0</v>
      </c>
      <c r="CP36" s="27">
        <f t="shared" ca="1" si="102"/>
        <v>0</v>
      </c>
      <c r="CQ36" s="27">
        <f t="shared" ca="1" si="102"/>
        <v>0</v>
      </c>
      <c r="CR36" s="27">
        <f t="shared" ca="1" si="102"/>
        <v>-0.04</v>
      </c>
      <c r="CS36" s="27">
        <f t="shared" ca="1" si="102"/>
        <v>0.96</v>
      </c>
      <c r="CT36" s="27">
        <f t="shared" ca="1" si="102"/>
        <v>1.8</v>
      </c>
      <c r="CU36" s="27">
        <f t="shared" ca="1" si="102"/>
        <v>0.64</v>
      </c>
      <c r="CV36" s="27">
        <f t="shared" ca="1" si="102"/>
        <v>0.21</v>
      </c>
      <c r="CW36" s="27">
        <f t="shared" ca="1" si="102"/>
        <v>0.19</v>
      </c>
      <c r="CX36" s="27">
        <f t="shared" ca="1" si="102"/>
        <v>0</v>
      </c>
      <c r="CY36" s="27">
        <f t="shared" ref="CS36:DF50" ca="1" si="107">OFFSET(CY$5,$B36,0)</f>
        <v>1</v>
      </c>
      <c r="CZ36" s="27">
        <f t="shared" ca="1" si="107"/>
        <v>0</v>
      </c>
      <c r="DA36" s="27">
        <f t="shared" ca="1" si="107"/>
        <v>0</v>
      </c>
      <c r="DB36" s="27">
        <f t="shared" ca="1" si="107"/>
        <v>0</v>
      </c>
      <c r="DC36" s="27">
        <f t="shared" ca="1" si="107"/>
        <v>0</v>
      </c>
      <c r="DD36" s="27">
        <f t="shared" ca="1" si="107"/>
        <v>0</v>
      </c>
      <c r="DE36" s="27">
        <f t="shared" ca="1" si="107"/>
        <v>0</v>
      </c>
      <c r="DF36" s="27">
        <f t="shared" ca="1" si="107"/>
        <v>0</v>
      </c>
      <c r="DG36" s="27" t="str">
        <f t="shared" ref="DG36:DL51" ca="1" si="108">OFFSET(DG$5,$B36,0)</f>
        <v>-</v>
      </c>
      <c r="DH36" s="27" t="str">
        <f t="shared" ca="1" si="108"/>
        <v>-</v>
      </c>
      <c r="DI36" s="27" t="str">
        <f t="shared" ca="1" si="108"/>
        <v>-</v>
      </c>
      <c r="DJ36" s="27" t="str">
        <f t="shared" ca="1" si="108"/>
        <v>-</v>
      </c>
      <c r="DK36" s="27" t="str">
        <f t="shared" ca="1" si="108"/>
        <v>-</v>
      </c>
      <c r="DL36" s="27" t="str">
        <f t="shared" ca="1" si="108"/>
        <v>-</v>
      </c>
      <c r="DM36" s="49" t="b">
        <f t="shared" ca="1" si="101"/>
        <v>0</v>
      </c>
      <c r="DN36" s="49" t="b">
        <f t="shared" ca="1" si="101"/>
        <v>1</v>
      </c>
      <c r="DO36" s="49" t="b">
        <f t="shared" ca="1" si="101"/>
        <v>0</v>
      </c>
      <c r="DP36" s="49">
        <f t="shared" ca="1" si="101"/>
        <v>3</v>
      </c>
      <c r="DQ36" s="27" t="str">
        <f t="shared" ref="DQ36:DT51" ca="1" si="109">OFFSET(DQ$5,$B36,0)</f>
        <v>-</v>
      </c>
      <c r="DR36" s="27" t="str">
        <f t="shared" ca="1" si="109"/>
        <v>-</v>
      </c>
      <c r="DS36" s="27" t="str">
        <f t="shared" ca="1" si="109"/>
        <v>-</v>
      </c>
      <c r="DT36" s="27" t="str">
        <f t="shared" ca="1" si="109"/>
        <v>-</v>
      </c>
      <c r="DU36" s="27" t="str">
        <f t="shared" ref="DU36:DZ51" ca="1" si="110">OFFSET(DU$5,$B36,0)</f>
        <v>-</v>
      </c>
      <c r="DV36" s="27" t="b">
        <f t="shared" ca="1" si="110"/>
        <v>1</v>
      </c>
      <c r="DW36" s="27" t="str">
        <f t="shared" ca="1" si="110"/>
        <v>-</v>
      </c>
      <c r="DX36" s="27">
        <f t="shared" ca="1" si="110"/>
        <v>0</v>
      </c>
      <c r="DY36" s="27" t="str">
        <f t="shared" ca="1" si="110"/>
        <v>-</v>
      </c>
      <c r="DZ36" s="27" t="str">
        <f t="shared" ca="1" si="110"/>
        <v>-</v>
      </c>
      <c r="EA36" s="27">
        <f t="shared" ref="EA36:EP51" ca="1" si="111">OFFSET(EA$5,$B36,0)</f>
        <v>500</v>
      </c>
      <c r="EB36" s="27">
        <f t="shared" ca="1" si="111"/>
        <v>500</v>
      </c>
      <c r="EC36" s="27">
        <f t="shared" ca="1" si="111"/>
        <v>1</v>
      </c>
      <c r="ED36" s="27">
        <f t="shared" ca="1" si="111"/>
        <v>0</v>
      </c>
      <c r="EE36" s="27">
        <f t="shared" ca="1" si="111"/>
        <v>1</v>
      </c>
      <c r="EF36" s="27">
        <f t="shared" ca="1" si="111"/>
        <v>1</v>
      </c>
      <c r="EG36" s="27">
        <f t="shared" ca="1" si="111"/>
        <v>0</v>
      </c>
      <c r="EH36" s="27" t="str">
        <f t="shared" ca="1" si="111"/>
        <v>-</v>
      </c>
      <c r="EI36" s="27" t="str">
        <f t="shared" ca="1" si="111"/>
        <v>-</v>
      </c>
      <c r="EJ36" s="27" t="str">
        <f t="shared" ca="1" si="111"/>
        <v>-</v>
      </c>
      <c r="EK36" s="27" t="str">
        <f t="shared" ca="1" si="111"/>
        <v>-</v>
      </c>
      <c r="EL36" s="27">
        <f t="shared" ca="1" si="111"/>
        <v>1</v>
      </c>
      <c r="EM36" s="27">
        <f t="shared" ca="1" si="111"/>
        <v>1</v>
      </c>
      <c r="EN36" s="27">
        <f t="shared" ca="1" si="111"/>
        <v>1</v>
      </c>
      <c r="EO36" s="27">
        <f t="shared" ca="1" si="111"/>
        <v>0</v>
      </c>
      <c r="EP36" s="27" t="str">
        <f t="shared" ca="1" si="111"/>
        <v>-</v>
      </c>
      <c r="EQ36" s="27" t="str">
        <f t="shared" ref="EL36:ES51" ca="1" si="112">OFFSET(EQ$5,$B36,0)</f>
        <v>-</v>
      </c>
      <c r="ER36" s="27">
        <f t="shared" ca="1" si="112"/>
        <v>0</v>
      </c>
      <c r="ES36" s="27">
        <f t="shared" ca="1" si="112"/>
        <v>0</v>
      </c>
      <c r="ET36" s="34">
        <v>0</v>
      </c>
    </row>
    <row r="37" spans="1:150" outlineLevel="3">
      <c r="A37" s="31">
        <f t="shared" si="77"/>
        <v>32</v>
      </c>
      <c r="B37" s="37">
        <f>$A36</f>
        <v>31</v>
      </c>
      <c r="C37">
        <f t="shared" ca="1" si="91"/>
        <v>12</v>
      </c>
      <c r="D37" t="b">
        <f t="shared" ca="1" si="92"/>
        <v>0</v>
      </c>
      <c r="E37" t="b">
        <v>0</v>
      </c>
      <c r="F37" t="b">
        <f t="shared" ca="1" si="92"/>
        <v>0</v>
      </c>
      <c r="H37" s="47" t="str">
        <f ca="1">IF($CA37&lt;3,"M-M","Mat")&amp;IF($CF37=TRUE,"&amp;BBT","")&amp;IF($DX37&lt;&gt;0,"-mate EL","")&amp;IF($DM37," Aut","")&amp;IF($DN37," Win","")&amp;IF($DO37," Spr","")&amp;" Scan "&amp;$DP37&amp;" (F"&amp;3+IFERROR(1*$AP37,0)&amp;3+IFERROR(1*$AS37,0)&amp;"N"&amp;$AX37&amp;$AY37&amp;")"</f>
        <v>M-M&amp;BBT Win Scan 2 (F33N14)</v>
      </c>
      <c r="I37" s="13" t="str">
        <f ca="1">IF(MATCH(H37,H$5:H37,0)=(COUNTA(H$5:H37)),"-","Dup")</f>
        <v>-</v>
      </c>
      <c r="J37" s="27" t="str">
        <f t="shared" ca="1" si="78"/>
        <v>-</v>
      </c>
      <c r="K37" s="27" t="str">
        <f t="shared" ca="1" si="78"/>
        <v>-</v>
      </c>
      <c r="L37" s="27" t="str">
        <f t="shared" ca="1" si="78"/>
        <v>-</v>
      </c>
      <c r="M37" s="27" t="str">
        <f t="shared" ca="1" si="78"/>
        <v>-</v>
      </c>
      <c r="N37" s="27" t="str">
        <f t="shared" ca="1" si="78"/>
        <v>-</v>
      </c>
      <c r="O37" s="27" t="str">
        <f t="shared" ca="1" si="78"/>
        <v>-</v>
      </c>
      <c r="P37" s="27" t="str">
        <f t="shared" ca="1" si="78"/>
        <v>-</v>
      </c>
      <c r="Q37" s="27">
        <f t="shared" ca="1" si="78"/>
        <v>0</v>
      </c>
      <c r="R37" s="27">
        <f t="shared" ca="1" si="78"/>
        <v>0</v>
      </c>
      <c r="S37" s="27" t="str">
        <f t="shared" ca="1" si="78"/>
        <v>-</v>
      </c>
      <c r="T37" s="27" t="str">
        <f t="shared" ca="1" si="78"/>
        <v>-</v>
      </c>
      <c r="U37" s="27" t="str">
        <f t="shared" ca="1" si="78"/>
        <v>-</v>
      </c>
      <c r="V37" s="27">
        <f t="shared" ca="1" si="78"/>
        <v>1</v>
      </c>
      <c r="W37" s="27">
        <f t="shared" ca="1" si="78"/>
        <v>1</v>
      </c>
      <c r="X37" s="27" t="str">
        <f t="shared" ca="1" si="78"/>
        <v>-</v>
      </c>
      <c r="Y37" s="27" t="str">
        <f t="shared" ca="1" si="78"/>
        <v>-</v>
      </c>
      <c r="Z37" s="27" t="str">
        <f t="shared" ca="1" si="99"/>
        <v>-</v>
      </c>
      <c r="AA37" s="27" t="str">
        <f t="shared" ca="1" si="99"/>
        <v>-</v>
      </c>
      <c r="AB37" s="27" t="str">
        <f t="shared" ca="1" si="99"/>
        <v>-</v>
      </c>
      <c r="AC37" s="27">
        <f t="shared" ca="1" si="99"/>
        <v>1</v>
      </c>
      <c r="AD37" s="27" t="str">
        <f t="shared" ca="1" si="99"/>
        <v>-</v>
      </c>
      <c r="AE37" s="27" t="str">
        <f t="shared" ca="1" si="99"/>
        <v>-</v>
      </c>
      <c r="AF37" s="27" t="str">
        <f t="shared" ca="1" si="99"/>
        <v>-</v>
      </c>
      <c r="AG37" s="27" t="str">
        <f t="shared" ca="1" si="99"/>
        <v>-</v>
      </c>
      <c r="AH37" s="27" t="str">
        <f t="shared" ca="1" si="99"/>
        <v>-</v>
      </c>
      <c r="AI37" s="27" t="str">
        <f t="shared" ca="1" si="99"/>
        <v>-</v>
      </c>
      <c r="AJ37" s="27" t="str">
        <f t="shared" ca="1" si="97"/>
        <v>-</v>
      </c>
      <c r="AK37" s="27" t="str">
        <f t="shared" ca="1" si="97"/>
        <v>-</v>
      </c>
      <c r="AL37" s="27" t="str">
        <f t="shared" ca="1" si="97"/>
        <v>-</v>
      </c>
      <c r="AM37" s="27" t="str">
        <f t="shared" ca="1" si="97"/>
        <v>-</v>
      </c>
      <c r="AN37" s="27" t="str">
        <f t="shared" ca="1" si="97"/>
        <v>-</v>
      </c>
      <c r="AO37" s="27" t="str">
        <f t="shared" ca="1" si="97"/>
        <v>-</v>
      </c>
      <c r="AP37" s="27" t="str">
        <f t="shared" ca="1" si="97"/>
        <v>-</v>
      </c>
      <c r="AQ37" s="27" t="str">
        <f t="shared" ca="1" si="97"/>
        <v>-</v>
      </c>
      <c r="AR37" s="27" t="str">
        <f t="shared" ca="1" si="97"/>
        <v>-</v>
      </c>
      <c r="AS37" s="27" t="str">
        <f t="shared" ca="1" si="97"/>
        <v>-</v>
      </c>
      <c r="AT37" s="27" t="str">
        <f t="shared" ca="1" si="79"/>
        <v>-</v>
      </c>
      <c r="AU37" s="27" t="str">
        <f t="shared" ca="1" si="79"/>
        <v>-</v>
      </c>
      <c r="AV37" s="27" t="str">
        <f t="shared" ca="1" si="79"/>
        <v>-</v>
      </c>
      <c r="AW37" s="27" t="str">
        <f t="shared" ca="1" si="79"/>
        <v>-</v>
      </c>
      <c r="AX37" s="27">
        <f t="shared" ca="1" si="79"/>
        <v>1</v>
      </c>
      <c r="AY37" s="27">
        <f t="shared" ca="1" si="79"/>
        <v>4</v>
      </c>
      <c r="AZ37" s="27">
        <f t="shared" ca="1" si="79"/>
        <v>0</v>
      </c>
      <c r="BA37" s="27">
        <f t="shared" ca="1" si="79"/>
        <v>1</v>
      </c>
      <c r="BB37" s="27">
        <f t="shared" ca="1" si="79"/>
        <v>-1</v>
      </c>
      <c r="BC37" s="27" t="str">
        <f t="shared" ca="1" si="103"/>
        <v>-</v>
      </c>
      <c r="BD37" s="27" t="str">
        <f t="shared" ca="1" si="103"/>
        <v>-</v>
      </c>
      <c r="BE37" s="27" t="str">
        <f t="shared" ca="1" si="103"/>
        <v>-</v>
      </c>
      <c r="BF37" s="27" t="str">
        <f t="shared" ca="1" si="103"/>
        <v>-</v>
      </c>
      <c r="BG37" s="27" t="str">
        <f t="shared" ca="1" si="103"/>
        <v>-</v>
      </c>
      <c r="BH37" s="50">
        <f t="shared" ca="1" si="95"/>
        <v>0.1</v>
      </c>
      <c r="BI37" s="50">
        <f t="shared" ca="1" si="93"/>
        <v>0.5</v>
      </c>
      <c r="BJ37" s="50">
        <f t="shared" ca="1" si="93"/>
        <v>-0.4</v>
      </c>
      <c r="BK37" s="50">
        <f t="shared" ca="1" si="93"/>
        <v>1</v>
      </c>
      <c r="BL37" s="27" t="str">
        <f t="shared" ca="1" si="81"/>
        <v>-</v>
      </c>
      <c r="BM37" s="27" t="str">
        <f t="shared" ca="1" si="81"/>
        <v>-</v>
      </c>
      <c r="BN37" s="27">
        <f t="shared" ca="1" si="104"/>
        <v>0</v>
      </c>
      <c r="BO37" s="27">
        <f t="shared" ca="1" si="105"/>
        <v>0</v>
      </c>
      <c r="BP37" s="27">
        <f t="shared" ca="1" si="105"/>
        <v>0</v>
      </c>
      <c r="BQ37" s="27">
        <f t="shared" ca="1" si="105"/>
        <v>0</v>
      </c>
      <c r="BR37" s="27" t="str">
        <f t="shared" ca="1" si="105"/>
        <v>-</v>
      </c>
      <c r="BS37" s="27" t="str">
        <f t="shared" ca="1" si="105"/>
        <v>-</v>
      </c>
      <c r="BT37" s="27" t="str">
        <f t="shared" ca="1" si="105"/>
        <v>-</v>
      </c>
      <c r="BU37" s="27" t="str">
        <f t="shared" ca="1" si="105"/>
        <v>-</v>
      </c>
      <c r="BV37" s="27" t="str">
        <f t="shared" ca="1" si="105"/>
        <v>-</v>
      </c>
      <c r="BW37" s="27" t="str">
        <f t="shared" ca="1" si="105"/>
        <v>-</v>
      </c>
      <c r="BX37" s="27" t="str">
        <f t="shared" ca="1" si="105"/>
        <v>-</v>
      </c>
      <c r="BY37" s="27" t="str">
        <f t="shared" ca="1" si="105"/>
        <v>-</v>
      </c>
      <c r="BZ37" s="27" t="str">
        <f t="shared" ca="1" si="105"/>
        <v>-</v>
      </c>
      <c r="CA37" s="27">
        <f t="shared" ca="1" si="105"/>
        <v>2</v>
      </c>
      <c r="CB37" s="27" t="str">
        <f t="shared" ca="1" si="105"/>
        <v>-</v>
      </c>
      <c r="CC37" s="27" t="str">
        <f t="shared" ca="1" si="105"/>
        <v>-</v>
      </c>
      <c r="CD37" s="27" t="str">
        <f t="shared" ca="1" si="105"/>
        <v>-</v>
      </c>
      <c r="CE37" s="27" t="str">
        <f t="shared" ca="1" si="106"/>
        <v>-</v>
      </c>
      <c r="CF37" s="27" t="b">
        <f t="shared" ca="1" si="106"/>
        <v>1</v>
      </c>
      <c r="CG37" s="27" t="str">
        <f t="shared" ca="1" si="106"/>
        <v>-</v>
      </c>
      <c r="CH37" s="27">
        <f t="shared" ca="1" si="106"/>
        <v>0</v>
      </c>
      <c r="CI37" s="27" t="str">
        <f t="shared" ca="1" si="102"/>
        <v>-</v>
      </c>
      <c r="CJ37" s="27">
        <f t="shared" ca="1" si="102"/>
        <v>1</v>
      </c>
      <c r="CK37" s="27">
        <f t="shared" ca="1" si="102"/>
        <v>0</v>
      </c>
      <c r="CL37" s="27">
        <f t="shared" ca="1" si="102"/>
        <v>1</v>
      </c>
      <c r="CM37" s="27">
        <f t="shared" ca="1" si="102"/>
        <v>1</v>
      </c>
      <c r="CN37" s="27">
        <f t="shared" ca="1" si="102"/>
        <v>1</v>
      </c>
      <c r="CO37" s="27">
        <f t="shared" ca="1" si="102"/>
        <v>0</v>
      </c>
      <c r="CP37" s="27">
        <f t="shared" ca="1" si="102"/>
        <v>0</v>
      </c>
      <c r="CQ37" s="27">
        <f t="shared" ca="1" si="102"/>
        <v>0</v>
      </c>
      <c r="CR37" s="27">
        <f t="shared" ca="1" si="102"/>
        <v>-0.04</v>
      </c>
      <c r="CS37" s="27">
        <f t="shared" ca="1" si="107"/>
        <v>0.96</v>
      </c>
      <c r="CT37" s="27">
        <f t="shared" ca="1" si="107"/>
        <v>1.8</v>
      </c>
      <c r="CU37" s="27">
        <f t="shared" ca="1" si="107"/>
        <v>0.64</v>
      </c>
      <c r="CV37" s="27">
        <f t="shared" ca="1" si="107"/>
        <v>0.21</v>
      </c>
      <c r="CW37" s="27">
        <f t="shared" ca="1" si="107"/>
        <v>0.19</v>
      </c>
      <c r="CX37" s="27">
        <f t="shared" ca="1" si="107"/>
        <v>0</v>
      </c>
      <c r="CY37" s="27">
        <f t="shared" ca="1" si="107"/>
        <v>1</v>
      </c>
      <c r="CZ37" s="27">
        <f t="shared" ca="1" si="107"/>
        <v>0</v>
      </c>
      <c r="DA37" s="27">
        <f t="shared" ca="1" si="107"/>
        <v>0</v>
      </c>
      <c r="DB37" s="27">
        <f t="shared" ca="1" si="107"/>
        <v>0</v>
      </c>
      <c r="DC37" s="27">
        <f t="shared" ca="1" si="107"/>
        <v>0</v>
      </c>
      <c r="DD37" s="27">
        <f t="shared" ca="1" si="107"/>
        <v>0</v>
      </c>
      <c r="DE37" s="27">
        <f t="shared" ca="1" si="107"/>
        <v>0</v>
      </c>
      <c r="DF37" s="27">
        <f t="shared" ca="1" si="107"/>
        <v>0</v>
      </c>
      <c r="DG37" s="27" t="str">
        <f t="shared" ca="1" si="108"/>
        <v>-</v>
      </c>
      <c r="DH37" s="27" t="str">
        <f t="shared" ca="1" si="108"/>
        <v>-</v>
      </c>
      <c r="DI37" s="27" t="str">
        <f t="shared" ca="1" si="108"/>
        <v>-</v>
      </c>
      <c r="DJ37" s="27" t="str">
        <f t="shared" ca="1" si="108"/>
        <v>-</v>
      </c>
      <c r="DK37" s="27" t="str">
        <f t="shared" ca="1" si="108"/>
        <v>-</v>
      </c>
      <c r="DL37" s="27" t="str">
        <f t="shared" ca="1" si="108"/>
        <v>-</v>
      </c>
      <c r="DM37" s="49" t="b">
        <f t="shared" ca="1" si="101"/>
        <v>0</v>
      </c>
      <c r="DN37" s="49" t="b">
        <f t="shared" ca="1" si="101"/>
        <v>1</v>
      </c>
      <c r="DO37" s="49" t="b">
        <f t="shared" ca="1" si="101"/>
        <v>0</v>
      </c>
      <c r="DP37" s="49">
        <f t="shared" ca="1" si="101"/>
        <v>2</v>
      </c>
      <c r="DQ37" s="27" t="str">
        <f t="shared" ca="1" si="109"/>
        <v>-</v>
      </c>
      <c r="DR37" s="27" t="str">
        <f t="shared" ca="1" si="109"/>
        <v>-</v>
      </c>
      <c r="DS37" s="27" t="str">
        <f t="shared" ca="1" si="109"/>
        <v>-</v>
      </c>
      <c r="DT37" s="27" t="str">
        <f t="shared" ca="1" si="109"/>
        <v>-</v>
      </c>
      <c r="DU37" s="27" t="str">
        <f t="shared" ca="1" si="110"/>
        <v>-</v>
      </c>
      <c r="DV37" s="27" t="b">
        <f t="shared" ca="1" si="110"/>
        <v>1</v>
      </c>
      <c r="DW37" s="27" t="str">
        <f t="shared" ca="1" si="110"/>
        <v>-</v>
      </c>
      <c r="DX37" s="27">
        <f t="shared" ca="1" si="110"/>
        <v>0</v>
      </c>
      <c r="DY37" s="27" t="str">
        <f t="shared" ca="1" si="110"/>
        <v>-</v>
      </c>
      <c r="DZ37" s="27" t="str">
        <f t="shared" ca="1" si="110"/>
        <v>-</v>
      </c>
      <c r="EA37" s="27">
        <f t="shared" ca="1" si="111"/>
        <v>500</v>
      </c>
      <c r="EB37" s="27">
        <f t="shared" ca="1" si="111"/>
        <v>500</v>
      </c>
      <c r="EC37" s="27">
        <f t="shared" ca="1" si="111"/>
        <v>1</v>
      </c>
      <c r="ED37" s="27">
        <f t="shared" ca="1" si="111"/>
        <v>0</v>
      </c>
      <c r="EE37" s="27">
        <f t="shared" ca="1" si="111"/>
        <v>1</v>
      </c>
      <c r="EF37" s="27">
        <f t="shared" ca="1" si="111"/>
        <v>1</v>
      </c>
      <c r="EG37" s="27">
        <f t="shared" ca="1" si="111"/>
        <v>0</v>
      </c>
      <c r="EH37" s="27" t="str">
        <f t="shared" ca="1" si="111"/>
        <v>-</v>
      </c>
      <c r="EI37" s="27" t="str">
        <f t="shared" ca="1" si="111"/>
        <v>-</v>
      </c>
      <c r="EJ37" s="27" t="str">
        <f t="shared" ca="1" si="111"/>
        <v>-</v>
      </c>
      <c r="EK37" s="27" t="str">
        <f t="shared" ca="1" si="111"/>
        <v>-</v>
      </c>
      <c r="EL37" s="27">
        <f t="shared" ca="1" si="112"/>
        <v>1</v>
      </c>
      <c r="EM37" s="27">
        <f t="shared" ca="1" si="112"/>
        <v>1</v>
      </c>
      <c r="EN37" s="27">
        <f t="shared" ca="1" si="112"/>
        <v>1</v>
      </c>
      <c r="EO37" s="27">
        <f t="shared" ca="1" si="112"/>
        <v>0</v>
      </c>
      <c r="EP37" s="27" t="str">
        <f t="shared" ca="1" si="112"/>
        <v>-</v>
      </c>
      <c r="EQ37" s="27" t="str">
        <f t="shared" ca="1" si="112"/>
        <v>-</v>
      </c>
      <c r="ER37" s="27">
        <f t="shared" ca="1" si="112"/>
        <v>0</v>
      </c>
      <c r="ES37" s="27">
        <f t="shared" ca="1" si="112"/>
        <v>0</v>
      </c>
      <c r="ET37" s="34">
        <v>0</v>
      </c>
    </row>
    <row r="38" spans="1:150" outlineLevel="3">
      <c r="A38" s="31">
        <f t="shared" si="77"/>
        <v>33</v>
      </c>
      <c r="B38" s="37">
        <f>$A37</f>
        <v>32</v>
      </c>
      <c r="C38">
        <f t="shared" ca="1" si="91"/>
        <v>12</v>
      </c>
      <c r="D38" t="b">
        <f t="shared" ca="1" si="92"/>
        <v>1</v>
      </c>
      <c r="E38" t="b">
        <v>0</v>
      </c>
      <c r="F38" t="b">
        <f t="shared" ca="1" si="92"/>
        <v>1</v>
      </c>
      <c r="H38" s="47" t="str">
        <f ca="1">IF($CA38&lt;3,"M-M","Mat")&amp;IF($CF38=TRUE,"&amp;BBT","")&amp;IF($DX38&lt;&gt;0,"-mate EL","")&amp;IF($DM38," Aut","")&amp;IF($DN38," Win","")&amp;IF($DO38," Spr","")&amp;" Scan "&amp;$DP38&amp;" (F"&amp;3+IFERROR(1*$AP38,0)&amp;3+IFERROR(1*$AS38,0)&amp;"N"&amp;$AX38&amp;$AY38&amp;")"</f>
        <v>M-M&amp;BBT Win Scan 1 (F33N14)</v>
      </c>
      <c r="I38" s="13" t="str">
        <f ca="1">IF(MATCH(H38,H$5:H38,0)=(COUNTA(H$5:H38)),"-","Dup")</f>
        <v>-</v>
      </c>
      <c r="J38" s="27" t="str">
        <f t="shared" ca="1" si="78"/>
        <v>-</v>
      </c>
      <c r="K38" s="27" t="str">
        <f t="shared" ca="1" si="78"/>
        <v>-</v>
      </c>
      <c r="L38" s="27" t="str">
        <f t="shared" ca="1" si="78"/>
        <v>-</v>
      </c>
      <c r="M38" s="27" t="str">
        <f t="shared" ca="1" si="78"/>
        <v>-</v>
      </c>
      <c r="N38" s="27" t="str">
        <f t="shared" ca="1" si="78"/>
        <v>-</v>
      </c>
      <c r="O38" s="27" t="str">
        <f t="shared" ca="1" si="78"/>
        <v>-</v>
      </c>
      <c r="P38" s="27" t="str">
        <f t="shared" ca="1" si="78"/>
        <v>-</v>
      </c>
      <c r="Q38" s="27">
        <f t="shared" ca="1" si="78"/>
        <v>0</v>
      </c>
      <c r="R38" s="27">
        <f t="shared" ca="1" si="78"/>
        <v>0</v>
      </c>
      <c r="S38" s="27" t="str">
        <f t="shared" ca="1" si="78"/>
        <v>-</v>
      </c>
      <c r="T38" s="27" t="str">
        <f t="shared" ca="1" si="78"/>
        <v>-</v>
      </c>
      <c r="U38" s="27" t="str">
        <f t="shared" ca="1" si="78"/>
        <v>-</v>
      </c>
      <c r="V38" s="27">
        <f t="shared" ca="1" si="78"/>
        <v>1</v>
      </c>
      <c r="W38" s="27">
        <f t="shared" ca="1" si="78"/>
        <v>1</v>
      </c>
      <c r="X38" s="27" t="str">
        <f t="shared" ca="1" si="78"/>
        <v>-</v>
      </c>
      <c r="Y38" s="27" t="str">
        <f t="shared" ca="1" si="78"/>
        <v>-</v>
      </c>
      <c r="Z38" s="27" t="str">
        <f t="shared" ca="1" si="99"/>
        <v>-</v>
      </c>
      <c r="AA38" s="27" t="str">
        <f t="shared" ca="1" si="99"/>
        <v>-</v>
      </c>
      <c r="AB38" s="27" t="str">
        <f t="shared" ca="1" si="99"/>
        <v>-</v>
      </c>
      <c r="AC38" s="27">
        <f t="shared" ca="1" si="99"/>
        <v>1</v>
      </c>
      <c r="AD38" s="27" t="str">
        <f t="shared" ca="1" si="99"/>
        <v>-</v>
      </c>
      <c r="AE38" s="27" t="str">
        <f t="shared" ca="1" si="99"/>
        <v>-</v>
      </c>
      <c r="AF38" s="27" t="str">
        <f t="shared" ca="1" si="99"/>
        <v>-</v>
      </c>
      <c r="AG38" s="27" t="str">
        <f t="shared" ca="1" si="99"/>
        <v>-</v>
      </c>
      <c r="AH38" s="27" t="str">
        <f t="shared" ca="1" si="99"/>
        <v>-</v>
      </c>
      <c r="AI38" s="27" t="str">
        <f t="shared" ca="1" si="99"/>
        <v>-</v>
      </c>
      <c r="AJ38" s="27" t="str">
        <f t="shared" ca="1" si="97"/>
        <v>-</v>
      </c>
      <c r="AK38" s="27" t="str">
        <f t="shared" ca="1" si="97"/>
        <v>-</v>
      </c>
      <c r="AL38" s="27" t="str">
        <f t="shared" ca="1" si="97"/>
        <v>-</v>
      </c>
      <c r="AM38" s="27" t="str">
        <f t="shared" ca="1" si="97"/>
        <v>-</v>
      </c>
      <c r="AN38" s="27" t="str">
        <f t="shared" ca="1" si="97"/>
        <v>-</v>
      </c>
      <c r="AO38" s="27" t="str">
        <f t="shared" ca="1" si="97"/>
        <v>-</v>
      </c>
      <c r="AP38" s="27" t="str">
        <f t="shared" ca="1" si="97"/>
        <v>-</v>
      </c>
      <c r="AQ38" s="27" t="str">
        <f t="shared" ca="1" si="97"/>
        <v>-</v>
      </c>
      <c r="AR38" s="27" t="str">
        <f t="shared" ca="1" si="97"/>
        <v>-</v>
      </c>
      <c r="AS38" s="27" t="str">
        <f t="shared" ca="1" si="97"/>
        <v>-</v>
      </c>
      <c r="AT38" s="27" t="str">
        <f t="shared" ca="1" si="79"/>
        <v>-</v>
      </c>
      <c r="AU38" s="27" t="str">
        <f t="shared" ca="1" si="79"/>
        <v>-</v>
      </c>
      <c r="AV38" s="27" t="str">
        <f t="shared" ca="1" si="79"/>
        <v>-</v>
      </c>
      <c r="AW38" s="27" t="str">
        <f t="shared" ca="1" si="79"/>
        <v>-</v>
      </c>
      <c r="AX38" s="27">
        <f t="shared" ca="1" si="79"/>
        <v>1</v>
      </c>
      <c r="AY38" s="27">
        <f t="shared" ca="1" si="79"/>
        <v>4</v>
      </c>
      <c r="AZ38" s="27">
        <f t="shared" ca="1" si="79"/>
        <v>0</v>
      </c>
      <c r="BA38" s="27">
        <f t="shared" ca="1" si="79"/>
        <v>1</v>
      </c>
      <c r="BB38" s="27">
        <f t="shared" ca="1" si="79"/>
        <v>-1</v>
      </c>
      <c r="BC38" s="27" t="str">
        <f t="shared" ca="1" si="103"/>
        <v>-</v>
      </c>
      <c r="BD38" s="27" t="str">
        <f t="shared" ca="1" si="103"/>
        <v>-</v>
      </c>
      <c r="BE38" s="27" t="str">
        <f t="shared" ca="1" si="103"/>
        <v>-</v>
      </c>
      <c r="BF38" s="27" t="str">
        <f t="shared" ca="1" si="103"/>
        <v>-</v>
      </c>
      <c r="BG38" s="27" t="str">
        <f t="shared" ca="1" si="103"/>
        <v>-</v>
      </c>
      <c r="BH38" s="50">
        <f t="shared" ca="1" si="95"/>
        <v>0.1</v>
      </c>
      <c r="BI38" s="50">
        <f t="shared" ca="1" si="93"/>
        <v>0.5</v>
      </c>
      <c r="BJ38" s="50">
        <f t="shared" ca="1" si="93"/>
        <v>-0.4</v>
      </c>
      <c r="BK38" s="50">
        <f t="shared" ca="1" si="93"/>
        <v>1</v>
      </c>
      <c r="BL38" s="27" t="str">
        <f t="shared" ca="1" si="81"/>
        <v>-</v>
      </c>
      <c r="BM38" s="27" t="str">
        <f t="shared" ca="1" si="81"/>
        <v>-</v>
      </c>
      <c r="BN38" s="27">
        <f t="shared" ca="1" si="104"/>
        <v>0</v>
      </c>
      <c r="BO38" s="27">
        <f t="shared" ca="1" si="105"/>
        <v>0</v>
      </c>
      <c r="BP38" s="27">
        <f t="shared" ca="1" si="105"/>
        <v>0</v>
      </c>
      <c r="BQ38" s="27">
        <f t="shared" ca="1" si="105"/>
        <v>0</v>
      </c>
      <c r="BR38" s="27" t="str">
        <f t="shared" ca="1" si="105"/>
        <v>-</v>
      </c>
      <c r="BS38" s="27" t="str">
        <f t="shared" ca="1" si="105"/>
        <v>-</v>
      </c>
      <c r="BT38" s="27" t="str">
        <f t="shared" ca="1" si="105"/>
        <v>-</v>
      </c>
      <c r="BU38" s="27" t="str">
        <f t="shared" ca="1" si="105"/>
        <v>-</v>
      </c>
      <c r="BV38" s="27" t="str">
        <f t="shared" ca="1" si="105"/>
        <v>-</v>
      </c>
      <c r="BW38" s="27" t="str">
        <f t="shared" ca="1" si="105"/>
        <v>-</v>
      </c>
      <c r="BX38" s="27" t="str">
        <f t="shared" ca="1" si="105"/>
        <v>-</v>
      </c>
      <c r="BY38" s="27" t="str">
        <f t="shared" ca="1" si="105"/>
        <v>-</v>
      </c>
      <c r="BZ38" s="27" t="str">
        <f t="shared" ca="1" si="105"/>
        <v>-</v>
      </c>
      <c r="CA38" s="27">
        <f t="shared" ca="1" si="105"/>
        <v>2</v>
      </c>
      <c r="CB38" s="27" t="str">
        <f t="shared" ca="1" si="105"/>
        <v>-</v>
      </c>
      <c r="CC38" s="27" t="str">
        <f t="shared" ca="1" si="105"/>
        <v>-</v>
      </c>
      <c r="CD38" s="27" t="str">
        <f t="shared" ca="1" si="105"/>
        <v>-</v>
      </c>
      <c r="CE38" s="27" t="str">
        <f t="shared" ca="1" si="106"/>
        <v>-</v>
      </c>
      <c r="CF38" s="27" t="b">
        <f t="shared" ca="1" si="106"/>
        <v>1</v>
      </c>
      <c r="CG38" s="27" t="str">
        <f t="shared" ca="1" si="106"/>
        <v>-</v>
      </c>
      <c r="CH38" s="27">
        <f t="shared" ca="1" si="106"/>
        <v>0</v>
      </c>
      <c r="CI38" s="27" t="str">
        <f t="shared" ca="1" si="102"/>
        <v>-</v>
      </c>
      <c r="CJ38" s="27">
        <f t="shared" ca="1" si="102"/>
        <v>1</v>
      </c>
      <c r="CK38" s="27">
        <f t="shared" ca="1" si="102"/>
        <v>0</v>
      </c>
      <c r="CL38" s="27">
        <f t="shared" ca="1" si="102"/>
        <v>1</v>
      </c>
      <c r="CM38" s="27">
        <f t="shared" ca="1" si="102"/>
        <v>1</v>
      </c>
      <c r="CN38" s="27">
        <f t="shared" ca="1" si="102"/>
        <v>1</v>
      </c>
      <c r="CO38" s="27">
        <f t="shared" ca="1" si="102"/>
        <v>0</v>
      </c>
      <c r="CP38" s="27">
        <f t="shared" ca="1" si="102"/>
        <v>0</v>
      </c>
      <c r="CQ38" s="27">
        <f t="shared" ca="1" si="102"/>
        <v>0</v>
      </c>
      <c r="CR38" s="27">
        <f t="shared" ca="1" si="102"/>
        <v>-0.04</v>
      </c>
      <c r="CS38" s="27">
        <f t="shared" ca="1" si="107"/>
        <v>0.96</v>
      </c>
      <c r="CT38" s="27">
        <f t="shared" ca="1" si="107"/>
        <v>1.8</v>
      </c>
      <c r="CU38" s="27">
        <f t="shared" ca="1" si="107"/>
        <v>0.64</v>
      </c>
      <c r="CV38" s="27">
        <f t="shared" ca="1" si="107"/>
        <v>0.21</v>
      </c>
      <c r="CW38" s="27">
        <f t="shared" ca="1" si="107"/>
        <v>0.19</v>
      </c>
      <c r="CX38" s="27">
        <f t="shared" ca="1" si="107"/>
        <v>0</v>
      </c>
      <c r="CY38" s="27">
        <f t="shared" ca="1" si="107"/>
        <v>1</v>
      </c>
      <c r="CZ38" s="27">
        <f t="shared" ca="1" si="107"/>
        <v>0</v>
      </c>
      <c r="DA38" s="27">
        <f t="shared" ca="1" si="107"/>
        <v>0</v>
      </c>
      <c r="DB38" s="27">
        <f t="shared" ca="1" si="107"/>
        <v>0</v>
      </c>
      <c r="DC38" s="27">
        <f t="shared" ca="1" si="107"/>
        <v>0</v>
      </c>
      <c r="DD38" s="27">
        <f t="shared" ca="1" si="107"/>
        <v>0</v>
      </c>
      <c r="DE38" s="27">
        <f t="shared" ca="1" si="107"/>
        <v>0</v>
      </c>
      <c r="DF38" s="27">
        <f t="shared" ca="1" si="107"/>
        <v>0</v>
      </c>
      <c r="DG38" s="27" t="str">
        <f t="shared" ca="1" si="108"/>
        <v>-</v>
      </c>
      <c r="DH38" s="27" t="str">
        <f t="shared" ca="1" si="108"/>
        <v>-</v>
      </c>
      <c r="DI38" s="27" t="str">
        <f t="shared" ca="1" si="108"/>
        <v>-</v>
      </c>
      <c r="DJ38" s="27" t="str">
        <f t="shared" ca="1" si="108"/>
        <v>-</v>
      </c>
      <c r="DK38" s="27" t="str">
        <f t="shared" ca="1" si="108"/>
        <v>-</v>
      </c>
      <c r="DL38" s="27" t="str">
        <f t="shared" ca="1" si="108"/>
        <v>-</v>
      </c>
      <c r="DM38" s="49" t="b">
        <f t="shared" ca="1" si="101"/>
        <v>0</v>
      </c>
      <c r="DN38" s="49" t="b">
        <f t="shared" ca="1" si="101"/>
        <v>1</v>
      </c>
      <c r="DO38" s="49" t="b">
        <f t="shared" ca="1" si="101"/>
        <v>0</v>
      </c>
      <c r="DP38" s="49">
        <f t="shared" ca="1" si="101"/>
        <v>1</v>
      </c>
      <c r="DQ38" s="27" t="str">
        <f t="shared" ca="1" si="109"/>
        <v>-</v>
      </c>
      <c r="DR38" s="27" t="str">
        <f t="shared" ca="1" si="109"/>
        <v>-</v>
      </c>
      <c r="DS38" s="27" t="str">
        <f t="shared" ca="1" si="109"/>
        <v>-</v>
      </c>
      <c r="DT38" s="27" t="str">
        <f t="shared" ca="1" si="109"/>
        <v>-</v>
      </c>
      <c r="DU38" s="27" t="str">
        <f t="shared" ca="1" si="110"/>
        <v>-</v>
      </c>
      <c r="DV38" s="27" t="b">
        <f t="shared" ca="1" si="110"/>
        <v>1</v>
      </c>
      <c r="DW38" s="27" t="str">
        <f t="shared" ca="1" si="110"/>
        <v>-</v>
      </c>
      <c r="DX38" s="27">
        <f t="shared" ca="1" si="110"/>
        <v>0</v>
      </c>
      <c r="DY38" s="27" t="str">
        <f t="shared" ca="1" si="110"/>
        <v>-</v>
      </c>
      <c r="DZ38" s="27" t="str">
        <f t="shared" ca="1" si="110"/>
        <v>-</v>
      </c>
      <c r="EA38" s="27">
        <f t="shared" ca="1" si="111"/>
        <v>500</v>
      </c>
      <c r="EB38" s="27">
        <f t="shared" ca="1" si="111"/>
        <v>500</v>
      </c>
      <c r="EC38" s="27">
        <f t="shared" ca="1" si="111"/>
        <v>1</v>
      </c>
      <c r="ED38" s="27">
        <f t="shared" ca="1" si="111"/>
        <v>0</v>
      </c>
      <c r="EE38" s="27">
        <f t="shared" ca="1" si="111"/>
        <v>1</v>
      </c>
      <c r="EF38" s="27">
        <f t="shared" ca="1" si="111"/>
        <v>1</v>
      </c>
      <c r="EG38" s="27">
        <f t="shared" ca="1" si="111"/>
        <v>0</v>
      </c>
      <c r="EH38" s="27" t="str">
        <f t="shared" ca="1" si="111"/>
        <v>-</v>
      </c>
      <c r="EI38" s="27" t="str">
        <f t="shared" ca="1" si="111"/>
        <v>-</v>
      </c>
      <c r="EJ38" s="27" t="str">
        <f t="shared" ca="1" si="111"/>
        <v>-</v>
      </c>
      <c r="EK38" s="27" t="str">
        <f t="shared" ca="1" si="111"/>
        <v>-</v>
      </c>
      <c r="EL38" s="27">
        <f t="shared" ca="1" si="112"/>
        <v>1</v>
      </c>
      <c r="EM38" s="27">
        <f t="shared" ca="1" si="112"/>
        <v>1</v>
      </c>
      <c r="EN38" s="27">
        <f t="shared" ca="1" si="112"/>
        <v>1</v>
      </c>
      <c r="EO38" s="27">
        <f t="shared" ca="1" si="112"/>
        <v>0</v>
      </c>
      <c r="EP38" s="27" t="str">
        <f t="shared" ca="1" si="112"/>
        <v>-</v>
      </c>
      <c r="EQ38" s="27" t="str">
        <f t="shared" ca="1" si="112"/>
        <v>-</v>
      </c>
      <c r="ER38" s="27">
        <f t="shared" ca="1" si="112"/>
        <v>0</v>
      </c>
      <c r="ES38" s="27">
        <f t="shared" ca="1" si="112"/>
        <v>0</v>
      </c>
      <c r="ET38" s="34">
        <v>0</v>
      </c>
    </row>
    <row r="39" spans="1:150" outlineLevel="3">
      <c r="A39" s="31">
        <f t="shared" si="77"/>
        <v>34</v>
      </c>
      <c r="B39" s="37">
        <f>$A38</f>
        <v>33</v>
      </c>
      <c r="C39">
        <f t="shared" ca="1" si="91"/>
        <v>12</v>
      </c>
      <c r="D39" t="b">
        <f t="shared" ca="1" si="92"/>
        <v>0</v>
      </c>
      <c r="E39" t="b">
        <v>0</v>
      </c>
      <c r="F39" t="b">
        <f t="shared" ca="1" si="92"/>
        <v>0</v>
      </c>
      <c r="H39" s="47" t="str">
        <f ca="1">IF($CA39&lt;3,"M-M","Mat")&amp;IF($CF39=TRUE,"&amp;BBT","")&amp;IF($DX39&lt;&gt;0,"-mate EL","")&amp;IF($DM39," Aut","")&amp;IF($DN39," Win","")&amp;IF($DO39," Spr","")&amp;" Scan "&amp;$DP39&amp;" (F"&amp;3+IFERROR(1*$AP39,0)&amp;3+IFERROR(1*$AS39,0)&amp;"N"&amp;$AX39&amp;$AY39&amp;")"</f>
        <v>M-M&amp;BBT Win Scan 0 (F33N14)</v>
      </c>
      <c r="I39" s="13" t="str">
        <f ca="1">IF(MATCH(H39,H$5:H39,0)=(COUNTA(H$5:H39)),"-","Dup")</f>
        <v>-</v>
      </c>
      <c r="J39" s="27" t="str">
        <f t="shared" ca="1" si="78"/>
        <v>-</v>
      </c>
      <c r="K39" s="27" t="str">
        <f t="shared" ca="1" si="78"/>
        <v>-</v>
      </c>
      <c r="L39" s="27" t="str">
        <f t="shared" ca="1" si="78"/>
        <v>-</v>
      </c>
      <c r="M39" s="27" t="str">
        <f t="shared" ca="1" si="78"/>
        <v>-</v>
      </c>
      <c r="N39" s="27" t="str">
        <f t="shared" ca="1" si="78"/>
        <v>-</v>
      </c>
      <c r="O39" s="27" t="str">
        <f t="shared" ca="1" si="78"/>
        <v>-</v>
      </c>
      <c r="P39" s="27" t="str">
        <f t="shared" ca="1" si="78"/>
        <v>-</v>
      </c>
      <c r="Q39" s="27">
        <f t="shared" ca="1" si="78"/>
        <v>0</v>
      </c>
      <c r="R39" s="27">
        <f t="shared" ca="1" si="78"/>
        <v>0</v>
      </c>
      <c r="S39" s="27" t="str">
        <f t="shared" ca="1" si="78"/>
        <v>-</v>
      </c>
      <c r="T39" s="27" t="str">
        <f t="shared" ca="1" si="78"/>
        <v>-</v>
      </c>
      <c r="U39" s="27" t="str">
        <f t="shared" ca="1" si="78"/>
        <v>-</v>
      </c>
      <c r="V39" s="27">
        <f t="shared" ca="1" si="78"/>
        <v>1</v>
      </c>
      <c r="W39" s="27">
        <f t="shared" ca="1" si="78"/>
        <v>1</v>
      </c>
      <c r="X39" s="27" t="str">
        <f t="shared" ca="1" si="78"/>
        <v>-</v>
      </c>
      <c r="Y39" s="27" t="str">
        <f t="shared" ca="1" si="78"/>
        <v>-</v>
      </c>
      <c r="Z39" s="27" t="str">
        <f t="shared" ca="1" si="99"/>
        <v>-</v>
      </c>
      <c r="AA39" s="27" t="str">
        <f t="shared" ca="1" si="99"/>
        <v>-</v>
      </c>
      <c r="AB39" s="27" t="str">
        <f t="shared" ca="1" si="99"/>
        <v>-</v>
      </c>
      <c r="AC39" s="27">
        <f t="shared" ca="1" si="99"/>
        <v>1</v>
      </c>
      <c r="AD39" s="27" t="str">
        <f t="shared" ca="1" si="99"/>
        <v>-</v>
      </c>
      <c r="AE39" s="27" t="str">
        <f t="shared" ca="1" si="99"/>
        <v>-</v>
      </c>
      <c r="AF39" s="27" t="str">
        <f t="shared" ca="1" si="99"/>
        <v>-</v>
      </c>
      <c r="AG39" s="27" t="str">
        <f t="shared" ca="1" si="99"/>
        <v>-</v>
      </c>
      <c r="AH39" s="27" t="str">
        <f t="shared" ca="1" si="99"/>
        <v>-</v>
      </c>
      <c r="AI39" s="27" t="str">
        <f t="shared" ca="1" si="99"/>
        <v>-</v>
      </c>
      <c r="AJ39" s="27" t="str">
        <f t="shared" ca="1" si="97"/>
        <v>-</v>
      </c>
      <c r="AK39" s="27" t="str">
        <f t="shared" ca="1" si="97"/>
        <v>-</v>
      </c>
      <c r="AL39" s="27" t="str">
        <f t="shared" ca="1" si="97"/>
        <v>-</v>
      </c>
      <c r="AM39" s="27" t="str">
        <f t="shared" ca="1" si="97"/>
        <v>-</v>
      </c>
      <c r="AN39" s="27" t="str">
        <f t="shared" ca="1" si="97"/>
        <v>-</v>
      </c>
      <c r="AO39" s="27" t="str">
        <f t="shared" ca="1" si="97"/>
        <v>-</v>
      </c>
      <c r="AP39" s="27" t="str">
        <f t="shared" ca="1" si="97"/>
        <v>-</v>
      </c>
      <c r="AQ39" s="27" t="str">
        <f t="shared" ca="1" si="97"/>
        <v>-</v>
      </c>
      <c r="AR39" s="27" t="str">
        <f t="shared" ca="1" si="97"/>
        <v>-</v>
      </c>
      <c r="AS39" s="27" t="str">
        <f t="shared" ca="1" si="97"/>
        <v>-</v>
      </c>
      <c r="AT39" s="27" t="str">
        <f t="shared" ca="1" si="79"/>
        <v>-</v>
      </c>
      <c r="AU39" s="27" t="str">
        <f t="shared" ca="1" si="79"/>
        <v>-</v>
      </c>
      <c r="AV39" s="27" t="str">
        <f t="shared" ca="1" si="79"/>
        <v>-</v>
      </c>
      <c r="AW39" s="27" t="str">
        <f t="shared" ca="1" si="79"/>
        <v>-</v>
      </c>
      <c r="AX39" s="27">
        <f t="shared" ca="1" si="79"/>
        <v>1</v>
      </c>
      <c r="AY39" s="27">
        <f t="shared" ca="1" si="79"/>
        <v>4</v>
      </c>
      <c r="AZ39" s="27">
        <f t="shared" ca="1" si="79"/>
        <v>0</v>
      </c>
      <c r="BA39" s="27">
        <f t="shared" ca="1" si="79"/>
        <v>1</v>
      </c>
      <c r="BB39" s="27">
        <f t="shared" ca="1" si="79"/>
        <v>-1</v>
      </c>
      <c r="BC39" s="27" t="str">
        <f t="shared" ca="1" si="103"/>
        <v>-</v>
      </c>
      <c r="BD39" s="27" t="str">
        <f t="shared" ca="1" si="103"/>
        <v>-</v>
      </c>
      <c r="BE39" s="27" t="str">
        <f t="shared" ca="1" si="103"/>
        <v>-</v>
      </c>
      <c r="BF39" s="27" t="str">
        <f t="shared" ca="1" si="103"/>
        <v>-</v>
      </c>
      <c r="BG39" s="27" t="str">
        <f t="shared" ca="1" si="103"/>
        <v>-</v>
      </c>
      <c r="BH39" s="50">
        <f t="shared" ca="1" si="95"/>
        <v>0.1</v>
      </c>
      <c r="BI39" s="50">
        <f t="shared" ca="1" si="93"/>
        <v>0.5</v>
      </c>
      <c r="BJ39" s="50">
        <f t="shared" ca="1" si="93"/>
        <v>-0.4</v>
      </c>
      <c r="BK39" s="50">
        <f t="shared" ca="1" si="93"/>
        <v>1</v>
      </c>
      <c r="BL39" s="27" t="str">
        <f t="shared" ca="1" si="81"/>
        <v>-</v>
      </c>
      <c r="BM39" s="27" t="str">
        <f t="shared" ca="1" si="81"/>
        <v>-</v>
      </c>
      <c r="BN39" s="27">
        <f t="shared" ca="1" si="104"/>
        <v>0</v>
      </c>
      <c r="BO39" s="27">
        <f t="shared" ca="1" si="105"/>
        <v>0</v>
      </c>
      <c r="BP39" s="27">
        <f t="shared" ca="1" si="105"/>
        <v>0</v>
      </c>
      <c r="BQ39" s="27">
        <f t="shared" ca="1" si="105"/>
        <v>0</v>
      </c>
      <c r="BR39" s="27" t="str">
        <f t="shared" ca="1" si="105"/>
        <v>-</v>
      </c>
      <c r="BS39" s="27" t="str">
        <f t="shared" ca="1" si="105"/>
        <v>-</v>
      </c>
      <c r="BT39" s="27" t="str">
        <f t="shared" ca="1" si="105"/>
        <v>-</v>
      </c>
      <c r="BU39" s="27" t="str">
        <f t="shared" ca="1" si="105"/>
        <v>-</v>
      </c>
      <c r="BV39" s="27" t="str">
        <f t="shared" ca="1" si="105"/>
        <v>-</v>
      </c>
      <c r="BW39" s="27" t="str">
        <f t="shared" ca="1" si="105"/>
        <v>-</v>
      </c>
      <c r="BX39" s="27" t="str">
        <f t="shared" ca="1" si="105"/>
        <v>-</v>
      </c>
      <c r="BY39" s="27" t="str">
        <f t="shared" ca="1" si="105"/>
        <v>-</v>
      </c>
      <c r="BZ39" s="27" t="str">
        <f t="shared" ca="1" si="105"/>
        <v>-</v>
      </c>
      <c r="CA39" s="27">
        <f t="shared" ca="1" si="105"/>
        <v>2</v>
      </c>
      <c r="CB39" s="27" t="str">
        <f t="shared" ca="1" si="105"/>
        <v>-</v>
      </c>
      <c r="CC39" s="27" t="str">
        <f t="shared" ca="1" si="105"/>
        <v>-</v>
      </c>
      <c r="CD39" s="27" t="str">
        <f t="shared" ca="1" si="105"/>
        <v>-</v>
      </c>
      <c r="CE39" s="27" t="str">
        <f t="shared" ca="1" si="106"/>
        <v>-</v>
      </c>
      <c r="CF39" s="27" t="b">
        <f t="shared" ca="1" si="106"/>
        <v>1</v>
      </c>
      <c r="CG39" s="27" t="str">
        <f t="shared" ca="1" si="106"/>
        <v>-</v>
      </c>
      <c r="CH39" s="27">
        <f t="shared" ca="1" si="106"/>
        <v>0</v>
      </c>
      <c r="CI39" s="27" t="str">
        <f t="shared" ca="1" si="102"/>
        <v>-</v>
      </c>
      <c r="CJ39" s="27">
        <f t="shared" ca="1" si="102"/>
        <v>1</v>
      </c>
      <c r="CK39" s="27">
        <f t="shared" ca="1" si="102"/>
        <v>0</v>
      </c>
      <c r="CL39" s="27">
        <f t="shared" ca="1" si="102"/>
        <v>1</v>
      </c>
      <c r="CM39" s="27">
        <f t="shared" ca="1" si="102"/>
        <v>1</v>
      </c>
      <c r="CN39" s="27">
        <f t="shared" ca="1" si="102"/>
        <v>1</v>
      </c>
      <c r="CO39" s="27">
        <f t="shared" ca="1" si="102"/>
        <v>0</v>
      </c>
      <c r="CP39" s="27">
        <f t="shared" ca="1" si="102"/>
        <v>0</v>
      </c>
      <c r="CQ39" s="27">
        <f t="shared" ca="1" si="102"/>
        <v>0</v>
      </c>
      <c r="CR39" s="27">
        <f t="shared" ca="1" si="102"/>
        <v>-0.04</v>
      </c>
      <c r="CS39" s="27">
        <f t="shared" ca="1" si="107"/>
        <v>0.96</v>
      </c>
      <c r="CT39" s="27">
        <f t="shared" ca="1" si="107"/>
        <v>1.8</v>
      </c>
      <c r="CU39" s="27">
        <f t="shared" ca="1" si="107"/>
        <v>0.64</v>
      </c>
      <c r="CV39" s="27">
        <f t="shared" ca="1" si="107"/>
        <v>0.21</v>
      </c>
      <c r="CW39" s="27">
        <f t="shared" ca="1" si="107"/>
        <v>0.19</v>
      </c>
      <c r="CX39" s="27">
        <f t="shared" ca="1" si="107"/>
        <v>0</v>
      </c>
      <c r="CY39" s="27">
        <f t="shared" ca="1" si="107"/>
        <v>1</v>
      </c>
      <c r="CZ39" s="27">
        <f t="shared" ca="1" si="107"/>
        <v>0</v>
      </c>
      <c r="DA39" s="27">
        <f t="shared" ca="1" si="107"/>
        <v>0</v>
      </c>
      <c r="DB39" s="27">
        <f t="shared" ca="1" si="107"/>
        <v>0</v>
      </c>
      <c r="DC39" s="27">
        <f t="shared" ca="1" si="107"/>
        <v>0</v>
      </c>
      <c r="DD39" s="27">
        <f t="shared" ca="1" si="107"/>
        <v>0</v>
      </c>
      <c r="DE39" s="27">
        <f t="shared" ca="1" si="107"/>
        <v>0</v>
      </c>
      <c r="DF39" s="27">
        <f t="shared" ca="1" si="107"/>
        <v>0</v>
      </c>
      <c r="DG39" s="27" t="str">
        <f t="shared" ca="1" si="108"/>
        <v>-</v>
      </c>
      <c r="DH39" s="27" t="str">
        <f t="shared" ca="1" si="108"/>
        <v>-</v>
      </c>
      <c r="DI39" s="27" t="str">
        <f t="shared" ca="1" si="108"/>
        <v>-</v>
      </c>
      <c r="DJ39" s="27" t="str">
        <f t="shared" ca="1" si="108"/>
        <v>-</v>
      </c>
      <c r="DK39" s="27" t="str">
        <f t="shared" ca="1" si="108"/>
        <v>-</v>
      </c>
      <c r="DL39" s="27" t="str">
        <f t="shared" ca="1" si="108"/>
        <v>-</v>
      </c>
      <c r="DM39" s="49" t="b">
        <f t="shared" ca="1" si="101"/>
        <v>0</v>
      </c>
      <c r="DN39" s="49" t="b">
        <f t="shared" ca="1" si="101"/>
        <v>1</v>
      </c>
      <c r="DO39" s="49" t="b">
        <f t="shared" ca="1" si="101"/>
        <v>0</v>
      </c>
      <c r="DP39" s="49">
        <f t="shared" ca="1" si="101"/>
        <v>0</v>
      </c>
      <c r="DQ39" s="27" t="str">
        <f t="shared" ca="1" si="109"/>
        <v>-</v>
      </c>
      <c r="DR39" s="27" t="str">
        <f t="shared" ca="1" si="109"/>
        <v>-</v>
      </c>
      <c r="DS39" s="27" t="str">
        <f t="shared" ca="1" si="109"/>
        <v>-</v>
      </c>
      <c r="DT39" s="27" t="str">
        <f t="shared" ca="1" si="109"/>
        <v>-</v>
      </c>
      <c r="DU39" s="27" t="str">
        <f t="shared" ca="1" si="110"/>
        <v>-</v>
      </c>
      <c r="DV39" s="27" t="b">
        <f t="shared" ca="1" si="110"/>
        <v>1</v>
      </c>
      <c r="DW39" s="27" t="str">
        <f t="shared" ca="1" si="110"/>
        <v>-</v>
      </c>
      <c r="DX39" s="27">
        <f t="shared" ca="1" si="110"/>
        <v>0</v>
      </c>
      <c r="DY39" s="27" t="str">
        <f t="shared" ca="1" si="110"/>
        <v>-</v>
      </c>
      <c r="DZ39" s="27" t="str">
        <f t="shared" ca="1" si="110"/>
        <v>-</v>
      </c>
      <c r="EA39" s="27">
        <f t="shared" ca="1" si="111"/>
        <v>500</v>
      </c>
      <c r="EB39" s="27">
        <f t="shared" ca="1" si="111"/>
        <v>500</v>
      </c>
      <c r="EC39" s="27">
        <f t="shared" ca="1" si="111"/>
        <v>1</v>
      </c>
      <c r="ED39" s="27">
        <f t="shared" ca="1" si="111"/>
        <v>0</v>
      </c>
      <c r="EE39" s="27">
        <f t="shared" ca="1" si="111"/>
        <v>1</v>
      </c>
      <c r="EF39" s="27">
        <f t="shared" ca="1" si="111"/>
        <v>1</v>
      </c>
      <c r="EG39" s="27">
        <f t="shared" ca="1" si="111"/>
        <v>0</v>
      </c>
      <c r="EH39" s="27" t="str">
        <f t="shared" ca="1" si="111"/>
        <v>-</v>
      </c>
      <c r="EI39" s="27" t="str">
        <f t="shared" ca="1" si="111"/>
        <v>-</v>
      </c>
      <c r="EJ39" s="27" t="str">
        <f t="shared" ca="1" si="111"/>
        <v>-</v>
      </c>
      <c r="EK39" s="27" t="str">
        <f t="shared" ca="1" si="111"/>
        <v>-</v>
      </c>
      <c r="EL39" s="27">
        <f t="shared" ca="1" si="112"/>
        <v>1</v>
      </c>
      <c r="EM39" s="27">
        <f t="shared" ca="1" si="112"/>
        <v>1</v>
      </c>
      <c r="EN39" s="27">
        <f t="shared" ca="1" si="112"/>
        <v>1</v>
      </c>
      <c r="EO39" s="27">
        <f t="shared" ca="1" si="112"/>
        <v>0</v>
      </c>
      <c r="EP39" s="27" t="str">
        <f t="shared" ca="1" si="112"/>
        <v>-</v>
      </c>
      <c r="EQ39" s="27" t="str">
        <f t="shared" ca="1" si="112"/>
        <v>-</v>
      </c>
      <c r="ER39" s="27">
        <f t="shared" ca="1" si="112"/>
        <v>0</v>
      </c>
      <c r="ES39" s="27">
        <f t="shared" ca="1" si="112"/>
        <v>0</v>
      </c>
      <c r="ET39" s="34">
        <v>0</v>
      </c>
    </row>
    <row r="40" spans="1:150" outlineLevel="3">
      <c r="A40" s="31">
        <f t="shared" si="77"/>
        <v>35</v>
      </c>
      <c r="B40" s="44">
        <f>$A$14</f>
        <v>9</v>
      </c>
      <c r="C40">
        <f t="shared" ca="1" si="91"/>
        <v>12</v>
      </c>
      <c r="D40" t="b">
        <f t="shared" ca="1" si="92"/>
        <v>0</v>
      </c>
      <c r="E40" t="b">
        <v>0</v>
      </c>
      <c r="F40" t="b">
        <f t="shared" ca="1" si="92"/>
        <v>0</v>
      </c>
      <c r="H40" s="47" t="str">
        <f ca="1">IF($CA40&lt;3,"M-M","Mat")&amp;IF($CF40=TRUE,"&amp;BBT","")&amp;IF($DX40&lt;&gt;0,"-mate EL","")&amp;IF($DM40," Aut","")&amp;IF($DN40," Win","")&amp;IF($DO40," Spr","")&amp;" Scan "&amp;$DP40&amp;" (F"&amp;3+IFERROR(1*$AP40,0)&amp;3+IFERROR(1*$AS40,0)&amp;"N"&amp;$AX40&amp;$AY40&amp;")"</f>
        <v>M-M&amp;BBT Spr Scan 3 (F33N14)</v>
      </c>
      <c r="I40" s="13" t="str">
        <f ca="1">IF(MATCH(H40,H$5:H40,0)=(COUNTA(H$5:H40)),"-","Dup")</f>
        <v>-</v>
      </c>
      <c r="J40" s="27" t="str">
        <f t="shared" ca="1" si="78"/>
        <v>-</v>
      </c>
      <c r="K40" s="27" t="str">
        <f t="shared" ca="1" si="78"/>
        <v>-</v>
      </c>
      <c r="L40" s="27" t="str">
        <f t="shared" ca="1" si="78"/>
        <v>-</v>
      </c>
      <c r="M40" s="27" t="str">
        <f t="shared" ca="1" si="78"/>
        <v>-</v>
      </c>
      <c r="N40" s="27" t="str">
        <f t="shared" ca="1" si="78"/>
        <v>-</v>
      </c>
      <c r="O40" s="27" t="str">
        <f t="shared" ca="1" si="78"/>
        <v>-</v>
      </c>
      <c r="P40" s="27" t="str">
        <f t="shared" ca="1" si="78"/>
        <v>-</v>
      </c>
      <c r="Q40" s="27">
        <f t="shared" ca="1" si="78"/>
        <v>0</v>
      </c>
      <c r="R40" s="27">
        <f t="shared" ca="1" si="78"/>
        <v>0</v>
      </c>
      <c r="S40" s="27" t="str">
        <f t="shared" ca="1" si="78"/>
        <v>-</v>
      </c>
      <c r="T40" s="27" t="str">
        <f t="shared" ca="1" si="78"/>
        <v>-</v>
      </c>
      <c r="U40" s="27" t="str">
        <f t="shared" ca="1" si="78"/>
        <v>-</v>
      </c>
      <c r="V40" s="27">
        <f t="shared" ca="1" si="78"/>
        <v>1</v>
      </c>
      <c r="W40" s="27">
        <f t="shared" ca="1" si="78"/>
        <v>1</v>
      </c>
      <c r="X40" s="27" t="str">
        <f t="shared" ca="1" si="78"/>
        <v>-</v>
      </c>
      <c r="Y40" s="27" t="str">
        <f t="shared" ca="1" si="78"/>
        <v>-</v>
      </c>
      <c r="Z40" s="27" t="str">
        <f t="shared" ca="1" si="99"/>
        <v>-</v>
      </c>
      <c r="AA40" s="27" t="str">
        <f t="shared" ca="1" si="99"/>
        <v>-</v>
      </c>
      <c r="AB40" s="27" t="str">
        <f t="shared" ca="1" si="99"/>
        <v>-</v>
      </c>
      <c r="AC40" s="27">
        <f t="shared" ca="1" si="99"/>
        <v>1</v>
      </c>
      <c r="AD40" s="27" t="str">
        <f t="shared" ca="1" si="99"/>
        <v>-</v>
      </c>
      <c r="AE40" s="27" t="str">
        <f t="shared" ca="1" si="99"/>
        <v>-</v>
      </c>
      <c r="AF40" s="27" t="str">
        <f t="shared" ca="1" si="99"/>
        <v>-</v>
      </c>
      <c r="AG40" s="27" t="str">
        <f t="shared" ca="1" si="99"/>
        <v>-</v>
      </c>
      <c r="AH40" s="27" t="str">
        <f t="shared" ca="1" si="99"/>
        <v>-</v>
      </c>
      <c r="AI40" s="27" t="str">
        <f t="shared" ca="1" si="99"/>
        <v>-</v>
      </c>
      <c r="AJ40" s="27" t="str">
        <f t="shared" ca="1" si="97"/>
        <v>-</v>
      </c>
      <c r="AK40" s="27" t="str">
        <f t="shared" ca="1" si="97"/>
        <v>-</v>
      </c>
      <c r="AL40" s="27" t="str">
        <f t="shared" ca="1" si="97"/>
        <v>-</v>
      </c>
      <c r="AM40" s="27" t="str">
        <f t="shared" ca="1" si="97"/>
        <v>-</v>
      </c>
      <c r="AN40" s="27" t="str">
        <f t="shared" ca="1" si="97"/>
        <v>-</v>
      </c>
      <c r="AO40" s="27" t="str">
        <f t="shared" ca="1" si="97"/>
        <v>-</v>
      </c>
      <c r="AP40" s="27" t="str">
        <f t="shared" ca="1" si="97"/>
        <v>-</v>
      </c>
      <c r="AQ40" s="27" t="str">
        <f t="shared" ca="1" si="97"/>
        <v>-</v>
      </c>
      <c r="AR40" s="27" t="str">
        <f t="shared" ca="1" si="97"/>
        <v>-</v>
      </c>
      <c r="AS40" s="27" t="str">
        <f t="shared" ca="1" si="97"/>
        <v>-</v>
      </c>
      <c r="AT40" s="27" t="str">
        <f t="shared" ref="AT40:BB59" ca="1" si="113">OFFSET(AT$5,$B40,0)</f>
        <v>-</v>
      </c>
      <c r="AU40" s="27" t="str">
        <f t="shared" ca="1" si="113"/>
        <v>-</v>
      </c>
      <c r="AV40" s="27" t="str">
        <f t="shared" ca="1" si="113"/>
        <v>-</v>
      </c>
      <c r="AW40" s="27" t="str">
        <f t="shared" ca="1" si="113"/>
        <v>-</v>
      </c>
      <c r="AX40" s="49">
        <f ca="1">OFFSET(AX40,-4,0)</f>
        <v>1</v>
      </c>
      <c r="AY40" s="49">
        <f ca="1">OFFSET(AY40,-4,0)</f>
        <v>4</v>
      </c>
      <c r="AZ40" s="49">
        <f ca="1">OFFSET(AZ40,-4,0)</f>
        <v>0</v>
      </c>
      <c r="BA40" s="49">
        <f ca="1">OFFSET(BA40,-4,0)</f>
        <v>1</v>
      </c>
      <c r="BB40" s="49">
        <f ca="1">OFFSET(BB40,-4,0)</f>
        <v>-1</v>
      </c>
      <c r="BC40" s="27" t="str">
        <f t="shared" ca="1" si="103"/>
        <v>-</v>
      </c>
      <c r="BD40" s="27" t="str">
        <f t="shared" ca="1" si="103"/>
        <v>-</v>
      </c>
      <c r="BE40" s="27" t="str">
        <f t="shared" ca="1" si="103"/>
        <v>-</v>
      </c>
      <c r="BF40" s="27" t="str">
        <f t="shared" ca="1" si="103"/>
        <v>-</v>
      </c>
      <c r="BG40" s="27" t="str">
        <f t="shared" ca="1" si="103"/>
        <v>-</v>
      </c>
      <c r="BH40" s="26">
        <v>0.3</v>
      </c>
      <c r="BI40" s="26">
        <v>0.7</v>
      </c>
      <c r="BJ40" s="26">
        <v>-0.2</v>
      </c>
      <c r="BK40" s="26">
        <v>1.4</v>
      </c>
      <c r="BL40" s="27" t="str">
        <f t="shared" ref="BL40:BM59" ca="1" si="114">OFFSET(BL$5,$B40,0)</f>
        <v>-</v>
      </c>
      <c r="BM40" s="27" t="str">
        <f t="shared" ca="1" si="114"/>
        <v>-</v>
      </c>
      <c r="BN40" s="27">
        <f t="shared" ca="1" si="104"/>
        <v>0</v>
      </c>
      <c r="BO40" s="27">
        <f t="shared" ca="1" si="105"/>
        <v>0</v>
      </c>
      <c r="BP40" s="27">
        <f t="shared" ca="1" si="105"/>
        <v>0</v>
      </c>
      <c r="BQ40" s="27">
        <f t="shared" ca="1" si="105"/>
        <v>0</v>
      </c>
      <c r="BR40" s="27" t="str">
        <f t="shared" ca="1" si="105"/>
        <v>-</v>
      </c>
      <c r="BS40" s="27" t="str">
        <f t="shared" ca="1" si="105"/>
        <v>-</v>
      </c>
      <c r="BT40" s="27" t="str">
        <f t="shared" ca="1" si="105"/>
        <v>-</v>
      </c>
      <c r="BU40" s="27" t="str">
        <f t="shared" ca="1" si="105"/>
        <v>-</v>
      </c>
      <c r="BV40" s="27" t="str">
        <f t="shared" ca="1" si="105"/>
        <v>-</v>
      </c>
      <c r="BW40" s="27" t="str">
        <f t="shared" ca="1" si="105"/>
        <v>-</v>
      </c>
      <c r="BX40" s="27" t="str">
        <f t="shared" ca="1" si="105"/>
        <v>-</v>
      </c>
      <c r="BY40" s="27" t="str">
        <f t="shared" ca="1" si="105"/>
        <v>-</v>
      </c>
      <c r="BZ40" s="27" t="str">
        <f t="shared" ca="1" si="105"/>
        <v>-</v>
      </c>
      <c r="CA40" s="27">
        <f t="shared" ca="1" si="105"/>
        <v>2</v>
      </c>
      <c r="CB40" s="27" t="str">
        <f t="shared" ca="1" si="105"/>
        <v>-</v>
      </c>
      <c r="CC40" s="27" t="str">
        <f t="shared" ca="1" si="105"/>
        <v>-</v>
      </c>
      <c r="CD40" s="27" t="str">
        <f t="shared" ca="1" si="105"/>
        <v>-</v>
      </c>
      <c r="CE40" s="27" t="str">
        <f t="shared" ca="1" si="106"/>
        <v>-</v>
      </c>
      <c r="CF40" s="27" t="b">
        <f t="shared" ca="1" si="106"/>
        <v>1</v>
      </c>
      <c r="CG40" s="27" t="str">
        <f t="shared" ca="1" si="106"/>
        <v>-</v>
      </c>
      <c r="CH40" s="27">
        <f t="shared" ca="1" si="106"/>
        <v>0</v>
      </c>
      <c r="CI40" s="27" t="str">
        <f t="shared" ca="1" si="102"/>
        <v>-</v>
      </c>
      <c r="CJ40" s="27">
        <f t="shared" ca="1" si="102"/>
        <v>1</v>
      </c>
      <c r="CK40" s="27">
        <f t="shared" ca="1" si="102"/>
        <v>0</v>
      </c>
      <c r="CL40" s="27">
        <f t="shared" ca="1" si="102"/>
        <v>1</v>
      </c>
      <c r="CM40" s="27">
        <f t="shared" ca="1" si="102"/>
        <v>1</v>
      </c>
      <c r="CN40" s="27">
        <f t="shared" ca="1" si="102"/>
        <v>1</v>
      </c>
      <c r="CO40" s="27">
        <f t="shared" ca="1" si="102"/>
        <v>0</v>
      </c>
      <c r="CP40" s="27">
        <f t="shared" ca="1" si="102"/>
        <v>0</v>
      </c>
      <c r="CQ40" s="27">
        <f t="shared" ca="1" si="102"/>
        <v>0</v>
      </c>
      <c r="CR40" s="27">
        <f t="shared" ca="1" si="102"/>
        <v>-0.04</v>
      </c>
      <c r="CS40" s="27">
        <f t="shared" ca="1" si="107"/>
        <v>0.96</v>
      </c>
      <c r="CT40" s="27">
        <f t="shared" ca="1" si="107"/>
        <v>1.8</v>
      </c>
      <c r="CU40" s="27">
        <f t="shared" ca="1" si="107"/>
        <v>0.64</v>
      </c>
      <c r="CV40" s="27">
        <f t="shared" ca="1" si="107"/>
        <v>0.21</v>
      </c>
      <c r="CW40" s="27">
        <f t="shared" ca="1" si="107"/>
        <v>0.19</v>
      </c>
      <c r="CX40" s="27">
        <f t="shared" ca="1" si="107"/>
        <v>0</v>
      </c>
      <c r="CY40" s="27">
        <f t="shared" ca="1" si="107"/>
        <v>1</v>
      </c>
      <c r="CZ40" s="27">
        <f t="shared" ca="1" si="107"/>
        <v>0</v>
      </c>
      <c r="DA40" s="27">
        <f t="shared" ca="1" si="107"/>
        <v>0</v>
      </c>
      <c r="DB40" s="27">
        <f t="shared" ca="1" si="107"/>
        <v>0</v>
      </c>
      <c r="DC40" s="27">
        <f t="shared" ca="1" si="107"/>
        <v>0</v>
      </c>
      <c r="DD40" s="27">
        <f t="shared" ca="1" si="107"/>
        <v>0</v>
      </c>
      <c r="DE40" s="27">
        <f t="shared" ca="1" si="107"/>
        <v>0</v>
      </c>
      <c r="DF40" s="27">
        <f t="shared" ca="1" si="107"/>
        <v>0</v>
      </c>
      <c r="DG40" s="27" t="str">
        <f t="shared" ca="1" si="108"/>
        <v>-</v>
      </c>
      <c r="DH40" s="27" t="str">
        <f t="shared" ca="1" si="108"/>
        <v>-</v>
      </c>
      <c r="DI40" s="27" t="str">
        <f t="shared" ca="1" si="108"/>
        <v>-</v>
      </c>
      <c r="DJ40" s="27" t="str">
        <f t="shared" ca="1" si="108"/>
        <v>-</v>
      </c>
      <c r="DK40" s="27" t="str">
        <f t="shared" ca="1" si="108"/>
        <v>-</v>
      </c>
      <c r="DL40" s="27" t="str">
        <f t="shared" ca="1" si="108"/>
        <v>-</v>
      </c>
      <c r="DM40" s="49" t="b">
        <f t="shared" ca="1" si="101"/>
        <v>0</v>
      </c>
      <c r="DN40" s="49" t="b">
        <f t="shared" ca="1" si="101"/>
        <v>0</v>
      </c>
      <c r="DO40" s="49" t="b">
        <f t="shared" ca="1" si="101"/>
        <v>1</v>
      </c>
      <c r="DP40" s="49">
        <f t="shared" ca="1" si="101"/>
        <v>3</v>
      </c>
      <c r="DQ40" s="27" t="str">
        <f t="shared" ca="1" si="109"/>
        <v>-</v>
      </c>
      <c r="DR40" s="27" t="str">
        <f t="shared" ca="1" si="109"/>
        <v>-</v>
      </c>
      <c r="DS40" s="27" t="str">
        <f t="shared" ca="1" si="109"/>
        <v>-</v>
      </c>
      <c r="DT40" s="27" t="str">
        <f t="shared" ca="1" si="109"/>
        <v>-</v>
      </c>
      <c r="DU40" s="27" t="str">
        <f t="shared" ca="1" si="110"/>
        <v>-</v>
      </c>
      <c r="DV40" s="27" t="b">
        <f t="shared" ca="1" si="110"/>
        <v>1</v>
      </c>
      <c r="DW40" s="27" t="str">
        <f t="shared" ca="1" si="110"/>
        <v>-</v>
      </c>
      <c r="DX40" s="27">
        <f t="shared" ca="1" si="110"/>
        <v>0</v>
      </c>
      <c r="DY40" s="27" t="str">
        <f t="shared" ca="1" si="110"/>
        <v>-</v>
      </c>
      <c r="DZ40" s="27" t="str">
        <f t="shared" ca="1" si="110"/>
        <v>-</v>
      </c>
      <c r="EA40" s="27">
        <f t="shared" ca="1" si="111"/>
        <v>500</v>
      </c>
      <c r="EB40" s="27">
        <f t="shared" ca="1" si="111"/>
        <v>500</v>
      </c>
      <c r="EC40" s="27">
        <f t="shared" ca="1" si="111"/>
        <v>1</v>
      </c>
      <c r="ED40" s="27">
        <f t="shared" ca="1" si="111"/>
        <v>0</v>
      </c>
      <c r="EE40" s="27">
        <f t="shared" ca="1" si="111"/>
        <v>1</v>
      </c>
      <c r="EF40" s="27">
        <f t="shared" ca="1" si="111"/>
        <v>1</v>
      </c>
      <c r="EG40" s="27">
        <f t="shared" ca="1" si="111"/>
        <v>0</v>
      </c>
      <c r="EH40" s="27" t="str">
        <f t="shared" ca="1" si="111"/>
        <v>-</v>
      </c>
      <c r="EI40" s="27" t="str">
        <f t="shared" ca="1" si="111"/>
        <v>-</v>
      </c>
      <c r="EJ40" s="27" t="str">
        <f t="shared" ca="1" si="111"/>
        <v>-</v>
      </c>
      <c r="EK40" s="27" t="str">
        <f t="shared" ca="1" si="111"/>
        <v>-</v>
      </c>
      <c r="EL40" s="27">
        <f t="shared" ca="1" si="112"/>
        <v>1</v>
      </c>
      <c r="EM40" s="27">
        <f t="shared" ca="1" si="112"/>
        <v>1</v>
      </c>
      <c r="EN40" s="27">
        <f t="shared" ca="1" si="112"/>
        <v>1</v>
      </c>
      <c r="EO40" s="27">
        <f t="shared" ca="1" si="112"/>
        <v>0</v>
      </c>
      <c r="EP40" s="27" t="str">
        <f t="shared" ca="1" si="112"/>
        <v>-</v>
      </c>
      <c r="EQ40" s="27" t="str">
        <f t="shared" ca="1" si="112"/>
        <v>-</v>
      </c>
      <c r="ER40" s="27">
        <f t="shared" ca="1" si="112"/>
        <v>0</v>
      </c>
      <c r="ES40" s="27">
        <f t="shared" ca="1" si="112"/>
        <v>0</v>
      </c>
      <c r="ET40" s="34">
        <v>0</v>
      </c>
    </row>
    <row r="41" spans="1:150" outlineLevel="3">
      <c r="A41" s="31">
        <f t="shared" si="77"/>
        <v>36</v>
      </c>
      <c r="B41" s="37">
        <f>$A40</f>
        <v>35</v>
      </c>
      <c r="C41">
        <f t="shared" ca="1" si="91"/>
        <v>12</v>
      </c>
      <c r="D41" t="b">
        <f t="shared" ca="1" si="92"/>
        <v>0</v>
      </c>
      <c r="E41" t="b">
        <v>0</v>
      </c>
      <c r="F41" t="b">
        <f t="shared" ca="1" si="92"/>
        <v>0</v>
      </c>
      <c r="H41" s="47" t="str">
        <f ca="1">IF($CA41&lt;3,"M-M","Mat")&amp;IF($CF41=TRUE,"&amp;BBT","")&amp;IF($DX41&lt;&gt;0,"-mate EL","")&amp;IF($DM41," Aut","")&amp;IF($DN41," Win","")&amp;IF($DO41," Spr","")&amp;" Scan "&amp;$DP41&amp;" (F"&amp;3+IFERROR(1*$AP41,0)&amp;3+IFERROR(1*$AS41,0)&amp;"N"&amp;$AX41&amp;$AY41&amp;")"</f>
        <v>M-M&amp;BBT Spr Scan 2 (F33N14)</v>
      </c>
      <c r="I41" s="13" t="str">
        <f ca="1">IF(MATCH(H41,H$5:H41,0)=(COUNTA(H$5:H41)),"-","Dup")</f>
        <v>-</v>
      </c>
      <c r="J41" s="27" t="str">
        <f t="shared" ca="1" si="78"/>
        <v>-</v>
      </c>
      <c r="K41" s="27" t="str">
        <f t="shared" ca="1" si="78"/>
        <v>-</v>
      </c>
      <c r="L41" s="27" t="str">
        <f t="shared" ca="1" si="78"/>
        <v>-</v>
      </c>
      <c r="M41" s="27" t="str">
        <f t="shared" ref="M41:AB56" ca="1" si="115">OFFSET(M$5,$B41,0)</f>
        <v>-</v>
      </c>
      <c r="N41" s="27" t="str">
        <f t="shared" ca="1" si="115"/>
        <v>-</v>
      </c>
      <c r="O41" s="27" t="str">
        <f t="shared" ca="1" si="115"/>
        <v>-</v>
      </c>
      <c r="P41" s="27" t="str">
        <f t="shared" ca="1" si="115"/>
        <v>-</v>
      </c>
      <c r="Q41" s="27">
        <f t="shared" ca="1" si="115"/>
        <v>0</v>
      </c>
      <c r="R41" s="27">
        <f t="shared" ca="1" si="115"/>
        <v>0</v>
      </c>
      <c r="S41" s="27" t="str">
        <f t="shared" ca="1" si="115"/>
        <v>-</v>
      </c>
      <c r="T41" s="27" t="str">
        <f t="shared" ca="1" si="115"/>
        <v>-</v>
      </c>
      <c r="U41" s="27" t="str">
        <f t="shared" ca="1" si="115"/>
        <v>-</v>
      </c>
      <c r="V41" s="27">
        <f t="shared" ca="1" si="115"/>
        <v>1</v>
      </c>
      <c r="W41" s="27">
        <f t="shared" ca="1" si="115"/>
        <v>1</v>
      </c>
      <c r="X41" s="27" t="str">
        <f t="shared" ca="1" si="115"/>
        <v>-</v>
      </c>
      <c r="Y41" s="27" t="str">
        <f t="shared" ca="1" si="115"/>
        <v>-</v>
      </c>
      <c r="Z41" s="27" t="str">
        <f t="shared" ca="1" si="115"/>
        <v>-</v>
      </c>
      <c r="AA41" s="27" t="str">
        <f t="shared" ca="1" si="115"/>
        <v>-</v>
      </c>
      <c r="AB41" s="27" t="str">
        <f t="shared" ca="1" si="115"/>
        <v>-</v>
      </c>
      <c r="AC41" s="27">
        <f t="shared" ca="1" si="99"/>
        <v>1</v>
      </c>
      <c r="AD41" s="27" t="str">
        <f t="shared" ca="1" si="99"/>
        <v>-</v>
      </c>
      <c r="AE41" s="27" t="str">
        <f t="shared" ca="1" si="99"/>
        <v>-</v>
      </c>
      <c r="AF41" s="27" t="str">
        <f t="shared" ca="1" si="99"/>
        <v>-</v>
      </c>
      <c r="AG41" s="27" t="str">
        <f t="shared" ca="1" si="99"/>
        <v>-</v>
      </c>
      <c r="AH41" s="27" t="str">
        <f t="shared" ca="1" si="99"/>
        <v>-</v>
      </c>
      <c r="AI41" s="27" t="str">
        <f t="shared" ca="1" si="99"/>
        <v>-</v>
      </c>
      <c r="AJ41" s="27" t="str">
        <f t="shared" ca="1" si="99"/>
        <v>-</v>
      </c>
      <c r="AK41" s="27" t="str">
        <f t="shared" ca="1" si="99"/>
        <v>-</v>
      </c>
      <c r="AL41" s="27" t="str">
        <f t="shared" ca="1" si="99"/>
        <v>-</v>
      </c>
      <c r="AM41" s="27" t="str">
        <f t="shared" ca="1" si="99"/>
        <v>-</v>
      </c>
      <c r="AN41" s="27" t="str">
        <f t="shared" ca="1" si="99"/>
        <v>-</v>
      </c>
      <c r="AO41" s="27" t="str">
        <f t="shared" ca="1" si="99"/>
        <v>-</v>
      </c>
      <c r="AP41" s="27" t="str">
        <f t="shared" ref="AJ41:AS56" ca="1" si="116">OFFSET(AP$5,$B41,0)</f>
        <v>-</v>
      </c>
      <c r="AQ41" s="27" t="str">
        <f t="shared" ca="1" si="116"/>
        <v>-</v>
      </c>
      <c r="AR41" s="27" t="str">
        <f t="shared" ca="1" si="116"/>
        <v>-</v>
      </c>
      <c r="AS41" s="27" t="str">
        <f t="shared" ca="1" si="116"/>
        <v>-</v>
      </c>
      <c r="AT41" s="27" t="str">
        <f t="shared" ca="1" si="113"/>
        <v>-</v>
      </c>
      <c r="AU41" s="27" t="str">
        <f t="shared" ca="1" si="113"/>
        <v>-</v>
      </c>
      <c r="AV41" s="27" t="str">
        <f t="shared" ca="1" si="113"/>
        <v>-</v>
      </c>
      <c r="AW41" s="27" t="str">
        <f t="shared" ca="1" si="113"/>
        <v>-</v>
      </c>
      <c r="AX41" s="27">
        <f t="shared" ca="1" si="113"/>
        <v>1</v>
      </c>
      <c r="AY41" s="27">
        <f t="shared" ca="1" si="113"/>
        <v>4</v>
      </c>
      <c r="AZ41" s="27">
        <f t="shared" ca="1" si="113"/>
        <v>0</v>
      </c>
      <c r="BA41" s="27">
        <f t="shared" ca="1" si="113"/>
        <v>1</v>
      </c>
      <c r="BB41" s="27">
        <f t="shared" ca="1" si="113"/>
        <v>-1</v>
      </c>
      <c r="BC41" s="27" t="str">
        <f t="shared" ca="1" si="103"/>
        <v>-</v>
      </c>
      <c r="BD41" s="27" t="str">
        <f t="shared" ca="1" si="103"/>
        <v>-</v>
      </c>
      <c r="BE41" s="27" t="str">
        <f t="shared" ca="1" si="103"/>
        <v>-</v>
      </c>
      <c r="BF41" s="27" t="str">
        <f t="shared" ca="1" si="103"/>
        <v>-</v>
      </c>
      <c r="BG41" s="27" t="str">
        <f t="shared" ca="1" si="103"/>
        <v>-</v>
      </c>
      <c r="BH41" s="50">
        <f t="shared" ca="1" si="95"/>
        <v>0.3</v>
      </c>
      <c r="BI41" s="50">
        <f t="shared" ca="1" si="95"/>
        <v>0.7</v>
      </c>
      <c r="BJ41" s="50">
        <f t="shared" ca="1" si="95"/>
        <v>-0.2</v>
      </c>
      <c r="BK41" s="50">
        <f t="shared" ca="1" si="95"/>
        <v>1.4</v>
      </c>
      <c r="BL41" s="27" t="str">
        <f t="shared" ca="1" si="114"/>
        <v>-</v>
      </c>
      <c r="BM41" s="27" t="str">
        <f t="shared" ca="1" si="114"/>
        <v>-</v>
      </c>
      <c r="BN41" s="27">
        <f t="shared" ca="1" si="104"/>
        <v>0</v>
      </c>
      <c r="BO41" s="27">
        <f t="shared" ca="1" si="105"/>
        <v>0</v>
      </c>
      <c r="BP41" s="27">
        <f t="shared" ca="1" si="105"/>
        <v>0</v>
      </c>
      <c r="BQ41" s="27">
        <f t="shared" ca="1" si="105"/>
        <v>0</v>
      </c>
      <c r="BR41" s="27" t="str">
        <f t="shared" ca="1" si="105"/>
        <v>-</v>
      </c>
      <c r="BS41" s="27" t="str">
        <f t="shared" ca="1" si="105"/>
        <v>-</v>
      </c>
      <c r="BT41" s="27" t="str">
        <f t="shared" ca="1" si="105"/>
        <v>-</v>
      </c>
      <c r="BU41" s="27" t="str">
        <f t="shared" ca="1" si="105"/>
        <v>-</v>
      </c>
      <c r="BV41" s="27" t="str">
        <f t="shared" ca="1" si="105"/>
        <v>-</v>
      </c>
      <c r="BW41" s="27" t="str">
        <f t="shared" ca="1" si="105"/>
        <v>-</v>
      </c>
      <c r="BX41" s="27" t="str">
        <f t="shared" ca="1" si="105"/>
        <v>-</v>
      </c>
      <c r="BY41" s="27" t="str">
        <f t="shared" ca="1" si="105"/>
        <v>-</v>
      </c>
      <c r="BZ41" s="27" t="str">
        <f t="shared" ca="1" si="105"/>
        <v>-</v>
      </c>
      <c r="CA41" s="27">
        <f t="shared" ca="1" si="105"/>
        <v>2</v>
      </c>
      <c r="CB41" s="27" t="str">
        <f t="shared" ca="1" si="105"/>
        <v>-</v>
      </c>
      <c r="CC41" s="27" t="str">
        <f t="shared" ca="1" si="105"/>
        <v>-</v>
      </c>
      <c r="CD41" s="27" t="str">
        <f t="shared" ca="1" si="105"/>
        <v>-</v>
      </c>
      <c r="CE41" s="27" t="str">
        <f t="shared" ca="1" si="106"/>
        <v>-</v>
      </c>
      <c r="CF41" s="27" t="b">
        <f t="shared" ca="1" si="106"/>
        <v>1</v>
      </c>
      <c r="CG41" s="27" t="str">
        <f t="shared" ca="1" si="106"/>
        <v>-</v>
      </c>
      <c r="CH41" s="27">
        <f t="shared" ca="1" si="106"/>
        <v>0</v>
      </c>
      <c r="CI41" s="27" t="str">
        <f t="shared" ca="1" si="102"/>
        <v>-</v>
      </c>
      <c r="CJ41" s="27">
        <f t="shared" ca="1" si="102"/>
        <v>1</v>
      </c>
      <c r="CK41" s="27">
        <f t="shared" ca="1" si="102"/>
        <v>0</v>
      </c>
      <c r="CL41" s="27">
        <f t="shared" ca="1" si="102"/>
        <v>1</v>
      </c>
      <c r="CM41" s="27">
        <f t="shared" ca="1" si="102"/>
        <v>1</v>
      </c>
      <c r="CN41" s="27">
        <f t="shared" ca="1" si="102"/>
        <v>1</v>
      </c>
      <c r="CO41" s="27">
        <f t="shared" ca="1" si="102"/>
        <v>0</v>
      </c>
      <c r="CP41" s="27">
        <f t="shared" ca="1" si="102"/>
        <v>0</v>
      </c>
      <c r="CQ41" s="27">
        <f t="shared" ca="1" si="102"/>
        <v>0</v>
      </c>
      <c r="CR41" s="27">
        <f t="shared" ca="1" si="102"/>
        <v>-0.04</v>
      </c>
      <c r="CS41" s="27">
        <f t="shared" ca="1" si="107"/>
        <v>0.96</v>
      </c>
      <c r="CT41" s="27">
        <f t="shared" ca="1" si="107"/>
        <v>1.8</v>
      </c>
      <c r="CU41" s="27">
        <f t="shared" ca="1" si="107"/>
        <v>0.64</v>
      </c>
      <c r="CV41" s="27">
        <f t="shared" ca="1" si="107"/>
        <v>0.21</v>
      </c>
      <c r="CW41" s="27">
        <f t="shared" ca="1" si="107"/>
        <v>0.19</v>
      </c>
      <c r="CX41" s="27">
        <f t="shared" ca="1" si="107"/>
        <v>0</v>
      </c>
      <c r="CY41" s="27">
        <f t="shared" ca="1" si="107"/>
        <v>1</v>
      </c>
      <c r="CZ41" s="27">
        <f t="shared" ca="1" si="107"/>
        <v>0</v>
      </c>
      <c r="DA41" s="27">
        <f t="shared" ca="1" si="107"/>
        <v>0</v>
      </c>
      <c r="DB41" s="27">
        <f t="shared" ca="1" si="107"/>
        <v>0</v>
      </c>
      <c r="DC41" s="27">
        <f t="shared" ca="1" si="107"/>
        <v>0</v>
      </c>
      <c r="DD41" s="27">
        <f t="shared" ca="1" si="107"/>
        <v>0</v>
      </c>
      <c r="DE41" s="27">
        <f t="shared" ca="1" si="107"/>
        <v>0</v>
      </c>
      <c r="DF41" s="27">
        <f t="shared" ca="1" si="107"/>
        <v>0</v>
      </c>
      <c r="DG41" s="27" t="str">
        <f t="shared" ca="1" si="108"/>
        <v>-</v>
      </c>
      <c r="DH41" s="27" t="str">
        <f t="shared" ca="1" si="108"/>
        <v>-</v>
      </c>
      <c r="DI41" s="27" t="str">
        <f t="shared" ca="1" si="108"/>
        <v>-</v>
      </c>
      <c r="DJ41" s="27" t="str">
        <f t="shared" ca="1" si="108"/>
        <v>-</v>
      </c>
      <c r="DK41" s="27" t="str">
        <f t="shared" ca="1" si="108"/>
        <v>-</v>
      </c>
      <c r="DL41" s="27" t="str">
        <f t="shared" ca="1" si="108"/>
        <v>-</v>
      </c>
      <c r="DM41" s="49" t="b">
        <f t="shared" ca="1" si="101"/>
        <v>0</v>
      </c>
      <c r="DN41" s="49" t="b">
        <f t="shared" ca="1" si="101"/>
        <v>0</v>
      </c>
      <c r="DO41" s="49" t="b">
        <f t="shared" ca="1" si="101"/>
        <v>1</v>
      </c>
      <c r="DP41" s="49">
        <f t="shared" ca="1" si="101"/>
        <v>2</v>
      </c>
      <c r="DQ41" s="27" t="str">
        <f t="shared" ca="1" si="109"/>
        <v>-</v>
      </c>
      <c r="DR41" s="27" t="str">
        <f t="shared" ca="1" si="109"/>
        <v>-</v>
      </c>
      <c r="DS41" s="27" t="str">
        <f t="shared" ca="1" si="109"/>
        <v>-</v>
      </c>
      <c r="DT41" s="27" t="str">
        <f t="shared" ca="1" si="109"/>
        <v>-</v>
      </c>
      <c r="DU41" s="27" t="str">
        <f t="shared" ca="1" si="110"/>
        <v>-</v>
      </c>
      <c r="DV41" s="27" t="b">
        <f t="shared" ca="1" si="110"/>
        <v>1</v>
      </c>
      <c r="DW41" s="27" t="str">
        <f t="shared" ca="1" si="110"/>
        <v>-</v>
      </c>
      <c r="DX41" s="27">
        <f t="shared" ca="1" si="110"/>
        <v>0</v>
      </c>
      <c r="DY41" s="27" t="str">
        <f t="shared" ca="1" si="110"/>
        <v>-</v>
      </c>
      <c r="DZ41" s="27" t="str">
        <f t="shared" ca="1" si="110"/>
        <v>-</v>
      </c>
      <c r="EA41" s="27">
        <f t="shared" ca="1" si="111"/>
        <v>500</v>
      </c>
      <c r="EB41" s="27">
        <f t="shared" ca="1" si="111"/>
        <v>500</v>
      </c>
      <c r="EC41" s="27">
        <f t="shared" ca="1" si="111"/>
        <v>1</v>
      </c>
      <c r="ED41" s="27">
        <f t="shared" ca="1" si="111"/>
        <v>0</v>
      </c>
      <c r="EE41" s="27">
        <f t="shared" ca="1" si="111"/>
        <v>1</v>
      </c>
      <c r="EF41" s="27">
        <f t="shared" ca="1" si="111"/>
        <v>1</v>
      </c>
      <c r="EG41" s="27">
        <f t="shared" ca="1" si="111"/>
        <v>0</v>
      </c>
      <c r="EH41" s="27" t="str">
        <f t="shared" ca="1" si="111"/>
        <v>-</v>
      </c>
      <c r="EI41" s="27" t="str">
        <f t="shared" ca="1" si="111"/>
        <v>-</v>
      </c>
      <c r="EJ41" s="27" t="str">
        <f t="shared" ca="1" si="111"/>
        <v>-</v>
      </c>
      <c r="EK41" s="27" t="str">
        <f t="shared" ca="1" si="111"/>
        <v>-</v>
      </c>
      <c r="EL41" s="27">
        <f t="shared" ca="1" si="112"/>
        <v>1</v>
      </c>
      <c r="EM41" s="27">
        <f t="shared" ca="1" si="112"/>
        <v>1</v>
      </c>
      <c r="EN41" s="27">
        <f t="shared" ca="1" si="112"/>
        <v>1</v>
      </c>
      <c r="EO41" s="27">
        <f t="shared" ca="1" si="112"/>
        <v>0</v>
      </c>
      <c r="EP41" s="27" t="str">
        <f t="shared" ca="1" si="112"/>
        <v>-</v>
      </c>
      <c r="EQ41" s="27" t="str">
        <f t="shared" ca="1" si="112"/>
        <v>-</v>
      </c>
      <c r="ER41" s="27">
        <f t="shared" ca="1" si="112"/>
        <v>0</v>
      </c>
      <c r="ES41" s="27">
        <f t="shared" ca="1" si="112"/>
        <v>0</v>
      </c>
      <c r="ET41" s="34">
        <v>0</v>
      </c>
    </row>
    <row r="42" spans="1:150" outlineLevel="3">
      <c r="A42" s="31">
        <f t="shared" si="77"/>
        <v>37</v>
      </c>
      <c r="B42" s="37">
        <f>$A41</f>
        <v>36</v>
      </c>
      <c r="C42">
        <f t="shared" ca="1" si="91"/>
        <v>12</v>
      </c>
      <c r="D42" t="b">
        <f t="shared" ca="1" si="92"/>
        <v>1</v>
      </c>
      <c r="E42" t="b">
        <v>0</v>
      </c>
      <c r="F42" t="b">
        <f t="shared" ca="1" si="92"/>
        <v>1</v>
      </c>
      <c r="H42" s="47" t="str">
        <f ca="1">IF($CA42&lt;3,"M-M","Mat")&amp;IF($CF42=TRUE,"&amp;BBT","")&amp;IF($DX42&lt;&gt;0,"-mate EL","")&amp;IF($DM42," Aut","")&amp;IF($DN42," Win","")&amp;IF($DO42," Spr","")&amp;" Scan "&amp;$DP42&amp;" (F"&amp;3+IFERROR(1*$AP42,0)&amp;3+IFERROR(1*$AS42,0)&amp;"N"&amp;$AX42&amp;$AY42&amp;")"</f>
        <v>M-M&amp;BBT Spr Scan 1 (F33N14)</v>
      </c>
      <c r="I42" s="13" t="str">
        <f ca="1">IF(MATCH(H42,H$5:H42,0)=(COUNTA(H$5:H42)),"-","Dup")</f>
        <v>-</v>
      </c>
      <c r="J42" s="27" t="str">
        <f t="shared" ref="J42:Y61" ca="1" si="117">OFFSET(J$5,$B42,0)</f>
        <v>-</v>
      </c>
      <c r="K42" s="27" t="str">
        <f t="shared" ca="1" si="117"/>
        <v>-</v>
      </c>
      <c r="L42" s="27" t="str">
        <f t="shared" ca="1" si="117"/>
        <v>-</v>
      </c>
      <c r="M42" s="27" t="str">
        <f t="shared" ca="1" si="117"/>
        <v>-</v>
      </c>
      <c r="N42" s="27" t="str">
        <f t="shared" ca="1" si="117"/>
        <v>-</v>
      </c>
      <c r="O42" s="27" t="str">
        <f t="shared" ca="1" si="117"/>
        <v>-</v>
      </c>
      <c r="P42" s="27" t="str">
        <f t="shared" ca="1" si="117"/>
        <v>-</v>
      </c>
      <c r="Q42" s="27">
        <f t="shared" ca="1" si="117"/>
        <v>0</v>
      </c>
      <c r="R42" s="27">
        <f t="shared" ca="1" si="117"/>
        <v>0</v>
      </c>
      <c r="S42" s="27" t="str">
        <f t="shared" ca="1" si="117"/>
        <v>-</v>
      </c>
      <c r="T42" s="27" t="str">
        <f t="shared" ca="1" si="117"/>
        <v>-</v>
      </c>
      <c r="U42" s="27" t="str">
        <f t="shared" ca="1" si="115"/>
        <v>-</v>
      </c>
      <c r="V42" s="27">
        <f t="shared" ca="1" si="117"/>
        <v>1</v>
      </c>
      <c r="W42" s="27">
        <f t="shared" ca="1" si="115"/>
        <v>1</v>
      </c>
      <c r="X42" s="27" t="str">
        <f t="shared" ca="1" si="115"/>
        <v>-</v>
      </c>
      <c r="Y42" s="27" t="str">
        <f t="shared" ca="1" si="115"/>
        <v>-</v>
      </c>
      <c r="Z42" s="27" t="str">
        <f t="shared" ca="1" si="115"/>
        <v>-</v>
      </c>
      <c r="AA42" s="27" t="str">
        <f t="shared" ca="1" si="115"/>
        <v>-</v>
      </c>
      <c r="AB42" s="27" t="str">
        <f t="shared" ca="1" si="115"/>
        <v>-</v>
      </c>
      <c r="AC42" s="27">
        <f t="shared" ref="AC42:AI56" ca="1" si="118">OFFSET(AC$5,$B42,0)</f>
        <v>1</v>
      </c>
      <c r="AD42" s="27" t="str">
        <f t="shared" ca="1" si="118"/>
        <v>-</v>
      </c>
      <c r="AE42" s="27" t="str">
        <f t="shared" ca="1" si="118"/>
        <v>-</v>
      </c>
      <c r="AF42" s="27" t="str">
        <f t="shared" ca="1" si="118"/>
        <v>-</v>
      </c>
      <c r="AG42" s="27" t="str">
        <f t="shared" ca="1" si="118"/>
        <v>-</v>
      </c>
      <c r="AH42" s="27" t="str">
        <f t="shared" ca="1" si="118"/>
        <v>-</v>
      </c>
      <c r="AI42" s="27" t="str">
        <f t="shared" ca="1" si="118"/>
        <v>-</v>
      </c>
      <c r="AJ42" s="27" t="str">
        <f t="shared" ca="1" si="116"/>
        <v>-</v>
      </c>
      <c r="AK42" s="27" t="str">
        <f t="shared" ca="1" si="116"/>
        <v>-</v>
      </c>
      <c r="AL42" s="27" t="str">
        <f t="shared" ca="1" si="116"/>
        <v>-</v>
      </c>
      <c r="AM42" s="27" t="str">
        <f t="shared" ca="1" si="116"/>
        <v>-</v>
      </c>
      <c r="AN42" s="27" t="str">
        <f t="shared" ca="1" si="116"/>
        <v>-</v>
      </c>
      <c r="AO42" s="27" t="str">
        <f t="shared" ca="1" si="116"/>
        <v>-</v>
      </c>
      <c r="AP42" s="27" t="str">
        <f t="shared" ca="1" si="116"/>
        <v>-</v>
      </c>
      <c r="AQ42" s="27" t="str">
        <f t="shared" ca="1" si="116"/>
        <v>-</v>
      </c>
      <c r="AR42" s="27" t="str">
        <f t="shared" ca="1" si="116"/>
        <v>-</v>
      </c>
      <c r="AS42" s="27" t="str">
        <f t="shared" ca="1" si="116"/>
        <v>-</v>
      </c>
      <c r="AT42" s="27" t="str">
        <f t="shared" ca="1" si="113"/>
        <v>-</v>
      </c>
      <c r="AU42" s="27" t="str">
        <f t="shared" ca="1" si="113"/>
        <v>-</v>
      </c>
      <c r="AV42" s="27" t="str">
        <f t="shared" ca="1" si="113"/>
        <v>-</v>
      </c>
      <c r="AW42" s="27" t="str">
        <f t="shared" ca="1" si="113"/>
        <v>-</v>
      </c>
      <c r="AX42" s="27">
        <f t="shared" ca="1" si="113"/>
        <v>1</v>
      </c>
      <c r="AY42" s="27">
        <f t="shared" ca="1" si="113"/>
        <v>4</v>
      </c>
      <c r="AZ42" s="27">
        <f t="shared" ca="1" si="113"/>
        <v>0</v>
      </c>
      <c r="BA42" s="27">
        <f t="shared" ca="1" si="113"/>
        <v>1</v>
      </c>
      <c r="BB42" s="27">
        <f t="shared" ca="1" si="113"/>
        <v>-1</v>
      </c>
      <c r="BC42" s="27" t="str">
        <f t="shared" ca="1" si="103"/>
        <v>-</v>
      </c>
      <c r="BD42" s="27" t="str">
        <f t="shared" ca="1" si="103"/>
        <v>-</v>
      </c>
      <c r="BE42" s="27" t="str">
        <f t="shared" ca="1" si="103"/>
        <v>-</v>
      </c>
      <c r="BF42" s="27" t="str">
        <f t="shared" ca="1" si="103"/>
        <v>-</v>
      </c>
      <c r="BG42" s="27" t="str">
        <f t="shared" ca="1" si="103"/>
        <v>-</v>
      </c>
      <c r="BH42" s="50">
        <f t="shared" ref="BH42:BK67" ca="1" si="119">OFFSET(BH42,-1,0)</f>
        <v>0.3</v>
      </c>
      <c r="BI42" s="50">
        <f t="shared" ca="1" si="119"/>
        <v>0.7</v>
      </c>
      <c r="BJ42" s="50">
        <f t="shared" ca="1" si="119"/>
        <v>-0.2</v>
      </c>
      <c r="BK42" s="50">
        <f t="shared" ca="1" si="119"/>
        <v>1.4</v>
      </c>
      <c r="BL42" s="27" t="str">
        <f t="shared" ca="1" si="114"/>
        <v>-</v>
      </c>
      <c r="BM42" s="27" t="str">
        <f t="shared" ca="1" si="114"/>
        <v>-</v>
      </c>
      <c r="BN42" s="27">
        <f t="shared" ca="1" si="104"/>
        <v>0</v>
      </c>
      <c r="BO42" s="27">
        <f t="shared" ca="1" si="105"/>
        <v>0</v>
      </c>
      <c r="BP42" s="27">
        <f t="shared" ca="1" si="105"/>
        <v>0</v>
      </c>
      <c r="BQ42" s="27">
        <f t="shared" ca="1" si="105"/>
        <v>0</v>
      </c>
      <c r="BR42" s="27" t="str">
        <f t="shared" ca="1" si="105"/>
        <v>-</v>
      </c>
      <c r="BS42" s="27" t="str">
        <f t="shared" ca="1" si="105"/>
        <v>-</v>
      </c>
      <c r="BT42" s="27" t="str">
        <f t="shared" ca="1" si="105"/>
        <v>-</v>
      </c>
      <c r="BU42" s="27" t="str">
        <f t="shared" ca="1" si="105"/>
        <v>-</v>
      </c>
      <c r="BV42" s="27" t="str">
        <f t="shared" ca="1" si="105"/>
        <v>-</v>
      </c>
      <c r="BW42" s="27" t="str">
        <f t="shared" ca="1" si="105"/>
        <v>-</v>
      </c>
      <c r="BX42" s="27" t="str">
        <f t="shared" ca="1" si="105"/>
        <v>-</v>
      </c>
      <c r="BY42" s="27" t="str">
        <f t="shared" ca="1" si="105"/>
        <v>-</v>
      </c>
      <c r="BZ42" s="27" t="str">
        <f t="shared" ca="1" si="105"/>
        <v>-</v>
      </c>
      <c r="CA42" s="27">
        <f t="shared" ca="1" si="105"/>
        <v>2</v>
      </c>
      <c r="CB42" s="27" t="str">
        <f t="shared" ca="1" si="105"/>
        <v>-</v>
      </c>
      <c r="CC42" s="27" t="str">
        <f t="shared" ca="1" si="105"/>
        <v>-</v>
      </c>
      <c r="CD42" s="27" t="str">
        <f t="shared" ca="1" si="105"/>
        <v>-</v>
      </c>
      <c r="CE42" s="27" t="str">
        <f t="shared" ca="1" si="106"/>
        <v>-</v>
      </c>
      <c r="CF42" s="27" t="b">
        <f t="shared" ca="1" si="106"/>
        <v>1</v>
      </c>
      <c r="CG42" s="27" t="str">
        <f t="shared" ca="1" si="106"/>
        <v>-</v>
      </c>
      <c r="CH42" s="27">
        <f t="shared" ca="1" si="106"/>
        <v>0</v>
      </c>
      <c r="CI42" s="27" t="str">
        <f t="shared" ca="1" si="102"/>
        <v>-</v>
      </c>
      <c r="CJ42" s="27">
        <f t="shared" ca="1" si="102"/>
        <v>1</v>
      </c>
      <c r="CK42" s="27">
        <f t="shared" ca="1" si="102"/>
        <v>0</v>
      </c>
      <c r="CL42" s="27">
        <f t="shared" ca="1" si="102"/>
        <v>1</v>
      </c>
      <c r="CM42" s="27">
        <f t="shared" ca="1" si="102"/>
        <v>1</v>
      </c>
      <c r="CN42" s="27">
        <f t="shared" ca="1" si="102"/>
        <v>1</v>
      </c>
      <c r="CO42" s="27">
        <f t="shared" ca="1" si="102"/>
        <v>0</v>
      </c>
      <c r="CP42" s="27">
        <f t="shared" ca="1" si="102"/>
        <v>0</v>
      </c>
      <c r="CQ42" s="27">
        <f t="shared" ca="1" si="102"/>
        <v>0</v>
      </c>
      <c r="CR42" s="27">
        <f t="shared" ca="1" si="102"/>
        <v>-0.04</v>
      </c>
      <c r="CS42" s="27">
        <f t="shared" ca="1" si="107"/>
        <v>0.96</v>
      </c>
      <c r="CT42" s="27">
        <f t="shared" ca="1" si="107"/>
        <v>1.8</v>
      </c>
      <c r="CU42" s="27">
        <f t="shared" ca="1" si="107"/>
        <v>0.64</v>
      </c>
      <c r="CV42" s="27">
        <f t="shared" ca="1" si="107"/>
        <v>0.21</v>
      </c>
      <c r="CW42" s="27">
        <f t="shared" ca="1" si="107"/>
        <v>0.19</v>
      </c>
      <c r="CX42" s="27">
        <f t="shared" ca="1" si="107"/>
        <v>0</v>
      </c>
      <c r="CY42" s="27">
        <f t="shared" ca="1" si="107"/>
        <v>1</v>
      </c>
      <c r="CZ42" s="27">
        <f t="shared" ca="1" si="107"/>
        <v>0</v>
      </c>
      <c r="DA42" s="27">
        <f t="shared" ca="1" si="107"/>
        <v>0</v>
      </c>
      <c r="DB42" s="27">
        <f t="shared" ca="1" si="107"/>
        <v>0</v>
      </c>
      <c r="DC42" s="27">
        <f t="shared" ca="1" si="107"/>
        <v>0</v>
      </c>
      <c r="DD42" s="27">
        <f t="shared" ca="1" si="107"/>
        <v>0</v>
      </c>
      <c r="DE42" s="27">
        <f t="shared" ca="1" si="107"/>
        <v>0</v>
      </c>
      <c r="DF42" s="27">
        <f t="shared" ca="1" si="107"/>
        <v>0</v>
      </c>
      <c r="DG42" s="27" t="str">
        <f t="shared" ca="1" si="108"/>
        <v>-</v>
      </c>
      <c r="DH42" s="27" t="str">
        <f t="shared" ca="1" si="108"/>
        <v>-</v>
      </c>
      <c r="DI42" s="27" t="str">
        <f t="shared" ca="1" si="108"/>
        <v>-</v>
      </c>
      <c r="DJ42" s="27" t="str">
        <f t="shared" ca="1" si="108"/>
        <v>-</v>
      </c>
      <c r="DK42" s="27" t="str">
        <f t="shared" ca="1" si="108"/>
        <v>-</v>
      </c>
      <c r="DL42" s="27" t="str">
        <f t="shared" ca="1" si="108"/>
        <v>-</v>
      </c>
      <c r="DM42" s="49" t="b">
        <f t="shared" ca="1" si="101"/>
        <v>0</v>
      </c>
      <c r="DN42" s="49" t="b">
        <f t="shared" ca="1" si="101"/>
        <v>0</v>
      </c>
      <c r="DO42" s="49" t="b">
        <f t="shared" ca="1" si="101"/>
        <v>1</v>
      </c>
      <c r="DP42" s="49">
        <f t="shared" ca="1" si="101"/>
        <v>1</v>
      </c>
      <c r="DQ42" s="27" t="str">
        <f t="shared" ca="1" si="109"/>
        <v>-</v>
      </c>
      <c r="DR42" s="27" t="str">
        <f t="shared" ca="1" si="109"/>
        <v>-</v>
      </c>
      <c r="DS42" s="27" t="str">
        <f t="shared" ca="1" si="109"/>
        <v>-</v>
      </c>
      <c r="DT42" s="27" t="str">
        <f t="shared" ca="1" si="109"/>
        <v>-</v>
      </c>
      <c r="DU42" s="27" t="str">
        <f t="shared" ca="1" si="110"/>
        <v>-</v>
      </c>
      <c r="DV42" s="27" t="b">
        <f t="shared" ca="1" si="110"/>
        <v>1</v>
      </c>
      <c r="DW42" s="27" t="str">
        <f t="shared" ca="1" si="110"/>
        <v>-</v>
      </c>
      <c r="DX42" s="27">
        <f t="shared" ca="1" si="110"/>
        <v>0</v>
      </c>
      <c r="DY42" s="27" t="str">
        <f t="shared" ca="1" si="110"/>
        <v>-</v>
      </c>
      <c r="DZ42" s="27" t="str">
        <f t="shared" ca="1" si="110"/>
        <v>-</v>
      </c>
      <c r="EA42" s="27">
        <f t="shared" ca="1" si="111"/>
        <v>500</v>
      </c>
      <c r="EB42" s="27">
        <f t="shared" ca="1" si="111"/>
        <v>500</v>
      </c>
      <c r="EC42" s="27">
        <f t="shared" ca="1" si="111"/>
        <v>1</v>
      </c>
      <c r="ED42" s="27">
        <f t="shared" ca="1" si="111"/>
        <v>0</v>
      </c>
      <c r="EE42" s="27">
        <f t="shared" ca="1" si="111"/>
        <v>1</v>
      </c>
      <c r="EF42" s="27">
        <f t="shared" ca="1" si="111"/>
        <v>1</v>
      </c>
      <c r="EG42" s="27">
        <f t="shared" ca="1" si="111"/>
        <v>0</v>
      </c>
      <c r="EH42" s="27" t="str">
        <f t="shared" ca="1" si="111"/>
        <v>-</v>
      </c>
      <c r="EI42" s="27" t="str">
        <f t="shared" ca="1" si="111"/>
        <v>-</v>
      </c>
      <c r="EJ42" s="27" t="str">
        <f t="shared" ca="1" si="111"/>
        <v>-</v>
      </c>
      <c r="EK42" s="27" t="str">
        <f t="shared" ca="1" si="111"/>
        <v>-</v>
      </c>
      <c r="EL42" s="27">
        <f t="shared" ca="1" si="112"/>
        <v>1</v>
      </c>
      <c r="EM42" s="27">
        <f t="shared" ca="1" si="112"/>
        <v>1</v>
      </c>
      <c r="EN42" s="27">
        <f t="shared" ca="1" si="112"/>
        <v>1</v>
      </c>
      <c r="EO42" s="27">
        <f t="shared" ca="1" si="112"/>
        <v>0</v>
      </c>
      <c r="EP42" s="27" t="str">
        <f t="shared" ca="1" si="112"/>
        <v>-</v>
      </c>
      <c r="EQ42" s="27" t="str">
        <f t="shared" ca="1" si="112"/>
        <v>-</v>
      </c>
      <c r="ER42" s="27">
        <f t="shared" ca="1" si="112"/>
        <v>0</v>
      </c>
      <c r="ES42" s="27">
        <f t="shared" ca="1" si="112"/>
        <v>0</v>
      </c>
      <c r="ET42" s="34">
        <v>0</v>
      </c>
    </row>
    <row r="43" spans="1:150" outlineLevel="3">
      <c r="A43" s="31">
        <f t="shared" si="77"/>
        <v>38</v>
      </c>
      <c r="B43" s="37">
        <f>$A42</f>
        <v>37</v>
      </c>
      <c r="C43">
        <f t="shared" ca="1" si="91"/>
        <v>12</v>
      </c>
      <c r="D43" t="b">
        <f t="shared" ca="1" si="92"/>
        <v>0</v>
      </c>
      <c r="E43" t="b">
        <v>0</v>
      </c>
      <c r="F43" t="b">
        <f t="shared" ca="1" si="92"/>
        <v>0</v>
      </c>
      <c r="H43" s="47" t="str">
        <f ca="1">IF($CA43&lt;3,"M-M","Mat")&amp;IF($CF43=TRUE,"&amp;BBT","")&amp;IF($DX43&lt;&gt;0,"-mate EL","")&amp;IF($DM43," Aut","")&amp;IF($DN43," Win","")&amp;IF($DO43," Spr","")&amp;" Scan "&amp;$DP43&amp;" (F"&amp;3+IFERROR(1*$AP43,0)&amp;3+IFERROR(1*$AS43,0)&amp;"N"&amp;$AX43&amp;$AY43&amp;")"</f>
        <v>M-M&amp;BBT Spr Scan 0 (F33N14)</v>
      </c>
      <c r="I43" s="13" t="str">
        <f ca="1">IF(MATCH(H43,H$5:H43,0)=(COUNTA(H$5:H43)),"-","Dup")</f>
        <v>-</v>
      </c>
      <c r="J43" s="27" t="str">
        <f t="shared" ca="1" si="117"/>
        <v>-</v>
      </c>
      <c r="K43" s="27" t="str">
        <f t="shared" ca="1" si="117"/>
        <v>-</v>
      </c>
      <c r="L43" s="27" t="str">
        <f t="shared" ca="1" si="117"/>
        <v>-</v>
      </c>
      <c r="M43" s="27" t="str">
        <f t="shared" ca="1" si="117"/>
        <v>-</v>
      </c>
      <c r="N43" s="27" t="str">
        <f t="shared" ca="1" si="117"/>
        <v>-</v>
      </c>
      <c r="O43" s="27" t="str">
        <f t="shared" ca="1" si="117"/>
        <v>-</v>
      </c>
      <c r="P43" s="27" t="str">
        <f t="shared" ca="1" si="117"/>
        <v>-</v>
      </c>
      <c r="Q43" s="27">
        <f t="shared" ca="1" si="117"/>
        <v>0</v>
      </c>
      <c r="R43" s="27">
        <f t="shared" ca="1" si="117"/>
        <v>0</v>
      </c>
      <c r="S43" s="27" t="str">
        <f t="shared" ca="1" si="117"/>
        <v>-</v>
      </c>
      <c r="T43" s="27" t="str">
        <f t="shared" ca="1" si="117"/>
        <v>-</v>
      </c>
      <c r="U43" s="27" t="str">
        <f t="shared" ca="1" si="115"/>
        <v>-</v>
      </c>
      <c r="V43" s="27">
        <f t="shared" ca="1" si="117"/>
        <v>1</v>
      </c>
      <c r="W43" s="27">
        <f t="shared" ca="1" si="115"/>
        <v>1</v>
      </c>
      <c r="X43" s="27" t="str">
        <f t="shared" ca="1" si="115"/>
        <v>-</v>
      </c>
      <c r="Y43" s="27" t="str">
        <f t="shared" ca="1" si="115"/>
        <v>-</v>
      </c>
      <c r="Z43" s="27" t="str">
        <f t="shared" ca="1" si="115"/>
        <v>-</v>
      </c>
      <c r="AA43" s="27" t="str">
        <f t="shared" ca="1" si="115"/>
        <v>-</v>
      </c>
      <c r="AB43" s="27" t="str">
        <f t="shared" ca="1" si="115"/>
        <v>-</v>
      </c>
      <c r="AC43" s="27">
        <f t="shared" ca="1" si="118"/>
        <v>1</v>
      </c>
      <c r="AD43" s="27" t="str">
        <f t="shared" ca="1" si="118"/>
        <v>-</v>
      </c>
      <c r="AE43" s="27" t="str">
        <f t="shared" ca="1" si="118"/>
        <v>-</v>
      </c>
      <c r="AF43" s="27" t="str">
        <f t="shared" ca="1" si="118"/>
        <v>-</v>
      </c>
      <c r="AG43" s="27" t="str">
        <f t="shared" ca="1" si="118"/>
        <v>-</v>
      </c>
      <c r="AH43" s="27" t="str">
        <f t="shared" ca="1" si="118"/>
        <v>-</v>
      </c>
      <c r="AI43" s="27" t="str">
        <f t="shared" ca="1" si="118"/>
        <v>-</v>
      </c>
      <c r="AJ43" s="27" t="str">
        <f t="shared" ca="1" si="116"/>
        <v>-</v>
      </c>
      <c r="AK43" s="27" t="str">
        <f t="shared" ca="1" si="116"/>
        <v>-</v>
      </c>
      <c r="AL43" s="27" t="str">
        <f t="shared" ca="1" si="116"/>
        <v>-</v>
      </c>
      <c r="AM43" s="27" t="str">
        <f t="shared" ca="1" si="116"/>
        <v>-</v>
      </c>
      <c r="AN43" s="27" t="str">
        <f t="shared" ca="1" si="116"/>
        <v>-</v>
      </c>
      <c r="AO43" s="27" t="str">
        <f t="shared" ca="1" si="116"/>
        <v>-</v>
      </c>
      <c r="AP43" s="27" t="str">
        <f t="shared" ca="1" si="116"/>
        <v>-</v>
      </c>
      <c r="AQ43" s="27" t="str">
        <f t="shared" ca="1" si="116"/>
        <v>-</v>
      </c>
      <c r="AR43" s="27" t="str">
        <f t="shared" ca="1" si="116"/>
        <v>-</v>
      </c>
      <c r="AS43" s="27" t="str">
        <f t="shared" ca="1" si="116"/>
        <v>-</v>
      </c>
      <c r="AT43" s="27" t="str">
        <f t="shared" ca="1" si="113"/>
        <v>-</v>
      </c>
      <c r="AU43" s="27" t="str">
        <f t="shared" ca="1" si="113"/>
        <v>-</v>
      </c>
      <c r="AV43" s="27" t="str">
        <f t="shared" ca="1" si="113"/>
        <v>-</v>
      </c>
      <c r="AW43" s="27" t="str">
        <f t="shared" ca="1" si="113"/>
        <v>-</v>
      </c>
      <c r="AX43" s="27">
        <f t="shared" ca="1" si="113"/>
        <v>1</v>
      </c>
      <c r="AY43" s="27">
        <f t="shared" ca="1" si="113"/>
        <v>4</v>
      </c>
      <c r="AZ43" s="27">
        <f t="shared" ca="1" si="113"/>
        <v>0</v>
      </c>
      <c r="BA43" s="27">
        <f t="shared" ca="1" si="113"/>
        <v>1</v>
      </c>
      <c r="BB43" s="27">
        <f t="shared" ca="1" si="113"/>
        <v>-1</v>
      </c>
      <c r="BC43" s="27" t="str">
        <f t="shared" ca="1" si="103"/>
        <v>-</v>
      </c>
      <c r="BD43" s="27" t="str">
        <f t="shared" ca="1" si="103"/>
        <v>-</v>
      </c>
      <c r="BE43" s="27" t="str">
        <f t="shared" ca="1" si="103"/>
        <v>-</v>
      </c>
      <c r="BF43" s="27" t="str">
        <f t="shared" ca="1" si="103"/>
        <v>-</v>
      </c>
      <c r="BG43" s="27" t="str">
        <f t="shared" ca="1" si="103"/>
        <v>-</v>
      </c>
      <c r="BH43" s="50">
        <f t="shared" ca="1" si="119"/>
        <v>0.3</v>
      </c>
      <c r="BI43" s="50">
        <f t="shared" ca="1" si="119"/>
        <v>0.7</v>
      </c>
      <c r="BJ43" s="50">
        <f t="shared" ca="1" si="119"/>
        <v>-0.2</v>
      </c>
      <c r="BK43" s="50">
        <f t="shared" ca="1" si="119"/>
        <v>1.4</v>
      </c>
      <c r="BL43" s="27" t="str">
        <f t="shared" ca="1" si="114"/>
        <v>-</v>
      </c>
      <c r="BM43" s="27" t="str">
        <f t="shared" ca="1" si="114"/>
        <v>-</v>
      </c>
      <c r="BN43" s="27">
        <f t="shared" ca="1" si="104"/>
        <v>0</v>
      </c>
      <c r="BO43" s="27">
        <f t="shared" ca="1" si="105"/>
        <v>0</v>
      </c>
      <c r="BP43" s="27">
        <f t="shared" ca="1" si="105"/>
        <v>0</v>
      </c>
      <c r="BQ43" s="27">
        <f t="shared" ca="1" si="105"/>
        <v>0</v>
      </c>
      <c r="BR43" s="27" t="str">
        <f t="shared" ca="1" si="105"/>
        <v>-</v>
      </c>
      <c r="BS43" s="27" t="str">
        <f t="shared" ca="1" si="105"/>
        <v>-</v>
      </c>
      <c r="BT43" s="27" t="str">
        <f t="shared" ca="1" si="105"/>
        <v>-</v>
      </c>
      <c r="BU43" s="27" t="str">
        <f t="shared" ca="1" si="105"/>
        <v>-</v>
      </c>
      <c r="BV43" s="27" t="str">
        <f t="shared" ca="1" si="105"/>
        <v>-</v>
      </c>
      <c r="BW43" s="27" t="str">
        <f t="shared" ca="1" si="105"/>
        <v>-</v>
      </c>
      <c r="BX43" s="27" t="str">
        <f t="shared" ca="1" si="105"/>
        <v>-</v>
      </c>
      <c r="BY43" s="27" t="str">
        <f t="shared" ca="1" si="105"/>
        <v>-</v>
      </c>
      <c r="BZ43" s="27" t="str">
        <f t="shared" ca="1" si="105"/>
        <v>-</v>
      </c>
      <c r="CA43" s="27">
        <f t="shared" ca="1" si="105"/>
        <v>2</v>
      </c>
      <c r="CB43" s="27" t="str">
        <f t="shared" ca="1" si="105"/>
        <v>-</v>
      </c>
      <c r="CC43" s="27" t="str">
        <f t="shared" ca="1" si="105"/>
        <v>-</v>
      </c>
      <c r="CD43" s="27" t="str">
        <f t="shared" ca="1" si="105"/>
        <v>-</v>
      </c>
      <c r="CE43" s="27" t="str">
        <f t="shared" ca="1" si="106"/>
        <v>-</v>
      </c>
      <c r="CF43" s="27" t="b">
        <f t="shared" ca="1" si="106"/>
        <v>1</v>
      </c>
      <c r="CG43" s="27" t="str">
        <f t="shared" ca="1" si="106"/>
        <v>-</v>
      </c>
      <c r="CH43" s="27">
        <f t="shared" ca="1" si="106"/>
        <v>0</v>
      </c>
      <c r="CI43" s="27" t="str">
        <f t="shared" ca="1" si="102"/>
        <v>-</v>
      </c>
      <c r="CJ43" s="27">
        <f t="shared" ca="1" si="102"/>
        <v>1</v>
      </c>
      <c r="CK43" s="27">
        <f t="shared" ca="1" si="102"/>
        <v>0</v>
      </c>
      <c r="CL43" s="27">
        <f t="shared" ca="1" si="102"/>
        <v>1</v>
      </c>
      <c r="CM43" s="27">
        <f t="shared" ca="1" si="102"/>
        <v>1</v>
      </c>
      <c r="CN43" s="27">
        <f t="shared" ca="1" si="102"/>
        <v>1</v>
      </c>
      <c r="CO43" s="27">
        <f t="shared" ca="1" si="102"/>
        <v>0</v>
      </c>
      <c r="CP43" s="27">
        <f t="shared" ca="1" si="102"/>
        <v>0</v>
      </c>
      <c r="CQ43" s="27">
        <f t="shared" ca="1" si="102"/>
        <v>0</v>
      </c>
      <c r="CR43" s="27">
        <f t="shared" ca="1" si="102"/>
        <v>-0.04</v>
      </c>
      <c r="CS43" s="27">
        <f t="shared" ca="1" si="107"/>
        <v>0.96</v>
      </c>
      <c r="CT43" s="27">
        <f t="shared" ca="1" si="107"/>
        <v>1.8</v>
      </c>
      <c r="CU43" s="27">
        <f t="shared" ca="1" si="107"/>
        <v>0.64</v>
      </c>
      <c r="CV43" s="27">
        <f t="shared" ca="1" si="107"/>
        <v>0.21</v>
      </c>
      <c r="CW43" s="27">
        <f t="shared" ca="1" si="107"/>
        <v>0.19</v>
      </c>
      <c r="CX43" s="27">
        <f t="shared" ca="1" si="107"/>
        <v>0</v>
      </c>
      <c r="CY43" s="27">
        <f t="shared" ca="1" si="107"/>
        <v>1</v>
      </c>
      <c r="CZ43" s="27">
        <f t="shared" ca="1" si="107"/>
        <v>0</v>
      </c>
      <c r="DA43" s="27">
        <f t="shared" ca="1" si="107"/>
        <v>0</v>
      </c>
      <c r="DB43" s="27">
        <f t="shared" ca="1" si="107"/>
        <v>0</v>
      </c>
      <c r="DC43" s="27">
        <f t="shared" ca="1" si="107"/>
        <v>0</v>
      </c>
      <c r="DD43" s="27">
        <f t="shared" ca="1" si="107"/>
        <v>0</v>
      </c>
      <c r="DE43" s="27">
        <f t="shared" ca="1" si="107"/>
        <v>0</v>
      </c>
      <c r="DF43" s="27">
        <f t="shared" ca="1" si="107"/>
        <v>0</v>
      </c>
      <c r="DG43" s="27" t="str">
        <f t="shared" ca="1" si="108"/>
        <v>-</v>
      </c>
      <c r="DH43" s="27" t="str">
        <f t="shared" ca="1" si="108"/>
        <v>-</v>
      </c>
      <c r="DI43" s="27" t="str">
        <f t="shared" ca="1" si="108"/>
        <v>-</v>
      </c>
      <c r="DJ43" s="27" t="str">
        <f t="shared" ca="1" si="108"/>
        <v>-</v>
      </c>
      <c r="DK43" s="27" t="str">
        <f t="shared" ca="1" si="108"/>
        <v>-</v>
      </c>
      <c r="DL43" s="27" t="str">
        <f t="shared" ca="1" si="108"/>
        <v>-</v>
      </c>
      <c r="DM43" s="49" t="b">
        <f t="shared" ca="1" si="101"/>
        <v>0</v>
      </c>
      <c r="DN43" s="49" t="b">
        <f t="shared" ca="1" si="101"/>
        <v>0</v>
      </c>
      <c r="DO43" s="49" t="b">
        <f t="shared" ca="1" si="101"/>
        <v>1</v>
      </c>
      <c r="DP43" s="49">
        <f t="shared" ca="1" si="101"/>
        <v>0</v>
      </c>
      <c r="DQ43" s="27" t="str">
        <f t="shared" ca="1" si="109"/>
        <v>-</v>
      </c>
      <c r="DR43" s="27" t="str">
        <f t="shared" ca="1" si="109"/>
        <v>-</v>
      </c>
      <c r="DS43" s="27" t="str">
        <f t="shared" ca="1" si="109"/>
        <v>-</v>
      </c>
      <c r="DT43" s="27" t="str">
        <f t="shared" ca="1" si="109"/>
        <v>-</v>
      </c>
      <c r="DU43" s="27" t="str">
        <f t="shared" ca="1" si="110"/>
        <v>-</v>
      </c>
      <c r="DV43" s="27" t="b">
        <f t="shared" ca="1" si="110"/>
        <v>1</v>
      </c>
      <c r="DW43" s="27" t="str">
        <f t="shared" ca="1" si="110"/>
        <v>-</v>
      </c>
      <c r="DX43" s="27">
        <f t="shared" ca="1" si="110"/>
        <v>0</v>
      </c>
      <c r="DY43" s="27" t="str">
        <f t="shared" ca="1" si="110"/>
        <v>-</v>
      </c>
      <c r="DZ43" s="27" t="str">
        <f t="shared" ca="1" si="110"/>
        <v>-</v>
      </c>
      <c r="EA43" s="27">
        <f t="shared" ca="1" si="111"/>
        <v>500</v>
      </c>
      <c r="EB43" s="27">
        <f t="shared" ca="1" si="111"/>
        <v>500</v>
      </c>
      <c r="EC43" s="27">
        <f t="shared" ca="1" si="111"/>
        <v>1</v>
      </c>
      <c r="ED43" s="27">
        <f t="shared" ca="1" si="111"/>
        <v>0</v>
      </c>
      <c r="EE43" s="27">
        <f t="shared" ca="1" si="111"/>
        <v>1</v>
      </c>
      <c r="EF43" s="27">
        <f t="shared" ca="1" si="111"/>
        <v>1</v>
      </c>
      <c r="EG43" s="27">
        <f t="shared" ca="1" si="111"/>
        <v>0</v>
      </c>
      <c r="EH43" s="27" t="str">
        <f t="shared" ca="1" si="111"/>
        <v>-</v>
      </c>
      <c r="EI43" s="27" t="str">
        <f t="shared" ca="1" si="111"/>
        <v>-</v>
      </c>
      <c r="EJ43" s="27" t="str">
        <f t="shared" ca="1" si="111"/>
        <v>-</v>
      </c>
      <c r="EK43" s="27" t="str">
        <f t="shared" ca="1" si="111"/>
        <v>-</v>
      </c>
      <c r="EL43" s="27">
        <f t="shared" ca="1" si="112"/>
        <v>1</v>
      </c>
      <c r="EM43" s="27">
        <f t="shared" ca="1" si="112"/>
        <v>1</v>
      </c>
      <c r="EN43" s="27">
        <f t="shared" ca="1" si="112"/>
        <v>1</v>
      </c>
      <c r="EO43" s="27">
        <f t="shared" ca="1" si="112"/>
        <v>0</v>
      </c>
      <c r="EP43" s="27" t="str">
        <f t="shared" ca="1" si="112"/>
        <v>-</v>
      </c>
      <c r="EQ43" s="27" t="str">
        <f t="shared" ca="1" si="112"/>
        <v>-</v>
      </c>
      <c r="ER43" s="27">
        <f t="shared" ca="1" si="112"/>
        <v>0</v>
      </c>
      <c r="ES43" s="27">
        <f t="shared" ca="1" si="112"/>
        <v>0</v>
      </c>
      <c r="ET43" s="34">
        <v>0</v>
      </c>
    </row>
    <row r="44" spans="1:150" outlineLevel="2">
      <c r="A44" s="31">
        <f t="shared" si="77"/>
        <v>39</v>
      </c>
      <c r="B44" s="44">
        <f>$A$15</f>
        <v>10</v>
      </c>
      <c r="C44">
        <f t="shared" ca="1" si="91"/>
        <v>12</v>
      </c>
      <c r="D44" t="b">
        <v>0</v>
      </c>
      <c r="E44" t="b">
        <v>0</v>
      </c>
      <c r="F44" t="b">
        <v>0</v>
      </c>
      <c r="H44" s="47" t="str">
        <f ca="1">IF($CA44&lt;3,"M-M","Mat")&amp;IF($CF44=TRUE,"&amp;BBT","")&amp;IF($DX44&lt;&gt;0,"-mate EL","")&amp;IF($DM44," Aut","")&amp;IF($DN44," Win","")&amp;IF($DO44," Spr","")&amp;" Scan "&amp;$DP44&amp;" (F"&amp;3+IFERROR(1*$AP44,0)&amp;3+IFERROR(1*$AS44,0)&amp;"N"&amp;$AX44&amp;$AY44&amp;")"</f>
        <v>Mat Aut Scan 3 (F33N14)</v>
      </c>
      <c r="I44" s="13" t="str">
        <f ca="1">IF(MATCH(H44,H$5:H44,0)=(COUNTA(H$5:H44)),"-","Dup")</f>
        <v>-</v>
      </c>
      <c r="J44" s="27" t="str">
        <f t="shared" ca="1" si="117"/>
        <v>-</v>
      </c>
      <c r="K44" s="27" t="str">
        <f t="shared" ca="1" si="117"/>
        <v>-</v>
      </c>
      <c r="L44" s="27" t="str">
        <f t="shared" ca="1" si="117"/>
        <v>-</v>
      </c>
      <c r="M44" s="27" t="str">
        <f t="shared" ca="1" si="117"/>
        <v>-</v>
      </c>
      <c r="N44" s="27" t="str">
        <f t="shared" ca="1" si="117"/>
        <v>-</v>
      </c>
      <c r="O44" s="27" t="str">
        <f t="shared" ca="1" si="117"/>
        <v>-</v>
      </c>
      <c r="P44" s="27" t="str">
        <f t="shared" ca="1" si="117"/>
        <v>-</v>
      </c>
      <c r="Q44" s="27">
        <f t="shared" ca="1" si="117"/>
        <v>0</v>
      </c>
      <c r="R44" s="27">
        <f t="shared" ca="1" si="117"/>
        <v>0</v>
      </c>
      <c r="S44" s="27" t="str">
        <f t="shared" ca="1" si="117"/>
        <v>-</v>
      </c>
      <c r="T44" s="27" t="str">
        <f t="shared" ca="1" si="117"/>
        <v>-</v>
      </c>
      <c r="U44" s="27">
        <f t="shared" ca="1" si="115"/>
        <v>1</v>
      </c>
      <c r="V44" s="27">
        <f t="shared" ca="1" si="117"/>
        <v>1</v>
      </c>
      <c r="W44" s="27">
        <f t="shared" ca="1" si="115"/>
        <v>1</v>
      </c>
      <c r="X44" s="27">
        <f t="shared" ca="1" si="115"/>
        <v>1</v>
      </c>
      <c r="Y44" s="27" t="str">
        <f t="shared" ca="1" si="115"/>
        <v>-</v>
      </c>
      <c r="Z44" s="27">
        <f t="shared" ca="1" si="115"/>
        <v>1</v>
      </c>
      <c r="AA44" s="27" t="str">
        <f t="shared" ca="1" si="115"/>
        <v>-</v>
      </c>
      <c r="AB44" s="27" t="str">
        <f t="shared" ca="1" si="115"/>
        <v>-</v>
      </c>
      <c r="AC44" s="27">
        <f t="shared" ca="1" si="118"/>
        <v>1</v>
      </c>
      <c r="AD44" s="27">
        <f t="shared" ca="1" si="118"/>
        <v>1</v>
      </c>
      <c r="AE44" s="27" t="str">
        <f t="shared" ca="1" si="118"/>
        <v>-</v>
      </c>
      <c r="AF44" s="27" t="str">
        <f t="shared" ca="1" si="118"/>
        <v>-</v>
      </c>
      <c r="AG44" s="27" t="str">
        <f t="shared" ca="1" si="118"/>
        <v>-</v>
      </c>
      <c r="AH44" s="27" t="str">
        <f t="shared" ca="1" si="118"/>
        <v>-</v>
      </c>
      <c r="AI44" s="27" t="str">
        <f t="shared" ca="1" si="118"/>
        <v>-</v>
      </c>
      <c r="AJ44" s="27" t="str">
        <f t="shared" ca="1" si="116"/>
        <v>-</v>
      </c>
      <c r="AK44" s="27" t="str">
        <f t="shared" ca="1" si="116"/>
        <v>-</v>
      </c>
      <c r="AL44" s="27" t="str">
        <f t="shared" ca="1" si="116"/>
        <v>-</v>
      </c>
      <c r="AM44" s="27" t="str">
        <f t="shared" ca="1" si="116"/>
        <v>-</v>
      </c>
      <c r="AN44" s="27" t="str">
        <f t="shared" ca="1" si="116"/>
        <v>-</v>
      </c>
      <c r="AO44" s="27" t="str">
        <f t="shared" ca="1" si="116"/>
        <v>-</v>
      </c>
      <c r="AP44" s="27" t="str">
        <f t="shared" ca="1" si="116"/>
        <v>-</v>
      </c>
      <c r="AQ44" s="27" t="str">
        <f t="shared" ca="1" si="116"/>
        <v>-</v>
      </c>
      <c r="AR44" s="27" t="str">
        <f t="shared" ca="1" si="116"/>
        <v>-</v>
      </c>
      <c r="AS44" s="27" t="str">
        <f t="shared" ca="1" si="116"/>
        <v>-</v>
      </c>
      <c r="AT44" s="27" t="str">
        <f t="shared" ca="1" si="113"/>
        <v>-</v>
      </c>
      <c r="AU44" s="27" t="str">
        <f t="shared" ca="1" si="113"/>
        <v>-</v>
      </c>
      <c r="AV44" s="27" t="str">
        <f t="shared" ca="1" si="113"/>
        <v>-</v>
      </c>
      <c r="AW44" s="27" t="str">
        <f t="shared" ca="1" si="113"/>
        <v>-</v>
      </c>
      <c r="AX44" s="49">
        <f ca="1">OFFSET(AX44,-4,0)</f>
        <v>1</v>
      </c>
      <c r="AY44" s="49">
        <f ca="1">OFFSET(AY44,-4,0)</f>
        <v>4</v>
      </c>
      <c r="AZ44" s="49">
        <f ca="1">OFFSET(AZ44,-4,0)</f>
        <v>0</v>
      </c>
      <c r="BA44" s="49">
        <f ca="1">OFFSET(BA44,-4,0)</f>
        <v>1</v>
      </c>
      <c r="BB44" s="49">
        <f ca="1">OFFSET(BB44,-4,0)</f>
        <v>-1</v>
      </c>
      <c r="BC44" s="27" t="str">
        <f t="shared" ca="1" si="103"/>
        <v>-</v>
      </c>
      <c r="BD44" s="27" t="str">
        <f t="shared" ca="1" si="103"/>
        <v>-</v>
      </c>
      <c r="BE44" s="27" t="str">
        <f t="shared" ca="1" si="103"/>
        <v>-</v>
      </c>
      <c r="BF44" s="27" t="str">
        <f t="shared" ca="1" si="103"/>
        <v>-</v>
      </c>
      <c r="BG44" s="27" t="str">
        <f t="shared" ca="1" si="103"/>
        <v>-</v>
      </c>
      <c r="BH44" s="26">
        <v>0.1</v>
      </c>
      <c r="BI44" s="26">
        <v>0.5</v>
      </c>
      <c r="BJ44" s="26">
        <v>-0.4</v>
      </c>
      <c r="BK44" s="26">
        <v>1</v>
      </c>
      <c r="BL44" s="27" t="str">
        <f t="shared" ca="1" si="114"/>
        <v>-</v>
      </c>
      <c r="BM44" s="27" t="str">
        <f t="shared" ca="1" si="114"/>
        <v>-</v>
      </c>
      <c r="BN44" s="27">
        <f t="shared" ca="1" si="104"/>
        <v>12</v>
      </c>
      <c r="BO44" s="27">
        <f t="shared" ca="1" si="105"/>
        <v>12</v>
      </c>
      <c r="BP44" s="27">
        <f t="shared" ca="1" si="105"/>
        <v>144</v>
      </c>
      <c r="BQ44" s="27">
        <f t="shared" ca="1" si="105"/>
        <v>144</v>
      </c>
      <c r="BR44" s="27" t="str">
        <f t="shared" ca="1" si="105"/>
        <v>-</v>
      </c>
      <c r="BS44" s="27" t="str">
        <f t="shared" ca="1" si="105"/>
        <v>-</v>
      </c>
      <c r="BT44" s="27" t="str">
        <f t="shared" ca="1" si="105"/>
        <v>-</v>
      </c>
      <c r="BU44" s="27" t="str">
        <f t="shared" ca="1" si="105"/>
        <v>-</v>
      </c>
      <c r="BV44" s="27" t="str">
        <f t="shared" ca="1" si="105"/>
        <v>-</v>
      </c>
      <c r="BW44" s="27" t="str">
        <f t="shared" ca="1" si="105"/>
        <v>-</v>
      </c>
      <c r="BX44" s="27" t="str">
        <f t="shared" ca="1" si="105"/>
        <v>-</v>
      </c>
      <c r="BY44" s="27" t="str">
        <f t="shared" ca="1" si="105"/>
        <v>-</v>
      </c>
      <c r="BZ44" s="27" t="str">
        <f t="shared" ca="1" si="105"/>
        <v>-</v>
      </c>
      <c r="CA44" s="27">
        <f t="shared" ca="1" si="105"/>
        <v>5</v>
      </c>
      <c r="CB44" s="27" t="str">
        <f t="shared" ca="1" si="105"/>
        <v>-</v>
      </c>
      <c r="CC44" s="27" t="str">
        <f t="shared" ca="1" si="105"/>
        <v>-</v>
      </c>
      <c r="CD44" s="27" t="str">
        <f t="shared" ca="1" si="105"/>
        <v>-</v>
      </c>
      <c r="CE44" s="27" t="str">
        <f t="shared" ca="1" si="106"/>
        <v>-</v>
      </c>
      <c r="CF44" s="27" t="str">
        <f t="shared" ca="1" si="106"/>
        <v>-</v>
      </c>
      <c r="CG44" s="27" t="str">
        <f t="shared" ca="1" si="106"/>
        <v>-</v>
      </c>
      <c r="CH44" s="27">
        <f t="shared" ca="1" si="106"/>
        <v>0</v>
      </c>
      <c r="CI44" s="27" t="str">
        <f t="shared" ca="1" si="106"/>
        <v>-</v>
      </c>
      <c r="CJ44" s="27">
        <f t="shared" ca="1" si="106"/>
        <v>1</v>
      </c>
      <c r="CK44" s="27">
        <f t="shared" ca="1" si="106"/>
        <v>0</v>
      </c>
      <c r="CL44" s="27">
        <f t="shared" ca="1" si="106"/>
        <v>1</v>
      </c>
      <c r="CM44" s="27">
        <f t="shared" ca="1" si="106"/>
        <v>1</v>
      </c>
      <c r="CN44" s="27">
        <f t="shared" ca="1" si="102"/>
        <v>1</v>
      </c>
      <c r="CO44" s="27">
        <f t="shared" ca="1" si="102"/>
        <v>0</v>
      </c>
      <c r="CP44" s="27">
        <f t="shared" ca="1" si="102"/>
        <v>0</v>
      </c>
      <c r="CQ44" s="27">
        <f t="shared" ca="1" si="102"/>
        <v>0</v>
      </c>
      <c r="CR44" s="27">
        <f t="shared" ca="1" si="102"/>
        <v>-1.29</v>
      </c>
      <c r="CS44" s="27">
        <f t="shared" ca="1" si="102"/>
        <v>0.95</v>
      </c>
      <c r="CT44" s="27">
        <f t="shared" ca="1" si="102"/>
        <v>-1.67</v>
      </c>
      <c r="CU44" s="27">
        <f t="shared" ca="1" si="102"/>
        <v>0.05</v>
      </c>
      <c r="CV44" s="27">
        <f t="shared" ca="1" si="102"/>
        <v>0.22</v>
      </c>
      <c r="CW44" s="27">
        <f t="shared" ca="1" si="102"/>
        <v>-0.37</v>
      </c>
      <c r="CX44" s="27">
        <f t="shared" ca="1" si="102"/>
        <v>0</v>
      </c>
      <c r="CY44" s="27">
        <f t="shared" ca="1" si="107"/>
        <v>1</v>
      </c>
      <c r="CZ44" s="27">
        <f t="shared" ca="1" si="107"/>
        <v>0</v>
      </c>
      <c r="DA44" s="27">
        <f t="shared" ca="1" si="107"/>
        <v>0</v>
      </c>
      <c r="DB44" s="27">
        <f t="shared" ca="1" si="107"/>
        <v>0</v>
      </c>
      <c r="DC44" s="27">
        <f t="shared" ca="1" si="107"/>
        <v>0</v>
      </c>
      <c r="DD44" s="27">
        <f t="shared" ca="1" si="107"/>
        <v>0</v>
      </c>
      <c r="DE44" s="27">
        <f t="shared" ca="1" si="107"/>
        <v>0</v>
      </c>
      <c r="DF44" s="27">
        <f t="shared" ca="1" si="107"/>
        <v>0</v>
      </c>
      <c r="DG44" s="27" t="str">
        <f t="shared" ca="1" si="108"/>
        <v>-</v>
      </c>
      <c r="DH44" s="27" t="str">
        <f t="shared" ca="1" si="108"/>
        <v>-</v>
      </c>
      <c r="DI44" s="27" t="str">
        <f t="shared" ca="1" si="108"/>
        <v>-</v>
      </c>
      <c r="DJ44" s="27" t="str">
        <f t="shared" ca="1" si="108"/>
        <v>-</v>
      </c>
      <c r="DK44" s="27" t="str">
        <f t="shared" ca="1" si="108"/>
        <v>-</v>
      </c>
      <c r="DL44" s="27" t="str">
        <f t="shared" ca="1" si="108"/>
        <v>-</v>
      </c>
      <c r="DM44" s="49" t="b">
        <f t="shared" ca="1" si="101"/>
        <v>1</v>
      </c>
      <c r="DN44" s="49" t="b">
        <f t="shared" ca="1" si="101"/>
        <v>0</v>
      </c>
      <c r="DO44" s="49" t="b">
        <f t="shared" ca="1" si="101"/>
        <v>0</v>
      </c>
      <c r="DP44" s="49">
        <f t="shared" ca="1" si="101"/>
        <v>3</v>
      </c>
      <c r="DQ44" s="27" t="str">
        <f t="shared" ca="1" si="109"/>
        <v>-</v>
      </c>
      <c r="DR44" s="27" t="str">
        <f t="shared" ca="1" si="109"/>
        <v>-</v>
      </c>
      <c r="DS44" s="27" t="str">
        <f t="shared" ca="1" si="109"/>
        <v>-</v>
      </c>
      <c r="DT44" s="27" t="str">
        <f t="shared" ca="1" si="109"/>
        <v>-</v>
      </c>
      <c r="DU44" s="27" t="str">
        <f t="shared" ca="1" si="110"/>
        <v>-</v>
      </c>
      <c r="DV44" s="27" t="b">
        <f t="shared" ca="1" si="110"/>
        <v>1</v>
      </c>
      <c r="DW44" s="27" t="str">
        <f t="shared" ca="1" si="110"/>
        <v>-</v>
      </c>
      <c r="DX44" s="27">
        <f t="shared" ca="1" si="110"/>
        <v>0</v>
      </c>
      <c r="DY44" s="27" t="str">
        <f t="shared" ca="1" si="110"/>
        <v>-</v>
      </c>
      <c r="DZ44" s="27" t="str">
        <f t="shared" ca="1" si="110"/>
        <v>-</v>
      </c>
      <c r="EA44" s="27" t="str">
        <f t="shared" ca="1" si="111"/>
        <v>-</v>
      </c>
      <c r="EB44" s="27" t="str">
        <f t="shared" ca="1" si="111"/>
        <v>-</v>
      </c>
      <c r="EC44" s="27">
        <f t="shared" ca="1" si="111"/>
        <v>1</v>
      </c>
      <c r="ED44" s="27">
        <f t="shared" ca="1" si="111"/>
        <v>0</v>
      </c>
      <c r="EE44" s="27">
        <f t="shared" ca="1" si="111"/>
        <v>1</v>
      </c>
      <c r="EF44" s="27">
        <f t="shared" ca="1" si="111"/>
        <v>1</v>
      </c>
      <c r="EG44" s="27">
        <f t="shared" ca="1" si="111"/>
        <v>0</v>
      </c>
      <c r="EH44" s="27" t="str">
        <f t="shared" ca="1" si="111"/>
        <v>-</v>
      </c>
      <c r="EI44" s="27" t="str">
        <f t="shared" ca="1" si="111"/>
        <v>-</v>
      </c>
      <c r="EJ44" s="27" t="str">
        <f t="shared" ca="1" si="111"/>
        <v>-</v>
      </c>
      <c r="EK44" s="27" t="str">
        <f t="shared" ca="1" si="111"/>
        <v>-</v>
      </c>
      <c r="EL44" s="27">
        <f t="shared" ca="1" si="112"/>
        <v>1</v>
      </c>
      <c r="EM44" s="27">
        <f t="shared" ca="1" si="112"/>
        <v>1</v>
      </c>
      <c r="EN44" s="27">
        <f t="shared" ca="1" si="112"/>
        <v>1</v>
      </c>
      <c r="EO44" s="27">
        <f t="shared" ca="1" si="112"/>
        <v>0</v>
      </c>
      <c r="EP44" s="27" t="str">
        <f t="shared" ca="1" si="112"/>
        <v>-</v>
      </c>
      <c r="EQ44" s="27" t="str">
        <f t="shared" ca="1" si="112"/>
        <v>-</v>
      </c>
      <c r="ER44" s="27">
        <f t="shared" ca="1" si="112"/>
        <v>0</v>
      </c>
      <c r="ES44" s="27">
        <f t="shared" ca="1" si="112"/>
        <v>0</v>
      </c>
      <c r="ET44" s="34">
        <v>0</v>
      </c>
    </row>
    <row r="45" spans="1:150" outlineLevel="3">
      <c r="A45" s="31">
        <f t="shared" si="77"/>
        <v>40</v>
      </c>
      <c r="B45" s="37">
        <f>$A44</f>
        <v>39</v>
      </c>
      <c r="C45">
        <f t="shared" ca="1" si="91"/>
        <v>12</v>
      </c>
      <c r="D45" t="b">
        <v>0</v>
      </c>
      <c r="E45" t="b">
        <v>0</v>
      </c>
      <c r="F45" t="b">
        <v>0</v>
      </c>
      <c r="H45" s="47" t="str">
        <f ca="1">IF($CA45&lt;3,"M-M","Mat")&amp;IF($CF45=TRUE,"&amp;BBT","")&amp;IF($DX45&lt;&gt;0,"-mate EL","")&amp;IF($DM45," Aut","")&amp;IF($DN45," Win","")&amp;IF($DO45," Spr","")&amp;" Scan "&amp;$DP45&amp;" (F"&amp;3+IFERROR(1*$AP45,0)&amp;3+IFERROR(1*$AS45,0)&amp;"N"&amp;$AX45&amp;$AY45&amp;")"</f>
        <v>Mat Aut Scan 2 (F33N14)</v>
      </c>
      <c r="I45" s="13" t="str">
        <f ca="1">IF(MATCH(H45,H$5:H45,0)=(COUNTA(H$5:H45)),"-","Dup")</f>
        <v>-</v>
      </c>
      <c r="J45" s="27" t="str">
        <f t="shared" ca="1" si="117"/>
        <v>-</v>
      </c>
      <c r="K45" s="27" t="str">
        <f t="shared" ca="1" si="117"/>
        <v>-</v>
      </c>
      <c r="L45" s="27" t="str">
        <f t="shared" ca="1" si="117"/>
        <v>-</v>
      </c>
      <c r="M45" s="27" t="str">
        <f t="shared" ca="1" si="117"/>
        <v>-</v>
      </c>
      <c r="N45" s="27" t="str">
        <f t="shared" ca="1" si="117"/>
        <v>-</v>
      </c>
      <c r="O45" s="27" t="str">
        <f t="shared" ca="1" si="117"/>
        <v>-</v>
      </c>
      <c r="P45" s="27" t="str">
        <f t="shared" ca="1" si="117"/>
        <v>-</v>
      </c>
      <c r="Q45" s="27">
        <f t="shared" ca="1" si="117"/>
        <v>0</v>
      </c>
      <c r="R45" s="27">
        <f t="shared" ca="1" si="117"/>
        <v>0</v>
      </c>
      <c r="S45" s="27" t="str">
        <f t="shared" ca="1" si="117"/>
        <v>-</v>
      </c>
      <c r="T45" s="27" t="str">
        <f t="shared" ca="1" si="117"/>
        <v>-</v>
      </c>
      <c r="U45" s="27">
        <f t="shared" ca="1" si="115"/>
        <v>1</v>
      </c>
      <c r="V45" s="27">
        <f t="shared" ca="1" si="117"/>
        <v>1</v>
      </c>
      <c r="W45" s="27">
        <f t="shared" ca="1" si="115"/>
        <v>1</v>
      </c>
      <c r="X45" s="27">
        <f t="shared" ca="1" si="115"/>
        <v>1</v>
      </c>
      <c r="Y45" s="27" t="str">
        <f t="shared" ca="1" si="115"/>
        <v>-</v>
      </c>
      <c r="Z45" s="27">
        <f t="shared" ca="1" si="115"/>
        <v>1</v>
      </c>
      <c r="AA45" s="27" t="str">
        <f t="shared" ca="1" si="115"/>
        <v>-</v>
      </c>
      <c r="AB45" s="27" t="str">
        <f t="shared" ca="1" si="115"/>
        <v>-</v>
      </c>
      <c r="AC45" s="27">
        <f t="shared" ca="1" si="118"/>
        <v>1</v>
      </c>
      <c r="AD45" s="27">
        <f t="shared" ca="1" si="118"/>
        <v>1</v>
      </c>
      <c r="AE45" s="27" t="str">
        <f t="shared" ca="1" si="118"/>
        <v>-</v>
      </c>
      <c r="AF45" s="27" t="str">
        <f t="shared" ca="1" si="118"/>
        <v>-</v>
      </c>
      <c r="AG45" s="27" t="str">
        <f t="shared" ca="1" si="118"/>
        <v>-</v>
      </c>
      <c r="AH45" s="27" t="str">
        <f t="shared" ca="1" si="118"/>
        <v>-</v>
      </c>
      <c r="AI45" s="27" t="str">
        <f t="shared" ca="1" si="118"/>
        <v>-</v>
      </c>
      <c r="AJ45" s="27" t="str">
        <f t="shared" ca="1" si="116"/>
        <v>-</v>
      </c>
      <c r="AK45" s="27" t="str">
        <f t="shared" ca="1" si="116"/>
        <v>-</v>
      </c>
      <c r="AL45" s="27" t="str">
        <f t="shared" ca="1" si="116"/>
        <v>-</v>
      </c>
      <c r="AM45" s="27" t="str">
        <f t="shared" ca="1" si="116"/>
        <v>-</v>
      </c>
      <c r="AN45" s="27" t="str">
        <f t="shared" ca="1" si="116"/>
        <v>-</v>
      </c>
      <c r="AO45" s="27" t="str">
        <f t="shared" ca="1" si="116"/>
        <v>-</v>
      </c>
      <c r="AP45" s="27" t="str">
        <f t="shared" ca="1" si="116"/>
        <v>-</v>
      </c>
      <c r="AQ45" s="27" t="str">
        <f t="shared" ca="1" si="116"/>
        <v>-</v>
      </c>
      <c r="AR45" s="27" t="str">
        <f t="shared" ca="1" si="116"/>
        <v>-</v>
      </c>
      <c r="AS45" s="27" t="str">
        <f t="shared" ca="1" si="116"/>
        <v>-</v>
      </c>
      <c r="AT45" s="27" t="str">
        <f t="shared" ca="1" si="113"/>
        <v>-</v>
      </c>
      <c r="AU45" s="27" t="str">
        <f t="shared" ca="1" si="113"/>
        <v>-</v>
      </c>
      <c r="AV45" s="27" t="str">
        <f t="shared" ca="1" si="113"/>
        <v>-</v>
      </c>
      <c r="AW45" s="27" t="str">
        <f t="shared" ca="1" si="113"/>
        <v>-</v>
      </c>
      <c r="AX45" s="27">
        <f t="shared" ca="1" si="113"/>
        <v>1</v>
      </c>
      <c r="AY45" s="27">
        <f t="shared" ca="1" si="113"/>
        <v>4</v>
      </c>
      <c r="AZ45" s="27">
        <f t="shared" ca="1" si="113"/>
        <v>0</v>
      </c>
      <c r="BA45" s="27">
        <f t="shared" ca="1" si="113"/>
        <v>1</v>
      </c>
      <c r="BB45" s="27">
        <f t="shared" ca="1" si="113"/>
        <v>-1</v>
      </c>
      <c r="BC45" s="27" t="str">
        <f t="shared" ca="1" si="103"/>
        <v>-</v>
      </c>
      <c r="BD45" s="27" t="str">
        <f t="shared" ca="1" si="103"/>
        <v>-</v>
      </c>
      <c r="BE45" s="27" t="str">
        <f t="shared" ca="1" si="103"/>
        <v>-</v>
      </c>
      <c r="BF45" s="27" t="str">
        <f t="shared" ca="1" si="103"/>
        <v>-</v>
      </c>
      <c r="BG45" s="27" t="str">
        <f t="shared" ca="1" si="103"/>
        <v>-</v>
      </c>
      <c r="BH45" s="50">
        <f t="shared" ca="1" si="119"/>
        <v>0.1</v>
      </c>
      <c r="BI45" s="50">
        <f t="shared" ca="1" si="119"/>
        <v>0.5</v>
      </c>
      <c r="BJ45" s="50">
        <f t="shared" ca="1" si="119"/>
        <v>-0.4</v>
      </c>
      <c r="BK45" s="50">
        <f t="shared" ca="1" si="119"/>
        <v>1</v>
      </c>
      <c r="BL45" s="27" t="str">
        <f t="shared" ca="1" si="114"/>
        <v>-</v>
      </c>
      <c r="BM45" s="27" t="str">
        <f t="shared" ca="1" si="114"/>
        <v>-</v>
      </c>
      <c r="BN45" s="27">
        <f t="shared" ca="1" si="104"/>
        <v>12</v>
      </c>
      <c r="BO45" s="27">
        <f t="shared" ca="1" si="105"/>
        <v>12</v>
      </c>
      <c r="BP45" s="27">
        <f t="shared" ca="1" si="105"/>
        <v>144</v>
      </c>
      <c r="BQ45" s="27">
        <f t="shared" ca="1" si="105"/>
        <v>144</v>
      </c>
      <c r="BR45" s="27" t="str">
        <f t="shared" ca="1" si="105"/>
        <v>-</v>
      </c>
      <c r="BS45" s="27" t="str">
        <f t="shared" ca="1" si="105"/>
        <v>-</v>
      </c>
      <c r="BT45" s="27" t="str">
        <f t="shared" ca="1" si="105"/>
        <v>-</v>
      </c>
      <c r="BU45" s="27" t="str">
        <f t="shared" ca="1" si="105"/>
        <v>-</v>
      </c>
      <c r="BV45" s="27" t="str">
        <f t="shared" ca="1" si="105"/>
        <v>-</v>
      </c>
      <c r="BW45" s="27" t="str">
        <f t="shared" ca="1" si="105"/>
        <v>-</v>
      </c>
      <c r="BX45" s="27" t="str">
        <f t="shared" ca="1" si="105"/>
        <v>-</v>
      </c>
      <c r="BY45" s="27" t="str">
        <f t="shared" ca="1" si="105"/>
        <v>-</v>
      </c>
      <c r="BZ45" s="27" t="str">
        <f t="shared" ca="1" si="105"/>
        <v>-</v>
      </c>
      <c r="CA45" s="27">
        <f t="shared" ca="1" si="105"/>
        <v>5</v>
      </c>
      <c r="CB45" s="27" t="str">
        <f t="shared" ca="1" si="105"/>
        <v>-</v>
      </c>
      <c r="CC45" s="27" t="str">
        <f t="shared" ca="1" si="105"/>
        <v>-</v>
      </c>
      <c r="CD45" s="27" t="str">
        <f t="shared" ca="1" si="106"/>
        <v>-</v>
      </c>
      <c r="CE45" s="27" t="str">
        <f t="shared" ca="1" si="106"/>
        <v>-</v>
      </c>
      <c r="CF45" s="27" t="str">
        <f t="shared" ca="1" si="106"/>
        <v>-</v>
      </c>
      <c r="CG45" s="27" t="str">
        <f t="shared" ca="1" si="106"/>
        <v>-</v>
      </c>
      <c r="CH45" s="27">
        <f t="shared" ca="1" si="106"/>
        <v>0</v>
      </c>
      <c r="CI45" s="27" t="str">
        <f t="shared" ca="1" si="106"/>
        <v>-</v>
      </c>
      <c r="CJ45" s="27">
        <f t="shared" ca="1" si="106"/>
        <v>1</v>
      </c>
      <c r="CK45" s="27">
        <f t="shared" ca="1" si="106"/>
        <v>0</v>
      </c>
      <c r="CL45" s="27">
        <f t="shared" ca="1" si="106"/>
        <v>1</v>
      </c>
      <c r="CM45" s="27">
        <f t="shared" ca="1" si="106"/>
        <v>1</v>
      </c>
      <c r="CN45" s="27">
        <f t="shared" ca="1" si="102"/>
        <v>1</v>
      </c>
      <c r="CO45" s="27">
        <f t="shared" ca="1" si="102"/>
        <v>0</v>
      </c>
      <c r="CP45" s="27">
        <f t="shared" ca="1" si="102"/>
        <v>0</v>
      </c>
      <c r="CQ45" s="27">
        <f t="shared" ca="1" si="102"/>
        <v>0</v>
      </c>
      <c r="CR45" s="27">
        <f t="shared" ca="1" si="102"/>
        <v>-1.29</v>
      </c>
      <c r="CS45" s="27">
        <f t="shared" ca="1" si="102"/>
        <v>0.95</v>
      </c>
      <c r="CT45" s="27">
        <f t="shared" ca="1" si="102"/>
        <v>-1.67</v>
      </c>
      <c r="CU45" s="27">
        <f t="shared" ca="1" si="102"/>
        <v>0.05</v>
      </c>
      <c r="CV45" s="27">
        <f t="shared" ca="1" si="102"/>
        <v>0.22</v>
      </c>
      <c r="CW45" s="27">
        <f t="shared" ca="1" si="102"/>
        <v>-0.37</v>
      </c>
      <c r="CX45" s="27">
        <f t="shared" ca="1" si="102"/>
        <v>0</v>
      </c>
      <c r="CY45" s="27">
        <f t="shared" ca="1" si="107"/>
        <v>1</v>
      </c>
      <c r="CZ45" s="27">
        <f t="shared" ca="1" si="107"/>
        <v>0</v>
      </c>
      <c r="DA45" s="27">
        <f t="shared" ca="1" si="107"/>
        <v>0</v>
      </c>
      <c r="DB45" s="27">
        <f t="shared" ca="1" si="107"/>
        <v>0</v>
      </c>
      <c r="DC45" s="27">
        <f t="shared" ca="1" si="107"/>
        <v>0</v>
      </c>
      <c r="DD45" s="27">
        <f t="shared" ca="1" si="107"/>
        <v>0</v>
      </c>
      <c r="DE45" s="27">
        <f t="shared" ca="1" si="107"/>
        <v>0</v>
      </c>
      <c r="DF45" s="27">
        <f t="shared" ca="1" si="107"/>
        <v>0</v>
      </c>
      <c r="DG45" s="27" t="str">
        <f t="shared" ca="1" si="108"/>
        <v>-</v>
      </c>
      <c r="DH45" s="27" t="str">
        <f t="shared" ca="1" si="108"/>
        <v>-</v>
      </c>
      <c r="DI45" s="27" t="str">
        <f t="shared" ca="1" si="108"/>
        <v>-</v>
      </c>
      <c r="DJ45" s="27" t="str">
        <f t="shared" ca="1" si="108"/>
        <v>-</v>
      </c>
      <c r="DK45" s="27" t="str">
        <f t="shared" ca="1" si="108"/>
        <v>-</v>
      </c>
      <c r="DL45" s="27" t="str">
        <f t="shared" ca="1" si="108"/>
        <v>-</v>
      </c>
      <c r="DM45" s="49" t="b">
        <f t="shared" ca="1" si="101"/>
        <v>1</v>
      </c>
      <c r="DN45" s="49" t="b">
        <f t="shared" ca="1" si="101"/>
        <v>0</v>
      </c>
      <c r="DO45" s="49" t="b">
        <f t="shared" ca="1" si="101"/>
        <v>0</v>
      </c>
      <c r="DP45" s="49">
        <f t="shared" ca="1" si="101"/>
        <v>2</v>
      </c>
      <c r="DQ45" s="27" t="str">
        <f t="shared" ca="1" si="109"/>
        <v>-</v>
      </c>
      <c r="DR45" s="27" t="str">
        <f t="shared" ca="1" si="109"/>
        <v>-</v>
      </c>
      <c r="DS45" s="27" t="str">
        <f t="shared" ca="1" si="109"/>
        <v>-</v>
      </c>
      <c r="DT45" s="27" t="str">
        <f t="shared" ca="1" si="109"/>
        <v>-</v>
      </c>
      <c r="DU45" s="27" t="str">
        <f t="shared" ca="1" si="110"/>
        <v>-</v>
      </c>
      <c r="DV45" s="27" t="b">
        <f t="shared" ca="1" si="110"/>
        <v>1</v>
      </c>
      <c r="DW45" s="27" t="str">
        <f t="shared" ca="1" si="110"/>
        <v>-</v>
      </c>
      <c r="DX45" s="27">
        <f t="shared" ca="1" si="110"/>
        <v>0</v>
      </c>
      <c r="DY45" s="27" t="str">
        <f t="shared" ca="1" si="110"/>
        <v>-</v>
      </c>
      <c r="DZ45" s="27" t="str">
        <f t="shared" ca="1" si="110"/>
        <v>-</v>
      </c>
      <c r="EA45" s="27" t="str">
        <f t="shared" ca="1" si="111"/>
        <v>-</v>
      </c>
      <c r="EB45" s="27" t="str">
        <f t="shared" ca="1" si="111"/>
        <v>-</v>
      </c>
      <c r="EC45" s="27">
        <f t="shared" ca="1" si="111"/>
        <v>1</v>
      </c>
      <c r="ED45" s="27">
        <f t="shared" ca="1" si="111"/>
        <v>0</v>
      </c>
      <c r="EE45" s="27">
        <f t="shared" ca="1" si="111"/>
        <v>1</v>
      </c>
      <c r="EF45" s="27">
        <f t="shared" ca="1" si="111"/>
        <v>1</v>
      </c>
      <c r="EG45" s="27">
        <f t="shared" ca="1" si="111"/>
        <v>0</v>
      </c>
      <c r="EH45" s="27" t="str">
        <f t="shared" ca="1" si="111"/>
        <v>-</v>
      </c>
      <c r="EI45" s="27" t="str">
        <f t="shared" ca="1" si="111"/>
        <v>-</v>
      </c>
      <c r="EJ45" s="27" t="str">
        <f t="shared" ca="1" si="111"/>
        <v>-</v>
      </c>
      <c r="EK45" s="27" t="str">
        <f t="shared" ca="1" si="111"/>
        <v>-</v>
      </c>
      <c r="EL45" s="27">
        <f t="shared" ca="1" si="112"/>
        <v>1</v>
      </c>
      <c r="EM45" s="27">
        <f t="shared" ca="1" si="112"/>
        <v>1</v>
      </c>
      <c r="EN45" s="27">
        <f t="shared" ca="1" si="112"/>
        <v>1</v>
      </c>
      <c r="EO45" s="27">
        <f t="shared" ca="1" si="112"/>
        <v>0</v>
      </c>
      <c r="EP45" s="27" t="str">
        <f t="shared" ca="1" si="112"/>
        <v>-</v>
      </c>
      <c r="EQ45" s="27" t="str">
        <f t="shared" ca="1" si="112"/>
        <v>-</v>
      </c>
      <c r="ER45" s="27">
        <f t="shared" ca="1" si="112"/>
        <v>0</v>
      </c>
      <c r="ES45" s="27">
        <f t="shared" ca="1" si="112"/>
        <v>0</v>
      </c>
      <c r="ET45" s="34">
        <v>0</v>
      </c>
    </row>
    <row r="46" spans="1:150" outlineLevel="3">
      <c r="A46" s="31">
        <f t="shared" si="77"/>
        <v>41</v>
      </c>
      <c r="B46" s="37">
        <f>$A45</f>
        <v>40</v>
      </c>
      <c r="C46">
        <f t="shared" ca="1" si="91"/>
        <v>12</v>
      </c>
      <c r="D46" t="b">
        <v>0</v>
      </c>
      <c r="E46" t="b">
        <v>0</v>
      </c>
      <c r="F46" t="b">
        <v>0</v>
      </c>
      <c r="H46" s="47" t="str">
        <f ca="1">IF($CA46&lt;3,"M-M","Mat")&amp;IF($CF46=TRUE,"&amp;BBT","")&amp;IF($DX46&lt;&gt;0,"-mate EL","")&amp;IF($DM46," Aut","")&amp;IF($DN46," Win","")&amp;IF($DO46," Spr","")&amp;" Scan "&amp;$DP46&amp;" (F"&amp;3+IFERROR(1*$AP46,0)&amp;3+IFERROR(1*$AS46,0)&amp;"N"&amp;$AX46&amp;$AY46&amp;")"</f>
        <v>Mat Aut Scan 1 (F33N14)</v>
      </c>
      <c r="I46" s="13" t="str">
        <f ca="1">IF(MATCH(H46,H$5:H46,0)=(COUNTA(H$5:H46)),"-","Dup")</f>
        <v>-</v>
      </c>
      <c r="J46" s="27" t="str">
        <f t="shared" ca="1" si="117"/>
        <v>-</v>
      </c>
      <c r="K46" s="27" t="str">
        <f t="shared" ca="1" si="117"/>
        <v>-</v>
      </c>
      <c r="L46" s="27" t="str">
        <f t="shared" ca="1" si="117"/>
        <v>-</v>
      </c>
      <c r="M46" s="27" t="str">
        <f t="shared" ca="1" si="117"/>
        <v>-</v>
      </c>
      <c r="N46" s="27" t="str">
        <f t="shared" ca="1" si="117"/>
        <v>-</v>
      </c>
      <c r="O46" s="27" t="str">
        <f t="shared" ca="1" si="117"/>
        <v>-</v>
      </c>
      <c r="P46" s="27" t="str">
        <f t="shared" ca="1" si="117"/>
        <v>-</v>
      </c>
      <c r="Q46" s="27">
        <f t="shared" ca="1" si="117"/>
        <v>0</v>
      </c>
      <c r="R46" s="27">
        <f t="shared" ca="1" si="117"/>
        <v>0</v>
      </c>
      <c r="S46" s="27" t="str">
        <f t="shared" ca="1" si="117"/>
        <v>-</v>
      </c>
      <c r="T46" s="27" t="str">
        <f t="shared" ca="1" si="117"/>
        <v>-</v>
      </c>
      <c r="U46" s="27">
        <f t="shared" ca="1" si="115"/>
        <v>1</v>
      </c>
      <c r="V46" s="27">
        <f t="shared" ca="1" si="117"/>
        <v>1</v>
      </c>
      <c r="W46" s="27">
        <f t="shared" ca="1" si="115"/>
        <v>1</v>
      </c>
      <c r="X46" s="27">
        <f t="shared" ca="1" si="115"/>
        <v>1</v>
      </c>
      <c r="Y46" s="27" t="str">
        <f t="shared" ca="1" si="115"/>
        <v>-</v>
      </c>
      <c r="Z46" s="27">
        <f t="shared" ca="1" si="115"/>
        <v>1</v>
      </c>
      <c r="AA46" s="27" t="str">
        <f t="shared" ca="1" si="115"/>
        <v>-</v>
      </c>
      <c r="AB46" s="27" t="str">
        <f t="shared" ca="1" si="115"/>
        <v>-</v>
      </c>
      <c r="AC46" s="27">
        <f t="shared" ca="1" si="118"/>
        <v>1</v>
      </c>
      <c r="AD46" s="27">
        <f t="shared" ca="1" si="118"/>
        <v>1</v>
      </c>
      <c r="AE46" s="27" t="str">
        <f t="shared" ca="1" si="118"/>
        <v>-</v>
      </c>
      <c r="AF46" s="27" t="str">
        <f t="shared" ca="1" si="118"/>
        <v>-</v>
      </c>
      <c r="AG46" s="27" t="str">
        <f t="shared" ca="1" si="118"/>
        <v>-</v>
      </c>
      <c r="AH46" s="27" t="str">
        <f t="shared" ca="1" si="118"/>
        <v>-</v>
      </c>
      <c r="AI46" s="27" t="str">
        <f t="shared" ca="1" si="118"/>
        <v>-</v>
      </c>
      <c r="AJ46" s="27" t="str">
        <f t="shared" ca="1" si="116"/>
        <v>-</v>
      </c>
      <c r="AK46" s="27" t="str">
        <f t="shared" ca="1" si="116"/>
        <v>-</v>
      </c>
      <c r="AL46" s="27" t="str">
        <f t="shared" ca="1" si="116"/>
        <v>-</v>
      </c>
      <c r="AM46" s="27" t="str">
        <f t="shared" ca="1" si="116"/>
        <v>-</v>
      </c>
      <c r="AN46" s="27" t="str">
        <f t="shared" ca="1" si="116"/>
        <v>-</v>
      </c>
      <c r="AO46" s="27" t="str">
        <f t="shared" ca="1" si="116"/>
        <v>-</v>
      </c>
      <c r="AP46" s="27" t="str">
        <f t="shared" ca="1" si="116"/>
        <v>-</v>
      </c>
      <c r="AQ46" s="27" t="str">
        <f t="shared" ca="1" si="116"/>
        <v>-</v>
      </c>
      <c r="AR46" s="27" t="str">
        <f t="shared" ca="1" si="116"/>
        <v>-</v>
      </c>
      <c r="AS46" s="27" t="str">
        <f t="shared" ca="1" si="116"/>
        <v>-</v>
      </c>
      <c r="AT46" s="27" t="str">
        <f t="shared" ca="1" si="113"/>
        <v>-</v>
      </c>
      <c r="AU46" s="27" t="str">
        <f t="shared" ca="1" si="113"/>
        <v>-</v>
      </c>
      <c r="AV46" s="27" t="str">
        <f t="shared" ca="1" si="113"/>
        <v>-</v>
      </c>
      <c r="AW46" s="27" t="str">
        <f t="shared" ca="1" si="113"/>
        <v>-</v>
      </c>
      <c r="AX46" s="27">
        <f t="shared" ca="1" si="113"/>
        <v>1</v>
      </c>
      <c r="AY46" s="27">
        <f t="shared" ca="1" si="113"/>
        <v>4</v>
      </c>
      <c r="AZ46" s="27">
        <f t="shared" ca="1" si="113"/>
        <v>0</v>
      </c>
      <c r="BA46" s="27">
        <f t="shared" ca="1" si="113"/>
        <v>1</v>
      </c>
      <c r="BB46" s="27">
        <f t="shared" ca="1" si="113"/>
        <v>-1</v>
      </c>
      <c r="BC46" s="27" t="str">
        <f t="shared" ca="1" si="103"/>
        <v>-</v>
      </c>
      <c r="BD46" s="27" t="str">
        <f t="shared" ca="1" si="103"/>
        <v>-</v>
      </c>
      <c r="BE46" s="27" t="str">
        <f t="shared" ca="1" si="103"/>
        <v>-</v>
      </c>
      <c r="BF46" s="27" t="str">
        <f t="shared" ca="1" si="103"/>
        <v>-</v>
      </c>
      <c r="BG46" s="27" t="str">
        <f t="shared" ca="1" si="103"/>
        <v>-</v>
      </c>
      <c r="BH46" s="50">
        <f t="shared" ca="1" si="119"/>
        <v>0.1</v>
      </c>
      <c r="BI46" s="50">
        <f t="shared" ca="1" si="119"/>
        <v>0.5</v>
      </c>
      <c r="BJ46" s="50">
        <f t="shared" ca="1" si="119"/>
        <v>-0.4</v>
      </c>
      <c r="BK46" s="50">
        <f t="shared" ca="1" si="119"/>
        <v>1</v>
      </c>
      <c r="BL46" s="27" t="str">
        <f t="shared" ca="1" si="114"/>
        <v>-</v>
      </c>
      <c r="BM46" s="27" t="str">
        <f t="shared" ca="1" si="114"/>
        <v>-</v>
      </c>
      <c r="BN46" s="27">
        <f t="shared" ca="1" si="104"/>
        <v>12</v>
      </c>
      <c r="BO46" s="27">
        <f t="shared" ca="1" si="105"/>
        <v>12</v>
      </c>
      <c r="BP46" s="27">
        <f t="shared" ca="1" si="105"/>
        <v>144</v>
      </c>
      <c r="BQ46" s="27">
        <f t="shared" ca="1" si="105"/>
        <v>144</v>
      </c>
      <c r="BR46" s="27" t="str">
        <f t="shared" ca="1" si="105"/>
        <v>-</v>
      </c>
      <c r="BS46" s="27" t="str">
        <f t="shared" ca="1" si="105"/>
        <v>-</v>
      </c>
      <c r="BT46" s="27" t="str">
        <f t="shared" ca="1" si="105"/>
        <v>-</v>
      </c>
      <c r="BU46" s="27" t="str">
        <f t="shared" ca="1" si="105"/>
        <v>-</v>
      </c>
      <c r="BV46" s="27" t="str">
        <f t="shared" ca="1" si="105"/>
        <v>-</v>
      </c>
      <c r="BW46" s="27" t="str">
        <f t="shared" ca="1" si="105"/>
        <v>-</v>
      </c>
      <c r="BX46" s="27" t="str">
        <f t="shared" ca="1" si="105"/>
        <v>-</v>
      </c>
      <c r="BY46" s="27" t="str">
        <f t="shared" ca="1" si="105"/>
        <v>-</v>
      </c>
      <c r="BZ46" s="27" t="str">
        <f t="shared" ca="1" si="105"/>
        <v>-</v>
      </c>
      <c r="CA46" s="27">
        <f t="shared" ca="1" si="105"/>
        <v>5</v>
      </c>
      <c r="CB46" s="27" t="str">
        <f t="shared" ca="1" si="105"/>
        <v>-</v>
      </c>
      <c r="CC46" s="27" t="str">
        <f t="shared" ca="1" si="105"/>
        <v>-</v>
      </c>
      <c r="CD46" s="27" t="str">
        <f t="shared" ca="1" si="106"/>
        <v>-</v>
      </c>
      <c r="CE46" s="27" t="str">
        <f t="shared" ca="1" si="106"/>
        <v>-</v>
      </c>
      <c r="CF46" s="27" t="str">
        <f t="shared" ca="1" si="106"/>
        <v>-</v>
      </c>
      <c r="CG46" s="27" t="str">
        <f t="shared" ca="1" si="106"/>
        <v>-</v>
      </c>
      <c r="CH46" s="27">
        <f t="shared" ca="1" si="106"/>
        <v>0</v>
      </c>
      <c r="CI46" s="27" t="str">
        <f t="shared" ca="1" si="106"/>
        <v>-</v>
      </c>
      <c r="CJ46" s="27">
        <f t="shared" ca="1" si="106"/>
        <v>1</v>
      </c>
      <c r="CK46" s="27">
        <f t="shared" ca="1" si="106"/>
        <v>0</v>
      </c>
      <c r="CL46" s="27">
        <f t="shared" ca="1" si="106"/>
        <v>1</v>
      </c>
      <c r="CM46" s="27">
        <f t="shared" ca="1" si="106"/>
        <v>1</v>
      </c>
      <c r="CN46" s="27">
        <f t="shared" ca="1" si="102"/>
        <v>1</v>
      </c>
      <c r="CO46" s="27">
        <f t="shared" ca="1" si="102"/>
        <v>0</v>
      </c>
      <c r="CP46" s="27">
        <f t="shared" ca="1" si="102"/>
        <v>0</v>
      </c>
      <c r="CQ46" s="27">
        <f t="shared" ca="1" si="102"/>
        <v>0</v>
      </c>
      <c r="CR46" s="27">
        <f t="shared" ca="1" si="102"/>
        <v>-1.29</v>
      </c>
      <c r="CS46" s="27">
        <f t="shared" ca="1" si="102"/>
        <v>0.95</v>
      </c>
      <c r="CT46" s="27">
        <f t="shared" ca="1" si="102"/>
        <v>-1.67</v>
      </c>
      <c r="CU46" s="27">
        <f t="shared" ca="1" si="102"/>
        <v>0.05</v>
      </c>
      <c r="CV46" s="27">
        <f t="shared" ca="1" si="102"/>
        <v>0.22</v>
      </c>
      <c r="CW46" s="27">
        <f t="shared" ca="1" si="102"/>
        <v>-0.37</v>
      </c>
      <c r="CX46" s="27">
        <f t="shared" ca="1" si="102"/>
        <v>0</v>
      </c>
      <c r="CY46" s="27">
        <f t="shared" ca="1" si="107"/>
        <v>1</v>
      </c>
      <c r="CZ46" s="27">
        <f t="shared" ca="1" si="107"/>
        <v>0</v>
      </c>
      <c r="DA46" s="27">
        <f t="shared" ca="1" si="107"/>
        <v>0</v>
      </c>
      <c r="DB46" s="27">
        <f t="shared" ca="1" si="107"/>
        <v>0</v>
      </c>
      <c r="DC46" s="27">
        <f t="shared" ca="1" si="107"/>
        <v>0</v>
      </c>
      <c r="DD46" s="27">
        <f t="shared" ca="1" si="107"/>
        <v>0</v>
      </c>
      <c r="DE46" s="27">
        <f t="shared" ca="1" si="107"/>
        <v>0</v>
      </c>
      <c r="DF46" s="27">
        <f t="shared" ca="1" si="107"/>
        <v>0</v>
      </c>
      <c r="DG46" s="27" t="str">
        <f t="shared" ca="1" si="108"/>
        <v>-</v>
      </c>
      <c r="DH46" s="27" t="str">
        <f t="shared" ca="1" si="108"/>
        <v>-</v>
      </c>
      <c r="DI46" s="27" t="str">
        <f t="shared" ca="1" si="108"/>
        <v>-</v>
      </c>
      <c r="DJ46" s="27" t="str">
        <f t="shared" ca="1" si="108"/>
        <v>-</v>
      </c>
      <c r="DK46" s="27" t="str">
        <f t="shared" ca="1" si="108"/>
        <v>-</v>
      </c>
      <c r="DL46" s="27" t="str">
        <f t="shared" ca="1" si="108"/>
        <v>-</v>
      </c>
      <c r="DM46" s="49" t="b">
        <f t="shared" ca="1" si="101"/>
        <v>1</v>
      </c>
      <c r="DN46" s="49" t="b">
        <f t="shared" ca="1" si="101"/>
        <v>0</v>
      </c>
      <c r="DO46" s="49" t="b">
        <f t="shared" ca="1" si="101"/>
        <v>0</v>
      </c>
      <c r="DP46" s="49">
        <f t="shared" ca="1" si="101"/>
        <v>1</v>
      </c>
      <c r="DQ46" s="27" t="str">
        <f t="shared" ca="1" si="109"/>
        <v>-</v>
      </c>
      <c r="DR46" s="27" t="str">
        <f t="shared" ca="1" si="109"/>
        <v>-</v>
      </c>
      <c r="DS46" s="27" t="str">
        <f t="shared" ca="1" si="109"/>
        <v>-</v>
      </c>
      <c r="DT46" s="27" t="str">
        <f t="shared" ca="1" si="109"/>
        <v>-</v>
      </c>
      <c r="DU46" s="27" t="str">
        <f t="shared" ca="1" si="110"/>
        <v>-</v>
      </c>
      <c r="DV46" s="27" t="b">
        <f t="shared" ca="1" si="110"/>
        <v>1</v>
      </c>
      <c r="DW46" s="27" t="str">
        <f t="shared" ca="1" si="110"/>
        <v>-</v>
      </c>
      <c r="DX46" s="27">
        <f t="shared" ca="1" si="110"/>
        <v>0</v>
      </c>
      <c r="DY46" s="27" t="str">
        <f t="shared" ca="1" si="110"/>
        <v>-</v>
      </c>
      <c r="DZ46" s="27" t="str">
        <f t="shared" ca="1" si="110"/>
        <v>-</v>
      </c>
      <c r="EA46" s="27" t="str">
        <f t="shared" ca="1" si="111"/>
        <v>-</v>
      </c>
      <c r="EB46" s="27" t="str">
        <f t="shared" ca="1" si="111"/>
        <v>-</v>
      </c>
      <c r="EC46" s="27">
        <f t="shared" ca="1" si="111"/>
        <v>1</v>
      </c>
      <c r="ED46" s="27">
        <f t="shared" ca="1" si="111"/>
        <v>0</v>
      </c>
      <c r="EE46" s="27">
        <f t="shared" ca="1" si="111"/>
        <v>1</v>
      </c>
      <c r="EF46" s="27">
        <f t="shared" ca="1" si="111"/>
        <v>1</v>
      </c>
      <c r="EG46" s="27">
        <f t="shared" ca="1" si="111"/>
        <v>0</v>
      </c>
      <c r="EH46" s="27" t="str">
        <f t="shared" ca="1" si="111"/>
        <v>-</v>
      </c>
      <c r="EI46" s="27" t="str">
        <f t="shared" ca="1" si="111"/>
        <v>-</v>
      </c>
      <c r="EJ46" s="27" t="str">
        <f t="shared" ca="1" si="111"/>
        <v>-</v>
      </c>
      <c r="EK46" s="27" t="str">
        <f t="shared" ca="1" si="111"/>
        <v>-</v>
      </c>
      <c r="EL46" s="27">
        <f t="shared" ca="1" si="112"/>
        <v>1</v>
      </c>
      <c r="EM46" s="27">
        <f t="shared" ca="1" si="112"/>
        <v>1</v>
      </c>
      <c r="EN46" s="27">
        <f t="shared" ca="1" si="112"/>
        <v>1</v>
      </c>
      <c r="EO46" s="27">
        <f t="shared" ca="1" si="112"/>
        <v>0</v>
      </c>
      <c r="EP46" s="27" t="str">
        <f t="shared" ca="1" si="112"/>
        <v>-</v>
      </c>
      <c r="EQ46" s="27" t="str">
        <f t="shared" ca="1" si="112"/>
        <v>-</v>
      </c>
      <c r="ER46" s="27">
        <f t="shared" ca="1" si="112"/>
        <v>0</v>
      </c>
      <c r="ES46" s="27">
        <f t="shared" ca="1" si="112"/>
        <v>0</v>
      </c>
      <c r="ET46" s="34">
        <v>0</v>
      </c>
    </row>
    <row r="47" spans="1:150" outlineLevel="3">
      <c r="A47" s="31">
        <f t="shared" si="77"/>
        <v>42</v>
      </c>
      <c r="B47" s="37">
        <f>$A46</f>
        <v>41</v>
      </c>
      <c r="C47">
        <f t="shared" ca="1" si="91"/>
        <v>12</v>
      </c>
      <c r="D47" t="b">
        <v>0</v>
      </c>
      <c r="E47" t="b">
        <v>0</v>
      </c>
      <c r="F47" t="b">
        <v>0</v>
      </c>
      <c r="H47" s="47" t="str">
        <f ca="1">IF($CA47&lt;3,"M-M","Mat")&amp;IF($CF47=TRUE,"&amp;BBT","")&amp;IF($DX47&lt;&gt;0,"-mate EL","")&amp;IF($DM47," Aut","")&amp;IF($DN47," Win","")&amp;IF($DO47," Spr","")&amp;" Scan "&amp;$DP47&amp;" (F"&amp;3+IFERROR(1*$AP47,0)&amp;3+IFERROR(1*$AS47,0)&amp;"N"&amp;$AX47&amp;$AY47&amp;")"</f>
        <v>Mat Aut Scan 0 (F33N14)</v>
      </c>
      <c r="I47" s="13" t="str">
        <f ca="1">IF(MATCH(H47,H$5:H47,0)=(COUNTA(H$5:H47)),"-","Dup")</f>
        <v>-</v>
      </c>
      <c r="J47" s="27" t="str">
        <f t="shared" ca="1" si="117"/>
        <v>-</v>
      </c>
      <c r="K47" s="27" t="str">
        <f t="shared" ca="1" si="117"/>
        <v>-</v>
      </c>
      <c r="L47" s="27" t="str">
        <f t="shared" ca="1" si="117"/>
        <v>-</v>
      </c>
      <c r="M47" s="27" t="str">
        <f t="shared" ca="1" si="117"/>
        <v>-</v>
      </c>
      <c r="N47" s="27" t="str">
        <f t="shared" ca="1" si="117"/>
        <v>-</v>
      </c>
      <c r="O47" s="27" t="str">
        <f t="shared" ca="1" si="117"/>
        <v>-</v>
      </c>
      <c r="P47" s="27" t="str">
        <f t="shared" ca="1" si="117"/>
        <v>-</v>
      </c>
      <c r="Q47" s="27">
        <f t="shared" ca="1" si="117"/>
        <v>0</v>
      </c>
      <c r="R47" s="27">
        <f t="shared" ca="1" si="117"/>
        <v>0</v>
      </c>
      <c r="S47" s="27" t="str">
        <f t="shared" ca="1" si="117"/>
        <v>-</v>
      </c>
      <c r="T47" s="27" t="str">
        <f t="shared" ca="1" si="117"/>
        <v>-</v>
      </c>
      <c r="U47" s="27">
        <f t="shared" ca="1" si="115"/>
        <v>1</v>
      </c>
      <c r="V47" s="27">
        <f t="shared" ca="1" si="117"/>
        <v>1</v>
      </c>
      <c r="W47" s="27">
        <f t="shared" ca="1" si="115"/>
        <v>1</v>
      </c>
      <c r="X47" s="27">
        <f t="shared" ca="1" si="115"/>
        <v>1</v>
      </c>
      <c r="Y47" s="27" t="str">
        <f t="shared" ca="1" si="115"/>
        <v>-</v>
      </c>
      <c r="Z47" s="27">
        <f t="shared" ca="1" si="115"/>
        <v>1</v>
      </c>
      <c r="AA47" s="27" t="str">
        <f t="shared" ca="1" si="115"/>
        <v>-</v>
      </c>
      <c r="AB47" s="27" t="str">
        <f t="shared" ca="1" si="115"/>
        <v>-</v>
      </c>
      <c r="AC47" s="27">
        <f t="shared" ca="1" si="118"/>
        <v>1</v>
      </c>
      <c r="AD47" s="27">
        <f t="shared" ca="1" si="118"/>
        <v>1</v>
      </c>
      <c r="AE47" s="27" t="str">
        <f t="shared" ca="1" si="118"/>
        <v>-</v>
      </c>
      <c r="AF47" s="27" t="str">
        <f t="shared" ca="1" si="118"/>
        <v>-</v>
      </c>
      <c r="AG47" s="27" t="str">
        <f t="shared" ca="1" si="118"/>
        <v>-</v>
      </c>
      <c r="AH47" s="27" t="str">
        <f t="shared" ca="1" si="118"/>
        <v>-</v>
      </c>
      <c r="AI47" s="27" t="str">
        <f t="shared" ca="1" si="118"/>
        <v>-</v>
      </c>
      <c r="AJ47" s="27" t="str">
        <f t="shared" ca="1" si="116"/>
        <v>-</v>
      </c>
      <c r="AK47" s="27" t="str">
        <f t="shared" ca="1" si="116"/>
        <v>-</v>
      </c>
      <c r="AL47" s="27" t="str">
        <f t="shared" ca="1" si="116"/>
        <v>-</v>
      </c>
      <c r="AM47" s="27" t="str">
        <f t="shared" ca="1" si="116"/>
        <v>-</v>
      </c>
      <c r="AN47" s="27" t="str">
        <f t="shared" ca="1" si="116"/>
        <v>-</v>
      </c>
      <c r="AO47" s="27" t="str">
        <f t="shared" ca="1" si="116"/>
        <v>-</v>
      </c>
      <c r="AP47" s="27" t="str">
        <f t="shared" ca="1" si="116"/>
        <v>-</v>
      </c>
      <c r="AQ47" s="27" t="str">
        <f t="shared" ca="1" si="116"/>
        <v>-</v>
      </c>
      <c r="AR47" s="27" t="str">
        <f t="shared" ca="1" si="116"/>
        <v>-</v>
      </c>
      <c r="AS47" s="27" t="str">
        <f t="shared" ca="1" si="116"/>
        <v>-</v>
      </c>
      <c r="AT47" s="27" t="str">
        <f t="shared" ca="1" si="113"/>
        <v>-</v>
      </c>
      <c r="AU47" s="27" t="str">
        <f t="shared" ca="1" si="113"/>
        <v>-</v>
      </c>
      <c r="AV47" s="27" t="str">
        <f t="shared" ca="1" si="113"/>
        <v>-</v>
      </c>
      <c r="AW47" s="27" t="str">
        <f t="shared" ca="1" si="113"/>
        <v>-</v>
      </c>
      <c r="AX47" s="27">
        <f t="shared" ca="1" si="113"/>
        <v>1</v>
      </c>
      <c r="AY47" s="27">
        <f t="shared" ca="1" si="113"/>
        <v>4</v>
      </c>
      <c r="AZ47" s="27">
        <f t="shared" ca="1" si="113"/>
        <v>0</v>
      </c>
      <c r="BA47" s="27">
        <f t="shared" ca="1" si="113"/>
        <v>1</v>
      </c>
      <c r="BB47" s="27">
        <f t="shared" ca="1" si="113"/>
        <v>-1</v>
      </c>
      <c r="BC47" s="27" t="str">
        <f t="shared" ca="1" si="103"/>
        <v>-</v>
      </c>
      <c r="BD47" s="27" t="str">
        <f t="shared" ca="1" si="103"/>
        <v>-</v>
      </c>
      <c r="BE47" s="27" t="str">
        <f t="shared" ca="1" si="103"/>
        <v>-</v>
      </c>
      <c r="BF47" s="27" t="str">
        <f t="shared" ca="1" si="103"/>
        <v>-</v>
      </c>
      <c r="BG47" s="27" t="str">
        <f t="shared" ca="1" si="103"/>
        <v>-</v>
      </c>
      <c r="BH47" s="50">
        <f t="shared" ca="1" si="119"/>
        <v>0.1</v>
      </c>
      <c r="BI47" s="50">
        <f t="shared" ca="1" si="119"/>
        <v>0.5</v>
      </c>
      <c r="BJ47" s="50">
        <f t="shared" ca="1" si="119"/>
        <v>-0.4</v>
      </c>
      <c r="BK47" s="50">
        <f t="shared" ca="1" si="119"/>
        <v>1</v>
      </c>
      <c r="BL47" s="27" t="str">
        <f t="shared" ca="1" si="114"/>
        <v>-</v>
      </c>
      <c r="BM47" s="27" t="str">
        <f t="shared" ca="1" si="114"/>
        <v>-</v>
      </c>
      <c r="BN47" s="27">
        <f t="shared" ca="1" si="104"/>
        <v>12</v>
      </c>
      <c r="BO47" s="27">
        <f t="shared" ca="1" si="105"/>
        <v>12</v>
      </c>
      <c r="BP47" s="27">
        <f t="shared" ca="1" si="105"/>
        <v>144</v>
      </c>
      <c r="BQ47" s="27">
        <f t="shared" ca="1" si="105"/>
        <v>144</v>
      </c>
      <c r="BR47" s="27" t="str">
        <f t="shared" ca="1" si="105"/>
        <v>-</v>
      </c>
      <c r="BS47" s="27" t="str">
        <f t="shared" ca="1" si="105"/>
        <v>-</v>
      </c>
      <c r="BT47" s="27" t="str">
        <f t="shared" ca="1" si="105"/>
        <v>-</v>
      </c>
      <c r="BU47" s="27" t="str">
        <f t="shared" ca="1" si="105"/>
        <v>-</v>
      </c>
      <c r="BV47" s="27" t="str">
        <f t="shared" ca="1" si="105"/>
        <v>-</v>
      </c>
      <c r="BW47" s="27" t="str">
        <f t="shared" ca="1" si="105"/>
        <v>-</v>
      </c>
      <c r="BX47" s="27" t="str">
        <f t="shared" ca="1" si="105"/>
        <v>-</v>
      </c>
      <c r="BY47" s="27" t="str">
        <f t="shared" ca="1" si="105"/>
        <v>-</v>
      </c>
      <c r="BZ47" s="27" t="str">
        <f t="shared" ca="1" si="105"/>
        <v>-</v>
      </c>
      <c r="CA47" s="27">
        <f t="shared" ca="1" si="105"/>
        <v>5</v>
      </c>
      <c r="CB47" s="27" t="str">
        <f t="shared" ca="1" si="105"/>
        <v>-</v>
      </c>
      <c r="CC47" s="27" t="str">
        <f t="shared" ca="1" si="105"/>
        <v>-</v>
      </c>
      <c r="CD47" s="27" t="str">
        <f t="shared" ca="1" si="106"/>
        <v>-</v>
      </c>
      <c r="CE47" s="27" t="str">
        <f t="shared" ca="1" si="106"/>
        <v>-</v>
      </c>
      <c r="CF47" s="27" t="str">
        <f t="shared" ca="1" si="106"/>
        <v>-</v>
      </c>
      <c r="CG47" s="27" t="str">
        <f t="shared" ca="1" si="106"/>
        <v>-</v>
      </c>
      <c r="CH47" s="27">
        <f t="shared" ca="1" si="106"/>
        <v>0</v>
      </c>
      <c r="CI47" s="27" t="str">
        <f t="shared" ca="1" si="106"/>
        <v>-</v>
      </c>
      <c r="CJ47" s="27">
        <f t="shared" ca="1" si="106"/>
        <v>1</v>
      </c>
      <c r="CK47" s="27">
        <f t="shared" ca="1" si="106"/>
        <v>0</v>
      </c>
      <c r="CL47" s="27">
        <f t="shared" ca="1" si="106"/>
        <v>1</v>
      </c>
      <c r="CM47" s="27">
        <f t="shared" ca="1" si="106"/>
        <v>1</v>
      </c>
      <c r="CN47" s="27">
        <f t="shared" ca="1" si="102"/>
        <v>1</v>
      </c>
      <c r="CO47" s="27">
        <f t="shared" ca="1" si="102"/>
        <v>0</v>
      </c>
      <c r="CP47" s="27">
        <f t="shared" ca="1" si="102"/>
        <v>0</v>
      </c>
      <c r="CQ47" s="27">
        <f t="shared" ca="1" si="102"/>
        <v>0</v>
      </c>
      <c r="CR47" s="27">
        <f t="shared" ca="1" si="102"/>
        <v>-1.29</v>
      </c>
      <c r="CS47" s="27">
        <f t="shared" ca="1" si="102"/>
        <v>0.95</v>
      </c>
      <c r="CT47" s="27">
        <f t="shared" ca="1" si="102"/>
        <v>-1.67</v>
      </c>
      <c r="CU47" s="27">
        <f t="shared" ca="1" si="102"/>
        <v>0.05</v>
      </c>
      <c r="CV47" s="27">
        <f t="shared" ca="1" si="102"/>
        <v>0.22</v>
      </c>
      <c r="CW47" s="27">
        <f t="shared" ca="1" si="102"/>
        <v>-0.37</v>
      </c>
      <c r="CX47" s="27">
        <f t="shared" ca="1" si="102"/>
        <v>0</v>
      </c>
      <c r="CY47" s="27">
        <f t="shared" ca="1" si="107"/>
        <v>1</v>
      </c>
      <c r="CZ47" s="27">
        <f t="shared" ca="1" si="107"/>
        <v>0</v>
      </c>
      <c r="DA47" s="27">
        <f t="shared" ca="1" si="107"/>
        <v>0</v>
      </c>
      <c r="DB47" s="27">
        <f t="shared" ca="1" si="107"/>
        <v>0</v>
      </c>
      <c r="DC47" s="27">
        <f t="shared" ca="1" si="107"/>
        <v>0</v>
      </c>
      <c r="DD47" s="27">
        <f t="shared" ca="1" si="107"/>
        <v>0</v>
      </c>
      <c r="DE47" s="27">
        <f t="shared" ca="1" si="107"/>
        <v>0</v>
      </c>
      <c r="DF47" s="27">
        <f t="shared" ca="1" si="107"/>
        <v>0</v>
      </c>
      <c r="DG47" s="27" t="str">
        <f t="shared" ca="1" si="108"/>
        <v>-</v>
      </c>
      <c r="DH47" s="27" t="str">
        <f t="shared" ca="1" si="108"/>
        <v>-</v>
      </c>
      <c r="DI47" s="27" t="str">
        <f t="shared" ca="1" si="108"/>
        <v>-</v>
      </c>
      <c r="DJ47" s="27" t="str">
        <f t="shared" ca="1" si="108"/>
        <v>-</v>
      </c>
      <c r="DK47" s="27" t="str">
        <f t="shared" ca="1" si="108"/>
        <v>-</v>
      </c>
      <c r="DL47" s="27" t="str">
        <f t="shared" ca="1" si="108"/>
        <v>-</v>
      </c>
      <c r="DM47" s="49" t="b">
        <f t="shared" ca="1" si="101"/>
        <v>1</v>
      </c>
      <c r="DN47" s="49" t="b">
        <f t="shared" ca="1" si="101"/>
        <v>0</v>
      </c>
      <c r="DO47" s="49" t="b">
        <f t="shared" ca="1" si="101"/>
        <v>0</v>
      </c>
      <c r="DP47" s="49">
        <f t="shared" ca="1" si="101"/>
        <v>0</v>
      </c>
      <c r="DQ47" s="27" t="str">
        <f t="shared" ca="1" si="109"/>
        <v>-</v>
      </c>
      <c r="DR47" s="27" t="str">
        <f t="shared" ca="1" si="109"/>
        <v>-</v>
      </c>
      <c r="DS47" s="27" t="str">
        <f t="shared" ca="1" si="109"/>
        <v>-</v>
      </c>
      <c r="DT47" s="27" t="str">
        <f t="shared" ca="1" si="109"/>
        <v>-</v>
      </c>
      <c r="DU47" s="27" t="str">
        <f t="shared" ca="1" si="110"/>
        <v>-</v>
      </c>
      <c r="DV47" s="27" t="b">
        <f t="shared" ca="1" si="110"/>
        <v>1</v>
      </c>
      <c r="DW47" s="27" t="str">
        <f t="shared" ca="1" si="110"/>
        <v>-</v>
      </c>
      <c r="DX47" s="27">
        <f t="shared" ca="1" si="110"/>
        <v>0</v>
      </c>
      <c r="DY47" s="27" t="str">
        <f t="shared" ca="1" si="110"/>
        <v>-</v>
      </c>
      <c r="DZ47" s="27" t="str">
        <f t="shared" ca="1" si="110"/>
        <v>-</v>
      </c>
      <c r="EA47" s="27" t="str">
        <f t="shared" ca="1" si="111"/>
        <v>-</v>
      </c>
      <c r="EB47" s="27" t="str">
        <f t="shared" ca="1" si="111"/>
        <v>-</v>
      </c>
      <c r="EC47" s="27">
        <f t="shared" ca="1" si="111"/>
        <v>1</v>
      </c>
      <c r="ED47" s="27">
        <f t="shared" ca="1" si="111"/>
        <v>0</v>
      </c>
      <c r="EE47" s="27">
        <f t="shared" ca="1" si="111"/>
        <v>1</v>
      </c>
      <c r="EF47" s="27">
        <f t="shared" ca="1" si="111"/>
        <v>1</v>
      </c>
      <c r="EG47" s="27">
        <f t="shared" ca="1" si="111"/>
        <v>0</v>
      </c>
      <c r="EH47" s="27" t="str">
        <f t="shared" ca="1" si="111"/>
        <v>-</v>
      </c>
      <c r="EI47" s="27" t="str">
        <f t="shared" ca="1" si="111"/>
        <v>-</v>
      </c>
      <c r="EJ47" s="27" t="str">
        <f t="shared" ca="1" si="111"/>
        <v>-</v>
      </c>
      <c r="EK47" s="27" t="str">
        <f t="shared" ca="1" si="111"/>
        <v>-</v>
      </c>
      <c r="EL47" s="27">
        <f t="shared" ca="1" si="112"/>
        <v>1</v>
      </c>
      <c r="EM47" s="27">
        <f t="shared" ca="1" si="112"/>
        <v>1</v>
      </c>
      <c r="EN47" s="27">
        <f t="shared" ca="1" si="112"/>
        <v>1</v>
      </c>
      <c r="EO47" s="27">
        <f t="shared" ca="1" si="112"/>
        <v>0</v>
      </c>
      <c r="EP47" s="27" t="str">
        <f t="shared" ca="1" si="112"/>
        <v>-</v>
      </c>
      <c r="EQ47" s="27" t="str">
        <f t="shared" ca="1" si="112"/>
        <v>-</v>
      </c>
      <c r="ER47" s="27">
        <f t="shared" ca="1" si="112"/>
        <v>0</v>
      </c>
      <c r="ES47" s="27">
        <f t="shared" ca="1" si="112"/>
        <v>0</v>
      </c>
      <c r="ET47" s="34">
        <v>0</v>
      </c>
    </row>
    <row r="48" spans="1:150" outlineLevel="3">
      <c r="A48" s="31">
        <f t="shared" si="77"/>
        <v>43</v>
      </c>
      <c r="B48" s="44">
        <f>$A$15</f>
        <v>10</v>
      </c>
      <c r="C48">
        <f t="shared" ca="1" si="91"/>
        <v>12</v>
      </c>
      <c r="D48" t="b">
        <v>0</v>
      </c>
      <c r="E48" t="b">
        <v>0</v>
      </c>
      <c r="F48" t="b">
        <v>0</v>
      </c>
      <c r="H48" s="47" t="str">
        <f ca="1">IF($CA48&lt;3,"M-M","Mat")&amp;IF($CF48=TRUE,"&amp;BBT","")&amp;IF($DX48&lt;&gt;0,"-mate EL","")&amp;IF($DM48," Aut","")&amp;IF($DN48," Win","")&amp;IF($DO48," Spr","")&amp;" Scan "&amp;$DP48&amp;" (F"&amp;3+IFERROR(1*$AP48,0)&amp;3+IFERROR(1*$AS48,0)&amp;"N"&amp;$AX48&amp;$AY48&amp;")"</f>
        <v>Mat Win Scan 3 (F33N14)</v>
      </c>
      <c r="I48" s="13" t="str">
        <f ca="1">IF(MATCH(H48,H$5:H48,0)=(COUNTA(H$5:H48)),"-","Dup")</f>
        <v>-</v>
      </c>
      <c r="J48" s="27" t="str">
        <f t="shared" ca="1" si="117"/>
        <v>-</v>
      </c>
      <c r="K48" s="27" t="str">
        <f t="shared" ca="1" si="117"/>
        <v>-</v>
      </c>
      <c r="L48" s="27" t="str">
        <f t="shared" ca="1" si="117"/>
        <v>-</v>
      </c>
      <c r="M48" s="27" t="str">
        <f t="shared" ca="1" si="117"/>
        <v>-</v>
      </c>
      <c r="N48" s="27" t="str">
        <f t="shared" ca="1" si="117"/>
        <v>-</v>
      </c>
      <c r="O48" s="27" t="str">
        <f t="shared" ca="1" si="117"/>
        <v>-</v>
      </c>
      <c r="P48" s="27" t="str">
        <f t="shared" ca="1" si="117"/>
        <v>-</v>
      </c>
      <c r="Q48" s="27">
        <f t="shared" ca="1" si="117"/>
        <v>0</v>
      </c>
      <c r="R48" s="27">
        <f t="shared" ca="1" si="117"/>
        <v>0</v>
      </c>
      <c r="S48" s="27" t="str">
        <f t="shared" ca="1" si="117"/>
        <v>-</v>
      </c>
      <c r="T48" s="27" t="str">
        <f t="shared" ca="1" si="117"/>
        <v>-</v>
      </c>
      <c r="U48" s="27">
        <f t="shared" ca="1" si="115"/>
        <v>1</v>
      </c>
      <c r="V48" s="27">
        <f t="shared" ca="1" si="117"/>
        <v>1</v>
      </c>
      <c r="W48" s="27">
        <f t="shared" ca="1" si="115"/>
        <v>1</v>
      </c>
      <c r="X48" s="27">
        <f t="shared" ca="1" si="115"/>
        <v>1</v>
      </c>
      <c r="Y48" s="27" t="str">
        <f t="shared" ca="1" si="115"/>
        <v>-</v>
      </c>
      <c r="Z48" s="27">
        <f t="shared" ca="1" si="115"/>
        <v>1</v>
      </c>
      <c r="AA48" s="27" t="str">
        <f t="shared" ca="1" si="115"/>
        <v>-</v>
      </c>
      <c r="AB48" s="27" t="str">
        <f t="shared" ca="1" si="115"/>
        <v>-</v>
      </c>
      <c r="AC48" s="27">
        <f t="shared" ca="1" si="118"/>
        <v>1</v>
      </c>
      <c r="AD48" s="27">
        <f t="shared" ca="1" si="118"/>
        <v>1</v>
      </c>
      <c r="AE48" s="27" t="str">
        <f t="shared" ca="1" si="118"/>
        <v>-</v>
      </c>
      <c r="AF48" s="27" t="str">
        <f t="shared" ca="1" si="118"/>
        <v>-</v>
      </c>
      <c r="AG48" s="27" t="str">
        <f t="shared" ca="1" si="118"/>
        <v>-</v>
      </c>
      <c r="AH48" s="27" t="str">
        <f t="shared" ca="1" si="118"/>
        <v>-</v>
      </c>
      <c r="AI48" s="27" t="str">
        <f t="shared" ca="1" si="118"/>
        <v>-</v>
      </c>
      <c r="AJ48" s="27" t="str">
        <f t="shared" ca="1" si="116"/>
        <v>-</v>
      </c>
      <c r="AK48" s="27" t="str">
        <f t="shared" ca="1" si="116"/>
        <v>-</v>
      </c>
      <c r="AL48" s="27" t="str">
        <f t="shared" ca="1" si="116"/>
        <v>-</v>
      </c>
      <c r="AM48" s="27" t="str">
        <f t="shared" ca="1" si="116"/>
        <v>-</v>
      </c>
      <c r="AN48" s="27" t="str">
        <f t="shared" ca="1" si="116"/>
        <v>-</v>
      </c>
      <c r="AO48" s="27" t="str">
        <f t="shared" ca="1" si="116"/>
        <v>-</v>
      </c>
      <c r="AP48" s="27" t="str">
        <f t="shared" ca="1" si="116"/>
        <v>-</v>
      </c>
      <c r="AQ48" s="27" t="str">
        <f t="shared" ca="1" si="116"/>
        <v>-</v>
      </c>
      <c r="AR48" s="27" t="str">
        <f t="shared" ca="1" si="116"/>
        <v>-</v>
      </c>
      <c r="AS48" s="27" t="str">
        <f t="shared" ca="1" si="116"/>
        <v>-</v>
      </c>
      <c r="AT48" s="27" t="str">
        <f t="shared" ca="1" si="113"/>
        <v>-</v>
      </c>
      <c r="AU48" s="27" t="str">
        <f t="shared" ca="1" si="113"/>
        <v>-</v>
      </c>
      <c r="AV48" s="27" t="str">
        <f t="shared" ca="1" si="113"/>
        <v>-</v>
      </c>
      <c r="AW48" s="27" t="str">
        <f t="shared" ca="1" si="113"/>
        <v>-</v>
      </c>
      <c r="AX48" s="49">
        <f ca="1">OFFSET(AX48,-4,0)</f>
        <v>1</v>
      </c>
      <c r="AY48" s="49">
        <f ca="1">OFFSET(AY48,-4,0)</f>
        <v>4</v>
      </c>
      <c r="AZ48" s="49">
        <f ca="1">OFFSET(AZ48,-4,0)</f>
        <v>0</v>
      </c>
      <c r="BA48" s="49">
        <f ca="1">OFFSET(BA48,-4,0)</f>
        <v>1</v>
      </c>
      <c r="BB48" s="49">
        <f ca="1">OFFSET(BB48,-4,0)</f>
        <v>-1</v>
      </c>
      <c r="BC48" s="27" t="str">
        <f t="shared" ca="1" si="103"/>
        <v>-</v>
      </c>
      <c r="BD48" s="27" t="str">
        <f t="shared" ca="1" si="103"/>
        <v>-</v>
      </c>
      <c r="BE48" s="27" t="str">
        <f t="shared" ca="1" si="103"/>
        <v>-</v>
      </c>
      <c r="BF48" s="27" t="str">
        <f t="shared" ca="1" si="103"/>
        <v>-</v>
      </c>
      <c r="BG48" s="27" t="str">
        <f t="shared" ca="1" si="103"/>
        <v>-</v>
      </c>
      <c r="BH48" s="26">
        <v>0.3</v>
      </c>
      <c r="BI48" s="26">
        <v>0.7</v>
      </c>
      <c r="BJ48" s="26">
        <v>-0.4</v>
      </c>
      <c r="BK48" s="26">
        <v>1.5</v>
      </c>
      <c r="BL48" s="27" t="str">
        <f t="shared" ca="1" si="114"/>
        <v>-</v>
      </c>
      <c r="BM48" s="27" t="str">
        <f t="shared" ca="1" si="114"/>
        <v>-</v>
      </c>
      <c r="BN48" s="27">
        <f t="shared" ca="1" si="104"/>
        <v>12</v>
      </c>
      <c r="BO48" s="27">
        <f t="shared" ca="1" si="105"/>
        <v>12</v>
      </c>
      <c r="BP48" s="27">
        <f t="shared" ca="1" si="105"/>
        <v>144</v>
      </c>
      <c r="BQ48" s="27">
        <f t="shared" ca="1" si="105"/>
        <v>144</v>
      </c>
      <c r="BR48" s="27" t="str">
        <f t="shared" ca="1" si="105"/>
        <v>-</v>
      </c>
      <c r="BS48" s="27" t="str">
        <f t="shared" ca="1" si="105"/>
        <v>-</v>
      </c>
      <c r="BT48" s="27" t="str">
        <f t="shared" ca="1" si="105"/>
        <v>-</v>
      </c>
      <c r="BU48" s="27" t="str">
        <f t="shared" ca="1" si="105"/>
        <v>-</v>
      </c>
      <c r="BV48" s="27" t="str">
        <f t="shared" ca="1" si="105"/>
        <v>-</v>
      </c>
      <c r="BW48" s="27" t="str">
        <f t="shared" ca="1" si="105"/>
        <v>-</v>
      </c>
      <c r="BX48" s="27" t="str">
        <f t="shared" ca="1" si="105"/>
        <v>-</v>
      </c>
      <c r="BY48" s="27" t="str">
        <f t="shared" ca="1" si="105"/>
        <v>-</v>
      </c>
      <c r="BZ48" s="27" t="str">
        <f t="shared" ca="1" si="105"/>
        <v>-</v>
      </c>
      <c r="CA48" s="27">
        <f t="shared" ca="1" si="105"/>
        <v>5</v>
      </c>
      <c r="CB48" s="27" t="str">
        <f t="shared" ca="1" si="105"/>
        <v>-</v>
      </c>
      <c r="CC48" s="27" t="str">
        <f t="shared" ca="1" si="105"/>
        <v>-</v>
      </c>
      <c r="CD48" s="27" t="str">
        <f t="shared" ca="1" si="106"/>
        <v>-</v>
      </c>
      <c r="CE48" s="27" t="str">
        <f t="shared" ca="1" si="106"/>
        <v>-</v>
      </c>
      <c r="CF48" s="27" t="str">
        <f t="shared" ca="1" si="106"/>
        <v>-</v>
      </c>
      <c r="CG48" s="27" t="str">
        <f t="shared" ca="1" si="106"/>
        <v>-</v>
      </c>
      <c r="CH48" s="27">
        <f t="shared" ca="1" si="106"/>
        <v>0</v>
      </c>
      <c r="CI48" s="27" t="str">
        <f t="shared" ca="1" si="106"/>
        <v>-</v>
      </c>
      <c r="CJ48" s="27">
        <f t="shared" ca="1" si="106"/>
        <v>1</v>
      </c>
      <c r="CK48" s="27">
        <f t="shared" ca="1" si="106"/>
        <v>0</v>
      </c>
      <c r="CL48" s="27">
        <f t="shared" ca="1" si="106"/>
        <v>1</v>
      </c>
      <c r="CM48" s="27">
        <f t="shared" ca="1" si="106"/>
        <v>1</v>
      </c>
      <c r="CN48" s="27">
        <f t="shared" ca="1" si="102"/>
        <v>1</v>
      </c>
      <c r="CO48" s="27">
        <f t="shared" ca="1" si="102"/>
        <v>0</v>
      </c>
      <c r="CP48" s="27">
        <f t="shared" ca="1" si="102"/>
        <v>0</v>
      </c>
      <c r="CQ48" s="27">
        <f t="shared" ca="1" si="102"/>
        <v>0</v>
      </c>
      <c r="CR48" s="27">
        <f t="shared" ca="1" si="102"/>
        <v>-1.29</v>
      </c>
      <c r="CS48" s="27">
        <f t="shared" ca="1" si="102"/>
        <v>0.95</v>
      </c>
      <c r="CT48" s="27">
        <f t="shared" ca="1" si="102"/>
        <v>-1.67</v>
      </c>
      <c r="CU48" s="27">
        <f t="shared" ca="1" si="102"/>
        <v>0.05</v>
      </c>
      <c r="CV48" s="27">
        <f t="shared" ca="1" si="102"/>
        <v>0.22</v>
      </c>
      <c r="CW48" s="27">
        <f t="shared" ca="1" si="102"/>
        <v>-0.37</v>
      </c>
      <c r="CX48" s="27">
        <f t="shared" ca="1" si="102"/>
        <v>0</v>
      </c>
      <c r="CY48" s="27">
        <f t="shared" ca="1" si="107"/>
        <v>1</v>
      </c>
      <c r="CZ48" s="27">
        <f t="shared" ca="1" si="107"/>
        <v>0</v>
      </c>
      <c r="DA48" s="27">
        <f t="shared" ca="1" si="107"/>
        <v>0</v>
      </c>
      <c r="DB48" s="27">
        <f t="shared" ca="1" si="107"/>
        <v>0</v>
      </c>
      <c r="DC48" s="27">
        <f t="shared" ca="1" si="107"/>
        <v>0</v>
      </c>
      <c r="DD48" s="27">
        <f t="shared" ca="1" si="107"/>
        <v>0</v>
      </c>
      <c r="DE48" s="27">
        <f t="shared" ca="1" si="107"/>
        <v>0</v>
      </c>
      <c r="DF48" s="27">
        <f t="shared" ca="1" si="107"/>
        <v>0</v>
      </c>
      <c r="DG48" s="27" t="str">
        <f t="shared" ca="1" si="108"/>
        <v>-</v>
      </c>
      <c r="DH48" s="27" t="str">
        <f t="shared" ca="1" si="108"/>
        <v>-</v>
      </c>
      <c r="DI48" s="27" t="str">
        <f t="shared" ca="1" si="108"/>
        <v>-</v>
      </c>
      <c r="DJ48" s="27" t="str">
        <f t="shared" ca="1" si="108"/>
        <v>-</v>
      </c>
      <c r="DK48" s="27" t="str">
        <f t="shared" ca="1" si="108"/>
        <v>-</v>
      </c>
      <c r="DL48" s="27" t="str">
        <f t="shared" ca="1" si="108"/>
        <v>-</v>
      </c>
      <c r="DM48" s="49" t="b">
        <f t="shared" ca="1" si="101"/>
        <v>0</v>
      </c>
      <c r="DN48" s="49" t="b">
        <f t="shared" ca="1" si="101"/>
        <v>1</v>
      </c>
      <c r="DO48" s="49" t="b">
        <f t="shared" ca="1" si="101"/>
        <v>0</v>
      </c>
      <c r="DP48" s="49">
        <f t="shared" ca="1" si="101"/>
        <v>3</v>
      </c>
      <c r="DQ48" s="27" t="str">
        <f t="shared" ca="1" si="109"/>
        <v>-</v>
      </c>
      <c r="DR48" s="27" t="str">
        <f t="shared" ca="1" si="109"/>
        <v>-</v>
      </c>
      <c r="DS48" s="27" t="str">
        <f t="shared" ca="1" si="109"/>
        <v>-</v>
      </c>
      <c r="DT48" s="27" t="str">
        <f t="shared" ca="1" si="109"/>
        <v>-</v>
      </c>
      <c r="DU48" s="27" t="str">
        <f t="shared" ca="1" si="110"/>
        <v>-</v>
      </c>
      <c r="DV48" s="27" t="b">
        <f t="shared" ca="1" si="110"/>
        <v>1</v>
      </c>
      <c r="DW48" s="27" t="str">
        <f t="shared" ca="1" si="110"/>
        <v>-</v>
      </c>
      <c r="DX48" s="27">
        <f t="shared" ca="1" si="110"/>
        <v>0</v>
      </c>
      <c r="DY48" s="27" t="str">
        <f t="shared" ca="1" si="110"/>
        <v>-</v>
      </c>
      <c r="DZ48" s="27" t="str">
        <f t="shared" ca="1" si="110"/>
        <v>-</v>
      </c>
      <c r="EA48" s="27" t="str">
        <f t="shared" ca="1" si="111"/>
        <v>-</v>
      </c>
      <c r="EB48" s="27" t="str">
        <f t="shared" ca="1" si="111"/>
        <v>-</v>
      </c>
      <c r="EC48" s="27">
        <f t="shared" ca="1" si="111"/>
        <v>1</v>
      </c>
      <c r="ED48" s="27">
        <f t="shared" ca="1" si="111"/>
        <v>0</v>
      </c>
      <c r="EE48" s="27">
        <f t="shared" ca="1" si="111"/>
        <v>1</v>
      </c>
      <c r="EF48" s="27">
        <f t="shared" ca="1" si="111"/>
        <v>1</v>
      </c>
      <c r="EG48" s="27">
        <f t="shared" ca="1" si="111"/>
        <v>0</v>
      </c>
      <c r="EH48" s="27" t="str">
        <f t="shared" ca="1" si="111"/>
        <v>-</v>
      </c>
      <c r="EI48" s="27" t="str">
        <f t="shared" ca="1" si="111"/>
        <v>-</v>
      </c>
      <c r="EJ48" s="27" t="str">
        <f t="shared" ca="1" si="111"/>
        <v>-</v>
      </c>
      <c r="EK48" s="27" t="str">
        <f t="shared" ca="1" si="111"/>
        <v>-</v>
      </c>
      <c r="EL48" s="27">
        <f t="shared" ca="1" si="112"/>
        <v>1</v>
      </c>
      <c r="EM48" s="27">
        <f t="shared" ca="1" si="112"/>
        <v>1</v>
      </c>
      <c r="EN48" s="27">
        <f t="shared" ca="1" si="112"/>
        <v>1</v>
      </c>
      <c r="EO48" s="27">
        <f t="shared" ca="1" si="112"/>
        <v>0</v>
      </c>
      <c r="EP48" s="27" t="str">
        <f t="shared" ca="1" si="112"/>
        <v>-</v>
      </c>
      <c r="EQ48" s="27" t="str">
        <f t="shared" ca="1" si="112"/>
        <v>-</v>
      </c>
      <c r="ER48" s="27">
        <f t="shared" ca="1" si="112"/>
        <v>0</v>
      </c>
      <c r="ES48" s="27">
        <f t="shared" ca="1" si="112"/>
        <v>0</v>
      </c>
      <c r="ET48" s="34">
        <v>0</v>
      </c>
    </row>
    <row r="49" spans="1:150" outlineLevel="3">
      <c r="A49" s="31">
        <f t="shared" si="77"/>
        <v>44</v>
      </c>
      <c r="B49" s="37">
        <f>$A48</f>
        <v>43</v>
      </c>
      <c r="C49">
        <f t="shared" ca="1" si="91"/>
        <v>12</v>
      </c>
      <c r="D49" t="b">
        <v>0</v>
      </c>
      <c r="E49" t="b">
        <v>0</v>
      </c>
      <c r="F49" t="b">
        <v>0</v>
      </c>
      <c r="H49" s="47" t="str">
        <f ca="1">IF($CA49&lt;3,"M-M","Mat")&amp;IF($CF49=TRUE,"&amp;BBT","")&amp;IF($DX49&lt;&gt;0,"-mate EL","")&amp;IF($DM49," Aut","")&amp;IF($DN49," Win","")&amp;IF($DO49," Spr","")&amp;" Scan "&amp;$DP49&amp;" (F"&amp;3+IFERROR(1*$AP49,0)&amp;3+IFERROR(1*$AS49,0)&amp;"N"&amp;$AX49&amp;$AY49&amp;")"</f>
        <v>Mat Win Scan 2 (F33N14)</v>
      </c>
      <c r="I49" s="13" t="str">
        <f ca="1">IF(MATCH(H49,H$5:H49,0)=(COUNTA(H$5:H49)),"-","Dup")</f>
        <v>-</v>
      </c>
      <c r="J49" s="27" t="str">
        <f t="shared" ca="1" si="117"/>
        <v>-</v>
      </c>
      <c r="K49" s="27" t="str">
        <f t="shared" ca="1" si="117"/>
        <v>-</v>
      </c>
      <c r="L49" s="27" t="str">
        <f t="shared" ca="1" si="117"/>
        <v>-</v>
      </c>
      <c r="M49" s="27" t="str">
        <f t="shared" ca="1" si="117"/>
        <v>-</v>
      </c>
      <c r="N49" s="27" t="str">
        <f t="shared" ca="1" si="117"/>
        <v>-</v>
      </c>
      <c r="O49" s="27" t="str">
        <f t="shared" ca="1" si="117"/>
        <v>-</v>
      </c>
      <c r="P49" s="27" t="str">
        <f t="shared" ca="1" si="117"/>
        <v>-</v>
      </c>
      <c r="Q49" s="27">
        <f t="shared" ca="1" si="117"/>
        <v>0</v>
      </c>
      <c r="R49" s="27">
        <f t="shared" ca="1" si="117"/>
        <v>0</v>
      </c>
      <c r="S49" s="27" t="str">
        <f t="shared" ca="1" si="117"/>
        <v>-</v>
      </c>
      <c r="T49" s="27" t="str">
        <f t="shared" ca="1" si="117"/>
        <v>-</v>
      </c>
      <c r="U49" s="27">
        <f t="shared" ca="1" si="115"/>
        <v>1</v>
      </c>
      <c r="V49" s="27">
        <f t="shared" ca="1" si="117"/>
        <v>1</v>
      </c>
      <c r="W49" s="27">
        <f t="shared" ca="1" si="115"/>
        <v>1</v>
      </c>
      <c r="X49" s="27">
        <f t="shared" ca="1" si="115"/>
        <v>1</v>
      </c>
      <c r="Y49" s="27" t="str">
        <f t="shared" ca="1" si="115"/>
        <v>-</v>
      </c>
      <c r="Z49" s="27">
        <f t="shared" ca="1" si="115"/>
        <v>1</v>
      </c>
      <c r="AA49" s="27" t="str">
        <f t="shared" ca="1" si="115"/>
        <v>-</v>
      </c>
      <c r="AB49" s="27" t="str">
        <f t="shared" ca="1" si="115"/>
        <v>-</v>
      </c>
      <c r="AC49" s="27">
        <f t="shared" ca="1" si="118"/>
        <v>1</v>
      </c>
      <c r="AD49" s="27">
        <f t="shared" ca="1" si="118"/>
        <v>1</v>
      </c>
      <c r="AE49" s="27" t="str">
        <f t="shared" ca="1" si="118"/>
        <v>-</v>
      </c>
      <c r="AF49" s="27" t="str">
        <f t="shared" ca="1" si="118"/>
        <v>-</v>
      </c>
      <c r="AG49" s="27" t="str">
        <f t="shared" ca="1" si="118"/>
        <v>-</v>
      </c>
      <c r="AH49" s="27" t="str">
        <f t="shared" ca="1" si="118"/>
        <v>-</v>
      </c>
      <c r="AI49" s="27" t="str">
        <f t="shared" ca="1" si="118"/>
        <v>-</v>
      </c>
      <c r="AJ49" s="27" t="str">
        <f t="shared" ca="1" si="116"/>
        <v>-</v>
      </c>
      <c r="AK49" s="27" t="str">
        <f t="shared" ca="1" si="116"/>
        <v>-</v>
      </c>
      <c r="AL49" s="27" t="str">
        <f t="shared" ca="1" si="116"/>
        <v>-</v>
      </c>
      <c r="AM49" s="27" t="str">
        <f t="shared" ca="1" si="116"/>
        <v>-</v>
      </c>
      <c r="AN49" s="27" t="str">
        <f t="shared" ca="1" si="116"/>
        <v>-</v>
      </c>
      <c r="AO49" s="27" t="str">
        <f t="shared" ca="1" si="116"/>
        <v>-</v>
      </c>
      <c r="AP49" s="27" t="str">
        <f t="shared" ca="1" si="116"/>
        <v>-</v>
      </c>
      <c r="AQ49" s="27" t="str">
        <f t="shared" ca="1" si="116"/>
        <v>-</v>
      </c>
      <c r="AR49" s="27" t="str">
        <f t="shared" ca="1" si="116"/>
        <v>-</v>
      </c>
      <c r="AS49" s="27" t="str">
        <f t="shared" ca="1" si="116"/>
        <v>-</v>
      </c>
      <c r="AT49" s="27" t="str">
        <f t="shared" ca="1" si="113"/>
        <v>-</v>
      </c>
      <c r="AU49" s="27" t="str">
        <f t="shared" ca="1" si="113"/>
        <v>-</v>
      </c>
      <c r="AV49" s="27" t="str">
        <f t="shared" ca="1" si="113"/>
        <v>-</v>
      </c>
      <c r="AW49" s="27" t="str">
        <f t="shared" ca="1" si="113"/>
        <v>-</v>
      </c>
      <c r="AX49" s="27">
        <f t="shared" ca="1" si="113"/>
        <v>1</v>
      </c>
      <c r="AY49" s="27">
        <f t="shared" ca="1" si="113"/>
        <v>4</v>
      </c>
      <c r="AZ49" s="27">
        <f t="shared" ca="1" si="113"/>
        <v>0</v>
      </c>
      <c r="BA49" s="27">
        <f t="shared" ca="1" si="113"/>
        <v>1</v>
      </c>
      <c r="BB49" s="27">
        <f t="shared" ca="1" si="113"/>
        <v>-1</v>
      </c>
      <c r="BC49" s="27" t="str">
        <f t="shared" ca="1" si="103"/>
        <v>-</v>
      </c>
      <c r="BD49" s="27" t="str">
        <f t="shared" ca="1" si="103"/>
        <v>-</v>
      </c>
      <c r="BE49" s="27" t="str">
        <f t="shared" ca="1" si="103"/>
        <v>-</v>
      </c>
      <c r="BF49" s="27" t="str">
        <f t="shared" ca="1" si="103"/>
        <v>-</v>
      </c>
      <c r="BG49" s="27" t="str">
        <f t="shared" ca="1" si="103"/>
        <v>-</v>
      </c>
      <c r="BH49" s="50">
        <f t="shared" ca="1" si="119"/>
        <v>0.3</v>
      </c>
      <c r="BI49" s="50">
        <f t="shared" ca="1" si="119"/>
        <v>0.7</v>
      </c>
      <c r="BJ49" s="50">
        <f t="shared" ca="1" si="119"/>
        <v>-0.4</v>
      </c>
      <c r="BK49" s="50">
        <f t="shared" ca="1" si="119"/>
        <v>1.5</v>
      </c>
      <c r="BL49" s="27" t="str">
        <f t="shared" ca="1" si="114"/>
        <v>-</v>
      </c>
      <c r="BM49" s="27" t="str">
        <f t="shared" ca="1" si="114"/>
        <v>-</v>
      </c>
      <c r="BN49" s="27">
        <f t="shared" ca="1" si="104"/>
        <v>12</v>
      </c>
      <c r="BO49" s="27">
        <f t="shared" ca="1" si="105"/>
        <v>12</v>
      </c>
      <c r="BP49" s="27">
        <f t="shared" ca="1" si="105"/>
        <v>144</v>
      </c>
      <c r="BQ49" s="27">
        <f t="shared" ca="1" si="105"/>
        <v>144</v>
      </c>
      <c r="BR49" s="27" t="str">
        <f t="shared" ca="1" si="105"/>
        <v>-</v>
      </c>
      <c r="BS49" s="27" t="str">
        <f t="shared" ca="1" si="105"/>
        <v>-</v>
      </c>
      <c r="BT49" s="27" t="str">
        <f t="shared" ca="1" si="105"/>
        <v>-</v>
      </c>
      <c r="BU49" s="27" t="str">
        <f t="shared" ca="1" si="105"/>
        <v>-</v>
      </c>
      <c r="BV49" s="27" t="str">
        <f t="shared" ca="1" si="105"/>
        <v>-</v>
      </c>
      <c r="BW49" s="27" t="str">
        <f t="shared" ca="1" si="105"/>
        <v>-</v>
      </c>
      <c r="BX49" s="27" t="str">
        <f t="shared" ca="1" si="105"/>
        <v>-</v>
      </c>
      <c r="BY49" s="27" t="str">
        <f t="shared" ca="1" si="105"/>
        <v>-</v>
      </c>
      <c r="BZ49" s="27" t="str">
        <f t="shared" ca="1" si="105"/>
        <v>-</v>
      </c>
      <c r="CA49" s="27">
        <f t="shared" ca="1" si="105"/>
        <v>5</v>
      </c>
      <c r="CB49" s="27" t="str">
        <f t="shared" ca="1" si="105"/>
        <v>-</v>
      </c>
      <c r="CC49" s="27" t="str">
        <f t="shared" ca="1" si="105"/>
        <v>-</v>
      </c>
      <c r="CD49" s="27" t="str">
        <f t="shared" ca="1" si="106"/>
        <v>-</v>
      </c>
      <c r="CE49" s="27" t="str">
        <f t="shared" ca="1" si="106"/>
        <v>-</v>
      </c>
      <c r="CF49" s="27" t="str">
        <f t="shared" ca="1" si="106"/>
        <v>-</v>
      </c>
      <c r="CG49" s="27" t="str">
        <f t="shared" ca="1" si="106"/>
        <v>-</v>
      </c>
      <c r="CH49" s="27">
        <f t="shared" ca="1" si="106"/>
        <v>0</v>
      </c>
      <c r="CI49" s="27" t="str">
        <f t="shared" ca="1" si="106"/>
        <v>-</v>
      </c>
      <c r="CJ49" s="27">
        <f t="shared" ca="1" si="106"/>
        <v>1</v>
      </c>
      <c r="CK49" s="27">
        <f t="shared" ca="1" si="106"/>
        <v>0</v>
      </c>
      <c r="CL49" s="27">
        <f t="shared" ca="1" si="106"/>
        <v>1</v>
      </c>
      <c r="CM49" s="27">
        <f t="shared" ca="1" si="106"/>
        <v>1</v>
      </c>
      <c r="CN49" s="27">
        <f t="shared" ca="1" si="102"/>
        <v>1</v>
      </c>
      <c r="CO49" s="27">
        <f t="shared" ca="1" si="102"/>
        <v>0</v>
      </c>
      <c r="CP49" s="27">
        <f t="shared" ca="1" si="102"/>
        <v>0</v>
      </c>
      <c r="CQ49" s="27">
        <f t="shared" ca="1" si="102"/>
        <v>0</v>
      </c>
      <c r="CR49" s="27">
        <f t="shared" ca="1" si="102"/>
        <v>-1.29</v>
      </c>
      <c r="CS49" s="27">
        <f t="shared" ca="1" si="102"/>
        <v>0.95</v>
      </c>
      <c r="CT49" s="27">
        <f t="shared" ca="1" si="102"/>
        <v>-1.67</v>
      </c>
      <c r="CU49" s="27">
        <f t="shared" ca="1" si="102"/>
        <v>0.05</v>
      </c>
      <c r="CV49" s="27">
        <f t="shared" ca="1" si="102"/>
        <v>0.22</v>
      </c>
      <c r="CW49" s="27">
        <f t="shared" ca="1" si="102"/>
        <v>-0.37</v>
      </c>
      <c r="CX49" s="27">
        <f t="shared" ca="1" si="102"/>
        <v>0</v>
      </c>
      <c r="CY49" s="27">
        <f t="shared" ca="1" si="107"/>
        <v>1</v>
      </c>
      <c r="CZ49" s="27">
        <f t="shared" ca="1" si="107"/>
        <v>0</v>
      </c>
      <c r="DA49" s="27">
        <f t="shared" ca="1" si="107"/>
        <v>0</v>
      </c>
      <c r="DB49" s="27">
        <f t="shared" ca="1" si="107"/>
        <v>0</v>
      </c>
      <c r="DC49" s="27">
        <f t="shared" ca="1" si="107"/>
        <v>0</v>
      </c>
      <c r="DD49" s="27">
        <f t="shared" ca="1" si="107"/>
        <v>0</v>
      </c>
      <c r="DE49" s="27">
        <f t="shared" ca="1" si="107"/>
        <v>0</v>
      </c>
      <c r="DF49" s="27">
        <f t="shared" ca="1" si="107"/>
        <v>0</v>
      </c>
      <c r="DG49" s="27" t="str">
        <f t="shared" ca="1" si="108"/>
        <v>-</v>
      </c>
      <c r="DH49" s="27" t="str">
        <f t="shared" ca="1" si="108"/>
        <v>-</v>
      </c>
      <c r="DI49" s="27" t="str">
        <f t="shared" ca="1" si="108"/>
        <v>-</v>
      </c>
      <c r="DJ49" s="27" t="str">
        <f t="shared" ca="1" si="108"/>
        <v>-</v>
      </c>
      <c r="DK49" s="27" t="str">
        <f t="shared" ca="1" si="108"/>
        <v>-</v>
      </c>
      <c r="DL49" s="27" t="str">
        <f t="shared" ca="1" si="108"/>
        <v>-</v>
      </c>
      <c r="DM49" s="49" t="b">
        <f t="shared" ca="1" si="101"/>
        <v>0</v>
      </c>
      <c r="DN49" s="49" t="b">
        <f t="shared" ca="1" si="101"/>
        <v>1</v>
      </c>
      <c r="DO49" s="49" t="b">
        <f t="shared" ca="1" si="101"/>
        <v>0</v>
      </c>
      <c r="DP49" s="49">
        <f t="shared" ca="1" si="101"/>
        <v>2</v>
      </c>
      <c r="DQ49" s="27" t="str">
        <f t="shared" ca="1" si="109"/>
        <v>-</v>
      </c>
      <c r="DR49" s="27" t="str">
        <f t="shared" ca="1" si="109"/>
        <v>-</v>
      </c>
      <c r="DS49" s="27" t="str">
        <f t="shared" ca="1" si="109"/>
        <v>-</v>
      </c>
      <c r="DT49" s="27" t="str">
        <f t="shared" ca="1" si="109"/>
        <v>-</v>
      </c>
      <c r="DU49" s="27" t="str">
        <f t="shared" ca="1" si="110"/>
        <v>-</v>
      </c>
      <c r="DV49" s="27" t="b">
        <f t="shared" ca="1" si="110"/>
        <v>1</v>
      </c>
      <c r="DW49" s="27" t="str">
        <f t="shared" ca="1" si="110"/>
        <v>-</v>
      </c>
      <c r="DX49" s="27">
        <f t="shared" ca="1" si="110"/>
        <v>0</v>
      </c>
      <c r="DY49" s="27" t="str">
        <f t="shared" ca="1" si="110"/>
        <v>-</v>
      </c>
      <c r="DZ49" s="27" t="str">
        <f t="shared" ca="1" si="110"/>
        <v>-</v>
      </c>
      <c r="EA49" s="27" t="str">
        <f t="shared" ca="1" si="111"/>
        <v>-</v>
      </c>
      <c r="EB49" s="27" t="str">
        <f t="shared" ca="1" si="111"/>
        <v>-</v>
      </c>
      <c r="EC49" s="27">
        <f t="shared" ca="1" si="111"/>
        <v>1</v>
      </c>
      <c r="ED49" s="27">
        <f t="shared" ca="1" si="111"/>
        <v>0</v>
      </c>
      <c r="EE49" s="27">
        <f t="shared" ca="1" si="111"/>
        <v>1</v>
      </c>
      <c r="EF49" s="27">
        <f t="shared" ca="1" si="111"/>
        <v>1</v>
      </c>
      <c r="EG49" s="27">
        <f t="shared" ca="1" si="111"/>
        <v>0</v>
      </c>
      <c r="EH49" s="27" t="str">
        <f t="shared" ca="1" si="111"/>
        <v>-</v>
      </c>
      <c r="EI49" s="27" t="str">
        <f t="shared" ca="1" si="111"/>
        <v>-</v>
      </c>
      <c r="EJ49" s="27" t="str">
        <f t="shared" ca="1" si="111"/>
        <v>-</v>
      </c>
      <c r="EK49" s="27" t="str">
        <f t="shared" ca="1" si="111"/>
        <v>-</v>
      </c>
      <c r="EL49" s="27">
        <f t="shared" ca="1" si="112"/>
        <v>1</v>
      </c>
      <c r="EM49" s="27">
        <f t="shared" ca="1" si="112"/>
        <v>1</v>
      </c>
      <c r="EN49" s="27">
        <f t="shared" ca="1" si="112"/>
        <v>1</v>
      </c>
      <c r="EO49" s="27">
        <f t="shared" ca="1" si="112"/>
        <v>0</v>
      </c>
      <c r="EP49" s="27" t="str">
        <f t="shared" ca="1" si="112"/>
        <v>-</v>
      </c>
      <c r="EQ49" s="27" t="str">
        <f t="shared" ca="1" si="112"/>
        <v>-</v>
      </c>
      <c r="ER49" s="27">
        <f t="shared" ca="1" si="112"/>
        <v>0</v>
      </c>
      <c r="ES49" s="27">
        <f t="shared" ca="1" si="112"/>
        <v>0</v>
      </c>
      <c r="ET49" s="34">
        <v>0</v>
      </c>
    </row>
    <row r="50" spans="1:150" outlineLevel="3">
      <c r="A50" s="31">
        <f t="shared" si="77"/>
        <v>45</v>
      </c>
      <c r="B50" s="37">
        <f>$A49</f>
        <v>44</v>
      </c>
      <c r="C50">
        <f t="shared" ca="1" si="91"/>
        <v>12</v>
      </c>
      <c r="D50" t="b">
        <v>0</v>
      </c>
      <c r="E50" t="b">
        <v>0</v>
      </c>
      <c r="F50" t="b">
        <v>0</v>
      </c>
      <c r="H50" s="47" t="str">
        <f ca="1">IF($CA50&lt;3,"M-M","Mat")&amp;IF($CF50=TRUE,"&amp;BBT","")&amp;IF($DX50&lt;&gt;0,"-mate EL","")&amp;IF($DM50," Aut","")&amp;IF($DN50," Win","")&amp;IF($DO50," Spr","")&amp;" Scan "&amp;$DP50&amp;" (F"&amp;3+IFERROR(1*$AP50,0)&amp;3+IFERROR(1*$AS50,0)&amp;"N"&amp;$AX50&amp;$AY50&amp;")"</f>
        <v>Mat Win Scan 1 (F33N14)</v>
      </c>
      <c r="I50" s="13" t="str">
        <f ca="1">IF(MATCH(H50,H$5:H50,0)=(COUNTA(H$5:H50)),"-","Dup")</f>
        <v>-</v>
      </c>
      <c r="J50" s="27" t="str">
        <f t="shared" ca="1" si="117"/>
        <v>-</v>
      </c>
      <c r="K50" s="27" t="str">
        <f t="shared" ca="1" si="117"/>
        <v>-</v>
      </c>
      <c r="L50" s="27" t="str">
        <f t="shared" ca="1" si="117"/>
        <v>-</v>
      </c>
      <c r="M50" s="27" t="str">
        <f t="shared" ca="1" si="117"/>
        <v>-</v>
      </c>
      <c r="N50" s="27" t="str">
        <f t="shared" ca="1" si="117"/>
        <v>-</v>
      </c>
      <c r="O50" s="27" t="str">
        <f t="shared" ca="1" si="117"/>
        <v>-</v>
      </c>
      <c r="P50" s="27" t="str">
        <f t="shared" ca="1" si="117"/>
        <v>-</v>
      </c>
      <c r="Q50" s="27">
        <f t="shared" ca="1" si="117"/>
        <v>0</v>
      </c>
      <c r="R50" s="27">
        <f t="shared" ca="1" si="117"/>
        <v>0</v>
      </c>
      <c r="S50" s="27" t="str">
        <f t="shared" ca="1" si="117"/>
        <v>-</v>
      </c>
      <c r="T50" s="27" t="str">
        <f t="shared" ca="1" si="117"/>
        <v>-</v>
      </c>
      <c r="U50" s="27">
        <f t="shared" ca="1" si="115"/>
        <v>1</v>
      </c>
      <c r="V50" s="27">
        <f t="shared" ca="1" si="117"/>
        <v>1</v>
      </c>
      <c r="W50" s="27">
        <f t="shared" ca="1" si="115"/>
        <v>1</v>
      </c>
      <c r="X50" s="27">
        <f t="shared" ca="1" si="115"/>
        <v>1</v>
      </c>
      <c r="Y50" s="27" t="str">
        <f t="shared" ca="1" si="115"/>
        <v>-</v>
      </c>
      <c r="Z50" s="27">
        <f t="shared" ca="1" si="115"/>
        <v>1</v>
      </c>
      <c r="AA50" s="27" t="str">
        <f t="shared" ca="1" si="115"/>
        <v>-</v>
      </c>
      <c r="AB50" s="27" t="str">
        <f t="shared" ca="1" si="115"/>
        <v>-</v>
      </c>
      <c r="AC50" s="27">
        <f t="shared" ca="1" si="118"/>
        <v>1</v>
      </c>
      <c r="AD50" s="27">
        <f t="shared" ca="1" si="118"/>
        <v>1</v>
      </c>
      <c r="AE50" s="27" t="str">
        <f t="shared" ca="1" si="118"/>
        <v>-</v>
      </c>
      <c r="AF50" s="27" t="str">
        <f t="shared" ca="1" si="118"/>
        <v>-</v>
      </c>
      <c r="AG50" s="27" t="str">
        <f t="shared" ca="1" si="118"/>
        <v>-</v>
      </c>
      <c r="AH50" s="27" t="str">
        <f t="shared" ca="1" si="118"/>
        <v>-</v>
      </c>
      <c r="AI50" s="27" t="str">
        <f t="shared" ca="1" si="118"/>
        <v>-</v>
      </c>
      <c r="AJ50" s="27" t="str">
        <f t="shared" ca="1" si="116"/>
        <v>-</v>
      </c>
      <c r="AK50" s="27" t="str">
        <f t="shared" ca="1" si="116"/>
        <v>-</v>
      </c>
      <c r="AL50" s="27" t="str">
        <f t="shared" ca="1" si="116"/>
        <v>-</v>
      </c>
      <c r="AM50" s="27" t="str">
        <f t="shared" ca="1" si="116"/>
        <v>-</v>
      </c>
      <c r="AN50" s="27" t="str">
        <f t="shared" ca="1" si="116"/>
        <v>-</v>
      </c>
      <c r="AO50" s="27" t="str">
        <f t="shared" ca="1" si="116"/>
        <v>-</v>
      </c>
      <c r="AP50" s="27" t="str">
        <f t="shared" ca="1" si="116"/>
        <v>-</v>
      </c>
      <c r="AQ50" s="27" t="str">
        <f t="shared" ca="1" si="116"/>
        <v>-</v>
      </c>
      <c r="AR50" s="27" t="str">
        <f t="shared" ca="1" si="116"/>
        <v>-</v>
      </c>
      <c r="AS50" s="27" t="str">
        <f t="shared" ca="1" si="116"/>
        <v>-</v>
      </c>
      <c r="AT50" s="27" t="str">
        <f t="shared" ca="1" si="113"/>
        <v>-</v>
      </c>
      <c r="AU50" s="27" t="str">
        <f t="shared" ca="1" si="113"/>
        <v>-</v>
      </c>
      <c r="AV50" s="27" t="str">
        <f t="shared" ca="1" si="113"/>
        <v>-</v>
      </c>
      <c r="AW50" s="27" t="str">
        <f t="shared" ca="1" si="113"/>
        <v>-</v>
      </c>
      <c r="AX50" s="27">
        <f t="shared" ca="1" si="113"/>
        <v>1</v>
      </c>
      <c r="AY50" s="27">
        <f t="shared" ca="1" si="113"/>
        <v>4</v>
      </c>
      <c r="AZ50" s="27">
        <f t="shared" ca="1" si="113"/>
        <v>0</v>
      </c>
      <c r="BA50" s="27">
        <f t="shared" ca="1" si="113"/>
        <v>1</v>
      </c>
      <c r="BB50" s="27">
        <f t="shared" ca="1" si="113"/>
        <v>-1</v>
      </c>
      <c r="BC50" s="27" t="str">
        <f t="shared" ca="1" si="103"/>
        <v>-</v>
      </c>
      <c r="BD50" s="27" t="str">
        <f t="shared" ca="1" si="103"/>
        <v>-</v>
      </c>
      <c r="BE50" s="27" t="str">
        <f t="shared" ca="1" si="103"/>
        <v>-</v>
      </c>
      <c r="BF50" s="27" t="str">
        <f t="shared" ca="1" si="103"/>
        <v>-</v>
      </c>
      <c r="BG50" s="27" t="str">
        <f t="shared" ca="1" si="103"/>
        <v>-</v>
      </c>
      <c r="BH50" s="50">
        <f t="shared" ca="1" si="119"/>
        <v>0.3</v>
      </c>
      <c r="BI50" s="50">
        <f t="shared" ca="1" si="119"/>
        <v>0.7</v>
      </c>
      <c r="BJ50" s="50">
        <f t="shared" ca="1" si="119"/>
        <v>-0.4</v>
      </c>
      <c r="BK50" s="50">
        <f t="shared" ca="1" si="119"/>
        <v>1.5</v>
      </c>
      <c r="BL50" s="27" t="str">
        <f t="shared" ca="1" si="114"/>
        <v>-</v>
      </c>
      <c r="BM50" s="27" t="str">
        <f t="shared" ca="1" si="114"/>
        <v>-</v>
      </c>
      <c r="BN50" s="27">
        <f t="shared" ca="1" si="104"/>
        <v>12</v>
      </c>
      <c r="BO50" s="27">
        <f t="shared" ca="1" si="105"/>
        <v>12</v>
      </c>
      <c r="BP50" s="27">
        <f t="shared" ca="1" si="105"/>
        <v>144</v>
      </c>
      <c r="BQ50" s="27">
        <f t="shared" ca="1" si="105"/>
        <v>144</v>
      </c>
      <c r="BR50" s="27" t="str">
        <f t="shared" ca="1" si="105"/>
        <v>-</v>
      </c>
      <c r="BS50" s="27" t="str">
        <f t="shared" ca="1" si="105"/>
        <v>-</v>
      </c>
      <c r="BT50" s="27" t="str">
        <f t="shared" ca="1" si="105"/>
        <v>-</v>
      </c>
      <c r="BU50" s="27" t="str">
        <f t="shared" ca="1" si="105"/>
        <v>-</v>
      </c>
      <c r="BV50" s="27" t="str">
        <f t="shared" ca="1" si="105"/>
        <v>-</v>
      </c>
      <c r="BW50" s="27" t="str">
        <f t="shared" ca="1" si="105"/>
        <v>-</v>
      </c>
      <c r="BX50" s="27" t="str">
        <f t="shared" ca="1" si="105"/>
        <v>-</v>
      </c>
      <c r="BY50" s="27" t="str">
        <f t="shared" ca="1" si="105"/>
        <v>-</v>
      </c>
      <c r="BZ50" s="27" t="str">
        <f t="shared" ca="1" si="105"/>
        <v>-</v>
      </c>
      <c r="CA50" s="27">
        <f t="shared" ca="1" si="105"/>
        <v>5</v>
      </c>
      <c r="CB50" s="27" t="str">
        <f t="shared" ca="1" si="105"/>
        <v>-</v>
      </c>
      <c r="CC50" s="27" t="str">
        <f t="shared" ca="1" si="105"/>
        <v>-</v>
      </c>
      <c r="CD50" s="27" t="str">
        <f t="shared" ca="1" si="106"/>
        <v>-</v>
      </c>
      <c r="CE50" s="27" t="str">
        <f t="shared" ca="1" si="106"/>
        <v>-</v>
      </c>
      <c r="CF50" s="27" t="str">
        <f t="shared" ca="1" si="106"/>
        <v>-</v>
      </c>
      <c r="CG50" s="27" t="str">
        <f t="shared" ca="1" si="106"/>
        <v>-</v>
      </c>
      <c r="CH50" s="27">
        <f t="shared" ca="1" si="106"/>
        <v>0</v>
      </c>
      <c r="CI50" s="27" t="str">
        <f t="shared" ca="1" si="106"/>
        <v>-</v>
      </c>
      <c r="CJ50" s="27">
        <f t="shared" ca="1" si="106"/>
        <v>1</v>
      </c>
      <c r="CK50" s="27">
        <f t="shared" ca="1" si="106"/>
        <v>0</v>
      </c>
      <c r="CL50" s="27">
        <f t="shared" ca="1" si="106"/>
        <v>1</v>
      </c>
      <c r="CM50" s="27">
        <f t="shared" ca="1" si="106"/>
        <v>1</v>
      </c>
      <c r="CN50" s="27">
        <f t="shared" ca="1" si="102"/>
        <v>1</v>
      </c>
      <c r="CO50" s="27">
        <f t="shared" ca="1" si="102"/>
        <v>0</v>
      </c>
      <c r="CP50" s="27">
        <f t="shared" ca="1" si="102"/>
        <v>0</v>
      </c>
      <c r="CQ50" s="27">
        <f t="shared" ca="1" si="102"/>
        <v>0</v>
      </c>
      <c r="CR50" s="27">
        <f t="shared" ca="1" si="102"/>
        <v>-1.29</v>
      </c>
      <c r="CS50" s="27">
        <f t="shared" ca="1" si="102"/>
        <v>0.95</v>
      </c>
      <c r="CT50" s="27">
        <f t="shared" ca="1" si="102"/>
        <v>-1.67</v>
      </c>
      <c r="CU50" s="27">
        <f t="shared" ca="1" si="102"/>
        <v>0.05</v>
      </c>
      <c r="CV50" s="27">
        <f t="shared" ca="1" si="102"/>
        <v>0.22</v>
      </c>
      <c r="CW50" s="27">
        <f t="shared" ca="1" si="102"/>
        <v>-0.37</v>
      </c>
      <c r="CX50" s="27">
        <f t="shared" ca="1" si="102"/>
        <v>0</v>
      </c>
      <c r="CY50" s="27">
        <f t="shared" ca="1" si="107"/>
        <v>1</v>
      </c>
      <c r="CZ50" s="27">
        <f t="shared" ca="1" si="107"/>
        <v>0</v>
      </c>
      <c r="DA50" s="27">
        <f t="shared" ca="1" si="107"/>
        <v>0</v>
      </c>
      <c r="DB50" s="27">
        <f t="shared" ca="1" si="107"/>
        <v>0</v>
      </c>
      <c r="DC50" s="27">
        <f t="shared" ca="1" si="107"/>
        <v>0</v>
      </c>
      <c r="DD50" s="27">
        <f t="shared" ca="1" si="107"/>
        <v>0</v>
      </c>
      <c r="DE50" s="27">
        <f t="shared" ca="1" si="107"/>
        <v>0</v>
      </c>
      <c r="DF50" s="27">
        <f t="shared" ca="1" si="107"/>
        <v>0</v>
      </c>
      <c r="DG50" s="27" t="str">
        <f t="shared" ca="1" si="108"/>
        <v>-</v>
      </c>
      <c r="DH50" s="27" t="str">
        <f t="shared" ca="1" si="108"/>
        <v>-</v>
      </c>
      <c r="DI50" s="27" t="str">
        <f t="shared" ca="1" si="108"/>
        <v>-</v>
      </c>
      <c r="DJ50" s="27" t="str">
        <f t="shared" ca="1" si="108"/>
        <v>-</v>
      </c>
      <c r="DK50" s="27" t="str">
        <f t="shared" ca="1" si="108"/>
        <v>-</v>
      </c>
      <c r="DL50" s="27" t="str">
        <f t="shared" ca="1" si="108"/>
        <v>-</v>
      </c>
      <c r="DM50" s="49" t="b">
        <f t="shared" ca="1" si="101"/>
        <v>0</v>
      </c>
      <c r="DN50" s="49" t="b">
        <f t="shared" ca="1" si="101"/>
        <v>1</v>
      </c>
      <c r="DO50" s="49" t="b">
        <f t="shared" ca="1" si="101"/>
        <v>0</v>
      </c>
      <c r="DP50" s="49">
        <f t="shared" ca="1" si="101"/>
        <v>1</v>
      </c>
      <c r="DQ50" s="27" t="str">
        <f t="shared" ca="1" si="109"/>
        <v>-</v>
      </c>
      <c r="DR50" s="27" t="str">
        <f t="shared" ca="1" si="109"/>
        <v>-</v>
      </c>
      <c r="DS50" s="27" t="str">
        <f t="shared" ca="1" si="109"/>
        <v>-</v>
      </c>
      <c r="DT50" s="27" t="str">
        <f t="shared" ca="1" si="109"/>
        <v>-</v>
      </c>
      <c r="DU50" s="27" t="str">
        <f t="shared" ca="1" si="110"/>
        <v>-</v>
      </c>
      <c r="DV50" s="27" t="b">
        <f t="shared" ca="1" si="110"/>
        <v>1</v>
      </c>
      <c r="DW50" s="27" t="str">
        <f t="shared" ca="1" si="110"/>
        <v>-</v>
      </c>
      <c r="DX50" s="27">
        <f t="shared" ca="1" si="110"/>
        <v>0</v>
      </c>
      <c r="DY50" s="27" t="str">
        <f t="shared" ca="1" si="110"/>
        <v>-</v>
      </c>
      <c r="DZ50" s="27" t="str">
        <f t="shared" ca="1" si="110"/>
        <v>-</v>
      </c>
      <c r="EA50" s="27" t="str">
        <f t="shared" ca="1" si="111"/>
        <v>-</v>
      </c>
      <c r="EB50" s="27" t="str">
        <f t="shared" ca="1" si="111"/>
        <v>-</v>
      </c>
      <c r="EC50" s="27">
        <f t="shared" ca="1" si="111"/>
        <v>1</v>
      </c>
      <c r="ED50" s="27">
        <f t="shared" ca="1" si="111"/>
        <v>0</v>
      </c>
      <c r="EE50" s="27">
        <f t="shared" ca="1" si="111"/>
        <v>1</v>
      </c>
      <c r="EF50" s="27">
        <f t="shared" ca="1" si="111"/>
        <v>1</v>
      </c>
      <c r="EG50" s="27">
        <f t="shared" ca="1" si="111"/>
        <v>0</v>
      </c>
      <c r="EH50" s="27" t="str">
        <f t="shared" ca="1" si="111"/>
        <v>-</v>
      </c>
      <c r="EI50" s="27" t="str">
        <f t="shared" ca="1" si="111"/>
        <v>-</v>
      </c>
      <c r="EJ50" s="27" t="str">
        <f t="shared" ca="1" si="111"/>
        <v>-</v>
      </c>
      <c r="EK50" s="27" t="str">
        <f t="shared" ca="1" si="111"/>
        <v>-</v>
      </c>
      <c r="EL50" s="27">
        <f t="shared" ca="1" si="112"/>
        <v>1</v>
      </c>
      <c r="EM50" s="27">
        <f t="shared" ca="1" si="112"/>
        <v>1</v>
      </c>
      <c r="EN50" s="27">
        <f t="shared" ca="1" si="112"/>
        <v>1</v>
      </c>
      <c r="EO50" s="27">
        <f t="shared" ca="1" si="112"/>
        <v>0</v>
      </c>
      <c r="EP50" s="27" t="str">
        <f t="shared" ca="1" si="112"/>
        <v>-</v>
      </c>
      <c r="EQ50" s="27" t="str">
        <f t="shared" ca="1" si="112"/>
        <v>-</v>
      </c>
      <c r="ER50" s="27">
        <f t="shared" ca="1" si="112"/>
        <v>0</v>
      </c>
      <c r="ES50" s="27">
        <f t="shared" ca="1" si="112"/>
        <v>0</v>
      </c>
      <c r="ET50" s="34">
        <v>0</v>
      </c>
    </row>
    <row r="51" spans="1:150" outlineLevel="3">
      <c r="A51" s="31">
        <f t="shared" si="77"/>
        <v>46</v>
      </c>
      <c r="B51" s="37">
        <f>$A50</f>
        <v>45</v>
      </c>
      <c r="C51">
        <f t="shared" ca="1" si="91"/>
        <v>12</v>
      </c>
      <c r="D51" t="b">
        <v>0</v>
      </c>
      <c r="E51" t="b">
        <v>0</v>
      </c>
      <c r="F51" t="b">
        <v>0</v>
      </c>
      <c r="H51" s="47" t="str">
        <f ca="1">IF($CA51&lt;3,"M-M","Mat")&amp;IF($CF51=TRUE,"&amp;BBT","")&amp;IF($DX51&lt;&gt;0,"-mate EL","")&amp;IF($DM51," Aut","")&amp;IF($DN51," Win","")&amp;IF($DO51," Spr","")&amp;" Scan "&amp;$DP51&amp;" (F"&amp;3+IFERROR(1*$AP51,0)&amp;3+IFERROR(1*$AS51,0)&amp;"N"&amp;$AX51&amp;$AY51&amp;")"</f>
        <v>Mat Win Scan 0 (F33N14)</v>
      </c>
      <c r="I51" s="13" t="str">
        <f ca="1">IF(MATCH(H51,H$5:H51,0)=(COUNTA(H$5:H51)),"-","Dup")</f>
        <v>-</v>
      </c>
      <c r="J51" s="27" t="str">
        <f t="shared" ca="1" si="117"/>
        <v>-</v>
      </c>
      <c r="K51" s="27" t="str">
        <f t="shared" ca="1" si="117"/>
        <v>-</v>
      </c>
      <c r="L51" s="27" t="str">
        <f t="shared" ca="1" si="117"/>
        <v>-</v>
      </c>
      <c r="M51" s="27" t="str">
        <f t="shared" ca="1" si="117"/>
        <v>-</v>
      </c>
      <c r="N51" s="27" t="str">
        <f t="shared" ca="1" si="117"/>
        <v>-</v>
      </c>
      <c r="O51" s="27" t="str">
        <f t="shared" ca="1" si="117"/>
        <v>-</v>
      </c>
      <c r="P51" s="27" t="str">
        <f t="shared" ca="1" si="117"/>
        <v>-</v>
      </c>
      <c r="Q51" s="27">
        <f t="shared" ca="1" si="117"/>
        <v>0</v>
      </c>
      <c r="R51" s="27">
        <f t="shared" ca="1" si="117"/>
        <v>0</v>
      </c>
      <c r="S51" s="27" t="str">
        <f t="shared" ca="1" si="117"/>
        <v>-</v>
      </c>
      <c r="T51" s="27" t="str">
        <f t="shared" ca="1" si="117"/>
        <v>-</v>
      </c>
      <c r="U51" s="27">
        <f t="shared" ca="1" si="115"/>
        <v>1</v>
      </c>
      <c r="V51" s="27">
        <f t="shared" ca="1" si="117"/>
        <v>1</v>
      </c>
      <c r="W51" s="27">
        <f t="shared" ca="1" si="115"/>
        <v>1</v>
      </c>
      <c r="X51" s="27">
        <f t="shared" ca="1" si="115"/>
        <v>1</v>
      </c>
      <c r="Y51" s="27" t="str">
        <f t="shared" ca="1" si="115"/>
        <v>-</v>
      </c>
      <c r="Z51" s="27">
        <f t="shared" ca="1" si="115"/>
        <v>1</v>
      </c>
      <c r="AA51" s="27" t="str">
        <f t="shared" ca="1" si="115"/>
        <v>-</v>
      </c>
      <c r="AB51" s="27" t="str">
        <f t="shared" ca="1" si="115"/>
        <v>-</v>
      </c>
      <c r="AC51" s="27">
        <f t="shared" ca="1" si="118"/>
        <v>1</v>
      </c>
      <c r="AD51" s="27">
        <f t="shared" ca="1" si="118"/>
        <v>1</v>
      </c>
      <c r="AE51" s="27" t="str">
        <f t="shared" ca="1" si="118"/>
        <v>-</v>
      </c>
      <c r="AF51" s="27" t="str">
        <f t="shared" ca="1" si="118"/>
        <v>-</v>
      </c>
      <c r="AG51" s="27" t="str">
        <f t="shared" ca="1" si="118"/>
        <v>-</v>
      </c>
      <c r="AH51" s="27" t="str">
        <f t="shared" ca="1" si="118"/>
        <v>-</v>
      </c>
      <c r="AI51" s="27" t="str">
        <f t="shared" ca="1" si="118"/>
        <v>-</v>
      </c>
      <c r="AJ51" s="27" t="str">
        <f t="shared" ca="1" si="116"/>
        <v>-</v>
      </c>
      <c r="AK51" s="27" t="str">
        <f t="shared" ca="1" si="116"/>
        <v>-</v>
      </c>
      <c r="AL51" s="27" t="str">
        <f t="shared" ca="1" si="116"/>
        <v>-</v>
      </c>
      <c r="AM51" s="27" t="str">
        <f t="shared" ca="1" si="116"/>
        <v>-</v>
      </c>
      <c r="AN51" s="27" t="str">
        <f t="shared" ca="1" si="116"/>
        <v>-</v>
      </c>
      <c r="AO51" s="27" t="str">
        <f t="shared" ca="1" si="116"/>
        <v>-</v>
      </c>
      <c r="AP51" s="27" t="str">
        <f t="shared" ca="1" si="116"/>
        <v>-</v>
      </c>
      <c r="AQ51" s="27" t="str">
        <f t="shared" ca="1" si="116"/>
        <v>-</v>
      </c>
      <c r="AR51" s="27" t="str">
        <f t="shared" ca="1" si="116"/>
        <v>-</v>
      </c>
      <c r="AS51" s="27" t="str">
        <f t="shared" ca="1" si="116"/>
        <v>-</v>
      </c>
      <c r="AT51" s="27" t="str">
        <f t="shared" ca="1" si="113"/>
        <v>-</v>
      </c>
      <c r="AU51" s="27" t="str">
        <f t="shared" ca="1" si="113"/>
        <v>-</v>
      </c>
      <c r="AV51" s="27" t="str">
        <f t="shared" ca="1" si="113"/>
        <v>-</v>
      </c>
      <c r="AW51" s="27" t="str">
        <f t="shared" ca="1" si="113"/>
        <v>-</v>
      </c>
      <c r="AX51" s="27">
        <f t="shared" ca="1" si="113"/>
        <v>1</v>
      </c>
      <c r="AY51" s="27">
        <f t="shared" ca="1" si="113"/>
        <v>4</v>
      </c>
      <c r="AZ51" s="27">
        <f t="shared" ca="1" si="113"/>
        <v>0</v>
      </c>
      <c r="BA51" s="27">
        <f t="shared" ca="1" si="113"/>
        <v>1</v>
      </c>
      <c r="BB51" s="27">
        <f t="shared" ca="1" si="113"/>
        <v>-1</v>
      </c>
      <c r="BC51" s="27" t="str">
        <f t="shared" ca="1" si="103"/>
        <v>-</v>
      </c>
      <c r="BD51" s="27" t="str">
        <f t="shared" ca="1" si="103"/>
        <v>-</v>
      </c>
      <c r="BE51" s="27" t="str">
        <f t="shared" ca="1" si="103"/>
        <v>-</v>
      </c>
      <c r="BF51" s="27" t="str">
        <f t="shared" ca="1" si="103"/>
        <v>-</v>
      </c>
      <c r="BG51" s="27" t="str">
        <f t="shared" ca="1" si="103"/>
        <v>-</v>
      </c>
      <c r="BH51" s="50">
        <f t="shared" ca="1" si="119"/>
        <v>0.3</v>
      </c>
      <c r="BI51" s="50">
        <f t="shared" ca="1" si="119"/>
        <v>0.7</v>
      </c>
      <c r="BJ51" s="50">
        <f t="shared" ca="1" si="119"/>
        <v>-0.4</v>
      </c>
      <c r="BK51" s="50">
        <f t="shared" ca="1" si="119"/>
        <v>1.5</v>
      </c>
      <c r="BL51" s="27" t="str">
        <f t="shared" ca="1" si="114"/>
        <v>-</v>
      </c>
      <c r="BM51" s="27" t="str">
        <f t="shared" ca="1" si="114"/>
        <v>-</v>
      </c>
      <c r="BN51" s="27">
        <f t="shared" ref="BN51:CC66" ca="1" si="120">OFFSET(BN$5,$B51,0)</f>
        <v>12</v>
      </c>
      <c r="BO51" s="27">
        <f t="shared" ca="1" si="120"/>
        <v>12</v>
      </c>
      <c r="BP51" s="27">
        <f t="shared" ca="1" si="120"/>
        <v>144</v>
      </c>
      <c r="BQ51" s="27">
        <f t="shared" ca="1" si="120"/>
        <v>144</v>
      </c>
      <c r="BR51" s="27" t="str">
        <f t="shared" ca="1" si="120"/>
        <v>-</v>
      </c>
      <c r="BS51" s="27" t="str">
        <f t="shared" ca="1" si="120"/>
        <v>-</v>
      </c>
      <c r="BT51" s="27" t="str">
        <f t="shared" ca="1" si="120"/>
        <v>-</v>
      </c>
      <c r="BU51" s="27" t="str">
        <f t="shared" ca="1" si="120"/>
        <v>-</v>
      </c>
      <c r="BV51" s="27" t="str">
        <f t="shared" ca="1" si="120"/>
        <v>-</v>
      </c>
      <c r="BW51" s="27" t="str">
        <f t="shared" ca="1" si="120"/>
        <v>-</v>
      </c>
      <c r="BX51" s="27" t="str">
        <f t="shared" ca="1" si="120"/>
        <v>-</v>
      </c>
      <c r="BY51" s="27" t="str">
        <f t="shared" ca="1" si="120"/>
        <v>-</v>
      </c>
      <c r="BZ51" s="27" t="str">
        <f t="shared" ca="1" si="120"/>
        <v>-</v>
      </c>
      <c r="CA51" s="27">
        <f t="shared" ca="1" si="120"/>
        <v>5</v>
      </c>
      <c r="CB51" s="27" t="str">
        <f t="shared" ca="1" si="120"/>
        <v>-</v>
      </c>
      <c r="CC51" s="27" t="str">
        <f t="shared" ca="1" si="120"/>
        <v>-</v>
      </c>
      <c r="CD51" s="27" t="str">
        <f t="shared" ca="1" si="106"/>
        <v>-</v>
      </c>
      <c r="CE51" s="27" t="str">
        <f t="shared" ca="1" si="106"/>
        <v>-</v>
      </c>
      <c r="CF51" s="27" t="str">
        <f t="shared" ca="1" si="106"/>
        <v>-</v>
      </c>
      <c r="CG51" s="27" t="str">
        <f t="shared" ca="1" si="106"/>
        <v>-</v>
      </c>
      <c r="CH51" s="27">
        <f t="shared" ca="1" si="106"/>
        <v>0</v>
      </c>
      <c r="CI51" s="27" t="str">
        <f t="shared" ca="1" si="106"/>
        <v>-</v>
      </c>
      <c r="CJ51" s="27">
        <f t="shared" ca="1" si="106"/>
        <v>1</v>
      </c>
      <c r="CK51" s="27">
        <f t="shared" ca="1" si="106"/>
        <v>0</v>
      </c>
      <c r="CL51" s="27">
        <f t="shared" ca="1" si="106"/>
        <v>1</v>
      </c>
      <c r="CM51" s="27">
        <f t="shared" ca="1" si="106"/>
        <v>1</v>
      </c>
      <c r="CN51" s="27">
        <f t="shared" ca="1" si="106"/>
        <v>1</v>
      </c>
      <c r="CO51" s="27">
        <f t="shared" ca="1" si="106"/>
        <v>0</v>
      </c>
      <c r="CP51" s="27">
        <f t="shared" ca="1" si="106"/>
        <v>0</v>
      </c>
      <c r="CQ51" s="27">
        <f t="shared" ca="1" si="106"/>
        <v>0</v>
      </c>
      <c r="CR51" s="27">
        <f t="shared" ca="1" si="106"/>
        <v>-1.29</v>
      </c>
      <c r="CS51" s="27">
        <f t="shared" ca="1" si="106"/>
        <v>0.95</v>
      </c>
      <c r="CT51" s="27">
        <f t="shared" ref="CT51:DF66" ca="1" si="121">OFFSET(CT$5,$B51,0)</f>
        <v>-1.67</v>
      </c>
      <c r="CU51" s="27">
        <f t="shared" ca="1" si="121"/>
        <v>0.05</v>
      </c>
      <c r="CV51" s="27">
        <f t="shared" ca="1" si="121"/>
        <v>0.22</v>
      </c>
      <c r="CW51" s="27">
        <f t="shared" ca="1" si="121"/>
        <v>-0.37</v>
      </c>
      <c r="CX51" s="27">
        <f t="shared" ca="1" si="121"/>
        <v>0</v>
      </c>
      <c r="CY51" s="27">
        <f t="shared" ca="1" si="121"/>
        <v>1</v>
      </c>
      <c r="CZ51" s="27">
        <f t="shared" ca="1" si="121"/>
        <v>0</v>
      </c>
      <c r="DA51" s="27">
        <f t="shared" ca="1" si="121"/>
        <v>0</v>
      </c>
      <c r="DB51" s="27">
        <f t="shared" ca="1" si="121"/>
        <v>0</v>
      </c>
      <c r="DC51" s="27">
        <f t="shared" ca="1" si="121"/>
        <v>0</v>
      </c>
      <c r="DD51" s="27">
        <f t="shared" ca="1" si="121"/>
        <v>0</v>
      </c>
      <c r="DE51" s="27">
        <f t="shared" ca="1" si="121"/>
        <v>0</v>
      </c>
      <c r="DF51" s="27">
        <f t="shared" ca="1" si="121"/>
        <v>0</v>
      </c>
      <c r="DG51" s="27" t="str">
        <f t="shared" ca="1" si="108"/>
        <v>-</v>
      </c>
      <c r="DH51" s="27" t="str">
        <f t="shared" ca="1" si="108"/>
        <v>-</v>
      </c>
      <c r="DI51" s="27" t="str">
        <f t="shared" ca="1" si="108"/>
        <v>-</v>
      </c>
      <c r="DJ51" s="27" t="str">
        <f t="shared" ca="1" si="108"/>
        <v>-</v>
      </c>
      <c r="DK51" s="27" t="str">
        <f t="shared" ca="1" si="108"/>
        <v>-</v>
      </c>
      <c r="DL51" s="27" t="str">
        <f t="shared" ca="1" si="108"/>
        <v>-</v>
      </c>
      <c r="DM51" s="49" t="b">
        <f t="shared" ca="1" si="101"/>
        <v>0</v>
      </c>
      <c r="DN51" s="49" t="b">
        <f t="shared" ca="1" si="101"/>
        <v>1</v>
      </c>
      <c r="DO51" s="49" t="b">
        <f t="shared" ca="1" si="101"/>
        <v>0</v>
      </c>
      <c r="DP51" s="49">
        <f t="shared" ca="1" si="101"/>
        <v>0</v>
      </c>
      <c r="DQ51" s="27" t="str">
        <f t="shared" ca="1" si="109"/>
        <v>-</v>
      </c>
      <c r="DR51" s="27" t="str">
        <f t="shared" ca="1" si="109"/>
        <v>-</v>
      </c>
      <c r="DS51" s="27" t="str">
        <f t="shared" ca="1" si="109"/>
        <v>-</v>
      </c>
      <c r="DT51" s="27" t="str">
        <f t="shared" ca="1" si="109"/>
        <v>-</v>
      </c>
      <c r="DU51" s="27" t="str">
        <f t="shared" ca="1" si="110"/>
        <v>-</v>
      </c>
      <c r="DV51" s="27" t="b">
        <f t="shared" ca="1" si="110"/>
        <v>1</v>
      </c>
      <c r="DW51" s="27" t="str">
        <f t="shared" ca="1" si="110"/>
        <v>-</v>
      </c>
      <c r="DX51" s="27">
        <f t="shared" ca="1" si="110"/>
        <v>0</v>
      </c>
      <c r="DY51" s="27" t="str">
        <f t="shared" ca="1" si="110"/>
        <v>-</v>
      </c>
      <c r="DZ51" s="27" t="str">
        <f t="shared" ca="1" si="110"/>
        <v>-</v>
      </c>
      <c r="EA51" s="27" t="str">
        <f t="shared" ca="1" si="111"/>
        <v>-</v>
      </c>
      <c r="EB51" s="27" t="str">
        <f t="shared" ca="1" si="111"/>
        <v>-</v>
      </c>
      <c r="EC51" s="27">
        <f t="shared" ca="1" si="111"/>
        <v>1</v>
      </c>
      <c r="ED51" s="27">
        <f t="shared" ca="1" si="111"/>
        <v>0</v>
      </c>
      <c r="EE51" s="27">
        <f t="shared" ca="1" si="111"/>
        <v>1</v>
      </c>
      <c r="EF51" s="27">
        <f t="shared" ca="1" si="111"/>
        <v>1</v>
      </c>
      <c r="EG51" s="27">
        <f t="shared" ca="1" si="111"/>
        <v>0</v>
      </c>
      <c r="EH51" s="27" t="str">
        <f t="shared" ca="1" si="111"/>
        <v>-</v>
      </c>
      <c r="EI51" s="27" t="str">
        <f t="shared" ca="1" si="111"/>
        <v>-</v>
      </c>
      <c r="EJ51" s="27" t="str">
        <f t="shared" ca="1" si="111"/>
        <v>-</v>
      </c>
      <c r="EK51" s="27" t="str">
        <f t="shared" ca="1" si="111"/>
        <v>-</v>
      </c>
      <c r="EL51" s="27">
        <f t="shared" ca="1" si="112"/>
        <v>1</v>
      </c>
      <c r="EM51" s="27">
        <f t="shared" ca="1" si="112"/>
        <v>1</v>
      </c>
      <c r="EN51" s="27">
        <f t="shared" ca="1" si="112"/>
        <v>1</v>
      </c>
      <c r="EO51" s="27">
        <f t="shared" ca="1" si="112"/>
        <v>0</v>
      </c>
      <c r="EP51" s="27" t="str">
        <f t="shared" ca="1" si="112"/>
        <v>-</v>
      </c>
      <c r="EQ51" s="27" t="str">
        <f t="shared" ca="1" si="112"/>
        <v>-</v>
      </c>
      <c r="ER51" s="27">
        <f t="shared" ca="1" si="112"/>
        <v>0</v>
      </c>
      <c r="ES51" s="27">
        <f t="shared" ca="1" si="112"/>
        <v>0</v>
      </c>
      <c r="ET51" s="34">
        <v>0</v>
      </c>
    </row>
    <row r="52" spans="1:150" outlineLevel="3">
      <c r="A52" s="31">
        <f t="shared" si="77"/>
        <v>47</v>
      </c>
      <c r="B52" s="44">
        <f>$A$15</f>
        <v>10</v>
      </c>
      <c r="C52">
        <f t="shared" ca="1" si="91"/>
        <v>12</v>
      </c>
      <c r="D52" t="b">
        <v>0</v>
      </c>
      <c r="E52" t="b">
        <v>0</v>
      </c>
      <c r="F52" t="b">
        <v>0</v>
      </c>
      <c r="H52" s="47" t="str">
        <f ca="1">IF($CA52&lt;3,"M-M","Mat")&amp;IF($CF52=TRUE,"&amp;BBT","")&amp;IF($DX52&lt;&gt;0,"-mate EL","")&amp;IF($DM52," Aut","")&amp;IF($DN52," Win","")&amp;IF($DO52," Spr","")&amp;" Scan "&amp;$DP52&amp;" (F"&amp;3+IFERROR(1*$AP52,0)&amp;3+IFERROR(1*$AS52,0)&amp;"N"&amp;$AX52&amp;$AY52&amp;")"</f>
        <v>Mat Spr Scan 3 (F33N14)</v>
      </c>
      <c r="I52" s="13" t="str">
        <f ca="1">IF(MATCH(H52,H$5:H52,0)=(COUNTA(H$5:H52)),"-","Dup")</f>
        <v>-</v>
      </c>
      <c r="J52" s="27" t="str">
        <f t="shared" ca="1" si="117"/>
        <v>-</v>
      </c>
      <c r="K52" s="27" t="str">
        <f t="shared" ca="1" si="117"/>
        <v>-</v>
      </c>
      <c r="L52" s="27" t="str">
        <f t="shared" ca="1" si="117"/>
        <v>-</v>
      </c>
      <c r="M52" s="27" t="str">
        <f t="shared" ca="1" si="117"/>
        <v>-</v>
      </c>
      <c r="N52" s="27" t="str">
        <f t="shared" ca="1" si="117"/>
        <v>-</v>
      </c>
      <c r="O52" s="27" t="str">
        <f t="shared" ca="1" si="117"/>
        <v>-</v>
      </c>
      <c r="P52" s="27" t="str">
        <f t="shared" ca="1" si="117"/>
        <v>-</v>
      </c>
      <c r="Q52" s="27">
        <f t="shared" ca="1" si="117"/>
        <v>0</v>
      </c>
      <c r="R52" s="27">
        <f t="shared" ca="1" si="117"/>
        <v>0</v>
      </c>
      <c r="S52" s="27" t="str">
        <f t="shared" ca="1" si="117"/>
        <v>-</v>
      </c>
      <c r="T52" s="27" t="str">
        <f t="shared" ca="1" si="117"/>
        <v>-</v>
      </c>
      <c r="U52" s="27">
        <f t="shared" ca="1" si="115"/>
        <v>1</v>
      </c>
      <c r="V52" s="27">
        <f t="shared" ca="1" si="117"/>
        <v>1</v>
      </c>
      <c r="W52" s="27">
        <f t="shared" ca="1" si="115"/>
        <v>1</v>
      </c>
      <c r="X52" s="27">
        <f t="shared" ca="1" si="115"/>
        <v>1</v>
      </c>
      <c r="Y52" s="27" t="str">
        <f t="shared" ca="1" si="115"/>
        <v>-</v>
      </c>
      <c r="Z52" s="27">
        <f t="shared" ca="1" si="115"/>
        <v>1</v>
      </c>
      <c r="AA52" s="27" t="str">
        <f t="shared" ca="1" si="115"/>
        <v>-</v>
      </c>
      <c r="AB52" s="27" t="str">
        <f t="shared" ca="1" si="115"/>
        <v>-</v>
      </c>
      <c r="AC52" s="27">
        <f t="shared" ca="1" si="118"/>
        <v>1</v>
      </c>
      <c r="AD52" s="27">
        <f t="shared" ca="1" si="118"/>
        <v>1</v>
      </c>
      <c r="AE52" s="27" t="str">
        <f t="shared" ca="1" si="118"/>
        <v>-</v>
      </c>
      <c r="AF52" s="27" t="str">
        <f t="shared" ca="1" si="118"/>
        <v>-</v>
      </c>
      <c r="AG52" s="27" t="str">
        <f t="shared" ca="1" si="118"/>
        <v>-</v>
      </c>
      <c r="AH52" s="27" t="str">
        <f t="shared" ca="1" si="118"/>
        <v>-</v>
      </c>
      <c r="AI52" s="27" t="str">
        <f t="shared" ca="1" si="118"/>
        <v>-</v>
      </c>
      <c r="AJ52" s="27" t="str">
        <f t="shared" ca="1" si="116"/>
        <v>-</v>
      </c>
      <c r="AK52" s="27" t="str">
        <f t="shared" ca="1" si="116"/>
        <v>-</v>
      </c>
      <c r="AL52" s="27" t="str">
        <f t="shared" ca="1" si="116"/>
        <v>-</v>
      </c>
      <c r="AM52" s="27" t="str">
        <f t="shared" ca="1" si="116"/>
        <v>-</v>
      </c>
      <c r="AN52" s="27" t="str">
        <f t="shared" ca="1" si="116"/>
        <v>-</v>
      </c>
      <c r="AO52" s="27" t="str">
        <f t="shared" ca="1" si="116"/>
        <v>-</v>
      </c>
      <c r="AP52" s="27" t="str">
        <f t="shared" ca="1" si="116"/>
        <v>-</v>
      </c>
      <c r="AQ52" s="27" t="str">
        <f t="shared" ca="1" si="116"/>
        <v>-</v>
      </c>
      <c r="AR52" s="27" t="str">
        <f t="shared" ca="1" si="116"/>
        <v>-</v>
      </c>
      <c r="AS52" s="27" t="str">
        <f t="shared" ca="1" si="116"/>
        <v>-</v>
      </c>
      <c r="AT52" s="27" t="str">
        <f t="shared" ca="1" si="113"/>
        <v>-</v>
      </c>
      <c r="AU52" s="27" t="str">
        <f t="shared" ca="1" si="113"/>
        <v>-</v>
      </c>
      <c r="AV52" s="27" t="str">
        <f t="shared" ca="1" si="113"/>
        <v>-</v>
      </c>
      <c r="AW52" s="27" t="str">
        <f t="shared" ca="1" si="113"/>
        <v>-</v>
      </c>
      <c r="AX52" s="49">
        <f ca="1">OFFSET(AX52,-4,0)</f>
        <v>1</v>
      </c>
      <c r="AY52" s="49">
        <f ca="1">OFFSET(AY52,-4,0)</f>
        <v>4</v>
      </c>
      <c r="AZ52" s="49">
        <f ca="1">OFFSET(AZ52,-4,0)</f>
        <v>0</v>
      </c>
      <c r="BA52" s="49">
        <f ca="1">OFFSET(BA52,-4,0)</f>
        <v>1</v>
      </c>
      <c r="BB52" s="49">
        <f ca="1">OFFSET(BB52,-4,0)</f>
        <v>-1</v>
      </c>
      <c r="BC52" s="27" t="str">
        <f t="shared" ca="1" si="103"/>
        <v>-</v>
      </c>
      <c r="BD52" s="27" t="str">
        <f t="shared" ca="1" si="103"/>
        <v>-</v>
      </c>
      <c r="BE52" s="27" t="str">
        <f t="shared" ca="1" si="103"/>
        <v>-</v>
      </c>
      <c r="BF52" s="27" t="str">
        <f t="shared" ca="1" si="103"/>
        <v>-</v>
      </c>
      <c r="BG52" s="27" t="str">
        <f t="shared" ca="1" si="103"/>
        <v>-</v>
      </c>
      <c r="BH52" s="26">
        <v>0.3</v>
      </c>
      <c r="BI52" s="26">
        <v>0.7</v>
      </c>
      <c r="BJ52" s="26">
        <v>-0.4</v>
      </c>
      <c r="BK52" s="26">
        <v>1.5</v>
      </c>
      <c r="BL52" s="27" t="str">
        <f t="shared" ca="1" si="114"/>
        <v>-</v>
      </c>
      <c r="BM52" s="27" t="str">
        <f t="shared" ca="1" si="114"/>
        <v>-</v>
      </c>
      <c r="BN52" s="27">
        <f t="shared" ca="1" si="120"/>
        <v>12</v>
      </c>
      <c r="BO52" s="27">
        <f t="shared" ca="1" si="120"/>
        <v>12</v>
      </c>
      <c r="BP52" s="27">
        <f t="shared" ca="1" si="120"/>
        <v>144</v>
      </c>
      <c r="BQ52" s="27">
        <f t="shared" ca="1" si="120"/>
        <v>144</v>
      </c>
      <c r="BR52" s="27" t="str">
        <f t="shared" ca="1" si="120"/>
        <v>-</v>
      </c>
      <c r="BS52" s="27" t="str">
        <f t="shared" ca="1" si="120"/>
        <v>-</v>
      </c>
      <c r="BT52" s="27" t="str">
        <f t="shared" ca="1" si="120"/>
        <v>-</v>
      </c>
      <c r="BU52" s="27" t="str">
        <f t="shared" ca="1" si="120"/>
        <v>-</v>
      </c>
      <c r="BV52" s="27" t="str">
        <f t="shared" ca="1" si="120"/>
        <v>-</v>
      </c>
      <c r="BW52" s="27" t="str">
        <f t="shared" ca="1" si="120"/>
        <v>-</v>
      </c>
      <c r="BX52" s="27" t="str">
        <f t="shared" ca="1" si="120"/>
        <v>-</v>
      </c>
      <c r="BY52" s="27" t="str">
        <f t="shared" ca="1" si="120"/>
        <v>-</v>
      </c>
      <c r="BZ52" s="27" t="str">
        <f t="shared" ca="1" si="120"/>
        <v>-</v>
      </c>
      <c r="CA52" s="27">
        <f t="shared" ca="1" si="120"/>
        <v>5</v>
      </c>
      <c r="CB52" s="27" t="str">
        <f t="shared" ca="1" si="120"/>
        <v>-</v>
      </c>
      <c r="CC52" s="27" t="str">
        <f t="shared" ca="1" si="120"/>
        <v>-</v>
      </c>
      <c r="CD52" s="27" t="str">
        <f t="shared" ref="CD52:CS67" ca="1" si="122">OFFSET(CD$5,$B52,0)</f>
        <v>-</v>
      </c>
      <c r="CE52" s="27" t="str">
        <f t="shared" ca="1" si="122"/>
        <v>-</v>
      </c>
      <c r="CF52" s="27" t="str">
        <f t="shared" ca="1" si="122"/>
        <v>-</v>
      </c>
      <c r="CG52" s="27" t="str">
        <f t="shared" ca="1" si="122"/>
        <v>-</v>
      </c>
      <c r="CH52" s="27">
        <f t="shared" ca="1" si="122"/>
        <v>0</v>
      </c>
      <c r="CI52" s="27" t="str">
        <f t="shared" ca="1" si="122"/>
        <v>-</v>
      </c>
      <c r="CJ52" s="27">
        <f t="shared" ca="1" si="122"/>
        <v>1</v>
      </c>
      <c r="CK52" s="27">
        <f t="shared" ca="1" si="122"/>
        <v>0</v>
      </c>
      <c r="CL52" s="27">
        <f t="shared" ca="1" si="122"/>
        <v>1</v>
      </c>
      <c r="CM52" s="27">
        <f t="shared" ca="1" si="122"/>
        <v>1</v>
      </c>
      <c r="CN52" s="27">
        <f t="shared" ca="1" si="122"/>
        <v>1</v>
      </c>
      <c r="CO52" s="27">
        <f t="shared" ca="1" si="122"/>
        <v>0</v>
      </c>
      <c r="CP52" s="27">
        <f t="shared" ca="1" si="122"/>
        <v>0</v>
      </c>
      <c r="CQ52" s="27">
        <f t="shared" ca="1" si="122"/>
        <v>0</v>
      </c>
      <c r="CR52" s="27">
        <f t="shared" ca="1" si="122"/>
        <v>-1.29</v>
      </c>
      <c r="CS52" s="27">
        <f t="shared" ca="1" si="122"/>
        <v>0.95</v>
      </c>
      <c r="CT52" s="27">
        <f t="shared" ca="1" si="121"/>
        <v>-1.67</v>
      </c>
      <c r="CU52" s="27">
        <f t="shared" ca="1" si="121"/>
        <v>0.05</v>
      </c>
      <c r="CV52" s="27">
        <f t="shared" ca="1" si="121"/>
        <v>0.22</v>
      </c>
      <c r="CW52" s="27">
        <f t="shared" ca="1" si="121"/>
        <v>-0.37</v>
      </c>
      <c r="CX52" s="27">
        <f t="shared" ca="1" si="121"/>
        <v>0</v>
      </c>
      <c r="CY52" s="27">
        <f t="shared" ca="1" si="121"/>
        <v>1</v>
      </c>
      <c r="CZ52" s="27">
        <f t="shared" ca="1" si="121"/>
        <v>0</v>
      </c>
      <c r="DA52" s="27">
        <f t="shared" ca="1" si="121"/>
        <v>0</v>
      </c>
      <c r="DB52" s="27">
        <f t="shared" ca="1" si="121"/>
        <v>0</v>
      </c>
      <c r="DC52" s="27">
        <f t="shared" ca="1" si="121"/>
        <v>0</v>
      </c>
      <c r="DD52" s="27">
        <f t="shared" ca="1" si="121"/>
        <v>0</v>
      </c>
      <c r="DE52" s="27">
        <f t="shared" ca="1" si="121"/>
        <v>0</v>
      </c>
      <c r="DF52" s="27">
        <f t="shared" ca="1" si="121"/>
        <v>0</v>
      </c>
      <c r="DG52" s="27" t="str">
        <f t="shared" ref="DG52:DL67" ca="1" si="123">OFFSET(DG$5,$B52,0)</f>
        <v>-</v>
      </c>
      <c r="DH52" s="27" t="str">
        <f t="shared" ca="1" si="123"/>
        <v>-</v>
      </c>
      <c r="DI52" s="27" t="str">
        <f t="shared" ca="1" si="123"/>
        <v>-</v>
      </c>
      <c r="DJ52" s="27" t="str">
        <f t="shared" ca="1" si="123"/>
        <v>-</v>
      </c>
      <c r="DK52" s="27" t="str">
        <f t="shared" ca="1" si="123"/>
        <v>-</v>
      </c>
      <c r="DL52" s="27" t="str">
        <f t="shared" ca="1" si="123"/>
        <v>-</v>
      </c>
      <c r="DM52" s="49" t="b">
        <f t="shared" ca="1" si="101"/>
        <v>0</v>
      </c>
      <c r="DN52" s="49" t="b">
        <f ca="1">OFFSET(DN52,-12,0)</f>
        <v>0</v>
      </c>
      <c r="DO52" s="49" t="b">
        <f ca="1">OFFSET(DO52,-12,0)</f>
        <v>1</v>
      </c>
      <c r="DP52" s="49">
        <f ca="1">OFFSET(DP52,-12,0)</f>
        <v>3</v>
      </c>
      <c r="DQ52" s="27" t="str">
        <f t="shared" ref="DQ52:DT55" ca="1" si="124">OFFSET(DQ$5,$B52,0)</f>
        <v>-</v>
      </c>
      <c r="DR52" s="27" t="str">
        <f t="shared" ca="1" si="124"/>
        <v>-</v>
      </c>
      <c r="DS52" s="27" t="str">
        <f t="shared" ca="1" si="124"/>
        <v>-</v>
      </c>
      <c r="DT52" s="27" t="str">
        <f t="shared" ca="1" si="124"/>
        <v>-</v>
      </c>
      <c r="DU52" s="27" t="str">
        <f t="shared" ref="DU52:DZ67" ca="1" si="125">OFFSET(DU$5,$B52,0)</f>
        <v>-</v>
      </c>
      <c r="DV52" s="27" t="b">
        <f t="shared" ca="1" si="125"/>
        <v>1</v>
      </c>
      <c r="DW52" s="27" t="str">
        <f t="shared" ca="1" si="125"/>
        <v>-</v>
      </c>
      <c r="DX52" s="27">
        <f t="shared" ca="1" si="125"/>
        <v>0</v>
      </c>
      <c r="DY52" s="27" t="str">
        <f t="shared" ca="1" si="125"/>
        <v>-</v>
      </c>
      <c r="DZ52" s="27" t="str">
        <f t="shared" ca="1" si="125"/>
        <v>-</v>
      </c>
      <c r="EA52" s="27" t="str">
        <f t="shared" ref="EA52:EP67" ca="1" si="126">OFFSET(EA$5,$B52,0)</f>
        <v>-</v>
      </c>
      <c r="EB52" s="27" t="str">
        <f t="shared" ca="1" si="126"/>
        <v>-</v>
      </c>
      <c r="EC52" s="27">
        <f t="shared" ca="1" si="126"/>
        <v>1</v>
      </c>
      <c r="ED52" s="27">
        <f t="shared" ca="1" si="126"/>
        <v>0</v>
      </c>
      <c r="EE52" s="27">
        <f t="shared" ca="1" si="126"/>
        <v>1</v>
      </c>
      <c r="EF52" s="27">
        <f t="shared" ca="1" si="126"/>
        <v>1</v>
      </c>
      <c r="EG52" s="27">
        <f t="shared" ca="1" si="126"/>
        <v>0</v>
      </c>
      <c r="EH52" s="27" t="str">
        <f t="shared" ca="1" si="126"/>
        <v>-</v>
      </c>
      <c r="EI52" s="27" t="str">
        <f t="shared" ca="1" si="126"/>
        <v>-</v>
      </c>
      <c r="EJ52" s="27" t="str">
        <f t="shared" ca="1" si="126"/>
        <v>-</v>
      </c>
      <c r="EK52" s="27" t="str">
        <f t="shared" ca="1" si="126"/>
        <v>-</v>
      </c>
      <c r="EL52" s="27">
        <f t="shared" ca="1" si="126"/>
        <v>1</v>
      </c>
      <c r="EM52" s="27">
        <f t="shared" ca="1" si="126"/>
        <v>1</v>
      </c>
      <c r="EN52" s="27">
        <f t="shared" ca="1" si="126"/>
        <v>1</v>
      </c>
      <c r="EO52" s="27">
        <f t="shared" ca="1" si="126"/>
        <v>0</v>
      </c>
      <c r="EP52" s="27" t="str">
        <f t="shared" ca="1" si="126"/>
        <v>-</v>
      </c>
      <c r="EQ52" s="27" t="str">
        <f t="shared" ref="EL52:ES67" ca="1" si="127">OFFSET(EQ$5,$B52,0)</f>
        <v>-</v>
      </c>
      <c r="ER52" s="27">
        <f t="shared" ca="1" si="127"/>
        <v>0</v>
      </c>
      <c r="ES52" s="27">
        <f t="shared" ca="1" si="127"/>
        <v>0</v>
      </c>
      <c r="ET52" s="34">
        <v>0</v>
      </c>
    </row>
    <row r="53" spans="1:150" outlineLevel="3">
      <c r="A53" s="31">
        <f t="shared" si="77"/>
        <v>48</v>
      </c>
      <c r="B53" s="37">
        <f>$A52</f>
        <v>47</v>
      </c>
      <c r="C53">
        <f t="shared" ca="1" si="91"/>
        <v>12</v>
      </c>
      <c r="D53" t="b">
        <v>0</v>
      </c>
      <c r="E53" t="b">
        <v>0</v>
      </c>
      <c r="F53" t="b">
        <v>0</v>
      </c>
      <c r="H53" s="47" t="str">
        <f ca="1">IF($CA53&lt;3,"M-M","Mat")&amp;IF($CF53=TRUE,"&amp;BBT","")&amp;IF($DX53&lt;&gt;0,"-mate EL","")&amp;IF($DM53," Aut","")&amp;IF($DN53," Win","")&amp;IF($DO53," Spr","")&amp;" Scan "&amp;$DP53&amp;" (F"&amp;3+IFERROR(1*$AP53,0)&amp;3+IFERROR(1*$AS53,0)&amp;"N"&amp;$AX53&amp;$AY53&amp;")"</f>
        <v>Mat Spr Scan 2 (F33N14)</v>
      </c>
      <c r="I53" s="13" t="str">
        <f ca="1">IF(MATCH(H53,H$5:H53,0)=(COUNTA(H$5:H53)),"-","Dup")</f>
        <v>-</v>
      </c>
      <c r="J53" s="27" t="str">
        <f t="shared" ca="1" si="117"/>
        <v>-</v>
      </c>
      <c r="K53" s="27" t="str">
        <f t="shared" ca="1" si="117"/>
        <v>-</v>
      </c>
      <c r="L53" s="27" t="str">
        <f t="shared" ca="1" si="117"/>
        <v>-</v>
      </c>
      <c r="M53" s="27" t="str">
        <f t="shared" ca="1" si="117"/>
        <v>-</v>
      </c>
      <c r="N53" s="27" t="str">
        <f t="shared" ca="1" si="117"/>
        <v>-</v>
      </c>
      <c r="O53" s="27" t="str">
        <f t="shared" ca="1" si="117"/>
        <v>-</v>
      </c>
      <c r="P53" s="27" t="str">
        <f t="shared" ca="1" si="117"/>
        <v>-</v>
      </c>
      <c r="Q53" s="27">
        <f t="shared" ca="1" si="117"/>
        <v>0</v>
      </c>
      <c r="R53" s="27">
        <f t="shared" ca="1" si="117"/>
        <v>0</v>
      </c>
      <c r="S53" s="27" t="str">
        <f t="shared" ca="1" si="117"/>
        <v>-</v>
      </c>
      <c r="T53" s="27" t="str">
        <f t="shared" ca="1" si="117"/>
        <v>-</v>
      </c>
      <c r="U53" s="27">
        <f t="shared" ca="1" si="115"/>
        <v>1</v>
      </c>
      <c r="V53" s="27">
        <f t="shared" ca="1" si="117"/>
        <v>1</v>
      </c>
      <c r="W53" s="27">
        <f t="shared" ca="1" si="115"/>
        <v>1</v>
      </c>
      <c r="X53" s="27">
        <f t="shared" ca="1" si="115"/>
        <v>1</v>
      </c>
      <c r="Y53" s="27" t="str">
        <f t="shared" ca="1" si="115"/>
        <v>-</v>
      </c>
      <c r="Z53" s="27">
        <f t="shared" ca="1" si="115"/>
        <v>1</v>
      </c>
      <c r="AA53" s="27" t="str">
        <f t="shared" ca="1" si="115"/>
        <v>-</v>
      </c>
      <c r="AB53" s="27" t="str">
        <f t="shared" ca="1" si="115"/>
        <v>-</v>
      </c>
      <c r="AC53" s="27">
        <f t="shared" ca="1" si="118"/>
        <v>1</v>
      </c>
      <c r="AD53" s="27">
        <f t="shared" ca="1" si="118"/>
        <v>1</v>
      </c>
      <c r="AE53" s="27" t="str">
        <f t="shared" ca="1" si="118"/>
        <v>-</v>
      </c>
      <c r="AF53" s="27" t="str">
        <f t="shared" ca="1" si="118"/>
        <v>-</v>
      </c>
      <c r="AG53" s="27" t="str">
        <f t="shared" ca="1" si="118"/>
        <v>-</v>
      </c>
      <c r="AH53" s="27" t="str">
        <f t="shared" ca="1" si="118"/>
        <v>-</v>
      </c>
      <c r="AI53" s="27" t="str">
        <f t="shared" ca="1" si="118"/>
        <v>-</v>
      </c>
      <c r="AJ53" s="27" t="str">
        <f t="shared" ca="1" si="116"/>
        <v>-</v>
      </c>
      <c r="AK53" s="27" t="str">
        <f t="shared" ca="1" si="116"/>
        <v>-</v>
      </c>
      <c r="AL53" s="27" t="str">
        <f t="shared" ca="1" si="116"/>
        <v>-</v>
      </c>
      <c r="AM53" s="27" t="str">
        <f t="shared" ca="1" si="116"/>
        <v>-</v>
      </c>
      <c r="AN53" s="27" t="str">
        <f t="shared" ca="1" si="116"/>
        <v>-</v>
      </c>
      <c r="AO53" s="27" t="str">
        <f t="shared" ca="1" si="116"/>
        <v>-</v>
      </c>
      <c r="AP53" s="27" t="str">
        <f t="shared" ca="1" si="116"/>
        <v>-</v>
      </c>
      <c r="AQ53" s="27" t="str">
        <f t="shared" ca="1" si="116"/>
        <v>-</v>
      </c>
      <c r="AR53" s="27" t="str">
        <f t="shared" ca="1" si="116"/>
        <v>-</v>
      </c>
      <c r="AS53" s="27" t="str">
        <f t="shared" ca="1" si="116"/>
        <v>-</v>
      </c>
      <c r="AT53" s="27" t="str">
        <f t="shared" ca="1" si="113"/>
        <v>-</v>
      </c>
      <c r="AU53" s="27" t="str">
        <f t="shared" ca="1" si="113"/>
        <v>-</v>
      </c>
      <c r="AV53" s="27" t="str">
        <f t="shared" ca="1" si="113"/>
        <v>-</v>
      </c>
      <c r="AW53" s="27" t="str">
        <f t="shared" ca="1" si="113"/>
        <v>-</v>
      </c>
      <c r="AX53" s="27">
        <f t="shared" ca="1" si="113"/>
        <v>1</v>
      </c>
      <c r="AY53" s="27">
        <f t="shared" ca="1" si="113"/>
        <v>4</v>
      </c>
      <c r="AZ53" s="27">
        <f t="shared" ca="1" si="113"/>
        <v>0</v>
      </c>
      <c r="BA53" s="27">
        <f t="shared" ca="1" si="113"/>
        <v>1</v>
      </c>
      <c r="BB53" s="27">
        <f t="shared" ca="1" si="113"/>
        <v>-1</v>
      </c>
      <c r="BC53" s="27" t="str">
        <f t="shared" ca="1" si="103"/>
        <v>-</v>
      </c>
      <c r="BD53" s="27" t="str">
        <f t="shared" ca="1" si="103"/>
        <v>-</v>
      </c>
      <c r="BE53" s="27" t="str">
        <f t="shared" ca="1" si="103"/>
        <v>-</v>
      </c>
      <c r="BF53" s="27" t="str">
        <f t="shared" ca="1" si="103"/>
        <v>-</v>
      </c>
      <c r="BG53" s="27" t="str">
        <f t="shared" ca="1" si="103"/>
        <v>-</v>
      </c>
      <c r="BH53" s="50">
        <f t="shared" ca="1" si="119"/>
        <v>0.3</v>
      </c>
      <c r="BI53" s="50">
        <f t="shared" ca="1" si="119"/>
        <v>0.7</v>
      </c>
      <c r="BJ53" s="50">
        <f t="shared" ca="1" si="119"/>
        <v>-0.4</v>
      </c>
      <c r="BK53" s="50">
        <f t="shared" ca="1" si="119"/>
        <v>1.5</v>
      </c>
      <c r="BL53" s="27" t="str">
        <f t="shared" ca="1" si="114"/>
        <v>-</v>
      </c>
      <c r="BM53" s="27" t="str">
        <f t="shared" ca="1" si="114"/>
        <v>-</v>
      </c>
      <c r="BN53" s="27">
        <f t="shared" ca="1" si="120"/>
        <v>12</v>
      </c>
      <c r="BO53" s="27">
        <f t="shared" ca="1" si="120"/>
        <v>12</v>
      </c>
      <c r="BP53" s="27">
        <f t="shared" ca="1" si="120"/>
        <v>144</v>
      </c>
      <c r="BQ53" s="27">
        <f t="shared" ca="1" si="120"/>
        <v>144</v>
      </c>
      <c r="BR53" s="27" t="str">
        <f t="shared" ca="1" si="120"/>
        <v>-</v>
      </c>
      <c r="BS53" s="27" t="str">
        <f t="shared" ca="1" si="120"/>
        <v>-</v>
      </c>
      <c r="BT53" s="27" t="str">
        <f t="shared" ca="1" si="120"/>
        <v>-</v>
      </c>
      <c r="BU53" s="27" t="str">
        <f t="shared" ca="1" si="120"/>
        <v>-</v>
      </c>
      <c r="BV53" s="27" t="str">
        <f t="shared" ca="1" si="120"/>
        <v>-</v>
      </c>
      <c r="BW53" s="27" t="str">
        <f t="shared" ca="1" si="120"/>
        <v>-</v>
      </c>
      <c r="BX53" s="27" t="str">
        <f t="shared" ca="1" si="120"/>
        <v>-</v>
      </c>
      <c r="BY53" s="27" t="str">
        <f t="shared" ca="1" si="120"/>
        <v>-</v>
      </c>
      <c r="BZ53" s="27" t="str">
        <f t="shared" ca="1" si="120"/>
        <v>-</v>
      </c>
      <c r="CA53" s="27">
        <f t="shared" ca="1" si="120"/>
        <v>5</v>
      </c>
      <c r="CB53" s="27" t="str">
        <f t="shared" ca="1" si="120"/>
        <v>-</v>
      </c>
      <c r="CC53" s="27" t="str">
        <f t="shared" ca="1" si="120"/>
        <v>-</v>
      </c>
      <c r="CD53" s="27" t="str">
        <f t="shared" ca="1" si="122"/>
        <v>-</v>
      </c>
      <c r="CE53" s="27" t="str">
        <f t="shared" ca="1" si="122"/>
        <v>-</v>
      </c>
      <c r="CF53" s="27" t="str">
        <f t="shared" ca="1" si="122"/>
        <v>-</v>
      </c>
      <c r="CG53" s="27" t="str">
        <f t="shared" ca="1" si="122"/>
        <v>-</v>
      </c>
      <c r="CH53" s="27">
        <f t="shared" ca="1" si="122"/>
        <v>0</v>
      </c>
      <c r="CI53" s="27" t="str">
        <f t="shared" ca="1" si="122"/>
        <v>-</v>
      </c>
      <c r="CJ53" s="27">
        <f t="shared" ca="1" si="122"/>
        <v>1</v>
      </c>
      <c r="CK53" s="27">
        <f t="shared" ca="1" si="122"/>
        <v>0</v>
      </c>
      <c r="CL53" s="27">
        <f t="shared" ca="1" si="122"/>
        <v>1</v>
      </c>
      <c r="CM53" s="27">
        <f t="shared" ca="1" si="122"/>
        <v>1</v>
      </c>
      <c r="CN53" s="27">
        <f t="shared" ca="1" si="122"/>
        <v>1</v>
      </c>
      <c r="CO53" s="27">
        <f t="shared" ca="1" si="122"/>
        <v>0</v>
      </c>
      <c r="CP53" s="27">
        <f t="shared" ca="1" si="122"/>
        <v>0</v>
      </c>
      <c r="CQ53" s="27">
        <f t="shared" ca="1" si="122"/>
        <v>0</v>
      </c>
      <c r="CR53" s="27">
        <f t="shared" ca="1" si="122"/>
        <v>-1.29</v>
      </c>
      <c r="CS53" s="27">
        <f t="shared" ca="1" si="122"/>
        <v>0.95</v>
      </c>
      <c r="CT53" s="27">
        <f t="shared" ca="1" si="121"/>
        <v>-1.67</v>
      </c>
      <c r="CU53" s="27">
        <f t="shared" ca="1" si="121"/>
        <v>0.05</v>
      </c>
      <c r="CV53" s="27">
        <f t="shared" ca="1" si="121"/>
        <v>0.22</v>
      </c>
      <c r="CW53" s="27">
        <f t="shared" ca="1" si="121"/>
        <v>-0.37</v>
      </c>
      <c r="CX53" s="27">
        <f t="shared" ca="1" si="121"/>
        <v>0</v>
      </c>
      <c r="CY53" s="27">
        <f t="shared" ca="1" si="121"/>
        <v>1</v>
      </c>
      <c r="CZ53" s="27">
        <f t="shared" ca="1" si="121"/>
        <v>0</v>
      </c>
      <c r="DA53" s="27">
        <f t="shared" ca="1" si="121"/>
        <v>0</v>
      </c>
      <c r="DB53" s="27">
        <f t="shared" ca="1" si="121"/>
        <v>0</v>
      </c>
      <c r="DC53" s="27">
        <f t="shared" ca="1" si="121"/>
        <v>0</v>
      </c>
      <c r="DD53" s="27">
        <f t="shared" ca="1" si="121"/>
        <v>0</v>
      </c>
      <c r="DE53" s="27">
        <f t="shared" ca="1" si="121"/>
        <v>0</v>
      </c>
      <c r="DF53" s="27">
        <f t="shared" ca="1" si="121"/>
        <v>0</v>
      </c>
      <c r="DG53" s="27" t="str">
        <f t="shared" ca="1" si="123"/>
        <v>-</v>
      </c>
      <c r="DH53" s="27" t="str">
        <f t="shared" ca="1" si="123"/>
        <v>-</v>
      </c>
      <c r="DI53" s="27" t="str">
        <f t="shared" ca="1" si="123"/>
        <v>-</v>
      </c>
      <c r="DJ53" s="27" t="str">
        <f t="shared" ca="1" si="123"/>
        <v>-</v>
      </c>
      <c r="DK53" s="27" t="str">
        <f t="shared" ca="1" si="123"/>
        <v>-</v>
      </c>
      <c r="DL53" s="27" t="str">
        <f t="shared" ca="1" si="123"/>
        <v>-</v>
      </c>
      <c r="DM53" s="49" t="b">
        <f t="shared" ref="DM53:DT67" ca="1" si="128">OFFSET(DM53,-12,0)</f>
        <v>0</v>
      </c>
      <c r="DN53" s="49" t="b">
        <f t="shared" ca="1" si="128"/>
        <v>0</v>
      </c>
      <c r="DO53" s="49" t="b">
        <f t="shared" ca="1" si="128"/>
        <v>1</v>
      </c>
      <c r="DP53" s="49">
        <f t="shared" ca="1" si="128"/>
        <v>2</v>
      </c>
      <c r="DQ53" s="27" t="str">
        <f t="shared" ca="1" si="124"/>
        <v>-</v>
      </c>
      <c r="DR53" s="27" t="str">
        <f t="shared" ca="1" si="124"/>
        <v>-</v>
      </c>
      <c r="DS53" s="27" t="str">
        <f t="shared" ca="1" si="124"/>
        <v>-</v>
      </c>
      <c r="DT53" s="27" t="str">
        <f t="shared" ca="1" si="124"/>
        <v>-</v>
      </c>
      <c r="DU53" s="27" t="str">
        <f t="shared" ca="1" si="125"/>
        <v>-</v>
      </c>
      <c r="DV53" s="27" t="b">
        <f t="shared" ca="1" si="125"/>
        <v>1</v>
      </c>
      <c r="DW53" s="27" t="str">
        <f t="shared" ca="1" si="125"/>
        <v>-</v>
      </c>
      <c r="DX53" s="27">
        <f t="shared" ca="1" si="125"/>
        <v>0</v>
      </c>
      <c r="DY53" s="27" t="str">
        <f t="shared" ca="1" si="125"/>
        <v>-</v>
      </c>
      <c r="DZ53" s="27" t="str">
        <f t="shared" ca="1" si="125"/>
        <v>-</v>
      </c>
      <c r="EA53" s="27" t="str">
        <f t="shared" ca="1" si="126"/>
        <v>-</v>
      </c>
      <c r="EB53" s="27" t="str">
        <f t="shared" ca="1" si="126"/>
        <v>-</v>
      </c>
      <c r="EC53" s="27">
        <f t="shared" ca="1" si="126"/>
        <v>1</v>
      </c>
      <c r="ED53" s="27">
        <f t="shared" ca="1" si="126"/>
        <v>0</v>
      </c>
      <c r="EE53" s="27">
        <f t="shared" ca="1" si="126"/>
        <v>1</v>
      </c>
      <c r="EF53" s="27">
        <f t="shared" ca="1" si="126"/>
        <v>1</v>
      </c>
      <c r="EG53" s="27">
        <f t="shared" ca="1" si="126"/>
        <v>0</v>
      </c>
      <c r="EH53" s="27" t="str">
        <f t="shared" ca="1" si="126"/>
        <v>-</v>
      </c>
      <c r="EI53" s="27" t="str">
        <f t="shared" ca="1" si="126"/>
        <v>-</v>
      </c>
      <c r="EJ53" s="27" t="str">
        <f t="shared" ca="1" si="126"/>
        <v>-</v>
      </c>
      <c r="EK53" s="27" t="str">
        <f t="shared" ca="1" si="126"/>
        <v>-</v>
      </c>
      <c r="EL53" s="27">
        <f t="shared" ca="1" si="127"/>
        <v>1</v>
      </c>
      <c r="EM53" s="27">
        <f t="shared" ca="1" si="127"/>
        <v>1</v>
      </c>
      <c r="EN53" s="27">
        <f t="shared" ca="1" si="127"/>
        <v>1</v>
      </c>
      <c r="EO53" s="27">
        <f t="shared" ca="1" si="127"/>
        <v>0</v>
      </c>
      <c r="EP53" s="27" t="str">
        <f t="shared" ca="1" si="127"/>
        <v>-</v>
      </c>
      <c r="EQ53" s="27" t="str">
        <f t="shared" ca="1" si="127"/>
        <v>-</v>
      </c>
      <c r="ER53" s="27">
        <f t="shared" ca="1" si="127"/>
        <v>0</v>
      </c>
      <c r="ES53" s="27">
        <f t="shared" ca="1" si="127"/>
        <v>0</v>
      </c>
      <c r="ET53" s="34">
        <v>0</v>
      </c>
    </row>
    <row r="54" spans="1:150" outlineLevel="3">
      <c r="A54" s="31">
        <f t="shared" si="77"/>
        <v>49</v>
      </c>
      <c r="B54" s="37">
        <f>$A53</f>
        <v>48</v>
      </c>
      <c r="C54">
        <f t="shared" ca="1" si="91"/>
        <v>12</v>
      </c>
      <c r="D54" t="b">
        <v>0</v>
      </c>
      <c r="E54" t="b">
        <v>0</v>
      </c>
      <c r="F54" t="b">
        <v>0</v>
      </c>
      <c r="H54" s="47" t="str">
        <f ca="1">IF($CA54&lt;3,"M-M","Mat")&amp;IF($CF54=TRUE,"&amp;BBT","")&amp;IF($DX54&lt;&gt;0,"-mate EL","")&amp;IF($DM54," Aut","")&amp;IF($DN54," Win","")&amp;IF($DO54," Spr","")&amp;" Scan "&amp;$DP54&amp;" (F"&amp;3+IFERROR(1*$AP54,0)&amp;3+IFERROR(1*$AS54,0)&amp;"N"&amp;$AX54&amp;$AY54&amp;")"</f>
        <v>Mat Spr Scan 1 (F33N14)</v>
      </c>
      <c r="I54" s="13" t="str">
        <f ca="1">IF(MATCH(H54,H$5:H54,0)=(COUNTA(H$5:H54)),"-","Dup")</f>
        <v>-</v>
      </c>
      <c r="J54" s="27" t="str">
        <f t="shared" ca="1" si="117"/>
        <v>-</v>
      </c>
      <c r="K54" s="27" t="str">
        <f t="shared" ca="1" si="117"/>
        <v>-</v>
      </c>
      <c r="L54" s="27" t="str">
        <f t="shared" ca="1" si="117"/>
        <v>-</v>
      </c>
      <c r="M54" s="27" t="str">
        <f t="shared" ca="1" si="117"/>
        <v>-</v>
      </c>
      <c r="N54" s="27" t="str">
        <f t="shared" ca="1" si="117"/>
        <v>-</v>
      </c>
      <c r="O54" s="27" t="str">
        <f t="shared" ca="1" si="117"/>
        <v>-</v>
      </c>
      <c r="P54" s="27" t="str">
        <f t="shared" ca="1" si="117"/>
        <v>-</v>
      </c>
      <c r="Q54" s="27">
        <f t="shared" ca="1" si="117"/>
        <v>0</v>
      </c>
      <c r="R54" s="27">
        <f t="shared" ca="1" si="117"/>
        <v>0</v>
      </c>
      <c r="S54" s="27" t="str">
        <f t="shared" ca="1" si="117"/>
        <v>-</v>
      </c>
      <c r="T54" s="27" t="str">
        <f t="shared" ca="1" si="117"/>
        <v>-</v>
      </c>
      <c r="U54" s="27">
        <f t="shared" ca="1" si="115"/>
        <v>1</v>
      </c>
      <c r="V54" s="27">
        <f t="shared" ca="1" si="117"/>
        <v>1</v>
      </c>
      <c r="W54" s="27">
        <f t="shared" ca="1" si="115"/>
        <v>1</v>
      </c>
      <c r="X54" s="27">
        <f t="shared" ca="1" si="115"/>
        <v>1</v>
      </c>
      <c r="Y54" s="27" t="str">
        <f t="shared" ca="1" si="115"/>
        <v>-</v>
      </c>
      <c r="Z54" s="27">
        <f t="shared" ca="1" si="115"/>
        <v>1</v>
      </c>
      <c r="AA54" s="27" t="str">
        <f t="shared" ca="1" si="115"/>
        <v>-</v>
      </c>
      <c r="AB54" s="27" t="str">
        <f t="shared" ca="1" si="115"/>
        <v>-</v>
      </c>
      <c r="AC54" s="27">
        <f t="shared" ca="1" si="118"/>
        <v>1</v>
      </c>
      <c r="AD54" s="27">
        <f t="shared" ca="1" si="118"/>
        <v>1</v>
      </c>
      <c r="AE54" s="27" t="str">
        <f t="shared" ca="1" si="118"/>
        <v>-</v>
      </c>
      <c r="AF54" s="27" t="str">
        <f t="shared" ca="1" si="118"/>
        <v>-</v>
      </c>
      <c r="AG54" s="27" t="str">
        <f t="shared" ca="1" si="118"/>
        <v>-</v>
      </c>
      <c r="AH54" s="27" t="str">
        <f t="shared" ca="1" si="118"/>
        <v>-</v>
      </c>
      <c r="AI54" s="27" t="str">
        <f t="shared" ca="1" si="118"/>
        <v>-</v>
      </c>
      <c r="AJ54" s="27" t="str">
        <f t="shared" ca="1" si="116"/>
        <v>-</v>
      </c>
      <c r="AK54" s="27" t="str">
        <f t="shared" ca="1" si="116"/>
        <v>-</v>
      </c>
      <c r="AL54" s="27" t="str">
        <f t="shared" ca="1" si="116"/>
        <v>-</v>
      </c>
      <c r="AM54" s="27" t="str">
        <f t="shared" ca="1" si="116"/>
        <v>-</v>
      </c>
      <c r="AN54" s="27" t="str">
        <f t="shared" ca="1" si="116"/>
        <v>-</v>
      </c>
      <c r="AO54" s="27" t="str">
        <f t="shared" ca="1" si="116"/>
        <v>-</v>
      </c>
      <c r="AP54" s="27" t="str">
        <f t="shared" ca="1" si="116"/>
        <v>-</v>
      </c>
      <c r="AQ54" s="27" t="str">
        <f t="shared" ca="1" si="116"/>
        <v>-</v>
      </c>
      <c r="AR54" s="27" t="str">
        <f t="shared" ca="1" si="116"/>
        <v>-</v>
      </c>
      <c r="AS54" s="27" t="str">
        <f t="shared" ca="1" si="116"/>
        <v>-</v>
      </c>
      <c r="AT54" s="27" t="str">
        <f t="shared" ca="1" si="113"/>
        <v>-</v>
      </c>
      <c r="AU54" s="27" t="str">
        <f t="shared" ca="1" si="113"/>
        <v>-</v>
      </c>
      <c r="AV54" s="27" t="str">
        <f t="shared" ca="1" si="113"/>
        <v>-</v>
      </c>
      <c r="AW54" s="27" t="str">
        <f t="shared" ca="1" si="113"/>
        <v>-</v>
      </c>
      <c r="AX54" s="27">
        <f t="shared" ca="1" si="113"/>
        <v>1</v>
      </c>
      <c r="AY54" s="27">
        <f t="shared" ca="1" si="113"/>
        <v>4</v>
      </c>
      <c r="AZ54" s="27">
        <f t="shared" ca="1" si="113"/>
        <v>0</v>
      </c>
      <c r="BA54" s="27">
        <f t="shared" ca="1" si="113"/>
        <v>1</v>
      </c>
      <c r="BB54" s="27">
        <f t="shared" ca="1" si="113"/>
        <v>-1</v>
      </c>
      <c r="BC54" s="27" t="str">
        <f t="shared" ca="1" si="103"/>
        <v>-</v>
      </c>
      <c r="BD54" s="27" t="str">
        <f t="shared" ca="1" si="103"/>
        <v>-</v>
      </c>
      <c r="BE54" s="27" t="str">
        <f t="shared" ca="1" si="103"/>
        <v>-</v>
      </c>
      <c r="BF54" s="27" t="str">
        <f t="shared" ca="1" si="103"/>
        <v>-</v>
      </c>
      <c r="BG54" s="27" t="str">
        <f t="shared" ca="1" si="103"/>
        <v>-</v>
      </c>
      <c r="BH54" s="50">
        <f t="shared" ca="1" si="119"/>
        <v>0.3</v>
      </c>
      <c r="BI54" s="50">
        <f t="shared" ca="1" si="119"/>
        <v>0.7</v>
      </c>
      <c r="BJ54" s="50">
        <f t="shared" ca="1" si="119"/>
        <v>-0.4</v>
      </c>
      <c r="BK54" s="50">
        <f t="shared" ca="1" si="119"/>
        <v>1.5</v>
      </c>
      <c r="BL54" s="27" t="str">
        <f t="shared" ca="1" si="114"/>
        <v>-</v>
      </c>
      <c r="BM54" s="27" t="str">
        <f t="shared" ca="1" si="114"/>
        <v>-</v>
      </c>
      <c r="BN54" s="27">
        <f t="shared" ca="1" si="120"/>
        <v>12</v>
      </c>
      <c r="BO54" s="27">
        <f t="shared" ca="1" si="120"/>
        <v>12</v>
      </c>
      <c r="BP54" s="27">
        <f t="shared" ca="1" si="120"/>
        <v>144</v>
      </c>
      <c r="BQ54" s="27">
        <f t="shared" ca="1" si="120"/>
        <v>144</v>
      </c>
      <c r="BR54" s="27" t="str">
        <f t="shared" ca="1" si="120"/>
        <v>-</v>
      </c>
      <c r="BS54" s="27" t="str">
        <f t="shared" ca="1" si="120"/>
        <v>-</v>
      </c>
      <c r="BT54" s="27" t="str">
        <f t="shared" ca="1" si="120"/>
        <v>-</v>
      </c>
      <c r="BU54" s="27" t="str">
        <f t="shared" ca="1" si="120"/>
        <v>-</v>
      </c>
      <c r="BV54" s="27" t="str">
        <f t="shared" ca="1" si="120"/>
        <v>-</v>
      </c>
      <c r="BW54" s="27" t="str">
        <f t="shared" ca="1" si="120"/>
        <v>-</v>
      </c>
      <c r="BX54" s="27" t="str">
        <f t="shared" ca="1" si="120"/>
        <v>-</v>
      </c>
      <c r="BY54" s="27" t="str">
        <f t="shared" ca="1" si="120"/>
        <v>-</v>
      </c>
      <c r="BZ54" s="27" t="str">
        <f t="shared" ca="1" si="120"/>
        <v>-</v>
      </c>
      <c r="CA54" s="27">
        <f t="shared" ca="1" si="120"/>
        <v>5</v>
      </c>
      <c r="CB54" s="27" t="str">
        <f t="shared" ca="1" si="120"/>
        <v>-</v>
      </c>
      <c r="CC54" s="27" t="str">
        <f t="shared" ca="1" si="120"/>
        <v>-</v>
      </c>
      <c r="CD54" s="27" t="str">
        <f t="shared" ca="1" si="122"/>
        <v>-</v>
      </c>
      <c r="CE54" s="27" t="str">
        <f t="shared" ca="1" si="122"/>
        <v>-</v>
      </c>
      <c r="CF54" s="27" t="str">
        <f t="shared" ca="1" si="122"/>
        <v>-</v>
      </c>
      <c r="CG54" s="27" t="str">
        <f t="shared" ca="1" si="122"/>
        <v>-</v>
      </c>
      <c r="CH54" s="27">
        <f t="shared" ca="1" si="122"/>
        <v>0</v>
      </c>
      <c r="CI54" s="27" t="str">
        <f t="shared" ca="1" si="122"/>
        <v>-</v>
      </c>
      <c r="CJ54" s="27">
        <f t="shared" ca="1" si="122"/>
        <v>1</v>
      </c>
      <c r="CK54" s="27">
        <f t="shared" ca="1" si="122"/>
        <v>0</v>
      </c>
      <c r="CL54" s="27">
        <f t="shared" ca="1" si="122"/>
        <v>1</v>
      </c>
      <c r="CM54" s="27">
        <f t="shared" ca="1" si="122"/>
        <v>1</v>
      </c>
      <c r="CN54" s="27">
        <f t="shared" ca="1" si="122"/>
        <v>1</v>
      </c>
      <c r="CO54" s="27">
        <f t="shared" ca="1" si="122"/>
        <v>0</v>
      </c>
      <c r="CP54" s="27">
        <f t="shared" ca="1" si="122"/>
        <v>0</v>
      </c>
      <c r="CQ54" s="27">
        <f t="shared" ca="1" si="122"/>
        <v>0</v>
      </c>
      <c r="CR54" s="27">
        <f t="shared" ca="1" si="122"/>
        <v>-1.29</v>
      </c>
      <c r="CS54" s="27">
        <f t="shared" ca="1" si="122"/>
        <v>0.95</v>
      </c>
      <c r="CT54" s="27">
        <f t="shared" ca="1" si="121"/>
        <v>-1.67</v>
      </c>
      <c r="CU54" s="27">
        <f t="shared" ca="1" si="121"/>
        <v>0.05</v>
      </c>
      <c r="CV54" s="27">
        <f t="shared" ca="1" si="121"/>
        <v>0.22</v>
      </c>
      <c r="CW54" s="27">
        <f t="shared" ca="1" si="121"/>
        <v>-0.37</v>
      </c>
      <c r="CX54" s="27">
        <f t="shared" ca="1" si="121"/>
        <v>0</v>
      </c>
      <c r="CY54" s="27">
        <f t="shared" ca="1" si="121"/>
        <v>1</v>
      </c>
      <c r="CZ54" s="27">
        <f t="shared" ca="1" si="121"/>
        <v>0</v>
      </c>
      <c r="DA54" s="27">
        <f t="shared" ca="1" si="121"/>
        <v>0</v>
      </c>
      <c r="DB54" s="27">
        <f t="shared" ca="1" si="121"/>
        <v>0</v>
      </c>
      <c r="DC54" s="27">
        <f t="shared" ca="1" si="121"/>
        <v>0</v>
      </c>
      <c r="DD54" s="27">
        <f t="shared" ca="1" si="121"/>
        <v>0</v>
      </c>
      <c r="DE54" s="27">
        <f t="shared" ca="1" si="121"/>
        <v>0</v>
      </c>
      <c r="DF54" s="27">
        <f t="shared" ca="1" si="121"/>
        <v>0</v>
      </c>
      <c r="DG54" s="27" t="str">
        <f t="shared" ca="1" si="123"/>
        <v>-</v>
      </c>
      <c r="DH54" s="27" t="str">
        <f t="shared" ca="1" si="123"/>
        <v>-</v>
      </c>
      <c r="DI54" s="27" t="str">
        <f t="shared" ca="1" si="123"/>
        <v>-</v>
      </c>
      <c r="DJ54" s="27" t="str">
        <f t="shared" ca="1" si="123"/>
        <v>-</v>
      </c>
      <c r="DK54" s="27" t="str">
        <f t="shared" ca="1" si="123"/>
        <v>-</v>
      </c>
      <c r="DL54" s="27" t="str">
        <f t="shared" ca="1" si="123"/>
        <v>-</v>
      </c>
      <c r="DM54" s="49" t="b">
        <f t="shared" ca="1" si="128"/>
        <v>0</v>
      </c>
      <c r="DN54" s="49" t="b">
        <f t="shared" ca="1" si="128"/>
        <v>0</v>
      </c>
      <c r="DO54" s="49" t="b">
        <f t="shared" ca="1" si="128"/>
        <v>1</v>
      </c>
      <c r="DP54" s="49">
        <f t="shared" ca="1" si="128"/>
        <v>1</v>
      </c>
      <c r="DQ54" s="27" t="str">
        <f t="shared" ca="1" si="124"/>
        <v>-</v>
      </c>
      <c r="DR54" s="27" t="str">
        <f t="shared" ca="1" si="124"/>
        <v>-</v>
      </c>
      <c r="DS54" s="27" t="str">
        <f t="shared" ca="1" si="124"/>
        <v>-</v>
      </c>
      <c r="DT54" s="27" t="str">
        <f t="shared" ca="1" si="124"/>
        <v>-</v>
      </c>
      <c r="DU54" s="27" t="str">
        <f t="shared" ca="1" si="125"/>
        <v>-</v>
      </c>
      <c r="DV54" s="27" t="b">
        <f t="shared" ca="1" si="125"/>
        <v>1</v>
      </c>
      <c r="DW54" s="27" t="str">
        <f t="shared" ca="1" si="125"/>
        <v>-</v>
      </c>
      <c r="DX54" s="27">
        <f t="shared" ca="1" si="125"/>
        <v>0</v>
      </c>
      <c r="DY54" s="27" t="str">
        <f t="shared" ca="1" si="125"/>
        <v>-</v>
      </c>
      <c r="DZ54" s="27" t="str">
        <f t="shared" ca="1" si="125"/>
        <v>-</v>
      </c>
      <c r="EA54" s="27" t="str">
        <f t="shared" ca="1" si="126"/>
        <v>-</v>
      </c>
      <c r="EB54" s="27" t="str">
        <f t="shared" ca="1" si="126"/>
        <v>-</v>
      </c>
      <c r="EC54" s="27">
        <f t="shared" ca="1" si="126"/>
        <v>1</v>
      </c>
      <c r="ED54" s="27">
        <f t="shared" ca="1" si="126"/>
        <v>0</v>
      </c>
      <c r="EE54" s="27">
        <f t="shared" ca="1" si="126"/>
        <v>1</v>
      </c>
      <c r="EF54" s="27">
        <f t="shared" ca="1" si="126"/>
        <v>1</v>
      </c>
      <c r="EG54" s="27">
        <f t="shared" ca="1" si="126"/>
        <v>0</v>
      </c>
      <c r="EH54" s="27" t="str">
        <f t="shared" ca="1" si="126"/>
        <v>-</v>
      </c>
      <c r="EI54" s="27" t="str">
        <f t="shared" ca="1" si="126"/>
        <v>-</v>
      </c>
      <c r="EJ54" s="27" t="str">
        <f t="shared" ca="1" si="126"/>
        <v>-</v>
      </c>
      <c r="EK54" s="27" t="str">
        <f t="shared" ca="1" si="126"/>
        <v>-</v>
      </c>
      <c r="EL54" s="27">
        <f t="shared" ca="1" si="127"/>
        <v>1</v>
      </c>
      <c r="EM54" s="27">
        <f t="shared" ca="1" si="127"/>
        <v>1</v>
      </c>
      <c r="EN54" s="27">
        <f t="shared" ca="1" si="127"/>
        <v>1</v>
      </c>
      <c r="EO54" s="27">
        <f t="shared" ca="1" si="127"/>
        <v>0</v>
      </c>
      <c r="EP54" s="27" t="str">
        <f t="shared" ca="1" si="127"/>
        <v>-</v>
      </c>
      <c r="EQ54" s="27" t="str">
        <f t="shared" ca="1" si="127"/>
        <v>-</v>
      </c>
      <c r="ER54" s="27">
        <f t="shared" ca="1" si="127"/>
        <v>0</v>
      </c>
      <c r="ES54" s="27">
        <f t="shared" ca="1" si="127"/>
        <v>0</v>
      </c>
      <c r="ET54" s="34">
        <v>0</v>
      </c>
    </row>
    <row r="55" spans="1:150" outlineLevel="3">
      <c r="A55" s="31">
        <f t="shared" si="77"/>
        <v>50</v>
      </c>
      <c r="B55" s="37">
        <f>$A54</f>
        <v>49</v>
      </c>
      <c r="C55">
        <f t="shared" ca="1" si="91"/>
        <v>12</v>
      </c>
      <c r="D55" t="b">
        <v>0</v>
      </c>
      <c r="E55" t="b">
        <v>0</v>
      </c>
      <c r="F55" t="b">
        <v>0</v>
      </c>
      <c r="H55" s="47" t="str">
        <f ca="1">IF($CA55&lt;3,"M-M","Mat")&amp;IF($CF55=TRUE,"&amp;BBT","")&amp;IF($DX55&lt;&gt;0,"-mate EL","")&amp;IF($DM55," Aut","")&amp;IF($DN55," Win","")&amp;IF($DO55," Spr","")&amp;" Scan "&amp;$DP55&amp;" (F"&amp;3+IFERROR(1*$AP55,0)&amp;3+IFERROR(1*$AS55,0)&amp;"N"&amp;$AX55&amp;$AY55&amp;")"</f>
        <v>Mat Spr Scan 0 (F33N14)</v>
      </c>
      <c r="I55" s="13" t="str">
        <f ca="1">IF(MATCH(H55,H$5:H55,0)=(COUNTA(H$5:H55)),"-","Dup")</f>
        <v>-</v>
      </c>
      <c r="J55" s="27" t="str">
        <f t="shared" ca="1" si="117"/>
        <v>-</v>
      </c>
      <c r="K55" s="27" t="str">
        <f t="shared" ca="1" si="117"/>
        <v>-</v>
      </c>
      <c r="L55" s="27" t="str">
        <f t="shared" ca="1" si="117"/>
        <v>-</v>
      </c>
      <c r="M55" s="27" t="str">
        <f t="shared" ca="1" si="117"/>
        <v>-</v>
      </c>
      <c r="N55" s="27" t="str">
        <f t="shared" ca="1" si="117"/>
        <v>-</v>
      </c>
      <c r="O55" s="27" t="str">
        <f t="shared" ca="1" si="117"/>
        <v>-</v>
      </c>
      <c r="P55" s="27" t="str">
        <f t="shared" ca="1" si="117"/>
        <v>-</v>
      </c>
      <c r="Q55" s="27">
        <f t="shared" ca="1" si="117"/>
        <v>0</v>
      </c>
      <c r="R55" s="27">
        <f t="shared" ca="1" si="117"/>
        <v>0</v>
      </c>
      <c r="S55" s="27" t="str">
        <f t="shared" ca="1" si="117"/>
        <v>-</v>
      </c>
      <c r="T55" s="27" t="str">
        <f t="shared" ca="1" si="117"/>
        <v>-</v>
      </c>
      <c r="U55" s="27">
        <f t="shared" ca="1" si="115"/>
        <v>1</v>
      </c>
      <c r="V55" s="27">
        <f t="shared" ca="1" si="117"/>
        <v>1</v>
      </c>
      <c r="W55" s="27">
        <f t="shared" ca="1" si="115"/>
        <v>1</v>
      </c>
      <c r="X55" s="27">
        <f t="shared" ca="1" si="115"/>
        <v>1</v>
      </c>
      <c r="Y55" s="27" t="str">
        <f t="shared" ca="1" si="115"/>
        <v>-</v>
      </c>
      <c r="Z55" s="27">
        <f t="shared" ca="1" si="115"/>
        <v>1</v>
      </c>
      <c r="AA55" s="27" t="str">
        <f t="shared" ca="1" si="115"/>
        <v>-</v>
      </c>
      <c r="AB55" s="27" t="str">
        <f t="shared" ca="1" si="115"/>
        <v>-</v>
      </c>
      <c r="AC55" s="27">
        <f t="shared" ca="1" si="118"/>
        <v>1</v>
      </c>
      <c r="AD55" s="27">
        <f t="shared" ca="1" si="118"/>
        <v>1</v>
      </c>
      <c r="AE55" s="27" t="str">
        <f t="shared" ca="1" si="118"/>
        <v>-</v>
      </c>
      <c r="AF55" s="27" t="str">
        <f t="shared" ca="1" si="118"/>
        <v>-</v>
      </c>
      <c r="AG55" s="27" t="str">
        <f t="shared" ca="1" si="118"/>
        <v>-</v>
      </c>
      <c r="AH55" s="27" t="str">
        <f t="shared" ca="1" si="118"/>
        <v>-</v>
      </c>
      <c r="AI55" s="27" t="str">
        <f t="shared" ca="1" si="118"/>
        <v>-</v>
      </c>
      <c r="AJ55" s="27" t="str">
        <f t="shared" ca="1" si="116"/>
        <v>-</v>
      </c>
      <c r="AK55" s="27" t="str">
        <f t="shared" ca="1" si="116"/>
        <v>-</v>
      </c>
      <c r="AL55" s="27" t="str">
        <f t="shared" ca="1" si="116"/>
        <v>-</v>
      </c>
      <c r="AM55" s="27" t="str">
        <f t="shared" ca="1" si="116"/>
        <v>-</v>
      </c>
      <c r="AN55" s="27" t="str">
        <f t="shared" ca="1" si="116"/>
        <v>-</v>
      </c>
      <c r="AO55" s="27" t="str">
        <f t="shared" ca="1" si="116"/>
        <v>-</v>
      </c>
      <c r="AP55" s="27" t="str">
        <f t="shared" ca="1" si="116"/>
        <v>-</v>
      </c>
      <c r="AQ55" s="27" t="str">
        <f t="shared" ca="1" si="116"/>
        <v>-</v>
      </c>
      <c r="AR55" s="27" t="str">
        <f t="shared" ca="1" si="116"/>
        <v>-</v>
      </c>
      <c r="AS55" s="27" t="str">
        <f t="shared" ca="1" si="116"/>
        <v>-</v>
      </c>
      <c r="AT55" s="27" t="str">
        <f t="shared" ca="1" si="113"/>
        <v>-</v>
      </c>
      <c r="AU55" s="27" t="str">
        <f t="shared" ca="1" si="113"/>
        <v>-</v>
      </c>
      <c r="AV55" s="27" t="str">
        <f t="shared" ca="1" si="113"/>
        <v>-</v>
      </c>
      <c r="AW55" s="27" t="str">
        <f t="shared" ca="1" si="113"/>
        <v>-</v>
      </c>
      <c r="AX55" s="27">
        <f t="shared" ca="1" si="113"/>
        <v>1</v>
      </c>
      <c r="AY55" s="27">
        <f t="shared" ca="1" si="113"/>
        <v>4</v>
      </c>
      <c r="AZ55" s="27">
        <f t="shared" ca="1" si="113"/>
        <v>0</v>
      </c>
      <c r="BA55" s="27">
        <f t="shared" ca="1" si="113"/>
        <v>1</v>
      </c>
      <c r="BB55" s="27">
        <f t="shared" ca="1" si="113"/>
        <v>-1</v>
      </c>
      <c r="BC55" s="27" t="str">
        <f t="shared" ca="1" si="103"/>
        <v>-</v>
      </c>
      <c r="BD55" s="27" t="str">
        <f t="shared" ca="1" si="103"/>
        <v>-</v>
      </c>
      <c r="BE55" s="27" t="str">
        <f t="shared" ca="1" si="103"/>
        <v>-</v>
      </c>
      <c r="BF55" s="27" t="str">
        <f t="shared" ca="1" si="103"/>
        <v>-</v>
      </c>
      <c r="BG55" s="27" t="str">
        <f t="shared" ca="1" si="103"/>
        <v>-</v>
      </c>
      <c r="BH55" s="50">
        <f t="shared" ca="1" si="119"/>
        <v>0.3</v>
      </c>
      <c r="BI55" s="50">
        <f t="shared" ca="1" si="119"/>
        <v>0.7</v>
      </c>
      <c r="BJ55" s="50">
        <f t="shared" ca="1" si="119"/>
        <v>-0.4</v>
      </c>
      <c r="BK55" s="50">
        <f t="shared" ca="1" si="119"/>
        <v>1.5</v>
      </c>
      <c r="BL55" s="27" t="str">
        <f t="shared" ca="1" si="114"/>
        <v>-</v>
      </c>
      <c r="BM55" s="27" t="str">
        <f t="shared" ca="1" si="114"/>
        <v>-</v>
      </c>
      <c r="BN55" s="27">
        <f t="shared" ca="1" si="120"/>
        <v>12</v>
      </c>
      <c r="BO55" s="27">
        <f t="shared" ca="1" si="120"/>
        <v>12</v>
      </c>
      <c r="BP55" s="27">
        <f t="shared" ca="1" si="120"/>
        <v>144</v>
      </c>
      <c r="BQ55" s="27">
        <f t="shared" ca="1" si="120"/>
        <v>144</v>
      </c>
      <c r="BR55" s="27" t="str">
        <f t="shared" ca="1" si="120"/>
        <v>-</v>
      </c>
      <c r="BS55" s="27" t="str">
        <f t="shared" ca="1" si="120"/>
        <v>-</v>
      </c>
      <c r="BT55" s="27" t="str">
        <f t="shared" ca="1" si="120"/>
        <v>-</v>
      </c>
      <c r="BU55" s="27" t="str">
        <f t="shared" ca="1" si="120"/>
        <v>-</v>
      </c>
      <c r="BV55" s="27" t="str">
        <f t="shared" ca="1" si="120"/>
        <v>-</v>
      </c>
      <c r="BW55" s="27" t="str">
        <f t="shared" ca="1" si="120"/>
        <v>-</v>
      </c>
      <c r="BX55" s="27" t="str">
        <f t="shared" ca="1" si="120"/>
        <v>-</v>
      </c>
      <c r="BY55" s="27" t="str">
        <f t="shared" ca="1" si="120"/>
        <v>-</v>
      </c>
      <c r="BZ55" s="27" t="str">
        <f t="shared" ca="1" si="120"/>
        <v>-</v>
      </c>
      <c r="CA55" s="27">
        <f t="shared" ca="1" si="120"/>
        <v>5</v>
      </c>
      <c r="CB55" s="27" t="str">
        <f t="shared" ca="1" si="120"/>
        <v>-</v>
      </c>
      <c r="CC55" s="27" t="str">
        <f t="shared" ca="1" si="120"/>
        <v>-</v>
      </c>
      <c r="CD55" s="27" t="str">
        <f t="shared" ca="1" si="122"/>
        <v>-</v>
      </c>
      <c r="CE55" s="27" t="str">
        <f t="shared" ca="1" si="122"/>
        <v>-</v>
      </c>
      <c r="CF55" s="27" t="str">
        <f t="shared" ca="1" si="122"/>
        <v>-</v>
      </c>
      <c r="CG55" s="27" t="str">
        <f t="shared" ca="1" si="122"/>
        <v>-</v>
      </c>
      <c r="CH55" s="27">
        <f t="shared" ca="1" si="122"/>
        <v>0</v>
      </c>
      <c r="CI55" s="27" t="str">
        <f t="shared" ca="1" si="122"/>
        <v>-</v>
      </c>
      <c r="CJ55" s="27">
        <f t="shared" ca="1" si="122"/>
        <v>1</v>
      </c>
      <c r="CK55" s="27">
        <f t="shared" ca="1" si="122"/>
        <v>0</v>
      </c>
      <c r="CL55" s="27">
        <f t="shared" ca="1" si="122"/>
        <v>1</v>
      </c>
      <c r="CM55" s="27">
        <f t="shared" ca="1" si="122"/>
        <v>1</v>
      </c>
      <c r="CN55" s="27">
        <f t="shared" ca="1" si="122"/>
        <v>1</v>
      </c>
      <c r="CO55" s="27">
        <f t="shared" ca="1" si="122"/>
        <v>0</v>
      </c>
      <c r="CP55" s="27">
        <f t="shared" ca="1" si="122"/>
        <v>0</v>
      </c>
      <c r="CQ55" s="27">
        <f t="shared" ca="1" si="122"/>
        <v>0</v>
      </c>
      <c r="CR55" s="27">
        <f t="shared" ca="1" si="122"/>
        <v>-1.29</v>
      </c>
      <c r="CS55" s="27">
        <f t="shared" ca="1" si="122"/>
        <v>0.95</v>
      </c>
      <c r="CT55" s="27">
        <f t="shared" ca="1" si="121"/>
        <v>-1.67</v>
      </c>
      <c r="CU55" s="27">
        <f t="shared" ca="1" si="121"/>
        <v>0.05</v>
      </c>
      <c r="CV55" s="27">
        <f t="shared" ca="1" si="121"/>
        <v>0.22</v>
      </c>
      <c r="CW55" s="27">
        <f t="shared" ca="1" si="121"/>
        <v>-0.37</v>
      </c>
      <c r="CX55" s="27">
        <f t="shared" ca="1" si="121"/>
        <v>0</v>
      </c>
      <c r="CY55" s="27">
        <f t="shared" ca="1" si="121"/>
        <v>1</v>
      </c>
      <c r="CZ55" s="27">
        <f t="shared" ca="1" si="121"/>
        <v>0</v>
      </c>
      <c r="DA55" s="27">
        <f t="shared" ca="1" si="121"/>
        <v>0</v>
      </c>
      <c r="DB55" s="27">
        <f t="shared" ca="1" si="121"/>
        <v>0</v>
      </c>
      <c r="DC55" s="27">
        <f t="shared" ca="1" si="121"/>
        <v>0</v>
      </c>
      <c r="DD55" s="27">
        <f t="shared" ca="1" si="121"/>
        <v>0</v>
      </c>
      <c r="DE55" s="27">
        <f t="shared" ca="1" si="121"/>
        <v>0</v>
      </c>
      <c r="DF55" s="27">
        <f t="shared" ca="1" si="121"/>
        <v>0</v>
      </c>
      <c r="DG55" s="27" t="str">
        <f t="shared" ca="1" si="123"/>
        <v>-</v>
      </c>
      <c r="DH55" s="27" t="str">
        <f t="shared" ca="1" si="123"/>
        <v>-</v>
      </c>
      <c r="DI55" s="27" t="str">
        <f t="shared" ca="1" si="123"/>
        <v>-</v>
      </c>
      <c r="DJ55" s="27" t="str">
        <f t="shared" ca="1" si="123"/>
        <v>-</v>
      </c>
      <c r="DK55" s="27" t="str">
        <f t="shared" ca="1" si="123"/>
        <v>-</v>
      </c>
      <c r="DL55" s="27" t="str">
        <f t="shared" ca="1" si="123"/>
        <v>-</v>
      </c>
      <c r="DM55" s="49" t="b">
        <f t="shared" ca="1" si="128"/>
        <v>0</v>
      </c>
      <c r="DN55" s="49" t="b">
        <f t="shared" ca="1" si="128"/>
        <v>0</v>
      </c>
      <c r="DO55" s="49" t="b">
        <f t="shared" ca="1" si="128"/>
        <v>1</v>
      </c>
      <c r="DP55" s="49">
        <f t="shared" ca="1" si="128"/>
        <v>0</v>
      </c>
      <c r="DQ55" s="27" t="str">
        <f t="shared" ca="1" si="124"/>
        <v>-</v>
      </c>
      <c r="DR55" s="27" t="str">
        <f t="shared" ca="1" si="124"/>
        <v>-</v>
      </c>
      <c r="DS55" s="27" t="str">
        <f t="shared" ca="1" si="124"/>
        <v>-</v>
      </c>
      <c r="DT55" s="27" t="str">
        <f t="shared" ca="1" si="124"/>
        <v>-</v>
      </c>
      <c r="DU55" s="27" t="str">
        <f t="shared" ca="1" si="125"/>
        <v>-</v>
      </c>
      <c r="DV55" s="27" t="b">
        <f t="shared" ca="1" si="125"/>
        <v>1</v>
      </c>
      <c r="DW55" s="27" t="str">
        <f t="shared" ca="1" si="125"/>
        <v>-</v>
      </c>
      <c r="DX55" s="27">
        <f t="shared" ca="1" si="125"/>
        <v>0</v>
      </c>
      <c r="DY55" s="27" t="str">
        <f t="shared" ca="1" si="125"/>
        <v>-</v>
      </c>
      <c r="DZ55" s="27" t="str">
        <f t="shared" ca="1" si="125"/>
        <v>-</v>
      </c>
      <c r="EA55" s="27" t="str">
        <f t="shared" ca="1" si="126"/>
        <v>-</v>
      </c>
      <c r="EB55" s="27" t="str">
        <f t="shared" ca="1" si="126"/>
        <v>-</v>
      </c>
      <c r="EC55" s="27">
        <f t="shared" ca="1" si="126"/>
        <v>1</v>
      </c>
      <c r="ED55" s="27">
        <f t="shared" ca="1" si="126"/>
        <v>0</v>
      </c>
      <c r="EE55" s="27">
        <f t="shared" ca="1" si="126"/>
        <v>1</v>
      </c>
      <c r="EF55" s="27">
        <f t="shared" ca="1" si="126"/>
        <v>1</v>
      </c>
      <c r="EG55" s="27">
        <f t="shared" ca="1" si="126"/>
        <v>0</v>
      </c>
      <c r="EH55" s="27" t="str">
        <f t="shared" ca="1" si="126"/>
        <v>-</v>
      </c>
      <c r="EI55" s="27" t="str">
        <f t="shared" ca="1" si="126"/>
        <v>-</v>
      </c>
      <c r="EJ55" s="27" t="str">
        <f t="shared" ca="1" si="126"/>
        <v>-</v>
      </c>
      <c r="EK55" s="27" t="str">
        <f t="shared" ca="1" si="126"/>
        <v>-</v>
      </c>
      <c r="EL55" s="27">
        <f t="shared" ca="1" si="127"/>
        <v>1</v>
      </c>
      <c r="EM55" s="27">
        <f t="shared" ca="1" si="127"/>
        <v>1</v>
      </c>
      <c r="EN55" s="27">
        <f t="shared" ca="1" si="127"/>
        <v>1</v>
      </c>
      <c r="EO55" s="27">
        <f t="shared" ca="1" si="127"/>
        <v>0</v>
      </c>
      <c r="EP55" s="27" t="str">
        <f t="shared" ca="1" si="127"/>
        <v>-</v>
      </c>
      <c r="EQ55" s="27" t="str">
        <f t="shared" ca="1" si="127"/>
        <v>-</v>
      </c>
      <c r="ER55" s="27">
        <f t="shared" ca="1" si="127"/>
        <v>0</v>
      </c>
      <c r="ES55" s="27">
        <f t="shared" ca="1" si="127"/>
        <v>0</v>
      </c>
      <c r="ET55" s="34">
        <v>0</v>
      </c>
    </row>
    <row r="56" spans="1:150" outlineLevel="2">
      <c r="A56" s="31">
        <f t="shared" si="77"/>
        <v>51</v>
      </c>
      <c r="B56" s="44">
        <f>$A$16</f>
        <v>11</v>
      </c>
      <c r="C56">
        <f t="shared" ca="1" si="91"/>
        <v>12</v>
      </c>
      <c r="D56" t="b">
        <f t="shared" ca="1" si="92"/>
        <v>0</v>
      </c>
      <c r="E56" t="b">
        <v>0</v>
      </c>
      <c r="F56" t="b">
        <f t="shared" ca="1" si="92"/>
        <v>0</v>
      </c>
      <c r="H56" s="47" t="str">
        <f ca="1">IF($CA56&lt;3,"M-M","Mat")&amp;IF($CF56=TRUE,"&amp;BBT","")&amp;IF($DX56&lt;&gt;0,"-mate EL","")&amp;IF($DM56," Aut","")&amp;IF($DN56," Win","")&amp;IF($DO56," Spr","")&amp;" Scan "&amp;$DP56&amp;" (F"&amp;3+IFERROR(1*$AP56,0)&amp;3+IFERROR(1*$AS56,0)&amp;"N"&amp;$AX56&amp;$AY56&amp;")"</f>
        <v>Mat-mate EL Aut Scan 3 (F33N14)</v>
      </c>
      <c r="I56" s="13" t="str">
        <f ca="1">IF(MATCH(H56,H$5:H56,0)=(COUNTA(H$5:H56)),"-","Dup")</f>
        <v>-</v>
      </c>
      <c r="J56" s="27" t="str">
        <f t="shared" ca="1" si="117"/>
        <v>-</v>
      </c>
      <c r="K56" s="27" t="str">
        <f t="shared" ca="1" si="117"/>
        <v>-</v>
      </c>
      <c r="L56" s="27" t="str">
        <f t="shared" ca="1" si="117"/>
        <v>-</v>
      </c>
      <c r="M56" s="27" t="str">
        <f t="shared" ca="1" si="117"/>
        <v>-</v>
      </c>
      <c r="N56" s="27" t="str">
        <f t="shared" ca="1" si="117"/>
        <v>-</v>
      </c>
      <c r="O56" s="27" t="str">
        <f t="shared" ca="1" si="117"/>
        <v>-</v>
      </c>
      <c r="P56" s="27" t="str">
        <f t="shared" ca="1" si="117"/>
        <v>-</v>
      </c>
      <c r="Q56" s="27">
        <f t="shared" ca="1" si="117"/>
        <v>0</v>
      </c>
      <c r="R56" s="27">
        <f t="shared" ca="1" si="117"/>
        <v>0</v>
      </c>
      <c r="S56" s="27" t="str">
        <f t="shared" ca="1" si="117"/>
        <v>-</v>
      </c>
      <c r="T56" s="27" t="str">
        <f t="shared" ca="1" si="117"/>
        <v>-</v>
      </c>
      <c r="U56" s="27">
        <f t="shared" ca="1" si="115"/>
        <v>1</v>
      </c>
      <c r="V56" s="27">
        <f t="shared" ca="1" si="117"/>
        <v>1</v>
      </c>
      <c r="W56" s="27">
        <f t="shared" ca="1" si="115"/>
        <v>1</v>
      </c>
      <c r="X56" s="27">
        <f t="shared" ca="1" si="115"/>
        <v>1</v>
      </c>
      <c r="Y56" s="27" t="str">
        <f t="shared" ca="1" si="115"/>
        <v>-</v>
      </c>
      <c r="Z56" s="27">
        <f t="shared" ca="1" si="115"/>
        <v>1</v>
      </c>
      <c r="AA56" s="27" t="str">
        <f t="shared" ca="1" si="115"/>
        <v>-</v>
      </c>
      <c r="AB56" s="27" t="str">
        <f t="shared" ca="1" si="115"/>
        <v>-</v>
      </c>
      <c r="AC56" s="27">
        <f t="shared" ca="1" si="118"/>
        <v>1</v>
      </c>
      <c r="AD56" s="27">
        <f t="shared" ca="1" si="118"/>
        <v>1</v>
      </c>
      <c r="AE56" s="27" t="str">
        <f t="shared" ca="1" si="118"/>
        <v>-</v>
      </c>
      <c r="AF56" s="27" t="str">
        <f t="shared" ca="1" si="118"/>
        <v>-</v>
      </c>
      <c r="AG56" s="27" t="str">
        <f t="shared" ca="1" si="118"/>
        <v>-</v>
      </c>
      <c r="AH56" s="27" t="str">
        <f t="shared" ca="1" si="118"/>
        <v>-</v>
      </c>
      <c r="AI56" s="27" t="str">
        <f t="shared" ca="1" si="118"/>
        <v>-</v>
      </c>
      <c r="AJ56" s="27" t="str">
        <f t="shared" ca="1" si="116"/>
        <v>-</v>
      </c>
      <c r="AK56" s="27" t="str">
        <f t="shared" ca="1" si="116"/>
        <v>-</v>
      </c>
      <c r="AL56" s="27" t="str">
        <f t="shared" ca="1" si="116"/>
        <v>-</v>
      </c>
      <c r="AM56" s="27" t="str">
        <f t="shared" ca="1" si="116"/>
        <v>-</v>
      </c>
      <c r="AN56" s="27" t="str">
        <f t="shared" ca="1" si="116"/>
        <v>-</v>
      </c>
      <c r="AO56" s="27" t="str">
        <f t="shared" ca="1" si="116"/>
        <v>-</v>
      </c>
      <c r="AP56" s="27" t="str">
        <f t="shared" ca="1" si="116"/>
        <v>-</v>
      </c>
      <c r="AQ56" s="27" t="str">
        <f t="shared" ca="1" si="116"/>
        <v>-</v>
      </c>
      <c r="AR56" s="27" t="str">
        <f t="shared" ca="1" si="116"/>
        <v>-</v>
      </c>
      <c r="AS56" s="27" t="str">
        <f t="shared" ca="1" si="116"/>
        <v>-</v>
      </c>
      <c r="AT56" s="27" t="str">
        <f t="shared" ca="1" si="113"/>
        <v>-</v>
      </c>
      <c r="AU56" s="27" t="str">
        <f t="shared" ca="1" si="113"/>
        <v>-</v>
      </c>
      <c r="AV56" s="27" t="str">
        <f t="shared" ca="1" si="113"/>
        <v>-</v>
      </c>
      <c r="AW56" s="27" t="str">
        <f t="shared" ca="1" si="113"/>
        <v>-</v>
      </c>
      <c r="AX56" s="49">
        <f ca="1">OFFSET(AX56,-4,0)</f>
        <v>1</v>
      </c>
      <c r="AY56" s="49">
        <f ca="1">OFFSET(AY56,-4,0)</f>
        <v>4</v>
      </c>
      <c r="AZ56" s="49">
        <f ca="1">OFFSET(AZ56,-4,0)</f>
        <v>0</v>
      </c>
      <c r="BA56" s="49">
        <f ca="1">OFFSET(BA56,-4,0)</f>
        <v>1</v>
      </c>
      <c r="BB56" s="49">
        <f ca="1">OFFSET(BB56,-4,0)</f>
        <v>-1</v>
      </c>
      <c r="BC56" s="27" t="str">
        <f t="shared" ca="1" si="103"/>
        <v>-</v>
      </c>
      <c r="BD56" s="27" t="str">
        <f t="shared" ca="1" si="103"/>
        <v>-</v>
      </c>
      <c r="BE56" s="27" t="str">
        <f t="shared" ca="1" si="103"/>
        <v>-</v>
      </c>
      <c r="BF56" s="27" t="str">
        <f t="shared" ca="1" si="103"/>
        <v>-</v>
      </c>
      <c r="BG56" s="27" t="str">
        <f t="shared" ca="1" si="103"/>
        <v>-</v>
      </c>
      <c r="BH56" s="26">
        <v>0.1</v>
      </c>
      <c r="BI56" s="26">
        <v>0.5</v>
      </c>
      <c r="BJ56" s="26">
        <v>-0.4</v>
      </c>
      <c r="BK56" s="26">
        <v>1</v>
      </c>
      <c r="BL56" s="27" t="str">
        <f t="shared" ca="1" si="114"/>
        <v>-</v>
      </c>
      <c r="BM56" s="27" t="str">
        <f t="shared" ca="1" si="114"/>
        <v>-</v>
      </c>
      <c r="BN56" s="27">
        <f t="shared" ca="1" si="120"/>
        <v>12</v>
      </c>
      <c r="BO56" s="27">
        <f t="shared" ca="1" si="120"/>
        <v>12</v>
      </c>
      <c r="BP56" s="27">
        <f t="shared" ca="1" si="120"/>
        <v>144</v>
      </c>
      <c r="BQ56" s="27">
        <f t="shared" ca="1" si="120"/>
        <v>144</v>
      </c>
      <c r="BR56" s="27" t="str">
        <f t="shared" ca="1" si="120"/>
        <v>-</v>
      </c>
      <c r="BS56" s="27" t="str">
        <f t="shared" ca="1" si="120"/>
        <v>-</v>
      </c>
      <c r="BT56" s="27" t="str">
        <f t="shared" ca="1" si="120"/>
        <v>-</v>
      </c>
      <c r="BU56" s="27" t="str">
        <f t="shared" ca="1" si="120"/>
        <v>-</v>
      </c>
      <c r="BV56" s="27" t="str">
        <f t="shared" ca="1" si="120"/>
        <v>-</v>
      </c>
      <c r="BW56" s="27" t="str">
        <f t="shared" ca="1" si="120"/>
        <v>-</v>
      </c>
      <c r="BX56" s="27" t="str">
        <f t="shared" ca="1" si="120"/>
        <v>-</v>
      </c>
      <c r="BY56" s="27" t="str">
        <f t="shared" ca="1" si="120"/>
        <v>-</v>
      </c>
      <c r="BZ56" s="27" t="str">
        <f t="shared" ca="1" si="120"/>
        <v>-</v>
      </c>
      <c r="CA56" s="27">
        <f t="shared" ca="1" si="120"/>
        <v>5</v>
      </c>
      <c r="CB56" s="27" t="str">
        <f t="shared" ca="1" si="120"/>
        <v>-</v>
      </c>
      <c r="CC56" s="27" t="str">
        <f t="shared" ca="1" si="120"/>
        <v>-</v>
      </c>
      <c r="CD56" s="27" t="str">
        <f t="shared" ca="1" si="122"/>
        <v>-</v>
      </c>
      <c r="CE56" s="27" t="str">
        <f t="shared" ca="1" si="122"/>
        <v>-</v>
      </c>
      <c r="CF56" s="27" t="str">
        <f t="shared" ca="1" si="122"/>
        <v>-</v>
      </c>
      <c r="CG56" s="27" t="str">
        <f t="shared" ca="1" si="122"/>
        <v>-</v>
      </c>
      <c r="CH56" s="27">
        <f t="shared" ca="1" si="122"/>
        <v>0</v>
      </c>
      <c r="CI56" s="27" t="str">
        <f t="shared" ca="1" si="122"/>
        <v>-</v>
      </c>
      <c r="CJ56" s="27">
        <f t="shared" ca="1" si="122"/>
        <v>1</v>
      </c>
      <c r="CK56" s="27">
        <f t="shared" ca="1" si="122"/>
        <v>0</v>
      </c>
      <c r="CL56" s="27">
        <f t="shared" ca="1" si="122"/>
        <v>1</v>
      </c>
      <c r="CM56" s="27">
        <f t="shared" ca="1" si="122"/>
        <v>1</v>
      </c>
      <c r="CN56" s="27">
        <f t="shared" ca="1" si="122"/>
        <v>1</v>
      </c>
      <c r="CO56" s="27">
        <f t="shared" ca="1" si="122"/>
        <v>0</v>
      </c>
      <c r="CP56" s="27">
        <f t="shared" ca="1" si="122"/>
        <v>0</v>
      </c>
      <c r="CQ56" s="27">
        <f t="shared" ca="1" si="122"/>
        <v>0</v>
      </c>
      <c r="CR56" s="27">
        <f t="shared" ca="1" si="122"/>
        <v>-1.29</v>
      </c>
      <c r="CS56" s="27">
        <f t="shared" ca="1" si="122"/>
        <v>0.95</v>
      </c>
      <c r="CT56" s="27">
        <f t="shared" ca="1" si="121"/>
        <v>-1.67</v>
      </c>
      <c r="CU56" s="27">
        <f t="shared" ca="1" si="121"/>
        <v>0.05</v>
      </c>
      <c r="CV56" s="27">
        <f t="shared" ca="1" si="121"/>
        <v>0.22</v>
      </c>
      <c r="CW56" s="27">
        <f t="shared" ca="1" si="121"/>
        <v>-0.37</v>
      </c>
      <c r="CX56" s="27">
        <f t="shared" ca="1" si="121"/>
        <v>0</v>
      </c>
      <c r="CY56" s="27">
        <f t="shared" ca="1" si="121"/>
        <v>1</v>
      </c>
      <c r="CZ56" s="49">
        <f t="shared" ref="CZ56:DF67" ca="1" si="129">OFFSET(CZ56,-12,0)</f>
        <v>0</v>
      </c>
      <c r="DA56" s="27">
        <f t="shared" ref="DA56:DA67" ca="1" si="130">OFFSET(DA$5,$B56,0)</f>
        <v>0</v>
      </c>
      <c r="DB56" s="49">
        <f t="shared" ca="1" si="129"/>
        <v>0</v>
      </c>
      <c r="DC56" s="49">
        <f t="shared" ca="1" si="129"/>
        <v>0</v>
      </c>
      <c r="DD56" s="49">
        <f t="shared" ca="1" si="129"/>
        <v>0</v>
      </c>
      <c r="DE56" s="49">
        <f t="shared" ca="1" si="129"/>
        <v>0</v>
      </c>
      <c r="DF56" s="49">
        <f t="shared" ca="1" si="129"/>
        <v>0</v>
      </c>
      <c r="DG56" s="27" t="str">
        <f t="shared" ca="1" si="123"/>
        <v>-</v>
      </c>
      <c r="DH56" s="27" t="str">
        <f t="shared" ca="1" si="123"/>
        <v>-</v>
      </c>
      <c r="DI56" s="27" t="str">
        <f t="shared" ca="1" si="123"/>
        <v>-</v>
      </c>
      <c r="DJ56" s="27" t="str">
        <f t="shared" ca="1" si="123"/>
        <v>-</v>
      </c>
      <c r="DK56" s="27" t="str">
        <f t="shared" ca="1" si="123"/>
        <v>-</v>
      </c>
      <c r="DL56" s="27" t="str">
        <f t="shared" ca="1" si="123"/>
        <v>-</v>
      </c>
      <c r="DM56" s="49" t="b">
        <f t="shared" ca="1" si="128"/>
        <v>1</v>
      </c>
      <c r="DN56" s="49" t="b">
        <f t="shared" ca="1" si="128"/>
        <v>0</v>
      </c>
      <c r="DO56" s="49" t="b">
        <f t="shared" ca="1" si="128"/>
        <v>0</v>
      </c>
      <c r="DP56" s="49">
        <f t="shared" ca="1" si="128"/>
        <v>3</v>
      </c>
      <c r="DQ56" s="233" t="str">
        <f t="shared" ca="1" si="128"/>
        <v>-</v>
      </c>
      <c r="DR56" s="233" t="str">
        <f t="shared" ca="1" si="128"/>
        <v>-</v>
      </c>
      <c r="DS56" s="233" t="str">
        <f t="shared" ca="1" si="128"/>
        <v>-</v>
      </c>
      <c r="DT56" s="233" t="str">
        <f t="shared" ca="1" si="128"/>
        <v>-</v>
      </c>
      <c r="DU56" s="27" t="str">
        <f t="shared" ca="1" si="125"/>
        <v>-</v>
      </c>
      <c r="DV56" s="27" t="b">
        <f t="shared" ca="1" si="125"/>
        <v>1</v>
      </c>
      <c r="DW56" s="27" t="str">
        <f t="shared" ca="1" si="125"/>
        <v>-</v>
      </c>
      <c r="DX56" s="27">
        <f t="shared" ca="1" si="125"/>
        <v>0.99</v>
      </c>
      <c r="DY56" s="27" t="str">
        <f t="shared" ca="1" si="125"/>
        <v>-</v>
      </c>
      <c r="DZ56" s="233" t="str">
        <f t="shared" ref="DZ56:DZ67" ca="1" si="131">OFFSET(DZ56,-12,0)</f>
        <v>-</v>
      </c>
      <c r="EA56" s="27" t="str">
        <f t="shared" ca="1" si="126"/>
        <v>-</v>
      </c>
      <c r="EB56" s="27" t="str">
        <f t="shared" ca="1" si="126"/>
        <v>-</v>
      </c>
      <c r="EC56" s="27">
        <f t="shared" ca="1" si="126"/>
        <v>1</v>
      </c>
      <c r="ED56" s="27">
        <f t="shared" ca="1" si="126"/>
        <v>0</v>
      </c>
      <c r="EE56" s="27">
        <f t="shared" ca="1" si="126"/>
        <v>1</v>
      </c>
      <c r="EF56" s="27">
        <f t="shared" ca="1" si="126"/>
        <v>1</v>
      </c>
      <c r="EG56" s="27">
        <f t="shared" ca="1" si="126"/>
        <v>0</v>
      </c>
      <c r="EH56" s="27" t="str">
        <f t="shared" ca="1" si="126"/>
        <v>-</v>
      </c>
      <c r="EI56" s="27" t="str">
        <f t="shared" ca="1" si="126"/>
        <v>-</v>
      </c>
      <c r="EJ56" s="27" t="str">
        <f t="shared" ca="1" si="126"/>
        <v>-</v>
      </c>
      <c r="EK56" s="27" t="str">
        <f t="shared" ca="1" si="126"/>
        <v>-</v>
      </c>
      <c r="EL56" s="27">
        <f t="shared" ca="1" si="127"/>
        <v>1</v>
      </c>
      <c r="EM56" s="27">
        <f t="shared" ca="1" si="127"/>
        <v>1</v>
      </c>
      <c r="EN56" s="27">
        <f t="shared" ca="1" si="127"/>
        <v>1</v>
      </c>
      <c r="EO56" s="27">
        <f t="shared" ca="1" si="127"/>
        <v>0</v>
      </c>
      <c r="EP56" s="27" t="str">
        <f t="shared" ca="1" si="127"/>
        <v>-</v>
      </c>
      <c r="EQ56" s="27" t="str">
        <f t="shared" ca="1" si="127"/>
        <v>-</v>
      </c>
      <c r="ER56" s="27">
        <f t="shared" ca="1" si="127"/>
        <v>0</v>
      </c>
      <c r="ES56" s="27">
        <f t="shared" ca="1" si="127"/>
        <v>0</v>
      </c>
      <c r="ET56" s="34">
        <v>0</v>
      </c>
    </row>
    <row r="57" spans="1:150" outlineLevel="3">
      <c r="A57" s="31">
        <f t="shared" si="77"/>
        <v>52</v>
      </c>
      <c r="B57" s="37">
        <f>$A56</f>
        <v>51</v>
      </c>
      <c r="C57">
        <f t="shared" ca="1" si="91"/>
        <v>12</v>
      </c>
      <c r="D57" t="b">
        <f t="shared" ca="1" si="92"/>
        <v>0</v>
      </c>
      <c r="E57" t="b">
        <v>0</v>
      </c>
      <c r="F57" t="b">
        <f t="shared" ca="1" si="92"/>
        <v>0</v>
      </c>
      <c r="H57" s="47" t="str">
        <f ca="1">IF($CA57&lt;3,"M-M","Mat")&amp;IF($CF57=TRUE,"&amp;BBT","")&amp;IF($DX57&lt;&gt;0,"-mate EL","")&amp;IF($DM57," Aut","")&amp;IF($DN57," Win","")&amp;IF($DO57," Spr","")&amp;" Scan "&amp;$DP57&amp;" (F"&amp;3+IFERROR(1*$AP57,0)&amp;3+IFERROR(1*$AS57,0)&amp;"N"&amp;$AX57&amp;$AY57&amp;")"</f>
        <v>Mat-mate EL Aut Scan 2 (F33N14)</v>
      </c>
      <c r="I57" s="13" t="str">
        <f ca="1">IF(MATCH(H57,H$5:H57,0)=(COUNTA(H$5:H57)),"-","Dup")</f>
        <v>-</v>
      </c>
      <c r="J57" s="27" t="str">
        <f t="shared" ca="1" si="117"/>
        <v>-</v>
      </c>
      <c r="K57" s="27" t="str">
        <f t="shared" ca="1" si="117"/>
        <v>-</v>
      </c>
      <c r="L57" s="27" t="str">
        <f t="shared" ca="1" si="117"/>
        <v>-</v>
      </c>
      <c r="M57" s="27" t="str">
        <f t="shared" ca="1" si="117"/>
        <v>-</v>
      </c>
      <c r="N57" s="27" t="str">
        <f t="shared" ca="1" si="117"/>
        <v>-</v>
      </c>
      <c r="O57" s="27" t="str">
        <f t="shared" ca="1" si="117"/>
        <v>-</v>
      </c>
      <c r="P57" s="27" t="str">
        <f t="shared" ca="1" si="117"/>
        <v>-</v>
      </c>
      <c r="Q57" s="27">
        <f t="shared" ca="1" si="117"/>
        <v>0</v>
      </c>
      <c r="R57" s="27">
        <f t="shared" ca="1" si="117"/>
        <v>0</v>
      </c>
      <c r="S57" s="27" t="str">
        <f t="shared" ca="1" si="117"/>
        <v>-</v>
      </c>
      <c r="T57" s="27" t="str">
        <f t="shared" ca="1" si="117"/>
        <v>-</v>
      </c>
      <c r="U57" s="27">
        <f t="shared" ca="1" si="117"/>
        <v>1</v>
      </c>
      <c r="V57" s="27">
        <f t="shared" ca="1" si="117"/>
        <v>1</v>
      </c>
      <c r="W57" s="27">
        <f t="shared" ca="1" si="117"/>
        <v>1</v>
      </c>
      <c r="X57" s="27">
        <f t="shared" ca="1" si="117"/>
        <v>1</v>
      </c>
      <c r="Y57" s="27" t="str">
        <f t="shared" ca="1" si="117"/>
        <v>-</v>
      </c>
      <c r="Z57" s="27">
        <f t="shared" ref="Z57:AO60" ca="1" si="132">OFFSET(Z$5,$B57,0)</f>
        <v>1</v>
      </c>
      <c r="AA57" s="27" t="str">
        <f t="shared" ca="1" si="132"/>
        <v>-</v>
      </c>
      <c r="AB57" s="27" t="str">
        <f t="shared" ca="1" si="132"/>
        <v>-</v>
      </c>
      <c r="AC57" s="27">
        <f t="shared" ca="1" si="132"/>
        <v>1</v>
      </c>
      <c r="AD57" s="27">
        <f t="shared" ca="1" si="132"/>
        <v>1</v>
      </c>
      <c r="AE57" s="27" t="str">
        <f t="shared" ca="1" si="132"/>
        <v>-</v>
      </c>
      <c r="AF57" s="27" t="str">
        <f t="shared" ca="1" si="132"/>
        <v>-</v>
      </c>
      <c r="AG57" s="27" t="str">
        <f t="shared" ca="1" si="132"/>
        <v>-</v>
      </c>
      <c r="AH57" s="27" t="str">
        <f t="shared" ca="1" si="132"/>
        <v>-</v>
      </c>
      <c r="AI57" s="27" t="str">
        <f t="shared" ca="1" si="132"/>
        <v>-</v>
      </c>
      <c r="AJ57" s="27" t="str">
        <f t="shared" ca="1" si="132"/>
        <v>-</v>
      </c>
      <c r="AK57" s="27" t="str">
        <f t="shared" ca="1" si="132"/>
        <v>-</v>
      </c>
      <c r="AL57" s="27" t="str">
        <f t="shared" ca="1" si="132"/>
        <v>-</v>
      </c>
      <c r="AM57" s="27" t="str">
        <f t="shared" ca="1" si="132"/>
        <v>-</v>
      </c>
      <c r="AN57" s="27" t="str">
        <f t="shared" ca="1" si="132"/>
        <v>-</v>
      </c>
      <c r="AO57" s="27" t="str">
        <f t="shared" ca="1" si="132"/>
        <v>-</v>
      </c>
      <c r="AP57" s="27" t="str">
        <f t="shared" ref="AJ57:AY69" ca="1" si="133">OFFSET(AP$5,$B57,0)</f>
        <v>-</v>
      </c>
      <c r="AQ57" s="27" t="str">
        <f t="shared" ca="1" si="133"/>
        <v>-</v>
      </c>
      <c r="AR57" s="27" t="str">
        <f t="shared" ca="1" si="133"/>
        <v>-</v>
      </c>
      <c r="AS57" s="27" t="str">
        <f t="shared" ca="1" si="133"/>
        <v>-</v>
      </c>
      <c r="AT57" s="27" t="str">
        <f t="shared" ca="1" si="113"/>
        <v>-</v>
      </c>
      <c r="AU57" s="27" t="str">
        <f t="shared" ca="1" si="113"/>
        <v>-</v>
      </c>
      <c r="AV57" s="27" t="str">
        <f t="shared" ca="1" si="113"/>
        <v>-</v>
      </c>
      <c r="AW57" s="27" t="str">
        <f t="shared" ca="1" si="113"/>
        <v>-</v>
      </c>
      <c r="AX57" s="27">
        <f t="shared" ca="1" si="113"/>
        <v>1</v>
      </c>
      <c r="AY57" s="27">
        <f t="shared" ca="1" si="113"/>
        <v>4</v>
      </c>
      <c r="AZ57" s="27">
        <f t="shared" ca="1" si="113"/>
        <v>0</v>
      </c>
      <c r="BA57" s="27">
        <f t="shared" ca="1" si="113"/>
        <v>1</v>
      </c>
      <c r="BB57" s="27">
        <f t="shared" ca="1" si="113"/>
        <v>-1</v>
      </c>
      <c r="BC57" s="27" t="str">
        <f t="shared" ca="1" si="103"/>
        <v>-</v>
      </c>
      <c r="BD57" s="27" t="str">
        <f t="shared" ca="1" si="103"/>
        <v>-</v>
      </c>
      <c r="BE57" s="27" t="str">
        <f t="shared" ca="1" si="103"/>
        <v>-</v>
      </c>
      <c r="BF57" s="27" t="str">
        <f t="shared" ca="1" si="103"/>
        <v>-</v>
      </c>
      <c r="BG57" s="27" t="str">
        <f t="shared" ca="1" si="103"/>
        <v>-</v>
      </c>
      <c r="BH57" s="50">
        <f t="shared" ca="1" si="119"/>
        <v>0.1</v>
      </c>
      <c r="BI57" s="50">
        <f t="shared" ca="1" si="119"/>
        <v>0.5</v>
      </c>
      <c r="BJ57" s="50">
        <f t="shared" ca="1" si="119"/>
        <v>-0.4</v>
      </c>
      <c r="BK57" s="50">
        <f t="shared" ca="1" si="119"/>
        <v>1</v>
      </c>
      <c r="BL57" s="27" t="str">
        <f t="shared" ca="1" si="114"/>
        <v>-</v>
      </c>
      <c r="BM57" s="27" t="str">
        <f t="shared" ca="1" si="114"/>
        <v>-</v>
      </c>
      <c r="BN57" s="27">
        <f t="shared" ca="1" si="120"/>
        <v>12</v>
      </c>
      <c r="BO57" s="27">
        <f t="shared" ca="1" si="120"/>
        <v>12</v>
      </c>
      <c r="BP57" s="27">
        <f t="shared" ca="1" si="120"/>
        <v>144</v>
      </c>
      <c r="BQ57" s="27">
        <f t="shared" ca="1" si="120"/>
        <v>144</v>
      </c>
      <c r="BR57" s="27" t="str">
        <f t="shared" ca="1" si="120"/>
        <v>-</v>
      </c>
      <c r="BS57" s="27" t="str">
        <f t="shared" ca="1" si="120"/>
        <v>-</v>
      </c>
      <c r="BT57" s="27" t="str">
        <f t="shared" ca="1" si="120"/>
        <v>-</v>
      </c>
      <c r="BU57" s="27" t="str">
        <f t="shared" ca="1" si="120"/>
        <v>-</v>
      </c>
      <c r="BV57" s="27" t="str">
        <f t="shared" ca="1" si="120"/>
        <v>-</v>
      </c>
      <c r="BW57" s="27" t="str">
        <f t="shared" ca="1" si="120"/>
        <v>-</v>
      </c>
      <c r="BX57" s="27" t="str">
        <f t="shared" ca="1" si="120"/>
        <v>-</v>
      </c>
      <c r="BY57" s="27" t="str">
        <f t="shared" ca="1" si="120"/>
        <v>-</v>
      </c>
      <c r="BZ57" s="27" t="str">
        <f t="shared" ca="1" si="120"/>
        <v>-</v>
      </c>
      <c r="CA57" s="27">
        <f t="shared" ca="1" si="120"/>
        <v>5</v>
      </c>
      <c r="CB57" s="27" t="str">
        <f t="shared" ca="1" si="120"/>
        <v>-</v>
      </c>
      <c r="CC57" s="27" t="str">
        <f t="shared" ca="1" si="120"/>
        <v>-</v>
      </c>
      <c r="CD57" s="27" t="str">
        <f t="shared" ca="1" si="122"/>
        <v>-</v>
      </c>
      <c r="CE57" s="27" t="str">
        <f t="shared" ca="1" si="122"/>
        <v>-</v>
      </c>
      <c r="CF57" s="27" t="str">
        <f t="shared" ca="1" si="122"/>
        <v>-</v>
      </c>
      <c r="CG57" s="27" t="str">
        <f t="shared" ca="1" si="122"/>
        <v>-</v>
      </c>
      <c r="CH57" s="27">
        <f t="shared" ca="1" si="122"/>
        <v>0</v>
      </c>
      <c r="CI57" s="27" t="str">
        <f t="shared" ca="1" si="122"/>
        <v>-</v>
      </c>
      <c r="CJ57" s="27">
        <f t="shared" ca="1" si="122"/>
        <v>1</v>
      </c>
      <c r="CK57" s="27">
        <f t="shared" ca="1" si="122"/>
        <v>0</v>
      </c>
      <c r="CL57" s="27">
        <f t="shared" ca="1" si="122"/>
        <v>1</v>
      </c>
      <c r="CM57" s="27">
        <f t="shared" ca="1" si="122"/>
        <v>1</v>
      </c>
      <c r="CN57" s="27">
        <f t="shared" ca="1" si="122"/>
        <v>1</v>
      </c>
      <c r="CO57" s="27">
        <f t="shared" ca="1" si="122"/>
        <v>0</v>
      </c>
      <c r="CP57" s="27">
        <f t="shared" ca="1" si="122"/>
        <v>0</v>
      </c>
      <c r="CQ57" s="27">
        <f t="shared" ca="1" si="122"/>
        <v>0</v>
      </c>
      <c r="CR57" s="27">
        <f t="shared" ca="1" si="122"/>
        <v>-1.29</v>
      </c>
      <c r="CS57" s="27">
        <f t="shared" ca="1" si="122"/>
        <v>0.95</v>
      </c>
      <c r="CT57" s="27">
        <f t="shared" ca="1" si="121"/>
        <v>-1.67</v>
      </c>
      <c r="CU57" s="27">
        <f t="shared" ca="1" si="121"/>
        <v>0.05</v>
      </c>
      <c r="CV57" s="27">
        <f t="shared" ca="1" si="121"/>
        <v>0.22</v>
      </c>
      <c r="CW57" s="27">
        <f t="shared" ca="1" si="121"/>
        <v>-0.37</v>
      </c>
      <c r="CX57" s="27">
        <f t="shared" ca="1" si="121"/>
        <v>0</v>
      </c>
      <c r="CY57" s="27">
        <f t="shared" ca="1" si="121"/>
        <v>1</v>
      </c>
      <c r="CZ57" s="49">
        <f t="shared" ca="1" si="129"/>
        <v>0</v>
      </c>
      <c r="DA57" s="27">
        <f t="shared" ca="1" si="130"/>
        <v>0</v>
      </c>
      <c r="DB57" s="49">
        <f t="shared" ca="1" si="129"/>
        <v>0</v>
      </c>
      <c r="DC57" s="49">
        <f t="shared" ca="1" si="129"/>
        <v>0</v>
      </c>
      <c r="DD57" s="49">
        <f t="shared" ca="1" si="129"/>
        <v>0</v>
      </c>
      <c r="DE57" s="49">
        <f t="shared" ca="1" si="129"/>
        <v>0</v>
      </c>
      <c r="DF57" s="49">
        <f t="shared" ca="1" si="129"/>
        <v>0</v>
      </c>
      <c r="DG57" s="27" t="str">
        <f t="shared" ca="1" si="123"/>
        <v>-</v>
      </c>
      <c r="DH57" s="27" t="str">
        <f t="shared" ca="1" si="123"/>
        <v>-</v>
      </c>
      <c r="DI57" s="27" t="str">
        <f t="shared" ca="1" si="123"/>
        <v>-</v>
      </c>
      <c r="DJ57" s="27" t="str">
        <f t="shared" ca="1" si="123"/>
        <v>-</v>
      </c>
      <c r="DK57" s="27" t="str">
        <f t="shared" ca="1" si="123"/>
        <v>-</v>
      </c>
      <c r="DL57" s="27" t="str">
        <f t="shared" ca="1" si="123"/>
        <v>-</v>
      </c>
      <c r="DM57" s="49" t="b">
        <f t="shared" ca="1" si="128"/>
        <v>1</v>
      </c>
      <c r="DN57" s="49" t="b">
        <f t="shared" ca="1" si="128"/>
        <v>0</v>
      </c>
      <c r="DO57" s="49" t="b">
        <f t="shared" ca="1" si="128"/>
        <v>0</v>
      </c>
      <c r="DP57" s="49">
        <f t="shared" ca="1" si="128"/>
        <v>2</v>
      </c>
      <c r="DQ57" s="233" t="str">
        <f t="shared" ca="1" si="128"/>
        <v>-</v>
      </c>
      <c r="DR57" s="233" t="str">
        <f t="shared" ca="1" si="128"/>
        <v>-</v>
      </c>
      <c r="DS57" s="233" t="str">
        <f t="shared" ca="1" si="128"/>
        <v>-</v>
      </c>
      <c r="DT57" s="233" t="str">
        <f t="shared" ca="1" si="128"/>
        <v>-</v>
      </c>
      <c r="DU57" s="27" t="str">
        <f t="shared" ca="1" si="125"/>
        <v>-</v>
      </c>
      <c r="DV57" s="27" t="b">
        <f t="shared" ca="1" si="125"/>
        <v>1</v>
      </c>
      <c r="DW57" s="27" t="str">
        <f t="shared" ca="1" si="125"/>
        <v>-</v>
      </c>
      <c r="DX57" s="27">
        <f t="shared" ca="1" si="125"/>
        <v>0.99</v>
      </c>
      <c r="DY57" s="27" t="str">
        <f t="shared" ca="1" si="125"/>
        <v>-</v>
      </c>
      <c r="DZ57" s="233" t="str">
        <f t="shared" ca="1" si="131"/>
        <v>-</v>
      </c>
      <c r="EA57" s="27" t="str">
        <f t="shared" ca="1" si="126"/>
        <v>-</v>
      </c>
      <c r="EB57" s="27" t="str">
        <f t="shared" ca="1" si="126"/>
        <v>-</v>
      </c>
      <c r="EC57" s="27">
        <f t="shared" ca="1" si="126"/>
        <v>1</v>
      </c>
      <c r="ED57" s="27">
        <f t="shared" ca="1" si="126"/>
        <v>0</v>
      </c>
      <c r="EE57" s="27">
        <f t="shared" ca="1" si="126"/>
        <v>1</v>
      </c>
      <c r="EF57" s="27">
        <f t="shared" ca="1" si="126"/>
        <v>1</v>
      </c>
      <c r="EG57" s="27">
        <f t="shared" ca="1" si="126"/>
        <v>0</v>
      </c>
      <c r="EH57" s="27" t="str">
        <f t="shared" ca="1" si="126"/>
        <v>-</v>
      </c>
      <c r="EI57" s="27" t="str">
        <f t="shared" ca="1" si="126"/>
        <v>-</v>
      </c>
      <c r="EJ57" s="27" t="str">
        <f t="shared" ca="1" si="126"/>
        <v>-</v>
      </c>
      <c r="EK57" s="27" t="str">
        <f t="shared" ca="1" si="126"/>
        <v>-</v>
      </c>
      <c r="EL57" s="27">
        <f t="shared" ca="1" si="127"/>
        <v>1</v>
      </c>
      <c r="EM57" s="27">
        <f t="shared" ca="1" si="127"/>
        <v>1</v>
      </c>
      <c r="EN57" s="27">
        <f t="shared" ca="1" si="127"/>
        <v>1</v>
      </c>
      <c r="EO57" s="27">
        <f t="shared" ca="1" si="127"/>
        <v>0</v>
      </c>
      <c r="EP57" s="27" t="str">
        <f t="shared" ca="1" si="127"/>
        <v>-</v>
      </c>
      <c r="EQ57" s="27" t="str">
        <f t="shared" ca="1" si="127"/>
        <v>-</v>
      </c>
      <c r="ER57" s="27">
        <f t="shared" ca="1" si="127"/>
        <v>0</v>
      </c>
      <c r="ES57" s="27">
        <f t="shared" ca="1" si="127"/>
        <v>0</v>
      </c>
      <c r="ET57" s="34">
        <v>0</v>
      </c>
    </row>
    <row r="58" spans="1:150" outlineLevel="3">
      <c r="A58" s="31">
        <f t="shared" si="77"/>
        <v>53</v>
      </c>
      <c r="B58" s="37">
        <f>$A57</f>
        <v>52</v>
      </c>
      <c r="C58">
        <f t="shared" ca="1" si="91"/>
        <v>12</v>
      </c>
      <c r="D58" t="b">
        <f t="shared" ca="1" si="92"/>
        <v>1</v>
      </c>
      <c r="E58" t="b">
        <v>0</v>
      </c>
      <c r="F58" t="b">
        <f t="shared" ca="1" si="92"/>
        <v>1</v>
      </c>
      <c r="H58" s="47" t="str">
        <f ca="1">IF($CA58&lt;3,"M-M","Mat")&amp;IF($CF58=TRUE,"&amp;BBT","")&amp;IF($DX58&lt;&gt;0,"-mate EL","")&amp;IF($DM58," Aut","")&amp;IF($DN58," Win","")&amp;IF($DO58," Spr","")&amp;" Scan "&amp;$DP58&amp;" (F"&amp;3+IFERROR(1*$AP58,0)&amp;3+IFERROR(1*$AS58,0)&amp;"N"&amp;$AX58&amp;$AY58&amp;")"</f>
        <v>Mat-mate EL Aut Scan 1 (F33N14)</v>
      </c>
      <c r="I58" s="13" t="str">
        <f ca="1">IF(MATCH(H58,H$5:H58,0)=(COUNTA(H$5:H58)),"-","Dup")</f>
        <v>-</v>
      </c>
      <c r="J58" s="27" t="str">
        <f t="shared" ca="1" si="117"/>
        <v>-</v>
      </c>
      <c r="K58" s="27" t="str">
        <f t="shared" ca="1" si="117"/>
        <v>-</v>
      </c>
      <c r="L58" s="27" t="str">
        <f t="shared" ca="1" si="117"/>
        <v>-</v>
      </c>
      <c r="M58" s="27" t="str">
        <f t="shared" ca="1" si="117"/>
        <v>-</v>
      </c>
      <c r="N58" s="27" t="str">
        <f t="shared" ca="1" si="117"/>
        <v>-</v>
      </c>
      <c r="O58" s="27" t="str">
        <f t="shared" ca="1" si="117"/>
        <v>-</v>
      </c>
      <c r="P58" s="27" t="str">
        <f t="shared" ca="1" si="117"/>
        <v>-</v>
      </c>
      <c r="Q58" s="27">
        <f t="shared" ca="1" si="117"/>
        <v>0</v>
      </c>
      <c r="R58" s="27">
        <f t="shared" ca="1" si="117"/>
        <v>0</v>
      </c>
      <c r="S58" s="27" t="str">
        <f t="shared" ca="1" si="117"/>
        <v>-</v>
      </c>
      <c r="T58" s="27" t="str">
        <f t="shared" ca="1" si="117"/>
        <v>-</v>
      </c>
      <c r="U58" s="27">
        <f t="shared" ca="1" si="117"/>
        <v>1</v>
      </c>
      <c r="V58" s="27">
        <f t="shared" ca="1" si="117"/>
        <v>1</v>
      </c>
      <c r="W58" s="27">
        <f t="shared" ca="1" si="117"/>
        <v>1</v>
      </c>
      <c r="X58" s="27">
        <f t="shared" ca="1" si="117"/>
        <v>1</v>
      </c>
      <c r="Y58" s="27" t="str">
        <f t="shared" ca="1" si="117"/>
        <v>-</v>
      </c>
      <c r="Z58" s="27">
        <f t="shared" ca="1" si="132"/>
        <v>1</v>
      </c>
      <c r="AA58" s="27" t="str">
        <f t="shared" ca="1" si="132"/>
        <v>-</v>
      </c>
      <c r="AB58" s="27" t="str">
        <f t="shared" ca="1" si="132"/>
        <v>-</v>
      </c>
      <c r="AC58" s="27">
        <f t="shared" ca="1" si="132"/>
        <v>1</v>
      </c>
      <c r="AD58" s="27">
        <f t="shared" ca="1" si="132"/>
        <v>1</v>
      </c>
      <c r="AE58" s="27" t="str">
        <f t="shared" ca="1" si="132"/>
        <v>-</v>
      </c>
      <c r="AF58" s="27" t="str">
        <f t="shared" ca="1" si="132"/>
        <v>-</v>
      </c>
      <c r="AG58" s="27" t="str">
        <f t="shared" ca="1" si="132"/>
        <v>-</v>
      </c>
      <c r="AH58" s="27" t="str">
        <f t="shared" ca="1" si="132"/>
        <v>-</v>
      </c>
      <c r="AI58" s="27" t="str">
        <f t="shared" ca="1" si="132"/>
        <v>-</v>
      </c>
      <c r="AJ58" s="27" t="str">
        <f t="shared" ca="1" si="132"/>
        <v>-</v>
      </c>
      <c r="AK58" s="27" t="str">
        <f t="shared" ca="1" si="132"/>
        <v>-</v>
      </c>
      <c r="AL58" s="27" t="str">
        <f t="shared" ca="1" si="132"/>
        <v>-</v>
      </c>
      <c r="AM58" s="27" t="str">
        <f t="shared" ca="1" si="132"/>
        <v>-</v>
      </c>
      <c r="AN58" s="27" t="str">
        <f t="shared" ca="1" si="132"/>
        <v>-</v>
      </c>
      <c r="AO58" s="27" t="str">
        <f t="shared" ca="1" si="133"/>
        <v>-</v>
      </c>
      <c r="AP58" s="27" t="str">
        <f t="shared" ca="1" si="133"/>
        <v>-</v>
      </c>
      <c r="AQ58" s="27" t="str">
        <f t="shared" ca="1" si="133"/>
        <v>-</v>
      </c>
      <c r="AR58" s="27" t="str">
        <f t="shared" ca="1" si="133"/>
        <v>-</v>
      </c>
      <c r="AS58" s="27" t="str">
        <f t="shared" ca="1" si="133"/>
        <v>-</v>
      </c>
      <c r="AT58" s="27" t="str">
        <f t="shared" ca="1" si="113"/>
        <v>-</v>
      </c>
      <c r="AU58" s="27" t="str">
        <f t="shared" ca="1" si="113"/>
        <v>-</v>
      </c>
      <c r="AV58" s="27" t="str">
        <f t="shared" ca="1" si="113"/>
        <v>-</v>
      </c>
      <c r="AW58" s="27" t="str">
        <f t="shared" ca="1" si="113"/>
        <v>-</v>
      </c>
      <c r="AX58" s="27">
        <f t="shared" ca="1" si="113"/>
        <v>1</v>
      </c>
      <c r="AY58" s="27">
        <f t="shared" ca="1" si="113"/>
        <v>4</v>
      </c>
      <c r="AZ58" s="27">
        <f t="shared" ca="1" si="113"/>
        <v>0</v>
      </c>
      <c r="BA58" s="27">
        <f t="shared" ca="1" si="113"/>
        <v>1</v>
      </c>
      <c r="BB58" s="27">
        <f t="shared" ca="1" si="113"/>
        <v>-1</v>
      </c>
      <c r="BC58" s="27" t="str">
        <f t="shared" ca="1" si="103"/>
        <v>-</v>
      </c>
      <c r="BD58" s="27" t="str">
        <f t="shared" ca="1" si="103"/>
        <v>-</v>
      </c>
      <c r="BE58" s="27" t="str">
        <f t="shared" ca="1" si="103"/>
        <v>-</v>
      </c>
      <c r="BF58" s="27" t="str">
        <f t="shared" ca="1" si="103"/>
        <v>-</v>
      </c>
      <c r="BG58" s="27" t="str">
        <f t="shared" ca="1" si="103"/>
        <v>-</v>
      </c>
      <c r="BH58" s="50">
        <f t="shared" ca="1" si="119"/>
        <v>0.1</v>
      </c>
      <c r="BI58" s="50">
        <f t="shared" ca="1" si="119"/>
        <v>0.5</v>
      </c>
      <c r="BJ58" s="50">
        <f t="shared" ca="1" si="119"/>
        <v>-0.4</v>
      </c>
      <c r="BK58" s="50">
        <f t="shared" ca="1" si="119"/>
        <v>1</v>
      </c>
      <c r="BL58" s="27" t="str">
        <f t="shared" ca="1" si="114"/>
        <v>-</v>
      </c>
      <c r="BM58" s="27" t="str">
        <f t="shared" ca="1" si="114"/>
        <v>-</v>
      </c>
      <c r="BN58" s="27">
        <f t="shared" ca="1" si="120"/>
        <v>12</v>
      </c>
      <c r="BO58" s="27">
        <f t="shared" ca="1" si="120"/>
        <v>12</v>
      </c>
      <c r="BP58" s="27">
        <f t="shared" ca="1" si="120"/>
        <v>144</v>
      </c>
      <c r="BQ58" s="27">
        <f t="shared" ca="1" si="120"/>
        <v>144</v>
      </c>
      <c r="BR58" s="27" t="str">
        <f t="shared" ca="1" si="120"/>
        <v>-</v>
      </c>
      <c r="BS58" s="27" t="str">
        <f t="shared" ca="1" si="120"/>
        <v>-</v>
      </c>
      <c r="BT58" s="27" t="str">
        <f t="shared" ca="1" si="120"/>
        <v>-</v>
      </c>
      <c r="BU58" s="27" t="str">
        <f t="shared" ca="1" si="120"/>
        <v>-</v>
      </c>
      <c r="BV58" s="27" t="str">
        <f t="shared" ca="1" si="120"/>
        <v>-</v>
      </c>
      <c r="BW58" s="27" t="str">
        <f t="shared" ca="1" si="120"/>
        <v>-</v>
      </c>
      <c r="BX58" s="27" t="str">
        <f t="shared" ca="1" si="120"/>
        <v>-</v>
      </c>
      <c r="BY58" s="27" t="str">
        <f t="shared" ca="1" si="120"/>
        <v>-</v>
      </c>
      <c r="BZ58" s="27" t="str">
        <f t="shared" ca="1" si="120"/>
        <v>-</v>
      </c>
      <c r="CA58" s="27">
        <f t="shared" ca="1" si="120"/>
        <v>5</v>
      </c>
      <c r="CB58" s="27" t="str">
        <f t="shared" ca="1" si="120"/>
        <v>-</v>
      </c>
      <c r="CC58" s="27" t="str">
        <f t="shared" ca="1" si="120"/>
        <v>-</v>
      </c>
      <c r="CD58" s="27" t="str">
        <f t="shared" ca="1" si="122"/>
        <v>-</v>
      </c>
      <c r="CE58" s="27" t="str">
        <f t="shared" ca="1" si="122"/>
        <v>-</v>
      </c>
      <c r="CF58" s="27" t="str">
        <f t="shared" ca="1" si="122"/>
        <v>-</v>
      </c>
      <c r="CG58" s="27" t="str">
        <f t="shared" ca="1" si="122"/>
        <v>-</v>
      </c>
      <c r="CH58" s="27">
        <f t="shared" ca="1" si="122"/>
        <v>0</v>
      </c>
      <c r="CI58" s="27" t="str">
        <f t="shared" ca="1" si="122"/>
        <v>-</v>
      </c>
      <c r="CJ58" s="27">
        <f t="shared" ca="1" si="122"/>
        <v>1</v>
      </c>
      <c r="CK58" s="27">
        <f t="shared" ca="1" si="122"/>
        <v>0</v>
      </c>
      <c r="CL58" s="27">
        <f t="shared" ca="1" si="122"/>
        <v>1</v>
      </c>
      <c r="CM58" s="27">
        <f t="shared" ca="1" si="122"/>
        <v>1</v>
      </c>
      <c r="CN58" s="27">
        <f t="shared" ca="1" si="122"/>
        <v>1</v>
      </c>
      <c r="CO58" s="27">
        <f t="shared" ca="1" si="122"/>
        <v>0</v>
      </c>
      <c r="CP58" s="27">
        <f t="shared" ca="1" si="122"/>
        <v>0</v>
      </c>
      <c r="CQ58" s="27">
        <f t="shared" ca="1" si="122"/>
        <v>0</v>
      </c>
      <c r="CR58" s="27">
        <f t="shared" ca="1" si="122"/>
        <v>-1.29</v>
      </c>
      <c r="CS58" s="27">
        <f t="shared" ca="1" si="122"/>
        <v>0.95</v>
      </c>
      <c r="CT58" s="27">
        <f t="shared" ca="1" si="121"/>
        <v>-1.67</v>
      </c>
      <c r="CU58" s="27">
        <f t="shared" ca="1" si="121"/>
        <v>0.05</v>
      </c>
      <c r="CV58" s="27">
        <f t="shared" ca="1" si="121"/>
        <v>0.22</v>
      </c>
      <c r="CW58" s="27">
        <f t="shared" ca="1" si="121"/>
        <v>-0.37</v>
      </c>
      <c r="CX58" s="27">
        <f t="shared" ca="1" si="121"/>
        <v>0</v>
      </c>
      <c r="CY58" s="27">
        <f t="shared" ca="1" si="121"/>
        <v>1</v>
      </c>
      <c r="CZ58" s="49">
        <f t="shared" ca="1" si="129"/>
        <v>0</v>
      </c>
      <c r="DA58" s="27">
        <f t="shared" ca="1" si="130"/>
        <v>0</v>
      </c>
      <c r="DB58" s="49">
        <f t="shared" ca="1" si="129"/>
        <v>0</v>
      </c>
      <c r="DC58" s="49">
        <f t="shared" ca="1" si="129"/>
        <v>0</v>
      </c>
      <c r="DD58" s="49">
        <f t="shared" ca="1" si="129"/>
        <v>0</v>
      </c>
      <c r="DE58" s="49">
        <f t="shared" ca="1" si="129"/>
        <v>0</v>
      </c>
      <c r="DF58" s="49">
        <f t="shared" ca="1" si="129"/>
        <v>0</v>
      </c>
      <c r="DG58" s="27" t="str">
        <f t="shared" ca="1" si="123"/>
        <v>-</v>
      </c>
      <c r="DH58" s="27" t="str">
        <f t="shared" ca="1" si="123"/>
        <v>-</v>
      </c>
      <c r="DI58" s="27" t="str">
        <f t="shared" ca="1" si="123"/>
        <v>-</v>
      </c>
      <c r="DJ58" s="27" t="str">
        <f t="shared" ca="1" si="123"/>
        <v>-</v>
      </c>
      <c r="DK58" s="27" t="str">
        <f t="shared" ca="1" si="123"/>
        <v>-</v>
      </c>
      <c r="DL58" s="27" t="str">
        <f t="shared" ca="1" si="123"/>
        <v>-</v>
      </c>
      <c r="DM58" s="49" t="b">
        <f t="shared" ca="1" si="128"/>
        <v>1</v>
      </c>
      <c r="DN58" s="49" t="b">
        <f t="shared" ca="1" si="128"/>
        <v>0</v>
      </c>
      <c r="DO58" s="49" t="b">
        <f t="shared" ca="1" si="128"/>
        <v>0</v>
      </c>
      <c r="DP58" s="49">
        <f t="shared" ca="1" si="128"/>
        <v>1</v>
      </c>
      <c r="DQ58" s="233" t="str">
        <f t="shared" ca="1" si="128"/>
        <v>-</v>
      </c>
      <c r="DR58" s="233" t="str">
        <f t="shared" ca="1" si="128"/>
        <v>-</v>
      </c>
      <c r="DS58" s="233" t="str">
        <f t="shared" ca="1" si="128"/>
        <v>-</v>
      </c>
      <c r="DT58" s="233" t="str">
        <f t="shared" ca="1" si="128"/>
        <v>-</v>
      </c>
      <c r="DU58" s="27" t="str">
        <f t="shared" ca="1" si="125"/>
        <v>-</v>
      </c>
      <c r="DV58" s="27" t="b">
        <f t="shared" ca="1" si="125"/>
        <v>1</v>
      </c>
      <c r="DW58" s="27" t="str">
        <f t="shared" ca="1" si="125"/>
        <v>-</v>
      </c>
      <c r="DX58" s="27">
        <f t="shared" ca="1" si="125"/>
        <v>0.99</v>
      </c>
      <c r="DY58" s="27" t="str">
        <f t="shared" ca="1" si="125"/>
        <v>-</v>
      </c>
      <c r="DZ58" s="233" t="str">
        <f t="shared" ca="1" si="131"/>
        <v>-</v>
      </c>
      <c r="EA58" s="27" t="str">
        <f t="shared" ca="1" si="126"/>
        <v>-</v>
      </c>
      <c r="EB58" s="27" t="str">
        <f t="shared" ca="1" si="126"/>
        <v>-</v>
      </c>
      <c r="EC58" s="27">
        <f t="shared" ca="1" si="126"/>
        <v>1</v>
      </c>
      <c r="ED58" s="27">
        <f t="shared" ca="1" si="126"/>
        <v>0</v>
      </c>
      <c r="EE58" s="27">
        <f t="shared" ca="1" si="126"/>
        <v>1</v>
      </c>
      <c r="EF58" s="27">
        <f t="shared" ca="1" si="126"/>
        <v>1</v>
      </c>
      <c r="EG58" s="27">
        <f t="shared" ca="1" si="126"/>
        <v>0</v>
      </c>
      <c r="EH58" s="27" t="str">
        <f t="shared" ca="1" si="126"/>
        <v>-</v>
      </c>
      <c r="EI58" s="27" t="str">
        <f t="shared" ca="1" si="126"/>
        <v>-</v>
      </c>
      <c r="EJ58" s="27" t="str">
        <f t="shared" ca="1" si="126"/>
        <v>-</v>
      </c>
      <c r="EK58" s="27" t="str">
        <f t="shared" ca="1" si="126"/>
        <v>-</v>
      </c>
      <c r="EL58" s="27">
        <f t="shared" ca="1" si="127"/>
        <v>1</v>
      </c>
      <c r="EM58" s="27">
        <f t="shared" ca="1" si="127"/>
        <v>1</v>
      </c>
      <c r="EN58" s="27">
        <f t="shared" ca="1" si="127"/>
        <v>1</v>
      </c>
      <c r="EO58" s="27">
        <f t="shared" ca="1" si="127"/>
        <v>0</v>
      </c>
      <c r="EP58" s="27" t="str">
        <f t="shared" ca="1" si="127"/>
        <v>-</v>
      </c>
      <c r="EQ58" s="27" t="str">
        <f t="shared" ca="1" si="127"/>
        <v>-</v>
      </c>
      <c r="ER58" s="27">
        <f t="shared" ca="1" si="127"/>
        <v>0</v>
      </c>
      <c r="ES58" s="27">
        <f t="shared" ca="1" si="127"/>
        <v>0</v>
      </c>
      <c r="ET58" s="34">
        <v>0</v>
      </c>
    </row>
    <row r="59" spans="1:150" outlineLevel="3">
      <c r="A59" s="31">
        <f t="shared" si="77"/>
        <v>54</v>
      </c>
      <c r="B59" s="37">
        <f>$A58</f>
        <v>53</v>
      </c>
      <c r="C59">
        <f t="shared" ca="1" si="91"/>
        <v>12</v>
      </c>
      <c r="D59" t="b">
        <f t="shared" ca="1" si="92"/>
        <v>0</v>
      </c>
      <c r="E59" t="b">
        <v>0</v>
      </c>
      <c r="F59" t="b">
        <f t="shared" ca="1" si="92"/>
        <v>0</v>
      </c>
      <c r="H59" s="47" t="str">
        <f ca="1">IF($CA59&lt;3,"M-M","Mat")&amp;IF($CF59=TRUE,"&amp;BBT","")&amp;IF($DX59&lt;&gt;0,"-mate EL","")&amp;IF($DM59," Aut","")&amp;IF($DN59," Win","")&amp;IF($DO59," Spr","")&amp;" Scan "&amp;$DP59&amp;" (F"&amp;3+IFERROR(1*$AP59,0)&amp;3+IFERROR(1*$AS59,0)&amp;"N"&amp;$AX59&amp;$AY59&amp;")"</f>
        <v>Mat-mate EL Aut Scan 0 (F33N14)</v>
      </c>
      <c r="I59" s="13" t="str">
        <f ca="1">IF(MATCH(H59,H$5:H59,0)=(COUNTA(H$5:H59)),"-","Dup")</f>
        <v>-</v>
      </c>
      <c r="J59" s="27" t="str">
        <f t="shared" ca="1" si="117"/>
        <v>-</v>
      </c>
      <c r="K59" s="27" t="str">
        <f t="shared" ca="1" si="117"/>
        <v>-</v>
      </c>
      <c r="L59" s="27" t="str">
        <f t="shared" ca="1" si="117"/>
        <v>-</v>
      </c>
      <c r="M59" s="27" t="str">
        <f t="shared" ca="1" si="117"/>
        <v>-</v>
      </c>
      <c r="N59" s="27" t="str">
        <f t="shared" ca="1" si="117"/>
        <v>-</v>
      </c>
      <c r="O59" s="27" t="str">
        <f t="shared" ca="1" si="117"/>
        <v>-</v>
      </c>
      <c r="P59" s="27" t="str">
        <f t="shared" ca="1" si="117"/>
        <v>-</v>
      </c>
      <c r="Q59" s="27">
        <f t="shared" ca="1" si="117"/>
        <v>0</v>
      </c>
      <c r="R59" s="27">
        <f t="shared" ca="1" si="117"/>
        <v>0</v>
      </c>
      <c r="S59" s="27" t="str">
        <f t="shared" ca="1" si="117"/>
        <v>-</v>
      </c>
      <c r="T59" s="27" t="str">
        <f t="shared" ca="1" si="117"/>
        <v>-</v>
      </c>
      <c r="U59" s="27">
        <f t="shared" ca="1" si="117"/>
        <v>1</v>
      </c>
      <c r="V59" s="27">
        <f t="shared" ca="1" si="117"/>
        <v>1</v>
      </c>
      <c r="W59" s="27">
        <f t="shared" ca="1" si="117"/>
        <v>1</v>
      </c>
      <c r="X59" s="27">
        <f t="shared" ca="1" si="117"/>
        <v>1</v>
      </c>
      <c r="Y59" s="27" t="str">
        <f t="shared" ca="1" si="117"/>
        <v>-</v>
      </c>
      <c r="Z59" s="27">
        <f t="shared" ca="1" si="132"/>
        <v>1</v>
      </c>
      <c r="AA59" s="27" t="str">
        <f t="shared" ca="1" si="132"/>
        <v>-</v>
      </c>
      <c r="AB59" s="27" t="str">
        <f t="shared" ca="1" si="132"/>
        <v>-</v>
      </c>
      <c r="AC59" s="27">
        <f t="shared" ca="1" si="132"/>
        <v>1</v>
      </c>
      <c r="AD59" s="27">
        <f t="shared" ca="1" si="132"/>
        <v>1</v>
      </c>
      <c r="AE59" s="27" t="str">
        <f t="shared" ca="1" si="132"/>
        <v>-</v>
      </c>
      <c r="AF59" s="27" t="str">
        <f t="shared" ca="1" si="132"/>
        <v>-</v>
      </c>
      <c r="AG59" s="27" t="str">
        <f t="shared" ca="1" si="132"/>
        <v>-</v>
      </c>
      <c r="AH59" s="27" t="str">
        <f t="shared" ca="1" si="132"/>
        <v>-</v>
      </c>
      <c r="AI59" s="27" t="str">
        <f t="shared" ca="1" si="132"/>
        <v>-</v>
      </c>
      <c r="AJ59" s="27" t="str">
        <f t="shared" ca="1" si="132"/>
        <v>-</v>
      </c>
      <c r="AK59" s="27" t="str">
        <f t="shared" ca="1" si="132"/>
        <v>-</v>
      </c>
      <c r="AL59" s="27" t="str">
        <f t="shared" ca="1" si="132"/>
        <v>-</v>
      </c>
      <c r="AM59" s="27" t="str">
        <f t="shared" ca="1" si="132"/>
        <v>-</v>
      </c>
      <c r="AN59" s="27" t="str">
        <f t="shared" ca="1" si="132"/>
        <v>-</v>
      </c>
      <c r="AO59" s="27" t="str">
        <f t="shared" ca="1" si="133"/>
        <v>-</v>
      </c>
      <c r="AP59" s="27" t="str">
        <f t="shared" ca="1" si="133"/>
        <v>-</v>
      </c>
      <c r="AQ59" s="27" t="str">
        <f t="shared" ca="1" si="133"/>
        <v>-</v>
      </c>
      <c r="AR59" s="27" t="str">
        <f t="shared" ca="1" si="133"/>
        <v>-</v>
      </c>
      <c r="AS59" s="27" t="str">
        <f t="shared" ca="1" si="133"/>
        <v>-</v>
      </c>
      <c r="AT59" s="27" t="str">
        <f t="shared" ca="1" si="113"/>
        <v>-</v>
      </c>
      <c r="AU59" s="27" t="str">
        <f t="shared" ca="1" si="113"/>
        <v>-</v>
      </c>
      <c r="AV59" s="27" t="str">
        <f t="shared" ca="1" si="113"/>
        <v>-</v>
      </c>
      <c r="AW59" s="27" t="str">
        <f t="shared" ca="1" si="113"/>
        <v>-</v>
      </c>
      <c r="AX59" s="27">
        <f t="shared" ca="1" si="113"/>
        <v>1</v>
      </c>
      <c r="AY59" s="27">
        <f t="shared" ca="1" si="113"/>
        <v>4</v>
      </c>
      <c r="AZ59" s="27">
        <f t="shared" ca="1" si="113"/>
        <v>0</v>
      </c>
      <c r="BA59" s="27">
        <f t="shared" ca="1" si="113"/>
        <v>1</v>
      </c>
      <c r="BB59" s="27">
        <f t="shared" ca="1" si="113"/>
        <v>-1</v>
      </c>
      <c r="BC59" s="27" t="str">
        <f t="shared" ca="1" si="103"/>
        <v>-</v>
      </c>
      <c r="BD59" s="27" t="str">
        <f t="shared" ca="1" si="103"/>
        <v>-</v>
      </c>
      <c r="BE59" s="27" t="str">
        <f t="shared" ca="1" si="103"/>
        <v>-</v>
      </c>
      <c r="BF59" s="27" t="str">
        <f t="shared" ca="1" si="103"/>
        <v>-</v>
      </c>
      <c r="BG59" s="27" t="str">
        <f t="shared" ca="1" si="103"/>
        <v>-</v>
      </c>
      <c r="BH59" s="50">
        <f t="shared" ca="1" si="119"/>
        <v>0.1</v>
      </c>
      <c r="BI59" s="50">
        <f t="shared" ca="1" si="119"/>
        <v>0.5</v>
      </c>
      <c r="BJ59" s="50">
        <f t="shared" ca="1" si="119"/>
        <v>-0.4</v>
      </c>
      <c r="BK59" s="50">
        <f t="shared" ca="1" si="119"/>
        <v>1</v>
      </c>
      <c r="BL59" s="27" t="str">
        <f t="shared" ca="1" si="114"/>
        <v>-</v>
      </c>
      <c r="BM59" s="27" t="str">
        <f t="shared" ca="1" si="114"/>
        <v>-</v>
      </c>
      <c r="BN59" s="27">
        <f t="shared" ca="1" si="120"/>
        <v>12</v>
      </c>
      <c r="BO59" s="27">
        <f t="shared" ca="1" si="120"/>
        <v>12</v>
      </c>
      <c r="BP59" s="27">
        <f t="shared" ca="1" si="120"/>
        <v>144</v>
      </c>
      <c r="BQ59" s="27">
        <f t="shared" ca="1" si="120"/>
        <v>144</v>
      </c>
      <c r="BR59" s="27" t="str">
        <f t="shared" ca="1" si="120"/>
        <v>-</v>
      </c>
      <c r="BS59" s="27" t="str">
        <f t="shared" ca="1" si="120"/>
        <v>-</v>
      </c>
      <c r="BT59" s="27" t="str">
        <f t="shared" ca="1" si="120"/>
        <v>-</v>
      </c>
      <c r="BU59" s="27" t="str">
        <f t="shared" ca="1" si="120"/>
        <v>-</v>
      </c>
      <c r="BV59" s="27" t="str">
        <f t="shared" ca="1" si="120"/>
        <v>-</v>
      </c>
      <c r="BW59" s="27" t="str">
        <f t="shared" ca="1" si="120"/>
        <v>-</v>
      </c>
      <c r="BX59" s="27" t="str">
        <f t="shared" ca="1" si="120"/>
        <v>-</v>
      </c>
      <c r="BY59" s="27" t="str">
        <f t="shared" ca="1" si="120"/>
        <v>-</v>
      </c>
      <c r="BZ59" s="27" t="str">
        <f t="shared" ca="1" si="120"/>
        <v>-</v>
      </c>
      <c r="CA59" s="27">
        <f t="shared" ca="1" si="120"/>
        <v>5</v>
      </c>
      <c r="CB59" s="27" t="str">
        <f t="shared" ca="1" si="120"/>
        <v>-</v>
      </c>
      <c r="CC59" s="27" t="str">
        <f t="shared" ca="1" si="120"/>
        <v>-</v>
      </c>
      <c r="CD59" s="27" t="str">
        <f t="shared" ca="1" si="122"/>
        <v>-</v>
      </c>
      <c r="CE59" s="27" t="str">
        <f t="shared" ca="1" si="122"/>
        <v>-</v>
      </c>
      <c r="CF59" s="27" t="str">
        <f t="shared" ca="1" si="122"/>
        <v>-</v>
      </c>
      <c r="CG59" s="27" t="str">
        <f t="shared" ca="1" si="122"/>
        <v>-</v>
      </c>
      <c r="CH59" s="27">
        <f t="shared" ca="1" si="122"/>
        <v>0</v>
      </c>
      <c r="CI59" s="27" t="str">
        <f t="shared" ca="1" si="122"/>
        <v>-</v>
      </c>
      <c r="CJ59" s="27">
        <f t="shared" ca="1" si="122"/>
        <v>1</v>
      </c>
      <c r="CK59" s="27">
        <f t="shared" ca="1" si="122"/>
        <v>0</v>
      </c>
      <c r="CL59" s="27">
        <f t="shared" ca="1" si="122"/>
        <v>1</v>
      </c>
      <c r="CM59" s="27">
        <f t="shared" ca="1" si="122"/>
        <v>1</v>
      </c>
      <c r="CN59" s="27">
        <f t="shared" ca="1" si="122"/>
        <v>1</v>
      </c>
      <c r="CO59" s="27">
        <f t="shared" ca="1" si="122"/>
        <v>0</v>
      </c>
      <c r="CP59" s="27">
        <f t="shared" ca="1" si="122"/>
        <v>0</v>
      </c>
      <c r="CQ59" s="27">
        <f t="shared" ca="1" si="122"/>
        <v>0</v>
      </c>
      <c r="CR59" s="27">
        <f t="shared" ca="1" si="122"/>
        <v>-1.29</v>
      </c>
      <c r="CS59" s="27">
        <f t="shared" ca="1" si="122"/>
        <v>0.95</v>
      </c>
      <c r="CT59" s="27">
        <f t="shared" ca="1" si="121"/>
        <v>-1.67</v>
      </c>
      <c r="CU59" s="27">
        <f t="shared" ca="1" si="121"/>
        <v>0.05</v>
      </c>
      <c r="CV59" s="27">
        <f t="shared" ca="1" si="121"/>
        <v>0.22</v>
      </c>
      <c r="CW59" s="27">
        <f t="shared" ca="1" si="121"/>
        <v>-0.37</v>
      </c>
      <c r="CX59" s="27">
        <f t="shared" ca="1" si="121"/>
        <v>0</v>
      </c>
      <c r="CY59" s="27">
        <f t="shared" ca="1" si="121"/>
        <v>1</v>
      </c>
      <c r="CZ59" s="49">
        <f t="shared" ca="1" si="129"/>
        <v>0</v>
      </c>
      <c r="DA59" s="27">
        <f t="shared" ca="1" si="130"/>
        <v>0</v>
      </c>
      <c r="DB59" s="49">
        <f t="shared" ca="1" si="129"/>
        <v>0</v>
      </c>
      <c r="DC59" s="49">
        <f t="shared" ca="1" si="129"/>
        <v>0</v>
      </c>
      <c r="DD59" s="49">
        <f t="shared" ca="1" si="129"/>
        <v>0</v>
      </c>
      <c r="DE59" s="49">
        <f t="shared" ca="1" si="129"/>
        <v>0</v>
      </c>
      <c r="DF59" s="49">
        <f t="shared" ca="1" si="129"/>
        <v>0</v>
      </c>
      <c r="DG59" s="27" t="str">
        <f t="shared" ca="1" si="123"/>
        <v>-</v>
      </c>
      <c r="DH59" s="27" t="str">
        <f t="shared" ca="1" si="123"/>
        <v>-</v>
      </c>
      <c r="DI59" s="27" t="str">
        <f t="shared" ca="1" si="123"/>
        <v>-</v>
      </c>
      <c r="DJ59" s="27" t="str">
        <f t="shared" ca="1" si="123"/>
        <v>-</v>
      </c>
      <c r="DK59" s="27" t="str">
        <f t="shared" ca="1" si="123"/>
        <v>-</v>
      </c>
      <c r="DL59" s="27" t="str">
        <f t="shared" ca="1" si="123"/>
        <v>-</v>
      </c>
      <c r="DM59" s="49" t="b">
        <f t="shared" ca="1" si="128"/>
        <v>1</v>
      </c>
      <c r="DN59" s="49" t="b">
        <f t="shared" ca="1" si="128"/>
        <v>0</v>
      </c>
      <c r="DO59" s="49" t="b">
        <f t="shared" ca="1" si="128"/>
        <v>0</v>
      </c>
      <c r="DP59" s="49">
        <f t="shared" ca="1" si="128"/>
        <v>0</v>
      </c>
      <c r="DQ59" s="233" t="str">
        <f t="shared" ca="1" si="128"/>
        <v>-</v>
      </c>
      <c r="DR59" s="233" t="str">
        <f t="shared" ca="1" si="128"/>
        <v>-</v>
      </c>
      <c r="DS59" s="233" t="str">
        <f t="shared" ca="1" si="128"/>
        <v>-</v>
      </c>
      <c r="DT59" s="233" t="str">
        <f t="shared" ca="1" si="128"/>
        <v>-</v>
      </c>
      <c r="DU59" s="27" t="str">
        <f t="shared" ca="1" si="125"/>
        <v>-</v>
      </c>
      <c r="DV59" s="27" t="b">
        <f t="shared" ca="1" si="125"/>
        <v>1</v>
      </c>
      <c r="DW59" s="27" t="str">
        <f t="shared" ca="1" si="125"/>
        <v>-</v>
      </c>
      <c r="DX59" s="27">
        <f t="shared" ca="1" si="125"/>
        <v>0.99</v>
      </c>
      <c r="DY59" s="27" t="str">
        <f t="shared" ca="1" si="125"/>
        <v>-</v>
      </c>
      <c r="DZ59" s="233" t="str">
        <f t="shared" ca="1" si="131"/>
        <v>-</v>
      </c>
      <c r="EA59" s="27" t="str">
        <f t="shared" ca="1" si="126"/>
        <v>-</v>
      </c>
      <c r="EB59" s="27" t="str">
        <f t="shared" ca="1" si="126"/>
        <v>-</v>
      </c>
      <c r="EC59" s="27">
        <f t="shared" ca="1" si="126"/>
        <v>1</v>
      </c>
      <c r="ED59" s="27">
        <f t="shared" ca="1" si="126"/>
        <v>0</v>
      </c>
      <c r="EE59" s="27">
        <f t="shared" ca="1" si="126"/>
        <v>1</v>
      </c>
      <c r="EF59" s="27">
        <f t="shared" ca="1" si="126"/>
        <v>1</v>
      </c>
      <c r="EG59" s="27">
        <f t="shared" ca="1" si="126"/>
        <v>0</v>
      </c>
      <c r="EH59" s="27" t="str">
        <f t="shared" ca="1" si="126"/>
        <v>-</v>
      </c>
      <c r="EI59" s="27" t="str">
        <f t="shared" ca="1" si="126"/>
        <v>-</v>
      </c>
      <c r="EJ59" s="27" t="str">
        <f t="shared" ca="1" si="126"/>
        <v>-</v>
      </c>
      <c r="EK59" s="27" t="str">
        <f t="shared" ca="1" si="126"/>
        <v>-</v>
      </c>
      <c r="EL59" s="27">
        <f t="shared" ca="1" si="127"/>
        <v>1</v>
      </c>
      <c r="EM59" s="27">
        <f t="shared" ca="1" si="127"/>
        <v>1</v>
      </c>
      <c r="EN59" s="27">
        <f t="shared" ca="1" si="127"/>
        <v>1</v>
      </c>
      <c r="EO59" s="27">
        <f t="shared" ca="1" si="127"/>
        <v>0</v>
      </c>
      <c r="EP59" s="27" t="str">
        <f t="shared" ca="1" si="127"/>
        <v>-</v>
      </c>
      <c r="EQ59" s="27" t="str">
        <f t="shared" ca="1" si="127"/>
        <v>-</v>
      </c>
      <c r="ER59" s="27">
        <f t="shared" ca="1" si="127"/>
        <v>0</v>
      </c>
      <c r="ES59" s="27">
        <f t="shared" ca="1" si="127"/>
        <v>0</v>
      </c>
      <c r="ET59" s="34">
        <v>0</v>
      </c>
    </row>
    <row r="60" spans="1:150" outlineLevel="3">
      <c r="A60" s="31">
        <f t="shared" si="77"/>
        <v>55</v>
      </c>
      <c r="B60" s="44">
        <f>$A$16</f>
        <v>11</v>
      </c>
      <c r="C60">
        <f t="shared" ca="1" si="91"/>
        <v>12</v>
      </c>
      <c r="D60" t="b">
        <f t="shared" ca="1" si="92"/>
        <v>0</v>
      </c>
      <c r="E60" t="b">
        <v>0</v>
      </c>
      <c r="F60" t="b">
        <f t="shared" ca="1" si="92"/>
        <v>0</v>
      </c>
      <c r="H60" s="47" t="str">
        <f ca="1">IF($CA60&lt;3,"M-M","Mat")&amp;IF($CF60=TRUE,"&amp;BBT","")&amp;IF($DX60&lt;&gt;0,"-mate EL","")&amp;IF($DM60," Aut","")&amp;IF($DN60," Win","")&amp;IF($DO60," Spr","")&amp;" Scan "&amp;$DP60&amp;" (F"&amp;3+IFERROR(1*$AP60,0)&amp;3+IFERROR(1*$AS60,0)&amp;"N"&amp;$AX60&amp;$AY60&amp;")"</f>
        <v>Mat-mate EL Win Scan 3 (F33N14)</v>
      </c>
      <c r="I60" s="13" t="str">
        <f ca="1">IF(MATCH(H60,H$5:H60,0)=(COUNTA(H$5:H60)),"-","Dup")</f>
        <v>-</v>
      </c>
      <c r="J60" s="27" t="str">
        <f t="shared" ca="1" si="117"/>
        <v>-</v>
      </c>
      <c r="K60" s="27" t="str">
        <f t="shared" ca="1" si="117"/>
        <v>-</v>
      </c>
      <c r="L60" s="27" t="str">
        <f t="shared" ca="1" si="117"/>
        <v>-</v>
      </c>
      <c r="M60" s="27" t="str">
        <f t="shared" ca="1" si="117"/>
        <v>-</v>
      </c>
      <c r="N60" s="27" t="str">
        <f t="shared" ca="1" si="117"/>
        <v>-</v>
      </c>
      <c r="O60" s="27" t="str">
        <f t="shared" ca="1" si="117"/>
        <v>-</v>
      </c>
      <c r="P60" s="27" t="str">
        <f t="shared" ca="1" si="117"/>
        <v>-</v>
      </c>
      <c r="Q60" s="27">
        <f t="shared" ca="1" si="117"/>
        <v>0</v>
      </c>
      <c r="R60" s="27">
        <f t="shared" ca="1" si="117"/>
        <v>0</v>
      </c>
      <c r="S60" s="27" t="str">
        <f t="shared" ca="1" si="117"/>
        <v>-</v>
      </c>
      <c r="T60" s="27" t="str">
        <f t="shared" ca="1" si="117"/>
        <v>-</v>
      </c>
      <c r="U60" s="27">
        <f t="shared" ca="1" si="117"/>
        <v>1</v>
      </c>
      <c r="V60" s="27">
        <f t="shared" ca="1" si="117"/>
        <v>1</v>
      </c>
      <c r="W60" s="27">
        <f t="shared" ca="1" si="117"/>
        <v>1</v>
      </c>
      <c r="X60" s="27">
        <f t="shared" ca="1" si="117"/>
        <v>1</v>
      </c>
      <c r="Y60" s="27" t="str">
        <f t="shared" ca="1" si="117"/>
        <v>-</v>
      </c>
      <c r="Z60" s="27">
        <f t="shared" ca="1" si="132"/>
        <v>1</v>
      </c>
      <c r="AA60" s="27" t="str">
        <f t="shared" ca="1" si="132"/>
        <v>-</v>
      </c>
      <c r="AB60" s="27" t="str">
        <f t="shared" ca="1" si="132"/>
        <v>-</v>
      </c>
      <c r="AC60" s="27">
        <f t="shared" ca="1" si="132"/>
        <v>1</v>
      </c>
      <c r="AD60" s="27">
        <f t="shared" ca="1" si="132"/>
        <v>1</v>
      </c>
      <c r="AE60" s="27" t="str">
        <f t="shared" ca="1" si="132"/>
        <v>-</v>
      </c>
      <c r="AF60" s="27" t="str">
        <f t="shared" ca="1" si="132"/>
        <v>-</v>
      </c>
      <c r="AG60" s="27" t="str">
        <f t="shared" ca="1" si="132"/>
        <v>-</v>
      </c>
      <c r="AH60" s="27" t="str">
        <f t="shared" ca="1" si="132"/>
        <v>-</v>
      </c>
      <c r="AI60" s="27" t="str">
        <f t="shared" ca="1" si="132"/>
        <v>-</v>
      </c>
      <c r="AJ60" s="27" t="str">
        <f t="shared" ca="1" si="132"/>
        <v>-</v>
      </c>
      <c r="AK60" s="27" t="str">
        <f t="shared" ca="1" si="132"/>
        <v>-</v>
      </c>
      <c r="AL60" s="27" t="str">
        <f t="shared" ca="1" si="132"/>
        <v>-</v>
      </c>
      <c r="AM60" s="27" t="str">
        <f t="shared" ca="1" si="132"/>
        <v>-</v>
      </c>
      <c r="AN60" s="27" t="str">
        <f t="shared" ca="1" si="132"/>
        <v>-</v>
      </c>
      <c r="AO60" s="27" t="str">
        <f t="shared" ca="1" si="132"/>
        <v>-</v>
      </c>
      <c r="AP60" s="27" t="str">
        <f t="shared" ca="1" si="133"/>
        <v>-</v>
      </c>
      <c r="AQ60" s="27" t="str">
        <f t="shared" ca="1" si="133"/>
        <v>-</v>
      </c>
      <c r="AR60" s="27" t="str">
        <f t="shared" ca="1" si="133"/>
        <v>-</v>
      </c>
      <c r="AS60" s="27" t="str">
        <f t="shared" ca="1" si="133"/>
        <v>-</v>
      </c>
      <c r="AT60" s="27" t="str">
        <f t="shared" ca="1" si="133"/>
        <v>-</v>
      </c>
      <c r="AU60" s="27" t="str">
        <f t="shared" ca="1" si="133"/>
        <v>-</v>
      </c>
      <c r="AV60" s="27" t="str">
        <f t="shared" ca="1" si="133"/>
        <v>-</v>
      </c>
      <c r="AW60" s="27" t="str">
        <f t="shared" ca="1" si="133"/>
        <v>-</v>
      </c>
      <c r="AX60" s="49">
        <f ca="1">OFFSET(AX60,-4,0)</f>
        <v>1</v>
      </c>
      <c r="AY60" s="49">
        <f ca="1">OFFSET(AY60,-4,0)</f>
        <v>4</v>
      </c>
      <c r="AZ60" s="49">
        <f ca="1">OFFSET(AZ60,-4,0)</f>
        <v>0</v>
      </c>
      <c r="BA60" s="49">
        <f ca="1">OFFSET(BA60,-4,0)</f>
        <v>1</v>
      </c>
      <c r="BB60" s="49">
        <f ca="1">OFFSET(BB60,-4,0)</f>
        <v>-1</v>
      </c>
      <c r="BC60" s="27" t="str">
        <f t="shared" ca="1" si="103"/>
        <v>-</v>
      </c>
      <c r="BD60" s="27" t="str">
        <f t="shared" ca="1" si="103"/>
        <v>-</v>
      </c>
      <c r="BE60" s="27" t="str">
        <f t="shared" ca="1" si="103"/>
        <v>-</v>
      </c>
      <c r="BF60" s="27" t="str">
        <f t="shared" ca="1" si="103"/>
        <v>-</v>
      </c>
      <c r="BG60" s="27" t="str">
        <f t="shared" ca="1" si="103"/>
        <v>-</v>
      </c>
      <c r="BH60" s="26">
        <v>0.3</v>
      </c>
      <c r="BI60" s="26">
        <v>0.7</v>
      </c>
      <c r="BJ60" s="26">
        <v>-0.4</v>
      </c>
      <c r="BK60" s="26">
        <v>1.5</v>
      </c>
      <c r="BL60" s="27" t="str">
        <f t="shared" ref="BL60:BM67" ca="1" si="134">OFFSET(BL$5,$B60,0)</f>
        <v>-</v>
      </c>
      <c r="BM60" s="27" t="str">
        <f t="shared" ca="1" si="134"/>
        <v>-</v>
      </c>
      <c r="BN60" s="27">
        <f t="shared" ca="1" si="120"/>
        <v>12</v>
      </c>
      <c r="BO60" s="27">
        <f t="shared" ca="1" si="120"/>
        <v>12</v>
      </c>
      <c r="BP60" s="27">
        <f t="shared" ca="1" si="120"/>
        <v>144</v>
      </c>
      <c r="BQ60" s="27">
        <f t="shared" ca="1" si="120"/>
        <v>144</v>
      </c>
      <c r="BR60" s="27" t="str">
        <f t="shared" ca="1" si="120"/>
        <v>-</v>
      </c>
      <c r="BS60" s="27" t="str">
        <f t="shared" ca="1" si="120"/>
        <v>-</v>
      </c>
      <c r="BT60" s="27" t="str">
        <f t="shared" ca="1" si="120"/>
        <v>-</v>
      </c>
      <c r="BU60" s="27" t="str">
        <f t="shared" ca="1" si="120"/>
        <v>-</v>
      </c>
      <c r="BV60" s="27" t="str">
        <f t="shared" ca="1" si="120"/>
        <v>-</v>
      </c>
      <c r="BW60" s="27" t="str">
        <f t="shared" ca="1" si="120"/>
        <v>-</v>
      </c>
      <c r="BX60" s="27" t="str">
        <f t="shared" ca="1" si="120"/>
        <v>-</v>
      </c>
      <c r="BY60" s="27" t="str">
        <f t="shared" ca="1" si="120"/>
        <v>-</v>
      </c>
      <c r="BZ60" s="27" t="str">
        <f t="shared" ca="1" si="120"/>
        <v>-</v>
      </c>
      <c r="CA60" s="27">
        <f t="shared" ca="1" si="120"/>
        <v>5</v>
      </c>
      <c r="CB60" s="27" t="str">
        <f t="shared" ca="1" si="120"/>
        <v>-</v>
      </c>
      <c r="CC60" s="27" t="str">
        <f t="shared" ca="1" si="120"/>
        <v>-</v>
      </c>
      <c r="CD60" s="27" t="str">
        <f t="shared" ca="1" si="122"/>
        <v>-</v>
      </c>
      <c r="CE60" s="27" t="str">
        <f t="shared" ca="1" si="122"/>
        <v>-</v>
      </c>
      <c r="CF60" s="27" t="str">
        <f t="shared" ca="1" si="122"/>
        <v>-</v>
      </c>
      <c r="CG60" s="27" t="str">
        <f t="shared" ca="1" si="122"/>
        <v>-</v>
      </c>
      <c r="CH60" s="27">
        <f t="shared" ca="1" si="122"/>
        <v>0</v>
      </c>
      <c r="CI60" s="27" t="str">
        <f t="shared" ca="1" si="122"/>
        <v>-</v>
      </c>
      <c r="CJ60" s="27">
        <f t="shared" ca="1" si="122"/>
        <v>1</v>
      </c>
      <c r="CK60" s="27">
        <f t="shared" ca="1" si="122"/>
        <v>0</v>
      </c>
      <c r="CL60" s="27">
        <f t="shared" ca="1" si="122"/>
        <v>1</v>
      </c>
      <c r="CM60" s="27">
        <f t="shared" ca="1" si="122"/>
        <v>1</v>
      </c>
      <c r="CN60" s="27">
        <f t="shared" ca="1" si="122"/>
        <v>1</v>
      </c>
      <c r="CO60" s="27">
        <f t="shared" ca="1" si="122"/>
        <v>0</v>
      </c>
      <c r="CP60" s="27">
        <f t="shared" ca="1" si="122"/>
        <v>0</v>
      </c>
      <c r="CQ60" s="27">
        <f t="shared" ca="1" si="122"/>
        <v>0</v>
      </c>
      <c r="CR60" s="27">
        <f t="shared" ca="1" si="122"/>
        <v>-1.29</v>
      </c>
      <c r="CS60" s="27">
        <f t="shared" ca="1" si="122"/>
        <v>0.95</v>
      </c>
      <c r="CT60" s="27">
        <f t="shared" ca="1" si="121"/>
        <v>-1.67</v>
      </c>
      <c r="CU60" s="27">
        <f t="shared" ca="1" si="121"/>
        <v>0.05</v>
      </c>
      <c r="CV60" s="27">
        <f t="shared" ca="1" si="121"/>
        <v>0.22</v>
      </c>
      <c r="CW60" s="27">
        <f t="shared" ca="1" si="121"/>
        <v>-0.37</v>
      </c>
      <c r="CX60" s="27">
        <f t="shared" ca="1" si="121"/>
        <v>0</v>
      </c>
      <c r="CY60" s="27">
        <f t="shared" ca="1" si="121"/>
        <v>1</v>
      </c>
      <c r="CZ60" s="49">
        <f t="shared" ca="1" si="129"/>
        <v>0</v>
      </c>
      <c r="DA60" s="27">
        <f t="shared" ca="1" si="130"/>
        <v>0</v>
      </c>
      <c r="DB60" s="49">
        <f t="shared" ca="1" si="129"/>
        <v>0</v>
      </c>
      <c r="DC60" s="49">
        <f t="shared" ca="1" si="129"/>
        <v>0</v>
      </c>
      <c r="DD60" s="49">
        <f t="shared" ca="1" si="129"/>
        <v>0</v>
      </c>
      <c r="DE60" s="49">
        <f t="shared" ca="1" si="129"/>
        <v>0</v>
      </c>
      <c r="DF60" s="49">
        <f t="shared" ca="1" si="129"/>
        <v>0</v>
      </c>
      <c r="DG60" s="27" t="str">
        <f t="shared" ca="1" si="123"/>
        <v>-</v>
      </c>
      <c r="DH60" s="27" t="str">
        <f t="shared" ca="1" si="123"/>
        <v>-</v>
      </c>
      <c r="DI60" s="27" t="str">
        <f t="shared" ca="1" si="123"/>
        <v>-</v>
      </c>
      <c r="DJ60" s="27" t="str">
        <f t="shared" ca="1" si="123"/>
        <v>-</v>
      </c>
      <c r="DK60" s="27" t="str">
        <f t="shared" ca="1" si="123"/>
        <v>-</v>
      </c>
      <c r="DL60" s="27" t="str">
        <f t="shared" ca="1" si="123"/>
        <v>-</v>
      </c>
      <c r="DM60" s="49" t="b">
        <f t="shared" ca="1" si="128"/>
        <v>0</v>
      </c>
      <c r="DN60" s="49" t="b">
        <f t="shared" ca="1" si="128"/>
        <v>1</v>
      </c>
      <c r="DO60" s="49" t="b">
        <f t="shared" ca="1" si="128"/>
        <v>0</v>
      </c>
      <c r="DP60" s="49">
        <f t="shared" ca="1" si="128"/>
        <v>3</v>
      </c>
      <c r="DQ60" s="233" t="str">
        <f t="shared" ca="1" si="128"/>
        <v>-</v>
      </c>
      <c r="DR60" s="233" t="str">
        <f t="shared" ca="1" si="128"/>
        <v>-</v>
      </c>
      <c r="DS60" s="233" t="str">
        <f t="shared" ca="1" si="128"/>
        <v>-</v>
      </c>
      <c r="DT60" s="233" t="str">
        <f t="shared" ca="1" si="128"/>
        <v>-</v>
      </c>
      <c r="DU60" s="27" t="str">
        <f t="shared" ca="1" si="125"/>
        <v>-</v>
      </c>
      <c r="DV60" s="27" t="b">
        <f t="shared" ca="1" si="125"/>
        <v>1</v>
      </c>
      <c r="DW60" s="27" t="str">
        <f t="shared" ca="1" si="125"/>
        <v>-</v>
      </c>
      <c r="DX60" s="27">
        <f t="shared" ca="1" si="125"/>
        <v>0.99</v>
      </c>
      <c r="DY60" s="27" t="str">
        <f t="shared" ca="1" si="125"/>
        <v>-</v>
      </c>
      <c r="DZ60" s="233" t="str">
        <f t="shared" ca="1" si="131"/>
        <v>-</v>
      </c>
      <c r="EA60" s="27" t="str">
        <f t="shared" ca="1" si="126"/>
        <v>-</v>
      </c>
      <c r="EB60" s="27" t="str">
        <f t="shared" ca="1" si="126"/>
        <v>-</v>
      </c>
      <c r="EC60" s="27">
        <f t="shared" ca="1" si="126"/>
        <v>1</v>
      </c>
      <c r="ED60" s="27">
        <f t="shared" ca="1" si="126"/>
        <v>0</v>
      </c>
      <c r="EE60" s="27">
        <f t="shared" ca="1" si="126"/>
        <v>1</v>
      </c>
      <c r="EF60" s="27">
        <f t="shared" ca="1" si="126"/>
        <v>1</v>
      </c>
      <c r="EG60" s="27">
        <f t="shared" ca="1" si="126"/>
        <v>0</v>
      </c>
      <c r="EH60" s="27" t="str">
        <f t="shared" ca="1" si="126"/>
        <v>-</v>
      </c>
      <c r="EI60" s="27" t="str">
        <f t="shared" ca="1" si="126"/>
        <v>-</v>
      </c>
      <c r="EJ60" s="27" t="str">
        <f t="shared" ca="1" si="126"/>
        <v>-</v>
      </c>
      <c r="EK60" s="27" t="str">
        <f t="shared" ca="1" si="126"/>
        <v>-</v>
      </c>
      <c r="EL60" s="27">
        <f t="shared" ca="1" si="127"/>
        <v>1</v>
      </c>
      <c r="EM60" s="27">
        <f t="shared" ca="1" si="127"/>
        <v>1</v>
      </c>
      <c r="EN60" s="27">
        <f t="shared" ca="1" si="127"/>
        <v>1</v>
      </c>
      <c r="EO60" s="27">
        <f t="shared" ca="1" si="127"/>
        <v>0</v>
      </c>
      <c r="EP60" s="27" t="str">
        <f t="shared" ca="1" si="127"/>
        <v>-</v>
      </c>
      <c r="EQ60" s="27" t="str">
        <f t="shared" ca="1" si="127"/>
        <v>-</v>
      </c>
      <c r="ER60" s="27">
        <f t="shared" ca="1" si="127"/>
        <v>0</v>
      </c>
      <c r="ES60" s="27">
        <f t="shared" ca="1" si="127"/>
        <v>0</v>
      </c>
      <c r="ET60" s="34">
        <v>0</v>
      </c>
    </row>
    <row r="61" spans="1:150" outlineLevel="3">
      <c r="A61" s="31">
        <f t="shared" si="77"/>
        <v>56</v>
      </c>
      <c r="B61" s="37">
        <f>$A60</f>
        <v>55</v>
      </c>
      <c r="C61">
        <f t="shared" ca="1" si="91"/>
        <v>12</v>
      </c>
      <c r="D61" t="b">
        <f t="shared" ca="1" si="92"/>
        <v>0</v>
      </c>
      <c r="E61" t="b">
        <v>0</v>
      </c>
      <c r="F61" t="b">
        <f t="shared" ca="1" si="92"/>
        <v>0</v>
      </c>
      <c r="H61" s="47" t="str">
        <f ca="1">IF($CA61&lt;3,"M-M","Mat")&amp;IF($CF61=TRUE,"&amp;BBT","")&amp;IF($DX61&lt;&gt;0,"-mate EL","")&amp;IF($DM61," Aut","")&amp;IF($DN61," Win","")&amp;IF($DO61," Spr","")&amp;" Scan "&amp;$DP61&amp;" (F"&amp;3+IFERROR(1*$AP61,0)&amp;3+IFERROR(1*$AS61,0)&amp;"N"&amp;$AX61&amp;$AY61&amp;")"</f>
        <v>Mat-mate EL Win Scan 2 (F33N14)</v>
      </c>
      <c r="I61" s="13" t="str">
        <f ca="1">IF(MATCH(H61,H$5:H61,0)=(COUNTA(H$5:H61)),"-","Dup")</f>
        <v>-</v>
      </c>
      <c r="J61" s="27" t="str">
        <f t="shared" ca="1" si="117"/>
        <v>-</v>
      </c>
      <c r="K61" s="27" t="str">
        <f t="shared" ca="1" si="117"/>
        <v>-</v>
      </c>
      <c r="L61" s="27" t="str">
        <f t="shared" ca="1" si="117"/>
        <v>-</v>
      </c>
      <c r="M61" s="27" t="str">
        <f t="shared" ca="1" si="117"/>
        <v>-</v>
      </c>
      <c r="N61" s="27" t="str">
        <f t="shared" ca="1" si="117"/>
        <v>-</v>
      </c>
      <c r="O61" s="27" t="str">
        <f t="shared" ca="1" si="117"/>
        <v>-</v>
      </c>
      <c r="P61" s="27" t="str">
        <f t="shared" ca="1" si="117"/>
        <v>-</v>
      </c>
      <c r="Q61" s="27">
        <f t="shared" ca="1" si="117"/>
        <v>0</v>
      </c>
      <c r="R61" s="27">
        <f t="shared" ca="1" si="117"/>
        <v>0</v>
      </c>
      <c r="S61" s="27" t="str">
        <f t="shared" ca="1" si="117"/>
        <v>-</v>
      </c>
      <c r="T61" s="27" t="str">
        <f t="shared" ca="1" si="117"/>
        <v>-</v>
      </c>
      <c r="U61" s="27">
        <f t="shared" ref="U61:AJ69" ca="1" si="135">OFFSET(U$5,$B61,0)</f>
        <v>1</v>
      </c>
      <c r="V61" s="27">
        <f t="shared" ca="1" si="135"/>
        <v>1</v>
      </c>
      <c r="W61" s="27">
        <f t="shared" ca="1" si="135"/>
        <v>1</v>
      </c>
      <c r="X61" s="27">
        <f t="shared" ca="1" si="135"/>
        <v>1</v>
      </c>
      <c r="Y61" s="27" t="str">
        <f t="shared" ca="1" si="135"/>
        <v>-</v>
      </c>
      <c r="Z61" s="27">
        <f t="shared" ca="1" si="135"/>
        <v>1</v>
      </c>
      <c r="AA61" s="27" t="str">
        <f t="shared" ca="1" si="135"/>
        <v>-</v>
      </c>
      <c r="AB61" s="27" t="str">
        <f t="shared" ca="1" si="135"/>
        <v>-</v>
      </c>
      <c r="AC61" s="27">
        <f t="shared" ca="1" si="135"/>
        <v>1</v>
      </c>
      <c r="AD61" s="27">
        <f t="shared" ca="1" si="135"/>
        <v>1</v>
      </c>
      <c r="AE61" s="27" t="str">
        <f t="shared" ca="1" si="135"/>
        <v>-</v>
      </c>
      <c r="AF61" s="27" t="str">
        <f t="shared" ca="1" si="135"/>
        <v>-</v>
      </c>
      <c r="AG61" s="27" t="str">
        <f t="shared" ca="1" si="135"/>
        <v>-</v>
      </c>
      <c r="AH61" s="27" t="str">
        <f t="shared" ca="1" si="135"/>
        <v>-</v>
      </c>
      <c r="AI61" s="27" t="str">
        <f t="shared" ca="1" si="135"/>
        <v>-</v>
      </c>
      <c r="AJ61" s="27" t="str">
        <f t="shared" ca="1" si="133"/>
        <v>-</v>
      </c>
      <c r="AK61" s="27" t="str">
        <f t="shared" ca="1" si="133"/>
        <v>-</v>
      </c>
      <c r="AL61" s="27" t="str">
        <f t="shared" ca="1" si="133"/>
        <v>-</v>
      </c>
      <c r="AM61" s="27" t="str">
        <f t="shared" ca="1" si="133"/>
        <v>-</v>
      </c>
      <c r="AN61" s="27" t="str">
        <f t="shared" ca="1" si="133"/>
        <v>-</v>
      </c>
      <c r="AO61" s="27" t="str">
        <f t="shared" ca="1" si="133"/>
        <v>-</v>
      </c>
      <c r="AP61" s="27" t="str">
        <f t="shared" ca="1" si="133"/>
        <v>-</v>
      </c>
      <c r="AQ61" s="27" t="str">
        <f t="shared" ca="1" si="133"/>
        <v>-</v>
      </c>
      <c r="AR61" s="27" t="str">
        <f t="shared" ca="1" si="133"/>
        <v>-</v>
      </c>
      <c r="AS61" s="27" t="str">
        <f t="shared" ca="1" si="133"/>
        <v>-</v>
      </c>
      <c r="AT61" s="27" t="str">
        <f t="shared" ca="1" si="133"/>
        <v>-</v>
      </c>
      <c r="AU61" s="27" t="str">
        <f t="shared" ca="1" si="133"/>
        <v>-</v>
      </c>
      <c r="AV61" s="27" t="str">
        <f t="shared" ca="1" si="133"/>
        <v>-</v>
      </c>
      <c r="AW61" s="27" t="str">
        <f t="shared" ca="1" si="133"/>
        <v>-</v>
      </c>
      <c r="AX61" s="27">
        <f t="shared" ca="1" si="133"/>
        <v>1</v>
      </c>
      <c r="AY61" s="27">
        <f t="shared" ca="1" si="133"/>
        <v>4</v>
      </c>
      <c r="AZ61" s="27">
        <f t="shared" ref="AX61:BB63" ca="1" si="136">OFFSET(AZ$5,$B61,0)</f>
        <v>0</v>
      </c>
      <c r="BA61" s="27">
        <f t="shared" ca="1" si="136"/>
        <v>1</v>
      </c>
      <c r="BB61" s="27">
        <f t="shared" ca="1" si="136"/>
        <v>-1</v>
      </c>
      <c r="BC61" s="27" t="str">
        <f t="shared" ca="1" si="103"/>
        <v>-</v>
      </c>
      <c r="BD61" s="27" t="str">
        <f t="shared" ca="1" si="103"/>
        <v>-</v>
      </c>
      <c r="BE61" s="27" t="str">
        <f t="shared" ca="1" si="103"/>
        <v>-</v>
      </c>
      <c r="BF61" s="27" t="str">
        <f t="shared" ca="1" si="103"/>
        <v>-</v>
      </c>
      <c r="BG61" s="27" t="str">
        <f t="shared" ca="1" si="103"/>
        <v>-</v>
      </c>
      <c r="BH61" s="50">
        <f t="shared" ca="1" si="119"/>
        <v>0.3</v>
      </c>
      <c r="BI61" s="50">
        <f t="shared" ca="1" si="119"/>
        <v>0.7</v>
      </c>
      <c r="BJ61" s="50">
        <f t="shared" ca="1" si="119"/>
        <v>-0.4</v>
      </c>
      <c r="BK61" s="50">
        <f t="shared" ca="1" si="119"/>
        <v>1.5</v>
      </c>
      <c r="BL61" s="27" t="str">
        <f t="shared" ca="1" si="134"/>
        <v>-</v>
      </c>
      <c r="BM61" s="27" t="str">
        <f t="shared" ca="1" si="134"/>
        <v>-</v>
      </c>
      <c r="BN61" s="27">
        <f t="shared" ca="1" si="120"/>
        <v>12</v>
      </c>
      <c r="BO61" s="27">
        <f t="shared" ca="1" si="120"/>
        <v>12</v>
      </c>
      <c r="BP61" s="27">
        <f t="shared" ca="1" si="120"/>
        <v>144</v>
      </c>
      <c r="BQ61" s="27">
        <f t="shared" ca="1" si="120"/>
        <v>144</v>
      </c>
      <c r="BR61" s="27" t="str">
        <f t="shared" ca="1" si="120"/>
        <v>-</v>
      </c>
      <c r="BS61" s="27" t="str">
        <f t="shared" ca="1" si="120"/>
        <v>-</v>
      </c>
      <c r="BT61" s="27" t="str">
        <f t="shared" ca="1" si="120"/>
        <v>-</v>
      </c>
      <c r="BU61" s="27" t="str">
        <f t="shared" ca="1" si="120"/>
        <v>-</v>
      </c>
      <c r="BV61" s="27" t="str">
        <f t="shared" ca="1" si="120"/>
        <v>-</v>
      </c>
      <c r="BW61" s="27" t="str">
        <f t="shared" ca="1" si="120"/>
        <v>-</v>
      </c>
      <c r="BX61" s="27" t="str">
        <f t="shared" ca="1" si="120"/>
        <v>-</v>
      </c>
      <c r="BY61" s="27" t="str">
        <f t="shared" ca="1" si="120"/>
        <v>-</v>
      </c>
      <c r="BZ61" s="27" t="str">
        <f t="shared" ca="1" si="120"/>
        <v>-</v>
      </c>
      <c r="CA61" s="27">
        <f t="shared" ca="1" si="120"/>
        <v>5</v>
      </c>
      <c r="CB61" s="27" t="str">
        <f t="shared" ca="1" si="120"/>
        <v>-</v>
      </c>
      <c r="CC61" s="27" t="str">
        <f t="shared" ca="1" si="120"/>
        <v>-</v>
      </c>
      <c r="CD61" s="27" t="str">
        <f t="shared" ca="1" si="122"/>
        <v>-</v>
      </c>
      <c r="CE61" s="27" t="str">
        <f t="shared" ca="1" si="122"/>
        <v>-</v>
      </c>
      <c r="CF61" s="27" t="str">
        <f t="shared" ca="1" si="122"/>
        <v>-</v>
      </c>
      <c r="CG61" s="27" t="str">
        <f t="shared" ca="1" si="122"/>
        <v>-</v>
      </c>
      <c r="CH61" s="27">
        <f t="shared" ca="1" si="122"/>
        <v>0</v>
      </c>
      <c r="CI61" s="27" t="str">
        <f t="shared" ca="1" si="122"/>
        <v>-</v>
      </c>
      <c r="CJ61" s="27">
        <f t="shared" ca="1" si="122"/>
        <v>1</v>
      </c>
      <c r="CK61" s="27">
        <f t="shared" ca="1" si="122"/>
        <v>0</v>
      </c>
      <c r="CL61" s="27">
        <f t="shared" ca="1" si="122"/>
        <v>1</v>
      </c>
      <c r="CM61" s="27">
        <f t="shared" ca="1" si="122"/>
        <v>1</v>
      </c>
      <c r="CN61" s="27">
        <f t="shared" ca="1" si="122"/>
        <v>1</v>
      </c>
      <c r="CO61" s="27">
        <f t="shared" ca="1" si="122"/>
        <v>0</v>
      </c>
      <c r="CP61" s="27">
        <f t="shared" ca="1" si="122"/>
        <v>0</v>
      </c>
      <c r="CQ61" s="27">
        <f t="shared" ca="1" si="122"/>
        <v>0</v>
      </c>
      <c r="CR61" s="27">
        <f t="shared" ca="1" si="122"/>
        <v>-1.29</v>
      </c>
      <c r="CS61" s="27">
        <f t="shared" ca="1" si="122"/>
        <v>0.95</v>
      </c>
      <c r="CT61" s="27">
        <f t="shared" ca="1" si="121"/>
        <v>-1.67</v>
      </c>
      <c r="CU61" s="27">
        <f t="shared" ca="1" si="121"/>
        <v>0.05</v>
      </c>
      <c r="CV61" s="27">
        <f t="shared" ca="1" si="121"/>
        <v>0.22</v>
      </c>
      <c r="CW61" s="27">
        <f t="shared" ca="1" si="121"/>
        <v>-0.37</v>
      </c>
      <c r="CX61" s="27">
        <f t="shared" ca="1" si="121"/>
        <v>0</v>
      </c>
      <c r="CY61" s="27">
        <f t="shared" ca="1" si="121"/>
        <v>1</v>
      </c>
      <c r="CZ61" s="49">
        <f t="shared" ca="1" si="129"/>
        <v>0</v>
      </c>
      <c r="DA61" s="27">
        <f t="shared" ca="1" si="130"/>
        <v>0</v>
      </c>
      <c r="DB61" s="49">
        <f t="shared" ca="1" si="129"/>
        <v>0</v>
      </c>
      <c r="DC61" s="49">
        <f t="shared" ca="1" si="129"/>
        <v>0</v>
      </c>
      <c r="DD61" s="49">
        <f t="shared" ca="1" si="129"/>
        <v>0</v>
      </c>
      <c r="DE61" s="49">
        <f t="shared" ca="1" si="129"/>
        <v>0</v>
      </c>
      <c r="DF61" s="49">
        <f t="shared" ca="1" si="129"/>
        <v>0</v>
      </c>
      <c r="DG61" s="27" t="str">
        <f t="shared" ca="1" si="123"/>
        <v>-</v>
      </c>
      <c r="DH61" s="27" t="str">
        <f t="shared" ca="1" si="123"/>
        <v>-</v>
      </c>
      <c r="DI61" s="27" t="str">
        <f t="shared" ca="1" si="123"/>
        <v>-</v>
      </c>
      <c r="DJ61" s="27" t="str">
        <f t="shared" ca="1" si="123"/>
        <v>-</v>
      </c>
      <c r="DK61" s="27" t="str">
        <f t="shared" ca="1" si="123"/>
        <v>-</v>
      </c>
      <c r="DL61" s="27" t="str">
        <f t="shared" ca="1" si="123"/>
        <v>-</v>
      </c>
      <c r="DM61" s="49" t="b">
        <f t="shared" ca="1" si="128"/>
        <v>0</v>
      </c>
      <c r="DN61" s="49" t="b">
        <f t="shared" ca="1" si="128"/>
        <v>1</v>
      </c>
      <c r="DO61" s="49" t="b">
        <f t="shared" ca="1" si="128"/>
        <v>0</v>
      </c>
      <c r="DP61" s="49">
        <f t="shared" ca="1" si="128"/>
        <v>2</v>
      </c>
      <c r="DQ61" s="233" t="str">
        <f t="shared" ca="1" si="128"/>
        <v>-</v>
      </c>
      <c r="DR61" s="233" t="str">
        <f t="shared" ca="1" si="128"/>
        <v>-</v>
      </c>
      <c r="DS61" s="233" t="str">
        <f t="shared" ca="1" si="128"/>
        <v>-</v>
      </c>
      <c r="DT61" s="233" t="str">
        <f t="shared" ca="1" si="128"/>
        <v>-</v>
      </c>
      <c r="DU61" s="27" t="str">
        <f t="shared" ca="1" si="125"/>
        <v>-</v>
      </c>
      <c r="DV61" s="27" t="b">
        <f t="shared" ca="1" si="125"/>
        <v>1</v>
      </c>
      <c r="DW61" s="27" t="str">
        <f t="shared" ca="1" si="125"/>
        <v>-</v>
      </c>
      <c r="DX61" s="27">
        <f t="shared" ca="1" si="125"/>
        <v>0.99</v>
      </c>
      <c r="DY61" s="27" t="str">
        <f t="shared" ca="1" si="125"/>
        <v>-</v>
      </c>
      <c r="DZ61" s="233" t="str">
        <f t="shared" ca="1" si="131"/>
        <v>-</v>
      </c>
      <c r="EA61" s="27" t="str">
        <f t="shared" ca="1" si="126"/>
        <v>-</v>
      </c>
      <c r="EB61" s="27" t="str">
        <f t="shared" ca="1" si="126"/>
        <v>-</v>
      </c>
      <c r="EC61" s="27">
        <f t="shared" ca="1" si="126"/>
        <v>1</v>
      </c>
      <c r="ED61" s="27">
        <f t="shared" ca="1" si="126"/>
        <v>0</v>
      </c>
      <c r="EE61" s="27">
        <f t="shared" ca="1" si="126"/>
        <v>1</v>
      </c>
      <c r="EF61" s="27">
        <f t="shared" ca="1" si="126"/>
        <v>1</v>
      </c>
      <c r="EG61" s="27">
        <f t="shared" ca="1" si="126"/>
        <v>0</v>
      </c>
      <c r="EH61" s="27" t="str">
        <f t="shared" ca="1" si="126"/>
        <v>-</v>
      </c>
      <c r="EI61" s="27" t="str">
        <f t="shared" ca="1" si="126"/>
        <v>-</v>
      </c>
      <c r="EJ61" s="27" t="str">
        <f t="shared" ca="1" si="126"/>
        <v>-</v>
      </c>
      <c r="EK61" s="27" t="str">
        <f t="shared" ca="1" si="126"/>
        <v>-</v>
      </c>
      <c r="EL61" s="27">
        <f t="shared" ca="1" si="127"/>
        <v>1</v>
      </c>
      <c r="EM61" s="27">
        <f t="shared" ca="1" si="127"/>
        <v>1</v>
      </c>
      <c r="EN61" s="27">
        <f t="shared" ca="1" si="127"/>
        <v>1</v>
      </c>
      <c r="EO61" s="27">
        <f t="shared" ca="1" si="127"/>
        <v>0</v>
      </c>
      <c r="EP61" s="27" t="str">
        <f t="shared" ca="1" si="127"/>
        <v>-</v>
      </c>
      <c r="EQ61" s="27" t="str">
        <f t="shared" ca="1" si="127"/>
        <v>-</v>
      </c>
      <c r="ER61" s="27">
        <f t="shared" ca="1" si="127"/>
        <v>0</v>
      </c>
      <c r="ES61" s="27">
        <f t="shared" ca="1" si="127"/>
        <v>0</v>
      </c>
      <c r="ET61" s="34">
        <v>0</v>
      </c>
    </row>
    <row r="62" spans="1:150" outlineLevel="3">
      <c r="A62" s="31">
        <f t="shared" si="77"/>
        <v>57</v>
      </c>
      <c r="B62" s="37">
        <f>$A61</f>
        <v>56</v>
      </c>
      <c r="C62">
        <f t="shared" ca="1" si="91"/>
        <v>12</v>
      </c>
      <c r="D62" t="b">
        <f t="shared" ca="1" si="92"/>
        <v>1</v>
      </c>
      <c r="E62" t="b">
        <v>0</v>
      </c>
      <c r="F62" t="b">
        <f t="shared" ca="1" si="92"/>
        <v>1</v>
      </c>
      <c r="H62" s="47" t="str">
        <f ca="1">IF($CA62&lt;3,"M-M","Mat")&amp;IF($CF62=TRUE,"&amp;BBT","")&amp;IF($DX62&lt;&gt;0,"-mate EL","")&amp;IF($DM62," Aut","")&amp;IF($DN62," Win","")&amp;IF($DO62," Spr","")&amp;" Scan "&amp;$DP62&amp;" (F"&amp;3+IFERROR(1*$AP62,0)&amp;3+IFERROR(1*$AS62,0)&amp;"N"&amp;$AX62&amp;$AY62&amp;")"</f>
        <v>Mat-mate EL Win Scan 1 (F33N14)</v>
      </c>
      <c r="I62" s="13" t="str">
        <f ca="1">IF(MATCH(H62,H$5:H62,0)=(COUNTA(H$5:H62)),"-","Dup")</f>
        <v>-</v>
      </c>
      <c r="J62" s="27" t="str">
        <f t="shared" ref="J62:Y69" ca="1" si="137">OFFSET(J$5,$B62,0)</f>
        <v>-</v>
      </c>
      <c r="K62" s="27" t="str">
        <f t="shared" ca="1" si="137"/>
        <v>-</v>
      </c>
      <c r="L62" s="27" t="str">
        <f t="shared" ca="1" si="137"/>
        <v>-</v>
      </c>
      <c r="M62" s="27" t="str">
        <f t="shared" ca="1" si="137"/>
        <v>-</v>
      </c>
      <c r="N62" s="27" t="str">
        <f t="shared" ca="1" si="137"/>
        <v>-</v>
      </c>
      <c r="O62" s="27" t="str">
        <f t="shared" ca="1" si="137"/>
        <v>-</v>
      </c>
      <c r="P62" s="27" t="str">
        <f t="shared" ca="1" si="137"/>
        <v>-</v>
      </c>
      <c r="Q62" s="27">
        <f t="shared" ca="1" si="137"/>
        <v>0</v>
      </c>
      <c r="R62" s="27">
        <f t="shared" ca="1" si="137"/>
        <v>0</v>
      </c>
      <c r="S62" s="27" t="str">
        <f t="shared" ca="1" si="137"/>
        <v>-</v>
      </c>
      <c r="T62" s="27" t="str">
        <f t="shared" ca="1" si="137"/>
        <v>-</v>
      </c>
      <c r="U62" s="27">
        <f t="shared" ca="1" si="135"/>
        <v>1</v>
      </c>
      <c r="V62" s="27">
        <f t="shared" ca="1" si="137"/>
        <v>1</v>
      </c>
      <c r="W62" s="27">
        <f t="shared" ca="1" si="135"/>
        <v>1</v>
      </c>
      <c r="X62" s="27">
        <f t="shared" ca="1" si="135"/>
        <v>1</v>
      </c>
      <c r="Y62" s="27" t="str">
        <f t="shared" ca="1" si="135"/>
        <v>-</v>
      </c>
      <c r="Z62" s="27">
        <f t="shared" ca="1" si="135"/>
        <v>1</v>
      </c>
      <c r="AA62" s="27" t="str">
        <f t="shared" ca="1" si="135"/>
        <v>-</v>
      </c>
      <c r="AB62" s="27" t="str">
        <f t="shared" ca="1" si="135"/>
        <v>-</v>
      </c>
      <c r="AC62" s="27">
        <f t="shared" ca="1" si="135"/>
        <v>1</v>
      </c>
      <c r="AD62" s="27">
        <f t="shared" ca="1" si="135"/>
        <v>1</v>
      </c>
      <c r="AE62" s="27" t="str">
        <f t="shared" ca="1" si="135"/>
        <v>-</v>
      </c>
      <c r="AF62" s="27" t="str">
        <f t="shared" ca="1" si="135"/>
        <v>-</v>
      </c>
      <c r="AG62" s="27" t="str">
        <f t="shared" ca="1" si="135"/>
        <v>-</v>
      </c>
      <c r="AH62" s="27" t="str">
        <f t="shared" ca="1" si="135"/>
        <v>-</v>
      </c>
      <c r="AI62" s="27" t="str">
        <f t="shared" ca="1" si="135"/>
        <v>-</v>
      </c>
      <c r="AJ62" s="27" t="str">
        <f t="shared" ca="1" si="133"/>
        <v>-</v>
      </c>
      <c r="AK62" s="27" t="str">
        <f t="shared" ca="1" si="133"/>
        <v>-</v>
      </c>
      <c r="AL62" s="27" t="str">
        <f t="shared" ca="1" si="133"/>
        <v>-</v>
      </c>
      <c r="AM62" s="27" t="str">
        <f t="shared" ca="1" si="133"/>
        <v>-</v>
      </c>
      <c r="AN62" s="27" t="str">
        <f t="shared" ca="1" si="133"/>
        <v>-</v>
      </c>
      <c r="AO62" s="27" t="str">
        <f t="shared" ca="1" si="133"/>
        <v>-</v>
      </c>
      <c r="AP62" s="27" t="str">
        <f t="shared" ca="1" si="133"/>
        <v>-</v>
      </c>
      <c r="AQ62" s="27" t="str">
        <f t="shared" ca="1" si="133"/>
        <v>-</v>
      </c>
      <c r="AR62" s="27" t="str">
        <f t="shared" ca="1" si="133"/>
        <v>-</v>
      </c>
      <c r="AS62" s="27" t="str">
        <f t="shared" ca="1" si="133"/>
        <v>-</v>
      </c>
      <c r="AT62" s="27" t="str">
        <f t="shared" ca="1" si="133"/>
        <v>-</v>
      </c>
      <c r="AU62" s="27" t="str">
        <f t="shared" ca="1" si="133"/>
        <v>-</v>
      </c>
      <c r="AV62" s="27" t="str">
        <f t="shared" ca="1" si="133"/>
        <v>-</v>
      </c>
      <c r="AW62" s="27" t="str">
        <f t="shared" ca="1" si="133"/>
        <v>-</v>
      </c>
      <c r="AX62" s="27">
        <f t="shared" ca="1" si="136"/>
        <v>1</v>
      </c>
      <c r="AY62" s="27">
        <f t="shared" ca="1" si="136"/>
        <v>4</v>
      </c>
      <c r="AZ62" s="27">
        <f t="shared" ca="1" si="136"/>
        <v>0</v>
      </c>
      <c r="BA62" s="27">
        <f t="shared" ca="1" si="136"/>
        <v>1</v>
      </c>
      <c r="BB62" s="27">
        <f t="shared" ca="1" si="136"/>
        <v>-1</v>
      </c>
      <c r="BC62" s="27" t="str">
        <f t="shared" ca="1" si="103"/>
        <v>-</v>
      </c>
      <c r="BD62" s="27" t="str">
        <f t="shared" ca="1" si="103"/>
        <v>-</v>
      </c>
      <c r="BE62" s="27" t="str">
        <f t="shared" ca="1" si="103"/>
        <v>-</v>
      </c>
      <c r="BF62" s="27" t="str">
        <f t="shared" ca="1" si="103"/>
        <v>-</v>
      </c>
      <c r="BG62" s="27" t="str">
        <f t="shared" ca="1" si="103"/>
        <v>-</v>
      </c>
      <c r="BH62" s="50">
        <f t="shared" ca="1" si="119"/>
        <v>0.3</v>
      </c>
      <c r="BI62" s="50">
        <f t="shared" ca="1" si="119"/>
        <v>0.7</v>
      </c>
      <c r="BJ62" s="50">
        <f t="shared" ca="1" si="119"/>
        <v>-0.4</v>
      </c>
      <c r="BK62" s="50">
        <f t="shared" ca="1" si="119"/>
        <v>1.5</v>
      </c>
      <c r="BL62" s="27" t="str">
        <f t="shared" ca="1" si="134"/>
        <v>-</v>
      </c>
      <c r="BM62" s="27" t="str">
        <f t="shared" ca="1" si="134"/>
        <v>-</v>
      </c>
      <c r="BN62" s="27">
        <f t="shared" ca="1" si="120"/>
        <v>12</v>
      </c>
      <c r="BO62" s="27">
        <f t="shared" ca="1" si="120"/>
        <v>12</v>
      </c>
      <c r="BP62" s="27">
        <f t="shared" ca="1" si="120"/>
        <v>144</v>
      </c>
      <c r="BQ62" s="27">
        <f t="shared" ca="1" si="120"/>
        <v>144</v>
      </c>
      <c r="BR62" s="27" t="str">
        <f t="shared" ca="1" si="120"/>
        <v>-</v>
      </c>
      <c r="BS62" s="27" t="str">
        <f t="shared" ca="1" si="120"/>
        <v>-</v>
      </c>
      <c r="BT62" s="27" t="str">
        <f t="shared" ca="1" si="120"/>
        <v>-</v>
      </c>
      <c r="BU62" s="27" t="str">
        <f t="shared" ca="1" si="120"/>
        <v>-</v>
      </c>
      <c r="BV62" s="27" t="str">
        <f t="shared" ca="1" si="120"/>
        <v>-</v>
      </c>
      <c r="BW62" s="27" t="str">
        <f t="shared" ca="1" si="120"/>
        <v>-</v>
      </c>
      <c r="BX62" s="27" t="str">
        <f t="shared" ca="1" si="120"/>
        <v>-</v>
      </c>
      <c r="BY62" s="27" t="str">
        <f t="shared" ca="1" si="120"/>
        <v>-</v>
      </c>
      <c r="BZ62" s="27" t="str">
        <f t="shared" ca="1" si="120"/>
        <v>-</v>
      </c>
      <c r="CA62" s="27">
        <f t="shared" ca="1" si="120"/>
        <v>5</v>
      </c>
      <c r="CB62" s="27" t="str">
        <f t="shared" ca="1" si="120"/>
        <v>-</v>
      </c>
      <c r="CC62" s="27" t="str">
        <f t="shared" ca="1" si="120"/>
        <v>-</v>
      </c>
      <c r="CD62" s="27" t="str">
        <f t="shared" ca="1" si="122"/>
        <v>-</v>
      </c>
      <c r="CE62" s="27" t="str">
        <f t="shared" ca="1" si="122"/>
        <v>-</v>
      </c>
      <c r="CF62" s="27" t="str">
        <f t="shared" ca="1" si="122"/>
        <v>-</v>
      </c>
      <c r="CG62" s="27" t="str">
        <f t="shared" ca="1" si="122"/>
        <v>-</v>
      </c>
      <c r="CH62" s="27">
        <f t="shared" ca="1" si="122"/>
        <v>0</v>
      </c>
      <c r="CI62" s="27" t="str">
        <f t="shared" ca="1" si="122"/>
        <v>-</v>
      </c>
      <c r="CJ62" s="27">
        <f t="shared" ca="1" si="122"/>
        <v>1</v>
      </c>
      <c r="CK62" s="27">
        <f t="shared" ca="1" si="122"/>
        <v>0</v>
      </c>
      <c r="CL62" s="27">
        <f t="shared" ca="1" si="122"/>
        <v>1</v>
      </c>
      <c r="CM62" s="27">
        <f t="shared" ca="1" si="122"/>
        <v>1</v>
      </c>
      <c r="CN62" s="27">
        <f t="shared" ca="1" si="122"/>
        <v>1</v>
      </c>
      <c r="CO62" s="27">
        <f t="shared" ca="1" si="122"/>
        <v>0</v>
      </c>
      <c r="CP62" s="27">
        <f t="shared" ca="1" si="122"/>
        <v>0</v>
      </c>
      <c r="CQ62" s="27">
        <f t="shared" ca="1" si="122"/>
        <v>0</v>
      </c>
      <c r="CR62" s="27">
        <f t="shared" ca="1" si="122"/>
        <v>-1.29</v>
      </c>
      <c r="CS62" s="27">
        <f t="shared" ca="1" si="122"/>
        <v>0.95</v>
      </c>
      <c r="CT62" s="27">
        <f t="shared" ca="1" si="121"/>
        <v>-1.67</v>
      </c>
      <c r="CU62" s="27">
        <f t="shared" ca="1" si="121"/>
        <v>0.05</v>
      </c>
      <c r="CV62" s="27">
        <f t="shared" ca="1" si="121"/>
        <v>0.22</v>
      </c>
      <c r="CW62" s="27">
        <f t="shared" ca="1" si="121"/>
        <v>-0.37</v>
      </c>
      <c r="CX62" s="27">
        <f t="shared" ca="1" si="121"/>
        <v>0</v>
      </c>
      <c r="CY62" s="27">
        <f t="shared" ca="1" si="121"/>
        <v>1</v>
      </c>
      <c r="CZ62" s="49">
        <f t="shared" ca="1" si="129"/>
        <v>0</v>
      </c>
      <c r="DA62" s="27">
        <f t="shared" ca="1" si="130"/>
        <v>0</v>
      </c>
      <c r="DB62" s="49">
        <f t="shared" ca="1" si="129"/>
        <v>0</v>
      </c>
      <c r="DC62" s="49">
        <f t="shared" ca="1" si="129"/>
        <v>0</v>
      </c>
      <c r="DD62" s="49">
        <f t="shared" ca="1" si="129"/>
        <v>0</v>
      </c>
      <c r="DE62" s="49">
        <f t="shared" ca="1" si="129"/>
        <v>0</v>
      </c>
      <c r="DF62" s="49">
        <f t="shared" ca="1" si="129"/>
        <v>0</v>
      </c>
      <c r="DG62" s="27" t="str">
        <f t="shared" ca="1" si="123"/>
        <v>-</v>
      </c>
      <c r="DH62" s="27" t="str">
        <f t="shared" ca="1" si="123"/>
        <v>-</v>
      </c>
      <c r="DI62" s="27" t="str">
        <f t="shared" ca="1" si="123"/>
        <v>-</v>
      </c>
      <c r="DJ62" s="27" t="str">
        <f t="shared" ca="1" si="123"/>
        <v>-</v>
      </c>
      <c r="DK62" s="27" t="str">
        <f t="shared" ca="1" si="123"/>
        <v>-</v>
      </c>
      <c r="DL62" s="27" t="str">
        <f t="shared" ca="1" si="123"/>
        <v>-</v>
      </c>
      <c r="DM62" s="49" t="b">
        <f t="shared" ca="1" si="128"/>
        <v>0</v>
      </c>
      <c r="DN62" s="49" t="b">
        <f t="shared" ca="1" si="128"/>
        <v>1</v>
      </c>
      <c r="DO62" s="49" t="b">
        <f t="shared" ca="1" si="128"/>
        <v>0</v>
      </c>
      <c r="DP62" s="49">
        <f t="shared" ca="1" si="128"/>
        <v>1</v>
      </c>
      <c r="DQ62" s="233" t="str">
        <f t="shared" ca="1" si="128"/>
        <v>-</v>
      </c>
      <c r="DR62" s="233" t="str">
        <f t="shared" ca="1" si="128"/>
        <v>-</v>
      </c>
      <c r="DS62" s="233" t="str">
        <f t="shared" ca="1" si="128"/>
        <v>-</v>
      </c>
      <c r="DT62" s="233" t="str">
        <f t="shared" ca="1" si="128"/>
        <v>-</v>
      </c>
      <c r="DU62" s="27" t="str">
        <f t="shared" ca="1" si="125"/>
        <v>-</v>
      </c>
      <c r="DV62" s="27" t="b">
        <f t="shared" ca="1" si="125"/>
        <v>1</v>
      </c>
      <c r="DW62" s="27" t="str">
        <f t="shared" ca="1" si="125"/>
        <v>-</v>
      </c>
      <c r="DX62" s="27">
        <f t="shared" ca="1" si="125"/>
        <v>0.99</v>
      </c>
      <c r="DY62" s="27" t="str">
        <f t="shared" ca="1" si="125"/>
        <v>-</v>
      </c>
      <c r="DZ62" s="233" t="str">
        <f t="shared" ca="1" si="131"/>
        <v>-</v>
      </c>
      <c r="EA62" s="27" t="str">
        <f t="shared" ca="1" si="126"/>
        <v>-</v>
      </c>
      <c r="EB62" s="27" t="str">
        <f t="shared" ca="1" si="126"/>
        <v>-</v>
      </c>
      <c r="EC62" s="27">
        <f t="shared" ca="1" si="126"/>
        <v>1</v>
      </c>
      <c r="ED62" s="27">
        <f t="shared" ca="1" si="126"/>
        <v>0</v>
      </c>
      <c r="EE62" s="27">
        <f t="shared" ca="1" si="126"/>
        <v>1</v>
      </c>
      <c r="EF62" s="27">
        <f t="shared" ca="1" si="126"/>
        <v>1</v>
      </c>
      <c r="EG62" s="27">
        <f t="shared" ca="1" si="126"/>
        <v>0</v>
      </c>
      <c r="EH62" s="27" t="str">
        <f t="shared" ca="1" si="126"/>
        <v>-</v>
      </c>
      <c r="EI62" s="27" t="str">
        <f t="shared" ca="1" si="126"/>
        <v>-</v>
      </c>
      <c r="EJ62" s="27" t="str">
        <f t="shared" ca="1" si="126"/>
        <v>-</v>
      </c>
      <c r="EK62" s="27" t="str">
        <f t="shared" ca="1" si="126"/>
        <v>-</v>
      </c>
      <c r="EL62" s="27">
        <f t="shared" ca="1" si="127"/>
        <v>1</v>
      </c>
      <c r="EM62" s="27">
        <f t="shared" ca="1" si="127"/>
        <v>1</v>
      </c>
      <c r="EN62" s="27">
        <f t="shared" ca="1" si="127"/>
        <v>1</v>
      </c>
      <c r="EO62" s="27">
        <f t="shared" ca="1" si="127"/>
        <v>0</v>
      </c>
      <c r="EP62" s="27" t="str">
        <f t="shared" ca="1" si="127"/>
        <v>-</v>
      </c>
      <c r="EQ62" s="27" t="str">
        <f t="shared" ca="1" si="127"/>
        <v>-</v>
      </c>
      <c r="ER62" s="27">
        <f t="shared" ca="1" si="127"/>
        <v>0</v>
      </c>
      <c r="ES62" s="27">
        <f t="shared" ca="1" si="127"/>
        <v>0</v>
      </c>
      <c r="ET62" s="34">
        <v>0</v>
      </c>
    </row>
    <row r="63" spans="1:150" outlineLevel="3">
      <c r="A63" s="31">
        <f t="shared" si="77"/>
        <v>58</v>
      </c>
      <c r="B63" s="37">
        <f>$A62</f>
        <v>57</v>
      </c>
      <c r="C63">
        <f t="shared" ca="1" si="91"/>
        <v>12</v>
      </c>
      <c r="D63" t="b">
        <f t="shared" ca="1" si="92"/>
        <v>0</v>
      </c>
      <c r="E63" t="b">
        <v>0</v>
      </c>
      <c r="F63" t="b">
        <f t="shared" ca="1" si="92"/>
        <v>0</v>
      </c>
      <c r="H63" s="47" t="str">
        <f ca="1">IF($CA63&lt;3,"M-M","Mat")&amp;IF($CF63=TRUE,"&amp;BBT","")&amp;IF($DX63&lt;&gt;0,"-mate EL","")&amp;IF($DM63," Aut","")&amp;IF($DN63," Win","")&amp;IF($DO63," Spr","")&amp;" Scan "&amp;$DP63&amp;" (F"&amp;3+IFERROR(1*$AP63,0)&amp;3+IFERROR(1*$AS63,0)&amp;"N"&amp;$AX63&amp;$AY63&amp;")"</f>
        <v>Mat-mate EL Win Scan 0 (F33N14)</v>
      </c>
      <c r="I63" s="13" t="str">
        <f ca="1">IF(MATCH(H63,H$5:H63,0)=(COUNTA(H$5:H63)),"-","Dup")</f>
        <v>-</v>
      </c>
      <c r="J63" s="27" t="str">
        <f t="shared" ca="1" si="137"/>
        <v>-</v>
      </c>
      <c r="K63" s="27" t="str">
        <f t="shared" ca="1" si="137"/>
        <v>-</v>
      </c>
      <c r="L63" s="27" t="str">
        <f t="shared" ca="1" si="137"/>
        <v>-</v>
      </c>
      <c r="M63" s="27" t="str">
        <f t="shared" ca="1" si="137"/>
        <v>-</v>
      </c>
      <c r="N63" s="27" t="str">
        <f t="shared" ca="1" si="137"/>
        <v>-</v>
      </c>
      <c r="O63" s="27" t="str">
        <f t="shared" ca="1" si="137"/>
        <v>-</v>
      </c>
      <c r="P63" s="27" t="str">
        <f t="shared" ca="1" si="137"/>
        <v>-</v>
      </c>
      <c r="Q63" s="27">
        <f t="shared" ca="1" si="137"/>
        <v>0</v>
      </c>
      <c r="R63" s="27">
        <f t="shared" ca="1" si="137"/>
        <v>0</v>
      </c>
      <c r="S63" s="27" t="str">
        <f t="shared" ca="1" si="137"/>
        <v>-</v>
      </c>
      <c r="T63" s="27" t="str">
        <f t="shared" ca="1" si="137"/>
        <v>-</v>
      </c>
      <c r="U63" s="27">
        <f t="shared" ca="1" si="135"/>
        <v>1</v>
      </c>
      <c r="V63" s="27">
        <f t="shared" ca="1" si="137"/>
        <v>1</v>
      </c>
      <c r="W63" s="27">
        <f t="shared" ca="1" si="135"/>
        <v>1</v>
      </c>
      <c r="X63" s="27">
        <f t="shared" ca="1" si="135"/>
        <v>1</v>
      </c>
      <c r="Y63" s="27" t="str">
        <f t="shared" ca="1" si="135"/>
        <v>-</v>
      </c>
      <c r="Z63" s="27">
        <f t="shared" ca="1" si="135"/>
        <v>1</v>
      </c>
      <c r="AA63" s="27" t="str">
        <f t="shared" ca="1" si="135"/>
        <v>-</v>
      </c>
      <c r="AB63" s="27" t="str">
        <f t="shared" ca="1" si="135"/>
        <v>-</v>
      </c>
      <c r="AC63" s="27">
        <f t="shared" ca="1" si="135"/>
        <v>1</v>
      </c>
      <c r="AD63" s="27">
        <f t="shared" ca="1" si="135"/>
        <v>1</v>
      </c>
      <c r="AE63" s="27" t="str">
        <f t="shared" ca="1" si="135"/>
        <v>-</v>
      </c>
      <c r="AF63" s="27" t="str">
        <f t="shared" ca="1" si="135"/>
        <v>-</v>
      </c>
      <c r="AG63" s="27" t="str">
        <f t="shared" ca="1" si="135"/>
        <v>-</v>
      </c>
      <c r="AH63" s="27" t="str">
        <f t="shared" ca="1" si="135"/>
        <v>-</v>
      </c>
      <c r="AI63" s="27" t="str">
        <f t="shared" ca="1" si="135"/>
        <v>-</v>
      </c>
      <c r="AJ63" s="27" t="str">
        <f t="shared" ca="1" si="133"/>
        <v>-</v>
      </c>
      <c r="AK63" s="27" t="str">
        <f t="shared" ca="1" si="133"/>
        <v>-</v>
      </c>
      <c r="AL63" s="27" t="str">
        <f t="shared" ca="1" si="133"/>
        <v>-</v>
      </c>
      <c r="AM63" s="27" t="str">
        <f t="shared" ca="1" si="133"/>
        <v>-</v>
      </c>
      <c r="AN63" s="27" t="str">
        <f t="shared" ca="1" si="133"/>
        <v>-</v>
      </c>
      <c r="AO63" s="27" t="str">
        <f t="shared" ca="1" si="133"/>
        <v>-</v>
      </c>
      <c r="AP63" s="27" t="str">
        <f t="shared" ca="1" si="133"/>
        <v>-</v>
      </c>
      <c r="AQ63" s="27" t="str">
        <f t="shared" ca="1" si="133"/>
        <v>-</v>
      </c>
      <c r="AR63" s="27" t="str">
        <f t="shared" ca="1" si="133"/>
        <v>-</v>
      </c>
      <c r="AS63" s="27" t="str">
        <f t="shared" ca="1" si="133"/>
        <v>-</v>
      </c>
      <c r="AT63" s="27" t="str">
        <f t="shared" ca="1" si="133"/>
        <v>-</v>
      </c>
      <c r="AU63" s="27" t="str">
        <f t="shared" ca="1" si="133"/>
        <v>-</v>
      </c>
      <c r="AV63" s="27" t="str">
        <f t="shared" ca="1" si="133"/>
        <v>-</v>
      </c>
      <c r="AW63" s="27" t="str">
        <f t="shared" ca="1" si="133"/>
        <v>-</v>
      </c>
      <c r="AX63" s="27">
        <f t="shared" ca="1" si="136"/>
        <v>1</v>
      </c>
      <c r="AY63" s="27">
        <f t="shared" ca="1" si="136"/>
        <v>4</v>
      </c>
      <c r="AZ63" s="27">
        <f t="shared" ca="1" si="136"/>
        <v>0</v>
      </c>
      <c r="BA63" s="27">
        <f t="shared" ca="1" si="136"/>
        <v>1</v>
      </c>
      <c r="BB63" s="27">
        <f t="shared" ca="1" si="136"/>
        <v>-1</v>
      </c>
      <c r="BC63" s="27" t="str">
        <f t="shared" ca="1" si="103"/>
        <v>-</v>
      </c>
      <c r="BD63" s="27" t="str">
        <f t="shared" ca="1" si="103"/>
        <v>-</v>
      </c>
      <c r="BE63" s="27" t="str">
        <f t="shared" ca="1" si="103"/>
        <v>-</v>
      </c>
      <c r="BF63" s="27" t="str">
        <f t="shared" ca="1" si="103"/>
        <v>-</v>
      </c>
      <c r="BG63" s="27" t="str">
        <f t="shared" ca="1" si="103"/>
        <v>-</v>
      </c>
      <c r="BH63" s="50">
        <f t="shared" ca="1" si="119"/>
        <v>0.3</v>
      </c>
      <c r="BI63" s="50">
        <f t="shared" ca="1" si="119"/>
        <v>0.7</v>
      </c>
      <c r="BJ63" s="50">
        <f t="shared" ca="1" si="119"/>
        <v>-0.4</v>
      </c>
      <c r="BK63" s="50">
        <f t="shared" ca="1" si="119"/>
        <v>1.5</v>
      </c>
      <c r="BL63" s="27" t="str">
        <f t="shared" ca="1" si="134"/>
        <v>-</v>
      </c>
      <c r="BM63" s="27" t="str">
        <f t="shared" ca="1" si="134"/>
        <v>-</v>
      </c>
      <c r="BN63" s="27">
        <f t="shared" ca="1" si="120"/>
        <v>12</v>
      </c>
      <c r="BO63" s="27">
        <f t="shared" ca="1" si="120"/>
        <v>12</v>
      </c>
      <c r="BP63" s="27">
        <f t="shared" ca="1" si="120"/>
        <v>144</v>
      </c>
      <c r="BQ63" s="27">
        <f t="shared" ca="1" si="120"/>
        <v>144</v>
      </c>
      <c r="BR63" s="27" t="str">
        <f t="shared" ca="1" si="120"/>
        <v>-</v>
      </c>
      <c r="BS63" s="27" t="str">
        <f t="shared" ca="1" si="120"/>
        <v>-</v>
      </c>
      <c r="BT63" s="27" t="str">
        <f t="shared" ca="1" si="120"/>
        <v>-</v>
      </c>
      <c r="BU63" s="27" t="str">
        <f t="shared" ca="1" si="120"/>
        <v>-</v>
      </c>
      <c r="BV63" s="27" t="str">
        <f t="shared" ca="1" si="120"/>
        <v>-</v>
      </c>
      <c r="BW63" s="27" t="str">
        <f t="shared" ca="1" si="120"/>
        <v>-</v>
      </c>
      <c r="BX63" s="27" t="str">
        <f t="shared" ca="1" si="120"/>
        <v>-</v>
      </c>
      <c r="BY63" s="27" t="str">
        <f t="shared" ca="1" si="120"/>
        <v>-</v>
      </c>
      <c r="BZ63" s="27" t="str">
        <f t="shared" ca="1" si="120"/>
        <v>-</v>
      </c>
      <c r="CA63" s="27">
        <f t="shared" ca="1" si="120"/>
        <v>5</v>
      </c>
      <c r="CB63" s="27" t="str">
        <f t="shared" ca="1" si="120"/>
        <v>-</v>
      </c>
      <c r="CC63" s="27" t="str">
        <f t="shared" ca="1" si="120"/>
        <v>-</v>
      </c>
      <c r="CD63" s="27" t="str">
        <f t="shared" ca="1" si="122"/>
        <v>-</v>
      </c>
      <c r="CE63" s="27" t="str">
        <f t="shared" ca="1" si="122"/>
        <v>-</v>
      </c>
      <c r="CF63" s="27" t="str">
        <f t="shared" ca="1" si="122"/>
        <v>-</v>
      </c>
      <c r="CG63" s="27" t="str">
        <f t="shared" ca="1" si="122"/>
        <v>-</v>
      </c>
      <c r="CH63" s="27">
        <f t="shared" ca="1" si="122"/>
        <v>0</v>
      </c>
      <c r="CI63" s="27" t="str">
        <f t="shared" ca="1" si="122"/>
        <v>-</v>
      </c>
      <c r="CJ63" s="27">
        <f t="shared" ca="1" si="122"/>
        <v>1</v>
      </c>
      <c r="CK63" s="27">
        <f t="shared" ca="1" si="122"/>
        <v>0</v>
      </c>
      <c r="CL63" s="27">
        <f t="shared" ca="1" si="122"/>
        <v>1</v>
      </c>
      <c r="CM63" s="27">
        <f t="shared" ca="1" si="122"/>
        <v>1</v>
      </c>
      <c r="CN63" s="27">
        <f t="shared" ca="1" si="122"/>
        <v>1</v>
      </c>
      <c r="CO63" s="27">
        <f t="shared" ca="1" si="122"/>
        <v>0</v>
      </c>
      <c r="CP63" s="27">
        <f t="shared" ca="1" si="122"/>
        <v>0</v>
      </c>
      <c r="CQ63" s="27">
        <f t="shared" ca="1" si="122"/>
        <v>0</v>
      </c>
      <c r="CR63" s="27">
        <f t="shared" ca="1" si="122"/>
        <v>-1.29</v>
      </c>
      <c r="CS63" s="27">
        <f t="shared" ca="1" si="122"/>
        <v>0.95</v>
      </c>
      <c r="CT63" s="27">
        <f t="shared" ca="1" si="121"/>
        <v>-1.67</v>
      </c>
      <c r="CU63" s="27">
        <f t="shared" ca="1" si="121"/>
        <v>0.05</v>
      </c>
      <c r="CV63" s="27">
        <f t="shared" ca="1" si="121"/>
        <v>0.22</v>
      </c>
      <c r="CW63" s="27">
        <f t="shared" ca="1" si="121"/>
        <v>-0.37</v>
      </c>
      <c r="CX63" s="27">
        <f t="shared" ca="1" si="121"/>
        <v>0</v>
      </c>
      <c r="CY63" s="27">
        <f t="shared" ca="1" si="121"/>
        <v>1</v>
      </c>
      <c r="CZ63" s="49">
        <f t="shared" ca="1" si="129"/>
        <v>0</v>
      </c>
      <c r="DA63" s="27">
        <f t="shared" ca="1" si="130"/>
        <v>0</v>
      </c>
      <c r="DB63" s="49">
        <f t="shared" ca="1" si="129"/>
        <v>0</v>
      </c>
      <c r="DC63" s="49">
        <f t="shared" ca="1" si="129"/>
        <v>0</v>
      </c>
      <c r="DD63" s="49">
        <f t="shared" ca="1" si="129"/>
        <v>0</v>
      </c>
      <c r="DE63" s="49">
        <f t="shared" ca="1" si="129"/>
        <v>0</v>
      </c>
      <c r="DF63" s="49">
        <f t="shared" ca="1" si="129"/>
        <v>0</v>
      </c>
      <c r="DG63" s="27" t="str">
        <f t="shared" ca="1" si="123"/>
        <v>-</v>
      </c>
      <c r="DH63" s="27" t="str">
        <f t="shared" ca="1" si="123"/>
        <v>-</v>
      </c>
      <c r="DI63" s="27" t="str">
        <f t="shared" ca="1" si="123"/>
        <v>-</v>
      </c>
      <c r="DJ63" s="27" t="str">
        <f t="shared" ca="1" si="123"/>
        <v>-</v>
      </c>
      <c r="DK63" s="27" t="str">
        <f t="shared" ca="1" si="123"/>
        <v>-</v>
      </c>
      <c r="DL63" s="27" t="str">
        <f t="shared" ca="1" si="123"/>
        <v>-</v>
      </c>
      <c r="DM63" s="49" t="b">
        <f t="shared" ca="1" si="128"/>
        <v>0</v>
      </c>
      <c r="DN63" s="49" t="b">
        <f t="shared" ca="1" si="128"/>
        <v>1</v>
      </c>
      <c r="DO63" s="49" t="b">
        <f t="shared" ca="1" si="128"/>
        <v>0</v>
      </c>
      <c r="DP63" s="49">
        <f t="shared" ca="1" si="128"/>
        <v>0</v>
      </c>
      <c r="DQ63" s="233" t="str">
        <f t="shared" ca="1" si="128"/>
        <v>-</v>
      </c>
      <c r="DR63" s="233" t="str">
        <f t="shared" ca="1" si="128"/>
        <v>-</v>
      </c>
      <c r="DS63" s="233" t="str">
        <f t="shared" ca="1" si="128"/>
        <v>-</v>
      </c>
      <c r="DT63" s="233" t="str">
        <f t="shared" ca="1" si="128"/>
        <v>-</v>
      </c>
      <c r="DU63" s="27" t="str">
        <f t="shared" ca="1" si="125"/>
        <v>-</v>
      </c>
      <c r="DV63" s="27" t="b">
        <f t="shared" ca="1" si="125"/>
        <v>1</v>
      </c>
      <c r="DW63" s="27" t="str">
        <f t="shared" ca="1" si="125"/>
        <v>-</v>
      </c>
      <c r="DX63" s="27">
        <f t="shared" ca="1" si="125"/>
        <v>0.99</v>
      </c>
      <c r="DY63" s="27" t="str">
        <f t="shared" ca="1" si="125"/>
        <v>-</v>
      </c>
      <c r="DZ63" s="233" t="str">
        <f t="shared" ca="1" si="131"/>
        <v>-</v>
      </c>
      <c r="EA63" s="27" t="str">
        <f t="shared" ca="1" si="126"/>
        <v>-</v>
      </c>
      <c r="EB63" s="27" t="str">
        <f t="shared" ca="1" si="126"/>
        <v>-</v>
      </c>
      <c r="EC63" s="27">
        <f t="shared" ca="1" si="126"/>
        <v>1</v>
      </c>
      <c r="ED63" s="27">
        <f t="shared" ca="1" si="126"/>
        <v>0</v>
      </c>
      <c r="EE63" s="27">
        <f t="shared" ca="1" si="126"/>
        <v>1</v>
      </c>
      <c r="EF63" s="27">
        <f t="shared" ca="1" si="126"/>
        <v>1</v>
      </c>
      <c r="EG63" s="27">
        <f t="shared" ca="1" si="126"/>
        <v>0</v>
      </c>
      <c r="EH63" s="27" t="str">
        <f t="shared" ca="1" si="126"/>
        <v>-</v>
      </c>
      <c r="EI63" s="27" t="str">
        <f t="shared" ca="1" si="126"/>
        <v>-</v>
      </c>
      <c r="EJ63" s="27" t="str">
        <f t="shared" ca="1" si="126"/>
        <v>-</v>
      </c>
      <c r="EK63" s="27" t="str">
        <f t="shared" ca="1" si="126"/>
        <v>-</v>
      </c>
      <c r="EL63" s="27">
        <f t="shared" ca="1" si="127"/>
        <v>1</v>
      </c>
      <c r="EM63" s="27">
        <f t="shared" ca="1" si="127"/>
        <v>1</v>
      </c>
      <c r="EN63" s="27">
        <f t="shared" ca="1" si="127"/>
        <v>1</v>
      </c>
      <c r="EO63" s="27">
        <f t="shared" ca="1" si="127"/>
        <v>0</v>
      </c>
      <c r="EP63" s="27" t="str">
        <f t="shared" ca="1" si="127"/>
        <v>-</v>
      </c>
      <c r="EQ63" s="27" t="str">
        <f t="shared" ca="1" si="127"/>
        <v>-</v>
      </c>
      <c r="ER63" s="27">
        <f t="shared" ca="1" si="127"/>
        <v>0</v>
      </c>
      <c r="ES63" s="27">
        <f t="shared" ca="1" si="127"/>
        <v>0</v>
      </c>
      <c r="ET63" s="34">
        <v>0</v>
      </c>
    </row>
    <row r="64" spans="1:150" outlineLevel="3">
      <c r="A64" s="31">
        <f t="shared" si="77"/>
        <v>59</v>
      </c>
      <c r="B64" s="44">
        <f>$A$16</f>
        <v>11</v>
      </c>
      <c r="C64">
        <f t="shared" ca="1" si="91"/>
        <v>12</v>
      </c>
      <c r="D64" t="b">
        <f t="shared" ca="1" si="92"/>
        <v>0</v>
      </c>
      <c r="E64" t="b">
        <v>0</v>
      </c>
      <c r="F64" t="b">
        <f t="shared" ca="1" si="92"/>
        <v>0</v>
      </c>
      <c r="H64" s="47" t="str">
        <f ca="1">IF($CA64&lt;3,"M-M","Mat")&amp;IF($CF64=TRUE,"&amp;BBT","")&amp;IF($DX64&lt;&gt;0,"-mate EL","")&amp;IF($DM64," Aut","")&amp;IF($DN64," Win","")&amp;IF($DO64," Spr","")&amp;" Scan "&amp;$DP64&amp;" (F"&amp;3+IFERROR(1*$AP64,0)&amp;3+IFERROR(1*$AS64,0)&amp;"N"&amp;$AX64&amp;$AY64&amp;")"</f>
        <v>Mat-mate EL Spr Scan 3 (F33N14)</v>
      </c>
      <c r="I64" s="13" t="str">
        <f ca="1">IF(MATCH(H64,H$5:H64,0)=(COUNTA(H$5:H64)),"-","Dup")</f>
        <v>-</v>
      </c>
      <c r="J64" s="27" t="str">
        <f t="shared" ca="1" si="137"/>
        <v>-</v>
      </c>
      <c r="K64" s="27" t="str">
        <f t="shared" ca="1" si="137"/>
        <v>-</v>
      </c>
      <c r="L64" s="27" t="str">
        <f t="shared" ca="1" si="137"/>
        <v>-</v>
      </c>
      <c r="M64" s="27" t="str">
        <f t="shared" ca="1" si="137"/>
        <v>-</v>
      </c>
      <c r="N64" s="27" t="str">
        <f t="shared" ca="1" si="137"/>
        <v>-</v>
      </c>
      <c r="O64" s="27" t="str">
        <f t="shared" ca="1" si="137"/>
        <v>-</v>
      </c>
      <c r="P64" s="27" t="str">
        <f t="shared" ca="1" si="137"/>
        <v>-</v>
      </c>
      <c r="Q64" s="27">
        <f t="shared" ca="1" si="137"/>
        <v>0</v>
      </c>
      <c r="R64" s="27">
        <f t="shared" ca="1" si="137"/>
        <v>0</v>
      </c>
      <c r="S64" s="27" t="str">
        <f t="shared" ca="1" si="137"/>
        <v>-</v>
      </c>
      <c r="T64" s="27" t="str">
        <f t="shared" ca="1" si="137"/>
        <v>-</v>
      </c>
      <c r="U64" s="27">
        <f t="shared" ca="1" si="135"/>
        <v>1</v>
      </c>
      <c r="V64" s="27">
        <f t="shared" ca="1" si="137"/>
        <v>1</v>
      </c>
      <c r="W64" s="27">
        <f t="shared" ca="1" si="135"/>
        <v>1</v>
      </c>
      <c r="X64" s="27">
        <f t="shared" ca="1" si="135"/>
        <v>1</v>
      </c>
      <c r="Y64" s="27" t="str">
        <f t="shared" ca="1" si="135"/>
        <v>-</v>
      </c>
      <c r="Z64" s="27">
        <f t="shared" ca="1" si="135"/>
        <v>1</v>
      </c>
      <c r="AA64" s="27" t="str">
        <f t="shared" ca="1" si="135"/>
        <v>-</v>
      </c>
      <c r="AB64" s="27" t="str">
        <f t="shared" ca="1" si="135"/>
        <v>-</v>
      </c>
      <c r="AC64" s="27">
        <f t="shared" ca="1" si="135"/>
        <v>1</v>
      </c>
      <c r="AD64" s="27">
        <f t="shared" ca="1" si="135"/>
        <v>1</v>
      </c>
      <c r="AE64" s="27" t="str">
        <f t="shared" ca="1" si="135"/>
        <v>-</v>
      </c>
      <c r="AF64" s="27" t="str">
        <f t="shared" ca="1" si="135"/>
        <v>-</v>
      </c>
      <c r="AG64" s="27" t="str">
        <f t="shared" ca="1" si="135"/>
        <v>-</v>
      </c>
      <c r="AH64" s="27" t="str">
        <f t="shared" ca="1" si="135"/>
        <v>-</v>
      </c>
      <c r="AI64" s="27" t="str">
        <f t="shared" ca="1" si="135"/>
        <v>-</v>
      </c>
      <c r="AJ64" s="27" t="str">
        <f t="shared" ca="1" si="133"/>
        <v>-</v>
      </c>
      <c r="AK64" s="27" t="str">
        <f t="shared" ca="1" si="133"/>
        <v>-</v>
      </c>
      <c r="AL64" s="27" t="str">
        <f t="shared" ca="1" si="133"/>
        <v>-</v>
      </c>
      <c r="AM64" s="27" t="str">
        <f t="shared" ca="1" si="133"/>
        <v>-</v>
      </c>
      <c r="AN64" s="27" t="str">
        <f t="shared" ca="1" si="133"/>
        <v>-</v>
      </c>
      <c r="AO64" s="27" t="str">
        <f t="shared" ca="1" si="133"/>
        <v>-</v>
      </c>
      <c r="AP64" s="27" t="str">
        <f t="shared" ca="1" si="133"/>
        <v>-</v>
      </c>
      <c r="AQ64" s="27" t="str">
        <f t="shared" ca="1" si="133"/>
        <v>-</v>
      </c>
      <c r="AR64" s="27" t="str">
        <f t="shared" ca="1" si="133"/>
        <v>-</v>
      </c>
      <c r="AS64" s="27" t="str">
        <f t="shared" ca="1" si="133"/>
        <v>-</v>
      </c>
      <c r="AT64" s="27" t="str">
        <f t="shared" ca="1" si="133"/>
        <v>-</v>
      </c>
      <c r="AU64" s="27" t="str">
        <f t="shared" ca="1" si="133"/>
        <v>-</v>
      </c>
      <c r="AV64" s="27" t="str">
        <f t="shared" ca="1" si="133"/>
        <v>-</v>
      </c>
      <c r="AW64" s="27" t="str">
        <f t="shared" ca="1" si="133"/>
        <v>-</v>
      </c>
      <c r="AX64" s="49">
        <f ca="1">OFFSET(AX64,-4,0)</f>
        <v>1</v>
      </c>
      <c r="AY64" s="49">
        <f ca="1">OFFSET(AY64,-4,0)</f>
        <v>4</v>
      </c>
      <c r="AZ64" s="49">
        <f ca="1">OFFSET(AZ64,-4,0)</f>
        <v>0</v>
      </c>
      <c r="BA64" s="49">
        <f ca="1">OFFSET(BA64,-4,0)</f>
        <v>1</v>
      </c>
      <c r="BB64" s="49">
        <f ca="1">OFFSET(BB64,-4,0)</f>
        <v>-1</v>
      </c>
      <c r="BC64" s="27" t="str">
        <f t="shared" ca="1" si="103"/>
        <v>-</v>
      </c>
      <c r="BD64" s="27" t="str">
        <f t="shared" ca="1" si="103"/>
        <v>-</v>
      </c>
      <c r="BE64" s="27" t="str">
        <f t="shared" ca="1" si="103"/>
        <v>-</v>
      </c>
      <c r="BF64" s="27" t="str">
        <f t="shared" ca="1" si="103"/>
        <v>-</v>
      </c>
      <c r="BG64" s="27" t="str">
        <f t="shared" ca="1" si="103"/>
        <v>-</v>
      </c>
      <c r="BH64" s="26">
        <v>0.3</v>
      </c>
      <c r="BI64" s="26">
        <v>0.7</v>
      </c>
      <c r="BJ64" s="26">
        <v>-0.4</v>
      </c>
      <c r="BK64" s="26">
        <v>1.5</v>
      </c>
      <c r="BL64" s="27" t="str">
        <f t="shared" ca="1" si="134"/>
        <v>-</v>
      </c>
      <c r="BM64" s="27" t="str">
        <f t="shared" ca="1" si="134"/>
        <v>-</v>
      </c>
      <c r="BN64" s="27">
        <f t="shared" ca="1" si="120"/>
        <v>12</v>
      </c>
      <c r="BO64" s="27">
        <f t="shared" ca="1" si="120"/>
        <v>12</v>
      </c>
      <c r="BP64" s="27">
        <f t="shared" ca="1" si="120"/>
        <v>144</v>
      </c>
      <c r="BQ64" s="27">
        <f t="shared" ca="1" si="120"/>
        <v>144</v>
      </c>
      <c r="BR64" s="27" t="str">
        <f t="shared" ca="1" si="120"/>
        <v>-</v>
      </c>
      <c r="BS64" s="27" t="str">
        <f t="shared" ca="1" si="120"/>
        <v>-</v>
      </c>
      <c r="BT64" s="27" t="str">
        <f t="shared" ca="1" si="120"/>
        <v>-</v>
      </c>
      <c r="BU64" s="27" t="str">
        <f t="shared" ca="1" si="120"/>
        <v>-</v>
      </c>
      <c r="BV64" s="27" t="str">
        <f t="shared" ca="1" si="120"/>
        <v>-</v>
      </c>
      <c r="BW64" s="27" t="str">
        <f t="shared" ca="1" si="120"/>
        <v>-</v>
      </c>
      <c r="BX64" s="27" t="str">
        <f t="shared" ca="1" si="120"/>
        <v>-</v>
      </c>
      <c r="BY64" s="27" t="str">
        <f t="shared" ca="1" si="120"/>
        <v>-</v>
      </c>
      <c r="BZ64" s="27" t="str">
        <f t="shared" ca="1" si="120"/>
        <v>-</v>
      </c>
      <c r="CA64" s="27">
        <f t="shared" ca="1" si="120"/>
        <v>5</v>
      </c>
      <c r="CB64" s="27" t="str">
        <f t="shared" ca="1" si="120"/>
        <v>-</v>
      </c>
      <c r="CC64" s="27" t="str">
        <f t="shared" ca="1" si="120"/>
        <v>-</v>
      </c>
      <c r="CD64" s="27" t="str">
        <f t="shared" ca="1" si="122"/>
        <v>-</v>
      </c>
      <c r="CE64" s="27" t="str">
        <f t="shared" ca="1" si="122"/>
        <v>-</v>
      </c>
      <c r="CF64" s="27" t="str">
        <f t="shared" ca="1" si="122"/>
        <v>-</v>
      </c>
      <c r="CG64" s="27" t="str">
        <f t="shared" ca="1" si="122"/>
        <v>-</v>
      </c>
      <c r="CH64" s="27">
        <f t="shared" ca="1" si="122"/>
        <v>0</v>
      </c>
      <c r="CI64" s="27" t="str">
        <f t="shared" ca="1" si="122"/>
        <v>-</v>
      </c>
      <c r="CJ64" s="27">
        <f t="shared" ca="1" si="122"/>
        <v>1</v>
      </c>
      <c r="CK64" s="27">
        <f t="shared" ca="1" si="122"/>
        <v>0</v>
      </c>
      <c r="CL64" s="27">
        <f t="shared" ca="1" si="122"/>
        <v>1</v>
      </c>
      <c r="CM64" s="27">
        <f t="shared" ca="1" si="122"/>
        <v>1</v>
      </c>
      <c r="CN64" s="27">
        <f t="shared" ca="1" si="122"/>
        <v>1</v>
      </c>
      <c r="CO64" s="27">
        <f t="shared" ca="1" si="122"/>
        <v>0</v>
      </c>
      <c r="CP64" s="27">
        <f t="shared" ca="1" si="122"/>
        <v>0</v>
      </c>
      <c r="CQ64" s="27">
        <f t="shared" ca="1" si="122"/>
        <v>0</v>
      </c>
      <c r="CR64" s="27">
        <f t="shared" ca="1" si="122"/>
        <v>-1.29</v>
      </c>
      <c r="CS64" s="27">
        <f t="shared" ca="1" si="122"/>
        <v>0.95</v>
      </c>
      <c r="CT64" s="27">
        <f t="shared" ca="1" si="121"/>
        <v>-1.67</v>
      </c>
      <c r="CU64" s="27">
        <f t="shared" ca="1" si="121"/>
        <v>0.05</v>
      </c>
      <c r="CV64" s="27">
        <f t="shared" ca="1" si="121"/>
        <v>0.22</v>
      </c>
      <c r="CW64" s="27">
        <f t="shared" ca="1" si="121"/>
        <v>-0.37</v>
      </c>
      <c r="CX64" s="27">
        <f t="shared" ca="1" si="121"/>
        <v>0</v>
      </c>
      <c r="CY64" s="27">
        <f t="shared" ca="1" si="121"/>
        <v>1</v>
      </c>
      <c r="CZ64" s="49">
        <f t="shared" ca="1" si="129"/>
        <v>0</v>
      </c>
      <c r="DA64" s="27">
        <f t="shared" ca="1" si="130"/>
        <v>0</v>
      </c>
      <c r="DB64" s="49">
        <f t="shared" ca="1" si="129"/>
        <v>0</v>
      </c>
      <c r="DC64" s="49">
        <f t="shared" ca="1" si="129"/>
        <v>0</v>
      </c>
      <c r="DD64" s="49">
        <f t="shared" ca="1" si="129"/>
        <v>0</v>
      </c>
      <c r="DE64" s="49">
        <f t="shared" ca="1" si="129"/>
        <v>0</v>
      </c>
      <c r="DF64" s="49">
        <f t="shared" ca="1" si="129"/>
        <v>0</v>
      </c>
      <c r="DG64" s="27" t="str">
        <f t="shared" ca="1" si="123"/>
        <v>-</v>
      </c>
      <c r="DH64" s="27" t="str">
        <f t="shared" ca="1" si="123"/>
        <v>-</v>
      </c>
      <c r="DI64" s="27" t="str">
        <f t="shared" ca="1" si="123"/>
        <v>-</v>
      </c>
      <c r="DJ64" s="27" t="str">
        <f t="shared" ca="1" si="123"/>
        <v>-</v>
      </c>
      <c r="DK64" s="27" t="str">
        <f t="shared" ca="1" si="123"/>
        <v>-</v>
      </c>
      <c r="DL64" s="27" t="str">
        <f t="shared" ca="1" si="123"/>
        <v>-</v>
      </c>
      <c r="DM64" s="49" t="b">
        <f t="shared" ca="1" si="128"/>
        <v>0</v>
      </c>
      <c r="DN64" s="49" t="b">
        <f t="shared" ca="1" si="128"/>
        <v>0</v>
      </c>
      <c r="DO64" s="49" t="b">
        <f t="shared" ca="1" si="128"/>
        <v>1</v>
      </c>
      <c r="DP64" s="49">
        <f t="shared" ca="1" si="128"/>
        <v>3</v>
      </c>
      <c r="DQ64" s="233" t="str">
        <f t="shared" ca="1" si="128"/>
        <v>-</v>
      </c>
      <c r="DR64" s="233" t="str">
        <f t="shared" ca="1" si="128"/>
        <v>-</v>
      </c>
      <c r="DS64" s="233" t="str">
        <f t="shared" ca="1" si="128"/>
        <v>-</v>
      </c>
      <c r="DT64" s="233" t="str">
        <f t="shared" ca="1" si="128"/>
        <v>-</v>
      </c>
      <c r="DU64" s="27" t="str">
        <f t="shared" ca="1" si="125"/>
        <v>-</v>
      </c>
      <c r="DV64" s="27" t="b">
        <f t="shared" ca="1" si="125"/>
        <v>1</v>
      </c>
      <c r="DW64" s="27" t="str">
        <f t="shared" ca="1" si="125"/>
        <v>-</v>
      </c>
      <c r="DX64" s="27">
        <f t="shared" ca="1" si="125"/>
        <v>0.99</v>
      </c>
      <c r="DY64" s="27" t="str">
        <f t="shared" ca="1" si="125"/>
        <v>-</v>
      </c>
      <c r="DZ64" s="233" t="str">
        <f t="shared" ca="1" si="131"/>
        <v>-</v>
      </c>
      <c r="EA64" s="27" t="str">
        <f t="shared" ca="1" si="126"/>
        <v>-</v>
      </c>
      <c r="EB64" s="27" t="str">
        <f t="shared" ca="1" si="126"/>
        <v>-</v>
      </c>
      <c r="EC64" s="27">
        <f t="shared" ca="1" si="126"/>
        <v>1</v>
      </c>
      <c r="ED64" s="27">
        <f t="shared" ca="1" si="126"/>
        <v>0</v>
      </c>
      <c r="EE64" s="27">
        <f t="shared" ca="1" si="126"/>
        <v>1</v>
      </c>
      <c r="EF64" s="27">
        <f t="shared" ca="1" si="126"/>
        <v>1</v>
      </c>
      <c r="EG64" s="27">
        <f t="shared" ca="1" si="126"/>
        <v>0</v>
      </c>
      <c r="EH64" s="27" t="str">
        <f t="shared" ca="1" si="126"/>
        <v>-</v>
      </c>
      <c r="EI64" s="27" t="str">
        <f t="shared" ca="1" si="126"/>
        <v>-</v>
      </c>
      <c r="EJ64" s="27" t="str">
        <f t="shared" ca="1" si="126"/>
        <v>-</v>
      </c>
      <c r="EK64" s="27" t="str">
        <f t="shared" ca="1" si="126"/>
        <v>-</v>
      </c>
      <c r="EL64" s="27">
        <f t="shared" ca="1" si="127"/>
        <v>1</v>
      </c>
      <c r="EM64" s="27">
        <f t="shared" ca="1" si="127"/>
        <v>1</v>
      </c>
      <c r="EN64" s="27">
        <f t="shared" ca="1" si="127"/>
        <v>1</v>
      </c>
      <c r="EO64" s="27">
        <f t="shared" ca="1" si="127"/>
        <v>0</v>
      </c>
      <c r="EP64" s="27" t="str">
        <f t="shared" ca="1" si="127"/>
        <v>-</v>
      </c>
      <c r="EQ64" s="27" t="str">
        <f t="shared" ca="1" si="127"/>
        <v>-</v>
      </c>
      <c r="ER64" s="27">
        <f t="shared" ca="1" si="127"/>
        <v>0</v>
      </c>
      <c r="ES64" s="27">
        <f t="shared" ca="1" si="127"/>
        <v>0</v>
      </c>
      <c r="ET64" s="34">
        <v>0</v>
      </c>
    </row>
    <row r="65" spans="1:150" outlineLevel="3">
      <c r="A65" s="31">
        <f t="shared" si="77"/>
        <v>60</v>
      </c>
      <c r="B65" s="37">
        <f>$A64</f>
        <v>59</v>
      </c>
      <c r="C65">
        <f t="shared" ca="1" si="91"/>
        <v>12</v>
      </c>
      <c r="D65" t="b">
        <f t="shared" ca="1" si="92"/>
        <v>0</v>
      </c>
      <c r="E65" t="b">
        <v>0</v>
      </c>
      <c r="F65" t="b">
        <f t="shared" ca="1" si="92"/>
        <v>0</v>
      </c>
      <c r="H65" s="47" t="str">
        <f ca="1">IF($CA65&lt;3,"M-M","Mat")&amp;IF($CF65=TRUE,"&amp;BBT","")&amp;IF($DX65&lt;&gt;0,"-mate EL","")&amp;IF($DM65," Aut","")&amp;IF($DN65," Win","")&amp;IF($DO65," Spr","")&amp;" Scan "&amp;$DP65&amp;" (F"&amp;3+IFERROR(1*$AP65,0)&amp;3+IFERROR(1*$AS65,0)&amp;"N"&amp;$AX65&amp;$AY65&amp;")"</f>
        <v>Mat-mate EL Spr Scan 2 (F33N14)</v>
      </c>
      <c r="I65" s="13" t="str">
        <f ca="1">IF(MATCH(H65,H$5:H65,0)=(COUNTA(H$5:H65)),"-","Dup")</f>
        <v>-</v>
      </c>
      <c r="J65" s="27" t="str">
        <f t="shared" ca="1" si="137"/>
        <v>-</v>
      </c>
      <c r="K65" s="27" t="str">
        <f t="shared" ca="1" si="137"/>
        <v>-</v>
      </c>
      <c r="L65" s="27" t="str">
        <f t="shared" ca="1" si="137"/>
        <v>-</v>
      </c>
      <c r="M65" s="27" t="str">
        <f t="shared" ca="1" si="137"/>
        <v>-</v>
      </c>
      <c r="N65" s="27" t="str">
        <f t="shared" ca="1" si="137"/>
        <v>-</v>
      </c>
      <c r="O65" s="27" t="str">
        <f t="shared" ca="1" si="137"/>
        <v>-</v>
      </c>
      <c r="P65" s="27" t="str">
        <f t="shared" ca="1" si="137"/>
        <v>-</v>
      </c>
      <c r="Q65" s="27">
        <f t="shared" ca="1" si="137"/>
        <v>0</v>
      </c>
      <c r="R65" s="27">
        <f t="shared" ca="1" si="137"/>
        <v>0</v>
      </c>
      <c r="S65" s="27" t="str">
        <f t="shared" ca="1" si="137"/>
        <v>-</v>
      </c>
      <c r="T65" s="27" t="str">
        <f t="shared" ca="1" si="137"/>
        <v>-</v>
      </c>
      <c r="U65" s="27">
        <f t="shared" ca="1" si="135"/>
        <v>1</v>
      </c>
      <c r="V65" s="27">
        <f t="shared" ca="1" si="137"/>
        <v>1</v>
      </c>
      <c r="W65" s="27">
        <f t="shared" ca="1" si="135"/>
        <v>1</v>
      </c>
      <c r="X65" s="27">
        <f t="shared" ca="1" si="135"/>
        <v>1</v>
      </c>
      <c r="Y65" s="27" t="str">
        <f t="shared" ca="1" si="135"/>
        <v>-</v>
      </c>
      <c r="Z65" s="27">
        <f t="shared" ca="1" si="135"/>
        <v>1</v>
      </c>
      <c r="AA65" s="27" t="str">
        <f t="shared" ca="1" si="135"/>
        <v>-</v>
      </c>
      <c r="AB65" s="27" t="str">
        <f t="shared" ca="1" si="135"/>
        <v>-</v>
      </c>
      <c r="AC65" s="27">
        <f t="shared" ca="1" si="135"/>
        <v>1</v>
      </c>
      <c r="AD65" s="27">
        <f t="shared" ca="1" si="135"/>
        <v>1</v>
      </c>
      <c r="AE65" s="27" t="str">
        <f t="shared" ca="1" si="135"/>
        <v>-</v>
      </c>
      <c r="AF65" s="27" t="str">
        <f t="shared" ca="1" si="135"/>
        <v>-</v>
      </c>
      <c r="AG65" s="27" t="str">
        <f t="shared" ca="1" si="135"/>
        <v>-</v>
      </c>
      <c r="AH65" s="27" t="str">
        <f t="shared" ca="1" si="135"/>
        <v>-</v>
      </c>
      <c r="AI65" s="27" t="str">
        <f t="shared" ca="1" si="135"/>
        <v>-</v>
      </c>
      <c r="AJ65" s="27" t="str">
        <f t="shared" ca="1" si="133"/>
        <v>-</v>
      </c>
      <c r="AK65" s="27" t="str">
        <f t="shared" ca="1" si="133"/>
        <v>-</v>
      </c>
      <c r="AL65" s="27" t="str">
        <f t="shared" ca="1" si="133"/>
        <v>-</v>
      </c>
      <c r="AM65" s="27" t="str">
        <f t="shared" ca="1" si="133"/>
        <v>-</v>
      </c>
      <c r="AN65" s="27" t="str">
        <f t="shared" ca="1" si="133"/>
        <v>-</v>
      </c>
      <c r="AO65" s="27" t="str">
        <f t="shared" ca="1" si="133"/>
        <v>-</v>
      </c>
      <c r="AP65" s="27" t="str">
        <f t="shared" ca="1" si="133"/>
        <v>-</v>
      </c>
      <c r="AQ65" s="27" t="str">
        <f t="shared" ca="1" si="133"/>
        <v>-</v>
      </c>
      <c r="AR65" s="27" t="str">
        <f t="shared" ca="1" si="133"/>
        <v>-</v>
      </c>
      <c r="AS65" s="27" t="str">
        <f t="shared" ca="1" si="133"/>
        <v>-</v>
      </c>
      <c r="AT65" s="27" t="str">
        <f t="shared" ca="1" si="133"/>
        <v>-</v>
      </c>
      <c r="AU65" s="27" t="str">
        <f t="shared" ca="1" si="133"/>
        <v>-</v>
      </c>
      <c r="AV65" s="27" t="str">
        <f t="shared" ca="1" si="133"/>
        <v>-</v>
      </c>
      <c r="AW65" s="27" t="str">
        <f t="shared" ca="1" si="133"/>
        <v>-</v>
      </c>
      <c r="AX65" s="27">
        <f t="shared" ca="1" si="133"/>
        <v>1</v>
      </c>
      <c r="AY65" s="27">
        <f t="shared" ca="1" si="133"/>
        <v>4</v>
      </c>
      <c r="AZ65" s="27">
        <f t="shared" ref="AX65:BM69" ca="1" si="138">OFFSET(AZ$5,$B65,0)</f>
        <v>0</v>
      </c>
      <c r="BA65" s="27">
        <f t="shared" ca="1" si="138"/>
        <v>1</v>
      </c>
      <c r="BB65" s="27">
        <f t="shared" ca="1" si="138"/>
        <v>-1</v>
      </c>
      <c r="BC65" s="27" t="str">
        <f t="shared" ca="1" si="103"/>
        <v>-</v>
      </c>
      <c r="BD65" s="27" t="str">
        <f t="shared" ca="1" si="103"/>
        <v>-</v>
      </c>
      <c r="BE65" s="27" t="str">
        <f t="shared" ca="1" si="103"/>
        <v>-</v>
      </c>
      <c r="BF65" s="27" t="str">
        <f t="shared" ca="1" si="103"/>
        <v>-</v>
      </c>
      <c r="BG65" s="27" t="str">
        <f t="shared" ca="1" si="103"/>
        <v>-</v>
      </c>
      <c r="BH65" s="50">
        <f t="shared" ca="1" si="119"/>
        <v>0.3</v>
      </c>
      <c r="BI65" s="50">
        <f t="shared" ca="1" si="119"/>
        <v>0.7</v>
      </c>
      <c r="BJ65" s="50">
        <f t="shared" ca="1" si="119"/>
        <v>-0.4</v>
      </c>
      <c r="BK65" s="50">
        <f t="shared" ca="1" si="119"/>
        <v>1.5</v>
      </c>
      <c r="BL65" s="27" t="str">
        <f t="shared" ca="1" si="134"/>
        <v>-</v>
      </c>
      <c r="BM65" s="27" t="str">
        <f t="shared" ca="1" si="134"/>
        <v>-</v>
      </c>
      <c r="BN65" s="27">
        <f t="shared" ca="1" si="120"/>
        <v>12</v>
      </c>
      <c r="BO65" s="27">
        <f t="shared" ca="1" si="120"/>
        <v>12</v>
      </c>
      <c r="BP65" s="27">
        <f t="shared" ca="1" si="120"/>
        <v>144</v>
      </c>
      <c r="BQ65" s="27">
        <f t="shared" ca="1" si="120"/>
        <v>144</v>
      </c>
      <c r="BR65" s="27" t="str">
        <f t="shared" ca="1" si="120"/>
        <v>-</v>
      </c>
      <c r="BS65" s="27" t="str">
        <f t="shared" ca="1" si="120"/>
        <v>-</v>
      </c>
      <c r="BT65" s="27" t="str">
        <f t="shared" ca="1" si="120"/>
        <v>-</v>
      </c>
      <c r="BU65" s="27" t="str">
        <f t="shared" ca="1" si="120"/>
        <v>-</v>
      </c>
      <c r="BV65" s="27" t="str">
        <f t="shared" ca="1" si="120"/>
        <v>-</v>
      </c>
      <c r="BW65" s="27" t="str">
        <f t="shared" ca="1" si="120"/>
        <v>-</v>
      </c>
      <c r="BX65" s="27" t="str">
        <f t="shared" ca="1" si="120"/>
        <v>-</v>
      </c>
      <c r="BY65" s="27" t="str">
        <f t="shared" ca="1" si="120"/>
        <v>-</v>
      </c>
      <c r="BZ65" s="27" t="str">
        <f t="shared" ca="1" si="120"/>
        <v>-</v>
      </c>
      <c r="CA65" s="27">
        <f t="shared" ca="1" si="120"/>
        <v>5</v>
      </c>
      <c r="CB65" s="27" t="str">
        <f t="shared" ca="1" si="120"/>
        <v>-</v>
      </c>
      <c r="CC65" s="27" t="str">
        <f t="shared" ca="1" si="120"/>
        <v>-</v>
      </c>
      <c r="CD65" s="27" t="str">
        <f t="shared" ca="1" si="122"/>
        <v>-</v>
      </c>
      <c r="CE65" s="27" t="str">
        <f t="shared" ca="1" si="122"/>
        <v>-</v>
      </c>
      <c r="CF65" s="27" t="str">
        <f t="shared" ca="1" si="122"/>
        <v>-</v>
      </c>
      <c r="CG65" s="27" t="str">
        <f t="shared" ca="1" si="122"/>
        <v>-</v>
      </c>
      <c r="CH65" s="27">
        <f t="shared" ca="1" si="122"/>
        <v>0</v>
      </c>
      <c r="CI65" s="27" t="str">
        <f t="shared" ca="1" si="122"/>
        <v>-</v>
      </c>
      <c r="CJ65" s="27">
        <f t="shared" ca="1" si="122"/>
        <v>1</v>
      </c>
      <c r="CK65" s="27">
        <f t="shared" ca="1" si="122"/>
        <v>0</v>
      </c>
      <c r="CL65" s="27">
        <f t="shared" ca="1" si="122"/>
        <v>1</v>
      </c>
      <c r="CM65" s="27">
        <f t="shared" ca="1" si="122"/>
        <v>1</v>
      </c>
      <c r="CN65" s="27">
        <f t="shared" ca="1" si="122"/>
        <v>1</v>
      </c>
      <c r="CO65" s="27">
        <f t="shared" ca="1" si="122"/>
        <v>0</v>
      </c>
      <c r="CP65" s="27">
        <f t="shared" ca="1" si="122"/>
        <v>0</v>
      </c>
      <c r="CQ65" s="27">
        <f t="shared" ca="1" si="122"/>
        <v>0</v>
      </c>
      <c r="CR65" s="27">
        <f t="shared" ca="1" si="122"/>
        <v>-1.29</v>
      </c>
      <c r="CS65" s="27">
        <f t="shared" ca="1" si="122"/>
        <v>0.95</v>
      </c>
      <c r="CT65" s="27">
        <f t="shared" ca="1" si="121"/>
        <v>-1.67</v>
      </c>
      <c r="CU65" s="27">
        <f t="shared" ca="1" si="121"/>
        <v>0.05</v>
      </c>
      <c r="CV65" s="27">
        <f t="shared" ca="1" si="121"/>
        <v>0.22</v>
      </c>
      <c r="CW65" s="27">
        <f t="shared" ca="1" si="121"/>
        <v>-0.37</v>
      </c>
      <c r="CX65" s="27">
        <f t="shared" ca="1" si="121"/>
        <v>0</v>
      </c>
      <c r="CY65" s="27">
        <f t="shared" ca="1" si="121"/>
        <v>1</v>
      </c>
      <c r="CZ65" s="49">
        <f t="shared" ca="1" si="129"/>
        <v>0</v>
      </c>
      <c r="DA65" s="27">
        <f t="shared" ca="1" si="130"/>
        <v>0</v>
      </c>
      <c r="DB65" s="49">
        <f t="shared" ca="1" si="129"/>
        <v>0</v>
      </c>
      <c r="DC65" s="49">
        <f t="shared" ca="1" si="129"/>
        <v>0</v>
      </c>
      <c r="DD65" s="49">
        <f t="shared" ca="1" si="129"/>
        <v>0</v>
      </c>
      <c r="DE65" s="49">
        <f t="shared" ca="1" si="129"/>
        <v>0</v>
      </c>
      <c r="DF65" s="49">
        <f t="shared" ca="1" si="129"/>
        <v>0</v>
      </c>
      <c r="DG65" s="27" t="str">
        <f t="shared" ca="1" si="123"/>
        <v>-</v>
      </c>
      <c r="DH65" s="27" t="str">
        <f t="shared" ca="1" si="123"/>
        <v>-</v>
      </c>
      <c r="DI65" s="27" t="str">
        <f t="shared" ca="1" si="123"/>
        <v>-</v>
      </c>
      <c r="DJ65" s="27" t="str">
        <f t="shared" ca="1" si="123"/>
        <v>-</v>
      </c>
      <c r="DK65" s="27" t="str">
        <f t="shared" ca="1" si="123"/>
        <v>-</v>
      </c>
      <c r="DL65" s="27" t="str">
        <f t="shared" ca="1" si="123"/>
        <v>-</v>
      </c>
      <c r="DM65" s="49" t="b">
        <f t="shared" ca="1" si="128"/>
        <v>0</v>
      </c>
      <c r="DN65" s="49" t="b">
        <f t="shared" ca="1" si="128"/>
        <v>0</v>
      </c>
      <c r="DO65" s="49" t="b">
        <f t="shared" ca="1" si="128"/>
        <v>1</v>
      </c>
      <c r="DP65" s="49">
        <f t="shared" ca="1" si="128"/>
        <v>2</v>
      </c>
      <c r="DQ65" s="233" t="str">
        <f t="shared" ca="1" si="128"/>
        <v>-</v>
      </c>
      <c r="DR65" s="233" t="str">
        <f t="shared" ca="1" si="128"/>
        <v>-</v>
      </c>
      <c r="DS65" s="233" t="str">
        <f t="shared" ca="1" si="128"/>
        <v>-</v>
      </c>
      <c r="DT65" s="233" t="str">
        <f t="shared" ca="1" si="128"/>
        <v>-</v>
      </c>
      <c r="DU65" s="27" t="str">
        <f t="shared" ca="1" si="125"/>
        <v>-</v>
      </c>
      <c r="DV65" s="27" t="b">
        <f t="shared" ca="1" si="125"/>
        <v>1</v>
      </c>
      <c r="DW65" s="27" t="str">
        <f t="shared" ca="1" si="125"/>
        <v>-</v>
      </c>
      <c r="DX65" s="27">
        <f t="shared" ca="1" si="125"/>
        <v>0.99</v>
      </c>
      <c r="DY65" s="27" t="str">
        <f t="shared" ca="1" si="125"/>
        <v>-</v>
      </c>
      <c r="DZ65" s="233" t="str">
        <f t="shared" ca="1" si="131"/>
        <v>-</v>
      </c>
      <c r="EA65" s="27" t="str">
        <f t="shared" ca="1" si="126"/>
        <v>-</v>
      </c>
      <c r="EB65" s="27" t="str">
        <f t="shared" ca="1" si="126"/>
        <v>-</v>
      </c>
      <c r="EC65" s="27">
        <f t="shared" ca="1" si="126"/>
        <v>1</v>
      </c>
      <c r="ED65" s="27">
        <f t="shared" ca="1" si="126"/>
        <v>0</v>
      </c>
      <c r="EE65" s="27">
        <f t="shared" ca="1" si="126"/>
        <v>1</v>
      </c>
      <c r="EF65" s="27">
        <f t="shared" ca="1" si="126"/>
        <v>1</v>
      </c>
      <c r="EG65" s="27">
        <f t="shared" ca="1" si="126"/>
        <v>0</v>
      </c>
      <c r="EH65" s="27" t="str">
        <f t="shared" ca="1" si="126"/>
        <v>-</v>
      </c>
      <c r="EI65" s="27" t="str">
        <f t="shared" ca="1" si="126"/>
        <v>-</v>
      </c>
      <c r="EJ65" s="27" t="str">
        <f t="shared" ca="1" si="126"/>
        <v>-</v>
      </c>
      <c r="EK65" s="27" t="str">
        <f t="shared" ca="1" si="126"/>
        <v>-</v>
      </c>
      <c r="EL65" s="27">
        <f t="shared" ca="1" si="127"/>
        <v>1</v>
      </c>
      <c r="EM65" s="27">
        <f t="shared" ca="1" si="127"/>
        <v>1</v>
      </c>
      <c r="EN65" s="27">
        <f t="shared" ca="1" si="127"/>
        <v>1</v>
      </c>
      <c r="EO65" s="27">
        <f t="shared" ca="1" si="127"/>
        <v>0</v>
      </c>
      <c r="EP65" s="27" t="str">
        <f t="shared" ca="1" si="127"/>
        <v>-</v>
      </c>
      <c r="EQ65" s="27" t="str">
        <f t="shared" ca="1" si="127"/>
        <v>-</v>
      </c>
      <c r="ER65" s="27">
        <f t="shared" ca="1" si="127"/>
        <v>0</v>
      </c>
      <c r="ES65" s="27">
        <f t="shared" ca="1" si="127"/>
        <v>0</v>
      </c>
      <c r="ET65" s="34">
        <v>0</v>
      </c>
    </row>
    <row r="66" spans="1:150" outlineLevel="3">
      <c r="A66" s="31">
        <f t="shared" si="77"/>
        <v>61</v>
      </c>
      <c r="B66" s="37">
        <f>$A65</f>
        <v>60</v>
      </c>
      <c r="C66">
        <f t="shared" ca="1" si="91"/>
        <v>12</v>
      </c>
      <c r="D66" t="b">
        <f t="shared" ca="1" si="92"/>
        <v>1</v>
      </c>
      <c r="E66" t="b">
        <v>0</v>
      </c>
      <c r="F66" t="b">
        <f t="shared" ca="1" si="92"/>
        <v>1</v>
      </c>
      <c r="H66" s="47" t="str">
        <f ca="1">IF($CA66&lt;3,"M-M","Mat")&amp;IF($CF66=TRUE,"&amp;BBT","")&amp;IF($DX66&lt;&gt;0,"-mate EL","")&amp;IF($DM66," Aut","")&amp;IF($DN66," Win","")&amp;IF($DO66," Spr","")&amp;" Scan "&amp;$DP66&amp;" (F"&amp;3+IFERROR(1*$AP66,0)&amp;3+IFERROR(1*$AS66,0)&amp;"N"&amp;$AX66&amp;$AY66&amp;")"</f>
        <v>Mat-mate EL Spr Scan 1 (F33N14)</v>
      </c>
      <c r="I66" s="13" t="str">
        <f ca="1">IF(MATCH(H66,H$5:H66,0)=(COUNTA(H$5:H66)),"-","Dup")</f>
        <v>-</v>
      </c>
      <c r="J66" s="27" t="str">
        <f t="shared" ca="1" si="137"/>
        <v>-</v>
      </c>
      <c r="K66" s="27" t="str">
        <f t="shared" ca="1" si="137"/>
        <v>-</v>
      </c>
      <c r="L66" s="27" t="str">
        <f t="shared" ca="1" si="137"/>
        <v>-</v>
      </c>
      <c r="M66" s="27" t="str">
        <f t="shared" ca="1" si="137"/>
        <v>-</v>
      </c>
      <c r="N66" s="27" t="str">
        <f t="shared" ca="1" si="137"/>
        <v>-</v>
      </c>
      <c r="O66" s="27" t="str">
        <f t="shared" ca="1" si="137"/>
        <v>-</v>
      </c>
      <c r="P66" s="27" t="str">
        <f t="shared" ca="1" si="137"/>
        <v>-</v>
      </c>
      <c r="Q66" s="27">
        <f t="shared" ca="1" si="137"/>
        <v>0</v>
      </c>
      <c r="R66" s="27">
        <f t="shared" ca="1" si="137"/>
        <v>0</v>
      </c>
      <c r="S66" s="27" t="str">
        <f t="shared" ca="1" si="137"/>
        <v>-</v>
      </c>
      <c r="T66" s="27" t="str">
        <f t="shared" ca="1" si="137"/>
        <v>-</v>
      </c>
      <c r="U66" s="27">
        <f t="shared" ca="1" si="135"/>
        <v>1</v>
      </c>
      <c r="V66" s="27">
        <f t="shared" ca="1" si="137"/>
        <v>1</v>
      </c>
      <c r="W66" s="27">
        <f t="shared" ca="1" si="135"/>
        <v>1</v>
      </c>
      <c r="X66" s="27">
        <f t="shared" ca="1" si="135"/>
        <v>1</v>
      </c>
      <c r="Y66" s="27" t="str">
        <f t="shared" ca="1" si="135"/>
        <v>-</v>
      </c>
      <c r="Z66" s="27">
        <f t="shared" ca="1" si="135"/>
        <v>1</v>
      </c>
      <c r="AA66" s="27" t="str">
        <f t="shared" ca="1" si="135"/>
        <v>-</v>
      </c>
      <c r="AB66" s="27" t="str">
        <f t="shared" ca="1" si="135"/>
        <v>-</v>
      </c>
      <c r="AC66" s="27">
        <f t="shared" ca="1" si="135"/>
        <v>1</v>
      </c>
      <c r="AD66" s="27">
        <f t="shared" ca="1" si="135"/>
        <v>1</v>
      </c>
      <c r="AE66" s="27" t="str">
        <f t="shared" ca="1" si="135"/>
        <v>-</v>
      </c>
      <c r="AF66" s="27" t="str">
        <f t="shared" ca="1" si="135"/>
        <v>-</v>
      </c>
      <c r="AG66" s="27" t="str">
        <f t="shared" ca="1" si="135"/>
        <v>-</v>
      </c>
      <c r="AH66" s="27" t="str">
        <f t="shared" ca="1" si="135"/>
        <v>-</v>
      </c>
      <c r="AI66" s="27" t="str">
        <f t="shared" ca="1" si="135"/>
        <v>-</v>
      </c>
      <c r="AJ66" s="27" t="str">
        <f t="shared" ca="1" si="133"/>
        <v>-</v>
      </c>
      <c r="AK66" s="27" t="str">
        <f t="shared" ca="1" si="133"/>
        <v>-</v>
      </c>
      <c r="AL66" s="27" t="str">
        <f t="shared" ca="1" si="133"/>
        <v>-</v>
      </c>
      <c r="AM66" s="27" t="str">
        <f t="shared" ca="1" si="133"/>
        <v>-</v>
      </c>
      <c r="AN66" s="27" t="str">
        <f t="shared" ca="1" si="133"/>
        <v>-</v>
      </c>
      <c r="AO66" s="27" t="str">
        <f t="shared" ca="1" si="133"/>
        <v>-</v>
      </c>
      <c r="AP66" s="27" t="str">
        <f t="shared" ca="1" si="133"/>
        <v>-</v>
      </c>
      <c r="AQ66" s="27" t="str">
        <f t="shared" ca="1" si="133"/>
        <v>-</v>
      </c>
      <c r="AR66" s="27" t="str">
        <f t="shared" ca="1" si="133"/>
        <v>-</v>
      </c>
      <c r="AS66" s="27" t="str">
        <f t="shared" ca="1" si="133"/>
        <v>-</v>
      </c>
      <c r="AT66" s="27" t="str">
        <f t="shared" ca="1" si="133"/>
        <v>-</v>
      </c>
      <c r="AU66" s="27" t="str">
        <f t="shared" ca="1" si="133"/>
        <v>-</v>
      </c>
      <c r="AV66" s="27" t="str">
        <f t="shared" ca="1" si="133"/>
        <v>-</v>
      </c>
      <c r="AW66" s="27" t="str">
        <f t="shared" ca="1" si="133"/>
        <v>-</v>
      </c>
      <c r="AX66" s="27">
        <f t="shared" ca="1" si="138"/>
        <v>1</v>
      </c>
      <c r="AY66" s="27">
        <f t="shared" ca="1" si="138"/>
        <v>4</v>
      </c>
      <c r="AZ66" s="27">
        <f t="shared" ca="1" si="138"/>
        <v>0</v>
      </c>
      <c r="BA66" s="27">
        <f t="shared" ca="1" si="138"/>
        <v>1</v>
      </c>
      <c r="BB66" s="27">
        <f t="shared" ca="1" si="138"/>
        <v>-1</v>
      </c>
      <c r="BC66" s="27" t="str">
        <f t="shared" ca="1" si="103"/>
        <v>-</v>
      </c>
      <c r="BD66" s="27" t="str">
        <f t="shared" ca="1" si="103"/>
        <v>-</v>
      </c>
      <c r="BE66" s="27" t="str">
        <f t="shared" ca="1" si="103"/>
        <v>-</v>
      </c>
      <c r="BF66" s="27" t="str">
        <f t="shared" ca="1" si="103"/>
        <v>-</v>
      </c>
      <c r="BG66" s="27" t="str">
        <f t="shared" ca="1" si="103"/>
        <v>-</v>
      </c>
      <c r="BH66" s="50">
        <f t="shared" ca="1" si="119"/>
        <v>0.3</v>
      </c>
      <c r="BI66" s="50">
        <f t="shared" ca="1" si="119"/>
        <v>0.7</v>
      </c>
      <c r="BJ66" s="50">
        <f t="shared" ca="1" si="119"/>
        <v>-0.4</v>
      </c>
      <c r="BK66" s="50">
        <f t="shared" ca="1" si="119"/>
        <v>1.5</v>
      </c>
      <c r="BL66" s="27" t="str">
        <f t="shared" ca="1" si="134"/>
        <v>-</v>
      </c>
      <c r="BM66" s="27" t="str">
        <f t="shared" ca="1" si="134"/>
        <v>-</v>
      </c>
      <c r="BN66" s="27">
        <f t="shared" ca="1" si="120"/>
        <v>12</v>
      </c>
      <c r="BO66" s="27">
        <f t="shared" ca="1" si="120"/>
        <v>12</v>
      </c>
      <c r="BP66" s="27">
        <f t="shared" ca="1" si="120"/>
        <v>144</v>
      </c>
      <c r="BQ66" s="27">
        <f t="shared" ca="1" si="120"/>
        <v>144</v>
      </c>
      <c r="BR66" s="27" t="str">
        <f t="shared" ca="1" si="120"/>
        <v>-</v>
      </c>
      <c r="BS66" s="27" t="str">
        <f t="shared" ca="1" si="120"/>
        <v>-</v>
      </c>
      <c r="BT66" s="27" t="str">
        <f t="shared" ca="1" si="120"/>
        <v>-</v>
      </c>
      <c r="BU66" s="27" t="str">
        <f t="shared" ca="1" si="120"/>
        <v>-</v>
      </c>
      <c r="BV66" s="27" t="str">
        <f t="shared" ca="1" si="120"/>
        <v>-</v>
      </c>
      <c r="BW66" s="27" t="str">
        <f t="shared" ca="1" si="120"/>
        <v>-</v>
      </c>
      <c r="BX66" s="27" t="str">
        <f t="shared" ca="1" si="120"/>
        <v>-</v>
      </c>
      <c r="BY66" s="27" t="str">
        <f t="shared" ca="1" si="120"/>
        <v>-</v>
      </c>
      <c r="BZ66" s="27" t="str">
        <f t="shared" ca="1" si="120"/>
        <v>-</v>
      </c>
      <c r="CA66" s="27">
        <f t="shared" ca="1" si="120"/>
        <v>5</v>
      </c>
      <c r="CB66" s="27" t="str">
        <f t="shared" ca="1" si="120"/>
        <v>-</v>
      </c>
      <c r="CC66" s="27" t="str">
        <f t="shared" ref="CC66" ca="1" si="139">OFFSET(CC$5,$B66,0)</f>
        <v>-</v>
      </c>
      <c r="CD66" s="27" t="str">
        <f t="shared" ca="1" si="122"/>
        <v>-</v>
      </c>
      <c r="CE66" s="27" t="str">
        <f t="shared" ca="1" si="122"/>
        <v>-</v>
      </c>
      <c r="CF66" s="27" t="str">
        <f t="shared" ca="1" si="122"/>
        <v>-</v>
      </c>
      <c r="CG66" s="27" t="str">
        <f t="shared" ca="1" si="122"/>
        <v>-</v>
      </c>
      <c r="CH66" s="27">
        <f t="shared" ca="1" si="122"/>
        <v>0</v>
      </c>
      <c r="CI66" s="27" t="str">
        <f t="shared" ca="1" si="122"/>
        <v>-</v>
      </c>
      <c r="CJ66" s="27">
        <f t="shared" ca="1" si="122"/>
        <v>1</v>
      </c>
      <c r="CK66" s="27">
        <f t="shared" ca="1" si="122"/>
        <v>0</v>
      </c>
      <c r="CL66" s="27">
        <f t="shared" ca="1" si="122"/>
        <v>1</v>
      </c>
      <c r="CM66" s="27">
        <f t="shared" ca="1" si="122"/>
        <v>1</v>
      </c>
      <c r="CN66" s="27">
        <f t="shared" ca="1" si="122"/>
        <v>1</v>
      </c>
      <c r="CO66" s="27">
        <f t="shared" ca="1" si="122"/>
        <v>0</v>
      </c>
      <c r="CP66" s="27">
        <f t="shared" ca="1" si="122"/>
        <v>0</v>
      </c>
      <c r="CQ66" s="27">
        <f t="shared" ca="1" si="122"/>
        <v>0</v>
      </c>
      <c r="CR66" s="27">
        <f t="shared" ca="1" si="122"/>
        <v>-1.29</v>
      </c>
      <c r="CS66" s="27">
        <f t="shared" ca="1" si="122"/>
        <v>0.95</v>
      </c>
      <c r="CT66" s="27">
        <f t="shared" ca="1" si="121"/>
        <v>-1.67</v>
      </c>
      <c r="CU66" s="27">
        <f t="shared" ca="1" si="121"/>
        <v>0.05</v>
      </c>
      <c r="CV66" s="27">
        <f t="shared" ca="1" si="121"/>
        <v>0.22</v>
      </c>
      <c r="CW66" s="27">
        <f t="shared" ca="1" si="121"/>
        <v>-0.37</v>
      </c>
      <c r="CX66" s="27">
        <f t="shared" ca="1" si="121"/>
        <v>0</v>
      </c>
      <c r="CY66" s="27">
        <f t="shared" ca="1" si="121"/>
        <v>1</v>
      </c>
      <c r="CZ66" s="49">
        <f t="shared" ca="1" si="129"/>
        <v>0</v>
      </c>
      <c r="DA66" s="27">
        <f t="shared" ca="1" si="130"/>
        <v>0</v>
      </c>
      <c r="DB66" s="49">
        <f t="shared" ca="1" si="129"/>
        <v>0</v>
      </c>
      <c r="DC66" s="49">
        <f t="shared" ca="1" si="129"/>
        <v>0</v>
      </c>
      <c r="DD66" s="49">
        <f t="shared" ca="1" si="129"/>
        <v>0</v>
      </c>
      <c r="DE66" s="49">
        <f t="shared" ca="1" si="129"/>
        <v>0</v>
      </c>
      <c r="DF66" s="49">
        <f t="shared" ca="1" si="129"/>
        <v>0</v>
      </c>
      <c r="DG66" s="27" t="str">
        <f t="shared" ca="1" si="123"/>
        <v>-</v>
      </c>
      <c r="DH66" s="27" t="str">
        <f t="shared" ca="1" si="123"/>
        <v>-</v>
      </c>
      <c r="DI66" s="27" t="str">
        <f t="shared" ca="1" si="123"/>
        <v>-</v>
      </c>
      <c r="DJ66" s="27" t="str">
        <f t="shared" ca="1" si="123"/>
        <v>-</v>
      </c>
      <c r="DK66" s="27" t="str">
        <f t="shared" ca="1" si="123"/>
        <v>-</v>
      </c>
      <c r="DL66" s="27" t="str">
        <f t="shared" ca="1" si="123"/>
        <v>-</v>
      </c>
      <c r="DM66" s="49" t="b">
        <f t="shared" ca="1" si="128"/>
        <v>0</v>
      </c>
      <c r="DN66" s="49" t="b">
        <f t="shared" ca="1" si="128"/>
        <v>0</v>
      </c>
      <c r="DO66" s="49" t="b">
        <f t="shared" ca="1" si="128"/>
        <v>1</v>
      </c>
      <c r="DP66" s="49">
        <f t="shared" ca="1" si="128"/>
        <v>1</v>
      </c>
      <c r="DQ66" s="233" t="str">
        <f t="shared" ca="1" si="128"/>
        <v>-</v>
      </c>
      <c r="DR66" s="233" t="str">
        <f t="shared" ca="1" si="128"/>
        <v>-</v>
      </c>
      <c r="DS66" s="233" t="str">
        <f t="shared" ca="1" si="128"/>
        <v>-</v>
      </c>
      <c r="DT66" s="233" t="str">
        <f t="shared" ca="1" si="128"/>
        <v>-</v>
      </c>
      <c r="DU66" s="27" t="str">
        <f t="shared" ca="1" si="125"/>
        <v>-</v>
      </c>
      <c r="DV66" s="27" t="b">
        <f t="shared" ca="1" si="125"/>
        <v>1</v>
      </c>
      <c r="DW66" s="27" t="str">
        <f t="shared" ca="1" si="125"/>
        <v>-</v>
      </c>
      <c r="DX66" s="27">
        <f t="shared" ca="1" si="125"/>
        <v>0.99</v>
      </c>
      <c r="DY66" s="27" t="str">
        <f t="shared" ca="1" si="125"/>
        <v>-</v>
      </c>
      <c r="DZ66" s="233" t="str">
        <f t="shared" ca="1" si="131"/>
        <v>-</v>
      </c>
      <c r="EA66" s="27" t="str">
        <f t="shared" ca="1" si="126"/>
        <v>-</v>
      </c>
      <c r="EB66" s="27" t="str">
        <f t="shared" ca="1" si="126"/>
        <v>-</v>
      </c>
      <c r="EC66" s="27">
        <f t="shared" ca="1" si="126"/>
        <v>1</v>
      </c>
      <c r="ED66" s="27">
        <f t="shared" ca="1" si="126"/>
        <v>0</v>
      </c>
      <c r="EE66" s="27">
        <f t="shared" ca="1" si="126"/>
        <v>1</v>
      </c>
      <c r="EF66" s="27">
        <f t="shared" ca="1" si="126"/>
        <v>1</v>
      </c>
      <c r="EG66" s="27">
        <f t="shared" ca="1" si="126"/>
        <v>0</v>
      </c>
      <c r="EH66" s="27" t="str">
        <f t="shared" ca="1" si="126"/>
        <v>-</v>
      </c>
      <c r="EI66" s="27" t="str">
        <f t="shared" ca="1" si="126"/>
        <v>-</v>
      </c>
      <c r="EJ66" s="27" t="str">
        <f t="shared" ca="1" si="126"/>
        <v>-</v>
      </c>
      <c r="EK66" s="27" t="str">
        <f t="shared" ca="1" si="126"/>
        <v>-</v>
      </c>
      <c r="EL66" s="27">
        <f t="shared" ca="1" si="127"/>
        <v>1</v>
      </c>
      <c r="EM66" s="27">
        <f t="shared" ca="1" si="127"/>
        <v>1</v>
      </c>
      <c r="EN66" s="27">
        <f t="shared" ca="1" si="127"/>
        <v>1</v>
      </c>
      <c r="EO66" s="27">
        <f t="shared" ca="1" si="127"/>
        <v>0</v>
      </c>
      <c r="EP66" s="27" t="str">
        <f t="shared" ca="1" si="127"/>
        <v>-</v>
      </c>
      <c r="EQ66" s="27" t="str">
        <f t="shared" ca="1" si="127"/>
        <v>-</v>
      </c>
      <c r="ER66" s="27">
        <f t="shared" ca="1" si="127"/>
        <v>0</v>
      </c>
      <c r="ES66" s="27">
        <f t="shared" ca="1" si="127"/>
        <v>0</v>
      </c>
      <c r="ET66" s="34">
        <v>0</v>
      </c>
    </row>
    <row r="67" spans="1:150" outlineLevel="3">
      <c r="A67" s="31">
        <f t="shared" si="77"/>
        <v>62</v>
      </c>
      <c r="B67" s="37">
        <f>$A66</f>
        <v>61</v>
      </c>
      <c r="C67">
        <f t="shared" ca="1" si="91"/>
        <v>12</v>
      </c>
      <c r="D67" t="b">
        <f t="shared" ca="1" si="92"/>
        <v>0</v>
      </c>
      <c r="E67" t="b">
        <v>0</v>
      </c>
      <c r="F67" t="b">
        <f t="shared" ca="1" si="92"/>
        <v>0</v>
      </c>
      <c r="H67" s="47" t="str">
        <f ca="1">IF($CA67&lt;3,"M-M","Mat")&amp;IF($CF67=TRUE,"&amp;BBT","")&amp;IF($DX67&lt;&gt;0,"-mate EL","")&amp;IF($DM67," Aut","")&amp;IF($DN67," Win","")&amp;IF($DO67," Spr","")&amp;" Scan "&amp;$DP67&amp;" (F"&amp;3+IFERROR(1*$AP67,0)&amp;3+IFERROR(1*$AS67,0)&amp;"N"&amp;$AX67&amp;$AY67&amp;")"</f>
        <v>Mat-mate EL Spr Scan 0 (F33N14)</v>
      </c>
      <c r="I67" s="13" t="str">
        <f ca="1">IF(MATCH(H67,H$5:H67,0)=(COUNTA(H$5:H67)),"-","Dup")</f>
        <v>-</v>
      </c>
      <c r="J67" s="27" t="str">
        <f t="shared" ca="1" si="137"/>
        <v>-</v>
      </c>
      <c r="K67" s="27" t="str">
        <f t="shared" ca="1" si="137"/>
        <v>-</v>
      </c>
      <c r="L67" s="27" t="str">
        <f t="shared" ca="1" si="137"/>
        <v>-</v>
      </c>
      <c r="M67" s="27" t="str">
        <f t="shared" ca="1" si="137"/>
        <v>-</v>
      </c>
      <c r="N67" s="27" t="str">
        <f t="shared" ca="1" si="137"/>
        <v>-</v>
      </c>
      <c r="O67" s="27" t="str">
        <f t="shared" ca="1" si="137"/>
        <v>-</v>
      </c>
      <c r="P67" s="27" t="str">
        <f t="shared" ca="1" si="137"/>
        <v>-</v>
      </c>
      <c r="Q67" s="27">
        <f t="shared" ca="1" si="137"/>
        <v>0</v>
      </c>
      <c r="R67" s="27">
        <f t="shared" ca="1" si="137"/>
        <v>0</v>
      </c>
      <c r="S67" s="27" t="str">
        <f t="shared" ca="1" si="137"/>
        <v>-</v>
      </c>
      <c r="T67" s="27" t="str">
        <f t="shared" ca="1" si="137"/>
        <v>-</v>
      </c>
      <c r="U67" s="27">
        <f t="shared" ca="1" si="135"/>
        <v>1</v>
      </c>
      <c r="V67" s="27">
        <f t="shared" ca="1" si="137"/>
        <v>1</v>
      </c>
      <c r="W67" s="27">
        <f t="shared" ca="1" si="135"/>
        <v>1</v>
      </c>
      <c r="X67" s="27">
        <f t="shared" ca="1" si="135"/>
        <v>1</v>
      </c>
      <c r="Y67" s="27" t="str">
        <f t="shared" ca="1" si="135"/>
        <v>-</v>
      </c>
      <c r="Z67" s="27">
        <f t="shared" ca="1" si="135"/>
        <v>1</v>
      </c>
      <c r="AA67" s="27" t="str">
        <f t="shared" ca="1" si="135"/>
        <v>-</v>
      </c>
      <c r="AB67" s="27" t="str">
        <f t="shared" ca="1" si="135"/>
        <v>-</v>
      </c>
      <c r="AC67" s="27">
        <f t="shared" ca="1" si="135"/>
        <v>1</v>
      </c>
      <c r="AD67" s="27">
        <f t="shared" ca="1" si="135"/>
        <v>1</v>
      </c>
      <c r="AE67" s="27" t="str">
        <f t="shared" ca="1" si="135"/>
        <v>-</v>
      </c>
      <c r="AF67" s="27" t="str">
        <f t="shared" ca="1" si="135"/>
        <v>-</v>
      </c>
      <c r="AG67" s="27" t="str">
        <f t="shared" ca="1" si="135"/>
        <v>-</v>
      </c>
      <c r="AH67" s="27" t="str">
        <f t="shared" ca="1" si="135"/>
        <v>-</v>
      </c>
      <c r="AI67" s="27" t="str">
        <f t="shared" ca="1" si="135"/>
        <v>-</v>
      </c>
      <c r="AJ67" s="27" t="str">
        <f t="shared" ca="1" si="133"/>
        <v>-</v>
      </c>
      <c r="AK67" s="27" t="str">
        <f t="shared" ca="1" si="133"/>
        <v>-</v>
      </c>
      <c r="AL67" s="27" t="str">
        <f t="shared" ca="1" si="133"/>
        <v>-</v>
      </c>
      <c r="AM67" s="27" t="str">
        <f t="shared" ca="1" si="133"/>
        <v>-</v>
      </c>
      <c r="AN67" s="27" t="str">
        <f t="shared" ca="1" si="133"/>
        <v>-</v>
      </c>
      <c r="AO67" s="27" t="str">
        <f t="shared" ca="1" si="133"/>
        <v>-</v>
      </c>
      <c r="AP67" s="27" t="str">
        <f t="shared" ca="1" si="133"/>
        <v>-</v>
      </c>
      <c r="AQ67" s="27" t="str">
        <f t="shared" ca="1" si="133"/>
        <v>-</v>
      </c>
      <c r="AR67" s="27" t="str">
        <f t="shared" ca="1" si="133"/>
        <v>-</v>
      </c>
      <c r="AS67" s="27" t="str">
        <f t="shared" ca="1" si="133"/>
        <v>-</v>
      </c>
      <c r="AT67" s="27" t="str">
        <f t="shared" ca="1" si="133"/>
        <v>-</v>
      </c>
      <c r="AU67" s="27" t="str">
        <f t="shared" ca="1" si="133"/>
        <v>-</v>
      </c>
      <c r="AV67" s="27" t="str">
        <f t="shared" ca="1" si="133"/>
        <v>-</v>
      </c>
      <c r="AW67" s="27" t="str">
        <f t="shared" ca="1" si="133"/>
        <v>-</v>
      </c>
      <c r="AX67" s="27">
        <f t="shared" ca="1" si="138"/>
        <v>1</v>
      </c>
      <c r="AY67" s="27">
        <f t="shared" ca="1" si="138"/>
        <v>4</v>
      </c>
      <c r="AZ67" s="27">
        <f t="shared" ca="1" si="138"/>
        <v>0</v>
      </c>
      <c r="BA67" s="27">
        <f t="shared" ca="1" si="138"/>
        <v>1</v>
      </c>
      <c r="BB67" s="27">
        <f t="shared" ca="1" si="138"/>
        <v>-1</v>
      </c>
      <c r="BC67" s="27" t="str">
        <f t="shared" ca="1" si="103"/>
        <v>-</v>
      </c>
      <c r="BD67" s="27" t="str">
        <f t="shared" ca="1" si="103"/>
        <v>-</v>
      </c>
      <c r="BE67" s="27" t="str">
        <f t="shared" ca="1" si="103"/>
        <v>-</v>
      </c>
      <c r="BF67" s="27" t="str">
        <f t="shared" ca="1" si="103"/>
        <v>-</v>
      </c>
      <c r="BG67" s="27" t="str">
        <f t="shared" ca="1" si="103"/>
        <v>-</v>
      </c>
      <c r="BH67" s="50">
        <f t="shared" ca="1" si="119"/>
        <v>0.3</v>
      </c>
      <c r="BI67" s="50">
        <f t="shared" ca="1" si="119"/>
        <v>0.7</v>
      </c>
      <c r="BJ67" s="50">
        <f t="shared" ca="1" si="119"/>
        <v>-0.4</v>
      </c>
      <c r="BK67" s="50">
        <f t="shared" ca="1" si="119"/>
        <v>1.5</v>
      </c>
      <c r="BL67" s="27" t="str">
        <f t="shared" ca="1" si="134"/>
        <v>-</v>
      </c>
      <c r="BM67" s="27" t="str">
        <f t="shared" ca="1" si="134"/>
        <v>-</v>
      </c>
      <c r="BN67" s="27">
        <f t="shared" ref="BN67:CC67" ca="1" si="140">OFFSET(BN$5,$B67,0)</f>
        <v>12</v>
      </c>
      <c r="BO67" s="27">
        <f t="shared" ca="1" si="140"/>
        <v>12</v>
      </c>
      <c r="BP67" s="27">
        <f t="shared" ca="1" si="140"/>
        <v>144</v>
      </c>
      <c r="BQ67" s="27">
        <f t="shared" ca="1" si="140"/>
        <v>144</v>
      </c>
      <c r="BR67" s="27" t="str">
        <f t="shared" ca="1" si="140"/>
        <v>-</v>
      </c>
      <c r="BS67" s="27" t="str">
        <f t="shared" ca="1" si="140"/>
        <v>-</v>
      </c>
      <c r="BT67" s="27" t="str">
        <f t="shared" ca="1" si="140"/>
        <v>-</v>
      </c>
      <c r="BU67" s="27" t="str">
        <f t="shared" ca="1" si="140"/>
        <v>-</v>
      </c>
      <c r="BV67" s="27" t="str">
        <f t="shared" ca="1" si="140"/>
        <v>-</v>
      </c>
      <c r="BW67" s="27" t="str">
        <f t="shared" ca="1" si="140"/>
        <v>-</v>
      </c>
      <c r="BX67" s="27" t="str">
        <f t="shared" ca="1" si="140"/>
        <v>-</v>
      </c>
      <c r="BY67" s="27" t="str">
        <f t="shared" ca="1" si="140"/>
        <v>-</v>
      </c>
      <c r="BZ67" s="27" t="str">
        <f t="shared" ca="1" si="140"/>
        <v>-</v>
      </c>
      <c r="CA67" s="27">
        <f t="shared" ca="1" si="140"/>
        <v>5</v>
      </c>
      <c r="CB67" s="27" t="str">
        <f t="shared" ca="1" si="140"/>
        <v>-</v>
      </c>
      <c r="CC67" s="27" t="str">
        <f t="shared" ca="1" si="140"/>
        <v>-</v>
      </c>
      <c r="CD67" s="27" t="str">
        <f t="shared" ca="1" si="122"/>
        <v>-</v>
      </c>
      <c r="CE67" s="27" t="str">
        <f t="shared" ca="1" si="122"/>
        <v>-</v>
      </c>
      <c r="CF67" s="27" t="str">
        <f t="shared" ca="1" si="122"/>
        <v>-</v>
      </c>
      <c r="CG67" s="27" t="str">
        <f t="shared" ca="1" si="122"/>
        <v>-</v>
      </c>
      <c r="CH67" s="27">
        <f t="shared" ca="1" si="122"/>
        <v>0</v>
      </c>
      <c r="CI67" s="27" t="str">
        <f t="shared" ca="1" si="122"/>
        <v>-</v>
      </c>
      <c r="CJ67" s="27">
        <f t="shared" ca="1" si="122"/>
        <v>1</v>
      </c>
      <c r="CK67" s="27">
        <f t="shared" ca="1" si="122"/>
        <v>0</v>
      </c>
      <c r="CL67" s="27">
        <f t="shared" ca="1" si="122"/>
        <v>1</v>
      </c>
      <c r="CM67" s="27">
        <f t="shared" ca="1" si="122"/>
        <v>1</v>
      </c>
      <c r="CN67" s="27">
        <f t="shared" ca="1" si="122"/>
        <v>1</v>
      </c>
      <c r="CO67" s="27">
        <f t="shared" ca="1" si="122"/>
        <v>0</v>
      </c>
      <c r="CP67" s="27">
        <f t="shared" ca="1" si="122"/>
        <v>0</v>
      </c>
      <c r="CQ67" s="27">
        <f t="shared" ca="1" si="122"/>
        <v>0</v>
      </c>
      <c r="CR67" s="27">
        <f t="shared" ca="1" si="122"/>
        <v>-1.29</v>
      </c>
      <c r="CS67" s="27">
        <f t="shared" ref="CS67:CY67" ca="1" si="141">OFFSET(CS$5,$B67,0)</f>
        <v>0.95</v>
      </c>
      <c r="CT67" s="27">
        <f t="shared" ca="1" si="141"/>
        <v>-1.67</v>
      </c>
      <c r="CU67" s="27">
        <f t="shared" ca="1" si="141"/>
        <v>0.05</v>
      </c>
      <c r="CV67" s="27">
        <f t="shared" ca="1" si="141"/>
        <v>0.22</v>
      </c>
      <c r="CW67" s="27">
        <f t="shared" ca="1" si="141"/>
        <v>-0.37</v>
      </c>
      <c r="CX67" s="27">
        <f t="shared" ca="1" si="141"/>
        <v>0</v>
      </c>
      <c r="CY67" s="27">
        <f t="shared" ca="1" si="141"/>
        <v>1</v>
      </c>
      <c r="CZ67" s="49">
        <f t="shared" ca="1" si="129"/>
        <v>0</v>
      </c>
      <c r="DA67" s="27">
        <f t="shared" ca="1" si="130"/>
        <v>0</v>
      </c>
      <c r="DB67" s="49">
        <f t="shared" ca="1" si="129"/>
        <v>0</v>
      </c>
      <c r="DC67" s="49">
        <f t="shared" ca="1" si="129"/>
        <v>0</v>
      </c>
      <c r="DD67" s="49">
        <f t="shared" ca="1" si="129"/>
        <v>0</v>
      </c>
      <c r="DE67" s="49">
        <f t="shared" ca="1" si="129"/>
        <v>0</v>
      </c>
      <c r="DF67" s="49">
        <f t="shared" ca="1" si="129"/>
        <v>0</v>
      </c>
      <c r="DG67" s="27" t="str">
        <f t="shared" ca="1" si="123"/>
        <v>-</v>
      </c>
      <c r="DH67" s="27" t="str">
        <f t="shared" ca="1" si="123"/>
        <v>-</v>
      </c>
      <c r="DI67" s="27" t="str">
        <f t="shared" ca="1" si="123"/>
        <v>-</v>
      </c>
      <c r="DJ67" s="27" t="str">
        <f t="shared" ca="1" si="123"/>
        <v>-</v>
      </c>
      <c r="DK67" s="27" t="str">
        <f t="shared" ca="1" si="123"/>
        <v>-</v>
      </c>
      <c r="DL67" s="27" t="str">
        <f t="shared" ca="1" si="123"/>
        <v>-</v>
      </c>
      <c r="DM67" s="49" t="b">
        <f t="shared" ca="1" si="128"/>
        <v>0</v>
      </c>
      <c r="DN67" s="49" t="b">
        <f t="shared" ca="1" si="128"/>
        <v>0</v>
      </c>
      <c r="DO67" s="49" t="b">
        <f t="shared" ca="1" si="128"/>
        <v>1</v>
      </c>
      <c r="DP67" s="49">
        <f t="shared" ca="1" si="128"/>
        <v>0</v>
      </c>
      <c r="DQ67" s="233" t="str">
        <f t="shared" ca="1" si="128"/>
        <v>-</v>
      </c>
      <c r="DR67" s="233" t="str">
        <f t="shared" ca="1" si="128"/>
        <v>-</v>
      </c>
      <c r="DS67" s="233" t="str">
        <f t="shared" ca="1" si="128"/>
        <v>-</v>
      </c>
      <c r="DT67" s="233" t="str">
        <f t="shared" ca="1" si="128"/>
        <v>-</v>
      </c>
      <c r="DU67" s="27" t="str">
        <f t="shared" ca="1" si="125"/>
        <v>-</v>
      </c>
      <c r="DV67" s="27" t="b">
        <f t="shared" ca="1" si="125"/>
        <v>1</v>
      </c>
      <c r="DW67" s="27" t="str">
        <f t="shared" ca="1" si="125"/>
        <v>-</v>
      </c>
      <c r="DX67" s="27">
        <f t="shared" ca="1" si="125"/>
        <v>0.99</v>
      </c>
      <c r="DY67" s="27" t="str">
        <f t="shared" ca="1" si="125"/>
        <v>-</v>
      </c>
      <c r="DZ67" s="233" t="str">
        <f t="shared" ca="1" si="131"/>
        <v>-</v>
      </c>
      <c r="EA67" s="27" t="str">
        <f t="shared" ca="1" si="126"/>
        <v>-</v>
      </c>
      <c r="EB67" s="27" t="str">
        <f t="shared" ca="1" si="126"/>
        <v>-</v>
      </c>
      <c r="EC67" s="27">
        <f t="shared" ca="1" si="126"/>
        <v>1</v>
      </c>
      <c r="ED67" s="27">
        <f t="shared" ca="1" si="126"/>
        <v>0</v>
      </c>
      <c r="EE67" s="27">
        <f t="shared" ca="1" si="126"/>
        <v>1</v>
      </c>
      <c r="EF67" s="27">
        <f t="shared" ca="1" si="126"/>
        <v>1</v>
      </c>
      <c r="EG67" s="27">
        <f t="shared" ca="1" si="126"/>
        <v>0</v>
      </c>
      <c r="EH67" s="27" t="str">
        <f t="shared" ca="1" si="126"/>
        <v>-</v>
      </c>
      <c r="EI67" s="27" t="str">
        <f t="shared" ca="1" si="126"/>
        <v>-</v>
      </c>
      <c r="EJ67" s="27" t="str">
        <f t="shared" ca="1" si="126"/>
        <v>-</v>
      </c>
      <c r="EK67" s="27" t="str">
        <f t="shared" ca="1" si="126"/>
        <v>-</v>
      </c>
      <c r="EL67" s="27">
        <f t="shared" ca="1" si="127"/>
        <v>1</v>
      </c>
      <c r="EM67" s="27">
        <f t="shared" ca="1" si="127"/>
        <v>1</v>
      </c>
      <c r="EN67" s="27">
        <f t="shared" ca="1" si="127"/>
        <v>1</v>
      </c>
      <c r="EO67" s="27">
        <f t="shared" ca="1" si="127"/>
        <v>0</v>
      </c>
      <c r="EP67" s="27" t="str">
        <f t="shared" ca="1" si="127"/>
        <v>-</v>
      </c>
      <c r="EQ67" s="27" t="str">
        <f t="shared" ca="1" si="127"/>
        <v>-</v>
      </c>
      <c r="ER67" s="27">
        <f t="shared" ca="1" si="127"/>
        <v>0</v>
      </c>
      <c r="ES67" s="27">
        <f t="shared" ca="1" si="127"/>
        <v>0</v>
      </c>
      <c r="ET67" s="34">
        <v>0</v>
      </c>
    </row>
    <row r="68" spans="1:150" outlineLevel="3">
      <c r="A68" s="31">
        <f t="shared" si="77"/>
        <v>63</v>
      </c>
      <c r="B68" s="37">
        <f>$A34</f>
        <v>29</v>
      </c>
      <c r="C68" s="26">
        <f>C20</f>
        <v>12</v>
      </c>
      <c r="D68" t="b">
        <f t="shared" ref="D68:E69" ca="1" si="142">OFFSET(D$5,$B68,0)</f>
        <v>1</v>
      </c>
      <c r="E68" t="b">
        <f t="shared" ca="1" si="142"/>
        <v>0</v>
      </c>
      <c r="F68" t="b">
        <f t="shared" ref="F68:F69" ca="1" si="143">$D68</f>
        <v>1</v>
      </c>
      <c r="H68" s="47" t="str">
        <f>"BBT Scan2 to include in Exp"&amp;$C68&amp;"-1 report"</f>
        <v>BBT Scan2 to include in Exp12-1 report</v>
      </c>
      <c r="I68" s="13" t="str">
        <f ca="1">IF(MATCH(H68,H$5:H68,0)=(COUNTA(H$5:H68)),"-","Dup")</f>
        <v>-</v>
      </c>
      <c r="J68" s="27" t="str">
        <f t="shared" ca="1" si="137"/>
        <v>-</v>
      </c>
      <c r="K68" s="27" t="str">
        <f t="shared" ca="1" si="137"/>
        <v>-</v>
      </c>
      <c r="L68" s="27" t="str">
        <f t="shared" ca="1" si="137"/>
        <v>-</v>
      </c>
      <c r="M68" s="27" t="str">
        <f t="shared" ca="1" si="137"/>
        <v>-</v>
      </c>
      <c r="N68" s="27" t="str">
        <f t="shared" ca="1" si="137"/>
        <v>-</v>
      </c>
      <c r="O68" s="27" t="str">
        <f t="shared" ca="1" si="137"/>
        <v>-</v>
      </c>
      <c r="P68" s="27" t="str">
        <f t="shared" ca="1" si="137"/>
        <v>-</v>
      </c>
      <c r="Q68" s="27">
        <f t="shared" ca="1" si="137"/>
        <v>0</v>
      </c>
      <c r="R68" s="27">
        <f t="shared" ca="1" si="137"/>
        <v>0</v>
      </c>
      <c r="S68" s="27" t="str">
        <f t="shared" ca="1" si="137"/>
        <v>-</v>
      </c>
      <c r="T68" s="27" t="str">
        <f t="shared" ca="1" si="137"/>
        <v>-</v>
      </c>
      <c r="U68" s="27" t="str">
        <f t="shared" ca="1" si="137"/>
        <v>-</v>
      </c>
      <c r="V68" s="27">
        <f t="shared" ca="1" si="137"/>
        <v>1</v>
      </c>
      <c r="W68" s="27">
        <f t="shared" ca="1" si="137"/>
        <v>1</v>
      </c>
      <c r="X68" s="27" t="str">
        <f t="shared" ca="1" si="137"/>
        <v>-</v>
      </c>
      <c r="Y68" s="27" t="str">
        <f t="shared" ca="1" si="137"/>
        <v>-</v>
      </c>
      <c r="Z68" s="27" t="str">
        <f t="shared" ca="1" si="135"/>
        <v>-</v>
      </c>
      <c r="AA68" s="27" t="str">
        <f t="shared" ca="1" si="135"/>
        <v>-</v>
      </c>
      <c r="AB68" s="27" t="str">
        <f t="shared" ca="1" si="135"/>
        <v>-</v>
      </c>
      <c r="AC68" s="27">
        <f t="shared" ca="1" si="135"/>
        <v>1</v>
      </c>
      <c r="AD68" s="27" t="str">
        <f t="shared" ca="1" si="135"/>
        <v>-</v>
      </c>
      <c r="AE68" s="27" t="str">
        <f t="shared" ca="1" si="135"/>
        <v>-</v>
      </c>
      <c r="AF68" s="27" t="str">
        <f t="shared" ca="1" si="135"/>
        <v>-</v>
      </c>
      <c r="AG68" s="27" t="str">
        <f t="shared" ca="1" si="135"/>
        <v>-</v>
      </c>
      <c r="AH68" s="27" t="str">
        <f t="shared" ca="1" si="135"/>
        <v>-</v>
      </c>
      <c r="AI68" s="27" t="str">
        <f t="shared" ca="1" si="135"/>
        <v>-</v>
      </c>
      <c r="AJ68" s="27" t="str">
        <f t="shared" ca="1" si="135"/>
        <v>-</v>
      </c>
      <c r="AK68" s="27" t="str">
        <f t="shared" ca="1" si="133"/>
        <v>-</v>
      </c>
      <c r="AL68" s="27" t="str">
        <f t="shared" ca="1" si="133"/>
        <v>-</v>
      </c>
      <c r="AM68" s="27" t="str">
        <f t="shared" ca="1" si="133"/>
        <v>-</v>
      </c>
      <c r="AN68" s="27" t="str">
        <f t="shared" ca="1" si="133"/>
        <v>-</v>
      </c>
      <c r="AO68" s="27" t="str">
        <f t="shared" ca="1" si="133"/>
        <v>-</v>
      </c>
      <c r="AP68" s="27" t="str">
        <f t="shared" ca="1" si="133"/>
        <v>-</v>
      </c>
      <c r="AQ68" s="27" t="str">
        <f t="shared" ca="1" si="133"/>
        <v>-</v>
      </c>
      <c r="AR68" s="27" t="str">
        <f t="shared" ca="1" si="133"/>
        <v>-</v>
      </c>
      <c r="AS68" s="27" t="str">
        <f t="shared" ca="1" si="133"/>
        <v>-</v>
      </c>
      <c r="AT68" s="27" t="str">
        <f t="shared" ca="1" si="133"/>
        <v>-</v>
      </c>
      <c r="AU68" s="27" t="str">
        <f t="shared" ca="1" si="133"/>
        <v>-</v>
      </c>
      <c r="AV68" s="27" t="str">
        <f t="shared" ca="1" si="133"/>
        <v>-</v>
      </c>
      <c r="AW68" s="27" t="str">
        <f t="shared" ca="1" si="133"/>
        <v>-</v>
      </c>
      <c r="AX68" s="26">
        <v>1</v>
      </c>
      <c r="AY68" s="26">
        <v>1</v>
      </c>
      <c r="AZ68" s="27">
        <f t="shared" ca="1" si="138"/>
        <v>0</v>
      </c>
      <c r="BA68" s="27">
        <f t="shared" ca="1" si="138"/>
        <v>1</v>
      </c>
      <c r="BB68" s="27">
        <f t="shared" ca="1" si="138"/>
        <v>-1</v>
      </c>
      <c r="BC68" s="27" t="str">
        <f t="shared" ca="1" si="138"/>
        <v>-</v>
      </c>
      <c r="BD68" s="27" t="str">
        <f t="shared" ca="1" si="138"/>
        <v>-</v>
      </c>
      <c r="BE68" s="27" t="str">
        <f t="shared" ca="1" si="138"/>
        <v>-</v>
      </c>
      <c r="BF68" s="27" t="str">
        <f t="shared" ca="1" si="138"/>
        <v>-</v>
      </c>
      <c r="BG68" s="27" t="str">
        <f t="shared" ca="1" si="138"/>
        <v>-</v>
      </c>
      <c r="BH68" s="27">
        <f t="shared" ca="1" si="138"/>
        <v>0.3</v>
      </c>
      <c r="BI68" s="27">
        <f t="shared" ca="1" si="138"/>
        <v>0.7</v>
      </c>
      <c r="BJ68" s="27">
        <f t="shared" ca="1" si="138"/>
        <v>-0.2</v>
      </c>
      <c r="BK68" s="27">
        <f t="shared" ca="1" si="138"/>
        <v>1.4</v>
      </c>
      <c r="BL68" s="27" t="str">
        <f t="shared" ca="1" si="138"/>
        <v>-</v>
      </c>
      <c r="BM68" s="27" t="str">
        <f t="shared" ca="1" si="138"/>
        <v>-</v>
      </c>
      <c r="BN68" s="27">
        <f t="shared" ref="BN68:DA69" ca="1" si="144">OFFSET(BN$5,$B68,0)</f>
        <v>0</v>
      </c>
      <c r="BO68" s="27">
        <f t="shared" ca="1" si="144"/>
        <v>0</v>
      </c>
      <c r="BP68" s="27">
        <f t="shared" ca="1" si="144"/>
        <v>0</v>
      </c>
      <c r="BQ68" s="27">
        <f t="shared" ca="1" si="144"/>
        <v>0</v>
      </c>
      <c r="BR68" s="27" t="str">
        <f t="shared" ca="1" si="144"/>
        <v>-</v>
      </c>
      <c r="BS68" s="27" t="str">
        <f t="shared" ca="1" si="144"/>
        <v>-</v>
      </c>
      <c r="BT68" s="27" t="str">
        <f t="shared" ca="1" si="144"/>
        <v>-</v>
      </c>
      <c r="BU68" s="27" t="str">
        <f t="shared" ca="1" si="144"/>
        <v>-</v>
      </c>
      <c r="BV68" s="27" t="str">
        <f t="shared" ca="1" si="144"/>
        <v>-</v>
      </c>
      <c r="BW68" s="27" t="str">
        <f t="shared" ca="1" si="144"/>
        <v>-</v>
      </c>
      <c r="BX68" s="27" t="str">
        <f t="shared" ca="1" si="144"/>
        <v>-</v>
      </c>
      <c r="BY68" s="27" t="str">
        <f t="shared" ca="1" si="144"/>
        <v>-</v>
      </c>
      <c r="BZ68" s="27" t="str">
        <f t="shared" ca="1" si="144"/>
        <v>-</v>
      </c>
      <c r="CA68" s="27">
        <f t="shared" ca="1" si="144"/>
        <v>2</v>
      </c>
      <c r="CB68" s="27" t="str">
        <f t="shared" ca="1" si="144"/>
        <v>-</v>
      </c>
      <c r="CC68" s="27" t="str">
        <f t="shared" ca="1" si="144"/>
        <v>-</v>
      </c>
      <c r="CD68" s="27" t="str">
        <f t="shared" ca="1" si="144"/>
        <v>-</v>
      </c>
      <c r="CE68" s="27" t="str">
        <f t="shared" ca="1" si="144"/>
        <v>-</v>
      </c>
      <c r="CF68" s="27" t="b">
        <f t="shared" ca="1" si="144"/>
        <v>1</v>
      </c>
      <c r="CG68" s="27" t="str">
        <f t="shared" ca="1" si="144"/>
        <v>-</v>
      </c>
      <c r="CH68" s="27">
        <f t="shared" ca="1" si="144"/>
        <v>0</v>
      </c>
      <c r="CI68" s="27" t="str">
        <f t="shared" ca="1" si="144"/>
        <v>-</v>
      </c>
      <c r="CJ68" s="27">
        <f t="shared" ca="1" si="144"/>
        <v>1</v>
      </c>
      <c r="CK68" s="27">
        <f t="shared" ca="1" si="144"/>
        <v>0</v>
      </c>
      <c r="CL68" s="27">
        <f t="shared" ca="1" si="144"/>
        <v>1</v>
      </c>
      <c r="CM68" s="27">
        <f t="shared" ca="1" si="144"/>
        <v>1</v>
      </c>
      <c r="CN68" s="27">
        <f t="shared" ca="1" si="144"/>
        <v>1</v>
      </c>
      <c r="CO68" s="27">
        <f t="shared" ca="1" si="144"/>
        <v>0</v>
      </c>
      <c r="CP68" s="27">
        <f t="shared" ca="1" si="144"/>
        <v>0</v>
      </c>
      <c r="CQ68" s="27">
        <f t="shared" ca="1" si="144"/>
        <v>0</v>
      </c>
      <c r="CR68" s="27">
        <f t="shared" ca="1" si="144"/>
        <v>-0.04</v>
      </c>
      <c r="CS68" s="27">
        <f t="shared" ca="1" si="144"/>
        <v>0.96</v>
      </c>
      <c r="CT68" s="27">
        <f t="shared" ca="1" si="144"/>
        <v>1.8</v>
      </c>
      <c r="CU68" s="27">
        <f t="shared" ca="1" si="144"/>
        <v>0.64</v>
      </c>
      <c r="CV68" s="27">
        <f t="shared" ca="1" si="144"/>
        <v>0.21</v>
      </c>
      <c r="CW68" s="27">
        <f t="shared" ca="1" si="144"/>
        <v>0.19</v>
      </c>
      <c r="CX68" s="27">
        <f t="shared" ca="1" si="144"/>
        <v>0</v>
      </c>
      <c r="CY68" s="27">
        <f t="shared" ca="1" si="144"/>
        <v>1</v>
      </c>
      <c r="CZ68" s="27">
        <f t="shared" ca="1" si="144"/>
        <v>0</v>
      </c>
      <c r="DA68" s="27">
        <f t="shared" ca="1" si="144"/>
        <v>0</v>
      </c>
      <c r="DB68" s="27">
        <f t="shared" ref="DB68:DQ69" ca="1" si="145">OFFSET(DB$5,$B68,0)</f>
        <v>0</v>
      </c>
      <c r="DC68" s="27">
        <f t="shared" ca="1" si="145"/>
        <v>0</v>
      </c>
      <c r="DD68" s="27">
        <f t="shared" ca="1" si="145"/>
        <v>0</v>
      </c>
      <c r="DE68" s="27">
        <f t="shared" ca="1" si="145"/>
        <v>0</v>
      </c>
      <c r="DF68" s="27">
        <f t="shared" ca="1" si="145"/>
        <v>0</v>
      </c>
      <c r="DG68" s="27" t="str">
        <f t="shared" ca="1" si="145"/>
        <v>-</v>
      </c>
      <c r="DH68" s="27" t="str">
        <f t="shared" ca="1" si="145"/>
        <v>-</v>
      </c>
      <c r="DI68" s="27" t="str">
        <f t="shared" ca="1" si="145"/>
        <v>-</v>
      </c>
      <c r="DJ68" s="27" t="str">
        <f t="shared" ca="1" si="145"/>
        <v>-</v>
      </c>
      <c r="DK68" s="27" t="str">
        <f t="shared" ca="1" si="145"/>
        <v>-</v>
      </c>
      <c r="DL68" s="27" t="str">
        <f t="shared" ca="1" si="145"/>
        <v>-</v>
      </c>
      <c r="DM68" s="27" t="b">
        <f t="shared" ca="1" si="145"/>
        <v>1</v>
      </c>
      <c r="DN68" s="27" t="b">
        <f t="shared" ca="1" si="145"/>
        <v>0</v>
      </c>
      <c r="DO68" s="27" t="b">
        <f t="shared" ca="1" si="145"/>
        <v>0</v>
      </c>
      <c r="DP68" s="27">
        <f t="shared" ca="1" si="145"/>
        <v>1</v>
      </c>
      <c r="DQ68" s="234" t="str">
        <f t="shared" ca="1" si="145"/>
        <v>-</v>
      </c>
      <c r="DR68" s="234" t="str">
        <f t="shared" ref="DR68:EI69" ca="1" si="146">OFFSET(DR$5,$B68,0)</f>
        <v>-</v>
      </c>
      <c r="DS68" s="234" t="str">
        <f t="shared" ca="1" si="146"/>
        <v>-</v>
      </c>
      <c r="DT68" s="234" t="str">
        <f t="shared" ca="1" si="146"/>
        <v>-</v>
      </c>
      <c r="DU68" s="27" t="str">
        <f t="shared" ca="1" si="146"/>
        <v>-</v>
      </c>
      <c r="DV68" s="27" t="b">
        <f t="shared" ca="1" si="146"/>
        <v>1</v>
      </c>
      <c r="DW68" s="27" t="str">
        <f t="shared" ca="1" si="146"/>
        <v>-</v>
      </c>
      <c r="DX68" s="27">
        <f t="shared" ca="1" si="146"/>
        <v>0</v>
      </c>
      <c r="DY68" s="27" t="str">
        <f t="shared" ca="1" si="146"/>
        <v>-</v>
      </c>
      <c r="DZ68" s="234" t="str">
        <f t="shared" ca="1" si="146"/>
        <v>-</v>
      </c>
      <c r="EA68" s="27">
        <f t="shared" ca="1" si="146"/>
        <v>500</v>
      </c>
      <c r="EB68" s="27">
        <f t="shared" ca="1" si="146"/>
        <v>500</v>
      </c>
      <c r="EC68" s="27">
        <f t="shared" ca="1" si="146"/>
        <v>1</v>
      </c>
      <c r="ED68" s="27">
        <f t="shared" ca="1" si="146"/>
        <v>0</v>
      </c>
      <c r="EE68" s="27">
        <f t="shared" ca="1" si="146"/>
        <v>1</v>
      </c>
      <c r="EF68" s="27">
        <f t="shared" ca="1" si="146"/>
        <v>1</v>
      </c>
      <c r="EG68" s="27">
        <f t="shared" ca="1" si="146"/>
        <v>0</v>
      </c>
      <c r="EH68" s="27" t="str">
        <f t="shared" ca="1" si="146"/>
        <v>-</v>
      </c>
      <c r="EI68" s="27" t="str">
        <f t="shared" ca="1" si="146"/>
        <v>-</v>
      </c>
      <c r="EJ68" s="27" t="str">
        <f t="shared" ref="EJ68:ES69" ca="1" si="147">OFFSET(EJ$5,$B68,0)</f>
        <v>-</v>
      </c>
      <c r="EK68" s="27" t="str">
        <f t="shared" ca="1" si="147"/>
        <v>-</v>
      </c>
      <c r="EL68" s="27">
        <f t="shared" ca="1" si="147"/>
        <v>1</v>
      </c>
      <c r="EM68" s="27">
        <f t="shared" ca="1" si="147"/>
        <v>1</v>
      </c>
      <c r="EN68" s="27">
        <f t="shared" ca="1" si="147"/>
        <v>1</v>
      </c>
      <c r="EO68" s="27">
        <f t="shared" ca="1" si="147"/>
        <v>0</v>
      </c>
      <c r="EP68" s="27" t="str">
        <f t="shared" ca="1" si="147"/>
        <v>-</v>
      </c>
      <c r="EQ68" s="27" t="str">
        <f t="shared" ca="1" si="147"/>
        <v>-</v>
      </c>
      <c r="ER68" s="27">
        <f t="shared" ca="1" si="147"/>
        <v>0</v>
      </c>
      <c r="ES68" s="27">
        <f t="shared" ca="1" si="147"/>
        <v>0</v>
      </c>
      <c r="ET68" s="34">
        <v>0</v>
      </c>
    </row>
    <row r="69" spans="1:150" outlineLevel="3">
      <c r="A69" s="31">
        <f t="shared" si="77"/>
        <v>64</v>
      </c>
      <c r="B69" s="37">
        <f>$A34</f>
        <v>29</v>
      </c>
      <c r="C69" s="26">
        <f ca="1">C56</f>
        <v>12</v>
      </c>
      <c r="D69" t="b">
        <f t="shared" ca="1" si="142"/>
        <v>1</v>
      </c>
      <c r="E69" t="b">
        <f t="shared" ca="1" si="142"/>
        <v>0</v>
      </c>
      <c r="F69" t="b">
        <f t="shared" ca="1" si="143"/>
        <v>1</v>
      </c>
      <c r="H69" s="47" t="str">
        <f ca="1">"BBT Scan2 to include in Exp"&amp;$C69&amp;"-2 report"</f>
        <v>BBT Scan2 to include in Exp12-2 report</v>
      </c>
      <c r="I69" s="13" t="str">
        <f ca="1">IF(MATCH(H69,H$5:H69,0)=(COUNTA(H$5:H69)),"-","Dup")</f>
        <v>-</v>
      </c>
      <c r="J69" s="27" t="str">
        <f t="shared" ca="1" si="137"/>
        <v>-</v>
      </c>
      <c r="K69" s="27" t="str">
        <f t="shared" ca="1" si="137"/>
        <v>-</v>
      </c>
      <c r="L69" s="27" t="str">
        <f t="shared" ca="1" si="137"/>
        <v>-</v>
      </c>
      <c r="M69" s="27" t="str">
        <f t="shared" ca="1" si="137"/>
        <v>-</v>
      </c>
      <c r="N69" s="27" t="str">
        <f t="shared" ca="1" si="137"/>
        <v>-</v>
      </c>
      <c r="O69" s="27" t="str">
        <f t="shared" ca="1" si="137"/>
        <v>-</v>
      </c>
      <c r="P69" s="27" t="str">
        <f t="shared" ca="1" si="137"/>
        <v>-</v>
      </c>
      <c r="Q69" s="27">
        <f t="shared" ca="1" si="137"/>
        <v>0</v>
      </c>
      <c r="R69" s="27">
        <f t="shared" ca="1" si="137"/>
        <v>0</v>
      </c>
      <c r="S69" s="27" t="str">
        <f t="shared" ca="1" si="137"/>
        <v>-</v>
      </c>
      <c r="T69" s="27" t="str">
        <f t="shared" ca="1" si="137"/>
        <v>-</v>
      </c>
      <c r="U69" s="27" t="str">
        <f t="shared" ca="1" si="137"/>
        <v>-</v>
      </c>
      <c r="V69" s="27">
        <f t="shared" ca="1" si="137"/>
        <v>1</v>
      </c>
      <c r="W69" s="27">
        <f t="shared" ca="1" si="137"/>
        <v>1</v>
      </c>
      <c r="X69" s="27" t="str">
        <f t="shared" ca="1" si="137"/>
        <v>-</v>
      </c>
      <c r="Y69" s="27" t="str">
        <f t="shared" ca="1" si="137"/>
        <v>-</v>
      </c>
      <c r="Z69" s="27" t="str">
        <f t="shared" ca="1" si="135"/>
        <v>-</v>
      </c>
      <c r="AA69" s="27" t="str">
        <f t="shared" ca="1" si="135"/>
        <v>-</v>
      </c>
      <c r="AB69" s="27" t="str">
        <f t="shared" ca="1" si="135"/>
        <v>-</v>
      </c>
      <c r="AC69" s="27">
        <f t="shared" ca="1" si="135"/>
        <v>1</v>
      </c>
      <c r="AD69" s="27" t="str">
        <f t="shared" ca="1" si="135"/>
        <v>-</v>
      </c>
      <c r="AE69" s="27" t="str">
        <f t="shared" ca="1" si="135"/>
        <v>-</v>
      </c>
      <c r="AF69" s="27" t="str">
        <f t="shared" ca="1" si="135"/>
        <v>-</v>
      </c>
      <c r="AG69" s="27" t="str">
        <f t="shared" ca="1" si="135"/>
        <v>-</v>
      </c>
      <c r="AH69" s="27" t="str">
        <f t="shared" ca="1" si="135"/>
        <v>-</v>
      </c>
      <c r="AI69" s="27" t="str">
        <f t="shared" ca="1" si="135"/>
        <v>-</v>
      </c>
      <c r="AJ69" s="27" t="str">
        <f t="shared" ca="1" si="135"/>
        <v>-</v>
      </c>
      <c r="AK69" s="27" t="str">
        <f t="shared" ca="1" si="133"/>
        <v>-</v>
      </c>
      <c r="AL69" s="27" t="str">
        <f t="shared" ca="1" si="133"/>
        <v>-</v>
      </c>
      <c r="AM69" s="27" t="str">
        <f t="shared" ca="1" si="133"/>
        <v>-</v>
      </c>
      <c r="AN69" s="27" t="str">
        <f t="shared" ca="1" si="133"/>
        <v>-</v>
      </c>
      <c r="AO69" s="27" t="str">
        <f t="shared" ca="1" si="133"/>
        <v>-</v>
      </c>
      <c r="AP69" s="27" t="str">
        <f t="shared" ca="1" si="133"/>
        <v>-</v>
      </c>
      <c r="AQ69" s="27" t="str">
        <f t="shared" ca="1" si="133"/>
        <v>-</v>
      </c>
      <c r="AR69" s="27" t="str">
        <f t="shared" ca="1" si="133"/>
        <v>-</v>
      </c>
      <c r="AS69" s="27" t="str">
        <f t="shared" ca="1" si="133"/>
        <v>-</v>
      </c>
      <c r="AT69" s="27" t="str">
        <f t="shared" ca="1" si="133"/>
        <v>-</v>
      </c>
      <c r="AU69" s="27" t="str">
        <f t="shared" ca="1" si="133"/>
        <v>-</v>
      </c>
      <c r="AV69" s="27" t="str">
        <f t="shared" ca="1" si="133"/>
        <v>-</v>
      </c>
      <c r="AW69" s="27" t="str">
        <f t="shared" ca="1" si="133"/>
        <v>-</v>
      </c>
      <c r="AX69" s="26">
        <v>1</v>
      </c>
      <c r="AY69" s="26">
        <v>1</v>
      </c>
      <c r="AZ69" s="27">
        <f t="shared" ca="1" si="138"/>
        <v>0</v>
      </c>
      <c r="BA69" s="27">
        <f t="shared" ca="1" si="138"/>
        <v>1</v>
      </c>
      <c r="BB69" s="27">
        <f t="shared" ca="1" si="138"/>
        <v>-1</v>
      </c>
      <c r="BC69" s="27" t="str">
        <f t="shared" ca="1" si="138"/>
        <v>-</v>
      </c>
      <c r="BD69" s="27" t="str">
        <f t="shared" ca="1" si="138"/>
        <v>-</v>
      </c>
      <c r="BE69" s="27" t="str">
        <f t="shared" ca="1" si="138"/>
        <v>-</v>
      </c>
      <c r="BF69" s="27" t="str">
        <f t="shared" ca="1" si="138"/>
        <v>-</v>
      </c>
      <c r="BG69" s="27" t="str">
        <f t="shared" ca="1" si="138"/>
        <v>-</v>
      </c>
      <c r="BH69" s="27">
        <f t="shared" ca="1" si="138"/>
        <v>0.3</v>
      </c>
      <c r="BI69" s="27">
        <f t="shared" ca="1" si="138"/>
        <v>0.7</v>
      </c>
      <c r="BJ69" s="27">
        <f t="shared" ca="1" si="138"/>
        <v>-0.2</v>
      </c>
      <c r="BK69" s="27">
        <f t="shared" ca="1" si="138"/>
        <v>1.4</v>
      </c>
      <c r="BL69" s="27" t="str">
        <f t="shared" ca="1" si="138"/>
        <v>-</v>
      </c>
      <c r="BM69" s="27" t="str">
        <f t="shared" ca="1" si="138"/>
        <v>-</v>
      </c>
      <c r="BN69" s="27">
        <f t="shared" ca="1" si="144"/>
        <v>0</v>
      </c>
      <c r="BO69" s="27">
        <f t="shared" ca="1" si="144"/>
        <v>0</v>
      </c>
      <c r="BP69" s="27">
        <f t="shared" ca="1" si="144"/>
        <v>0</v>
      </c>
      <c r="BQ69" s="27">
        <f t="shared" ca="1" si="144"/>
        <v>0</v>
      </c>
      <c r="BR69" s="27" t="str">
        <f t="shared" ca="1" si="144"/>
        <v>-</v>
      </c>
      <c r="BS69" s="27" t="str">
        <f t="shared" ca="1" si="144"/>
        <v>-</v>
      </c>
      <c r="BT69" s="27" t="str">
        <f t="shared" ca="1" si="144"/>
        <v>-</v>
      </c>
      <c r="BU69" s="27" t="str">
        <f t="shared" ca="1" si="144"/>
        <v>-</v>
      </c>
      <c r="BV69" s="27" t="str">
        <f t="shared" ca="1" si="144"/>
        <v>-</v>
      </c>
      <c r="BW69" s="27" t="str">
        <f t="shared" ca="1" si="144"/>
        <v>-</v>
      </c>
      <c r="BX69" s="27" t="str">
        <f t="shared" ca="1" si="144"/>
        <v>-</v>
      </c>
      <c r="BY69" s="27" t="str">
        <f t="shared" ca="1" si="144"/>
        <v>-</v>
      </c>
      <c r="BZ69" s="27" t="str">
        <f t="shared" ca="1" si="144"/>
        <v>-</v>
      </c>
      <c r="CA69" s="27">
        <f t="shared" ca="1" si="144"/>
        <v>2</v>
      </c>
      <c r="CB69" s="27" t="str">
        <f t="shared" ca="1" si="144"/>
        <v>-</v>
      </c>
      <c r="CC69" s="27" t="str">
        <f t="shared" ca="1" si="144"/>
        <v>-</v>
      </c>
      <c r="CD69" s="27" t="str">
        <f t="shared" ca="1" si="144"/>
        <v>-</v>
      </c>
      <c r="CE69" s="27" t="str">
        <f t="shared" ca="1" si="144"/>
        <v>-</v>
      </c>
      <c r="CF69" s="27" t="b">
        <f t="shared" ca="1" si="144"/>
        <v>1</v>
      </c>
      <c r="CG69" s="27" t="str">
        <f t="shared" ca="1" si="144"/>
        <v>-</v>
      </c>
      <c r="CH69" s="27">
        <f t="shared" ca="1" si="144"/>
        <v>0</v>
      </c>
      <c r="CI69" s="27" t="str">
        <f t="shared" ca="1" si="144"/>
        <v>-</v>
      </c>
      <c r="CJ69" s="27">
        <f t="shared" ca="1" si="144"/>
        <v>1</v>
      </c>
      <c r="CK69" s="27">
        <f t="shared" ca="1" si="144"/>
        <v>0</v>
      </c>
      <c r="CL69" s="27">
        <f t="shared" ca="1" si="144"/>
        <v>1</v>
      </c>
      <c r="CM69" s="27">
        <f t="shared" ca="1" si="144"/>
        <v>1</v>
      </c>
      <c r="CN69" s="27">
        <f t="shared" ca="1" si="144"/>
        <v>1</v>
      </c>
      <c r="CO69" s="27">
        <f t="shared" ca="1" si="144"/>
        <v>0</v>
      </c>
      <c r="CP69" s="27">
        <f t="shared" ca="1" si="144"/>
        <v>0</v>
      </c>
      <c r="CQ69" s="27">
        <f t="shared" ca="1" si="144"/>
        <v>0</v>
      </c>
      <c r="CR69" s="27">
        <f t="shared" ca="1" si="144"/>
        <v>-0.04</v>
      </c>
      <c r="CS69" s="27">
        <f t="shared" ca="1" si="144"/>
        <v>0.96</v>
      </c>
      <c r="CT69" s="27">
        <f t="shared" ca="1" si="144"/>
        <v>1.8</v>
      </c>
      <c r="CU69" s="27">
        <f t="shared" ca="1" si="144"/>
        <v>0.64</v>
      </c>
      <c r="CV69" s="27">
        <f t="shared" ca="1" si="144"/>
        <v>0.21</v>
      </c>
      <c r="CW69" s="27">
        <f t="shared" ca="1" si="144"/>
        <v>0.19</v>
      </c>
      <c r="CX69" s="27">
        <f t="shared" ca="1" si="144"/>
        <v>0</v>
      </c>
      <c r="CY69" s="27">
        <f t="shared" ca="1" si="144"/>
        <v>1</v>
      </c>
      <c r="CZ69" s="27">
        <f t="shared" ca="1" si="144"/>
        <v>0</v>
      </c>
      <c r="DA69" s="27">
        <f t="shared" ca="1" si="144"/>
        <v>0</v>
      </c>
      <c r="DB69" s="27">
        <f t="shared" ca="1" si="145"/>
        <v>0</v>
      </c>
      <c r="DC69" s="27">
        <f t="shared" ca="1" si="145"/>
        <v>0</v>
      </c>
      <c r="DD69" s="27">
        <f t="shared" ca="1" si="145"/>
        <v>0</v>
      </c>
      <c r="DE69" s="27">
        <f t="shared" ca="1" si="145"/>
        <v>0</v>
      </c>
      <c r="DF69" s="27">
        <f t="shared" ca="1" si="145"/>
        <v>0</v>
      </c>
      <c r="DG69" s="27" t="str">
        <f t="shared" ca="1" si="145"/>
        <v>-</v>
      </c>
      <c r="DH69" s="27" t="str">
        <f t="shared" ca="1" si="145"/>
        <v>-</v>
      </c>
      <c r="DI69" s="27" t="str">
        <f t="shared" ca="1" si="145"/>
        <v>-</v>
      </c>
      <c r="DJ69" s="27" t="str">
        <f t="shared" ca="1" si="145"/>
        <v>-</v>
      </c>
      <c r="DK69" s="27" t="str">
        <f t="shared" ca="1" si="145"/>
        <v>-</v>
      </c>
      <c r="DL69" s="27" t="str">
        <f t="shared" ca="1" si="145"/>
        <v>-</v>
      </c>
      <c r="DM69" s="27" t="b">
        <f t="shared" ca="1" si="145"/>
        <v>1</v>
      </c>
      <c r="DN69" s="27" t="b">
        <f t="shared" ca="1" si="145"/>
        <v>0</v>
      </c>
      <c r="DO69" s="27" t="b">
        <f t="shared" ca="1" si="145"/>
        <v>0</v>
      </c>
      <c r="DP69" s="27">
        <f t="shared" ca="1" si="145"/>
        <v>1</v>
      </c>
      <c r="DQ69" s="234" t="str">
        <f t="shared" ca="1" si="145"/>
        <v>-</v>
      </c>
      <c r="DR69" s="234" t="str">
        <f t="shared" ca="1" si="146"/>
        <v>-</v>
      </c>
      <c r="DS69" s="234" t="str">
        <f t="shared" ca="1" si="146"/>
        <v>-</v>
      </c>
      <c r="DT69" s="234" t="str">
        <f t="shared" ca="1" si="146"/>
        <v>-</v>
      </c>
      <c r="DU69" s="27" t="str">
        <f t="shared" ca="1" si="146"/>
        <v>-</v>
      </c>
      <c r="DV69" s="27" t="b">
        <f t="shared" ca="1" si="146"/>
        <v>1</v>
      </c>
      <c r="DW69" s="27" t="str">
        <f t="shared" ca="1" si="146"/>
        <v>-</v>
      </c>
      <c r="DX69" s="27">
        <f t="shared" ca="1" si="146"/>
        <v>0</v>
      </c>
      <c r="DY69" s="27" t="str">
        <f t="shared" ca="1" si="146"/>
        <v>-</v>
      </c>
      <c r="DZ69" s="234" t="str">
        <f t="shared" ca="1" si="146"/>
        <v>-</v>
      </c>
      <c r="EA69" s="27">
        <f t="shared" ca="1" si="146"/>
        <v>500</v>
      </c>
      <c r="EB69" s="27">
        <f t="shared" ca="1" si="146"/>
        <v>500</v>
      </c>
      <c r="EC69" s="27">
        <f t="shared" ca="1" si="146"/>
        <v>1</v>
      </c>
      <c r="ED69" s="27">
        <f t="shared" ca="1" si="146"/>
        <v>0</v>
      </c>
      <c r="EE69" s="27">
        <f t="shared" ca="1" si="146"/>
        <v>1</v>
      </c>
      <c r="EF69" s="27">
        <f t="shared" ca="1" si="146"/>
        <v>1</v>
      </c>
      <c r="EG69" s="27">
        <f t="shared" ca="1" si="146"/>
        <v>0</v>
      </c>
      <c r="EH69" s="27" t="str">
        <f t="shared" ca="1" si="146"/>
        <v>-</v>
      </c>
      <c r="EI69" s="27" t="str">
        <f t="shared" ca="1" si="146"/>
        <v>-</v>
      </c>
      <c r="EJ69" s="27" t="str">
        <f t="shared" ca="1" si="147"/>
        <v>-</v>
      </c>
      <c r="EK69" s="27" t="str">
        <f t="shared" ca="1" si="147"/>
        <v>-</v>
      </c>
      <c r="EL69" s="27">
        <f t="shared" ca="1" si="147"/>
        <v>1</v>
      </c>
      <c r="EM69" s="27">
        <f t="shared" ca="1" si="147"/>
        <v>1</v>
      </c>
      <c r="EN69" s="27">
        <f t="shared" ca="1" si="147"/>
        <v>1</v>
      </c>
      <c r="EO69" s="27">
        <f t="shared" ca="1" si="147"/>
        <v>0</v>
      </c>
      <c r="EP69" s="27" t="str">
        <f t="shared" ca="1" si="147"/>
        <v>-</v>
      </c>
      <c r="EQ69" s="27" t="str">
        <f t="shared" ca="1" si="147"/>
        <v>-</v>
      </c>
      <c r="ER69" s="27">
        <f t="shared" ca="1" si="147"/>
        <v>0</v>
      </c>
      <c r="ES69" s="27">
        <f t="shared" ca="1" si="147"/>
        <v>0</v>
      </c>
      <c r="ET69" s="34">
        <v>0</v>
      </c>
    </row>
    <row r="70" spans="1:150">
      <c r="A70" s="31"/>
      <c r="B70" s="31"/>
      <c r="D70" t="b">
        <v>0</v>
      </c>
      <c r="E70" s="19"/>
      <c r="F70" s="19"/>
      <c r="H70" s="15" t="str">
        <f ca="1">"Exp20 analysis shape, production &amp; management (F"&amp;3+IFERROR(1*$AP71,0)&amp;3+IFERROR(1*$AS71,0)&amp;"N"&amp;$AX71&amp;$AY71&amp;")"</f>
        <v>Exp20 analysis shape, production &amp; management (F33N11)</v>
      </c>
      <c r="I70" s="13" t="str">
        <f ca="1">IF(MATCH(H70,H$5:H70,0)=(COUNTA(H$5:H70)),"-","Dup")</f>
        <v>-</v>
      </c>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c r="EL70" s="20"/>
      <c r="EM70" s="20"/>
      <c r="EN70" s="20"/>
      <c r="EO70" s="20"/>
      <c r="EP70" s="20"/>
      <c r="EQ70" s="20"/>
      <c r="ER70" s="20"/>
      <c r="ES70" s="20"/>
      <c r="ET70" s="34">
        <v>0</v>
      </c>
    </row>
    <row r="71" spans="1:150" outlineLevel="1">
      <c r="A71" s="31">
        <f t="shared" ref="A71:A120" si="148">ROW(A71)-5</f>
        <v>66</v>
      </c>
      <c r="B71" s="44">
        <f>A20</f>
        <v>15</v>
      </c>
      <c r="C71" s="26">
        <v>20</v>
      </c>
      <c r="D71" t="b">
        <f t="shared" ref="D71:D94" ca="1" si="149">$DP71&lt;3</f>
        <v>0</v>
      </c>
      <c r="E71" t="b">
        <v>0</v>
      </c>
      <c r="F71" t="b">
        <f ca="1">$DP71&lt;3</f>
        <v>0</v>
      </c>
      <c r="G71" s="45">
        <f t="shared" ref="G71:G82" ca="1" si="150">INDEX(i.OptLTWMerino,SUMPRODUCT($DM$12:$DO$12,1*$DM71:$DO71),$DP71+1)</f>
        <v>108</v>
      </c>
      <c r="H71" s="47" t="str">
        <f ca="1">IF($CA71&lt;3,"M-M","Mat")&amp;IF($CF71=TRUE,"&amp;BBT","")&amp;IF($DX71&lt;&gt;0,"-mate EL","")&amp;IF($DM71," Aut","")&amp;IF($DN71," Win","")&amp;IF($DO71," Spr","")&amp;" Scan "&amp;$DP71&amp;" (F"&amp;3+IFERROR(1*$AP71,0)&amp;3+IFERROR(1*$AS71,0)&amp;"N"&amp;$AX71&amp;$AY71&amp;")"</f>
        <v>M-M Aut Scan 3 (F33N11)</v>
      </c>
      <c r="I71" s="13" t="str">
        <f ca="1">IF(MATCH(H71,H$5:H71,0)=(COUNTA(H$5:H71)),"-","Dup")</f>
        <v>-</v>
      </c>
      <c r="J71" s="27" t="str">
        <f t="shared" ref="J71:K120" ca="1" si="151">OFFSET(J$5,$B71,0)</f>
        <v>-</v>
      </c>
      <c r="K71" s="27" t="str">
        <f t="shared" ca="1" si="151"/>
        <v>-</v>
      </c>
      <c r="L71" s="27" t="str">
        <f t="shared" ca="1" si="73"/>
        <v>-</v>
      </c>
      <c r="M71" s="27" t="str">
        <f t="shared" ca="1" si="73"/>
        <v>-</v>
      </c>
      <c r="N71" s="27" t="str">
        <f t="shared" ca="1" si="73"/>
        <v>-</v>
      </c>
      <c r="O71" s="27" t="str">
        <f t="shared" ca="1" si="73"/>
        <v>-</v>
      </c>
      <c r="P71" s="27" t="str">
        <f t="shared" ca="1" si="73"/>
        <v>-</v>
      </c>
      <c r="Q71" s="27">
        <f t="shared" ca="1" si="73"/>
        <v>0</v>
      </c>
      <c r="R71" s="27">
        <f t="shared" ca="1" si="73"/>
        <v>0</v>
      </c>
      <c r="S71" s="27" t="str">
        <f t="shared" ca="1" si="73"/>
        <v>-</v>
      </c>
      <c r="T71" s="27" t="str">
        <f t="shared" ca="1" si="73"/>
        <v>-</v>
      </c>
      <c r="U71" s="27" t="str">
        <f t="shared" ca="1" si="73"/>
        <v>-</v>
      </c>
      <c r="V71" s="27">
        <f t="shared" ca="1" si="73"/>
        <v>1</v>
      </c>
      <c r="W71" s="27">
        <f t="shared" ca="1" si="73"/>
        <v>1</v>
      </c>
      <c r="X71" s="27" t="str">
        <f t="shared" ca="1" si="73"/>
        <v>-</v>
      </c>
      <c r="Y71" s="27" t="str">
        <f t="shared" ca="1" si="73"/>
        <v>-</v>
      </c>
      <c r="Z71" s="27" t="str">
        <f t="shared" ca="1" si="73"/>
        <v>-</v>
      </c>
      <c r="AA71" s="27" t="str">
        <f t="shared" ca="1" si="73"/>
        <v>-</v>
      </c>
      <c r="AB71" s="27" t="str">
        <f t="shared" ca="1" si="73"/>
        <v>-</v>
      </c>
      <c r="AC71" s="27">
        <f t="shared" ca="1" si="73"/>
        <v>1</v>
      </c>
      <c r="AD71" s="27" t="str">
        <f t="shared" ca="1" si="73"/>
        <v>-</v>
      </c>
      <c r="AE71" s="27" t="str">
        <f t="shared" ca="1" si="73"/>
        <v>-</v>
      </c>
      <c r="AF71" s="27" t="str">
        <f t="shared" ca="1" si="73"/>
        <v>-</v>
      </c>
      <c r="AG71" s="27" t="str">
        <f t="shared" ca="1" si="73"/>
        <v>-</v>
      </c>
      <c r="AH71" s="27" t="str">
        <f t="shared" ca="1" si="73"/>
        <v>-</v>
      </c>
      <c r="AI71" s="27" t="str">
        <f t="shared" ca="1" si="73"/>
        <v>-</v>
      </c>
      <c r="AJ71" s="27" t="str">
        <f t="shared" ca="1" si="73"/>
        <v>-</v>
      </c>
      <c r="AK71" s="27" t="str">
        <f t="shared" ca="1" si="73"/>
        <v>-</v>
      </c>
      <c r="AL71" s="27" t="str">
        <f t="shared" ca="1" si="73"/>
        <v>-</v>
      </c>
      <c r="AM71" s="27" t="str">
        <f t="shared" ca="1" si="73"/>
        <v>-</v>
      </c>
      <c r="AN71" s="27" t="str">
        <f t="shared" ca="1" si="73"/>
        <v>-</v>
      </c>
      <c r="AO71" s="27" t="str">
        <f t="shared" ca="1" si="73"/>
        <v>-</v>
      </c>
      <c r="AP71" s="27" t="str">
        <f t="shared" ca="1" si="73"/>
        <v>-</v>
      </c>
      <c r="AQ71" s="27" t="str">
        <f t="shared" ca="1" si="73"/>
        <v>-</v>
      </c>
      <c r="AR71" s="27" t="str">
        <f t="shared" ca="1" si="73"/>
        <v>-</v>
      </c>
      <c r="AS71" s="27" t="str">
        <f t="shared" ca="1" si="73"/>
        <v>-</v>
      </c>
      <c r="AT71" s="27" t="str">
        <f t="shared" ref="AT71:AW90" ca="1" si="152">OFFSET(AT$5,$B71,0)</f>
        <v>-</v>
      </c>
      <c r="AU71" s="27" t="str">
        <f t="shared" ca="1" si="152"/>
        <v>-</v>
      </c>
      <c r="AV71" s="27" t="str">
        <f t="shared" ca="1" si="152"/>
        <v>-</v>
      </c>
      <c r="AW71" s="27" t="str">
        <f t="shared" ca="1" si="152"/>
        <v>-</v>
      </c>
      <c r="AX71" s="26">
        <v>1</v>
      </c>
      <c r="AY71" s="26">
        <v>1</v>
      </c>
      <c r="AZ71" s="27">
        <f t="shared" ref="AZ71:BK86" ca="1" si="153">OFFSET(AZ$5,$B71,0)</f>
        <v>0</v>
      </c>
      <c r="BA71" s="27">
        <f t="shared" ca="1" si="153"/>
        <v>1</v>
      </c>
      <c r="BB71" s="27">
        <f t="shared" ca="1" si="153"/>
        <v>-1</v>
      </c>
      <c r="BC71" s="27" t="str">
        <f t="shared" ref="BC71:BG86" ca="1" si="154">OFFSET(BC$5,$B71,0)</f>
        <v>-</v>
      </c>
      <c r="BD71" s="27" t="str">
        <f t="shared" ca="1" si="154"/>
        <v>-</v>
      </c>
      <c r="BE71" s="27" t="str">
        <f t="shared" ca="1" si="154"/>
        <v>-</v>
      </c>
      <c r="BF71" s="27" t="str">
        <f t="shared" ca="1" si="154"/>
        <v>-</v>
      </c>
      <c r="BG71" s="27" t="str">
        <f t="shared" ca="1" si="154"/>
        <v>-</v>
      </c>
      <c r="BH71" s="27">
        <f t="shared" ca="1" si="153"/>
        <v>0.3</v>
      </c>
      <c r="BI71" s="27">
        <f t="shared" ca="1" si="153"/>
        <v>0.7</v>
      </c>
      <c r="BJ71" s="27">
        <f t="shared" ca="1" si="153"/>
        <v>-0.2</v>
      </c>
      <c r="BK71" s="27">
        <f t="shared" ca="1" si="153"/>
        <v>1.4</v>
      </c>
      <c r="BL71" s="27" t="str">
        <f t="shared" ref="BL71:BM90" ca="1" si="155">OFFSET(BL$5,$B71,0)</f>
        <v>-</v>
      </c>
      <c r="BM71" s="27" t="str">
        <f t="shared" ca="1" si="155"/>
        <v>-</v>
      </c>
      <c r="BN71" s="27">
        <f t="shared" ref="BN71:BV80" ca="1" si="156">OFFSET(BN$5,$B71,0)</f>
        <v>0</v>
      </c>
      <c r="BO71" s="27">
        <f t="shared" ca="1" si="156"/>
        <v>0</v>
      </c>
      <c r="BP71" s="27">
        <f t="shared" ca="1" si="156"/>
        <v>0</v>
      </c>
      <c r="BQ71" s="27">
        <f t="shared" ca="1" si="156"/>
        <v>0</v>
      </c>
      <c r="BR71" s="27" t="str">
        <f t="shared" ca="1" si="156"/>
        <v>-</v>
      </c>
      <c r="BS71" s="27" t="str">
        <f t="shared" ca="1" si="156"/>
        <v>-</v>
      </c>
      <c r="BT71" s="27" t="str">
        <f t="shared" ca="1" si="156"/>
        <v>-</v>
      </c>
      <c r="BU71" s="27" t="str">
        <f t="shared" ca="1" si="156"/>
        <v>-</v>
      </c>
      <c r="BV71" s="27" t="str">
        <f t="shared" ca="1" si="156"/>
        <v>-</v>
      </c>
      <c r="BW71" s="27" t="str">
        <f t="shared" ref="BW71:CH80" ca="1" si="157">OFFSET(BW$5,$B71,0)</f>
        <v>-</v>
      </c>
      <c r="BX71" s="27" t="str">
        <f t="shared" ca="1" si="157"/>
        <v>-</v>
      </c>
      <c r="BY71" s="27" t="str">
        <f t="shared" ca="1" si="157"/>
        <v>-</v>
      </c>
      <c r="BZ71" s="27" t="str">
        <f t="shared" ca="1" si="157"/>
        <v>-</v>
      </c>
      <c r="CA71" s="27">
        <f t="shared" ca="1" si="157"/>
        <v>2</v>
      </c>
      <c r="CB71" s="27" t="str">
        <f t="shared" ca="1" si="157"/>
        <v>-</v>
      </c>
      <c r="CC71" s="27" t="str">
        <f t="shared" ca="1" si="157"/>
        <v>-</v>
      </c>
      <c r="CD71" s="27" t="str">
        <f t="shared" ca="1" si="157"/>
        <v>-</v>
      </c>
      <c r="CE71" s="27" t="str">
        <f t="shared" ca="1" si="157"/>
        <v>-</v>
      </c>
      <c r="CF71" s="27" t="str">
        <f t="shared" ca="1" si="157"/>
        <v>-</v>
      </c>
      <c r="CG71" s="27" t="str">
        <f t="shared" ca="1" si="157"/>
        <v>-</v>
      </c>
      <c r="CH71" s="27">
        <f t="shared" ca="1" si="157"/>
        <v>0</v>
      </c>
      <c r="CI71" s="27" t="str">
        <f t="shared" ref="CI71:CR80" ca="1" si="158">OFFSET(CI$5,$B71,0)</f>
        <v>-</v>
      </c>
      <c r="CJ71" s="27">
        <f t="shared" ca="1" si="158"/>
        <v>1</v>
      </c>
      <c r="CK71" s="27">
        <f t="shared" ca="1" si="158"/>
        <v>0</v>
      </c>
      <c r="CL71" s="27">
        <f t="shared" ca="1" si="158"/>
        <v>1</v>
      </c>
      <c r="CM71" s="27">
        <f t="shared" ca="1" si="158"/>
        <v>1</v>
      </c>
      <c r="CN71" s="27">
        <f t="shared" ca="1" si="158"/>
        <v>1</v>
      </c>
      <c r="CO71" s="27">
        <f t="shared" ca="1" si="158"/>
        <v>0</v>
      </c>
      <c r="CP71" s="27">
        <f t="shared" ca="1" si="158"/>
        <v>0</v>
      </c>
      <c r="CQ71" s="27">
        <f t="shared" ca="1" si="158"/>
        <v>0</v>
      </c>
      <c r="CR71" s="27">
        <f t="shared" ca="1" si="158"/>
        <v>-0.04</v>
      </c>
      <c r="CS71" s="27">
        <f t="shared" ref="CS71:DF80" ca="1" si="159">OFFSET(CS$5,$B71,0)</f>
        <v>0.96</v>
      </c>
      <c r="CT71" s="27">
        <f t="shared" ca="1" si="159"/>
        <v>1.8</v>
      </c>
      <c r="CU71" s="27">
        <f t="shared" ca="1" si="159"/>
        <v>0.64</v>
      </c>
      <c r="CV71" s="27">
        <f t="shared" ca="1" si="159"/>
        <v>0.21</v>
      </c>
      <c r="CW71" s="27">
        <f t="shared" ca="1" si="159"/>
        <v>0.19</v>
      </c>
      <c r="CX71" s="27">
        <f t="shared" ca="1" si="159"/>
        <v>0</v>
      </c>
      <c r="CY71" s="27">
        <f t="shared" ca="1" si="159"/>
        <v>1</v>
      </c>
      <c r="CZ71" s="27">
        <f t="shared" ca="1" si="159"/>
        <v>0</v>
      </c>
      <c r="DA71" s="27">
        <f t="shared" ca="1" si="159"/>
        <v>0</v>
      </c>
      <c r="DB71" s="27">
        <f t="shared" ca="1" si="159"/>
        <v>0</v>
      </c>
      <c r="DC71" s="27">
        <f t="shared" ca="1" si="159"/>
        <v>0</v>
      </c>
      <c r="DD71" s="27">
        <f t="shared" ca="1" si="159"/>
        <v>0</v>
      </c>
      <c r="DE71" s="27">
        <f t="shared" ca="1" si="159"/>
        <v>0</v>
      </c>
      <c r="DF71" s="27">
        <f t="shared" ca="1" si="159"/>
        <v>0</v>
      </c>
      <c r="DG71" s="27" t="str">
        <f t="shared" ref="DG71:DV80" ca="1" si="160">OFFSET(DG$5,$B71,0)</f>
        <v>-</v>
      </c>
      <c r="DH71" s="27" t="str">
        <f t="shared" ca="1" si="160"/>
        <v>-</v>
      </c>
      <c r="DI71" s="27" t="str">
        <f t="shared" ca="1" si="160"/>
        <v>-</v>
      </c>
      <c r="DJ71" s="27" t="str">
        <f t="shared" ca="1" si="160"/>
        <v>-</v>
      </c>
      <c r="DK71" s="27" t="str">
        <f t="shared" ca="1" si="160"/>
        <v>-</v>
      </c>
      <c r="DL71" s="27" t="str">
        <f t="shared" ca="1" si="160"/>
        <v>-</v>
      </c>
      <c r="DM71" s="27" t="b">
        <f t="shared" ca="1" si="160"/>
        <v>1</v>
      </c>
      <c r="DN71" s="27" t="b">
        <f t="shared" ca="1" si="160"/>
        <v>0</v>
      </c>
      <c r="DO71" s="27" t="b">
        <f t="shared" ca="1" si="160"/>
        <v>0</v>
      </c>
      <c r="DP71" s="27">
        <f t="shared" ca="1" si="160"/>
        <v>3</v>
      </c>
      <c r="DQ71" s="27" t="str">
        <f t="shared" ca="1" si="160"/>
        <v>-</v>
      </c>
      <c r="DR71" s="27" t="str">
        <f t="shared" ca="1" si="160"/>
        <v>-</v>
      </c>
      <c r="DS71" s="27" t="str">
        <f t="shared" ca="1" si="160"/>
        <v>-</v>
      </c>
      <c r="DT71" s="27" t="str">
        <f t="shared" ca="1" si="160"/>
        <v>-</v>
      </c>
      <c r="DU71" s="27" t="str">
        <f t="shared" ca="1" si="160"/>
        <v>-</v>
      </c>
      <c r="DV71" s="27" t="b">
        <f t="shared" ca="1" si="160"/>
        <v>1</v>
      </c>
      <c r="DW71" s="27" t="str">
        <f t="shared" ref="DL71:DZ86" ca="1" si="161">OFFSET(DW$5,$B71,0)</f>
        <v>-</v>
      </c>
      <c r="DX71" s="27">
        <f t="shared" ca="1" si="161"/>
        <v>0</v>
      </c>
      <c r="DY71" s="27" t="str">
        <f t="shared" ca="1" si="161"/>
        <v>-</v>
      </c>
      <c r="DZ71" s="27" t="str">
        <f t="shared" ca="1" si="161"/>
        <v>-</v>
      </c>
      <c r="EA71" s="27">
        <f t="shared" ref="EA71:EK80" ca="1" si="162">OFFSET(EA$5,$B71,0)</f>
        <v>500</v>
      </c>
      <c r="EB71" s="27">
        <f t="shared" ca="1" si="162"/>
        <v>500</v>
      </c>
      <c r="EC71" s="27">
        <f t="shared" ca="1" si="162"/>
        <v>1</v>
      </c>
      <c r="ED71" s="27">
        <f t="shared" ca="1" si="162"/>
        <v>0</v>
      </c>
      <c r="EE71" s="27">
        <f t="shared" ca="1" si="162"/>
        <v>1</v>
      </c>
      <c r="EF71" s="27">
        <f t="shared" ca="1" si="162"/>
        <v>1</v>
      </c>
      <c r="EG71" s="27">
        <f t="shared" ca="1" si="162"/>
        <v>0</v>
      </c>
      <c r="EH71" s="27" t="str">
        <f t="shared" ca="1" si="162"/>
        <v>-</v>
      </c>
      <c r="EI71" s="27" t="str">
        <f t="shared" ca="1" si="162"/>
        <v>-</v>
      </c>
      <c r="EJ71" s="27" t="str">
        <f t="shared" ca="1" si="162"/>
        <v>-</v>
      </c>
      <c r="EK71" s="27" t="str">
        <f t="shared" ca="1" si="162"/>
        <v>-</v>
      </c>
      <c r="EL71" s="27">
        <f t="shared" ref="EL71:ES80" ca="1" si="163">OFFSET(EL$5,$B71,0)</f>
        <v>1</v>
      </c>
      <c r="EM71" s="27">
        <f t="shared" ca="1" si="163"/>
        <v>1</v>
      </c>
      <c r="EN71" s="27">
        <f t="shared" ca="1" si="163"/>
        <v>1</v>
      </c>
      <c r="EO71" s="27">
        <f t="shared" ca="1" si="163"/>
        <v>0</v>
      </c>
      <c r="EP71" s="27" t="str">
        <f t="shared" ca="1" si="163"/>
        <v>-</v>
      </c>
      <c r="EQ71" s="27" t="str">
        <f t="shared" ca="1" si="163"/>
        <v>-</v>
      </c>
      <c r="ER71" s="27">
        <f t="shared" ca="1" si="163"/>
        <v>0</v>
      </c>
      <c r="ES71" s="27">
        <f t="shared" ca="1" si="163"/>
        <v>0</v>
      </c>
      <c r="ET71" s="34">
        <v>0</v>
      </c>
    </row>
    <row r="72" spans="1:150" outlineLevel="3">
      <c r="A72" s="31">
        <f t="shared" si="148"/>
        <v>67</v>
      </c>
      <c r="B72" s="37">
        <f ca="1">OFFSET(B72,-1,0)+1</f>
        <v>16</v>
      </c>
      <c r="C72">
        <f t="shared" ref="C72:C118" ca="1" si="164">OFFSET(C72,-1,0)</f>
        <v>20</v>
      </c>
      <c r="D72" t="b">
        <f t="shared" ca="1" si="149"/>
        <v>1</v>
      </c>
      <c r="E72" t="b">
        <v>0</v>
      </c>
      <c r="F72" t="b">
        <f t="shared" ref="F72:F118" ca="1" si="165">$DP72&lt;3</f>
        <v>1</v>
      </c>
      <c r="G72" s="45">
        <f t="shared" ca="1" si="150"/>
        <v>108</v>
      </c>
      <c r="H72" s="47" t="str">
        <f ca="1">IF($CA72&lt;3,"M-M","Mat")&amp;IF($CF72=TRUE,"&amp;BBT","")&amp;IF($DX72&lt;&gt;0,"-mate EL","")&amp;IF($DM72," Aut","")&amp;IF($DN72," Win","")&amp;IF($DO72," Spr","")&amp;" Scan "&amp;$DP72&amp;" (F"&amp;3+IFERROR(1*$AP72,0)&amp;3+IFERROR(1*$AS72,0)&amp;"N"&amp;$AX72&amp;$AY72&amp;")"</f>
        <v>M-M Aut Scan 2 (F33N11)</v>
      </c>
      <c r="I72" s="13" t="str">
        <f ca="1">IF(MATCH(H72,H$5:H72,0)=(COUNTA(H$5:H72)),"-","Dup")</f>
        <v>-</v>
      </c>
      <c r="J72" s="27" t="str">
        <f t="shared" ca="1" si="151"/>
        <v>-</v>
      </c>
      <c r="K72" s="27" t="str">
        <f t="shared" ca="1" si="151"/>
        <v>-</v>
      </c>
      <c r="L72" s="27" t="str">
        <f t="shared" ref="L72:V74" ca="1" si="166">OFFSET(L$5,$B72,0)</f>
        <v>-</v>
      </c>
      <c r="M72" s="27" t="str">
        <f t="shared" ca="1" si="166"/>
        <v>-</v>
      </c>
      <c r="N72" s="27" t="str">
        <f t="shared" ca="1" si="166"/>
        <v>-</v>
      </c>
      <c r="O72" s="27" t="str">
        <f t="shared" ca="1" si="166"/>
        <v>-</v>
      </c>
      <c r="P72" s="27" t="str">
        <f t="shared" ca="1" si="166"/>
        <v>-</v>
      </c>
      <c r="Q72" s="27">
        <f t="shared" ca="1" si="166"/>
        <v>0</v>
      </c>
      <c r="R72" s="27">
        <f t="shared" ca="1" si="166"/>
        <v>0</v>
      </c>
      <c r="S72" s="27" t="str">
        <f t="shared" ca="1" si="166"/>
        <v>-</v>
      </c>
      <c r="T72" s="27" t="str">
        <f t="shared" ca="1" si="166"/>
        <v>-</v>
      </c>
      <c r="U72" s="27" t="str">
        <f t="shared" ref="U72:AI74" ca="1" si="167">OFFSET(U$5,$B72,0)</f>
        <v>-</v>
      </c>
      <c r="V72" s="27">
        <f t="shared" ca="1" si="166"/>
        <v>1</v>
      </c>
      <c r="W72" s="27">
        <f t="shared" ca="1" si="167"/>
        <v>1</v>
      </c>
      <c r="X72" s="27" t="str">
        <f t="shared" ca="1" si="167"/>
        <v>-</v>
      </c>
      <c r="Y72" s="27" t="str">
        <f t="shared" ca="1" si="167"/>
        <v>-</v>
      </c>
      <c r="Z72" s="27" t="str">
        <f t="shared" ca="1" si="167"/>
        <v>-</v>
      </c>
      <c r="AA72" s="27" t="str">
        <f t="shared" ca="1" si="167"/>
        <v>-</v>
      </c>
      <c r="AB72" s="27" t="str">
        <f t="shared" ca="1" si="167"/>
        <v>-</v>
      </c>
      <c r="AC72" s="27">
        <f t="shared" ca="1" si="167"/>
        <v>1</v>
      </c>
      <c r="AD72" s="27" t="str">
        <f t="shared" ca="1" si="167"/>
        <v>-</v>
      </c>
      <c r="AE72" s="27" t="str">
        <f t="shared" ca="1" si="167"/>
        <v>-</v>
      </c>
      <c r="AF72" s="27" t="str">
        <f t="shared" ca="1" si="167"/>
        <v>-</v>
      </c>
      <c r="AG72" s="27" t="str">
        <f t="shared" ca="1" si="167"/>
        <v>-</v>
      </c>
      <c r="AH72" s="27" t="str">
        <f t="shared" ca="1" si="167"/>
        <v>-</v>
      </c>
      <c r="AI72" s="27" t="str">
        <f t="shared" ca="1" si="167"/>
        <v>-</v>
      </c>
      <c r="AJ72" s="27" t="str">
        <f t="shared" ref="AJ72:AN74" ca="1" si="168">OFFSET(AJ$5,$B72,0)</f>
        <v>-</v>
      </c>
      <c r="AK72" s="27" t="str">
        <f t="shared" ca="1" si="168"/>
        <v>-</v>
      </c>
      <c r="AL72" s="27" t="str">
        <f t="shared" ca="1" si="168"/>
        <v>-</v>
      </c>
      <c r="AM72" s="27" t="str">
        <f t="shared" ca="1" si="168"/>
        <v>-</v>
      </c>
      <c r="AN72" s="27" t="str">
        <f t="shared" ca="1" si="168"/>
        <v>-</v>
      </c>
      <c r="AO72" s="27" t="str">
        <f t="shared" ref="AO72:AS86" ca="1" si="169">OFFSET(AO$5,$B72,0)</f>
        <v>-</v>
      </c>
      <c r="AP72" s="27" t="str">
        <f t="shared" ca="1" si="169"/>
        <v>-</v>
      </c>
      <c r="AQ72" s="27" t="str">
        <f t="shared" ca="1" si="169"/>
        <v>-</v>
      </c>
      <c r="AR72" s="27" t="str">
        <f t="shared" ca="1" si="169"/>
        <v>-</v>
      </c>
      <c r="AS72" s="27" t="str">
        <f t="shared" ca="1" si="169"/>
        <v>-</v>
      </c>
      <c r="AT72" s="27" t="str">
        <f t="shared" ca="1" si="152"/>
        <v>-</v>
      </c>
      <c r="AU72" s="27" t="str">
        <f t="shared" ca="1" si="152"/>
        <v>-</v>
      </c>
      <c r="AV72" s="27" t="str">
        <f t="shared" ca="1" si="152"/>
        <v>-</v>
      </c>
      <c r="AW72" s="27" t="str">
        <f t="shared" ca="1" si="152"/>
        <v>-</v>
      </c>
      <c r="AX72" s="50">
        <f ca="1">OFFSET(AX72,-1,0)</f>
        <v>1</v>
      </c>
      <c r="AY72" s="50">
        <f t="shared" ref="AY72:AY118" ca="1" si="170">OFFSET(AY72,-1,0)</f>
        <v>1</v>
      </c>
      <c r="AZ72" s="27">
        <f t="shared" ca="1" si="153"/>
        <v>0</v>
      </c>
      <c r="BA72" s="27">
        <f t="shared" ca="1" si="153"/>
        <v>1</v>
      </c>
      <c r="BB72" s="27">
        <f t="shared" ca="1" si="153"/>
        <v>-1</v>
      </c>
      <c r="BC72" s="27" t="str">
        <f t="shared" ca="1" si="154"/>
        <v>-</v>
      </c>
      <c r="BD72" s="27" t="str">
        <f t="shared" ca="1" si="154"/>
        <v>-</v>
      </c>
      <c r="BE72" s="27" t="str">
        <f t="shared" ca="1" si="154"/>
        <v>-</v>
      </c>
      <c r="BF72" s="27" t="str">
        <f t="shared" ca="1" si="154"/>
        <v>-</v>
      </c>
      <c r="BG72" s="27" t="str">
        <f t="shared" ca="1" si="154"/>
        <v>-</v>
      </c>
      <c r="BH72" s="27">
        <f t="shared" ca="1" si="153"/>
        <v>0.3</v>
      </c>
      <c r="BI72" s="27">
        <f t="shared" ca="1" si="153"/>
        <v>0.7</v>
      </c>
      <c r="BJ72" s="27">
        <f t="shared" ca="1" si="153"/>
        <v>-0.2</v>
      </c>
      <c r="BK72" s="27">
        <f t="shared" ca="1" si="153"/>
        <v>1.4</v>
      </c>
      <c r="BL72" s="27" t="str">
        <f t="shared" ca="1" si="155"/>
        <v>-</v>
      </c>
      <c r="BM72" s="27" t="str">
        <f t="shared" ca="1" si="155"/>
        <v>-</v>
      </c>
      <c r="BN72" s="27">
        <f t="shared" ca="1" si="156"/>
        <v>0</v>
      </c>
      <c r="BO72" s="27">
        <f t="shared" ca="1" si="156"/>
        <v>0</v>
      </c>
      <c r="BP72" s="27">
        <f t="shared" ca="1" si="156"/>
        <v>0</v>
      </c>
      <c r="BQ72" s="27">
        <f t="shared" ca="1" si="156"/>
        <v>0</v>
      </c>
      <c r="BR72" s="27" t="str">
        <f t="shared" ca="1" si="156"/>
        <v>-</v>
      </c>
      <c r="BS72" s="27" t="str">
        <f t="shared" ca="1" si="156"/>
        <v>-</v>
      </c>
      <c r="BT72" s="27" t="str">
        <f t="shared" ca="1" si="156"/>
        <v>-</v>
      </c>
      <c r="BU72" s="27" t="str">
        <f t="shared" ca="1" si="156"/>
        <v>-</v>
      </c>
      <c r="BV72" s="27" t="str">
        <f t="shared" ca="1" si="156"/>
        <v>-</v>
      </c>
      <c r="BW72" s="27" t="str">
        <f t="shared" ca="1" si="157"/>
        <v>-</v>
      </c>
      <c r="BX72" s="27" t="str">
        <f t="shared" ca="1" si="157"/>
        <v>-</v>
      </c>
      <c r="BY72" s="27" t="str">
        <f t="shared" ca="1" si="157"/>
        <v>-</v>
      </c>
      <c r="BZ72" s="27" t="str">
        <f t="shared" ca="1" si="157"/>
        <v>-</v>
      </c>
      <c r="CA72" s="27">
        <f t="shared" ca="1" si="157"/>
        <v>2</v>
      </c>
      <c r="CB72" s="27" t="str">
        <f t="shared" ca="1" si="157"/>
        <v>-</v>
      </c>
      <c r="CC72" s="27" t="str">
        <f t="shared" ca="1" si="157"/>
        <v>-</v>
      </c>
      <c r="CD72" s="27" t="str">
        <f t="shared" ca="1" si="157"/>
        <v>-</v>
      </c>
      <c r="CE72" s="27" t="str">
        <f t="shared" ca="1" si="157"/>
        <v>-</v>
      </c>
      <c r="CF72" s="27" t="str">
        <f t="shared" ca="1" si="157"/>
        <v>-</v>
      </c>
      <c r="CG72" s="27" t="str">
        <f t="shared" ca="1" si="157"/>
        <v>-</v>
      </c>
      <c r="CH72" s="27">
        <f t="shared" ca="1" si="157"/>
        <v>0</v>
      </c>
      <c r="CI72" s="27" t="str">
        <f t="shared" ca="1" si="158"/>
        <v>-</v>
      </c>
      <c r="CJ72" s="27">
        <f t="shared" ca="1" si="158"/>
        <v>1</v>
      </c>
      <c r="CK72" s="27">
        <f t="shared" ca="1" si="158"/>
        <v>0</v>
      </c>
      <c r="CL72" s="27">
        <f t="shared" ca="1" si="158"/>
        <v>1</v>
      </c>
      <c r="CM72" s="27">
        <f t="shared" ca="1" si="158"/>
        <v>1</v>
      </c>
      <c r="CN72" s="27">
        <f t="shared" ca="1" si="158"/>
        <v>1</v>
      </c>
      <c r="CO72" s="27">
        <f t="shared" ca="1" si="158"/>
        <v>0</v>
      </c>
      <c r="CP72" s="27">
        <f t="shared" ca="1" si="158"/>
        <v>0</v>
      </c>
      <c r="CQ72" s="27">
        <f t="shared" ca="1" si="158"/>
        <v>0</v>
      </c>
      <c r="CR72" s="27">
        <f t="shared" ca="1" si="158"/>
        <v>-0.04</v>
      </c>
      <c r="CS72" s="27">
        <f t="shared" ca="1" si="159"/>
        <v>0.96</v>
      </c>
      <c r="CT72" s="27">
        <f t="shared" ca="1" si="159"/>
        <v>1.8</v>
      </c>
      <c r="CU72" s="27">
        <f t="shared" ca="1" si="159"/>
        <v>0.64</v>
      </c>
      <c r="CV72" s="27">
        <f t="shared" ca="1" si="159"/>
        <v>0.21</v>
      </c>
      <c r="CW72" s="27">
        <f t="shared" ca="1" si="159"/>
        <v>0.19</v>
      </c>
      <c r="CX72" s="27">
        <f t="shared" ca="1" si="159"/>
        <v>0</v>
      </c>
      <c r="CY72" s="27">
        <f t="shared" ca="1" si="159"/>
        <v>1</v>
      </c>
      <c r="CZ72" s="27">
        <f t="shared" ca="1" si="159"/>
        <v>0</v>
      </c>
      <c r="DA72" s="27">
        <f t="shared" ca="1" si="159"/>
        <v>0</v>
      </c>
      <c r="DB72" s="27">
        <f t="shared" ca="1" si="159"/>
        <v>0</v>
      </c>
      <c r="DC72" s="27">
        <f t="shared" ca="1" si="159"/>
        <v>0</v>
      </c>
      <c r="DD72" s="27">
        <f t="shared" ca="1" si="159"/>
        <v>0</v>
      </c>
      <c r="DE72" s="27">
        <f t="shared" ca="1" si="159"/>
        <v>0</v>
      </c>
      <c r="DF72" s="27">
        <f t="shared" ca="1" si="159"/>
        <v>0</v>
      </c>
      <c r="DG72" s="27" t="str">
        <f t="shared" ca="1" si="160"/>
        <v>-</v>
      </c>
      <c r="DH72" s="27" t="str">
        <f t="shared" ca="1" si="160"/>
        <v>-</v>
      </c>
      <c r="DI72" s="27" t="str">
        <f t="shared" ca="1" si="160"/>
        <v>-</v>
      </c>
      <c r="DJ72" s="27" t="str">
        <f t="shared" ca="1" si="160"/>
        <v>-</v>
      </c>
      <c r="DK72" s="27" t="str">
        <f t="shared" ca="1" si="160"/>
        <v>-</v>
      </c>
      <c r="DL72" s="27" t="str">
        <f t="shared" ca="1" si="161"/>
        <v>-</v>
      </c>
      <c r="DM72" s="27" t="b">
        <f t="shared" ca="1" si="161"/>
        <v>1</v>
      </c>
      <c r="DN72" s="27" t="b">
        <f t="shared" ca="1" si="161"/>
        <v>0</v>
      </c>
      <c r="DO72" s="27" t="b">
        <f t="shared" ca="1" si="161"/>
        <v>0</v>
      </c>
      <c r="DP72" s="27">
        <f t="shared" ca="1" si="161"/>
        <v>2</v>
      </c>
      <c r="DQ72" s="27" t="str">
        <f t="shared" ca="1" si="161"/>
        <v>-</v>
      </c>
      <c r="DR72" s="27" t="str">
        <f t="shared" ca="1" si="161"/>
        <v>-</v>
      </c>
      <c r="DS72" s="27" t="str">
        <f t="shared" ca="1" si="161"/>
        <v>-</v>
      </c>
      <c r="DT72" s="27" t="str">
        <f t="shared" ca="1" si="161"/>
        <v>-</v>
      </c>
      <c r="DU72" s="27" t="str">
        <f t="shared" ca="1" si="161"/>
        <v>-</v>
      </c>
      <c r="DV72" s="27" t="b">
        <f t="shared" ca="1" si="161"/>
        <v>1</v>
      </c>
      <c r="DW72" s="27" t="str">
        <f t="shared" ca="1" si="161"/>
        <v>-</v>
      </c>
      <c r="DX72" s="27">
        <f t="shared" ca="1" si="161"/>
        <v>0</v>
      </c>
      <c r="DY72" s="27" t="str">
        <f t="shared" ca="1" si="161"/>
        <v>-</v>
      </c>
      <c r="DZ72" s="27" t="str">
        <f t="shared" ca="1" si="161"/>
        <v>-</v>
      </c>
      <c r="EA72" s="27">
        <f t="shared" ca="1" si="162"/>
        <v>500</v>
      </c>
      <c r="EB72" s="27">
        <f t="shared" ca="1" si="162"/>
        <v>500</v>
      </c>
      <c r="EC72" s="27">
        <f t="shared" ca="1" si="162"/>
        <v>1</v>
      </c>
      <c r="ED72" s="27">
        <f t="shared" ca="1" si="162"/>
        <v>0</v>
      </c>
      <c r="EE72" s="27">
        <f t="shared" ca="1" si="162"/>
        <v>1</v>
      </c>
      <c r="EF72" s="27">
        <f t="shared" ca="1" si="162"/>
        <v>1</v>
      </c>
      <c r="EG72" s="27">
        <f t="shared" ca="1" si="162"/>
        <v>0</v>
      </c>
      <c r="EH72" s="27" t="str">
        <f t="shared" ca="1" si="162"/>
        <v>-</v>
      </c>
      <c r="EI72" s="27" t="str">
        <f t="shared" ca="1" si="162"/>
        <v>-</v>
      </c>
      <c r="EJ72" s="27" t="str">
        <f t="shared" ca="1" si="162"/>
        <v>-</v>
      </c>
      <c r="EK72" s="27" t="str">
        <f t="shared" ca="1" si="162"/>
        <v>-</v>
      </c>
      <c r="EL72" s="27">
        <f t="shared" ca="1" si="163"/>
        <v>1</v>
      </c>
      <c r="EM72" s="27">
        <f t="shared" ca="1" si="163"/>
        <v>1</v>
      </c>
      <c r="EN72" s="27">
        <f t="shared" ca="1" si="163"/>
        <v>1</v>
      </c>
      <c r="EO72" s="27">
        <f t="shared" ca="1" si="163"/>
        <v>0</v>
      </c>
      <c r="EP72" s="27" t="str">
        <f t="shared" ca="1" si="163"/>
        <v>-</v>
      </c>
      <c r="EQ72" s="27" t="str">
        <f t="shared" ca="1" si="163"/>
        <v>-</v>
      </c>
      <c r="ER72" s="27">
        <f t="shared" ca="1" si="163"/>
        <v>0</v>
      </c>
      <c r="ES72" s="27">
        <f t="shared" ca="1" si="163"/>
        <v>0</v>
      </c>
      <c r="ET72" s="34">
        <v>0</v>
      </c>
    </row>
    <row r="73" spans="1:150" outlineLevel="3">
      <c r="A73" s="31">
        <f t="shared" si="148"/>
        <v>68</v>
      </c>
      <c r="B73" s="37">
        <f t="shared" ref="B73:B118" ca="1" si="171">OFFSET(B73,-1,0)+1</f>
        <v>17</v>
      </c>
      <c r="C73">
        <f t="shared" ca="1" si="164"/>
        <v>20</v>
      </c>
      <c r="D73" t="b">
        <f t="shared" ca="1" si="149"/>
        <v>1</v>
      </c>
      <c r="E73" t="b">
        <v>0</v>
      </c>
      <c r="F73" t="b">
        <f t="shared" ca="1" si="165"/>
        <v>1</v>
      </c>
      <c r="G73" s="45">
        <f t="shared" ca="1" si="150"/>
        <v>55</v>
      </c>
      <c r="H73" s="47" t="str">
        <f ca="1">IF($CA73&lt;3,"M-M","Mat")&amp;IF($CF73=TRUE,"&amp;BBT","")&amp;IF($DX73&lt;&gt;0,"-mate EL","")&amp;IF($DM73," Aut","")&amp;IF($DN73," Win","")&amp;IF($DO73," Spr","")&amp;" Scan "&amp;$DP73&amp;" (F"&amp;3+IFERROR(1*$AP73,0)&amp;3+IFERROR(1*$AS73,0)&amp;"N"&amp;$AX73&amp;$AY73&amp;")"</f>
        <v>M-M Aut Scan 1 (F33N11)</v>
      </c>
      <c r="I73" s="13" t="str">
        <f ca="1">IF(MATCH(H73,H$5:H73,0)=(COUNTA(H$5:H73)),"-","Dup")</f>
        <v>-</v>
      </c>
      <c r="J73" s="27" t="str">
        <f t="shared" ca="1" si="151"/>
        <v>-</v>
      </c>
      <c r="K73" s="27" t="str">
        <f t="shared" ca="1" si="151"/>
        <v>-</v>
      </c>
      <c r="L73" s="27" t="str">
        <f t="shared" ca="1" si="166"/>
        <v>-</v>
      </c>
      <c r="M73" s="27" t="str">
        <f t="shared" ca="1" si="166"/>
        <v>-</v>
      </c>
      <c r="N73" s="27" t="str">
        <f t="shared" ca="1" si="166"/>
        <v>-</v>
      </c>
      <c r="O73" s="27" t="str">
        <f t="shared" ca="1" si="166"/>
        <v>-</v>
      </c>
      <c r="P73" s="27" t="str">
        <f t="shared" ca="1" si="166"/>
        <v>-</v>
      </c>
      <c r="Q73" s="27">
        <f t="shared" ca="1" si="166"/>
        <v>0</v>
      </c>
      <c r="R73" s="27">
        <f t="shared" ca="1" si="166"/>
        <v>0</v>
      </c>
      <c r="S73" s="27" t="str">
        <f t="shared" ca="1" si="166"/>
        <v>-</v>
      </c>
      <c r="T73" s="27" t="str">
        <f t="shared" ca="1" si="166"/>
        <v>-</v>
      </c>
      <c r="U73" s="27" t="str">
        <f t="shared" ca="1" si="167"/>
        <v>-</v>
      </c>
      <c r="V73" s="27">
        <f t="shared" ca="1" si="166"/>
        <v>1</v>
      </c>
      <c r="W73" s="27">
        <f t="shared" ca="1" si="167"/>
        <v>1</v>
      </c>
      <c r="X73" s="27" t="str">
        <f t="shared" ca="1" si="167"/>
        <v>-</v>
      </c>
      <c r="Y73" s="27" t="str">
        <f t="shared" ca="1" si="167"/>
        <v>-</v>
      </c>
      <c r="Z73" s="27" t="str">
        <f t="shared" ca="1" si="167"/>
        <v>-</v>
      </c>
      <c r="AA73" s="27" t="str">
        <f t="shared" ca="1" si="167"/>
        <v>-</v>
      </c>
      <c r="AB73" s="27" t="str">
        <f t="shared" ca="1" si="167"/>
        <v>-</v>
      </c>
      <c r="AC73" s="27">
        <f t="shared" ca="1" si="167"/>
        <v>1</v>
      </c>
      <c r="AD73" s="27" t="str">
        <f t="shared" ca="1" si="167"/>
        <v>-</v>
      </c>
      <c r="AE73" s="27" t="str">
        <f t="shared" ca="1" si="167"/>
        <v>-</v>
      </c>
      <c r="AF73" s="27" t="str">
        <f t="shared" ca="1" si="167"/>
        <v>-</v>
      </c>
      <c r="AG73" s="27" t="str">
        <f t="shared" ca="1" si="167"/>
        <v>-</v>
      </c>
      <c r="AH73" s="27" t="str">
        <f t="shared" ca="1" si="167"/>
        <v>-</v>
      </c>
      <c r="AI73" s="27" t="str">
        <f t="shared" ca="1" si="167"/>
        <v>-</v>
      </c>
      <c r="AJ73" s="27" t="str">
        <f t="shared" ca="1" si="168"/>
        <v>-</v>
      </c>
      <c r="AK73" s="27" t="str">
        <f t="shared" ca="1" si="168"/>
        <v>-</v>
      </c>
      <c r="AL73" s="27" t="str">
        <f t="shared" ca="1" si="168"/>
        <v>-</v>
      </c>
      <c r="AM73" s="27" t="str">
        <f t="shared" ca="1" si="168"/>
        <v>-</v>
      </c>
      <c r="AN73" s="27" t="str">
        <f t="shared" ca="1" si="168"/>
        <v>-</v>
      </c>
      <c r="AO73" s="27" t="str">
        <f t="shared" ca="1" si="169"/>
        <v>-</v>
      </c>
      <c r="AP73" s="27" t="str">
        <f t="shared" ca="1" si="169"/>
        <v>-</v>
      </c>
      <c r="AQ73" s="27" t="str">
        <f t="shared" ca="1" si="169"/>
        <v>-</v>
      </c>
      <c r="AR73" s="27" t="str">
        <f t="shared" ca="1" si="169"/>
        <v>-</v>
      </c>
      <c r="AS73" s="27" t="str">
        <f t="shared" ca="1" si="169"/>
        <v>-</v>
      </c>
      <c r="AT73" s="27" t="str">
        <f t="shared" ca="1" si="152"/>
        <v>-</v>
      </c>
      <c r="AU73" s="27" t="str">
        <f t="shared" ca="1" si="152"/>
        <v>-</v>
      </c>
      <c r="AV73" s="27" t="str">
        <f t="shared" ca="1" si="152"/>
        <v>-</v>
      </c>
      <c r="AW73" s="27" t="str">
        <f t="shared" ca="1" si="152"/>
        <v>-</v>
      </c>
      <c r="AX73" s="50">
        <f t="shared" ref="AX73:AX92" ca="1" si="172">OFFSET(AX73,-1,0)</f>
        <v>1</v>
      </c>
      <c r="AY73" s="50">
        <f t="shared" ca="1" si="170"/>
        <v>1</v>
      </c>
      <c r="AZ73" s="27">
        <f t="shared" ca="1" si="153"/>
        <v>0</v>
      </c>
      <c r="BA73" s="27">
        <f t="shared" ca="1" si="153"/>
        <v>1</v>
      </c>
      <c r="BB73" s="27">
        <f t="shared" ca="1" si="153"/>
        <v>-1</v>
      </c>
      <c r="BC73" s="27" t="str">
        <f t="shared" ca="1" si="154"/>
        <v>-</v>
      </c>
      <c r="BD73" s="27" t="str">
        <f t="shared" ca="1" si="154"/>
        <v>-</v>
      </c>
      <c r="BE73" s="27" t="str">
        <f t="shared" ca="1" si="154"/>
        <v>-</v>
      </c>
      <c r="BF73" s="27" t="str">
        <f t="shared" ca="1" si="154"/>
        <v>-</v>
      </c>
      <c r="BG73" s="27" t="str">
        <f t="shared" ca="1" si="154"/>
        <v>-</v>
      </c>
      <c r="BH73" s="27">
        <f t="shared" ca="1" si="153"/>
        <v>0.3</v>
      </c>
      <c r="BI73" s="27">
        <f t="shared" ca="1" si="153"/>
        <v>0.7</v>
      </c>
      <c r="BJ73" s="27">
        <f t="shared" ca="1" si="153"/>
        <v>-0.2</v>
      </c>
      <c r="BK73" s="27">
        <f t="shared" ca="1" si="153"/>
        <v>1.4</v>
      </c>
      <c r="BL73" s="27" t="str">
        <f t="shared" ca="1" si="155"/>
        <v>-</v>
      </c>
      <c r="BM73" s="27" t="str">
        <f t="shared" ca="1" si="155"/>
        <v>-</v>
      </c>
      <c r="BN73" s="27">
        <f t="shared" ca="1" si="156"/>
        <v>0</v>
      </c>
      <c r="BO73" s="27">
        <f t="shared" ca="1" si="156"/>
        <v>0</v>
      </c>
      <c r="BP73" s="27">
        <f t="shared" ca="1" si="156"/>
        <v>0</v>
      </c>
      <c r="BQ73" s="27">
        <f t="shared" ca="1" si="156"/>
        <v>0</v>
      </c>
      <c r="BR73" s="27" t="str">
        <f t="shared" ca="1" si="156"/>
        <v>-</v>
      </c>
      <c r="BS73" s="27" t="str">
        <f t="shared" ca="1" si="156"/>
        <v>-</v>
      </c>
      <c r="BT73" s="27" t="str">
        <f t="shared" ca="1" si="156"/>
        <v>-</v>
      </c>
      <c r="BU73" s="27" t="str">
        <f t="shared" ca="1" si="156"/>
        <v>-</v>
      </c>
      <c r="BV73" s="27" t="str">
        <f t="shared" ca="1" si="156"/>
        <v>-</v>
      </c>
      <c r="BW73" s="27" t="str">
        <f t="shared" ca="1" si="157"/>
        <v>-</v>
      </c>
      <c r="BX73" s="27" t="str">
        <f t="shared" ca="1" si="157"/>
        <v>-</v>
      </c>
      <c r="BY73" s="27" t="str">
        <f t="shared" ca="1" si="157"/>
        <v>-</v>
      </c>
      <c r="BZ73" s="27" t="str">
        <f t="shared" ca="1" si="157"/>
        <v>-</v>
      </c>
      <c r="CA73" s="27">
        <f t="shared" ca="1" si="157"/>
        <v>2</v>
      </c>
      <c r="CB73" s="27" t="str">
        <f t="shared" ca="1" si="157"/>
        <v>-</v>
      </c>
      <c r="CC73" s="27" t="str">
        <f t="shared" ca="1" si="157"/>
        <v>-</v>
      </c>
      <c r="CD73" s="27" t="str">
        <f t="shared" ca="1" si="157"/>
        <v>-</v>
      </c>
      <c r="CE73" s="27" t="str">
        <f t="shared" ca="1" si="157"/>
        <v>-</v>
      </c>
      <c r="CF73" s="27" t="str">
        <f t="shared" ca="1" si="157"/>
        <v>-</v>
      </c>
      <c r="CG73" s="27" t="str">
        <f t="shared" ca="1" si="157"/>
        <v>-</v>
      </c>
      <c r="CH73" s="27">
        <f t="shared" ca="1" si="157"/>
        <v>0</v>
      </c>
      <c r="CI73" s="27" t="str">
        <f t="shared" ca="1" si="158"/>
        <v>-</v>
      </c>
      <c r="CJ73" s="27">
        <f t="shared" ca="1" si="158"/>
        <v>1</v>
      </c>
      <c r="CK73" s="27">
        <f t="shared" ca="1" si="158"/>
        <v>0</v>
      </c>
      <c r="CL73" s="27">
        <f t="shared" ca="1" si="158"/>
        <v>1</v>
      </c>
      <c r="CM73" s="27">
        <f t="shared" ca="1" si="158"/>
        <v>1</v>
      </c>
      <c r="CN73" s="27">
        <f t="shared" ca="1" si="158"/>
        <v>1</v>
      </c>
      <c r="CO73" s="27">
        <f t="shared" ca="1" si="158"/>
        <v>0</v>
      </c>
      <c r="CP73" s="27">
        <f t="shared" ca="1" si="158"/>
        <v>0</v>
      </c>
      <c r="CQ73" s="27">
        <f t="shared" ca="1" si="158"/>
        <v>0</v>
      </c>
      <c r="CR73" s="27">
        <f t="shared" ca="1" si="158"/>
        <v>-0.04</v>
      </c>
      <c r="CS73" s="27">
        <f t="shared" ca="1" si="159"/>
        <v>0.96</v>
      </c>
      <c r="CT73" s="27">
        <f t="shared" ca="1" si="159"/>
        <v>1.8</v>
      </c>
      <c r="CU73" s="27">
        <f t="shared" ca="1" si="159"/>
        <v>0.64</v>
      </c>
      <c r="CV73" s="27">
        <f t="shared" ca="1" si="159"/>
        <v>0.21</v>
      </c>
      <c r="CW73" s="27">
        <f t="shared" ca="1" si="159"/>
        <v>0.19</v>
      </c>
      <c r="CX73" s="27">
        <f t="shared" ca="1" si="159"/>
        <v>0</v>
      </c>
      <c r="CY73" s="27">
        <f t="shared" ca="1" si="159"/>
        <v>1</v>
      </c>
      <c r="CZ73" s="27">
        <f t="shared" ca="1" si="159"/>
        <v>0</v>
      </c>
      <c r="DA73" s="27">
        <f t="shared" ca="1" si="159"/>
        <v>0</v>
      </c>
      <c r="DB73" s="27">
        <f t="shared" ca="1" si="159"/>
        <v>0</v>
      </c>
      <c r="DC73" s="27">
        <f t="shared" ca="1" si="159"/>
        <v>0</v>
      </c>
      <c r="DD73" s="27">
        <f t="shared" ca="1" si="159"/>
        <v>0</v>
      </c>
      <c r="DE73" s="27">
        <f t="shared" ca="1" si="159"/>
        <v>0</v>
      </c>
      <c r="DF73" s="27">
        <f t="shared" ca="1" si="159"/>
        <v>0</v>
      </c>
      <c r="DG73" s="27" t="str">
        <f t="shared" ca="1" si="160"/>
        <v>-</v>
      </c>
      <c r="DH73" s="27" t="str">
        <f t="shared" ca="1" si="160"/>
        <v>-</v>
      </c>
      <c r="DI73" s="27" t="str">
        <f t="shared" ca="1" si="160"/>
        <v>-</v>
      </c>
      <c r="DJ73" s="27" t="str">
        <f t="shared" ca="1" si="160"/>
        <v>-</v>
      </c>
      <c r="DK73" s="27" t="str">
        <f t="shared" ca="1" si="160"/>
        <v>-</v>
      </c>
      <c r="DL73" s="27" t="str">
        <f t="shared" ca="1" si="161"/>
        <v>-</v>
      </c>
      <c r="DM73" s="27" t="b">
        <f t="shared" ca="1" si="161"/>
        <v>1</v>
      </c>
      <c r="DN73" s="27" t="b">
        <f t="shared" ca="1" si="161"/>
        <v>0</v>
      </c>
      <c r="DO73" s="27" t="b">
        <f t="shared" ca="1" si="161"/>
        <v>0</v>
      </c>
      <c r="DP73" s="27">
        <f t="shared" ca="1" si="161"/>
        <v>1</v>
      </c>
      <c r="DQ73" s="27" t="str">
        <f t="shared" ca="1" si="161"/>
        <v>-</v>
      </c>
      <c r="DR73" s="27" t="str">
        <f t="shared" ca="1" si="161"/>
        <v>-</v>
      </c>
      <c r="DS73" s="27" t="str">
        <f t="shared" ca="1" si="161"/>
        <v>-</v>
      </c>
      <c r="DT73" s="27" t="str">
        <f t="shared" ca="1" si="161"/>
        <v>-</v>
      </c>
      <c r="DU73" s="27" t="str">
        <f t="shared" ca="1" si="161"/>
        <v>-</v>
      </c>
      <c r="DV73" s="27" t="b">
        <f t="shared" ca="1" si="161"/>
        <v>1</v>
      </c>
      <c r="DW73" s="27" t="str">
        <f t="shared" ca="1" si="161"/>
        <v>-</v>
      </c>
      <c r="DX73" s="27">
        <f t="shared" ca="1" si="161"/>
        <v>0</v>
      </c>
      <c r="DY73" s="27" t="str">
        <f t="shared" ca="1" si="161"/>
        <v>-</v>
      </c>
      <c r="DZ73" s="27" t="str">
        <f t="shared" ca="1" si="161"/>
        <v>-</v>
      </c>
      <c r="EA73" s="27">
        <f t="shared" ca="1" si="162"/>
        <v>500</v>
      </c>
      <c r="EB73" s="27">
        <f t="shared" ca="1" si="162"/>
        <v>500</v>
      </c>
      <c r="EC73" s="27">
        <f t="shared" ca="1" si="162"/>
        <v>1</v>
      </c>
      <c r="ED73" s="27">
        <f t="shared" ca="1" si="162"/>
        <v>0</v>
      </c>
      <c r="EE73" s="27">
        <f t="shared" ca="1" si="162"/>
        <v>1</v>
      </c>
      <c r="EF73" s="27">
        <f t="shared" ca="1" si="162"/>
        <v>1</v>
      </c>
      <c r="EG73" s="27">
        <f t="shared" ca="1" si="162"/>
        <v>0</v>
      </c>
      <c r="EH73" s="27" t="str">
        <f t="shared" ca="1" si="162"/>
        <v>-</v>
      </c>
      <c r="EI73" s="27" t="str">
        <f t="shared" ca="1" si="162"/>
        <v>-</v>
      </c>
      <c r="EJ73" s="27" t="str">
        <f t="shared" ca="1" si="162"/>
        <v>-</v>
      </c>
      <c r="EK73" s="27" t="str">
        <f t="shared" ca="1" si="162"/>
        <v>-</v>
      </c>
      <c r="EL73" s="27">
        <f t="shared" ca="1" si="163"/>
        <v>1</v>
      </c>
      <c r="EM73" s="27">
        <f t="shared" ca="1" si="163"/>
        <v>1</v>
      </c>
      <c r="EN73" s="27">
        <f t="shared" ca="1" si="163"/>
        <v>1</v>
      </c>
      <c r="EO73" s="27">
        <f t="shared" ca="1" si="163"/>
        <v>0</v>
      </c>
      <c r="EP73" s="27" t="str">
        <f t="shared" ca="1" si="163"/>
        <v>-</v>
      </c>
      <c r="EQ73" s="27" t="str">
        <f t="shared" ca="1" si="163"/>
        <v>-</v>
      </c>
      <c r="ER73" s="27">
        <f t="shared" ca="1" si="163"/>
        <v>0</v>
      </c>
      <c r="ES73" s="27">
        <f t="shared" ca="1" si="163"/>
        <v>0</v>
      </c>
      <c r="ET73" s="34">
        <v>0</v>
      </c>
    </row>
    <row r="74" spans="1:150" outlineLevel="3">
      <c r="A74" s="31">
        <f t="shared" si="148"/>
        <v>69</v>
      </c>
      <c r="B74" s="37">
        <f t="shared" ca="1" si="171"/>
        <v>18</v>
      </c>
      <c r="C74">
        <f t="shared" ca="1" si="164"/>
        <v>20</v>
      </c>
      <c r="D74" t="b">
        <f t="shared" ca="1" si="149"/>
        <v>1</v>
      </c>
      <c r="E74" t="b">
        <v>0</v>
      </c>
      <c r="F74" t="b">
        <f t="shared" ca="1" si="165"/>
        <v>1</v>
      </c>
      <c r="G74" s="45">
        <f t="shared" ca="1" si="150"/>
        <v>3</v>
      </c>
      <c r="H74" s="47" t="str">
        <f ca="1">IF($CA74&lt;3,"M-M","Mat")&amp;IF($CF74=TRUE,"&amp;BBT","")&amp;IF($DX74&lt;&gt;0,"-mate EL","")&amp;IF($DM74," Aut","")&amp;IF($DN74," Win","")&amp;IF($DO74," Spr","")&amp;" Scan "&amp;$DP74&amp;" (F"&amp;3+IFERROR(1*$AP74,0)&amp;3+IFERROR(1*$AS74,0)&amp;"N"&amp;$AX74&amp;$AY74&amp;")"</f>
        <v>M-M Aut Scan 0 (F33N11)</v>
      </c>
      <c r="I74" s="13" t="str">
        <f ca="1">IF(MATCH(H74,H$5:H74,0)=(COUNTA(H$5:H74)),"-","Dup")</f>
        <v>-</v>
      </c>
      <c r="J74" s="27" t="str">
        <f t="shared" ca="1" si="151"/>
        <v>-</v>
      </c>
      <c r="K74" s="27" t="str">
        <f t="shared" ca="1" si="151"/>
        <v>-</v>
      </c>
      <c r="L74" s="27" t="str">
        <f t="shared" ca="1" si="166"/>
        <v>-</v>
      </c>
      <c r="M74" s="27" t="str">
        <f t="shared" ca="1" si="166"/>
        <v>-</v>
      </c>
      <c r="N74" s="27" t="str">
        <f t="shared" ca="1" si="166"/>
        <v>-</v>
      </c>
      <c r="O74" s="27" t="str">
        <f t="shared" ca="1" si="166"/>
        <v>-</v>
      </c>
      <c r="P74" s="27" t="str">
        <f t="shared" ca="1" si="166"/>
        <v>-</v>
      </c>
      <c r="Q74" s="27">
        <f t="shared" ca="1" si="166"/>
        <v>0</v>
      </c>
      <c r="R74" s="27">
        <f t="shared" ca="1" si="166"/>
        <v>0</v>
      </c>
      <c r="S74" s="27" t="str">
        <f t="shared" ca="1" si="166"/>
        <v>-</v>
      </c>
      <c r="T74" s="27" t="str">
        <f t="shared" ca="1" si="166"/>
        <v>-</v>
      </c>
      <c r="U74" s="27" t="str">
        <f t="shared" ca="1" si="167"/>
        <v>-</v>
      </c>
      <c r="V74" s="27">
        <f t="shared" ca="1" si="166"/>
        <v>1</v>
      </c>
      <c r="W74" s="27">
        <f t="shared" ca="1" si="167"/>
        <v>1</v>
      </c>
      <c r="X74" s="27" t="str">
        <f t="shared" ca="1" si="167"/>
        <v>-</v>
      </c>
      <c r="Y74" s="27" t="str">
        <f t="shared" ca="1" si="167"/>
        <v>-</v>
      </c>
      <c r="Z74" s="27" t="str">
        <f t="shared" ca="1" si="167"/>
        <v>-</v>
      </c>
      <c r="AA74" s="27" t="str">
        <f t="shared" ca="1" si="167"/>
        <v>-</v>
      </c>
      <c r="AB74" s="27" t="str">
        <f t="shared" ca="1" si="167"/>
        <v>-</v>
      </c>
      <c r="AC74" s="27">
        <f t="shared" ca="1" si="167"/>
        <v>1</v>
      </c>
      <c r="AD74" s="27" t="str">
        <f t="shared" ca="1" si="167"/>
        <v>-</v>
      </c>
      <c r="AE74" s="27" t="str">
        <f t="shared" ca="1" si="167"/>
        <v>-</v>
      </c>
      <c r="AF74" s="27" t="str">
        <f t="shared" ca="1" si="167"/>
        <v>-</v>
      </c>
      <c r="AG74" s="27" t="str">
        <f t="shared" ca="1" si="167"/>
        <v>-</v>
      </c>
      <c r="AH74" s="27" t="str">
        <f t="shared" ca="1" si="167"/>
        <v>-</v>
      </c>
      <c r="AI74" s="27" t="str">
        <f t="shared" ca="1" si="167"/>
        <v>-</v>
      </c>
      <c r="AJ74" s="27" t="str">
        <f t="shared" ca="1" si="168"/>
        <v>-</v>
      </c>
      <c r="AK74" s="27" t="str">
        <f t="shared" ca="1" si="168"/>
        <v>-</v>
      </c>
      <c r="AL74" s="27" t="str">
        <f t="shared" ca="1" si="168"/>
        <v>-</v>
      </c>
      <c r="AM74" s="27" t="str">
        <f t="shared" ca="1" si="168"/>
        <v>-</v>
      </c>
      <c r="AN74" s="27" t="str">
        <f t="shared" ca="1" si="168"/>
        <v>-</v>
      </c>
      <c r="AO74" s="27" t="str">
        <f t="shared" ca="1" si="169"/>
        <v>-</v>
      </c>
      <c r="AP74" s="27" t="str">
        <f t="shared" ca="1" si="169"/>
        <v>-</v>
      </c>
      <c r="AQ74" s="27" t="str">
        <f t="shared" ca="1" si="169"/>
        <v>-</v>
      </c>
      <c r="AR74" s="27" t="str">
        <f t="shared" ca="1" si="169"/>
        <v>-</v>
      </c>
      <c r="AS74" s="27" t="str">
        <f t="shared" ca="1" si="169"/>
        <v>-</v>
      </c>
      <c r="AT74" s="27" t="str">
        <f t="shared" ca="1" si="152"/>
        <v>-</v>
      </c>
      <c r="AU74" s="27" t="str">
        <f t="shared" ca="1" si="152"/>
        <v>-</v>
      </c>
      <c r="AV74" s="27" t="str">
        <f t="shared" ca="1" si="152"/>
        <v>-</v>
      </c>
      <c r="AW74" s="27" t="str">
        <f t="shared" ca="1" si="152"/>
        <v>-</v>
      </c>
      <c r="AX74" s="50">
        <f t="shared" ca="1" si="172"/>
        <v>1</v>
      </c>
      <c r="AY74" s="50">
        <f t="shared" ca="1" si="170"/>
        <v>1</v>
      </c>
      <c r="AZ74" s="27">
        <f t="shared" ca="1" si="153"/>
        <v>0</v>
      </c>
      <c r="BA74" s="27">
        <f t="shared" ca="1" si="153"/>
        <v>1</v>
      </c>
      <c r="BB74" s="27">
        <f t="shared" ca="1" si="153"/>
        <v>-1</v>
      </c>
      <c r="BC74" s="27" t="str">
        <f t="shared" ca="1" si="154"/>
        <v>-</v>
      </c>
      <c r="BD74" s="27" t="str">
        <f t="shared" ca="1" si="154"/>
        <v>-</v>
      </c>
      <c r="BE74" s="27" t="str">
        <f t="shared" ca="1" si="154"/>
        <v>-</v>
      </c>
      <c r="BF74" s="27" t="str">
        <f t="shared" ca="1" si="154"/>
        <v>-</v>
      </c>
      <c r="BG74" s="27" t="str">
        <f t="shared" ca="1" si="154"/>
        <v>-</v>
      </c>
      <c r="BH74" s="27">
        <f t="shared" ca="1" si="153"/>
        <v>0.3</v>
      </c>
      <c r="BI74" s="27">
        <f t="shared" ca="1" si="153"/>
        <v>0.7</v>
      </c>
      <c r="BJ74" s="27">
        <f t="shared" ca="1" si="153"/>
        <v>-0.2</v>
      </c>
      <c r="BK74" s="27">
        <f t="shared" ca="1" si="153"/>
        <v>1.4</v>
      </c>
      <c r="BL74" s="27" t="str">
        <f t="shared" ca="1" si="155"/>
        <v>-</v>
      </c>
      <c r="BM74" s="27" t="str">
        <f t="shared" ca="1" si="155"/>
        <v>-</v>
      </c>
      <c r="BN74" s="27">
        <f t="shared" ca="1" si="156"/>
        <v>0</v>
      </c>
      <c r="BO74" s="27">
        <f t="shared" ca="1" si="156"/>
        <v>0</v>
      </c>
      <c r="BP74" s="27">
        <f t="shared" ca="1" si="156"/>
        <v>0</v>
      </c>
      <c r="BQ74" s="27">
        <f t="shared" ca="1" si="156"/>
        <v>0</v>
      </c>
      <c r="BR74" s="27" t="str">
        <f t="shared" ca="1" si="156"/>
        <v>-</v>
      </c>
      <c r="BS74" s="27" t="str">
        <f t="shared" ca="1" si="156"/>
        <v>-</v>
      </c>
      <c r="BT74" s="27" t="str">
        <f t="shared" ca="1" si="156"/>
        <v>-</v>
      </c>
      <c r="BU74" s="27" t="str">
        <f t="shared" ca="1" si="156"/>
        <v>-</v>
      </c>
      <c r="BV74" s="27" t="str">
        <f t="shared" ca="1" si="156"/>
        <v>-</v>
      </c>
      <c r="BW74" s="27" t="str">
        <f t="shared" ca="1" si="157"/>
        <v>-</v>
      </c>
      <c r="BX74" s="27" t="str">
        <f t="shared" ca="1" si="157"/>
        <v>-</v>
      </c>
      <c r="BY74" s="27" t="str">
        <f t="shared" ca="1" si="157"/>
        <v>-</v>
      </c>
      <c r="BZ74" s="27" t="str">
        <f t="shared" ca="1" si="157"/>
        <v>-</v>
      </c>
      <c r="CA74" s="27">
        <f t="shared" ca="1" si="157"/>
        <v>2</v>
      </c>
      <c r="CB74" s="27" t="str">
        <f t="shared" ca="1" si="157"/>
        <v>-</v>
      </c>
      <c r="CC74" s="27" t="str">
        <f t="shared" ca="1" si="157"/>
        <v>-</v>
      </c>
      <c r="CD74" s="27" t="str">
        <f t="shared" ca="1" si="157"/>
        <v>-</v>
      </c>
      <c r="CE74" s="27" t="str">
        <f t="shared" ca="1" si="157"/>
        <v>-</v>
      </c>
      <c r="CF74" s="27" t="str">
        <f t="shared" ca="1" si="157"/>
        <v>-</v>
      </c>
      <c r="CG74" s="27" t="str">
        <f t="shared" ca="1" si="157"/>
        <v>-</v>
      </c>
      <c r="CH74" s="27">
        <f t="shared" ca="1" si="157"/>
        <v>0</v>
      </c>
      <c r="CI74" s="27" t="str">
        <f t="shared" ca="1" si="158"/>
        <v>-</v>
      </c>
      <c r="CJ74" s="27">
        <f t="shared" ca="1" si="158"/>
        <v>1</v>
      </c>
      <c r="CK74" s="27">
        <f t="shared" ca="1" si="158"/>
        <v>0</v>
      </c>
      <c r="CL74" s="27">
        <f t="shared" ca="1" si="158"/>
        <v>1</v>
      </c>
      <c r="CM74" s="27">
        <f t="shared" ca="1" si="158"/>
        <v>1</v>
      </c>
      <c r="CN74" s="27">
        <f t="shared" ca="1" si="158"/>
        <v>1</v>
      </c>
      <c r="CO74" s="27">
        <f t="shared" ca="1" si="158"/>
        <v>0</v>
      </c>
      <c r="CP74" s="27">
        <f t="shared" ca="1" si="158"/>
        <v>0</v>
      </c>
      <c r="CQ74" s="27">
        <f t="shared" ca="1" si="158"/>
        <v>0</v>
      </c>
      <c r="CR74" s="27">
        <f t="shared" ca="1" si="158"/>
        <v>-0.04</v>
      </c>
      <c r="CS74" s="27">
        <f t="shared" ca="1" si="159"/>
        <v>0.96</v>
      </c>
      <c r="CT74" s="27">
        <f t="shared" ca="1" si="159"/>
        <v>1.8</v>
      </c>
      <c r="CU74" s="27">
        <f t="shared" ca="1" si="159"/>
        <v>0.64</v>
      </c>
      <c r="CV74" s="27">
        <f t="shared" ca="1" si="159"/>
        <v>0.21</v>
      </c>
      <c r="CW74" s="27">
        <f t="shared" ca="1" si="159"/>
        <v>0.19</v>
      </c>
      <c r="CX74" s="27">
        <f t="shared" ca="1" si="159"/>
        <v>0</v>
      </c>
      <c r="CY74" s="27">
        <f t="shared" ca="1" si="159"/>
        <v>1</v>
      </c>
      <c r="CZ74" s="27">
        <f t="shared" ca="1" si="159"/>
        <v>0</v>
      </c>
      <c r="DA74" s="27">
        <f t="shared" ca="1" si="159"/>
        <v>0</v>
      </c>
      <c r="DB74" s="27">
        <f t="shared" ca="1" si="159"/>
        <v>0</v>
      </c>
      <c r="DC74" s="27">
        <f t="shared" ca="1" si="159"/>
        <v>0</v>
      </c>
      <c r="DD74" s="27">
        <f t="shared" ca="1" si="159"/>
        <v>0</v>
      </c>
      <c r="DE74" s="27">
        <f t="shared" ca="1" si="159"/>
        <v>0</v>
      </c>
      <c r="DF74" s="27">
        <f t="shared" ca="1" si="159"/>
        <v>0</v>
      </c>
      <c r="DG74" s="27" t="str">
        <f t="shared" ca="1" si="160"/>
        <v>-</v>
      </c>
      <c r="DH74" s="27" t="str">
        <f t="shared" ca="1" si="160"/>
        <v>-</v>
      </c>
      <c r="DI74" s="27" t="str">
        <f t="shared" ca="1" si="160"/>
        <v>-</v>
      </c>
      <c r="DJ74" s="27" t="str">
        <f t="shared" ca="1" si="160"/>
        <v>-</v>
      </c>
      <c r="DK74" s="27" t="str">
        <f t="shared" ca="1" si="160"/>
        <v>-</v>
      </c>
      <c r="DL74" s="27" t="str">
        <f t="shared" ca="1" si="161"/>
        <v>-</v>
      </c>
      <c r="DM74" s="27" t="b">
        <f t="shared" ca="1" si="161"/>
        <v>1</v>
      </c>
      <c r="DN74" s="27" t="b">
        <f t="shared" ca="1" si="161"/>
        <v>0</v>
      </c>
      <c r="DO74" s="27" t="b">
        <f t="shared" ca="1" si="161"/>
        <v>0</v>
      </c>
      <c r="DP74" s="27">
        <f t="shared" ca="1" si="161"/>
        <v>0</v>
      </c>
      <c r="DQ74" s="27" t="str">
        <f t="shared" ca="1" si="161"/>
        <v>-</v>
      </c>
      <c r="DR74" s="27" t="str">
        <f t="shared" ca="1" si="161"/>
        <v>-</v>
      </c>
      <c r="DS74" s="27" t="str">
        <f t="shared" ca="1" si="161"/>
        <v>-</v>
      </c>
      <c r="DT74" s="27" t="str">
        <f t="shared" ca="1" si="161"/>
        <v>-</v>
      </c>
      <c r="DU74" s="27" t="str">
        <f t="shared" ca="1" si="161"/>
        <v>-</v>
      </c>
      <c r="DV74" s="27" t="b">
        <f t="shared" ca="1" si="161"/>
        <v>1</v>
      </c>
      <c r="DW74" s="27" t="str">
        <f t="shared" ca="1" si="161"/>
        <v>-</v>
      </c>
      <c r="DX74" s="27">
        <f t="shared" ca="1" si="161"/>
        <v>0</v>
      </c>
      <c r="DY74" s="27" t="str">
        <f t="shared" ca="1" si="161"/>
        <v>-</v>
      </c>
      <c r="DZ74" s="27" t="str">
        <f t="shared" ca="1" si="161"/>
        <v>-</v>
      </c>
      <c r="EA74" s="27">
        <f t="shared" ca="1" si="162"/>
        <v>500</v>
      </c>
      <c r="EB74" s="27">
        <f t="shared" ca="1" si="162"/>
        <v>500</v>
      </c>
      <c r="EC74" s="27">
        <f t="shared" ca="1" si="162"/>
        <v>1</v>
      </c>
      <c r="ED74" s="27">
        <f t="shared" ca="1" si="162"/>
        <v>0</v>
      </c>
      <c r="EE74" s="27">
        <f t="shared" ca="1" si="162"/>
        <v>1</v>
      </c>
      <c r="EF74" s="27">
        <f t="shared" ca="1" si="162"/>
        <v>1</v>
      </c>
      <c r="EG74" s="27">
        <f t="shared" ca="1" si="162"/>
        <v>0</v>
      </c>
      <c r="EH74" s="27" t="str">
        <f t="shared" ca="1" si="162"/>
        <v>-</v>
      </c>
      <c r="EI74" s="27" t="str">
        <f t="shared" ca="1" si="162"/>
        <v>-</v>
      </c>
      <c r="EJ74" s="27" t="str">
        <f t="shared" ca="1" si="162"/>
        <v>-</v>
      </c>
      <c r="EK74" s="27" t="str">
        <f t="shared" ca="1" si="162"/>
        <v>-</v>
      </c>
      <c r="EL74" s="27">
        <f t="shared" ca="1" si="163"/>
        <v>1</v>
      </c>
      <c r="EM74" s="27">
        <f t="shared" ca="1" si="163"/>
        <v>1</v>
      </c>
      <c r="EN74" s="27">
        <f t="shared" ca="1" si="163"/>
        <v>1</v>
      </c>
      <c r="EO74" s="27">
        <f t="shared" ca="1" si="163"/>
        <v>0</v>
      </c>
      <c r="EP74" s="27" t="str">
        <f t="shared" ca="1" si="163"/>
        <v>-</v>
      </c>
      <c r="EQ74" s="27" t="str">
        <f t="shared" ca="1" si="163"/>
        <v>-</v>
      </c>
      <c r="ER74" s="27">
        <f t="shared" ca="1" si="163"/>
        <v>0</v>
      </c>
      <c r="ES74" s="27">
        <f t="shared" ca="1" si="163"/>
        <v>0</v>
      </c>
      <c r="ET74" s="34">
        <v>0</v>
      </c>
    </row>
    <row r="75" spans="1:150" outlineLevel="3">
      <c r="A75" s="31">
        <f t="shared" si="148"/>
        <v>70</v>
      </c>
      <c r="B75" s="37">
        <f t="shared" ca="1" si="171"/>
        <v>19</v>
      </c>
      <c r="C75">
        <f t="shared" ca="1" si="164"/>
        <v>20</v>
      </c>
      <c r="D75" t="b">
        <f t="shared" ca="1" si="149"/>
        <v>0</v>
      </c>
      <c r="E75" t="b">
        <v>0</v>
      </c>
      <c r="F75" t="b">
        <f t="shared" ca="1" si="165"/>
        <v>0</v>
      </c>
      <c r="G75" s="45">
        <f t="shared" ca="1" si="150"/>
        <v>118</v>
      </c>
      <c r="H75" s="47" t="str">
        <f ca="1">IF($CA75&lt;3,"M-M","Mat")&amp;IF($CF75=TRUE,"&amp;BBT","")&amp;IF($DX75&lt;&gt;0,"-mate EL","")&amp;IF($DM75," Aut","")&amp;IF($DN75," Win","")&amp;IF($DO75," Spr","")&amp;" Scan "&amp;$DP75&amp;" (F"&amp;3+IFERROR(1*$AP75,0)&amp;3+IFERROR(1*$AS75,0)&amp;"N"&amp;$AX75&amp;$AY75&amp;")"</f>
        <v>M-M Win Scan 3 (F33N11)</v>
      </c>
      <c r="I75" s="13" t="str">
        <f ca="1">IF(MATCH(H75,H$5:H75,0)=(COUNTA(H$5:H75)),"-","Dup")</f>
        <v>-</v>
      </c>
      <c r="J75" s="27" t="str">
        <f t="shared" ca="1" si="151"/>
        <v>-</v>
      </c>
      <c r="K75" s="27" t="str">
        <f t="shared" ca="1" si="151"/>
        <v>-</v>
      </c>
      <c r="L75" s="27" t="str">
        <f t="shared" ref="L75:V84" ca="1" si="173">OFFSET(L$5,$B75,0)</f>
        <v>-</v>
      </c>
      <c r="M75" s="27" t="str">
        <f t="shared" ca="1" si="173"/>
        <v>-</v>
      </c>
      <c r="N75" s="27" t="str">
        <f t="shared" ca="1" si="173"/>
        <v>-</v>
      </c>
      <c r="O75" s="27" t="str">
        <f t="shared" ca="1" si="173"/>
        <v>-</v>
      </c>
      <c r="P75" s="27" t="str">
        <f t="shared" ca="1" si="173"/>
        <v>-</v>
      </c>
      <c r="Q75" s="27">
        <f t="shared" ca="1" si="173"/>
        <v>0</v>
      </c>
      <c r="R75" s="27">
        <f t="shared" ca="1" si="173"/>
        <v>0</v>
      </c>
      <c r="S75" s="27" t="str">
        <f t="shared" ca="1" si="173"/>
        <v>-</v>
      </c>
      <c r="T75" s="27" t="str">
        <f t="shared" ca="1" si="173"/>
        <v>-</v>
      </c>
      <c r="U75" s="27" t="str">
        <f t="shared" ref="U75:AI84" ca="1" si="174">OFFSET(U$5,$B75,0)</f>
        <v>-</v>
      </c>
      <c r="V75" s="27">
        <f t="shared" ca="1" si="173"/>
        <v>1</v>
      </c>
      <c r="W75" s="27">
        <f t="shared" ca="1" si="174"/>
        <v>1</v>
      </c>
      <c r="X75" s="27" t="str">
        <f t="shared" ca="1" si="174"/>
        <v>-</v>
      </c>
      <c r="Y75" s="27" t="str">
        <f t="shared" ca="1" si="174"/>
        <v>-</v>
      </c>
      <c r="Z75" s="27" t="str">
        <f t="shared" ca="1" si="174"/>
        <v>-</v>
      </c>
      <c r="AA75" s="27" t="str">
        <f t="shared" ca="1" si="174"/>
        <v>-</v>
      </c>
      <c r="AB75" s="27" t="str">
        <f t="shared" ca="1" si="174"/>
        <v>-</v>
      </c>
      <c r="AC75" s="27">
        <f t="shared" ca="1" si="174"/>
        <v>1</v>
      </c>
      <c r="AD75" s="27" t="str">
        <f t="shared" ca="1" si="174"/>
        <v>-</v>
      </c>
      <c r="AE75" s="27" t="str">
        <f t="shared" ca="1" si="174"/>
        <v>-</v>
      </c>
      <c r="AF75" s="27" t="str">
        <f t="shared" ca="1" si="174"/>
        <v>-</v>
      </c>
      <c r="AG75" s="27" t="str">
        <f t="shared" ca="1" si="174"/>
        <v>-</v>
      </c>
      <c r="AH75" s="27" t="str">
        <f t="shared" ca="1" si="174"/>
        <v>-</v>
      </c>
      <c r="AI75" s="27" t="str">
        <f t="shared" ca="1" si="174"/>
        <v>-</v>
      </c>
      <c r="AJ75" s="27" t="str">
        <f t="shared" ref="AJ75:AN84" ca="1" si="175">OFFSET(AJ$5,$B75,0)</f>
        <v>-</v>
      </c>
      <c r="AK75" s="27" t="str">
        <f t="shared" ca="1" si="175"/>
        <v>-</v>
      </c>
      <c r="AL75" s="27" t="str">
        <f t="shared" ca="1" si="175"/>
        <v>-</v>
      </c>
      <c r="AM75" s="27" t="str">
        <f t="shared" ca="1" si="175"/>
        <v>-</v>
      </c>
      <c r="AN75" s="27" t="str">
        <f t="shared" ca="1" si="175"/>
        <v>-</v>
      </c>
      <c r="AO75" s="27" t="str">
        <f t="shared" ca="1" si="169"/>
        <v>-</v>
      </c>
      <c r="AP75" s="27" t="str">
        <f t="shared" ca="1" si="169"/>
        <v>-</v>
      </c>
      <c r="AQ75" s="27" t="str">
        <f t="shared" ca="1" si="169"/>
        <v>-</v>
      </c>
      <c r="AR75" s="27" t="str">
        <f t="shared" ca="1" si="169"/>
        <v>-</v>
      </c>
      <c r="AS75" s="27" t="str">
        <f t="shared" ca="1" si="169"/>
        <v>-</v>
      </c>
      <c r="AT75" s="27" t="str">
        <f t="shared" ca="1" si="152"/>
        <v>-</v>
      </c>
      <c r="AU75" s="27" t="str">
        <f t="shared" ca="1" si="152"/>
        <v>-</v>
      </c>
      <c r="AV75" s="27" t="str">
        <f t="shared" ca="1" si="152"/>
        <v>-</v>
      </c>
      <c r="AW75" s="27" t="str">
        <f t="shared" ca="1" si="152"/>
        <v>-</v>
      </c>
      <c r="AX75" s="50">
        <f t="shared" ca="1" si="172"/>
        <v>1</v>
      </c>
      <c r="AY75" s="50">
        <f t="shared" ca="1" si="170"/>
        <v>1</v>
      </c>
      <c r="AZ75" s="27">
        <f t="shared" ca="1" si="153"/>
        <v>0</v>
      </c>
      <c r="BA75" s="27">
        <f t="shared" ca="1" si="153"/>
        <v>1</v>
      </c>
      <c r="BB75" s="27">
        <f t="shared" ca="1" si="153"/>
        <v>-1</v>
      </c>
      <c r="BC75" s="27" t="str">
        <f t="shared" ca="1" si="154"/>
        <v>-</v>
      </c>
      <c r="BD75" s="27" t="str">
        <f t="shared" ca="1" si="154"/>
        <v>-</v>
      </c>
      <c r="BE75" s="27" t="str">
        <f t="shared" ca="1" si="154"/>
        <v>-</v>
      </c>
      <c r="BF75" s="27" t="str">
        <f t="shared" ca="1" si="154"/>
        <v>-</v>
      </c>
      <c r="BG75" s="27" t="str">
        <f t="shared" ca="1" si="154"/>
        <v>-</v>
      </c>
      <c r="BH75" s="27">
        <f t="shared" ca="1" si="153"/>
        <v>0.1</v>
      </c>
      <c r="BI75" s="27">
        <f t="shared" ca="1" si="153"/>
        <v>0.5</v>
      </c>
      <c r="BJ75" s="27">
        <f t="shared" ca="1" si="153"/>
        <v>-0.4</v>
      </c>
      <c r="BK75" s="27">
        <f t="shared" ca="1" si="153"/>
        <v>1</v>
      </c>
      <c r="BL75" s="27" t="str">
        <f t="shared" ca="1" si="155"/>
        <v>-</v>
      </c>
      <c r="BM75" s="27" t="str">
        <f t="shared" ca="1" si="155"/>
        <v>-</v>
      </c>
      <c r="BN75" s="27">
        <f t="shared" ca="1" si="156"/>
        <v>0</v>
      </c>
      <c r="BO75" s="27">
        <f t="shared" ca="1" si="156"/>
        <v>0</v>
      </c>
      <c r="BP75" s="27">
        <f t="shared" ca="1" si="156"/>
        <v>0</v>
      </c>
      <c r="BQ75" s="27">
        <f t="shared" ca="1" si="156"/>
        <v>0</v>
      </c>
      <c r="BR75" s="27" t="str">
        <f t="shared" ca="1" si="156"/>
        <v>-</v>
      </c>
      <c r="BS75" s="27" t="str">
        <f t="shared" ca="1" si="156"/>
        <v>-</v>
      </c>
      <c r="BT75" s="27" t="str">
        <f t="shared" ca="1" si="156"/>
        <v>-</v>
      </c>
      <c r="BU75" s="27" t="str">
        <f t="shared" ca="1" si="156"/>
        <v>-</v>
      </c>
      <c r="BV75" s="27" t="str">
        <f t="shared" ca="1" si="156"/>
        <v>-</v>
      </c>
      <c r="BW75" s="27" t="str">
        <f t="shared" ca="1" si="157"/>
        <v>-</v>
      </c>
      <c r="BX75" s="27" t="str">
        <f t="shared" ca="1" si="157"/>
        <v>-</v>
      </c>
      <c r="BY75" s="27" t="str">
        <f t="shared" ca="1" si="157"/>
        <v>-</v>
      </c>
      <c r="BZ75" s="27" t="str">
        <f t="shared" ca="1" si="157"/>
        <v>-</v>
      </c>
      <c r="CA75" s="27">
        <f t="shared" ca="1" si="157"/>
        <v>2</v>
      </c>
      <c r="CB75" s="27" t="str">
        <f t="shared" ca="1" si="157"/>
        <v>-</v>
      </c>
      <c r="CC75" s="27" t="str">
        <f t="shared" ca="1" si="157"/>
        <v>-</v>
      </c>
      <c r="CD75" s="27" t="str">
        <f t="shared" ca="1" si="157"/>
        <v>-</v>
      </c>
      <c r="CE75" s="27" t="str">
        <f t="shared" ca="1" si="157"/>
        <v>-</v>
      </c>
      <c r="CF75" s="27" t="str">
        <f t="shared" ca="1" si="157"/>
        <v>-</v>
      </c>
      <c r="CG75" s="27" t="str">
        <f t="shared" ca="1" si="157"/>
        <v>-</v>
      </c>
      <c r="CH75" s="27">
        <f t="shared" ca="1" si="157"/>
        <v>0</v>
      </c>
      <c r="CI75" s="27" t="str">
        <f t="shared" ca="1" si="158"/>
        <v>-</v>
      </c>
      <c r="CJ75" s="27">
        <f t="shared" ca="1" si="158"/>
        <v>1</v>
      </c>
      <c r="CK75" s="27">
        <f t="shared" ca="1" si="158"/>
        <v>0</v>
      </c>
      <c r="CL75" s="27">
        <f t="shared" ca="1" si="158"/>
        <v>1</v>
      </c>
      <c r="CM75" s="27">
        <f t="shared" ca="1" si="158"/>
        <v>1</v>
      </c>
      <c r="CN75" s="27">
        <f t="shared" ca="1" si="158"/>
        <v>1</v>
      </c>
      <c r="CO75" s="27">
        <f t="shared" ca="1" si="158"/>
        <v>0</v>
      </c>
      <c r="CP75" s="27">
        <f t="shared" ca="1" si="158"/>
        <v>0</v>
      </c>
      <c r="CQ75" s="27">
        <f t="shared" ca="1" si="158"/>
        <v>0</v>
      </c>
      <c r="CR75" s="27">
        <f t="shared" ca="1" si="158"/>
        <v>-0.04</v>
      </c>
      <c r="CS75" s="27">
        <f t="shared" ca="1" si="159"/>
        <v>0.96</v>
      </c>
      <c r="CT75" s="27">
        <f t="shared" ca="1" si="159"/>
        <v>1.8</v>
      </c>
      <c r="CU75" s="27">
        <f t="shared" ca="1" si="159"/>
        <v>0.64</v>
      </c>
      <c r="CV75" s="27">
        <f t="shared" ca="1" si="159"/>
        <v>0.21</v>
      </c>
      <c r="CW75" s="27">
        <f t="shared" ca="1" si="159"/>
        <v>0.19</v>
      </c>
      <c r="CX75" s="27">
        <f t="shared" ca="1" si="159"/>
        <v>0</v>
      </c>
      <c r="CY75" s="27">
        <f t="shared" ca="1" si="159"/>
        <v>1</v>
      </c>
      <c r="CZ75" s="27">
        <f t="shared" ca="1" si="159"/>
        <v>0</v>
      </c>
      <c r="DA75" s="27">
        <f t="shared" ca="1" si="159"/>
        <v>0</v>
      </c>
      <c r="DB75" s="27">
        <f t="shared" ca="1" si="159"/>
        <v>0</v>
      </c>
      <c r="DC75" s="27">
        <f t="shared" ca="1" si="159"/>
        <v>0</v>
      </c>
      <c r="DD75" s="27">
        <f t="shared" ca="1" si="159"/>
        <v>0</v>
      </c>
      <c r="DE75" s="27">
        <f t="shared" ca="1" si="159"/>
        <v>0</v>
      </c>
      <c r="DF75" s="27">
        <f t="shared" ca="1" si="159"/>
        <v>0</v>
      </c>
      <c r="DG75" s="27" t="str">
        <f t="shared" ca="1" si="160"/>
        <v>-</v>
      </c>
      <c r="DH75" s="27" t="str">
        <f t="shared" ca="1" si="160"/>
        <v>-</v>
      </c>
      <c r="DI75" s="27" t="str">
        <f t="shared" ca="1" si="160"/>
        <v>-</v>
      </c>
      <c r="DJ75" s="27" t="str">
        <f t="shared" ca="1" si="160"/>
        <v>-</v>
      </c>
      <c r="DK75" s="27" t="str">
        <f t="shared" ca="1" si="160"/>
        <v>-</v>
      </c>
      <c r="DL75" s="27" t="str">
        <f t="shared" ca="1" si="161"/>
        <v>-</v>
      </c>
      <c r="DM75" s="27" t="b">
        <f t="shared" ca="1" si="161"/>
        <v>0</v>
      </c>
      <c r="DN75" s="27" t="b">
        <f t="shared" ca="1" si="161"/>
        <v>1</v>
      </c>
      <c r="DO75" s="27" t="b">
        <f t="shared" ca="1" si="161"/>
        <v>0</v>
      </c>
      <c r="DP75" s="27">
        <f t="shared" ca="1" si="161"/>
        <v>3</v>
      </c>
      <c r="DQ75" s="27" t="str">
        <f t="shared" ca="1" si="161"/>
        <v>-</v>
      </c>
      <c r="DR75" s="27" t="str">
        <f t="shared" ca="1" si="161"/>
        <v>-</v>
      </c>
      <c r="DS75" s="27" t="str">
        <f t="shared" ca="1" si="161"/>
        <v>-</v>
      </c>
      <c r="DT75" s="27" t="str">
        <f t="shared" ca="1" si="161"/>
        <v>-</v>
      </c>
      <c r="DU75" s="27" t="str">
        <f t="shared" ca="1" si="161"/>
        <v>-</v>
      </c>
      <c r="DV75" s="27" t="b">
        <f t="shared" ca="1" si="161"/>
        <v>1</v>
      </c>
      <c r="DW75" s="27" t="str">
        <f t="shared" ca="1" si="161"/>
        <v>-</v>
      </c>
      <c r="DX75" s="27">
        <f t="shared" ca="1" si="161"/>
        <v>0</v>
      </c>
      <c r="DY75" s="27" t="str">
        <f t="shared" ca="1" si="161"/>
        <v>-</v>
      </c>
      <c r="DZ75" s="27" t="str">
        <f t="shared" ca="1" si="161"/>
        <v>-</v>
      </c>
      <c r="EA75" s="27">
        <f t="shared" ca="1" si="162"/>
        <v>500</v>
      </c>
      <c r="EB75" s="27">
        <f t="shared" ca="1" si="162"/>
        <v>500</v>
      </c>
      <c r="EC75" s="27">
        <f t="shared" ca="1" si="162"/>
        <v>1</v>
      </c>
      <c r="ED75" s="27">
        <f t="shared" ca="1" si="162"/>
        <v>0</v>
      </c>
      <c r="EE75" s="27">
        <f t="shared" ca="1" si="162"/>
        <v>1</v>
      </c>
      <c r="EF75" s="27">
        <f t="shared" ca="1" si="162"/>
        <v>1</v>
      </c>
      <c r="EG75" s="27">
        <f t="shared" ca="1" si="162"/>
        <v>0</v>
      </c>
      <c r="EH75" s="27" t="str">
        <f t="shared" ca="1" si="162"/>
        <v>-</v>
      </c>
      <c r="EI75" s="27" t="str">
        <f t="shared" ca="1" si="162"/>
        <v>-</v>
      </c>
      <c r="EJ75" s="27" t="str">
        <f t="shared" ca="1" si="162"/>
        <v>-</v>
      </c>
      <c r="EK75" s="27" t="str">
        <f t="shared" ca="1" si="162"/>
        <v>-</v>
      </c>
      <c r="EL75" s="27">
        <f t="shared" ca="1" si="163"/>
        <v>1</v>
      </c>
      <c r="EM75" s="27">
        <f t="shared" ca="1" si="163"/>
        <v>1</v>
      </c>
      <c r="EN75" s="27">
        <f t="shared" ca="1" si="163"/>
        <v>1</v>
      </c>
      <c r="EO75" s="27">
        <f t="shared" ca="1" si="163"/>
        <v>0</v>
      </c>
      <c r="EP75" s="27" t="str">
        <f t="shared" ca="1" si="163"/>
        <v>-</v>
      </c>
      <c r="EQ75" s="27" t="str">
        <f t="shared" ca="1" si="163"/>
        <v>-</v>
      </c>
      <c r="ER75" s="27">
        <f t="shared" ca="1" si="163"/>
        <v>0</v>
      </c>
      <c r="ES75" s="27">
        <f t="shared" ca="1" si="163"/>
        <v>0</v>
      </c>
      <c r="ET75" s="34">
        <v>0</v>
      </c>
    </row>
    <row r="76" spans="1:150" outlineLevel="3">
      <c r="A76" s="31">
        <f t="shared" si="148"/>
        <v>71</v>
      </c>
      <c r="B76" s="37">
        <f t="shared" ca="1" si="171"/>
        <v>20</v>
      </c>
      <c r="C76">
        <f t="shared" ca="1" si="164"/>
        <v>20</v>
      </c>
      <c r="D76" t="b">
        <f t="shared" ca="1" si="149"/>
        <v>1</v>
      </c>
      <c r="E76" t="b">
        <v>0</v>
      </c>
      <c r="F76" t="b">
        <f t="shared" ca="1" si="165"/>
        <v>1</v>
      </c>
      <c r="G76" s="45">
        <f t="shared" ca="1" si="150"/>
        <v>118</v>
      </c>
      <c r="H76" s="47" t="str">
        <f ca="1">IF($CA76&lt;3,"M-M","Mat")&amp;IF($CF76=TRUE,"&amp;BBT","")&amp;IF($DX76&lt;&gt;0,"-mate EL","")&amp;IF($DM76," Aut","")&amp;IF($DN76," Win","")&amp;IF($DO76," Spr","")&amp;" Scan "&amp;$DP76&amp;" (F"&amp;3+IFERROR(1*$AP76,0)&amp;3+IFERROR(1*$AS76,0)&amp;"N"&amp;$AX76&amp;$AY76&amp;")"</f>
        <v>M-M Win Scan 2 (F33N11)</v>
      </c>
      <c r="I76" s="13" t="str">
        <f ca="1">IF(MATCH(H76,H$5:H76,0)=(COUNTA(H$5:H76)),"-","Dup")</f>
        <v>-</v>
      </c>
      <c r="J76" s="27" t="str">
        <f t="shared" ca="1" si="151"/>
        <v>-</v>
      </c>
      <c r="K76" s="27" t="str">
        <f t="shared" ca="1" si="151"/>
        <v>-</v>
      </c>
      <c r="L76" s="27" t="str">
        <f t="shared" ca="1" si="173"/>
        <v>-</v>
      </c>
      <c r="M76" s="27" t="str">
        <f t="shared" ca="1" si="173"/>
        <v>-</v>
      </c>
      <c r="N76" s="27" t="str">
        <f t="shared" ca="1" si="173"/>
        <v>-</v>
      </c>
      <c r="O76" s="27" t="str">
        <f t="shared" ca="1" si="173"/>
        <v>-</v>
      </c>
      <c r="P76" s="27" t="str">
        <f t="shared" ca="1" si="173"/>
        <v>-</v>
      </c>
      <c r="Q76" s="27">
        <f t="shared" ca="1" si="173"/>
        <v>0</v>
      </c>
      <c r="R76" s="27">
        <f t="shared" ca="1" si="173"/>
        <v>0</v>
      </c>
      <c r="S76" s="27" t="str">
        <f t="shared" ca="1" si="173"/>
        <v>-</v>
      </c>
      <c r="T76" s="27" t="str">
        <f t="shared" ca="1" si="173"/>
        <v>-</v>
      </c>
      <c r="U76" s="27" t="str">
        <f t="shared" ca="1" si="174"/>
        <v>-</v>
      </c>
      <c r="V76" s="27">
        <f t="shared" ca="1" si="173"/>
        <v>1</v>
      </c>
      <c r="W76" s="27">
        <f t="shared" ca="1" si="174"/>
        <v>1</v>
      </c>
      <c r="X76" s="27" t="str">
        <f t="shared" ca="1" si="174"/>
        <v>-</v>
      </c>
      <c r="Y76" s="27" t="str">
        <f t="shared" ca="1" si="174"/>
        <v>-</v>
      </c>
      <c r="Z76" s="27" t="str">
        <f t="shared" ca="1" si="174"/>
        <v>-</v>
      </c>
      <c r="AA76" s="27" t="str">
        <f t="shared" ca="1" si="174"/>
        <v>-</v>
      </c>
      <c r="AB76" s="27" t="str">
        <f t="shared" ca="1" si="174"/>
        <v>-</v>
      </c>
      <c r="AC76" s="27">
        <f t="shared" ca="1" si="174"/>
        <v>1</v>
      </c>
      <c r="AD76" s="27" t="str">
        <f t="shared" ca="1" si="174"/>
        <v>-</v>
      </c>
      <c r="AE76" s="27" t="str">
        <f t="shared" ca="1" si="174"/>
        <v>-</v>
      </c>
      <c r="AF76" s="27" t="str">
        <f t="shared" ca="1" si="174"/>
        <v>-</v>
      </c>
      <c r="AG76" s="27" t="str">
        <f t="shared" ca="1" si="174"/>
        <v>-</v>
      </c>
      <c r="AH76" s="27" t="str">
        <f t="shared" ca="1" si="174"/>
        <v>-</v>
      </c>
      <c r="AI76" s="27" t="str">
        <f t="shared" ca="1" si="174"/>
        <v>-</v>
      </c>
      <c r="AJ76" s="27" t="str">
        <f t="shared" ca="1" si="175"/>
        <v>-</v>
      </c>
      <c r="AK76" s="27" t="str">
        <f t="shared" ca="1" si="175"/>
        <v>-</v>
      </c>
      <c r="AL76" s="27" t="str">
        <f t="shared" ca="1" si="175"/>
        <v>-</v>
      </c>
      <c r="AM76" s="27" t="str">
        <f t="shared" ca="1" si="175"/>
        <v>-</v>
      </c>
      <c r="AN76" s="27" t="str">
        <f t="shared" ca="1" si="175"/>
        <v>-</v>
      </c>
      <c r="AO76" s="27" t="str">
        <f t="shared" ca="1" si="169"/>
        <v>-</v>
      </c>
      <c r="AP76" s="27" t="str">
        <f t="shared" ca="1" si="169"/>
        <v>-</v>
      </c>
      <c r="AQ76" s="27" t="str">
        <f t="shared" ca="1" si="169"/>
        <v>-</v>
      </c>
      <c r="AR76" s="27" t="str">
        <f t="shared" ca="1" si="169"/>
        <v>-</v>
      </c>
      <c r="AS76" s="27" t="str">
        <f t="shared" ca="1" si="169"/>
        <v>-</v>
      </c>
      <c r="AT76" s="27" t="str">
        <f t="shared" ca="1" si="152"/>
        <v>-</v>
      </c>
      <c r="AU76" s="27" t="str">
        <f t="shared" ca="1" si="152"/>
        <v>-</v>
      </c>
      <c r="AV76" s="27" t="str">
        <f t="shared" ca="1" si="152"/>
        <v>-</v>
      </c>
      <c r="AW76" s="27" t="str">
        <f t="shared" ca="1" si="152"/>
        <v>-</v>
      </c>
      <c r="AX76" s="50">
        <f t="shared" ca="1" si="172"/>
        <v>1</v>
      </c>
      <c r="AY76" s="50">
        <f t="shared" ca="1" si="170"/>
        <v>1</v>
      </c>
      <c r="AZ76" s="27">
        <f t="shared" ca="1" si="153"/>
        <v>0</v>
      </c>
      <c r="BA76" s="27">
        <f t="shared" ca="1" si="153"/>
        <v>1</v>
      </c>
      <c r="BB76" s="27">
        <f t="shared" ca="1" si="153"/>
        <v>-1</v>
      </c>
      <c r="BC76" s="27" t="str">
        <f t="shared" ca="1" si="154"/>
        <v>-</v>
      </c>
      <c r="BD76" s="27" t="str">
        <f t="shared" ca="1" si="154"/>
        <v>-</v>
      </c>
      <c r="BE76" s="27" t="str">
        <f t="shared" ca="1" si="154"/>
        <v>-</v>
      </c>
      <c r="BF76" s="27" t="str">
        <f t="shared" ca="1" si="154"/>
        <v>-</v>
      </c>
      <c r="BG76" s="27" t="str">
        <f t="shared" ca="1" si="154"/>
        <v>-</v>
      </c>
      <c r="BH76" s="27">
        <f t="shared" ca="1" si="153"/>
        <v>0.1</v>
      </c>
      <c r="BI76" s="27">
        <f t="shared" ca="1" si="153"/>
        <v>0.5</v>
      </c>
      <c r="BJ76" s="27">
        <f t="shared" ca="1" si="153"/>
        <v>-0.4</v>
      </c>
      <c r="BK76" s="27">
        <f t="shared" ca="1" si="153"/>
        <v>1</v>
      </c>
      <c r="BL76" s="27" t="str">
        <f t="shared" ca="1" si="155"/>
        <v>-</v>
      </c>
      <c r="BM76" s="27" t="str">
        <f t="shared" ca="1" si="155"/>
        <v>-</v>
      </c>
      <c r="BN76" s="27">
        <f t="shared" ca="1" si="156"/>
        <v>0</v>
      </c>
      <c r="BO76" s="27">
        <f t="shared" ca="1" si="156"/>
        <v>0</v>
      </c>
      <c r="BP76" s="27">
        <f t="shared" ca="1" si="156"/>
        <v>0</v>
      </c>
      <c r="BQ76" s="27">
        <f t="shared" ca="1" si="156"/>
        <v>0</v>
      </c>
      <c r="BR76" s="27" t="str">
        <f t="shared" ca="1" si="156"/>
        <v>-</v>
      </c>
      <c r="BS76" s="27" t="str">
        <f t="shared" ca="1" si="156"/>
        <v>-</v>
      </c>
      <c r="BT76" s="27" t="str">
        <f t="shared" ca="1" si="156"/>
        <v>-</v>
      </c>
      <c r="BU76" s="27" t="str">
        <f t="shared" ca="1" si="156"/>
        <v>-</v>
      </c>
      <c r="BV76" s="27" t="str">
        <f t="shared" ca="1" si="156"/>
        <v>-</v>
      </c>
      <c r="BW76" s="27" t="str">
        <f t="shared" ca="1" si="157"/>
        <v>-</v>
      </c>
      <c r="BX76" s="27" t="str">
        <f t="shared" ca="1" si="157"/>
        <v>-</v>
      </c>
      <c r="BY76" s="27" t="str">
        <f t="shared" ca="1" si="157"/>
        <v>-</v>
      </c>
      <c r="BZ76" s="27" t="str">
        <f t="shared" ca="1" si="157"/>
        <v>-</v>
      </c>
      <c r="CA76" s="27">
        <f t="shared" ca="1" si="157"/>
        <v>2</v>
      </c>
      <c r="CB76" s="27" t="str">
        <f t="shared" ca="1" si="157"/>
        <v>-</v>
      </c>
      <c r="CC76" s="27" t="str">
        <f t="shared" ca="1" si="157"/>
        <v>-</v>
      </c>
      <c r="CD76" s="27" t="str">
        <f t="shared" ca="1" si="157"/>
        <v>-</v>
      </c>
      <c r="CE76" s="27" t="str">
        <f t="shared" ca="1" si="157"/>
        <v>-</v>
      </c>
      <c r="CF76" s="27" t="str">
        <f t="shared" ca="1" si="157"/>
        <v>-</v>
      </c>
      <c r="CG76" s="27" t="str">
        <f t="shared" ca="1" si="157"/>
        <v>-</v>
      </c>
      <c r="CH76" s="27">
        <f t="shared" ca="1" si="157"/>
        <v>0</v>
      </c>
      <c r="CI76" s="27" t="str">
        <f t="shared" ca="1" si="158"/>
        <v>-</v>
      </c>
      <c r="CJ76" s="27">
        <f t="shared" ca="1" si="158"/>
        <v>1</v>
      </c>
      <c r="CK76" s="27">
        <f t="shared" ca="1" si="158"/>
        <v>0</v>
      </c>
      <c r="CL76" s="27">
        <f t="shared" ca="1" si="158"/>
        <v>1</v>
      </c>
      <c r="CM76" s="27">
        <f t="shared" ca="1" si="158"/>
        <v>1</v>
      </c>
      <c r="CN76" s="27">
        <f t="shared" ca="1" si="158"/>
        <v>1</v>
      </c>
      <c r="CO76" s="27">
        <f t="shared" ca="1" si="158"/>
        <v>0</v>
      </c>
      <c r="CP76" s="27">
        <f t="shared" ca="1" si="158"/>
        <v>0</v>
      </c>
      <c r="CQ76" s="27">
        <f t="shared" ca="1" si="158"/>
        <v>0</v>
      </c>
      <c r="CR76" s="27">
        <f t="shared" ca="1" si="158"/>
        <v>-0.04</v>
      </c>
      <c r="CS76" s="27">
        <f t="shared" ca="1" si="159"/>
        <v>0.96</v>
      </c>
      <c r="CT76" s="27">
        <f t="shared" ca="1" si="159"/>
        <v>1.8</v>
      </c>
      <c r="CU76" s="27">
        <f t="shared" ca="1" si="159"/>
        <v>0.64</v>
      </c>
      <c r="CV76" s="27">
        <f t="shared" ca="1" si="159"/>
        <v>0.21</v>
      </c>
      <c r="CW76" s="27">
        <f t="shared" ca="1" si="159"/>
        <v>0.19</v>
      </c>
      <c r="CX76" s="27">
        <f t="shared" ca="1" si="159"/>
        <v>0</v>
      </c>
      <c r="CY76" s="27">
        <f t="shared" ca="1" si="159"/>
        <v>1</v>
      </c>
      <c r="CZ76" s="27">
        <f t="shared" ca="1" si="159"/>
        <v>0</v>
      </c>
      <c r="DA76" s="27">
        <f t="shared" ca="1" si="159"/>
        <v>0</v>
      </c>
      <c r="DB76" s="27">
        <f t="shared" ca="1" si="159"/>
        <v>0</v>
      </c>
      <c r="DC76" s="27">
        <f t="shared" ca="1" si="159"/>
        <v>0</v>
      </c>
      <c r="DD76" s="27">
        <f t="shared" ca="1" si="159"/>
        <v>0</v>
      </c>
      <c r="DE76" s="27">
        <f t="shared" ca="1" si="159"/>
        <v>0</v>
      </c>
      <c r="DF76" s="27">
        <f t="shared" ca="1" si="159"/>
        <v>0</v>
      </c>
      <c r="DG76" s="27" t="str">
        <f t="shared" ca="1" si="160"/>
        <v>-</v>
      </c>
      <c r="DH76" s="27" t="str">
        <f t="shared" ca="1" si="160"/>
        <v>-</v>
      </c>
      <c r="DI76" s="27" t="str">
        <f t="shared" ca="1" si="160"/>
        <v>-</v>
      </c>
      <c r="DJ76" s="27" t="str">
        <f t="shared" ca="1" si="160"/>
        <v>-</v>
      </c>
      <c r="DK76" s="27" t="str">
        <f t="shared" ca="1" si="160"/>
        <v>-</v>
      </c>
      <c r="DL76" s="27" t="str">
        <f t="shared" ca="1" si="161"/>
        <v>-</v>
      </c>
      <c r="DM76" s="27" t="b">
        <f t="shared" ca="1" si="161"/>
        <v>0</v>
      </c>
      <c r="DN76" s="27" t="b">
        <f t="shared" ca="1" si="161"/>
        <v>1</v>
      </c>
      <c r="DO76" s="27" t="b">
        <f t="shared" ca="1" si="161"/>
        <v>0</v>
      </c>
      <c r="DP76" s="27">
        <f t="shared" ca="1" si="161"/>
        <v>2</v>
      </c>
      <c r="DQ76" s="27" t="str">
        <f t="shared" ca="1" si="161"/>
        <v>-</v>
      </c>
      <c r="DR76" s="27" t="str">
        <f t="shared" ca="1" si="161"/>
        <v>-</v>
      </c>
      <c r="DS76" s="27" t="str">
        <f t="shared" ca="1" si="161"/>
        <v>-</v>
      </c>
      <c r="DT76" s="27" t="str">
        <f t="shared" ca="1" si="161"/>
        <v>-</v>
      </c>
      <c r="DU76" s="27" t="str">
        <f t="shared" ca="1" si="161"/>
        <v>-</v>
      </c>
      <c r="DV76" s="27" t="b">
        <f t="shared" ca="1" si="161"/>
        <v>1</v>
      </c>
      <c r="DW76" s="27" t="str">
        <f t="shared" ca="1" si="161"/>
        <v>-</v>
      </c>
      <c r="DX76" s="27">
        <f t="shared" ca="1" si="161"/>
        <v>0</v>
      </c>
      <c r="DY76" s="27" t="str">
        <f t="shared" ca="1" si="161"/>
        <v>-</v>
      </c>
      <c r="DZ76" s="27" t="str">
        <f t="shared" ca="1" si="161"/>
        <v>-</v>
      </c>
      <c r="EA76" s="27">
        <f t="shared" ca="1" si="162"/>
        <v>500</v>
      </c>
      <c r="EB76" s="27">
        <f t="shared" ca="1" si="162"/>
        <v>500</v>
      </c>
      <c r="EC76" s="27">
        <f t="shared" ca="1" si="162"/>
        <v>1</v>
      </c>
      <c r="ED76" s="27">
        <f t="shared" ca="1" si="162"/>
        <v>0</v>
      </c>
      <c r="EE76" s="27">
        <f t="shared" ca="1" si="162"/>
        <v>1</v>
      </c>
      <c r="EF76" s="27">
        <f t="shared" ca="1" si="162"/>
        <v>1</v>
      </c>
      <c r="EG76" s="27">
        <f t="shared" ca="1" si="162"/>
        <v>0</v>
      </c>
      <c r="EH76" s="27" t="str">
        <f t="shared" ca="1" si="162"/>
        <v>-</v>
      </c>
      <c r="EI76" s="27" t="str">
        <f t="shared" ca="1" si="162"/>
        <v>-</v>
      </c>
      <c r="EJ76" s="27" t="str">
        <f t="shared" ca="1" si="162"/>
        <v>-</v>
      </c>
      <c r="EK76" s="27" t="str">
        <f t="shared" ca="1" si="162"/>
        <v>-</v>
      </c>
      <c r="EL76" s="27">
        <f t="shared" ca="1" si="163"/>
        <v>1</v>
      </c>
      <c r="EM76" s="27">
        <f t="shared" ca="1" si="163"/>
        <v>1</v>
      </c>
      <c r="EN76" s="27">
        <f t="shared" ca="1" si="163"/>
        <v>1</v>
      </c>
      <c r="EO76" s="27">
        <f t="shared" ca="1" si="163"/>
        <v>0</v>
      </c>
      <c r="EP76" s="27" t="str">
        <f t="shared" ca="1" si="163"/>
        <v>-</v>
      </c>
      <c r="EQ76" s="27" t="str">
        <f t="shared" ca="1" si="163"/>
        <v>-</v>
      </c>
      <c r="ER76" s="27">
        <f t="shared" ca="1" si="163"/>
        <v>0</v>
      </c>
      <c r="ES76" s="27">
        <f t="shared" ca="1" si="163"/>
        <v>0</v>
      </c>
      <c r="ET76" s="34">
        <v>0</v>
      </c>
    </row>
    <row r="77" spans="1:150" outlineLevel="3">
      <c r="A77" s="31">
        <f t="shared" si="148"/>
        <v>72</v>
      </c>
      <c r="B77" s="37">
        <f t="shared" ca="1" si="171"/>
        <v>21</v>
      </c>
      <c r="C77">
        <f t="shared" ca="1" si="164"/>
        <v>20</v>
      </c>
      <c r="D77" t="b">
        <f t="shared" ca="1" si="149"/>
        <v>1</v>
      </c>
      <c r="E77" t="b">
        <v>0</v>
      </c>
      <c r="F77" t="b">
        <f t="shared" ca="1" si="165"/>
        <v>1</v>
      </c>
      <c r="G77" s="45">
        <f t="shared" ca="1" si="150"/>
        <v>39</v>
      </c>
      <c r="H77" s="47" t="str">
        <f ca="1">IF($CA77&lt;3,"M-M","Mat")&amp;IF($CF77=TRUE,"&amp;BBT","")&amp;IF($DX77&lt;&gt;0,"-mate EL","")&amp;IF($DM77," Aut","")&amp;IF($DN77," Win","")&amp;IF($DO77," Spr","")&amp;" Scan "&amp;$DP77&amp;" (F"&amp;3+IFERROR(1*$AP77,0)&amp;3+IFERROR(1*$AS77,0)&amp;"N"&amp;$AX77&amp;$AY77&amp;")"</f>
        <v>M-M Win Scan 1 (F33N11)</v>
      </c>
      <c r="I77" s="13" t="str">
        <f ca="1">IF(MATCH(H77,H$5:H77,0)=(COUNTA(H$5:H77)),"-","Dup")</f>
        <v>-</v>
      </c>
      <c r="J77" s="27" t="str">
        <f t="shared" ca="1" si="151"/>
        <v>-</v>
      </c>
      <c r="K77" s="27" t="str">
        <f t="shared" ca="1" si="151"/>
        <v>-</v>
      </c>
      <c r="L77" s="27" t="str">
        <f t="shared" ca="1" si="173"/>
        <v>-</v>
      </c>
      <c r="M77" s="27" t="str">
        <f t="shared" ca="1" si="173"/>
        <v>-</v>
      </c>
      <c r="N77" s="27" t="str">
        <f t="shared" ca="1" si="173"/>
        <v>-</v>
      </c>
      <c r="O77" s="27" t="str">
        <f t="shared" ca="1" si="173"/>
        <v>-</v>
      </c>
      <c r="P77" s="27" t="str">
        <f t="shared" ca="1" si="173"/>
        <v>-</v>
      </c>
      <c r="Q77" s="27">
        <f t="shared" ca="1" si="173"/>
        <v>0</v>
      </c>
      <c r="R77" s="27">
        <f t="shared" ca="1" si="173"/>
        <v>0</v>
      </c>
      <c r="S77" s="27" t="str">
        <f t="shared" ca="1" si="173"/>
        <v>-</v>
      </c>
      <c r="T77" s="27" t="str">
        <f t="shared" ca="1" si="173"/>
        <v>-</v>
      </c>
      <c r="U77" s="27" t="str">
        <f t="shared" ca="1" si="174"/>
        <v>-</v>
      </c>
      <c r="V77" s="27">
        <f t="shared" ca="1" si="173"/>
        <v>1</v>
      </c>
      <c r="W77" s="27">
        <f t="shared" ca="1" si="174"/>
        <v>1</v>
      </c>
      <c r="X77" s="27" t="str">
        <f t="shared" ca="1" si="174"/>
        <v>-</v>
      </c>
      <c r="Y77" s="27" t="str">
        <f t="shared" ca="1" si="174"/>
        <v>-</v>
      </c>
      <c r="Z77" s="27" t="str">
        <f t="shared" ca="1" si="174"/>
        <v>-</v>
      </c>
      <c r="AA77" s="27" t="str">
        <f t="shared" ca="1" si="174"/>
        <v>-</v>
      </c>
      <c r="AB77" s="27" t="str">
        <f t="shared" ca="1" si="174"/>
        <v>-</v>
      </c>
      <c r="AC77" s="27">
        <f t="shared" ca="1" si="174"/>
        <v>1</v>
      </c>
      <c r="AD77" s="27" t="str">
        <f t="shared" ca="1" si="174"/>
        <v>-</v>
      </c>
      <c r="AE77" s="27" t="str">
        <f t="shared" ca="1" si="174"/>
        <v>-</v>
      </c>
      <c r="AF77" s="27" t="str">
        <f t="shared" ca="1" si="174"/>
        <v>-</v>
      </c>
      <c r="AG77" s="27" t="str">
        <f t="shared" ca="1" si="174"/>
        <v>-</v>
      </c>
      <c r="AH77" s="27" t="str">
        <f t="shared" ca="1" si="174"/>
        <v>-</v>
      </c>
      <c r="AI77" s="27" t="str">
        <f t="shared" ca="1" si="174"/>
        <v>-</v>
      </c>
      <c r="AJ77" s="27" t="str">
        <f t="shared" ca="1" si="175"/>
        <v>-</v>
      </c>
      <c r="AK77" s="27" t="str">
        <f t="shared" ca="1" si="175"/>
        <v>-</v>
      </c>
      <c r="AL77" s="27" t="str">
        <f t="shared" ca="1" si="175"/>
        <v>-</v>
      </c>
      <c r="AM77" s="27" t="str">
        <f t="shared" ca="1" si="175"/>
        <v>-</v>
      </c>
      <c r="AN77" s="27" t="str">
        <f t="shared" ca="1" si="175"/>
        <v>-</v>
      </c>
      <c r="AO77" s="27" t="str">
        <f t="shared" ca="1" si="169"/>
        <v>-</v>
      </c>
      <c r="AP77" s="27" t="str">
        <f t="shared" ca="1" si="169"/>
        <v>-</v>
      </c>
      <c r="AQ77" s="27" t="str">
        <f t="shared" ca="1" si="169"/>
        <v>-</v>
      </c>
      <c r="AR77" s="27" t="str">
        <f t="shared" ca="1" si="169"/>
        <v>-</v>
      </c>
      <c r="AS77" s="27" t="str">
        <f t="shared" ca="1" si="169"/>
        <v>-</v>
      </c>
      <c r="AT77" s="27" t="str">
        <f t="shared" ca="1" si="152"/>
        <v>-</v>
      </c>
      <c r="AU77" s="27" t="str">
        <f t="shared" ca="1" si="152"/>
        <v>-</v>
      </c>
      <c r="AV77" s="27" t="str">
        <f t="shared" ca="1" si="152"/>
        <v>-</v>
      </c>
      <c r="AW77" s="27" t="str">
        <f t="shared" ca="1" si="152"/>
        <v>-</v>
      </c>
      <c r="AX77" s="50">
        <f t="shared" ca="1" si="172"/>
        <v>1</v>
      </c>
      <c r="AY77" s="50">
        <f t="shared" ca="1" si="170"/>
        <v>1</v>
      </c>
      <c r="AZ77" s="27">
        <f t="shared" ca="1" si="153"/>
        <v>0</v>
      </c>
      <c r="BA77" s="27">
        <f t="shared" ca="1" si="153"/>
        <v>1</v>
      </c>
      <c r="BB77" s="27">
        <f t="shared" ca="1" si="153"/>
        <v>-1</v>
      </c>
      <c r="BC77" s="27" t="str">
        <f t="shared" ca="1" si="154"/>
        <v>-</v>
      </c>
      <c r="BD77" s="27" t="str">
        <f t="shared" ca="1" si="154"/>
        <v>-</v>
      </c>
      <c r="BE77" s="27" t="str">
        <f t="shared" ca="1" si="154"/>
        <v>-</v>
      </c>
      <c r="BF77" s="27" t="str">
        <f t="shared" ca="1" si="154"/>
        <v>-</v>
      </c>
      <c r="BG77" s="27" t="str">
        <f t="shared" ca="1" si="154"/>
        <v>-</v>
      </c>
      <c r="BH77" s="27">
        <f t="shared" ca="1" si="153"/>
        <v>0.1</v>
      </c>
      <c r="BI77" s="27">
        <f t="shared" ca="1" si="153"/>
        <v>0.5</v>
      </c>
      <c r="BJ77" s="27">
        <f t="shared" ca="1" si="153"/>
        <v>-0.4</v>
      </c>
      <c r="BK77" s="27">
        <f t="shared" ca="1" si="153"/>
        <v>1</v>
      </c>
      <c r="BL77" s="27" t="str">
        <f t="shared" ca="1" si="155"/>
        <v>-</v>
      </c>
      <c r="BM77" s="27" t="str">
        <f t="shared" ca="1" si="155"/>
        <v>-</v>
      </c>
      <c r="BN77" s="27">
        <f t="shared" ca="1" si="156"/>
        <v>0</v>
      </c>
      <c r="BO77" s="27">
        <f t="shared" ca="1" si="156"/>
        <v>0</v>
      </c>
      <c r="BP77" s="27">
        <f t="shared" ca="1" si="156"/>
        <v>0</v>
      </c>
      <c r="BQ77" s="27">
        <f t="shared" ca="1" si="156"/>
        <v>0</v>
      </c>
      <c r="BR77" s="27" t="str">
        <f t="shared" ca="1" si="156"/>
        <v>-</v>
      </c>
      <c r="BS77" s="27" t="str">
        <f t="shared" ca="1" si="156"/>
        <v>-</v>
      </c>
      <c r="BT77" s="27" t="str">
        <f t="shared" ca="1" si="156"/>
        <v>-</v>
      </c>
      <c r="BU77" s="27" t="str">
        <f t="shared" ca="1" si="156"/>
        <v>-</v>
      </c>
      <c r="BV77" s="27" t="str">
        <f t="shared" ca="1" si="156"/>
        <v>-</v>
      </c>
      <c r="BW77" s="27" t="str">
        <f t="shared" ca="1" si="157"/>
        <v>-</v>
      </c>
      <c r="BX77" s="27" t="str">
        <f t="shared" ca="1" si="157"/>
        <v>-</v>
      </c>
      <c r="BY77" s="27" t="str">
        <f t="shared" ca="1" si="157"/>
        <v>-</v>
      </c>
      <c r="BZ77" s="27" t="str">
        <f t="shared" ca="1" si="157"/>
        <v>-</v>
      </c>
      <c r="CA77" s="27">
        <f t="shared" ca="1" si="157"/>
        <v>2</v>
      </c>
      <c r="CB77" s="27" t="str">
        <f t="shared" ca="1" si="157"/>
        <v>-</v>
      </c>
      <c r="CC77" s="27" t="str">
        <f t="shared" ca="1" si="157"/>
        <v>-</v>
      </c>
      <c r="CD77" s="27" t="str">
        <f t="shared" ca="1" si="157"/>
        <v>-</v>
      </c>
      <c r="CE77" s="27" t="str">
        <f t="shared" ca="1" si="157"/>
        <v>-</v>
      </c>
      <c r="CF77" s="27" t="str">
        <f t="shared" ca="1" si="157"/>
        <v>-</v>
      </c>
      <c r="CG77" s="27" t="str">
        <f t="shared" ca="1" si="157"/>
        <v>-</v>
      </c>
      <c r="CH77" s="27">
        <f t="shared" ca="1" si="157"/>
        <v>0</v>
      </c>
      <c r="CI77" s="27" t="str">
        <f t="shared" ca="1" si="158"/>
        <v>-</v>
      </c>
      <c r="CJ77" s="27">
        <f t="shared" ca="1" si="158"/>
        <v>1</v>
      </c>
      <c r="CK77" s="27">
        <f t="shared" ca="1" si="158"/>
        <v>0</v>
      </c>
      <c r="CL77" s="27">
        <f t="shared" ca="1" si="158"/>
        <v>1</v>
      </c>
      <c r="CM77" s="27">
        <f t="shared" ca="1" si="158"/>
        <v>1</v>
      </c>
      <c r="CN77" s="27">
        <f t="shared" ca="1" si="158"/>
        <v>1</v>
      </c>
      <c r="CO77" s="27">
        <f t="shared" ca="1" si="158"/>
        <v>0</v>
      </c>
      <c r="CP77" s="27">
        <f t="shared" ca="1" si="158"/>
        <v>0</v>
      </c>
      <c r="CQ77" s="27">
        <f t="shared" ca="1" si="158"/>
        <v>0</v>
      </c>
      <c r="CR77" s="27">
        <f t="shared" ca="1" si="158"/>
        <v>-0.04</v>
      </c>
      <c r="CS77" s="27">
        <f t="shared" ca="1" si="159"/>
        <v>0.96</v>
      </c>
      <c r="CT77" s="27">
        <f t="shared" ca="1" si="159"/>
        <v>1.8</v>
      </c>
      <c r="CU77" s="27">
        <f t="shared" ca="1" si="159"/>
        <v>0.64</v>
      </c>
      <c r="CV77" s="27">
        <f t="shared" ca="1" si="159"/>
        <v>0.21</v>
      </c>
      <c r="CW77" s="27">
        <f t="shared" ca="1" si="159"/>
        <v>0.19</v>
      </c>
      <c r="CX77" s="27">
        <f t="shared" ca="1" si="159"/>
        <v>0</v>
      </c>
      <c r="CY77" s="27">
        <f t="shared" ca="1" si="159"/>
        <v>1</v>
      </c>
      <c r="CZ77" s="27">
        <f t="shared" ca="1" si="159"/>
        <v>0</v>
      </c>
      <c r="DA77" s="27">
        <f t="shared" ca="1" si="159"/>
        <v>0</v>
      </c>
      <c r="DB77" s="27">
        <f t="shared" ca="1" si="159"/>
        <v>0</v>
      </c>
      <c r="DC77" s="27">
        <f t="shared" ca="1" si="159"/>
        <v>0</v>
      </c>
      <c r="DD77" s="27">
        <f t="shared" ca="1" si="159"/>
        <v>0</v>
      </c>
      <c r="DE77" s="27">
        <f t="shared" ca="1" si="159"/>
        <v>0</v>
      </c>
      <c r="DF77" s="27">
        <f t="shared" ca="1" si="159"/>
        <v>0</v>
      </c>
      <c r="DG77" s="27" t="str">
        <f t="shared" ca="1" si="160"/>
        <v>-</v>
      </c>
      <c r="DH77" s="27" t="str">
        <f t="shared" ca="1" si="160"/>
        <v>-</v>
      </c>
      <c r="DI77" s="27" t="str">
        <f t="shared" ca="1" si="160"/>
        <v>-</v>
      </c>
      <c r="DJ77" s="27" t="str">
        <f t="shared" ca="1" si="160"/>
        <v>-</v>
      </c>
      <c r="DK77" s="27" t="str">
        <f t="shared" ca="1" si="160"/>
        <v>-</v>
      </c>
      <c r="DL77" s="27" t="str">
        <f t="shared" ca="1" si="161"/>
        <v>-</v>
      </c>
      <c r="DM77" s="27" t="b">
        <f t="shared" ca="1" si="161"/>
        <v>0</v>
      </c>
      <c r="DN77" s="27" t="b">
        <f t="shared" ca="1" si="161"/>
        <v>1</v>
      </c>
      <c r="DO77" s="27" t="b">
        <f t="shared" ca="1" si="161"/>
        <v>0</v>
      </c>
      <c r="DP77" s="27">
        <f t="shared" ca="1" si="161"/>
        <v>1</v>
      </c>
      <c r="DQ77" s="27" t="str">
        <f t="shared" ca="1" si="161"/>
        <v>-</v>
      </c>
      <c r="DR77" s="27" t="str">
        <f t="shared" ca="1" si="161"/>
        <v>-</v>
      </c>
      <c r="DS77" s="27" t="str">
        <f t="shared" ca="1" si="161"/>
        <v>-</v>
      </c>
      <c r="DT77" s="27" t="str">
        <f t="shared" ca="1" si="161"/>
        <v>-</v>
      </c>
      <c r="DU77" s="27" t="str">
        <f t="shared" ca="1" si="161"/>
        <v>-</v>
      </c>
      <c r="DV77" s="27" t="b">
        <f t="shared" ca="1" si="161"/>
        <v>1</v>
      </c>
      <c r="DW77" s="27" t="str">
        <f t="shared" ca="1" si="161"/>
        <v>-</v>
      </c>
      <c r="DX77" s="27">
        <f t="shared" ca="1" si="161"/>
        <v>0</v>
      </c>
      <c r="DY77" s="27" t="str">
        <f t="shared" ca="1" si="161"/>
        <v>-</v>
      </c>
      <c r="DZ77" s="27" t="str">
        <f t="shared" ca="1" si="161"/>
        <v>-</v>
      </c>
      <c r="EA77" s="27">
        <f t="shared" ca="1" si="162"/>
        <v>500</v>
      </c>
      <c r="EB77" s="27">
        <f t="shared" ca="1" si="162"/>
        <v>500</v>
      </c>
      <c r="EC77" s="27">
        <f t="shared" ca="1" si="162"/>
        <v>1</v>
      </c>
      <c r="ED77" s="27">
        <f t="shared" ca="1" si="162"/>
        <v>0</v>
      </c>
      <c r="EE77" s="27">
        <f t="shared" ca="1" si="162"/>
        <v>1</v>
      </c>
      <c r="EF77" s="27">
        <f t="shared" ca="1" si="162"/>
        <v>1</v>
      </c>
      <c r="EG77" s="27">
        <f t="shared" ca="1" si="162"/>
        <v>0</v>
      </c>
      <c r="EH77" s="27" t="str">
        <f t="shared" ca="1" si="162"/>
        <v>-</v>
      </c>
      <c r="EI77" s="27" t="str">
        <f t="shared" ca="1" si="162"/>
        <v>-</v>
      </c>
      <c r="EJ77" s="27" t="str">
        <f t="shared" ca="1" si="162"/>
        <v>-</v>
      </c>
      <c r="EK77" s="27" t="str">
        <f t="shared" ca="1" si="162"/>
        <v>-</v>
      </c>
      <c r="EL77" s="27">
        <f t="shared" ca="1" si="163"/>
        <v>1</v>
      </c>
      <c r="EM77" s="27">
        <f t="shared" ca="1" si="163"/>
        <v>1</v>
      </c>
      <c r="EN77" s="27">
        <f t="shared" ca="1" si="163"/>
        <v>1</v>
      </c>
      <c r="EO77" s="27">
        <f t="shared" ca="1" si="163"/>
        <v>0</v>
      </c>
      <c r="EP77" s="27" t="str">
        <f t="shared" ca="1" si="163"/>
        <v>-</v>
      </c>
      <c r="EQ77" s="27" t="str">
        <f t="shared" ca="1" si="163"/>
        <v>-</v>
      </c>
      <c r="ER77" s="27">
        <f t="shared" ca="1" si="163"/>
        <v>0</v>
      </c>
      <c r="ES77" s="27">
        <f t="shared" ca="1" si="163"/>
        <v>0</v>
      </c>
      <c r="ET77" s="34">
        <v>0</v>
      </c>
    </row>
    <row r="78" spans="1:150" outlineLevel="3">
      <c r="A78" s="31">
        <f t="shared" si="148"/>
        <v>73</v>
      </c>
      <c r="B78" s="37">
        <f t="shared" ca="1" si="171"/>
        <v>22</v>
      </c>
      <c r="C78">
        <f t="shared" ca="1" si="164"/>
        <v>20</v>
      </c>
      <c r="D78" t="b">
        <f t="shared" ca="1" si="149"/>
        <v>1</v>
      </c>
      <c r="E78" t="b">
        <v>0</v>
      </c>
      <c r="F78" t="b">
        <f t="shared" ca="1" si="165"/>
        <v>1</v>
      </c>
      <c r="G78" s="45">
        <f t="shared" ca="1" si="150"/>
        <v>11</v>
      </c>
      <c r="H78" s="47" t="str">
        <f ca="1">IF($CA78&lt;3,"M-M","Mat")&amp;IF($CF78=TRUE,"&amp;BBT","")&amp;IF($DX78&lt;&gt;0,"-mate EL","")&amp;IF($DM78," Aut","")&amp;IF($DN78," Win","")&amp;IF($DO78," Spr","")&amp;" Scan "&amp;$DP78&amp;" (F"&amp;3+IFERROR(1*$AP78,0)&amp;3+IFERROR(1*$AS78,0)&amp;"N"&amp;$AX78&amp;$AY78&amp;")"</f>
        <v>M-M Win Scan 0 (F33N11)</v>
      </c>
      <c r="I78" s="13" t="str">
        <f ca="1">IF(MATCH(H78,H$5:H78,0)=(COUNTA(H$5:H78)),"-","Dup")</f>
        <v>-</v>
      </c>
      <c r="J78" s="27" t="str">
        <f t="shared" ca="1" si="151"/>
        <v>-</v>
      </c>
      <c r="K78" s="27" t="str">
        <f t="shared" ca="1" si="151"/>
        <v>-</v>
      </c>
      <c r="L78" s="27" t="str">
        <f t="shared" ca="1" si="173"/>
        <v>-</v>
      </c>
      <c r="M78" s="27" t="str">
        <f t="shared" ca="1" si="173"/>
        <v>-</v>
      </c>
      <c r="N78" s="27" t="str">
        <f t="shared" ca="1" si="173"/>
        <v>-</v>
      </c>
      <c r="O78" s="27" t="str">
        <f t="shared" ca="1" si="173"/>
        <v>-</v>
      </c>
      <c r="P78" s="27" t="str">
        <f t="shared" ca="1" si="173"/>
        <v>-</v>
      </c>
      <c r="Q78" s="27">
        <f t="shared" ca="1" si="173"/>
        <v>0</v>
      </c>
      <c r="R78" s="27">
        <f t="shared" ca="1" si="173"/>
        <v>0</v>
      </c>
      <c r="S78" s="27" t="str">
        <f t="shared" ca="1" si="173"/>
        <v>-</v>
      </c>
      <c r="T78" s="27" t="str">
        <f t="shared" ca="1" si="173"/>
        <v>-</v>
      </c>
      <c r="U78" s="27" t="str">
        <f t="shared" ca="1" si="174"/>
        <v>-</v>
      </c>
      <c r="V78" s="27">
        <f t="shared" ca="1" si="173"/>
        <v>1</v>
      </c>
      <c r="W78" s="27">
        <f t="shared" ca="1" si="174"/>
        <v>1</v>
      </c>
      <c r="X78" s="27" t="str">
        <f t="shared" ca="1" si="174"/>
        <v>-</v>
      </c>
      <c r="Y78" s="27" t="str">
        <f t="shared" ca="1" si="174"/>
        <v>-</v>
      </c>
      <c r="Z78" s="27" t="str">
        <f t="shared" ca="1" si="174"/>
        <v>-</v>
      </c>
      <c r="AA78" s="27" t="str">
        <f t="shared" ca="1" si="174"/>
        <v>-</v>
      </c>
      <c r="AB78" s="27" t="str">
        <f t="shared" ca="1" si="174"/>
        <v>-</v>
      </c>
      <c r="AC78" s="27">
        <f t="shared" ca="1" si="174"/>
        <v>1</v>
      </c>
      <c r="AD78" s="27" t="str">
        <f t="shared" ca="1" si="174"/>
        <v>-</v>
      </c>
      <c r="AE78" s="27" t="str">
        <f t="shared" ca="1" si="174"/>
        <v>-</v>
      </c>
      <c r="AF78" s="27" t="str">
        <f t="shared" ca="1" si="174"/>
        <v>-</v>
      </c>
      <c r="AG78" s="27" t="str">
        <f t="shared" ca="1" si="174"/>
        <v>-</v>
      </c>
      <c r="AH78" s="27" t="str">
        <f t="shared" ca="1" si="174"/>
        <v>-</v>
      </c>
      <c r="AI78" s="27" t="str">
        <f t="shared" ca="1" si="174"/>
        <v>-</v>
      </c>
      <c r="AJ78" s="27" t="str">
        <f t="shared" ca="1" si="175"/>
        <v>-</v>
      </c>
      <c r="AK78" s="27" t="str">
        <f t="shared" ca="1" si="175"/>
        <v>-</v>
      </c>
      <c r="AL78" s="27" t="str">
        <f t="shared" ca="1" si="175"/>
        <v>-</v>
      </c>
      <c r="AM78" s="27" t="str">
        <f t="shared" ca="1" si="175"/>
        <v>-</v>
      </c>
      <c r="AN78" s="27" t="str">
        <f t="shared" ca="1" si="175"/>
        <v>-</v>
      </c>
      <c r="AO78" s="27" t="str">
        <f t="shared" ca="1" si="169"/>
        <v>-</v>
      </c>
      <c r="AP78" s="27" t="str">
        <f t="shared" ca="1" si="169"/>
        <v>-</v>
      </c>
      <c r="AQ78" s="27" t="str">
        <f t="shared" ca="1" si="169"/>
        <v>-</v>
      </c>
      <c r="AR78" s="27" t="str">
        <f t="shared" ca="1" si="169"/>
        <v>-</v>
      </c>
      <c r="AS78" s="27" t="str">
        <f t="shared" ca="1" si="169"/>
        <v>-</v>
      </c>
      <c r="AT78" s="27" t="str">
        <f t="shared" ca="1" si="152"/>
        <v>-</v>
      </c>
      <c r="AU78" s="27" t="str">
        <f t="shared" ca="1" si="152"/>
        <v>-</v>
      </c>
      <c r="AV78" s="27" t="str">
        <f t="shared" ca="1" si="152"/>
        <v>-</v>
      </c>
      <c r="AW78" s="27" t="str">
        <f t="shared" ca="1" si="152"/>
        <v>-</v>
      </c>
      <c r="AX78" s="50">
        <f t="shared" ca="1" si="172"/>
        <v>1</v>
      </c>
      <c r="AY78" s="50">
        <f t="shared" ca="1" si="170"/>
        <v>1</v>
      </c>
      <c r="AZ78" s="27">
        <f t="shared" ca="1" si="153"/>
        <v>0</v>
      </c>
      <c r="BA78" s="27">
        <f t="shared" ca="1" si="153"/>
        <v>1</v>
      </c>
      <c r="BB78" s="27">
        <f t="shared" ca="1" si="153"/>
        <v>-1</v>
      </c>
      <c r="BC78" s="27" t="str">
        <f t="shared" ca="1" si="154"/>
        <v>-</v>
      </c>
      <c r="BD78" s="27" t="str">
        <f t="shared" ca="1" si="154"/>
        <v>-</v>
      </c>
      <c r="BE78" s="27" t="str">
        <f t="shared" ca="1" si="154"/>
        <v>-</v>
      </c>
      <c r="BF78" s="27" t="str">
        <f t="shared" ca="1" si="154"/>
        <v>-</v>
      </c>
      <c r="BG78" s="27" t="str">
        <f t="shared" ca="1" si="154"/>
        <v>-</v>
      </c>
      <c r="BH78" s="27">
        <f t="shared" ca="1" si="153"/>
        <v>0.1</v>
      </c>
      <c r="BI78" s="27">
        <f t="shared" ca="1" si="153"/>
        <v>0.5</v>
      </c>
      <c r="BJ78" s="27">
        <f t="shared" ca="1" si="153"/>
        <v>-0.4</v>
      </c>
      <c r="BK78" s="27">
        <f t="shared" ca="1" si="153"/>
        <v>1</v>
      </c>
      <c r="BL78" s="27" t="str">
        <f t="shared" ca="1" si="155"/>
        <v>-</v>
      </c>
      <c r="BM78" s="27" t="str">
        <f t="shared" ca="1" si="155"/>
        <v>-</v>
      </c>
      <c r="BN78" s="27">
        <f t="shared" ca="1" si="156"/>
        <v>0</v>
      </c>
      <c r="BO78" s="27">
        <f t="shared" ca="1" si="156"/>
        <v>0</v>
      </c>
      <c r="BP78" s="27">
        <f t="shared" ca="1" si="156"/>
        <v>0</v>
      </c>
      <c r="BQ78" s="27">
        <f t="shared" ca="1" si="156"/>
        <v>0</v>
      </c>
      <c r="BR78" s="27" t="str">
        <f t="shared" ca="1" si="156"/>
        <v>-</v>
      </c>
      <c r="BS78" s="27" t="str">
        <f t="shared" ca="1" si="156"/>
        <v>-</v>
      </c>
      <c r="BT78" s="27" t="str">
        <f t="shared" ca="1" si="156"/>
        <v>-</v>
      </c>
      <c r="BU78" s="27" t="str">
        <f t="shared" ca="1" si="156"/>
        <v>-</v>
      </c>
      <c r="BV78" s="27" t="str">
        <f t="shared" ca="1" si="156"/>
        <v>-</v>
      </c>
      <c r="BW78" s="27" t="str">
        <f t="shared" ca="1" si="157"/>
        <v>-</v>
      </c>
      <c r="BX78" s="27" t="str">
        <f t="shared" ca="1" si="157"/>
        <v>-</v>
      </c>
      <c r="BY78" s="27" t="str">
        <f t="shared" ca="1" si="157"/>
        <v>-</v>
      </c>
      <c r="BZ78" s="27" t="str">
        <f t="shared" ca="1" si="157"/>
        <v>-</v>
      </c>
      <c r="CA78" s="27">
        <f t="shared" ca="1" si="157"/>
        <v>2</v>
      </c>
      <c r="CB78" s="27" t="str">
        <f t="shared" ca="1" si="157"/>
        <v>-</v>
      </c>
      <c r="CC78" s="27" t="str">
        <f t="shared" ca="1" si="157"/>
        <v>-</v>
      </c>
      <c r="CD78" s="27" t="str">
        <f t="shared" ca="1" si="157"/>
        <v>-</v>
      </c>
      <c r="CE78" s="27" t="str">
        <f t="shared" ca="1" si="157"/>
        <v>-</v>
      </c>
      <c r="CF78" s="27" t="str">
        <f t="shared" ca="1" si="157"/>
        <v>-</v>
      </c>
      <c r="CG78" s="27" t="str">
        <f t="shared" ca="1" si="157"/>
        <v>-</v>
      </c>
      <c r="CH78" s="27">
        <f t="shared" ca="1" si="157"/>
        <v>0</v>
      </c>
      <c r="CI78" s="27" t="str">
        <f t="shared" ca="1" si="158"/>
        <v>-</v>
      </c>
      <c r="CJ78" s="27">
        <f t="shared" ca="1" si="158"/>
        <v>1</v>
      </c>
      <c r="CK78" s="27">
        <f t="shared" ca="1" si="158"/>
        <v>0</v>
      </c>
      <c r="CL78" s="27">
        <f t="shared" ca="1" si="158"/>
        <v>1</v>
      </c>
      <c r="CM78" s="27">
        <f t="shared" ca="1" si="158"/>
        <v>1</v>
      </c>
      <c r="CN78" s="27">
        <f t="shared" ca="1" si="158"/>
        <v>1</v>
      </c>
      <c r="CO78" s="27">
        <f t="shared" ca="1" si="158"/>
        <v>0</v>
      </c>
      <c r="CP78" s="27">
        <f t="shared" ca="1" si="158"/>
        <v>0</v>
      </c>
      <c r="CQ78" s="27">
        <f t="shared" ca="1" si="158"/>
        <v>0</v>
      </c>
      <c r="CR78" s="27">
        <f t="shared" ca="1" si="158"/>
        <v>-0.04</v>
      </c>
      <c r="CS78" s="27">
        <f t="shared" ca="1" si="159"/>
        <v>0.96</v>
      </c>
      <c r="CT78" s="27">
        <f t="shared" ca="1" si="159"/>
        <v>1.8</v>
      </c>
      <c r="CU78" s="27">
        <f t="shared" ca="1" si="159"/>
        <v>0.64</v>
      </c>
      <c r="CV78" s="27">
        <f t="shared" ca="1" si="159"/>
        <v>0.21</v>
      </c>
      <c r="CW78" s="27">
        <f t="shared" ca="1" si="159"/>
        <v>0.19</v>
      </c>
      <c r="CX78" s="27">
        <f t="shared" ca="1" si="159"/>
        <v>0</v>
      </c>
      <c r="CY78" s="27">
        <f t="shared" ca="1" si="159"/>
        <v>1</v>
      </c>
      <c r="CZ78" s="27">
        <f t="shared" ca="1" si="159"/>
        <v>0</v>
      </c>
      <c r="DA78" s="27">
        <f t="shared" ca="1" si="159"/>
        <v>0</v>
      </c>
      <c r="DB78" s="27">
        <f t="shared" ca="1" si="159"/>
        <v>0</v>
      </c>
      <c r="DC78" s="27">
        <f t="shared" ca="1" si="159"/>
        <v>0</v>
      </c>
      <c r="DD78" s="27">
        <f t="shared" ca="1" si="159"/>
        <v>0</v>
      </c>
      <c r="DE78" s="27">
        <f t="shared" ca="1" si="159"/>
        <v>0</v>
      </c>
      <c r="DF78" s="27">
        <f t="shared" ca="1" si="159"/>
        <v>0</v>
      </c>
      <c r="DG78" s="27" t="str">
        <f t="shared" ca="1" si="160"/>
        <v>-</v>
      </c>
      <c r="DH78" s="27" t="str">
        <f t="shared" ca="1" si="160"/>
        <v>-</v>
      </c>
      <c r="DI78" s="27" t="str">
        <f t="shared" ca="1" si="160"/>
        <v>-</v>
      </c>
      <c r="DJ78" s="27" t="str">
        <f t="shared" ca="1" si="160"/>
        <v>-</v>
      </c>
      <c r="DK78" s="27" t="str">
        <f t="shared" ca="1" si="160"/>
        <v>-</v>
      </c>
      <c r="DL78" s="27" t="str">
        <f t="shared" ca="1" si="161"/>
        <v>-</v>
      </c>
      <c r="DM78" s="27" t="b">
        <f t="shared" ca="1" si="161"/>
        <v>0</v>
      </c>
      <c r="DN78" s="27" t="b">
        <f t="shared" ca="1" si="161"/>
        <v>1</v>
      </c>
      <c r="DO78" s="27" t="b">
        <f t="shared" ca="1" si="161"/>
        <v>0</v>
      </c>
      <c r="DP78" s="27">
        <f t="shared" ca="1" si="161"/>
        <v>0</v>
      </c>
      <c r="DQ78" s="27" t="str">
        <f t="shared" ca="1" si="161"/>
        <v>-</v>
      </c>
      <c r="DR78" s="27" t="str">
        <f t="shared" ca="1" si="161"/>
        <v>-</v>
      </c>
      <c r="DS78" s="27" t="str">
        <f t="shared" ca="1" si="161"/>
        <v>-</v>
      </c>
      <c r="DT78" s="27" t="str">
        <f t="shared" ca="1" si="161"/>
        <v>-</v>
      </c>
      <c r="DU78" s="27" t="str">
        <f t="shared" ca="1" si="161"/>
        <v>-</v>
      </c>
      <c r="DV78" s="27" t="b">
        <f t="shared" ca="1" si="161"/>
        <v>1</v>
      </c>
      <c r="DW78" s="27" t="str">
        <f t="shared" ca="1" si="161"/>
        <v>-</v>
      </c>
      <c r="DX78" s="27">
        <f t="shared" ca="1" si="161"/>
        <v>0</v>
      </c>
      <c r="DY78" s="27" t="str">
        <f t="shared" ca="1" si="161"/>
        <v>-</v>
      </c>
      <c r="DZ78" s="27" t="str">
        <f t="shared" ca="1" si="161"/>
        <v>-</v>
      </c>
      <c r="EA78" s="27">
        <f t="shared" ca="1" si="162"/>
        <v>500</v>
      </c>
      <c r="EB78" s="27">
        <f t="shared" ca="1" si="162"/>
        <v>500</v>
      </c>
      <c r="EC78" s="27">
        <f t="shared" ca="1" si="162"/>
        <v>1</v>
      </c>
      <c r="ED78" s="27">
        <f t="shared" ca="1" si="162"/>
        <v>0</v>
      </c>
      <c r="EE78" s="27">
        <f t="shared" ca="1" si="162"/>
        <v>1</v>
      </c>
      <c r="EF78" s="27">
        <f t="shared" ca="1" si="162"/>
        <v>1</v>
      </c>
      <c r="EG78" s="27">
        <f t="shared" ca="1" si="162"/>
        <v>0</v>
      </c>
      <c r="EH78" s="27" t="str">
        <f t="shared" ca="1" si="162"/>
        <v>-</v>
      </c>
      <c r="EI78" s="27" t="str">
        <f t="shared" ca="1" si="162"/>
        <v>-</v>
      </c>
      <c r="EJ78" s="27" t="str">
        <f t="shared" ca="1" si="162"/>
        <v>-</v>
      </c>
      <c r="EK78" s="27" t="str">
        <f t="shared" ca="1" si="162"/>
        <v>-</v>
      </c>
      <c r="EL78" s="27">
        <f t="shared" ca="1" si="163"/>
        <v>1</v>
      </c>
      <c r="EM78" s="27">
        <f t="shared" ca="1" si="163"/>
        <v>1</v>
      </c>
      <c r="EN78" s="27">
        <f t="shared" ca="1" si="163"/>
        <v>1</v>
      </c>
      <c r="EO78" s="27">
        <f t="shared" ca="1" si="163"/>
        <v>0</v>
      </c>
      <c r="EP78" s="27" t="str">
        <f t="shared" ca="1" si="163"/>
        <v>-</v>
      </c>
      <c r="EQ78" s="27" t="str">
        <f t="shared" ca="1" si="163"/>
        <v>-</v>
      </c>
      <c r="ER78" s="27">
        <f t="shared" ca="1" si="163"/>
        <v>0</v>
      </c>
      <c r="ES78" s="27">
        <f t="shared" ca="1" si="163"/>
        <v>0</v>
      </c>
      <c r="ET78" s="34">
        <v>0</v>
      </c>
    </row>
    <row r="79" spans="1:150" outlineLevel="3">
      <c r="A79" s="31">
        <f t="shared" si="148"/>
        <v>74</v>
      </c>
      <c r="B79" s="37">
        <f t="shared" ca="1" si="171"/>
        <v>23</v>
      </c>
      <c r="C79">
        <f t="shared" ca="1" si="164"/>
        <v>20</v>
      </c>
      <c r="D79" t="b">
        <f t="shared" ca="1" si="149"/>
        <v>0</v>
      </c>
      <c r="E79" t="b">
        <v>0</v>
      </c>
      <c r="F79" t="b">
        <f t="shared" ca="1" si="165"/>
        <v>0</v>
      </c>
      <c r="G79" s="45">
        <f t="shared" ca="1" si="150"/>
        <v>212</v>
      </c>
      <c r="H79" s="47" t="str">
        <f ca="1">IF($CA79&lt;3,"M-M","Mat")&amp;IF($CF79=TRUE,"&amp;BBT","")&amp;IF($DX79&lt;&gt;0,"-mate EL","")&amp;IF($DM79," Aut","")&amp;IF($DN79," Win","")&amp;IF($DO79," Spr","")&amp;" Scan "&amp;$DP79&amp;" (F"&amp;3+IFERROR(1*$AP79,0)&amp;3+IFERROR(1*$AS79,0)&amp;"N"&amp;$AX79&amp;$AY79&amp;")"</f>
        <v>M-M Spr Scan 3 (F33N11)</v>
      </c>
      <c r="I79" s="13" t="str">
        <f ca="1">IF(MATCH(H79,H$5:H79,0)=(COUNTA(H$5:H79)),"-","Dup")</f>
        <v>-</v>
      </c>
      <c r="J79" s="27" t="str">
        <f t="shared" ca="1" si="151"/>
        <v>-</v>
      </c>
      <c r="K79" s="27" t="str">
        <f t="shared" ca="1" si="151"/>
        <v>-</v>
      </c>
      <c r="L79" s="27" t="str">
        <f t="shared" ca="1" si="173"/>
        <v>-</v>
      </c>
      <c r="M79" s="27" t="str">
        <f t="shared" ca="1" si="173"/>
        <v>-</v>
      </c>
      <c r="N79" s="27" t="str">
        <f t="shared" ca="1" si="173"/>
        <v>-</v>
      </c>
      <c r="O79" s="27" t="str">
        <f t="shared" ca="1" si="173"/>
        <v>-</v>
      </c>
      <c r="P79" s="27" t="str">
        <f t="shared" ca="1" si="173"/>
        <v>-</v>
      </c>
      <c r="Q79" s="27">
        <f t="shared" ca="1" si="173"/>
        <v>0</v>
      </c>
      <c r="R79" s="27">
        <f t="shared" ca="1" si="173"/>
        <v>0</v>
      </c>
      <c r="S79" s="27" t="str">
        <f t="shared" ca="1" si="173"/>
        <v>-</v>
      </c>
      <c r="T79" s="27" t="str">
        <f t="shared" ca="1" si="173"/>
        <v>-</v>
      </c>
      <c r="U79" s="27" t="str">
        <f t="shared" ca="1" si="174"/>
        <v>-</v>
      </c>
      <c r="V79" s="27">
        <f t="shared" ca="1" si="173"/>
        <v>1</v>
      </c>
      <c r="W79" s="27">
        <f t="shared" ca="1" si="174"/>
        <v>1</v>
      </c>
      <c r="X79" s="27" t="str">
        <f t="shared" ca="1" si="174"/>
        <v>-</v>
      </c>
      <c r="Y79" s="27" t="str">
        <f t="shared" ca="1" si="174"/>
        <v>-</v>
      </c>
      <c r="Z79" s="27" t="str">
        <f t="shared" ca="1" si="174"/>
        <v>-</v>
      </c>
      <c r="AA79" s="27" t="str">
        <f t="shared" ca="1" si="174"/>
        <v>-</v>
      </c>
      <c r="AB79" s="27" t="str">
        <f t="shared" ca="1" si="174"/>
        <v>-</v>
      </c>
      <c r="AC79" s="27">
        <f t="shared" ca="1" si="174"/>
        <v>1</v>
      </c>
      <c r="AD79" s="27" t="str">
        <f t="shared" ca="1" si="174"/>
        <v>-</v>
      </c>
      <c r="AE79" s="27" t="str">
        <f t="shared" ca="1" si="174"/>
        <v>-</v>
      </c>
      <c r="AF79" s="27" t="str">
        <f t="shared" ca="1" si="174"/>
        <v>-</v>
      </c>
      <c r="AG79" s="27" t="str">
        <f t="shared" ca="1" si="174"/>
        <v>-</v>
      </c>
      <c r="AH79" s="27" t="str">
        <f t="shared" ca="1" si="174"/>
        <v>-</v>
      </c>
      <c r="AI79" s="27" t="str">
        <f t="shared" ca="1" si="174"/>
        <v>-</v>
      </c>
      <c r="AJ79" s="27" t="str">
        <f t="shared" ca="1" si="175"/>
        <v>-</v>
      </c>
      <c r="AK79" s="27" t="str">
        <f t="shared" ca="1" si="175"/>
        <v>-</v>
      </c>
      <c r="AL79" s="27" t="str">
        <f t="shared" ca="1" si="175"/>
        <v>-</v>
      </c>
      <c r="AM79" s="27" t="str">
        <f t="shared" ca="1" si="175"/>
        <v>-</v>
      </c>
      <c r="AN79" s="27" t="str">
        <f t="shared" ca="1" si="175"/>
        <v>-</v>
      </c>
      <c r="AO79" s="27" t="str">
        <f t="shared" ca="1" si="169"/>
        <v>-</v>
      </c>
      <c r="AP79" s="27" t="str">
        <f t="shared" ca="1" si="169"/>
        <v>-</v>
      </c>
      <c r="AQ79" s="27" t="str">
        <f t="shared" ca="1" si="169"/>
        <v>-</v>
      </c>
      <c r="AR79" s="27" t="str">
        <f t="shared" ca="1" si="169"/>
        <v>-</v>
      </c>
      <c r="AS79" s="27" t="str">
        <f t="shared" ca="1" si="169"/>
        <v>-</v>
      </c>
      <c r="AT79" s="27" t="str">
        <f t="shared" ca="1" si="152"/>
        <v>-</v>
      </c>
      <c r="AU79" s="27" t="str">
        <f t="shared" ca="1" si="152"/>
        <v>-</v>
      </c>
      <c r="AV79" s="27" t="str">
        <f t="shared" ca="1" si="152"/>
        <v>-</v>
      </c>
      <c r="AW79" s="27" t="str">
        <f t="shared" ca="1" si="152"/>
        <v>-</v>
      </c>
      <c r="AX79" s="50">
        <f t="shared" ca="1" si="172"/>
        <v>1</v>
      </c>
      <c r="AY79" s="50">
        <f t="shared" ca="1" si="170"/>
        <v>1</v>
      </c>
      <c r="AZ79" s="27">
        <f t="shared" ca="1" si="153"/>
        <v>0</v>
      </c>
      <c r="BA79" s="27">
        <f t="shared" ca="1" si="153"/>
        <v>1</v>
      </c>
      <c r="BB79" s="27">
        <f t="shared" ca="1" si="153"/>
        <v>-1</v>
      </c>
      <c r="BC79" s="27" t="str">
        <f t="shared" ca="1" si="154"/>
        <v>-</v>
      </c>
      <c r="BD79" s="27" t="str">
        <f t="shared" ca="1" si="154"/>
        <v>-</v>
      </c>
      <c r="BE79" s="27" t="str">
        <f t="shared" ca="1" si="154"/>
        <v>-</v>
      </c>
      <c r="BF79" s="27" t="str">
        <f t="shared" ca="1" si="154"/>
        <v>-</v>
      </c>
      <c r="BG79" s="27" t="str">
        <f t="shared" ca="1" si="154"/>
        <v>-</v>
      </c>
      <c r="BH79" s="27">
        <f t="shared" ca="1" si="153"/>
        <v>0.3</v>
      </c>
      <c r="BI79" s="27">
        <f t="shared" ca="1" si="153"/>
        <v>0.7</v>
      </c>
      <c r="BJ79" s="27">
        <f t="shared" ca="1" si="153"/>
        <v>-0.2</v>
      </c>
      <c r="BK79" s="27">
        <f t="shared" ca="1" si="153"/>
        <v>1.4</v>
      </c>
      <c r="BL79" s="27" t="str">
        <f t="shared" ca="1" si="155"/>
        <v>-</v>
      </c>
      <c r="BM79" s="27" t="str">
        <f t="shared" ca="1" si="155"/>
        <v>-</v>
      </c>
      <c r="BN79" s="27">
        <f t="shared" ca="1" si="156"/>
        <v>0</v>
      </c>
      <c r="BO79" s="27">
        <f t="shared" ca="1" si="156"/>
        <v>0</v>
      </c>
      <c r="BP79" s="27">
        <f t="shared" ca="1" si="156"/>
        <v>0</v>
      </c>
      <c r="BQ79" s="27">
        <f t="shared" ca="1" si="156"/>
        <v>0</v>
      </c>
      <c r="BR79" s="27" t="str">
        <f t="shared" ca="1" si="156"/>
        <v>-</v>
      </c>
      <c r="BS79" s="27" t="str">
        <f t="shared" ca="1" si="156"/>
        <v>-</v>
      </c>
      <c r="BT79" s="27" t="str">
        <f t="shared" ca="1" si="156"/>
        <v>-</v>
      </c>
      <c r="BU79" s="27" t="str">
        <f t="shared" ca="1" si="156"/>
        <v>-</v>
      </c>
      <c r="BV79" s="27" t="str">
        <f t="shared" ca="1" si="156"/>
        <v>-</v>
      </c>
      <c r="BW79" s="27" t="str">
        <f t="shared" ca="1" si="157"/>
        <v>-</v>
      </c>
      <c r="BX79" s="27" t="str">
        <f t="shared" ca="1" si="157"/>
        <v>-</v>
      </c>
      <c r="BY79" s="27" t="str">
        <f t="shared" ca="1" si="157"/>
        <v>-</v>
      </c>
      <c r="BZ79" s="27" t="str">
        <f t="shared" ca="1" si="157"/>
        <v>-</v>
      </c>
      <c r="CA79" s="27">
        <f t="shared" ca="1" si="157"/>
        <v>2</v>
      </c>
      <c r="CB79" s="27" t="str">
        <f t="shared" ca="1" si="157"/>
        <v>-</v>
      </c>
      <c r="CC79" s="27" t="str">
        <f t="shared" ca="1" si="157"/>
        <v>-</v>
      </c>
      <c r="CD79" s="27" t="str">
        <f t="shared" ca="1" si="157"/>
        <v>-</v>
      </c>
      <c r="CE79" s="27" t="str">
        <f t="shared" ca="1" si="157"/>
        <v>-</v>
      </c>
      <c r="CF79" s="27" t="str">
        <f t="shared" ca="1" si="157"/>
        <v>-</v>
      </c>
      <c r="CG79" s="27" t="str">
        <f t="shared" ca="1" si="157"/>
        <v>-</v>
      </c>
      <c r="CH79" s="27">
        <f t="shared" ca="1" si="157"/>
        <v>0</v>
      </c>
      <c r="CI79" s="27" t="str">
        <f t="shared" ca="1" si="158"/>
        <v>-</v>
      </c>
      <c r="CJ79" s="27">
        <f t="shared" ca="1" si="158"/>
        <v>1</v>
      </c>
      <c r="CK79" s="27">
        <f t="shared" ca="1" si="158"/>
        <v>0</v>
      </c>
      <c r="CL79" s="27">
        <f t="shared" ca="1" si="158"/>
        <v>1</v>
      </c>
      <c r="CM79" s="27">
        <f t="shared" ca="1" si="158"/>
        <v>1</v>
      </c>
      <c r="CN79" s="27">
        <f t="shared" ca="1" si="158"/>
        <v>1</v>
      </c>
      <c r="CO79" s="27">
        <f t="shared" ca="1" si="158"/>
        <v>0</v>
      </c>
      <c r="CP79" s="27">
        <f t="shared" ca="1" si="158"/>
        <v>0</v>
      </c>
      <c r="CQ79" s="27">
        <f t="shared" ca="1" si="158"/>
        <v>0</v>
      </c>
      <c r="CR79" s="27">
        <f t="shared" ca="1" si="158"/>
        <v>-0.04</v>
      </c>
      <c r="CS79" s="27">
        <f t="shared" ca="1" si="159"/>
        <v>0.96</v>
      </c>
      <c r="CT79" s="27">
        <f t="shared" ca="1" si="159"/>
        <v>1.8</v>
      </c>
      <c r="CU79" s="27">
        <f t="shared" ca="1" si="159"/>
        <v>0.64</v>
      </c>
      <c r="CV79" s="27">
        <f t="shared" ca="1" si="159"/>
        <v>0.21</v>
      </c>
      <c r="CW79" s="27">
        <f t="shared" ca="1" si="159"/>
        <v>0.19</v>
      </c>
      <c r="CX79" s="27">
        <f t="shared" ca="1" si="159"/>
        <v>0</v>
      </c>
      <c r="CY79" s="27">
        <f t="shared" ca="1" si="159"/>
        <v>1</v>
      </c>
      <c r="CZ79" s="27">
        <f t="shared" ca="1" si="159"/>
        <v>0</v>
      </c>
      <c r="DA79" s="27">
        <f t="shared" ca="1" si="159"/>
        <v>0</v>
      </c>
      <c r="DB79" s="27">
        <f t="shared" ca="1" si="159"/>
        <v>0</v>
      </c>
      <c r="DC79" s="27">
        <f t="shared" ca="1" si="159"/>
        <v>0</v>
      </c>
      <c r="DD79" s="27">
        <f t="shared" ca="1" si="159"/>
        <v>0</v>
      </c>
      <c r="DE79" s="27">
        <f t="shared" ca="1" si="159"/>
        <v>0</v>
      </c>
      <c r="DF79" s="27">
        <f t="shared" ca="1" si="159"/>
        <v>0</v>
      </c>
      <c r="DG79" s="27" t="str">
        <f t="shared" ca="1" si="160"/>
        <v>-</v>
      </c>
      <c r="DH79" s="27" t="str">
        <f t="shared" ca="1" si="160"/>
        <v>-</v>
      </c>
      <c r="DI79" s="27" t="str">
        <f t="shared" ca="1" si="160"/>
        <v>-</v>
      </c>
      <c r="DJ79" s="27" t="str">
        <f t="shared" ca="1" si="160"/>
        <v>-</v>
      </c>
      <c r="DK79" s="27" t="str">
        <f t="shared" ca="1" si="160"/>
        <v>-</v>
      </c>
      <c r="DL79" s="27" t="str">
        <f t="shared" ca="1" si="161"/>
        <v>-</v>
      </c>
      <c r="DM79" s="27" t="b">
        <f t="shared" ca="1" si="161"/>
        <v>0</v>
      </c>
      <c r="DN79" s="27" t="b">
        <f t="shared" ca="1" si="161"/>
        <v>0</v>
      </c>
      <c r="DO79" s="27" t="b">
        <f t="shared" ca="1" si="161"/>
        <v>1</v>
      </c>
      <c r="DP79" s="27">
        <f t="shared" ca="1" si="161"/>
        <v>3</v>
      </c>
      <c r="DQ79" s="27" t="str">
        <f t="shared" ca="1" si="161"/>
        <v>-</v>
      </c>
      <c r="DR79" s="27" t="str">
        <f t="shared" ca="1" si="161"/>
        <v>-</v>
      </c>
      <c r="DS79" s="27" t="str">
        <f t="shared" ca="1" si="161"/>
        <v>-</v>
      </c>
      <c r="DT79" s="27" t="str">
        <f t="shared" ca="1" si="161"/>
        <v>-</v>
      </c>
      <c r="DU79" s="27" t="str">
        <f t="shared" ca="1" si="161"/>
        <v>-</v>
      </c>
      <c r="DV79" s="27" t="b">
        <f t="shared" ca="1" si="161"/>
        <v>1</v>
      </c>
      <c r="DW79" s="27" t="str">
        <f t="shared" ca="1" si="161"/>
        <v>-</v>
      </c>
      <c r="DX79" s="27">
        <f t="shared" ca="1" si="161"/>
        <v>0</v>
      </c>
      <c r="DY79" s="27" t="str">
        <f t="shared" ca="1" si="161"/>
        <v>-</v>
      </c>
      <c r="DZ79" s="27" t="str">
        <f t="shared" ca="1" si="161"/>
        <v>-</v>
      </c>
      <c r="EA79" s="27">
        <f t="shared" ca="1" si="162"/>
        <v>500</v>
      </c>
      <c r="EB79" s="27">
        <f t="shared" ca="1" si="162"/>
        <v>500</v>
      </c>
      <c r="EC79" s="27">
        <f t="shared" ca="1" si="162"/>
        <v>1</v>
      </c>
      <c r="ED79" s="27">
        <f t="shared" ca="1" si="162"/>
        <v>0</v>
      </c>
      <c r="EE79" s="27">
        <f t="shared" ca="1" si="162"/>
        <v>1</v>
      </c>
      <c r="EF79" s="27">
        <f t="shared" ca="1" si="162"/>
        <v>1</v>
      </c>
      <c r="EG79" s="27">
        <f t="shared" ca="1" si="162"/>
        <v>0</v>
      </c>
      <c r="EH79" s="27" t="str">
        <f t="shared" ca="1" si="162"/>
        <v>-</v>
      </c>
      <c r="EI79" s="27" t="str">
        <f t="shared" ca="1" si="162"/>
        <v>-</v>
      </c>
      <c r="EJ79" s="27" t="str">
        <f t="shared" ca="1" si="162"/>
        <v>-</v>
      </c>
      <c r="EK79" s="27" t="str">
        <f t="shared" ca="1" si="162"/>
        <v>-</v>
      </c>
      <c r="EL79" s="27">
        <f t="shared" ca="1" si="163"/>
        <v>1</v>
      </c>
      <c r="EM79" s="27">
        <f t="shared" ca="1" si="163"/>
        <v>1</v>
      </c>
      <c r="EN79" s="27">
        <f t="shared" ca="1" si="163"/>
        <v>1</v>
      </c>
      <c r="EO79" s="27">
        <f t="shared" ca="1" si="163"/>
        <v>0</v>
      </c>
      <c r="EP79" s="27" t="str">
        <f t="shared" ca="1" si="163"/>
        <v>-</v>
      </c>
      <c r="EQ79" s="27" t="str">
        <f t="shared" ca="1" si="163"/>
        <v>-</v>
      </c>
      <c r="ER79" s="27">
        <f t="shared" ca="1" si="163"/>
        <v>0</v>
      </c>
      <c r="ES79" s="27">
        <f t="shared" ca="1" si="163"/>
        <v>0</v>
      </c>
      <c r="ET79" s="34">
        <v>0</v>
      </c>
    </row>
    <row r="80" spans="1:150" outlineLevel="3">
      <c r="A80" s="31">
        <f t="shared" si="148"/>
        <v>75</v>
      </c>
      <c r="B80" s="37">
        <f t="shared" ca="1" si="171"/>
        <v>24</v>
      </c>
      <c r="C80">
        <f t="shared" ca="1" si="164"/>
        <v>20</v>
      </c>
      <c r="D80" t="b">
        <f t="shared" ca="1" si="149"/>
        <v>1</v>
      </c>
      <c r="E80" t="b">
        <v>0</v>
      </c>
      <c r="F80" t="b">
        <f t="shared" ca="1" si="165"/>
        <v>1</v>
      </c>
      <c r="G80" s="45">
        <f t="shared" ca="1" si="150"/>
        <v>212</v>
      </c>
      <c r="H80" s="47" t="str">
        <f ca="1">IF($CA80&lt;3,"M-M","Mat")&amp;IF($CF80=TRUE,"&amp;BBT","")&amp;IF($DX80&lt;&gt;0,"-mate EL","")&amp;IF($DM80," Aut","")&amp;IF($DN80," Win","")&amp;IF($DO80," Spr","")&amp;" Scan "&amp;$DP80&amp;" (F"&amp;3+IFERROR(1*$AP80,0)&amp;3+IFERROR(1*$AS80,0)&amp;"N"&amp;$AX80&amp;$AY80&amp;")"</f>
        <v>M-M Spr Scan 2 (F33N11)</v>
      </c>
      <c r="I80" s="13" t="str">
        <f ca="1">IF(MATCH(H80,H$5:H80,0)=(COUNTA(H$5:H80)),"-","Dup")</f>
        <v>-</v>
      </c>
      <c r="J80" s="27" t="str">
        <f t="shared" ca="1" si="151"/>
        <v>-</v>
      </c>
      <c r="K80" s="27" t="str">
        <f t="shared" ca="1" si="151"/>
        <v>-</v>
      </c>
      <c r="L80" s="27" t="str">
        <f t="shared" ca="1" si="173"/>
        <v>-</v>
      </c>
      <c r="M80" s="27" t="str">
        <f t="shared" ca="1" si="173"/>
        <v>-</v>
      </c>
      <c r="N80" s="27" t="str">
        <f t="shared" ca="1" si="173"/>
        <v>-</v>
      </c>
      <c r="O80" s="27" t="str">
        <f t="shared" ca="1" si="173"/>
        <v>-</v>
      </c>
      <c r="P80" s="27" t="str">
        <f t="shared" ca="1" si="173"/>
        <v>-</v>
      </c>
      <c r="Q80" s="27">
        <f t="shared" ca="1" si="173"/>
        <v>0</v>
      </c>
      <c r="R80" s="27">
        <f t="shared" ca="1" si="173"/>
        <v>0</v>
      </c>
      <c r="S80" s="27" t="str">
        <f t="shared" ca="1" si="173"/>
        <v>-</v>
      </c>
      <c r="T80" s="27" t="str">
        <f t="shared" ca="1" si="173"/>
        <v>-</v>
      </c>
      <c r="U80" s="27" t="str">
        <f t="shared" ca="1" si="174"/>
        <v>-</v>
      </c>
      <c r="V80" s="27">
        <f t="shared" ca="1" si="173"/>
        <v>1</v>
      </c>
      <c r="W80" s="27">
        <f t="shared" ca="1" si="174"/>
        <v>1</v>
      </c>
      <c r="X80" s="27" t="str">
        <f t="shared" ca="1" si="174"/>
        <v>-</v>
      </c>
      <c r="Y80" s="27" t="str">
        <f t="shared" ca="1" si="174"/>
        <v>-</v>
      </c>
      <c r="Z80" s="27" t="str">
        <f t="shared" ca="1" si="174"/>
        <v>-</v>
      </c>
      <c r="AA80" s="27" t="str">
        <f t="shared" ca="1" si="174"/>
        <v>-</v>
      </c>
      <c r="AB80" s="27" t="str">
        <f t="shared" ca="1" si="174"/>
        <v>-</v>
      </c>
      <c r="AC80" s="27">
        <f t="shared" ca="1" si="174"/>
        <v>1</v>
      </c>
      <c r="AD80" s="27" t="str">
        <f t="shared" ca="1" si="174"/>
        <v>-</v>
      </c>
      <c r="AE80" s="27" t="str">
        <f t="shared" ca="1" si="174"/>
        <v>-</v>
      </c>
      <c r="AF80" s="27" t="str">
        <f t="shared" ca="1" si="174"/>
        <v>-</v>
      </c>
      <c r="AG80" s="27" t="str">
        <f t="shared" ca="1" si="174"/>
        <v>-</v>
      </c>
      <c r="AH80" s="27" t="str">
        <f t="shared" ca="1" si="174"/>
        <v>-</v>
      </c>
      <c r="AI80" s="27" t="str">
        <f t="shared" ca="1" si="174"/>
        <v>-</v>
      </c>
      <c r="AJ80" s="27" t="str">
        <f t="shared" ca="1" si="175"/>
        <v>-</v>
      </c>
      <c r="AK80" s="27" t="str">
        <f t="shared" ca="1" si="175"/>
        <v>-</v>
      </c>
      <c r="AL80" s="27" t="str">
        <f t="shared" ca="1" si="175"/>
        <v>-</v>
      </c>
      <c r="AM80" s="27" t="str">
        <f t="shared" ca="1" si="175"/>
        <v>-</v>
      </c>
      <c r="AN80" s="27" t="str">
        <f t="shared" ca="1" si="175"/>
        <v>-</v>
      </c>
      <c r="AO80" s="27" t="str">
        <f t="shared" ca="1" si="169"/>
        <v>-</v>
      </c>
      <c r="AP80" s="27" t="str">
        <f t="shared" ca="1" si="169"/>
        <v>-</v>
      </c>
      <c r="AQ80" s="27" t="str">
        <f t="shared" ca="1" si="169"/>
        <v>-</v>
      </c>
      <c r="AR80" s="27" t="str">
        <f t="shared" ca="1" si="169"/>
        <v>-</v>
      </c>
      <c r="AS80" s="27" t="str">
        <f t="shared" ca="1" si="169"/>
        <v>-</v>
      </c>
      <c r="AT80" s="27" t="str">
        <f t="shared" ca="1" si="152"/>
        <v>-</v>
      </c>
      <c r="AU80" s="27" t="str">
        <f t="shared" ca="1" si="152"/>
        <v>-</v>
      </c>
      <c r="AV80" s="27" t="str">
        <f t="shared" ca="1" si="152"/>
        <v>-</v>
      </c>
      <c r="AW80" s="27" t="str">
        <f t="shared" ca="1" si="152"/>
        <v>-</v>
      </c>
      <c r="AX80" s="50">
        <f t="shared" ca="1" si="172"/>
        <v>1</v>
      </c>
      <c r="AY80" s="50">
        <f t="shared" ca="1" si="170"/>
        <v>1</v>
      </c>
      <c r="AZ80" s="27">
        <f t="shared" ca="1" si="153"/>
        <v>0</v>
      </c>
      <c r="BA80" s="27">
        <f t="shared" ca="1" si="153"/>
        <v>1</v>
      </c>
      <c r="BB80" s="27">
        <f t="shared" ca="1" si="153"/>
        <v>-1</v>
      </c>
      <c r="BC80" s="27" t="str">
        <f t="shared" ca="1" si="154"/>
        <v>-</v>
      </c>
      <c r="BD80" s="27" t="str">
        <f t="shared" ca="1" si="154"/>
        <v>-</v>
      </c>
      <c r="BE80" s="27" t="str">
        <f t="shared" ca="1" si="154"/>
        <v>-</v>
      </c>
      <c r="BF80" s="27" t="str">
        <f t="shared" ca="1" si="154"/>
        <v>-</v>
      </c>
      <c r="BG80" s="27" t="str">
        <f t="shared" ca="1" si="154"/>
        <v>-</v>
      </c>
      <c r="BH80" s="27">
        <f t="shared" ca="1" si="153"/>
        <v>0.3</v>
      </c>
      <c r="BI80" s="27">
        <f t="shared" ca="1" si="153"/>
        <v>0.7</v>
      </c>
      <c r="BJ80" s="27">
        <f t="shared" ca="1" si="153"/>
        <v>-0.2</v>
      </c>
      <c r="BK80" s="27">
        <f t="shared" ca="1" si="153"/>
        <v>1.4</v>
      </c>
      <c r="BL80" s="27" t="str">
        <f t="shared" ca="1" si="155"/>
        <v>-</v>
      </c>
      <c r="BM80" s="27" t="str">
        <f t="shared" ca="1" si="155"/>
        <v>-</v>
      </c>
      <c r="BN80" s="27">
        <f t="shared" ca="1" si="156"/>
        <v>0</v>
      </c>
      <c r="BO80" s="27">
        <f t="shared" ca="1" si="156"/>
        <v>0</v>
      </c>
      <c r="BP80" s="27">
        <f t="shared" ca="1" si="156"/>
        <v>0</v>
      </c>
      <c r="BQ80" s="27">
        <f t="shared" ca="1" si="156"/>
        <v>0</v>
      </c>
      <c r="BR80" s="27" t="str">
        <f t="shared" ca="1" si="156"/>
        <v>-</v>
      </c>
      <c r="BS80" s="27" t="str">
        <f t="shared" ca="1" si="156"/>
        <v>-</v>
      </c>
      <c r="BT80" s="27" t="str">
        <f t="shared" ca="1" si="156"/>
        <v>-</v>
      </c>
      <c r="BU80" s="27" t="str">
        <f t="shared" ca="1" si="156"/>
        <v>-</v>
      </c>
      <c r="BV80" s="27" t="str">
        <f t="shared" ca="1" si="156"/>
        <v>-</v>
      </c>
      <c r="BW80" s="27" t="str">
        <f t="shared" ca="1" si="157"/>
        <v>-</v>
      </c>
      <c r="BX80" s="27" t="str">
        <f t="shared" ca="1" si="157"/>
        <v>-</v>
      </c>
      <c r="BY80" s="27" t="str">
        <f t="shared" ca="1" si="157"/>
        <v>-</v>
      </c>
      <c r="BZ80" s="27" t="str">
        <f t="shared" ca="1" si="157"/>
        <v>-</v>
      </c>
      <c r="CA80" s="27">
        <f t="shared" ca="1" si="157"/>
        <v>2</v>
      </c>
      <c r="CB80" s="27" t="str">
        <f t="shared" ca="1" si="157"/>
        <v>-</v>
      </c>
      <c r="CC80" s="27" t="str">
        <f t="shared" ca="1" si="157"/>
        <v>-</v>
      </c>
      <c r="CD80" s="27" t="str">
        <f t="shared" ca="1" si="157"/>
        <v>-</v>
      </c>
      <c r="CE80" s="27" t="str">
        <f t="shared" ca="1" si="157"/>
        <v>-</v>
      </c>
      <c r="CF80" s="27" t="str">
        <f t="shared" ca="1" si="157"/>
        <v>-</v>
      </c>
      <c r="CG80" s="27" t="str">
        <f t="shared" ca="1" si="157"/>
        <v>-</v>
      </c>
      <c r="CH80" s="27">
        <f t="shared" ca="1" si="157"/>
        <v>0</v>
      </c>
      <c r="CI80" s="27" t="str">
        <f t="shared" ca="1" si="158"/>
        <v>-</v>
      </c>
      <c r="CJ80" s="27">
        <f t="shared" ca="1" si="158"/>
        <v>1</v>
      </c>
      <c r="CK80" s="27">
        <f t="shared" ca="1" si="158"/>
        <v>0</v>
      </c>
      <c r="CL80" s="27">
        <f t="shared" ca="1" si="158"/>
        <v>1</v>
      </c>
      <c r="CM80" s="27">
        <f t="shared" ca="1" si="158"/>
        <v>1</v>
      </c>
      <c r="CN80" s="27">
        <f t="shared" ca="1" si="158"/>
        <v>1</v>
      </c>
      <c r="CO80" s="27">
        <f t="shared" ca="1" si="158"/>
        <v>0</v>
      </c>
      <c r="CP80" s="27">
        <f t="shared" ca="1" si="158"/>
        <v>0</v>
      </c>
      <c r="CQ80" s="27">
        <f t="shared" ca="1" si="158"/>
        <v>0</v>
      </c>
      <c r="CR80" s="27">
        <f t="shared" ca="1" si="158"/>
        <v>-0.04</v>
      </c>
      <c r="CS80" s="27">
        <f t="shared" ca="1" si="159"/>
        <v>0.96</v>
      </c>
      <c r="CT80" s="27">
        <f t="shared" ca="1" si="159"/>
        <v>1.8</v>
      </c>
      <c r="CU80" s="27">
        <f t="shared" ca="1" si="159"/>
        <v>0.64</v>
      </c>
      <c r="CV80" s="27">
        <f t="shared" ca="1" si="159"/>
        <v>0.21</v>
      </c>
      <c r="CW80" s="27">
        <f t="shared" ca="1" si="159"/>
        <v>0.19</v>
      </c>
      <c r="CX80" s="27">
        <f t="shared" ca="1" si="159"/>
        <v>0</v>
      </c>
      <c r="CY80" s="27">
        <f t="shared" ca="1" si="159"/>
        <v>1</v>
      </c>
      <c r="CZ80" s="27">
        <f t="shared" ca="1" si="159"/>
        <v>0</v>
      </c>
      <c r="DA80" s="27">
        <f t="shared" ca="1" si="159"/>
        <v>0</v>
      </c>
      <c r="DB80" s="27">
        <f t="shared" ca="1" si="159"/>
        <v>0</v>
      </c>
      <c r="DC80" s="27">
        <f t="shared" ca="1" si="159"/>
        <v>0</v>
      </c>
      <c r="DD80" s="27">
        <f t="shared" ca="1" si="159"/>
        <v>0</v>
      </c>
      <c r="DE80" s="27">
        <f t="shared" ca="1" si="159"/>
        <v>0</v>
      </c>
      <c r="DF80" s="27">
        <f t="shared" ca="1" si="159"/>
        <v>0</v>
      </c>
      <c r="DG80" s="27" t="str">
        <f t="shared" ca="1" si="160"/>
        <v>-</v>
      </c>
      <c r="DH80" s="27" t="str">
        <f t="shared" ca="1" si="160"/>
        <v>-</v>
      </c>
      <c r="DI80" s="27" t="str">
        <f t="shared" ca="1" si="160"/>
        <v>-</v>
      </c>
      <c r="DJ80" s="27" t="str">
        <f t="shared" ca="1" si="160"/>
        <v>-</v>
      </c>
      <c r="DK80" s="27" t="str">
        <f t="shared" ca="1" si="160"/>
        <v>-</v>
      </c>
      <c r="DL80" s="27" t="str">
        <f t="shared" ca="1" si="161"/>
        <v>-</v>
      </c>
      <c r="DM80" s="27" t="b">
        <f t="shared" ca="1" si="161"/>
        <v>0</v>
      </c>
      <c r="DN80" s="27" t="b">
        <f t="shared" ca="1" si="161"/>
        <v>0</v>
      </c>
      <c r="DO80" s="27" t="b">
        <f t="shared" ca="1" si="161"/>
        <v>1</v>
      </c>
      <c r="DP80" s="27">
        <f t="shared" ca="1" si="161"/>
        <v>2</v>
      </c>
      <c r="DQ80" s="27" t="str">
        <f t="shared" ca="1" si="161"/>
        <v>-</v>
      </c>
      <c r="DR80" s="27" t="str">
        <f t="shared" ca="1" si="161"/>
        <v>-</v>
      </c>
      <c r="DS80" s="27" t="str">
        <f t="shared" ca="1" si="161"/>
        <v>-</v>
      </c>
      <c r="DT80" s="27" t="str">
        <f t="shared" ca="1" si="161"/>
        <v>-</v>
      </c>
      <c r="DU80" s="27" t="str">
        <f t="shared" ca="1" si="161"/>
        <v>-</v>
      </c>
      <c r="DV80" s="27" t="b">
        <f t="shared" ca="1" si="161"/>
        <v>1</v>
      </c>
      <c r="DW80" s="27" t="str">
        <f t="shared" ca="1" si="161"/>
        <v>-</v>
      </c>
      <c r="DX80" s="27">
        <f t="shared" ca="1" si="161"/>
        <v>0</v>
      </c>
      <c r="DY80" s="27" t="str">
        <f t="shared" ca="1" si="161"/>
        <v>-</v>
      </c>
      <c r="DZ80" s="27" t="str">
        <f t="shared" ca="1" si="161"/>
        <v>-</v>
      </c>
      <c r="EA80" s="27">
        <f t="shared" ca="1" si="162"/>
        <v>500</v>
      </c>
      <c r="EB80" s="27">
        <f t="shared" ca="1" si="162"/>
        <v>500</v>
      </c>
      <c r="EC80" s="27">
        <f t="shared" ca="1" si="162"/>
        <v>1</v>
      </c>
      <c r="ED80" s="27">
        <f t="shared" ca="1" si="162"/>
        <v>0</v>
      </c>
      <c r="EE80" s="27">
        <f t="shared" ca="1" si="162"/>
        <v>1</v>
      </c>
      <c r="EF80" s="27">
        <f t="shared" ca="1" si="162"/>
        <v>1</v>
      </c>
      <c r="EG80" s="27">
        <f t="shared" ca="1" si="162"/>
        <v>0</v>
      </c>
      <c r="EH80" s="27" t="str">
        <f t="shared" ca="1" si="162"/>
        <v>-</v>
      </c>
      <c r="EI80" s="27" t="str">
        <f t="shared" ca="1" si="162"/>
        <v>-</v>
      </c>
      <c r="EJ80" s="27" t="str">
        <f t="shared" ca="1" si="162"/>
        <v>-</v>
      </c>
      <c r="EK80" s="27" t="str">
        <f t="shared" ca="1" si="162"/>
        <v>-</v>
      </c>
      <c r="EL80" s="27">
        <f t="shared" ca="1" si="163"/>
        <v>1</v>
      </c>
      <c r="EM80" s="27">
        <f t="shared" ca="1" si="163"/>
        <v>1</v>
      </c>
      <c r="EN80" s="27">
        <f t="shared" ca="1" si="163"/>
        <v>1</v>
      </c>
      <c r="EO80" s="27">
        <f t="shared" ca="1" si="163"/>
        <v>0</v>
      </c>
      <c r="EP80" s="27" t="str">
        <f t="shared" ca="1" si="163"/>
        <v>-</v>
      </c>
      <c r="EQ80" s="27" t="str">
        <f t="shared" ca="1" si="163"/>
        <v>-</v>
      </c>
      <c r="ER80" s="27">
        <f t="shared" ca="1" si="163"/>
        <v>0</v>
      </c>
      <c r="ES80" s="27">
        <f t="shared" ca="1" si="163"/>
        <v>0</v>
      </c>
      <c r="ET80" s="34">
        <v>0</v>
      </c>
    </row>
    <row r="81" spans="1:150" outlineLevel="3">
      <c r="A81" s="31">
        <f t="shared" si="148"/>
        <v>76</v>
      </c>
      <c r="B81" s="37">
        <f t="shared" ca="1" si="171"/>
        <v>25</v>
      </c>
      <c r="C81">
        <f t="shared" ca="1" si="164"/>
        <v>20</v>
      </c>
      <c r="D81" t="b">
        <f t="shared" ca="1" si="149"/>
        <v>1</v>
      </c>
      <c r="E81" t="b">
        <v>0</v>
      </c>
      <c r="F81" t="b">
        <f t="shared" ca="1" si="165"/>
        <v>1</v>
      </c>
      <c r="G81" s="45">
        <f t="shared" ca="1" si="150"/>
        <v>49</v>
      </c>
      <c r="H81" s="47" t="str">
        <f ca="1">IF($CA81&lt;3,"M-M","Mat")&amp;IF($CF81=TRUE,"&amp;BBT","")&amp;IF($DX81&lt;&gt;0,"-mate EL","")&amp;IF($DM81," Aut","")&amp;IF($DN81," Win","")&amp;IF($DO81," Spr","")&amp;" Scan "&amp;$DP81&amp;" (F"&amp;3+IFERROR(1*$AP81,0)&amp;3+IFERROR(1*$AS81,0)&amp;"N"&amp;$AX81&amp;$AY81&amp;")"</f>
        <v>M-M Spr Scan 1 (F33N11)</v>
      </c>
      <c r="I81" s="13" t="str">
        <f ca="1">IF(MATCH(H81,H$5:H81,0)=(COUNTA(H$5:H81)),"-","Dup")</f>
        <v>-</v>
      </c>
      <c r="J81" s="27" t="str">
        <f t="shared" ca="1" si="151"/>
        <v>-</v>
      </c>
      <c r="K81" s="27" t="str">
        <f t="shared" ca="1" si="151"/>
        <v>-</v>
      </c>
      <c r="L81" s="27" t="str">
        <f t="shared" ca="1" si="173"/>
        <v>-</v>
      </c>
      <c r="M81" s="27" t="str">
        <f t="shared" ca="1" si="173"/>
        <v>-</v>
      </c>
      <c r="N81" s="27" t="str">
        <f t="shared" ca="1" si="173"/>
        <v>-</v>
      </c>
      <c r="O81" s="27" t="str">
        <f t="shared" ca="1" si="173"/>
        <v>-</v>
      </c>
      <c r="P81" s="27" t="str">
        <f t="shared" ca="1" si="173"/>
        <v>-</v>
      </c>
      <c r="Q81" s="27">
        <f t="shared" ca="1" si="173"/>
        <v>0</v>
      </c>
      <c r="R81" s="27">
        <f t="shared" ca="1" si="173"/>
        <v>0</v>
      </c>
      <c r="S81" s="27" t="str">
        <f t="shared" ca="1" si="173"/>
        <v>-</v>
      </c>
      <c r="T81" s="27" t="str">
        <f t="shared" ca="1" si="173"/>
        <v>-</v>
      </c>
      <c r="U81" s="27" t="str">
        <f t="shared" ca="1" si="174"/>
        <v>-</v>
      </c>
      <c r="V81" s="27">
        <f t="shared" ca="1" si="173"/>
        <v>1</v>
      </c>
      <c r="W81" s="27">
        <f t="shared" ca="1" si="174"/>
        <v>1</v>
      </c>
      <c r="X81" s="27" t="str">
        <f t="shared" ca="1" si="174"/>
        <v>-</v>
      </c>
      <c r="Y81" s="27" t="str">
        <f t="shared" ca="1" si="174"/>
        <v>-</v>
      </c>
      <c r="Z81" s="27" t="str">
        <f t="shared" ca="1" si="174"/>
        <v>-</v>
      </c>
      <c r="AA81" s="27" t="str">
        <f t="shared" ca="1" si="174"/>
        <v>-</v>
      </c>
      <c r="AB81" s="27" t="str">
        <f t="shared" ca="1" si="174"/>
        <v>-</v>
      </c>
      <c r="AC81" s="27">
        <f t="shared" ca="1" si="174"/>
        <v>1</v>
      </c>
      <c r="AD81" s="27" t="str">
        <f t="shared" ca="1" si="174"/>
        <v>-</v>
      </c>
      <c r="AE81" s="27" t="str">
        <f t="shared" ca="1" si="174"/>
        <v>-</v>
      </c>
      <c r="AF81" s="27" t="str">
        <f t="shared" ca="1" si="174"/>
        <v>-</v>
      </c>
      <c r="AG81" s="27" t="str">
        <f t="shared" ca="1" si="174"/>
        <v>-</v>
      </c>
      <c r="AH81" s="27" t="str">
        <f t="shared" ca="1" si="174"/>
        <v>-</v>
      </c>
      <c r="AI81" s="27" t="str">
        <f t="shared" ca="1" si="174"/>
        <v>-</v>
      </c>
      <c r="AJ81" s="27" t="str">
        <f t="shared" ca="1" si="175"/>
        <v>-</v>
      </c>
      <c r="AK81" s="27" t="str">
        <f t="shared" ca="1" si="175"/>
        <v>-</v>
      </c>
      <c r="AL81" s="27" t="str">
        <f t="shared" ca="1" si="175"/>
        <v>-</v>
      </c>
      <c r="AM81" s="27" t="str">
        <f t="shared" ca="1" si="175"/>
        <v>-</v>
      </c>
      <c r="AN81" s="27" t="str">
        <f t="shared" ca="1" si="175"/>
        <v>-</v>
      </c>
      <c r="AO81" s="27" t="str">
        <f t="shared" ca="1" si="169"/>
        <v>-</v>
      </c>
      <c r="AP81" s="27" t="str">
        <f t="shared" ca="1" si="169"/>
        <v>-</v>
      </c>
      <c r="AQ81" s="27" t="str">
        <f t="shared" ca="1" si="169"/>
        <v>-</v>
      </c>
      <c r="AR81" s="27" t="str">
        <f t="shared" ca="1" si="169"/>
        <v>-</v>
      </c>
      <c r="AS81" s="27" t="str">
        <f t="shared" ca="1" si="169"/>
        <v>-</v>
      </c>
      <c r="AT81" s="27" t="str">
        <f t="shared" ca="1" si="152"/>
        <v>-</v>
      </c>
      <c r="AU81" s="27" t="str">
        <f t="shared" ca="1" si="152"/>
        <v>-</v>
      </c>
      <c r="AV81" s="27" t="str">
        <f t="shared" ca="1" si="152"/>
        <v>-</v>
      </c>
      <c r="AW81" s="27" t="str">
        <f t="shared" ca="1" si="152"/>
        <v>-</v>
      </c>
      <c r="AX81" s="50">
        <f t="shared" ca="1" si="172"/>
        <v>1</v>
      </c>
      <c r="AY81" s="50">
        <f t="shared" ca="1" si="170"/>
        <v>1</v>
      </c>
      <c r="AZ81" s="27">
        <f t="shared" ca="1" si="153"/>
        <v>0</v>
      </c>
      <c r="BA81" s="27">
        <f t="shared" ca="1" si="153"/>
        <v>1</v>
      </c>
      <c r="BB81" s="27">
        <f t="shared" ca="1" si="153"/>
        <v>-1</v>
      </c>
      <c r="BC81" s="27" t="str">
        <f t="shared" ca="1" si="154"/>
        <v>-</v>
      </c>
      <c r="BD81" s="27" t="str">
        <f t="shared" ca="1" si="154"/>
        <v>-</v>
      </c>
      <c r="BE81" s="27" t="str">
        <f t="shared" ca="1" si="154"/>
        <v>-</v>
      </c>
      <c r="BF81" s="27" t="str">
        <f t="shared" ca="1" si="154"/>
        <v>-</v>
      </c>
      <c r="BG81" s="27" t="str">
        <f t="shared" ca="1" si="154"/>
        <v>-</v>
      </c>
      <c r="BH81" s="27">
        <f t="shared" ca="1" si="153"/>
        <v>0.3</v>
      </c>
      <c r="BI81" s="27">
        <f t="shared" ca="1" si="153"/>
        <v>0.7</v>
      </c>
      <c r="BJ81" s="27">
        <f t="shared" ca="1" si="153"/>
        <v>-0.2</v>
      </c>
      <c r="BK81" s="27">
        <f t="shared" ca="1" si="153"/>
        <v>1.4</v>
      </c>
      <c r="BL81" s="27" t="str">
        <f t="shared" ca="1" si="155"/>
        <v>-</v>
      </c>
      <c r="BM81" s="27" t="str">
        <f t="shared" ca="1" si="155"/>
        <v>-</v>
      </c>
      <c r="BN81" s="27">
        <f t="shared" ref="BN81:BV94" ca="1" si="176">OFFSET(BN$5,$B81,0)</f>
        <v>0</v>
      </c>
      <c r="BO81" s="27">
        <f t="shared" ca="1" si="176"/>
        <v>0</v>
      </c>
      <c r="BP81" s="27">
        <f t="shared" ca="1" si="176"/>
        <v>0</v>
      </c>
      <c r="BQ81" s="27">
        <f t="shared" ca="1" si="176"/>
        <v>0</v>
      </c>
      <c r="BR81" s="27" t="str">
        <f t="shared" ca="1" si="176"/>
        <v>-</v>
      </c>
      <c r="BS81" s="27" t="str">
        <f t="shared" ca="1" si="176"/>
        <v>-</v>
      </c>
      <c r="BT81" s="27" t="str">
        <f t="shared" ca="1" si="176"/>
        <v>-</v>
      </c>
      <c r="BU81" s="27" t="str">
        <f t="shared" ca="1" si="176"/>
        <v>-</v>
      </c>
      <c r="BV81" s="27" t="str">
        <f t="shared" ca="1" si="176"/>
        <v>-</v>
      </c>
      <c r="BW81" s="27" t="str">
        <f t="shared" ref="BW81:CH94" ca="1" si="177">OFFSET(BW$5,$B81,0)</f>
        <v>-</v>
      </c>
      <c r="BX81" s="27" t="str">
        <f t="shared" ca="1" si="177"/>
        <v>-</v>
      </c>
      <c r="BY81" s="27" t="str">
        <f t="shared" ca="1" si="177"/>
        <v>-</v>
      </c>
      <c r="BZ81" s="27" t="str">
        <f t="shared" ca="1" si="177"/>
        <v>-</v>
      </c>
      <c r="CA81" s="27">
        <f t="shared" ca="1" si="177"/>
        <v>2</v>
      </c>
      <c r="CB81" s="27" t="str">
        <f t="shared" ca="1" si="177"/>
        <v>-</v>
      </c>
      <c r="CC81" s="27" t="str">
        <f t="shared" ca="1" si="177"/>
        <v>-</v>
      </c>
      <c r="CD81" s="27" t="str">
        <f t="shared" ca="1" si="177"/>
        <v>-</v>
      </c>
      <c r="CE81" s="27" t="str">
        <f t="shared" ca="1" si="177"/>
        <v>-</v>
      </c>
      <c r="CF81" s="27" t="str">
        <f t="shared" ca="1" si="177"/>
        <v>-</v>
      </c>
      <c r="CG81" s="27" t="str">
        <f t="shared" ca="1" si="177"/>
        <v>-</v>
      </c>
      <c r="CH81" s="27">
        <f t="shared" ca="1" si="177"/>
        <v>0</v>
      </c>
      <c r="CI81" s="27" t="str">
        <f t="shared" ref="CI81:CR94" ca="1" si="178">OFFSET(CI$5,$B81,0)</f>
        <v>-</v>
      </c>
      <c r="CJ81" s="27">
        <f t="shared" ca="1" si="178"/>
        <v>1</v>
      </c>
      <c r="CK81" s="27">
        <f t="shared" ca="1" si="178"/>
        <v>0</v>
      </c>
      <c r="CL81" s="27">
        <f t="shared" ca="1" si="178"/>
        <v>1</v>
      </c>
      <c r="CM81" s="27">
        <f t="shared" ca="1" si="178"/>
        <v>1</v>
      </c>
      <c r="CN81" s="27">
        <f t="shared" ca="1" si="178"/>
        <v>1</v>
      </c>
      <c r="CO81" s="27">
        <f t="shared" ca="1" si="178"/>
        <v>0</v>
      </c>
      <c r="CP81" s="27">
        <f t="shared" ca="1" si="178"/>
        <v>0</v>
      </c>
      <c r="CQ81" s="27">
        <f t="shared" ca="1" si="178"/>
        <v>0</v>
      </c>
      <c r="CR81" s="27">
        <f t="shared" ca="1" si="178"/>
        <v>-0.04</v>
      </c>
      <c r="CS81" s="27">
        <f t="shared" ref="CS81:DF96" ca="1" si="179">OFFSET(CS$5,$B81,0)</f>
        <v>0.96</v>
      </c>
      <c r="CT81" s="27">
        <f t="shared" ca="1" si="179"/>
        <v>1.8</v>
      </c>
      <c r="CU81" s="27">
        <f t="shared" ca="1" si="179"/>
        <v>0.64</v>
      </c>
      <c r="CV81" s="27">
        <f t="shared" ca="1" si="179"/>
        <v>0.21</v>
      </c>
      <c r="CW81" s="27">
        <f t="shared" ca="1" si="179"/>
        <v>0.19</v>
      </c>
      <c r="CX81" s="27">
        <f t="shared" ca="1" si="179"/>
        <v>0</v>
      </c>
      <c r="CY81" s="27">
        <f t="shared" ca="1" si="179"/>
        <v>1</v>
      </c>
      <c r="CZ81" s="27">
        <f t="shared" ca="1" si="179"/>
        <v>0</v>
      </c>
      <c r="DA81" s="27">
        <f t="shared" ca="1" si="179"/>
        <v>0</v>
      </c>
      <c r="DB81" s="27">
        <f t="shared" ca="1" si="179"/>
        <v>0</v>
      </c>
      <c r="DC81" s="27">
        <f t="shared" ca="1" si="179"/>
        <v>0</v>
      </c>
      <c r="DD81" s="27">
        <f t="shared" ca="1" si="179"/>
        <v>0</v>
      </c>
      <c r="DE81" s="27">
        <f t="shared" ca="1" si="179"/>
        <v>0</v>
      </c>
      <c r="DF81" s="27">
        <f t="shared" ca="1" si="179"/>
        <v>0</v>
      </c>
      <c r="DG81" s="27" t="str">
        <f t="shared" ref="DG81:DV90" ca="1" si="180">OFFSET(DG$5,$B81,0)</f>
        <v>-</v>
      </c>
      <c r="DH81" s="27" t="str">
        <f t="shared" ca="1" si="180"/>
        <v>-</v>
      </c>
      <c r="DI81" s="27" t="str">
        <f t="shared" ca="1" si="180"/>
        <v>-</v>
      </c>
      <c r="DJ81" s="27" t="str">
        <f t="shared" ca="1" si="180"/>
        <v>-</v>
      </c>
      <c r="DK81" s="27" t="str">
        <f t="shared" ca="1" si="180"/>
        <v>-</v>
      </c>
      <c r="DL81" s="27" t="str">
        <f t="shared" ca="1" si="161"/>
        <v>-</v>
      </c>
      <c r="DM81" s="27" t="b">
        <f t="shared" ca="1" si="161"/>
        <v>0</v>
      </c>
      <c r="DN81" s="27" t="b">
        <f t="shared" ca="1" si="161"/>
        <v>0</v>
      </c>
      <c r="DO81" s="27" t="b">
        <f t="shared" ca="1" si="161"/>
        <v>1</v>
      </c>
      <c r="DP81" s="27">
        <f t="shared" ca="1" si="161"/>
        <v>1</v>
      </c>
      <c r="DQ81" s="27" t="str">
        <f t="shared" ca="1" si="161"/>
        <v>-</v>
      </c>
      <c r="DR81" s="27" t="str">
        <f t="shared" ca="1" si="161"/>
        <v>-</v>
      </c>
      <c r="DS81" s="27" t="str">
        <f t="shared" ca="1" si="161"/>
        <v>-</v>
      </c>
      <c r="DT81" s="27" t="str">
        <f t="shared" ca="1" si="161"/>
        <v>-</v>
      </c>
      <c r="DU81" s="27" t="str">
        <f t="shared" ca="1" si="161"/>
        <v>-</v>
      </c>
      <c r="DV81" s="27" t="b">
        <f t="shared" ca="1" si="161"/>
        <v>1</v>
      </c>
      <c r="DW81" s="27" t="str">
        <f t="shared" ca="1" si="161"/>
        <v>-</v>
      </c>
      <c r="DX81" s="27">
        <f t="shared" ca="1" si="161"/>
        <v>0</v>
      </c>
      <c r="DY81" s="27" t="str">
        <f t="shared" ca="1" si="161"/>
        <v>-</v>
      </c>
      <c r="DZ81" s="27" t="str">
        <f t="shared" ca="1" si="161"/>
        <v>-</v>
      </c>
      <c r="EA81" s="27">
        <f t="shared" ref="EA81:EK90" ca="1" si="181">OFFSET(EA$5,$B81,0)</f>
        <v>500</v>
      </c>
      <c r="EB81" s="27">
        <f t="shared" ca="1" si="181"/>
        <v>500</v>
      </c>
      <c r="EC81" s="27">
        <f t="shared" ca="1" si="181"/>
        <v>1</v>
      </c>
      <c r="ED81" s="27">
        <f t="shared" ca="1" si="181"/>
        <v>0</v>
      </c>
      <c r="EE81" s="27">
        <f t="shared" ca="1" si="181"/>
        <v>1</v>
      </c>
      <c r="EF81" s="27">
        <f t="shared" ca="1" si="181"/>
        <v>1</v>
      </c>
      <c r="EG81" s="27">
        <f t="shared" ca="1" si="181"/>
        <v>0</v>
      </c>
      <c r="EH81" s="27" t="str">
        <f t="shared" ca="1" si="181"/>
        <v>-</v>
      </c>
      <c r="EI81" s="27" t="str">
        <f t="shared" ca="1" si="181"/>
        <v>-</v>
      </c>
      <c r="EJ81" s="27" t="str">
        <f t="shared" ca="1" si="181"/>
        <v>-</v>
      </c>
      <c r="EK81" s="27" t="str">
        <f t="shared" ca="1" si="181"/>
        <v>-</v>
      </c>
      <c r="EL81" s="27">
        <f t="shared" ref="EL81:ES90" ca="1" si="182">OFFSET(EL$5,$B81,0)</f>
        <v>1</v>
      </c>
      <c r="EM81" s="27">
        <f t="shared" ca="1" si="182"/>
        <v>1</v>
      </c>
      <c r="EN81" s="27">
        <f t="shared" ca="1" si="182"/>
        <v>1</v>
      </c>
      <c r="EO81" s="27">
        <f t="shared" ca="1" si="182"/>
        <v>0</v>
      </c>
      <c r="EP81" s="27" t="str">
        <f t="shared" ca="1" si="182"/>
        <v>-</v>
      </c>
      <c r="EQ81" s="27" t="str">
        <f t="shared" ca="1" si="182"/>
        <v>-</v>
      </c>
      <c r="ER81" s="27">
        <f t="shared" ca="1" si="182"/>
        <v>0</v>
      </c>
      <c r="ES81" s="27">
        <f t="shared" ca="1" si="182"/>
        <v>0</v>
      </c>
      <c r="ET81" s="34">
        <v>0</v>
      </c>
    </row>
    <row r="82" spans="1:150" outlineLevel="3">
      <c r="A82" s="31">
        <f t="shared" si="148"/>
        <v>77</v>
      </c>
      <c r="B82" s="37">
        <f t="shared" ca="1" si="171"/>
        <v>26</v>
      </c>
      <c r="C82">
        <f t="shared" ca="1" si="164"/>
        <v>20</v>
      </c>
      <c r="D82" t="b">
        <f t="shared" ca="1" si="149"/>
        <v>1</v>
      </c>
      <c r="E82" t="b">
        <v>0</v>
      </c>
      <c r="F82" t="b">
        <f t="shared" ca="1" si="165"/>
        <v>1</v>
      </c>
      <c r="G82" s="45">
        <f t="shared" ca="1" si="150"/>
        <v>12</v>
      </c>
      <c r="H82" s="47" t="str">
        <f ca="1">IF($CA82&lt;3,"M-M","Mat")&amp;IF($CF82=TRUE,"&amp;BBT","")&amp;IF($DX82&lt;&gt;0,"-mate EL","")&amp;IF($DM82," Aut","")&amp;IF($DN82," Win","")&amp;IF($DO82," Spr","")&amp;" Scan "&amp;$DP82&amp;" (F"&amp;3+IFERROR(1*$AP82,0)&amp;3+IFERROR(1*$AS82,0)&amp;"N"&amp;$AX82&amp;$AY82&amp;")"</f>
        <v>M-M Spr Scan 0 (F33N11)</v>
      </c>
      <c r="I82" s="13" t="str">
        <f ca="1">IF(MATCH(H82,H$5:H82,0)=(COUNTA(H$5:H82)),"-","Dup")</f>
        <v>-</v>
      </c>
      <c r="J82" s="27" t="str">
        <f t="shared" ca="1" si="151"/>
        <v>-</v>
      </c>
      <c r="K82" s="27" t="str">
        <f t="shared" ca="1" si="151"/>
        <v>-</v>
      </c>
      <c r="L82" s="27" t="str">
        <f t="shared" ca="1" si="173"/>
        <v>-</v>
      </c>
      <c r="M82" s="27" t="str">
        <f t="shared" ca="1" si="173"/>
        <v>-</v>
      </c>
      <c r="N82" s="27" t="str">
        <f t="shared" ca="1" si="173"/>
        <v>-</v>
      </c>
      <c r="O82" s="27" t="str">
        <f t="shared" ca="1" si="173"/>
        <v>-</v>
      </c>
      <c r="P82" s="27" t="str">
        <f t="shared" ca="1" si="173"/>
        <v>-</v>
      </c>
      <c r="Q82" s="27">
        <f t="shared" ca="1" si="173"/>
        <v>0</v>
      </c>
      <c r="R82" s="27">
        <f t="shared" ca="1" si="173"/>
        <v>0</v>
      </c>
      <c r="S82" s="27" t="str">
        <f t="shared" ca="1" si="173"/>
        <v>-</v>
      </c>
      <c r="T82" s="27" t="str">
        <f t="shared" ca="1" si="173"/>
        <v>-</v>
      </c>
      <c r="U82" s="27" t="str">
        <f t="shared" ca="1" si="174"/>
        <v>-</v>
      </c>
      <c r="V82" s="27">
        <f t="shared" ca="1" si="173"/>
        <v>1</v>
      </c>
      <c r="W82" s="27">
        <f t="shared" ca="1" si="174"/>
        <v>1</v>
      </c>
      <c r="X82" s="27" t="str">
        <f t="shared" ca="1" si="174"/>
        <v>-</v>
      </c>
      <c r="Y82" s="27" t="str">
        <f t="shared" ca="1" si="174"/>
        <v>-</v>
      </c>
      <c r="Z82" s="27" t="str">
        <f t="shared" ca="1" si="174"/>
        <v>-</v>
      </c>
      <c r="AA82" s="27" t="str">
        <f t="shared" ca="1" si="174"/>
        <v>-</v>
      </c>
      <c r="AB82" s="27" t="str">
        <f t="shared" ca="1" si="174"/>
        <v>-</v>
      </c>
      <c r="AC82" s="27">
        <f t="shared" ca="1" si="174"/>
        <v>1</v>
      </c>
      <c r="AD82" s="27" t="str">
        <f t="shared" ca="1" si="174"/>
        <v>-</v>
      </c>
      <c r="AE82" s="27" t="str">
        <f t="shared" ca="1" si="174"/>
        <v>-</v>
      </c>
      <c r="AF82" s="27" t="str">
        <f t="shared" ca="1" si="174"/>
        <v>-</v>
      </c>
      <c r="AG82" s="27" t="str">
        <f t="shared" ca="1" si="174"/>
        <v>-</v>
      </c>
      <c r="AH82" s="27" t="str">
        <f t="shared" ca="1" si="174"/>
        <v>-</v>
      </c>
      <c r="AI82" s="27" t="str">
        <f t="shared" ca="1" si="174"/>
        <v>-</v>
      </c>
      <c r="AJ82" s="27" t="str">
        <f t="shared" ca="1" si="175"/>
        <v>-</v>
      </c>
      <c r="AK82" s="27" t="str">
        <f t="shared" ca="1" si="175"/>
        <v>-</v>
      </c>
      <c r="AL82" s="27" t="str">
        <f t="shared" ca="1" si="175"/>
        <v>-</v>
      </c>
      <c r="AM82" s="27" t="str">
        <f t="shared" ca="1" si="175"/>
        <v>-</v>
      </c>
      <c r="AN82" s="27" t="str">
        <f t="shared" ca="1" si="175"/>
        <v>-</v>
      </c>
      <c r="AO82" s="27" t="str">
        <f t="shared" ca="1" si="169"/>
        <v>-</v>
      </c>
      <c r="AP82" s="27" t="str">
        <f t="shared" ca="1" si="169"/>
        <v>-</v>
      </c>
      <c r="AQ82" s="27" t="str">
        <f t="shared" ca="1" si="169"/>
        <v>-</v>
      </c>
      <c r="AR82" s="27" t="str">
        <f t="shared" ca="1" si="169"/>
        <v>-</v>
      </c>
      <c r="AS82" s="27" t="str">
        <f t="shared" ca="1" si="169"/>
        <v>-</v>
      </c>
      <c r="AT82" s="27" t="str">
        <f t="shared" ca="1" si="152"/>
        <v>-</v>
      </c>
      <c r="AU82" s="27" t="str">
        <f t="shared" ca="1" si="152"/>
        <v>-</v>
      </c>
      <c r="AV82" s="27" t="str">
        <f t="shared" ca="1" si="152"/>
        <v>-</v>
      </c>
      <c r="AW82" s="27" t="str">
        <f t="shared" ca="1" si="152"/>
        <v>-</v>
      </c>
      <c r="AX82" s="50">
        <f t="shared" ca="1" si="172"/>
        <v>1</v>
      </c>
      <c r="AY82" s="50">
        <f t="shared" ca="1" si="170"/>
        <v>1</v>
      </c>
      <c r="AZ82" s="27">
        <f t="shared" ca="1" si="153"/>
        <v>0</v>
      </c>
      <c r="BA82" s="27">
        <f t="shared" ca="1" si="153"/>
        <v>1</v>
      </c>
      <c r="BB82" s="27">
        <f t="shared" ca="1" si="153"/>
        <v>-1</v>
      </c>
      <c r="BC82" s="27" t="str">
        <f t="shared" ca="1" si="154"/>
        <v>-</v>
      </c>
      <c r="BD82" s="27" t="str">
        <f t="shared" ca="1" si="154"/>
        <v>-</v>
      </c>
      <c r="BE82" s="27" t="str">
        <f t="shared" ca="1" si="154"/>
        <v>-</v>
      </c>
      <c r="BF82" s="27" t="str">
        <f t="shared" ca="1" si="154"/>
        <v>-</v>
      </c>
      <c r="BG82" s="27" t="str">
        <f t="shared" ca="1" si="154"/>
        <v>-</v>
      </c>
      <c r="BH82" s="27">
        <f t="shared" ca="1" si="153"/>
        <v>0.3</v>
      </c>
      <c r="BI82" s="27">
        <f t="shared" ca="1" si="153"/>
        <v>0.7</v>
      </c>
      <c r="BJ82" s="27">
        <f t="shared" ca="1" si="153"/>
        <v>-0.2</v>
      </c>
      <c r="BK82" s="27">
        <f t="shared" ca="1" si="153"/>
        <v>1.4</v>
      </c>
      <c r="BL82" s="27" t="str">
        <f t="shared" ca="1" si="155"/>
        <v>-</v>
      </c>
      <c r="BM82" s="27" t="str">
        <f t="shared" ca="1" si="155"/>
        <v>-</v>
      </c>
      <c r="BN82" s="27">
        <f t="shared" ca="1" si="176"/>
        <v>0</v>
      </c>
      <c r="BO82" s="27">
        <f t="shared" ca="1" si="176"/>
        <v>0</v>
      </c>
      <c r="BP82" s="27">
        <f t="shared" ca="1" si="176"/>
        <v>0</v>
      </c>
      <c r="BQ82" s="27">
        <f t="shared" ca="1" si="176"/>
        <v>0</v>
      </c>
      <c r="BR82" s="27" t="str">
        <f t="shared" ca="1" si="176"/>
        <v>-</v>
      </c>
      <c r="BS82" s="27" t="str">
        <f t="shared" ca="1" si="176"/>
        <v>-</v>
      </c>
      <c r="BT82" s="27" t="str">
        <f t="shared" ca="1" si="176"/>
        <v>-</v>
      </c>
      <c r="BU82" s="27" t="str">
        <f t="shared" ca="1" si="176"/>
        <v>-</v>
      </c>
      <c r="BV82" s="27" t="str">
        <f t="shared" ca="1" si="176"/>
        <v>-</v>
      </c>
      <c r="BW82" s="27" t="str">
        <f t="shared" ca="1" si="177"/>
        <v>-</v>
      </c>
      <c r="BX82" s="27" t="str">
        <f t="shared" ca="1" si="177"/>
        <v>-</v>
      </c>
      <c r="BY82" s="27" t="str">
        <f t="shared" ca="1" si="177"/>
        <v>-</v>
      </c>
      <c r="BZ82" s="27" t="str">
        <f t="shared" ca="1" si="177"/>
        <v>-</v>
      </c>
      <c r="CA82" s="27">
        <f t="shared" ca="1" si="177"/>
        <v>2</v>
      </c>
      <c r="CB82" s="27" t="str">
        <f t="shared" ca="1" si="177"/>
        <v>-</v>
      </c>
      <c r="CC82" s="27" t="str">
        <f t="shared" ca="1" si="177"/>
        <v>-</v>
      </c>
      <c r="CD82" s="27" t="str">
        <f t="shared" ca="1" si="177"/>
        <v>-</v>
      </c>
      <c r="CE82" s="27" t="str">
        <f t="shared" ca="1" si="177"/>
        <v>-</v>
      </c>
      <c r="CF82" s="27" t="str">
        <f t="shared" ca="1" si="177"/>
        <v>-</v>
      </c>
      <c r="CG82" s="27" t="str">
        <f t="shared" ca="1" si="177"/>
        <v>-</v>
      </c>
      <c r="CH82" s="27">
        <f t="shared" ca="1" si="177"/>
        <v>0</v>
      </c>
      <c r="CI82" s="27" t="str">
        <f t="shared" ca="1" si="178"/>
        <v>-</v>
      </c>
      <c r="CJ82" s="27">
        <f t="shared" ca="1" si="178"/>
        <v>1</v>
      </c>
      <c r="CK82" s="27">
        <f t="shared" ca="1" si="178"/>
        <v>0</v>
      </c>
      <c r="CL82" s="27">
        <f t="shared" ca="1" si="178"/>
        <v>1</v>
      </c>
      <c r="CM82" s="27">
        <f t="shared" ca="1" si="178"/>
        <v>1</v>
      </c>
      <c r="CN82" s="27">
        <f t="shared" ca="1" si="178"/>
        <v>1</v>
      </c>
      <c r="CO82" s="27">
        <f t="shared" ca="1" si="178"/>
        <v>0</v>
      </c>
      <c r="CP82" s="27">
        <f t="shared" ca="1" si="178"/>
        <v>0</v>
      </c>
      <c r="CQ82" s="27">
        <f t="shared" ca="1" si="178"/>
        <v>0</v>
      </c>
      <c r="CR82" s="27">
        <f t="shared" ca="1" si="178"/>
        <v>-0.04</v>
      </c>
      <c r="CS82" s="27">
        <f t="shared" ca="1" si="179"/>
        <v>0.96</v>
      </c>
      <c r="CT82" s="27">
        <f t="shared" ca="1" si="179"/>
        <v>1.8</v>
      </c>
      <c r="CU82" s="27">
        <f t="shared" ca="1" si="179"/>
        <v>0.64</v>
      </c>
      <c r="CV82" s="27">
        <f t="shared" ca="1" si="179"/>
        <v>0.21</v>
      </c>
      <c r="CW82" s="27">
        <f t="shared" ca="1" si="179"/>
        <v>0.19</v>
      </c>
      <c r="CX82" s="27">
        <f t="shared" ca="1" si="179"/>
        <v>0</v>
      </c>
      <c r="CY82" s="27">
        <f t="shared" ca="1" si="179"/>
        <v>1</v>
      </c>
      <c r="CZ82" s="27">
        <f t="shared" ca="1" si="179"/>
        <v>0</v>
      </c>
      <c r="DA82" s="27">
        <f t="shared" ca="1" si="179"/>
        <v>0</v>
      </c>
      <c r="DB82" s="27">
        <f t="shared" ca="1" si="179"/>
        <v>0</v>
      </c>
      <c r="DC82" s="27">
        <f t="shared" ca="1" si="179"/>
        <v>0</v>
      </c>
      <c r="DD82" s="27">
        <f t="shared" ca="1" si="179"/>
        <v>0</v>
      </c>
      <c r="DE82" s="27">
        <f t="shared" ca="1" si="179"/>
        <v>0</v>
      </c>
      <c r="DF82" s="27">
        <f t="shared" ca="1" si="179"/>
        <v>0</v>
      </c>
      <c r="DG82" s="27" t="str">
        <f t="shared" ca="1" si="180"/>
        <v>-</v>
      </c>
      <c r="DH82" s="27" t="str">
        <f t="shared" ca="1" si="180"/>
        <v>-</v>
      </c>
      <c r="DI82" s="27" t="str">
        <f t="shared" ca="1" si="180"/>
        <v>-</v>
      </c>
      <c r="DJ82" s="27" t="str">
        <f t="shared" ca="1" si="180"/>
        <v>-</v>
      </c>
      <c r="DK82" s="27" t="str">
        <f t="shared" ca="1" si="180"/>
        <v>-</v>
      </c>
      <c r="DL82" s="27" t="str">
        <f t="shared" ca="1" si="161"/>
        <v>-</v>
      </c>
      <c r="DM82" s="27" t="b">
        <f t="shared" ca="1" si="161"/>
        <v>0</v>
      </c>
      <c r="DN82" s="27" t="b">
        <f t="shared" ca="1" si="161"/>
        <v>0</v>
      </c>
      <c r="DO82" s="27" t="b">
        <f t="shared" ca="1" si="161"/>
        <v>1</v>
      </c>
      <c r="DP82" s="27">
        <f t="shared" ca="1" si="161"/>
        <v>0</v>
      </c>
      <c r="DQ82" s="27" t="str">
        <f t="shared" ca="1" si="161"/>
        <v>-</v>
      </c>
      <c r="DR82" s="27" t="str">
        <f t="shared" ca="1" si="161"/>
        <v>-</v>
      </c>
      <c r="DS82" s="27" t="str">
        <f t="shared" ca="1" si="161"/>
        <v>-</v>
      </c>
      <c r="DT82" s="27" t="str">
        <f t="shared" ca="1" si="161"/>
        <v>-</v>
      </c>
      <c r="DU82" s="27" t="str">
        <f t="shared" ca="1" si="161"/>
        <v>-</v>
      </c>
      <c r="DV82" s="27" t="b">
        <f t="shared" ca="1" si="161"/>
        <v>1</v>
      </c>
      <c r="DW82" s="27" t="str">
        <f t="shared" ca="1" si="161"/>
        <v>-</v>
      </c>
      <c r="DX82" s="27">
        <f t="shared" ca="1" si="161"/>
        <v>0</v>
      </c>
      <c r="DY82" s="27" t="str">
        <f t="shared" ca="1" si="161"/>
        <v>-</v>
      </c>
      <c r="DZ82" s="27" t="str">
        <f t="shared" ca="1" si="161"/>
        <v>-</v>
      </c>
      <c r="EA82" s="27">
        <f t="shared" ca="1" si="181"/>
        <v>500</v>
      </c>
      <c r="EB82" s="27">
        <f t="shared" ca="1" si="181"/>
        <v>500</v>
      </c>
      <c r="EC82" s="27">
        <f t="shared" ca="1" si="181"/>
        <v>1</v>
      </c>
      <c r="ED82" s="27">
        <f t="shared" ca="1" si="181"/>
        <v>0</v>
      </c>
      <c r="EE82" s="27">
        <f t="shared" ca="1" si="181"/>
        <v>1</v>
      </c>
      <c r="EF82" s="27">
        <f t="shared" ca="1" si="181"/>
        <v>1</v>
      </c>
      <c r="EG82" s="27">
        <f t="shared" ca="1" si="181"/>
        <v>0</v>
      </c>
      <c r="EH82" s="27" t="str">
        <f t="shared" ca="1" si="181"/>
        <v>-</v>
      </c>
      <c r="EI82" s="27" t="str">
        <f t="shared" ca="1" si="181"/>
        <v>-</v>
      </c>
      <c r="EJ82" s="27" t="str">
        <f t="shared" ca="1" si="181"/>
        <v>-</v>
      </c>
      <c r="EK82" s="27" t="str">
        <f t="shared" ca="1" si="181"/>
        <v>-</v>
      </c>
      <c r="EL82" s="27">
        <f t="shared" ca="1" si="182"/>
        <v>1</v>
      </c>
      <c r="EM82" s="27">
        <f t="shared" ca="1" si="182"/>
        <v>1</v>
      </c>
      <c r="EN82" s="27">
        <f t="shared" ca="1" si="182"/>
        <v>1</v>
      </c>
      <c r="EO82" s="27">
        <f t="shared" ca="1" si="182"/>
        <v>0</v>
      </c>
      <c r="EP82" s="27" t="str">
        <f t="shared" ca="1" si="182"/>
        <v>-</v>
      </c>
      <c r="EQ82" s="27" t="str">
        <f t="shared" ca="1" si="182"/>
        <v>-</v>
      </c>
      <c r="ER82" s="27">
        <f t="shared" ca="1" si="182"/>
        <v>0</v>
      </c>
      <c r="ES82" s="27">
        <f t="shared" ca="1" si="182"/>
        <v>0</v>
      </c>
      <c r="ET82" s="34">
        <v>0</v>
      </c>
    </row>
    <row r="83" spans="1:150" outlineLevel="2">
      <c r="A83" s="31">
        <f t="shared" si="148"/>
        <v>78</v>
      </c>
      <c r="B83" s="37">
        <f t="shared" ca="1" si="171"/>
        <v>27</v>
      </c>
      <c r="C83">
        <f t="shared" ca="1" si="164"/>
        <v>20</v>
      </c>
      <c r="D83" t="b">
        <f t="shared" ca="1" si="149"/>
        <v>0</v>
      </c>
      <c r="E83" t="b">
        <v>0</v>
      </c>
      <c r="F83" t="b">
        <f t="shared" ca="1" si="165"/>
        <v>0</v>
      </c>
      <c r="G83">
        <f t="shared" ref="G83:G94" ca="1" si="183">G71</f>
        <v>108</v>
      </c>
      <c r="H83" s="47" t="str">
        <f ca="1">IF($CA83&lt;3,"M-M","Mat")&amp;IF($CF83=TRUE,"&amp;BBT","")&amp;IF($DX83&lt;&gt;0,"-mate EL","")&amp;IF($DM83," Aut","")&amp;IF($DN83," Win","")&amp;IF($DO83," Spr","")&amp;" Scan "&amp;$DP83&amp;" (F"&amp;3+IFERROR(1*$AP83,0)&amp;3+IFERROR(1*$AS83,0)&amp;"N"&amp;$AX83&amp;$AY83&amp;")"</f>
        <v>M-M&amp;BBT Aut Scan 3 (F33N11)</v>
      </c>
      <c r="I83" s="13" t="str">
        <f ca="1">IF(MATCH(H83,H$5:H83,0)=(COUNTA(H$5:H83)),"-","Dup")</f>
        <v>-</v>
      </c>
      <c r="J83" s="27" t="str">
        <f t="shared" ca="1" si="151"/>
        <v>-</v>
      </c>
      <c r="K83" s="27" t="str">
        <f t="shared" ca="1" si="151"/>
        <v>-</v>
      </c>
      <c r="L83" s="27" t="str">
        <f t="shared" ca="1" si="173"/>
        <v>-</v>
      </c>
      <c r="M83" s="27" t="str">
        <f t="shared" ca="1" si="173"/>
        <v>-</v>
      </c>
      <c r="N83" s="27" t="str">
        <f t="shared" ca="1" si="173"/>
        <v>-</v>
      </c>
      <c r="O83" s="27" t="str">
        <f t="shared" ca="1" si="173"/>
        <v>-</v>
      </c>
      <c r="P83" s="27" t="str">
        <f t="shared" ca="1" si="173"/>
        <v>-</v>
      </c>
      <c r="Q83" s="27">
        <f t="shared" ca="1" si="173"/>
        <v>0</v>
      </c>
      <c r="R83" s="27">
        <f t="shared" ca="1" si="173"/>
        <v>0</v>
      </c>
      <c r="S83" s="27" t="str">
        <f t="shared" ca="1" si="173"/>
        <v>-</v>
      </c>
      <c r="T83" s="27" t="str">
        <f t="shared" ca="1" si="173"/>
        <v>-</v>
      </c>
      <c r="U83" s="27" t="str">
        <f t="shared" ca="1" si="174"/>
        <v>-</v>
      </c>
      <c r="V83" s="27">
        <f t="shared" ca="1" si="173"/>
        <v>1</v>
      </c>
      <c r="W83" s="27">
        <f t="shared" ca="1" si="174"/>
        <v>1</v>
      </c>
      <c r="X83" s="27" t="str">
        <f t="shared" ca="1" si="174"/>
        <v>-</v>
      </c>
      <c r="Y83" s="27" t="str">
        <f t="shared" ca="1" si="174"/>
        <v>-</v>
      </c>
      <c r="Z83" s="27" t="str">
        <f t="shared" ca="1" si="174"/>
        <v>-</v>
      </c>
      <c r="AA83" s="27" t="str">
        <f t="shared" ca="1" si="174"/>
        <v>-</v>
      </c>
      <c r="AB83" s="27" t="str">
        <f t="shared" ca="1" si="174"/>
        <v>-</v>
      </c>
      <c r="AC83" s="27">
        <f t="shared" ca="1" si="174"/>
        <v>1</v>
      </c>
      <c r="AD83" s="27" t="str">
        <f t="shared" ca="1" si="174"/>
        <v>-</v>
      </c>
      <c r="AE83" s="27" t="str">
        <f t="shared" ca="1" si="174"/>
        <v>-</v>
      </c>
      <c r="AF83" s="27" t="str">
        <f t="shared" ca="1" si="174"/>
        <v>-</v>
      </c>
      <c r="AG83" s="27" t="str">
        <f t="shared" ca="1" si="174"/>
        <v>-</v>
      </c>
      <c r="AH83" s="27" t="str">
        <f t="shared" ca="1" si="174"/>
        <v>-</v>
      </c>
      <c r="AI83" s="27" t="str">
        <f t="shared" ca="1" si="174"/>
        <v>-</v>
      </c>
      <c r="AJ83" s="27" t="str">
        <f t="shared" ca="1" si="175"/>
        <v>-</v>
      </c>
      <c r="AK83" s="27" t="str">
        <f t="shared" ca="1" si="175"/>
        <v>-</v>
      </c>
      <c r="AL83" s="27" t="str">
        <f t="shared" ca="1" si="175"/>
        <v>-</v>
      </c>
      <c r="AM83" s="27" t="str">
        <f t="shared" ca="1" si="175"/>
        <v>-</v>
      </c>
      <c r="AN83" s="27" t="str">
        <f t="shared" ca="1" si="175"/>
        <v>-</v>
      </c>
      <c r="AO83" s="27" t="str">
        <f t="shared" ca="1" si="169"/>
        <v>-</v>
      </c>
      <c r="AP83" s="27" t="str">
        <f t="shared" ca="1" si="169"/>
        <v>-</v>
      </c>
      <c r="AQ83" s="27" t="str">
        <f t="shared" ca="1" si="169"/>
        <v>-</v>
      </c>
      <c r="AR83" s="27" t="str">
        <f t="shared" ca="1" si="169"/>
        <v>-</v>
      </c>
      <c r="AS83" s="27" t="str">
        <f t="shared" ca="1" si="169"/>
        <v>-</v>
      </c>
      <c r="AT83" s="27" t="str">
        <f t="shared" ca="1" si="152"/>
        <v>-</v>
      </c>
      <c r="AU83" s="27" t="str">
        <f t="shared" ca="1" si="152"/>
        <v>-</v>
      </c>
      <c r="AV83" s="27" t="str">
        <f t="shared" ca="1" si="152"/>
        <v>-</v>
      </c>
      <c r="AW83" s="27" t="str">
        <f t="shared" ca="1" si="152"/>
        <v>-</v>
      </c>
      <c r="AX83" s="50">
        <f t="shared" ca="1" si="172"/>
        <v>1</v>
      </c>
      <c r="AY83" s="50">
        <f t="shared" ca="1" si="170"/>
        <v>1</v>
      </c>
      <c r="AZ83" s="27">
        <f t="shared" ca="1" si="153"/>
        <v>0</v>
      </c>
      <c r="BA83" s="27">
        <f t="shared" ca="1" si="153"/>
        <v>1</v>
      </c>
      <c r="BB83" s="27">
        <f t="shared" ca="1" si="153"/>
        <v>-1</v>
      </c>
      <c r="BC83" s="27" t="str">
        <f t="shared" ca="1" si="154"/>
        <v>-</v>
      </c>
      <c r="BD83" s="27" t="str">
        <f t="shared" ca="1" si="154"/>
        <v>-</v>
      </c>
      <c r="BE83" s="27" t="str">
        <f t="shared" ca="1" si="154"/>
        <v>-</v>
      </c>
      <c r="BF83" s="27" t="str">
        <f t="shared" ca="1" si="154"/>
        <v>-</v>
      </c>
      <c r="BG83" s="27" t="str">
        <f t="shared" ca="1" si="154"/>
        <v>-</v>
      </c>
      <c r="BH83" s="27">
        <f t="shared" ca="1" si="153"/>
        <v>0.3</v>
      </c>
      <c r="BI83" s="27">
        <f t="shared" ca="1" si="153"/>
        <v>0.7</v>
      </c>
      <c r="BJ83" s="27">
        <f t="shared" ca="1" si="153"/>
        <v>-0.2</v>
      </c>
      <c r="BK83" s="27">
        <f t="shared" ca="1" si="153"/>
        <v>1.4</v>
      </c>
      <c r="BL83" s="27" t="str">
        <f t="shared" ca="1" si="155"/>
        <v>-</v>
      </c>
      <c r="BM83" s="27" t="str">
        <f t="shared" ca="1" si="155"/>
        <v>-</v>
      </c>
      <c r="BN83" s="27">
        <f t="shared" ca="1" si="176"/>
        <v>0</v>
      </c>
      <c r="BO83" s="27">
        <f t="shared" ca="1" si="176"/>
        <v>0</v>
      </c>
      <c r="BP83" s="27">
        <f t="shared" ca="1" si="176"/>
        <v>0</v>
      </c>
      <c r="BQ83" s="27">
        <f t="shared" ca="1" si="176"/>
        <v>0</v>
      </c>
      <c r="BR83" s="27" t="str">
        <f t="shared" ca="1" si="176"/>
        <v>-</v>
      </c>
      <c r="BS83" s="27" t="str">
        <f t="shared" ca="1" si="176"/>
        <v>-</v>
      </c>
      <c r="BT83" s="27" t="str">
        <f t="shared" ca="1" si="176"/>
        <v>-</v>
      </c>
      <c r="BU83" s="27" t="str">
        <f t="shared" ca="1" si="176"/>
        <v>-</v>
      </c>
      <c r="BV83" s="27" t="str">
        <f t="shared" ca="1" si="176"/>
        <v>-</v>
      </c>
      <c r="BW83" s="27" t="str">
        <f t="shared" ca="1" si="177"/>
        <v>-</v>
      </c>
      <c r="BX83" s="27" t="str">
        <f t="shared" ca="1" si="177"/>
        <v>-</v>
      </c>
      <c r="BY83" s="27" t="str">
        <f t="shared" ca="1" si="177"/>
        <v>-</v>
      </c>
      <c r="BZ83" s="27" t="str">
        <f t="shared" ca="1" si="177"/>
        <v>-</v>
      </c>
      <c r="CA83" s="27">
        <f t="shared" ca="1" si="177"/>
        <v>2</v>
      </c>
      <c r="CB83" s="27" t="str">
        <f t="shared" ca="1" si="177"/>
        <v>-</v>
      </c>
      <c r="CC83" s="27" t="str">
        <f t="shared" ca="1" si="177"/>
        <v>-</v>
      </c>
      <c r="CD83" s="27" t="str">
        <f t="shared" ca="1" si="177"/>
        <v>-</v>
      </c>
      <c r="CE83" s="27" t="str">
        <f t="shared" ca="1" si="177"/>
        <v>-</v>
      </c>
      <c r="CF83" s="27" t="b">
        <f t="shared" ca="1" si="177"/>
        <v>1</v>
      </c>
      <c r="CG83" s="27" t="str">
        <f t="shared" ca="1" si="177"/>
        <v>-</v>
      </c>
      <c r="CH83" s="27">
        <f t="shared" ca="1" si="177"/>
        <v>0</v>
      </c>
      <c r="CI83" s="27" t="str">
        <f t="shared" ca="1" si="178"/>
        <v>-</v>
      </c>
      <c r="CJ83" s="27">
        <f t="shared" ca="1" si="178"/>
        <v>1</v>
      </c>
      <c r="CK83" s="27">
        <f t="shared" ca="1" si="178"/>
        <v>0</v>
      </c>
      <c r="CL83" s="27">
        <f t="shared" ca="1" si="178"/>
        <v>1</v>
      </c>
      <c r="CM83" s="27">
        <f t="shared" ca="1" si="178"/>
        <v>1</v>
      </c>
      <c r="CN83" s="27">
        <f t="shared" ca="1" si="178"/>
        <v>1</v>
      </c>
      <c r="CO83" s="27">
        <f t="shared" ca="1" si="178"/>
        <v>0</v>
      </c>
      <c r="CP83" s="27">
        <f t="shared" ca="1" si="178"/>
        <v>0</v>
      </c>
      <c r="CQ83" s="27">
        <f t="shared" ca="1" si="178"/>
        <v>0</v>
      </c>
      <c r="CR83" s="27">
        <f t="shared" ca="1" si="178"/>
        <v>-0.04</v>
      </c>
      <c r="CS83" s="27">
        <f t="shared" ca="1" si="179"/>
        <v>0.96</v>
      </c>
      <c r="CT83" s="27">
        <f t="shared" ca="1" si="179"/>
        <v>1.8</v>
      </c>
      <c r="CU83" s="27">
        <f t="shared" ca="1" si="179"/>
        <v>0.64</v>
      </c>
      <c r="CV83" s="27">
        <f t="shared" ca="1" si="179"/>
        <v>0.21</v>
      </c>
      <c r="CW83" s="27">
        <f t="shared" ca="1" si="179"/>
        <v>0.19</v>
      </c>
      <c r="CX83" s="27">
        <f t="shared" ca="1" si="179"/>
        <v>0</v>
      </c>
      <c r="CY83" s="27">
        <f t="shared" ca="1" si="179"/>
        <v>1</v>
      </c>
      <c r="CZ83" s="27">
        <f t="shared" ca="1" si="179"/>
        <v>0</v>
      </c>
      <c r="DA83" s="27">
        <f t="shared" ca="1" si="179"/>
        <v>0</v>
      </c>
      <c r="DB83" s="27">
        <f t="shared" ca="1" si="179"/>
        <v>0</v>
      </c>
      <c r="DC83" s="27">
        <f t="shared" ca="1" si="179"/>
        <v>0</v>
      </c>
      <c r="DD83" s="27">
        <f t="shared" ca="1" si="179"/>
        <v>0</v>
      </c>
      <c r="DE83" s="27">
        <f t="shared" ca="1" si="179"/>
        <v>0</v>
      </c>
      <c r="DF83" s="27">
        <f t="shared" ca="1" si="179"/>
        <v>0</v>
      </c>
      <c r="DG83" s="27" t="str">
        <f t="shared" ca="1" si="180"/>
        <v>-</v>
      </c>
      <c r="DH83" s="27" t="str">
        <f t="shared" ca="1" si="180"/>
        <v>-</v>
      </c>
      <c r="DI83" s="27" t="str">
        <f t="shared" ca="1" si="180"/>
        <v>-</v>
      </c>
      <c r="DJ83" s="27" t="str">
        <f t="shared" ca="1" si="180"/>
        <v>-</v>
      </c>
      <c r="DK83" s="27" t="str">
        <f t="shared" ca="1" si="180"/>
        <v>-</v>
      </c>
      <c r="DL83" s="27" t="str">
        <f t="shared" ca="1" si="161"/>
        <v>-</v>
      </c>
      <c r="DM83" s="27" t="b">
        <f t="shared" ca="1" si="161"/>
        <v>1</v>
      </c>
      <c r="DN83" s="27" t="b">
        <f t="shared" ca="1" si="161"/>
        <v>0</v>
      </c>
      <c r="DO83" s="27" t="b">
        <f t="shared" ca="1" si="161"/>
        <v>0</v>
      </c>
      <c r="DP83" s="27">
        <f t="shared" ca="1" si="161"/>
        <v>3</v>
      </c>
      <c r="DQ83" s="27" t="str">
        <f t="shared" ca="1" si="161"/>
        <v>-</v>
      </c>
      <c r="DR83" s="27" t="str">
        <f t="shared" ca="1" si="161"/>
        <v>-</v>
      </c>
      <c r="DS83" s="27" t="str">
        <f t="shared" ca="1" si="161"/>
        <v>-</v>
      </c>
      <c r="DT83" s="27" t="str">
        <f t="shared" ca="1" si="161"/>
        <v>-</v>
      </c>
      <c r="DU83" s="27" t="str">
        <f t="shared" ca="1" si="161"/>
        <v>-</v>
      </c>
      <c r="DV83" s="27" t="b">
        <f t="shared" ca="1" si="161"/>
        <v>1</v>
      </c>
      <c r="DW83" s="27" t="str">
        <f t="shared" ca="1" si="161"/>
        <v>-</v>
      </c>
      <c r="DX83" s="27">
        <f t="shared" ca="1" si="161"/>
        <v>0</v>
      </c>
      <c r="DY83" s="27" t="str">
        <f t="shared" ca="1" si="161"/>
        <v>-</v>
      </c>
      <c r="DZ83" s="27" t="str">
        <f t="shared" ca="1" si="161"/>
        <v>-</v>
      </c>
      <c r="EA83" s="27">
        <f t="shared" ca="1" si="181"/>
        <v>500</v>
      </c>
      <c r="EB83" s="27">
        <f t="shared" ca="1" si="181"/>
        <v>500</v>
      </c>
      <c r="EC83" s="27">
        <f t="shared" ca="1" si="181"/>
        <v>1</v>
      </c>
      <c r="ED83" s="27">
        <f t="shared" ca="1" si="181"/>
        <v>0</v>
      </c>
      <c r="EE83" s="27">
        <f t="shared" ca="1" si="181"/>
        <v>1</v>
      </c>
      <c r="EF83" s="27">
        <f t="shared" ca="1" si="181"/>
        <v>1</v>
      </c>
      <c r="EG83" s="27">
        <f t="shared" ca="1" si="181"/>
        <v>0</v>
      </c>
      <c r="EH83" s="27" t="str">
        <f t="shared" ca="1" si="181"/>
        <v>-</v>
      </c>
      <c r="EI83" s="27" t="str">
        <f t="shared" ca="1" si="181"/>
        <v>-</v>
      </c>
      <c r="EJ83" s="27" t="str">
        <f t="shared" ca="1" si="181"/>
        <v>-</v>
      </c>
      <c r="EK83" s="27" t="str">
        <f t="shared" ca="1" si="181"/>
        <v>-</v>
      </c>
      <c r="EL83" s="27">
        <f t="shared" ca="1" si="182"/>
        <v>1</v>
      </c>
      <c r="EM83" s="27">
        <f t="shared" ca="1" si="182"/>
        <v>1</v>
      </c>
      <c r="EN83" s="27">
        <f t="shared" ca="1" si="182"/>
        <v>1</v>
      </c>
      <c r="EO83" s="27">
        <f t="shared" ca="1" si="182"/>
        <v>0</v>
      </c>
      <c r="EP83" s="27" t="str">
        <f t="shared" ca="1" si="182"/>
        <v>-</v>
      </c>
      <c r="EQ83" s="27" t="str">
        <f t="shared" ca="1" si="182"/>
        <v>-</v>
      </c>
      <c r="ER83" s="27">
        <f t="shared" ca="1" si="182"/>
        <v>0</v>
      </c>
      <c r="ES83" s="27">
        <f t="shared" ca="1" si="182"/>
        <v>0</v>
      </c>
      <c r="ET83" s="34">
        <v>0</v>
      </c>
    </row>
    <row r="84" spans="1:150" outlineLevel="3">
      <c r="A84" s="31">
        <f t="shared" si="148"/>
        <v>79</v>
      </c>
      <c r="B84" s="37">
        <f t="shared" ca="1" si="171"/>
        <v>28</v>
      </c>
      <c r="C84">
        <f t="shared" ca="1" si="164"/>
        <v>20</v>
      </c>
      <c r="D84" t="b">
        <f t="shared" ca="1" si="149"/>
        <v>1</v>
      </c>
      <c r="E84" t="b">
        <v>0</v>
      </c>
      <c r="F84" t="b">
        <f t="shared" ca="1" si="165"/>
        <v>1</v>
      </c>
      <c r="G84">
        <f t="shared" ca="1" si="183"/>
        <v>108</v>
      </c>
      <c r="H84" s="47" t="str">
        <f ca="1">IF($CA84&lt;3,"M-M","Mat")&amp;IF($CF84=TRUE,"&amp;BBT","")&amp;IF($DX84&lt;&gt;0,"-mate EL","")&amp;IF($DM84," Aut","")&amp;IF($DN84," Win","")&amp;IF($DO84," Spr","")&amp;" Scan "&amp;$DP84&amp;" (F"&amp;3+IFERROR(1*$AP84,0)&amp;3+IFERROR(1*$AS84,0)&amp;"N"&amp;$AX84&amp;$AY84&amp;")"</f>
        <v>M-M&amp;BBT Aut Scan 2 (F33N11)</v>
      </c>
      <c r="I84" s="13" t="str">
        <f ca="1">IF(MATCH(H84,H$5:H84,0)=(COUNTA(H$5:H84)),"-","Dup")</f>
        <v>-</v>
      </c>
      <c r="J84" s="27" t="str">
        <f t="shared" ca="1" si="151"/>
        <v>-</v>
      </c>
      <c r="K84" s="27" t="str">
        <f t="shared" ca="1" si="151"/>
        <v>-</v>
      </c>
      <c r="L84" s="27" t="str">
        <f t="shared" ca="1" si="173"/>
        <v>-</v>
      </c>
      <c r="M84" s="27" t="str">
        <f t="shared" ca="1" si="173"/>
        <v>-</v>
      </c>
      <c r="N84" s="27" t="str">
        <f t="shared" ca="1" si="173"/>
        <v>-</v>
      </c>
      <c r="O84" s="27" t="str">
        <f t="shared" ca="1" si="173"/>
        <v>-</v>
      </c>
      <c r="P84" s="27" t="str">
        <f t="shared" ca="1" si="173"/>
        <v>-</v>
      </c>
      <c r="Q84" s="27">
        <f t="shared" ca="1" si="173"/>
        <v>0</v>
      </c>
      <c r="R84" s="27">
        <f t="shared" ca="1" si="173"/>
        <v>0</v>
      </c>
      <c r="S84" s="27" t="str">
        <f t="shared" ca="1" si="173"/>
        <v>-</v>
      </c>
      <c r="T84" s="27" t="str">
        <f t="shared" ca="1" si="173"/>
        <v>-</v>
      </c>
      <c r="U84" s="27" t="str">
        <f t="shared" ca="1" si="174"/>
        <v>-</v>
      </c>
      <c r="V84" s="27">
        <f t="shared" ca="1" si="173"/>
        <v>1</v>
      </c>
      <c r="W84" s="27">
        <f t="shared" ca="1" si="174"/>
        <v>1</v>
      </c>
      <c r="X84" s="27" t="str">
        <f t="shared" ca="1" si="174"/>
        <v>-</v>
      </c>
      <c r="Y84" s="27" t="str">
        <f t="shared" ca="1" si="174"/>
        <v>-</v>
      </c>
      <c r="Z84" s="27" t="str">
        <f t="shared" ca="1" si="174"/>
        <v>-</v>
      </c>
      <c r="AA84" s="27" t="str">
        <f t="shared" ca="1" si="174"/>
        <v>-</v>
      </c>
      <c r="AB84" s="27" t="str">
        <f t="shared" ca="1" si="174"/>
        <v>-</v>
      </c>
      <c r="AC84" s="27">
        <f t="shared" ca="1" si="174"/>
        <v>1</v>
      </c>
      <c r="AD84" s="27" t="str">
        <f t="shared" ca="1" si="174"/>
        <v>-</v>
      </c>
      <c r="AE84" s="27" t="str">
        <f t="shared" ca="1" si="174"/>
        <v>-</v>
      </c>
      <c r="AF84" s="27" t="str">
        <f t="shared" ca="1" si="174"/>
        <v>-</v>
      </c>
      <c r="AG84" s="27" t="str">
        <f t="shared" ca="1" si="174"/>
        <v>-</v>
      </c>
      <c r="AH84" s="27" t="str">
        <f t="shared" ca="1" si="174"/>
        <v>-</v>
      </c>
      <c r="AI84" s="27" t="str">
        <f t="shared" ca="1" si="174"/>
        <v>-</v>
      </c>
      <c r="AJ84" s="27" t="str">
        <f t="shared" ca="1" si="175"/>
        <v>-</v>
      </c>
      <c r="AK84" s="27" t="str">
        <f t="shared" ca="1" si="175"/>
        <v>-</v>
      </c>
      <c r="AL84" s="27" t="str">
        <f t="shared" ca="1" si="175"/>
        <v>-</v>
      </c>
      <c r="AM84" s="27" t="str">
        <f t="shared" ca="1" si="175"/>
        <v>-</v>
      </c>
      <c r="AN84" s="27" t="str">
        <f t="shared" ca="1" si="175"/>
        <v>-</v>
      </c>
      <c r="AO84" s="27" t="str">
        <f t="shared" ca="1" si="169"/>
        <v>-</v>
      </c>
      <c r="AP84" s="27" t="str">
        <f t="shared" ca="1" si="169"/>
        <v>-</v>
      </c>
      <c r="AQ84" s="27" t="str">
        <f t="shared" ca="1" si="169"/>
        <v>-</v>
      </c>
      <c r="AR84" s="27" t="str">
        <f t="shared" ca="1" si="169"/>
        <v>-</v>
      </c>
      <c r="AS84" s="27" t="str">
        <f t="shared" ca="1" si="169"/>
        <v>-</v>
      </c>
      <c r="AT84" s="27" t="str">
        <f t="shared" ca="1" si="152"/>
        <v>-</v>
      </c>
      <c r="AU84" s="27" t="str">
        <f t="shared" ca="1" si="152"/>
        <v>-</v>
      </c>
      <c r="AV84" s="27" t="str">
        <f t="shared" ca="1" si="152"/>
        <v>-</v>
      </c>
      <c r="AW84" s="27" t="str">
        <f t="shared" ca="1" si="152"/>
        <v>-</v>
      </c>
      <c r="AX84" s="50">
        <f t="shared" ca="1" si="172"/>
        <v>1</v>
      </c>
      <c r="AY84" s="50">
        <f t="shared" ca="1" si="170"/>
        <v>1</v>
      </c>
      <c r="AZ84" s="27">
        <f t="shared" ca="1" si="153"/>
        <v>0</v>
      </c>
      <c r="BA84" s="27">
        <f t="shared" ca="1" si="153"/>
        <v>1</v>
      </c>
      <c r="BB84" s="27">
        <f t="shared" ca="1" si="153"/>
        <v>-1</v>
      </c>
      <c r="BC84" s="27" t="str">
        <f t="shared" ca="1" si="154"/>
        <v>-</v>
      </c>
      <c r="BD84" s="27" t="str">
        <f t="shared" ca="1" si="154"/>
        <v>-</v>
      </c>
      <c r="BE84" s="27" t="str">
        <f t="shared" ca="1" si="154"/>
        <v>-</v>
      </c>
      <c r="BF84" s="27" t="str">
        <f t="shared" ca="1" si="154"/>
        <v>-</v>
      </c>
      <c r="BG84" s="27" t="str">
        <f t="shared" ca="1" si="154"/>
        <v>-</v>
      </c>
      <c r="BH84" s="27">
        <f t="shared" ca="1" si="153"/>
        <v>0.3</v>
      </c>
      <c r="BI84" s="27">
        <f t="shared" ca="1" si="153"/>
        <v>0.7</v>
      </c>
      <c r="BJ84" s="27">
        <f t="shared" ca="1" si="153"/>
        <v>-0.2</v>
      </c>
      <c r="BK84" s="27">
        <f t="shared" ca="1" si="153"/>
        <v>1.4</v>
      </c>
      <c r="BL84" s="27" t="str">
        <f t="shared" ca="1" si="155"/>
        <v>-</v>
      </c>
      <c r="BM84" s="27" t="str">
        <f t="shared" ca="1" si="155"/>
        <v>-</v>
      </c>
      <c r="BN84" s="27">
        <f t="shared" ca="1" si="176"/>
        <v>0</v>
      </c>
      <c r="BO84" s="27">
        <f t="shared" ca="1" si="176"/>
        <v>0</v>
      </c>
      <c r="BP84" s="27">
        <f t="shared" ca="1" si="176"/>
        <v>0</v>
      </c>
      <c r="BQ84" s="27">
        <f t="shared" ca="1" si="176"/>
        <v>0</v>
      </c>
      <c r="BR84" s="27" t="str">
        <f t="shared" ca="1" si="176"/>
        <v>-</v>
      </c>
      <c r="BS84" s="27" t="str">
        <f t="shared" ca="1" si="176"/>
        <v>-</v>
      </c>
      <c r="BT84" s="27" t="str">
        <f t="shared" ca="1" si="176"/>
        <v>-</v>
      </c>
      <c r="BU84" s="27" t="str">
        <f t="shared" ca="1" si="176"/>
        <v>-</v>
      </c>
      <c r="BV84" s="27" t="str">
        <f t="shared" ca="1" si="176"/>
        <v>-</v>
      </c>
      <c r="BW84" s="27" t="str">
        <f t="shared" ca="1" si="177"/>
        <v>-</v>
      </c>
      <c r="BX84" s="27" t="str">
        <f t="shared" ca="1" si="177"/>
        <v>-</v>
      </c>
      <c r="BY84" s="27" t="str">
        <f t="shared" ca="1" si="177"/>
        <v>-</v>
      </c>
      <c r="BZ84" s="27" t="str">
        <f t="shared" ca="1" si="177"/>
        <v>-</v>
      </c>
      <c r="CA84" s="27">
        <f t="shared" ca="1" si="177"/>
        <v>2</v>
      </c>
      <c r="CB84" s="27" t="str">
        <f t="shared" ca="1" si="177"/>
        <v>-</v>
      </c>
      <c r="CC84" s="27" t="str">
        <f t="shared" ca="1" si="177"/>
        <v>-</v>
      </c>
      <c r="CD84" s="27" t="str">
        <f t="shared" ca="1" si="177"/>
        <v>-</v>
      </c>
      <c r="CE84" s="27" t="str">
        <f t="shared" ca="1" si="177"/>
        <v>-</v>
      </c>
      <c r="CF84" s="27" t="b">
        <f t="shared" ca="1" si="177"/>
        <v>1</v>
      </c>
      <c r="CG84" s="27" t="str">
        <f t="shared" ca="1" si="177"/>
        <v>-</v>
      </c>
      <c r="CH84" s="27">
        <f t="shared" ca="1" si="177"/>
        <v>0</v>
      </c>
      <c r="CI84" s="27" t="str">
        <f t="shared" ca="1" si="178"/>
        <v>-</v>
      </c>
      <c r="CJ84" s="27">
        <f t="shared" ca="1" si="178"/>
        <v>1</v>
      </c>
      <c r="CK84" s="27">
        <f t="shared" ca="1" si="178"/>
        <v>0</v>
      </c>
      <c r="CL84" s="27">
        <f t="shared" ca="1" si="178"/>
        <v>1</v>
      </c>
      <c r="CM84" s="27">
        <f t="shared" ca="1" si="178"/>
        <v>1</v>
      </c>
      <c r="CN84" s="27">
        <f t="shared" ca="1" si="178"/>
        <v>1</v>
      </c>
      <c r="CO84" s="27">
        <f t="shared" ca="1" si="178"/>
        <v>0</v>
      </c>
      <c r="CP84" s="27">
        <f t="shared" ca="1" si="178"/>
        <v>0</v>
      </c>
      <c r="CQ84" s="27">
        <f t="shared" ca="1" si="178"/>
        <v>0</v>
      </c>
      <c r="CR84" s="27">
        <f t="shared" ca="1" si="178"/>
        <v>-0.04</v>
      </c>
      <c r="CS84" s="27">
        <f t="shared" ca="1" si="179"/>
        <v>0.96</v>
      </c>
      <c r="CT84" s="27">
        <f t="shared" ca="1" si="179"/>
        <v>1.8</v>
      </c>
      <c r="CU84" s="27">
        <f t="shared" ca="1" si="179"/>
        <v>0.64</v>
      </c>
      <c r="CV84" s="27">
        <f t="shared" ca="1" si="179"/>
        <v>0.21</v>
      </c>
      <c r="CW84" s="27">
        <f t="shared" ca="1" si="179"/>
        <v>0.19</v>
      </c>
      <c r="CX84" s="27">
        <f t="shared" ca="1" si="179"/>
        <v>0</v>
      </c>
      <c r="CY84" s="27">
        <f t="shared" ca="1" si="179"/>
        <v>1</v>
      </c>
      <c r="CZ84" s="27">
        <f t="shared" ca="1" si="179"/>
        <v>0</v>
      </c>
      <c r="DA84" s="27">
        <f t="shared" ca="1" si="179"/>
        <v>0</v>
      </c>
      <c r="DB84" s="27">
        <f t="shared" ca="1" si="179"/>
        <v>0</v>
      </c>
      <c r="DC84" s="27">
        <f t="shared" ca="1" si="179"/>
        <v>0</v>
      </c>
      <c r="DD84" s="27">
        <f t="shared" ca="1" si="179"/>
        <v>0</v>
      </c>
      <c r="DE84" s="27">
        <f t="shared" ca="1" si="179"/>
        <v>0</v>
      </c>
      <c r="DF84" s="27">
        <f t="shared" ca="1" si="179"/>
        <v>0</v>
      </c>
      <c r="DG84" s="27" t="str">
        <f t="shared" ca="1" si="180"/>
        <v>-</v>
      </c>
      <c r="DH84" s="27" t="str">
        <f t="shared" ca="1" si="180"/>
        <v>-</v>
      </c>
      <c r="DI84" s="27" t="str">
        <f t="shared" ca="1" si="180"/>
        <v>-</v>
      </c>
      <c r="DJ84" s="27" t="str">
        <f t="shared" ca="1" si="180"/>
        <v>-</v>
      </c>
      <c r="DK84" s="27" t="str">
        <f t="shared" ca="1" si="180"/>
        <v>-</v>
      </c>
      <c r="DL84" s="27" t="str">
        <f t="shared" ca="1" si="161"/>
        <v>-</v>
      </c>
      <c r="DM84" s="27" t="b">
        <f t="shared" ca="1" si="161"/>
        <v>1</v>
      </c>
      <c r="DN84" s="27" t="b">
        <f t="shared" ca="1" si="161"/>
        <v>0</v>
      </c>
      <c r="DO84" s="27" t="b">
        <f t="shared" ca="1" si="161"/>
        <v>0</v>
      </c>
      <c r="DP84" s="27">
        <f t="shared" ca="1" si="161"/>
        <v>2</v>
      </c>
      <c r="DQ84" s="27" t="str">
        <f t="shared" ca="1" si="161"/>
        <v>-</v>
      </c>
      <c r="DR84" s="27" t="str">
        <f t="shared" ca="1" si="161"/>
        <v>-</v>
      </c>
      <c r="DS84" s="27" t="str">
        <f t="shared" ca="1" si="161"/>
        <v>-</v>
      </c>
      <c r="DT84" s="27" t="str">
        <f t="shared" ca="1" si="161"/>
        <v>-</v>
      </c>
      <c r="DU84" s="27" t="str">
        <f t="shared" ca="1" si="161"/>
        <v>-</v>
      </c>
      <c r="DV84" s="27" t="b">
        <f t="shared" ca="1" si="161"/>
        <v>1</v>
      </c>
      <c r="DW84" s="27" t="str">
        <f t="shared" ca="1" si="161"/>
        <v>-</v>
      </c>
      <c r="DX84" s="27">
        <f t="shared" ca="1" si="161"/>
        <v>0</v>
      </c>
      <c r="DY84" s="27" t="str">
        <f t="shared" ca="1" si="161"/>
        <v>-</v>
      </c>
      <c r="DZ84" s="27" t="str">
        <f t="shared" ca="1" si="161"/>
        <v>-</v>
      </c>
      <c r="EA84" s="27">
        <f t="shared" ca="1" si="181"/>
        <v>500</v>
      </c>
      <c r="EB84" s="27">
        <f t="shared" ca="1" si="181"/>
        <v>500</v>
      </c>
      <c r="EC84" s="27">
        <f t="shared" ca="1" si="181"/>
        <v>1</v>
      </c>
      <c r="ED84" s="27">
        <f t="shared" ca="1" si="181"/>
        <v>0</v>
      </c>
      <c r="EE84" s="27">
        <f t="shared" ca="1" si="181"/>
        <v>1</v>
      </c>
      <c r="EF84" s="27">
        <f t="shared" ca="1" si="181"/>
        <v>1</v>
      </c>
      <c r="EG84" s="27">
        <f t="shared" ca="1" si="181"/>
        <v>0</v>
      </c>
      <c r="EH84" s="27" t="str">
        <f t="shared" ca="1" si="181"/>
        <v>-</v>
      </c>
      <c r="EI84" s="27" t="str">
        <f t="shared" ca="1" si="181"/>
        <v>-</v>
      </c>
      <c r="EJ84" s="27" t="str">
        <f t="shared" ca="1" si="181"/>
        <v>-</v>
      </c>
      <c r="EK84" s="27" t="str">
        <f t="shared" ca="1" si="181"/>
        <v>-</v>
      </c>
      <c r="EL84" s="27">
        <f t="shared" ca="1" si="182"/>
        <v>1</v>
      </c>
      <c r="EM84" s="27">
        <f t="shared" ca="1" si="182"/>
        <v>1</v>
      </c>
      <c r="EN84" s="27">
        <f t="shared" ca="1" si="182"/>
        <v>1</v>
      </c>
      <c r="EO84" s="27">
        <f t="shared" ca="1" si="182"/>
        <v>0</v>
      </c>
      <c r="EP84" s="27" t="str">
        <f t="shared" ca="1" si="182"/>
        <v>-</v>
      </c>
      <c r="EQ84" s="27" t="str">
        <f t="shared" ca="1" si="182"/>
        <v>-</v>
      </c>
      <c r="ER84" s="27">
        <f t="shared" ca="1" si="182"/>
        <v>0</v>
      </c>
      <c r="ES84" s="27">
        <f t="shared" ca="1" si="182"/>
        <v>0</v>
      </c>
      <c r="ET84" s="34">
        <v>0</v>
      </c>
    </row>
    <row r="85" spans="1:150" outlineLevel="3">
      <c r="A85" s="31">
        <f t="shared" si="148"/>
        <v>80</v>
      </c>
      <c r="B85" s="37">
        <f t="shared" ca="1" si="171"/>
        <v>29</v>
      </c>
      <c r="C85">
        <f t="shared" ca="1" si="164"/>
        <v>20</v>
      </c>
      <c r="D85" t="b">
        <f t="shared" ca="1" si="149"/>
        <v>1</v>
      </c>
      <c r="E85" t="b">
        <v>0</v>
      </c>
      <c r="F85" t="b">
        <f t="shared" ca="1" si="165"/>
        <v>1</v>
      </c>
      <c r="G85">
        <f t="shared" ca="1" si="183"/>
        <v>55</v>
      </c>
      <c r="H85" s="47" t="str">
        <f ca="1">IF($CA85&lt;3,"M-M","Mat")&amp;IF($CF85=TRUE,"&amp;BBT","")&amp;IF($DX85&lt;&gt;0,"-mate EL","")&amp;IF($DM85," Aut","")&amp;IF($DN85," Win","")&amp;IF($DO85," Spr","")&amp;" Scan "&amp;$DP85&amp;" (F"&amp;3+IFERROR(1*$AP85,0)&amp;3+IFERROR(1*$AS85,0)&amp;"N"&amp;$AX85&amp;$AY85&amp;")"</f>
        <v>M-M&amp;BBT Aut Scan 1 (F33N11)</v>
      </c>
      <c r="I85" s="13" t="str">
        <f ca="1">IF(MATCH(H85,H$5:H85,0)=(COUNTA(H$5:H85)),"-","Dup")</f>
        <v>-</v>
      </c>
      <c r="J85" s="27" t="str">
        <f t="shared" ca="1" si="151"/>
        <v>-</v>
      </c>
      <c r="K85" s="27" t="str">
        <f t="shared" ca="1" si="151"/>
        <v>-</v>
      </c>
      <c r="L85" s="27" t="str">
        <f t="shared" ref="L85:V94" ca="1" si="184">OFFSET(L$5,$B85,0)</f>
        <v>-</v>
      </c>
      <c r="M85" s="27" t="str">
        <f t="shared" ca="1" si="184"/>
        <v>-</v>
      </c>
      <c r="N85" s="27" t="str">
        <f t="shared" ca="1" si="184"/>
        <v>-</v>
      </c>
      <c r="O85" s="27" t="str">
        <f t="shared" ca="1" si="184"/>
        <v>-</v>
      </c>
      <c r="P85" s="27" t="str">
        <f t="shared" ca="1" si="184"/>
        <v>-</v>
      </c>
      <c r="Q85" s="27">
        <f t="shared" ca="1" si="184"/>
        <v>0</v>
      </c>
      <c r="R85" s="27">
        <f t="shared" ca="1" si="184"/>
        <v>0</v>
      </c>
      <c r="S85" s="27" t="str">
        <f t="shared" ca="1" si="184"/>
        <v>-</v>
      </c>
      <c r="T85" s="27" t="str">
        <f t="shared" ca="1" si="184"/>
        <v>-</v>
      </c>
      <c r="U85" s="27" t="str">
        <f t="shared" ref="U85:AI94" ca="1" si="185">OFFSET(U$5,$B85,0)</f>
        <v>-</v>
      </c>
      <c r="V85" s="27">
        <f t="shared" ca="1" si="184"/>
        <v>1</v>
      </c>
      <c r="W85" s="27">
        <f t="shared" ca="1" si="185"/>
        <v>1</v>
      </c>
      <c r="X85" s="27" t="str">
        <f t="shared" ca="1" si="185"/>
        <v>-</v>
      </c>
      <c r="Y85" s="27" t="str">
        <f t="shared" ca="1" si="185"/>
        <v>-</v>
      </c>
      <c r="Z85" s="27" t="str">
        <f t="shared" ca="1" si="185"/>
        <v>-</v>
      </c>
      <c r="AA85" s="27" t="str">
        <f t="shared" ca="1" si="185"/>
        <v>-</v>
      </c>
      <c r="AB85" s="27" t="str">
        <f t="shared" ca="1" si="185"/>
        <v>-</v>
      </c>
      <c r="AC85" s="27">
        <f t="shared" ca="1" si="185"/>
        <v>1</v>
      </c>
      <c r="AD85" s="27" t="str">
        <f t="shared" ca="1" si="185"/>
        <v>-</v>
      </c>
      <c r="AE85" s="27" t="str">
        <f t="shared" ca="1" si="185"/>
        <v>-</v>
      </c>
      <c r="AF85" s="27" t="str">
        <f t="shared" ca="1" si="185"/>
        <v>-</v>
      </c>
      <c r="AG85" s="27" t="str">
        <f t="shared" ca="1" si="185"/>
        <v>-</v>
      </c>
      <c r="AH85" s="27" t="str">
        <f t="shared" ca="1" si="185"/>
        <v>-</v>
      </c>
      <c r="AI85" s="27" t="str">
        <f t="shared" ca="1" si="185"/>
        <v>-</v>
      </c>
      <c r="AJ85" s="27" t="str">
        <f t="shared" ref="AJ85:AS100" ca="1" si="186">OFFSET(AJ$5,$B85,0)</f>
        <v>-</v>
      </c>
      <c r="AK85" s="27" t="str">
        <f t="shared" ca="1" si="186"/>
        <v>-</v>
      </c>
      <c r="AL85" s="27" t="str">
        <f t="shared" ca="1" si="186"/>
        <v>-</v>
      </c>
      <c r="AM85" s="27" t="str">
        <f t="shared" ca="1" si="186"/>
        <v>-</v>
      </c>
      <c r="AN85" s="27" t="str">
        <f t="shared" ca="1" si="186"/>
        <v>-</v>
      </c>
      <c r="AO85" s="27" t="str">
        <f t="shared" ca="1" si="169"/>
        <v>-</v>
      </c>
      <c r="AP85" s="27" t="str">
        <f t="shared" ca="1" si="169"/>
        <v>-</v>
      </c>
      <c r="AQ85" s="27" t="str">
        <f t="shared" ca="1" si="169"/>
        <v>-</v>
      </c>
      <c r="AR85" s="27" t="str">
        <f t="shared" ca="1" si="169"/>
        <v>-</v>
      </c>
      <c r="AS85" s="27" t="str">
        <f t="shared" ca="1" si="169"/>
        <v>-</v>
      </c>
      <c r="AT85" s="27" t="str">
        <f t="shared" ca="1" si="152"/>
        <v>-</v>
      </c>
      <c r="AU85" s="27" t="str">
        <f t="shared" ca="1" si="152"/>
        <v>-</v>
      </c>
      <c r="AV85" s="27" t="str">
        <f t="shared" ca="1" si="152"/>
        <v>-</v>
      </c>
      <c r="AW85" s="27" t="str">
        <f t="shared" ca="1" si="152"/>
        <v>-</v>
      </c>
      <c r="AX85" s="50">
        <f t="shared" ca="1" si="172"/>
        <v>1</v>
      </c>
      <c r="AY85" s="50">
        <f t="shared" ca="1" si="170"/>
        <v>1</v>
      </c>
      <c r="AZ85" s="27">
        <f t="shared" ca="1" si="153"/>
        <v>0</v>
      </c>
      <c r="BA85" s="27">
        <f t="shared" ca="1" si="153"/>
        <v>1</v>
      </c>
      <c r="BB85" s="27">
        <f t="shared" ca="1" si="153"/>
        <v>-1</v>
      </c>
      <c r="BC85" s="27" t="str">
        <f t="shared" ca="1" si="154"/>
        <v>-</v>
      </c>
      <c r="BD85" s="27" t="str">
        <f t="shared" ca="1" si="154"/>
        <v>-</v>
      </c>
      <c r="BE85" s="27" t="str">
        <f t="shared" ca="1" si="154"/>
        <v>-</v>
      </c>
      <c r="BF85" s="27" t="str">
        <f t="shared" ca="1" si="154"/>
        <v>-</v>
      </c>
      <c r="BG85" s="27" t="str">
        <f t="shared" ca="1" si="154"/>
        <v>-</v>
      </c>
      <c r="BH85" s="27">
        <f t="shared" ca="1" si="153"/>
        <v>0.3</v>
      </c>
      <c r="BI85" s="27">
        <f t="shared" ca="1" si="153"/>
        <v>0.7</v>
      </c>
      <c r="BJ85" s="27">
        <f t="shared" ca="1" si="153"/>
        <v>-0.2</v>
      </c>
      <c r="BK85" s="27">
        <f t="shared" ca="1" si="153"/>
        <v>1.4</v>
      </c>
      <c r="BL85" s="27" t="str">
        <f t="shared" ca="1" si="155"/>
        <v>-</v>
      </c>
      <c r="BM85" s="27" t="str">
        <f t="shared" ca="1" si="155"/>
        <v>-</v>
      </c>
      <c r="BN85" s="27">
        <f t="shared" ca="1" si="176"/>
        <v>0</v>
      </c>
      <c r="BO85" s="27">
        <f t="shared" ca="1" si="176"/>
        <v>0</v>
      </c>
      <c r="BP85" s="27">
        <f t="shared" ca="1" si="176"/>
        <v>0</v>
      </c>
      <c r="BQ85" s="27">
        <f t="shared" ca="1" si="176"/>
        <v>0</v>
      </c>
      <c r="BR85" s="27" t="str">
        <f t="shared" ca="1" si="176"/>
        <v>-</v>
      </c>
      <c r="BS85" s="27" t="str">
        <f t="shared" ca="1" si="176"/>
        <v>-</v>
      </c>
      <c r="BT85" s="27" t="str">
        <f t="shared" ca="1" si="176"/>
        <v>-</v>
      </c>
      <c r="BU85" s="27" t="str">
        <f t="shared" ca="1" si="176"/>
        <v>-</v>
      </c>
      <c r="BV85" s="27" t="str">
        <f t="shared" ca="1" si="176"/>
        <v>-</v>
      </c>
      <c r="BW85" s="27" t="str">
        <f t="shared" ca="1" si="177"/>
        <v>-</v>
      </c>
      <c r="BX85" s="27" t="str">
        <f t="shared" ca="1" si="177"/>
        <v>-</v>
      </c>
      <c r="BY85" s="27" t="str">
        <f t="shared" ca="1" si="177"/>
        <v>-</v>
      </c>
      <c r="BZ85" s="27" t="str">
        <f t="shared" ca="1" si="177"/>
        <v>-</v>
      </c>
      <c r="CA85" s="27">
        <f t="shared" ca="1" si="177"/>
        <v>2</v>
      </c>
      <c r="CB85" s="27" t="str">
        <f t="shared" ca="1" si="177"/>
        <v>-</v>
      </c>
      <c r="CC85" s="27" t="str">
        <f t="shared" ca="1" si="177"/>
        <v>-</v>
      </c>
      <c r="CD85" s="27" t="str">
        <f t="shared" ca="1" si="177"/>
        <v>-</v>
      </c>
      <c r="CE85" s="27" t="str">
        <f t="shared" ca="1" si="177"/>
        <v>-</v>
      </c>
      <c r="CF85" s="27" t="b">
        <f t="shared" ca="1" si="177"/>
        <v>1</v>
      </c>
      <c r="CG85" s="27" t="str">
        <f t="shared" ca="1" si="177"/>
        <v>-</v>
      </c>
      <c r="CH85" s="27">
        <f t="shared" ca="1" si="177"/>
        <v>0</v>
      </c>
      <c r="CI85" s="27" t="str">
        <f t="shared" ca="1" si="178"/>
        <v>-</v>
      </c>
      <c r="CJ85" s="27">
        <f t="shared" ca="1" si="178"/>
        <v>1</v>
      </c>
      <c r="CK85" s="27">
        <f t="shared" ca="1" si="178"/>
        <v>0</v>
      </c>
      <c r="CL85" s="27">
        <f t="shared" ca="1" si="178"/>
        <v>1</v>
      </c>
      <c r="CM85" s="27">
        <f t="shared" ca="1" si="178"/>
        <v>1</v>
      </c>
      <c r="CN85" s="27">
        <f t="shared" ca="1" si="178"/>
        <v>1</v>
      </c>
      <c r="CO85" s="27">
        <f t="shared" ca="1" si="178"/>
        <v>0</v>
      </c>
      <c r="CP85" s="27">
        <f t="shared" ca="1" si="178"/>
        <v>0</v>
      </c>
      <c r="CQ85" s="27">
        <f t="shared" ca="1" si="178"/>
        <v>0</v>
      </c>
      <c r="CR85" s="27">
        <f t="shared" ca="1" si="178"/>
        <v>-0.04</v>
      </c>
      <c r="CS85" s="27">
        <f t="shared" ca="1" si="179"/>
        <v>0.96</v>
      </c>
      <c r="CT85" s="27">
        <f t="shared" ca="1" si="179"/>
        <v>1.8</v>
      </c>
      <c r="CU85" s="27">
        <f t="shared" ca="1" si="179"/>
        <v>0.64</v>
      </c>
      <c r="CV85" s="27">
        <f t="shared" ca="1" si="179"/>
        <v>0.21</v>
      </c>
      <c r="CW85" s="27">
        <f t="shared" ca="1" si="179"/>
        <v>0.19</v>
      </c>
      <c r="CX85" s="27">
        <f t="shared" ca="1" si="179"/>
        <v>0</v>
      </c>
      <c r="CY85" s="27">
        <f t="shared" ca="1" si="179"/>
        <v>1</v>
      </c>
      <c r="CZ85" s="27">
        <f t="shared" ca="1" si="179"/>
        <v>0</v>
      </c>
      <c r="DA85" s="27">
        <f t="shared" ca="1" si="179"/>
        <v>0</v>
      </c>
      <c r="DB85" s="27">
        <f t="shared" ca="1" si="179"/>
        <v>0</v>
      </c>
      <c r="DC85" s="27">
        <f t="shared" ca="1" si="179"/>
        <v>0</v>
      </c>
      <c r="DD85" s="27">
        <f t="shared" ca="1" si="179"/>
        <v>0</v>
      </c>
      <c r="DE85" s="27">
        <f t="shared" ca="1" si="179"/>
        <v>0</v>
      </c>
      <c r="DF85" s="27">
        <f t="shared" ca="1" si="179"/>
        <v>0</v>
      </c>
      <c r="DG85" s="27" t="str">
        <f t="shared" ca="1" si="180"/>
        <v>-</v>
      </c>
      <c r="DH85" s="27" t="str">
        <f t="shared" ca="1" si="180"/>
        <v>-</v>
      </c>
      <c r="DI85" s="27" t="str">
        <f t="shared" ca="1" si="180"/>
        <v>-</v>
      </c>
      <c r="DJ85" s="27" t="str">
        <f t="shared" ca="1" si="180"/>
        <v>-</v>
      </c>
      <c r="DK85" s="27" t="str">
        <f t="shared" ca="1" si="180"/>
        <v>-</v>
      </c>
      <c r="DL85" s="27" t="str">
        <f t="shared" ca="1" si="161"/>
        <v>-</v>
      </c>
      <c r="DM85" s="27" t="b">
        <f t="shared" ca="1" si="161"/>
        <v>1</v>
      </c>
      <c r="DN85" s="27" t="b">
        <f t="shared" ca="1" si="161"/>
        <v>0</v>
      </c>
      <c r="DO85" s="27" t="b">
        <f t="shared" ca="1" si="161"/>
        <v>0</v>
      </c>
      <c r="DP85" s="27">
        <f t="shared" ca="1" si="161"/>
        <v>1</v>
      </c>
      <c r="DQ85" s="27" t="str">
        <f t="shared" ca="1" si="161"/>
        <v>-</v>
      </c>
      <c r="DR85" s="27" t="str">
        <f t="shared" ca="1" si="161"/>
        <v>-</v>
      </c>
      <c r="DS85" s="27" t="str">
        <f t="shared" ca="1" si="161"/>
        <v>-</v>
      </c>
      <c r="DT85" s="27" t="str">
        <f t="shared" ca="1" si="161"/>
        <v>-</v>
      </c>
      <c r="DU85" s="27" t="str">
        <f t="shared" ca="1" si="161"/>
        <v>-</v>
      </c>
      <c r="DV85" s="27" t="b">
        <f t="shared" ca="1" si="161"/>
        <v>1</v>
      </c>
      <c r="DW85" s="27" t="str">
        <f t="shared" ca="1" si="161"/>
        <v>-</v>
      </c>
      <c r="DX85" s="27">
        <f t="shared" ca="1" si="161"/>
        <v>0</v>
      </c>
      <c r="DY85" s="27" t="str">
        <f t="shared" ca="1" si="161"/>
        <v>-</v>
      </c>
      <c r="DZ85" s="27" t="str">
        <f t="shared" ca="1" si="161"/>
        <v>-</v>
      </c>
      <c r="EA85" s="27">
        <f t="shared" ca="1" si="181"/>
        <v>500</v>
      </c>
      <c r="EB85" s="27">
        <f t="shared" ca="1" si="181"/>
        <v>500</v>
      </c>
      <c r="EC85" s="27">
        <f t="shared" ca="1" si="181"/>
        <v>1</v>
      </c>
      <c r="ED85" s="27">
        <f t="shared" ca="1" si="181"/>
        <v>0</v>
      </c>
      <c r="EE85" s="27">
        <f t="shared" ca="1" si="181"/>
        <v>1</v>
      </c>
      <c r="EF85" s="27">
        <f t="shared" ca="1" si="181"/>
        <v>1</v>
      </c>
      <c r="EG85" s="27">
        <f t="shared" ca="1" si="181"/>
        <v>0</v>
      </c>
      <c r="EH85" s="27" t="str">
        <f t="shared" ca="1" si="181"/>
        <v>-</v>
      </c>
      <c r="EI85" s="27" t="str">
        <f t="shared" ca="1" si="181"/>
        <v>-</v>
      </c>
      <c r="EJ85" s="27" t="str">
        <f t="shared" ca="1" si="181"/>
        <v>-</v>
      </c>
      <c r="EK85" s="27" t="str">
        <f t="shared" ca="1" si="181"/>
        <v>-</v>
      </c>
      <c r="EL85" s="27">
        <f t="shared" ca="1" si="182"/>
        <v>1</v>
      </c>
      <c r="EM85" s="27">
        <f t="shared" ca="1" si="182"/>
        <v>1</v>
      </c>
      <c r="EN85" s="27">
        <f t="shared" ca="1" si="182"/>
        <v>1</v>
      </c>
      <c r="EO85" s="27">
        <f t="shared" ca="1" si="182"/>
        <v>0</v>
      </c>
      <c r="EP85" s="27" t="str">
        <f t="shared" ca="1" si="182"/>
        <v>-</v>
      </c>
      <c r="EQ85" s="27" t="str">
        <f t="shared" ca="1" si="182"/>
        <v>-</v>
      </c>
      <c r="ER85" s="27">
        <f t="shared" ca="1" si="182"/>
        <v>0</v>
      </c>
      <c r="ES85" s="27">
        <f t="shared" ca="1" si="182"/>
        <v>0</v>
      </c>
      <c r="ET85" s="34">
        <v>0</v>
      </c>
    </row>
    <row r="86" spans="1:150" outlineLevel="3">
      <c r="A86" s="31">
        <f t="shared" si="148"/>
        <v>81</v>
      </c>
      <c r="B86" s="37">
        <f t="shared" ca="1" si="171"/>
        <v>30</v>
      </c>
      <c r="C86">
        <f t="shared" ca="1" si="164"/>
        <v>20</v>
      </c>
      <c r="D86" t="b">
        <f t="shared" ca="1" si="149"/>
        <v>1</v>
      </c>
      <c r="E86" t="b">
        <v>0</v>
      </c>
      <c r="F86" t="b">
        <f t="shared" ca="1" si="165"/>
        <v>1</v>
      </c>
      <c r="G86">
        <f t="shared" ca="1" si="183"/>
        <v>3</v>
      </c>
      <c r="H86" s="47" t="str">
        <f ca="1">IF($CA86&lt;3,"M-M","Mat")&amp;IF($CF86=TRUE,"&amp;BBT","")&amp;IF($DX86&lt;&gt;0,"-mate EL","")&amp;IF($DM86," Aut","")&amp;IF($DN86," Win","")&amp;IF($DO86," Spr","")&amp;" Scan "&amp;$DP86&amp;" (F"&amp;3+IFERROR(1*$AP86,0)&amp;3+IFERROR(1*$AS86,0)&amp;"N"&amp;$AX86&amp;$AY86&amp;")"</f>
        <v>M-M&amp;BBT Aut Scan 0 (F33N11)</v>
      </c>
      <c r="I86" s="13" t="str">
        <f ca="1">IF(MATCH(H86,H$5:H86,0)=(COUNTA(H$5:H86)),"-","Dup")</f>
        <v>-</v>
      </c>
      <c r="J86" s="27" t="str">
        <f t="shared" ca="1" si="151"/>
        <v>-</v>
      </c>
      <c r="K86" s="27" t="str">
        <f t="shared" ca="1" si="151"/>
        <v>-</v>
      </c>
      <c r="L86" s="27" t="str">
        <f t="shared" ca="1" si="184"/>
        <v>-</v>
      </c>
      <c r="M86" s="27" t="str">
        <f t="shared" ca="1" si="184"/>
        <v>-</v>
      </c>
      <c r="N86" s="27" t="str">
        <f t="shared" ca="1" si="184"/>
        <v>-</v>
      </c>
      <c r="O86" s="27" t="str">
        <f t="shared" ca="1" si="184"/>
        <v>-</v>
      </c>
      <c r="P86" s="27" t="str">
        <f t="shared" ca="1" si="184"/>
        <v>-</v>
      </c>
      <c r="Q86" s="27">
        <f t="shared" ca="1" si="184"/>
        <v>0</v>
      </c>
      <c r="R86" s="27">
        <f t="shared" ca="1" si="184"/>
        <v>0</v>
      </c>
      <c r="S86" s="27" t="str">
        <f t="shared" ca="1" si="184"/>
        <v>-</v>
      </c>
      <c r="T86" s="27" t="str">
        <f t="shared" ca="1" si="184"/>
        <v>-</v>
      </c>
      <c r="U86" s="27" t="str">
        <f t="shared" ca="1" si="185"/>
        <v>-</v>
      </c>
      <c r="V86" s="27">
        <f t="shared" ca="1" si="184"/>
        <v>1</v>
      </c>
      <c r="W86" s="27">
        <f t="shared" ca="1" si="185"/>
        <v>1</v>
      </c>
      <c r="X86" s="27" t="str">
        <f t="shared" ca="1" si="185"/>
        <v>-</v>
      </c>
      <c r="Y86" s="27" t="str">
        <f t="shared" ca="1" si="185"/>
        <v>-</v>
      </c>
      <c r="Z86" s="27" t="str">
        <f t="shared" ca="1" si="185"/>
        <v>-</v>
      </c>
      <c r="AA86" s="27" t="str">
        <f t="shared" ca="1" si="185"/>
        <v>-</v>
      </c>
      <c r="AB86" s="27" t="str">
        <f t="shared" ca="1" si="185"/>
        <v>-</v>
      </c>
      <c r="AC86" s="27">
        <f t="shared" ca="1" si="185"/>
        <v>1</v>
      </c>
      <c r="AD86" s="27" t="str">
        <f t="shared" ca="1" si="185"/>
        <v>-</v>
      </c>
      <c r="AE86" s="27" t="str">
        <f t="shared" ca="1" si="185"/>
        <v>-</v>
      </c>
      <c r="AF86" s="27" t="str">
        <f t="shared" ca="1" si="185"/>
        <v>-</v>
      </c>
      <c r="AG86" s="27" t="str">
        <f t="shared" ca="1" si="185"/>
        <v>-</v>
      </c>
      <c r="AH86" s="27" t="str">
        <f t="shared" ca="1" si="185"/>
        <v>-</v>
      </c>
      <c r="AI86" s="27" t="str">
        <f t="shared" ca="1" si="185"/>
        <v>-</v>
      </c>
      <c r="AJ86" s="27" t="str">
        <f t="shared" ca="1" si="186"/>
        <v>-</v>
      </c>
      <c r="AK86" s="27" t="str">
        <f t="shared" ca="1" si="186"/>
        <v>-</v>
      </c>
      <c r="AL86" s="27" t="str">
        <f t="shared" ca="1" si="186"/>
        <v>-</v>
      </c>
      <c r="AM86" s="27" t="str">
        <f t="shared" ca="1" si="186"/>
        <v>-</v>
      </c>
      <c r="AN86" s="27" t="str">
        <f t="shared" ca="1" si="186"/>
        <v>-</v>
      </c>
      <c r="AO86" s="27" t="str">
        <f t="shared" ca="1" si="169"/>
        <v>-</v>
      </c>
      <c r="AP86" s="27" t="str">
        <f t="shared" ca="1" si="169"/>
        <v>-</v>
      </c>
      <c r="AQ86" s="27" t="str">
        <f t="shared" ca="1" si="169"/>
        <v>-</v>
      </c>
      <c r="AR86" s="27" t="str">
        <f t="shared" ca="1" si="169"/>
        <v>-</v>
      </c>
      <c r="AS86" s="27" t="str">
        <f t="shared" ca="1" si="169"/>
        <v>-</v>
      </c>
      <c r="AT86" s="27" t="str">
        <f t="shared" ca="1" si="152"/>
        <v>-</v>
      </c>
      <c r="AU86" s="27" t="str">
        <f t="shared" ca="1" si="152"/>
        <v>-</v>
      </c>
      <c r="AV86" s="27" t="str">
        <f t="shared" ca="1" si="152"/>
        <v>-</v>
      </c>
      <c r="AW86" s="27" t="str">
        <f t="shared" ca="1" si="152"/>
        <v>-</v>
      </c>
      <c r="AX86" s="50">
        <f t="shared" ca="1" si="172"/>
        <v>1</v>
      </c>
      <c r="AY86" s="50">
        <f t="shared" ca="1" si="170"/>
        <v>1</v>
      </c>
      <c r="AZ86" s="27">
        <f t="shared" ca="1" si="153"/>
        <v>0</v>
      </c>
      <c r="BA86" s="27">
        <f t="shared" ca="1" si="153"/>
        <v>1</v>
      </c>
      <c r="BB86" s="27">
        <f t="shared" ca="1" si="153"/>
        <v>-1</v>
      </c>
      <c r="BC86" s="27" t="str">
        <f t="shared" ca="1" si="154"/>
        <v>-</v>
      </c>
      <c r="BD86" s="27" t="str">
        <f t="shared" ca="1" si="154"/>
        <v>-</v>
      </c>
      <c r="BE86" s="27" t="str">
        <f t="shared" ca="1" si="154"/>
        <v>-</v>
      </c>
      <c r="BF86" s="27" t="str">
        <f t="shared" ca="1" si="154"/>
        <v>-</v>
      </c>
      <c r="BG86" s="27" t="str">
        <f t="shared" ca="1" si="154"/>
        <v>-</v>
      </c>
      <c r="BH86" s="27">
        <f t="shared" ca="1" si="153"/>
        <v>0.3</v>
      </c>
      <c r="BI86" s="27">
        <f t="shared" ca="1" si="153"/>
        <v>0.7</v>
      </c>
      <c r="BJ86" s="27">
        <f t="shared" ca="1" si="153"/>
        <v>-0.2</v>
      </c>
      <c r="BK86" s="27">
        <f t="shared" ca="1" si="153"/>
        <v>1.4</v>
      </c>
      <c r="BL86" s="27" t="str">
        <f t="shared" ca="1" si="155"/>
        <v>-</v>
      </c>
      <c r="BM86" s="27" t="str">
        <f t="shared" ca="1" si="155"/>
        <v>-</v>
      </c>
      <c r="BN86" s="27">
        <f t="shared" ca="1" si="176"/>
        <v>0</v>
      </c>
      <c r="BO86" s="27">
        <f t="shared" ca="1" si="176"/>
        <v>0</v>
      </c>
      <c r="BP86" s="27">
        <f t="shared" ca="1" si="176"/>
        <v>0</v>
      </c>
      <c r="BQ86" s="27">
        <f t="shared" ca="1" si="176"/>
        <v>0</v>
      </c>
      <c r="BR86" s="27" t="str">
        <f t="shared" ca="1" si="176"/>
        <v>-</v>
      </c>
      <c r="BS86" s="27" t="str">
        <f t="shared" ca="1" si="176"/>
        <v>-</v>
      </c>
      <c r="BT86" s="27" t="str">
        <f t="shared" ca="1" si="176"/>
        <v>-</v>
      </c>
      <c r="BU86" s="27" t="str">
        <f t="shared" ca="1" si="176"/>
        <v>-</v>
      </c>
      <c r="BV86" s="27" t="str">
        <f t="shared" ca="1" si="176"/>
        <v>-</v>
      </c>
      <c r="BW86" s="27" t="str">
        <f t="shared" ca="1" si="177"/>
        <v>-</v>
      </c>
      <c r="BX86" s="27" t="str">
        <f t="shared" ca="1" si="177"/>
        <v>-</v>
      </c>
      <c r="BY86" s="27" t="str">
        <f t="shared" ca="1" si="177"/>
        <v>-</v>
      </c>
      <c r="BZ86" s="27" t="str">
        <f t="shared" ca="1" si="177"/>
        <v>-</v>
      </c>
      <c r="CA86" s="27">
        <f t="shared" ca="1" si="177"/>
        <v>2</v>
      </c>
      <c r="CB86" s="27" t="str">
        <f t="shared" ca="1" si="177"/>
        <v>-</v>
      </c>
      <c r="CC86" s="27" t="str">
        <f t="shared" ca="1" si="177"/>
        <v>-</v>
      </c>
      <c r="CD86" s="27" t="str">
        <f t="shared" ca="1" si="177"/>
        <v>-</v>
      </c>
      <c r="CE86" s="27" t="str">
        <f t="shared" ca="1" si="177"/>
        <v>-</v>
      </c>
      <c r="CF86" s="27" t="b">
        <f t="shared" ca="1" si="177"/>
        <v>1</v>
      </c>
      <c r="CG86" s="27" t="str">
        <f t="shared" ca="1" si="177"/>
        <v>-</v>
      </c>
      <c r="CH86" s="27">
        <f t="shared" ca="1" si="177"/>
        <v>0</v>
      </c>
      <c r="CI86" s="27" t="str">
        <f t="shared" ca="1" si="178"/>
        <v>-</v>
      </c>
      <c r="CJ86" s="27">
        <f t="shared" ca="1" si="178"/>
        <v>1</v>
      </c>
      <c r="CK86" s="27">
        <f t="shared" ca="1" si="178"/>
        <v>0</v>
      </c>
      <c r="CL86" s="27">
        <f t="shared" ca="1" si="178"/>
        <v>1</v>
      </c>
      <c r="CM86" s="27">
        <f t="shared" ca="1" si="178"/>
        <v>1</v>
      </c>
      <c r="CN86" s="27">
        <f t="shared" ca="1" si="178"/>
        <v>1</v>
      </c>
      <c r="CO86" s="27">
        <f t="shared" ca="1" si="178"/>
        <v>0</v>
      </c>
      <c r="CP86" s="27">
        <f t="shared" ca="1" si="178"/>
        <v>0</v>
      </c>
      <c r="CQ86" s="27">
        <f t="shared" ca="1" si="178"/>
        <v>0</v>
      </c>
      <c r="CR86" s="27">
        <f t="shared" ca="1" si="178"/>
        <v>-0.04</v>
      </c>
      <c r="CS86" s="27">
        <f t="shared" ca="1" si="179"/>
        <v>0.96</v>
      </c>
      <c r="CT86" s="27">
        <f t="shared" ca="1" si="179"/>
        <v>1.8</v>
      </c>
      <c r="CU86" s="27">
        <f t="shared" ca="1" si="179"/>
        <v>0.64</v>
      </c>
      <c r="CV86" s="27">
        <f t="shared" ca="1" si="179"/>
        <v>0.21</v>
      </c>
      <c r="CW86" s="27">
        <f t="shared" ca="1" si="179"/>
        <v>0.19</v>
      </c>
      <c r="CX86" s="27">
        <f t="shared" ca="1" si="179"/>
        <v>0</v>
      </c>
      <c r="CY86" s="27">
        <f t="shared" ca="1" si="179"/>
        <v>1</v>
      </c>
      <c r="CZ86" s="27">
        <f t="shared" ca="1" si="179"/>
        <v>0</v>
      </c>
      <c r="DA86" s="27">
        <f t="shared" ca="1" si="179"/>
        <v>0</v>
      </c>
      <c r="DB86" s="27">
        <f t="shared" ca="1" si="179"/>
        <v>0</v>
      </c>
      <c r="DC86" s="27">
        <f t="shared" ca="1" si="179"/>
        <v>0</v>
      </c>
      <c r="DD86" s="27">
        <f t="shared" ca="1" si="179"/>
        <v>0</v>
      </c>
      <c r="DE86" s="27">
        <f t="shared" ca="1" si="179"/>
        <v>0</v>
      </c>
      <c r="DF86" s="27">
        <f t="shared" ca="1" si="179"/>
        <v>0</v>
      </c>
      <c r="DG86" s="27" t="str">
        <f t="shared" ca="1" si="180"/>
        <v>-</v>
      </c>
      <c r="DH86" s="27" t="str">
        <f t="shared" ca="1" si="180"/>
        <v>-</v>
      </c>
      <c r="DI86" s="27" t="str">
        <f t="shared" ca="1" si="180"/>
        <v>-</v>
      </c>
      <c r="DJ86" s="27" t="str">
        <f t="shared" ca="1" si="180"/>
        <v>-</v>
      </c>
      <c r="DK86" s="27" t="str">
        <f t="shared" ca="1" si="180"/>
        <v>-</v>
      </c>
      <c r="DL86" s="27" t="str">
        <f t="shared" ca="1" si="161"/>
        <v>-</v>
      </c>
      <c r="DM86" s="27" t="b">
        <f t="shared" ca="1" si="161"/>
        <v>1</v>
      </c>
      <c r="DN86" s="27" t="b">
        <f t="shared" ca="1" si="161"/>
        <v>0</v>
      </c>
      <c r="DO86" s="27" t="b">
        <f t="shared" ca="1" si="161"/>
        <v>0</v>
      </c>
      <c r="DP86" s="27">
        <f t="shared" ca="1" si="161"/>
        <v>0</v>
      </c>
      <c r="DQ86" s="27" t="str">
        <f t="shared" ca="1" si="161"/>
        <v>-</v>
      </c>
      <c r="DR86" s="27" t="str">
        <f t="shared" ca="1" si="161"/>
        <v>-</v>
      </c>
      <c r="DS86" s="27" t="str">
        <f t="shared" ca="1" si="161"/>
        <v>-</v>
      </c>
      <c r="DT86" s="27" t="str">
        <f t="shared" ca="1" si="161"/>
        <v>-</v>
      </c>
      <c r="DU86" s="27" t="str">
        <f t="shared" ca="1" si="161"/>
        <v>-</v>
      </c>
      <c r="DV86" s="27" t="b">
        <f t="shared" ca="1" si="161"/>
        <v>1</v>
      </c>
      <c r="DW86" s="27" t="str">
        <f t="shared" ca="1" si="161"/>
        <v>-</v>
      </c>
      <c r="DX86" s="27">
        <f t="shared" ca="1" si="161"/>
        <v>0</v>
      </c>
      <c r="DY86" s="27" t="str">
        <f t="shared" ca="1" si="161"/>
        <v>-</v>
      </c>
      <c r="DZ86" s="27" t="str">
        <f t="shared" ca="1" si="161"/>
        <v>-</v>
      </c>
      <c r="EA86" s="27">
        <f t="shared" ca="1" si="181"/>
        <v>500</v>
      </c>
      <c r="EB86" s="27">
        <f t="shared" ca="1" si="181"/>
        <v>500</v>
      </c>
      <c r="EC86" s="27">
        <f t="shared" ca="1" si="181"/>
        <v>1</v>
      </c>
      <c r="ED86" s="27">
        <f t="shared" ca="1" si="181"/>
        <v>0</v>
      </c>
      <c r="EE86" s="27">
        <f t="shared" ca="1" si="181"/>
        <v>1</v>
      </c>
      <c r="EF86" s="27">
        <f t="shared" ca="1" si="181"/>
        <v>1</v>
      </c>
      <c r="EG86" s="27">
        <f t="shared" ca="1" si="181"/>
        <v>0</v>
      </c>
      <c r="EH86" s="27" t="str">
        <f t="shared" ca="1" si="181"/>
        <v>-</v>
      </c>
      <c r="EI86" s="27" t="str">
        <f t="shared" ca="1" si="181"/>
        <v>-</v>
      </c>
      <c r="EJ86" s="27" t="str">
        <f t="shared" ca="1" si="181"/>
        <v>-</v>
      </c>
      <c r="EK86" s="27" t="str">
        <f t="shared" ca="1" si="181"/>
        <v>-</v>
      </c>
      <c r="EL86" s="27">
        <f t="shared" ca="1" si="182"/>
        <v>1</v>
      </c>
      <c r="EM86" s="27">
        <f t="shared" ca="1" si="182"/>
        <v>1</v>
      </c>
      <c r="EN86" s="27">
        <f t="shared" ca="1" si="182"/>
        <v>1</v>
      </c>
      <c r="EO86" s="27">
        <f t="shared" ca="1" si="182"/>
        <v>0</v>
      </c>
      <c r="EP86" s="27" t="str">
        <f t="shared" ca="1" si="182"/>
        <v>-</v>
      </c>
      <c r="EQ86" s="27" t="str">
        <f t="shared" ca="1" si="182"/>
        <v>-</v>
      </c>
      <c r="ER86" s="27">
        <f t="shared" ca="1" si="182"/>
        <v>0</v>
      </c>
      <c r="ES86" s="27">
        <f t="shared" ca="1" si="182"/>
        <v>0</v>
      </c>
      <c r="ET86" s="34">
        <v>0</v>
      </c>
    </row>
    <row r="87" spans="1:150" outlineLevel="3">
      <c r="A87" s="31">
        <f t="shared" si="148"/>
        <v>82</v>
      </c>
      <c r="B87" s="37">
        <f t="shared" ca="1" si="171"/>
        <v>31</v>
      </c>
      <c r="C87">
        <f t="shared" ca="1" si="164"/>
        <v>20</v>
      </c>
      <c r="D87" t="b">
        <f t="shared" ca="1" si="149"/>
        <v>0</v>
      </c>
      <c r="E87" t="b">
        <v>0</v>
      </c>
      <c r="F87" t="b">
        <f t="shared" ca="1" si="165"/>
        <v>0</v>
      </c>
      <c r="G87">
        <f t="shared" ca="1" si="183"/>
        <v>118</v>
      </c>
      <c r="H87" s="47" t="str">
        <f ca="1">IF($CA87&lt;3,"M-M","Mat")&amp;IF($CF87=TRUE,"&amp;BBT","")&amp;IF($DX87&lt;&gt;0,"-mate EL","")&amp;IF($DM87," Aut","")&amp;IF($DN87," Win","")&amp;IF($DO87," Spr","")&amp;" Scan "&amp;$DP87&amp;" (F"&amp;3+IFERROR(1*$AP87,0)&amp;3+IFERROR(1*$AS87,0)&amp;"N"&amp;$AX87&amp;$AY87&amp;")"</f>
        <v>M-M&amp;BBT Win Scan 3 (F33N11)</v>
      </c>
      <c r="I87" s="13" t="str">
        <f ca="1">IF(MATCH(H87,H$5:H87,0)=(COUNTA(H$5:H87)),"-","Dup")</f>
        <v>-</v>
      </c>
      <c r="J87" s="27" t="str">
        <f t="shared" ca="1" si="151"/>
        <v>-</v>
      </c>
      <c r="K87" s="27" t="str">
        <f t="shared" ca="1" si="151"/>
        <v>-</v>
      </c>
      <c r="L87" s="27" t="str">
        <f t="shared" ca="1" si="184"/>
        <v>-</v>
      </c>
      <c r="M87" s="27" t="str">
        <f t="shared" ca="1" si="184"/>
        <v>-</v>
      </c>
      <c r="N87" s="27" t="str">
        <f t="shared" ca="1" si="184"/>
        <v>-</v>
      </c>
      <c r="O87" s="27" t="str">
        <f t="shared" ca="1" si="184"/>
        <v>-</v>
      </c>
      <c r="P87" s="27" t="str">
        <f t="shared" ca="1" si="184"/>
        <v>-</v>
      </c>
      <c r="Q87" s="27">
        <f t="shared" ca="1" si="184"/>
        <v>0</v>
      </c>
      <c r="R87" s="27">
        <f t="shared" ca="1" si="184"/>
        <v>0</v>
      </c>
      <c r="S87" s="27" t="str">
        <f t="shared" ca="1" si="184"/>
        <v>-</v>
      </c>
      <c r="T87" s="27" t="str">
        <f t="shared" ca="1" si="184"/>
        <v>-</v>
      </c>
      <c r="U87" s="27" t="str">
        <f t="shared" ca="1" si="185"/>
        <v>-</v>
      </c>
      <c r="V87" s="27">
        <f t="shared" ca="1" si="184"/>
        <v>1</v>
      </c>
      <c r="W87" s="27">
        <f t="shared" ca="1" si="185"/>
        <v>1</v>
      </c>
      <c r="X87" s="27" t="str">
        <f t="shared" ca="1" si="185"/>
        <v>-</v>
      </c>
      <c r="Y87" s="27" t="str">
        <f t="shared" ca="1" si="185"/>
        <v>-</v>
      </c>
      <c r="Z87" s="27" t="str">
        <f t="shared" ca="1" si="185"/>
        <v>-</v>
      </c>
      <c r="AA87" s="27" t="str">
        <f t="shared" ca="1" si="185"/>
        <v>-</v>
      </c>
      <c r="AB87" s="27" t="str">
        <f t="shared" ca="1" si="185"/>
        <v>-</v>
      </c>
      <c r="AC87" s="27">
        <f t="shared" ca="1" si="185"/>
        <v>1</v>
      </c>
      <c r="AD87" s="27" t="str">
        <f t="shared" ca="1" si="185"/>
        <v>-</v>
      </c>
      <c r="AE87" s="27" t="str">
        <f t="shared" ca="1" si="185"/>
        <v>-</v>
      </c>
      <c r="AF87" s="27" t="str">
        <f t="shared" ca="1" si="185"/>
        <v>-</v>
      </c>
      <c r="AG87" s="27" t="str">
        <f t="shared" ca="1" si="185"/>
        <v>-</v>
      </c>
      <c r="AH87" s="27" t="str">
        <f t="shared" ca="1" si="185"/>
        <v>-</v>
      </c>
      <c r="AI87" s="27" t="str">
        <f t="shared" ca="1" si="185"/>
        <v>-</v>
      </c>
      <c r="AJ87" s="27" t="str">
        <f t="shared" ca="1" si="186"/>
        <v>-</v>
      </c>
      <c r="AK87" s="27" t="str">
        <f t="shared" ca="1" si="186"/>
        <v>-</v>
      </c>
      <c r="AL87" s="27" t="str">
        <f t="shared" ca="1" si="186"/>
        <v>-</v>
      </c>
      <c r="AM87" s="27" t="str">
        <f t="shared" ca="1" si="186"/>
        <v>-</v>
      </c>
      <c r="AN87" s="27" t="str">
        <f t="shared" ca="1" si="186"/>
        <v>-</v>
      </c>
      <c r="AO87" s="27" t="str">
        <f t="shared" ca="1" si="186"/>
        <v>-</v>
      </c>
      <c r="AP87" s="27" t="str">
        <f t="shared" ca="1" si="186"/>
        <v>-</v>
      </c>
      <c r="AQ87" s="27" t="str">
        <f t="shared" ca="1" si="186"/>
        <v>-</v>
      </c>
      <c r="AR87" s="27" t="str">
        <f t="shared" ca="1" si="186"/>
        <v>-</v>
      </c>
      <c r="AS87" s="27" t="str">
        <f t="shared" ca="1" si="186"/>
        <v>-</v>
      </c>
      <c r="AT87" s="27" t="str">
        <f t="shared" ca="1" si="152"/>
        <v>-</v>
      </c>
      <c r="AU87" s="27" t="str">
        <f t="shared" ca="1" si="152"/>
        <v>-</v>
      </c>
      <c r="AV87" s="27" t="str">
        <f t="shared" ca="1" si="152"/>
        <v>-</v>
      </c>
      <c r="AW87" s="27" t="str">
        <f t="shared" ca="1" si="152"/>
        <v>-</v>
      </c>
      <c r="AX87" s="50">
        <f t="shared" ca="1" si="172"/>
        <v>1</v>
      </c>
      <c r="AY87" s="50">
        <f t="shared" ca="1" si="170"/>
        <v>1</v>
      </c>
      <c r="AZ87" s="27">
        <f t="shared" ref="AZ87:BB120" ca="1" si="187">OFFSET(AZ$5,$B87,0)</f>
        <v>0</v>
      </c>
      <c r="BA87" s="27">
        <f t="shared" ca="1" si="187"/>
        <v>1</v>
      </c>
      <c r="BB87" s="27">
        <f t="shared" ca="1" si="187"/>
        <v>-1</v>
      </c>
      <c r="BC87" s="27" t="str">
        <f t="shared" ref="BC87:BK118" ca="1" si="188">OFFSET(BC$5,$B87,0)</f>
        <v>-</v>
      </c>
      <c r="BD87" s="27" t="str">
        <f t="shared" ca="1" si="188"/>
        <v>-</v>
      </c>
      <c r="BE87" s="27" t="str">
        <f t="shared" ca="1" si="188"/>
        <v>-</v>
      </c>
      <c r="BF87" s="27" t="str">
        <f t="shared" ca="1" si="188"/>
        <v>-</v>
      </c>
      <c r="BG87" s="27" t="str">
        <f t="shared" ca="1" si="188"/>
        <v>-</v>
      </c>
      <c r="BH87" s="27">
        <f t="shared" ca="1" si="188"/>
        <v>0.1</v>
      </c>
      <c r="BI87" s="27">
        <f t="shared" ca="1" si="188"/>
        <v>0.5</v>
      </c>
      <c r="BJ87" s="27">
        <f t="shared" ca="1" si="188"/>
        <v>-0.4</v>
      </c>
      <c r="BK87" s="27">
        <f t="shared" ca="1" si="188"/>
        <v>1</v>
      </c>
      <c r="BL87" s="27" t="str">
        <f t="shared" ca="1" si="155"/>
        <v>-</v>
      </c>
      <c r="BM87" s="27" t="str">
        <f t="shared" ca="1" si="155"/>
        <v>-</v>
      </c>
      <c r="BN87" s="27">
        <f t="shared" ca="1" si="176"/>
        <v>0</v>
      </c>
      <c r="BO87" s="27">
        <f t="shared" ca="1" si="176"/>
        <v>0</v>
      </c>
      <c r="BP87" s="27">
        <f t="shared" ca="1" si="176"/>
        <v>0</v>
      </c>
      <c r="BQ87" s="27">
        <f t="shared" ca="1" si="176"/>
        <v>0</v>
      </c>
      <c r="BR87" s="27" t="str">
        <f t="shared" ca="1" si="176"/>
        <v>-</v>
      </c>
      <c r="BS87" s="27" t="str">
        <f t="shared" ca="1" si="176"/>
        <v>-</v>
      </c>
      <c r="BT87" s="27" t="str">
        <f t="shared" ca="1" si="176"/>
        <v>-</v>
      </c>
      <c r="BU87" s="27" t="str">
        <f t="shared" ca="1" si="176"/>
        <v>-</v>
      </c>
      <c r="BV87" s="27" t="str">
        <f t="shared" ca="1" si="176"/>
        <v>-</v>
      </c>
      <c r="BW87" s="27" t="str">
        <f t="shared" ca="1" si="177"/>
        <v>-</v>
      </c>
      <c r="BX87" s="27" t="str">
        <f t="shared" ca="1" si="177"/>
        <v>-</v>
      </c>
      <c r="BY87" s="27" t="str">
        <f t="shared" ca="1" si="177"/>
        <v>-</v>
      </c>
      <c r="BZ87" s="27" t="str">
        <f t="shared" ca="1" si="177"/>
        <v>-</v>
      </c>
      <c r="CA87" s="27">
        <f t="shared" ca="1" si="177"/>
        <v>2</v>
      </c>
      <c r="CB87" s="27" t="str">
        <f t="shared" ca="1" si="177"/>
        <v>-</v>
      </c>
      <c r="CC87" s="27" t="str">
        <f t="shared" ca="1" si="177"/>
        <v>-</v>
      </c>
      <c r="CD87" s="27" t="str">
        <f t="shared" ca="1" si="177"/>
        <v>-</v>
      </c>
      <c r="CE87" s="27" t="str">
        <f t="shared" ca="1" si="177"/>
        <v>-</v>
      </c>
      <c r="CF87" s="27" t="b">
        <f t="shared" ca="1" si="177"/>
        <v>1</v>
      </c>
      <c r="CG87" s="27" t="str">
        <f t="shared" ca="1" si="177"/>
        <v>-</v>
      </c>
      <c r="CH87" s="27">
        <f t="shared" ca="1" si="177"/>
        <v>0</v>
      </c>
      <c r="CI87" s="27" t="str">
        <f t="shared" ca="1" si="178"/>
        <v>-</v>
      </c>
      <c r="CJ87" s="27">
        <f t="shared" ca="1" si="178"/>
        <v>1</v>
      </c>
      <c r="CK87" s="27">
        <f t="shared" ca="1" si="178"/>
        <v>0</v>
      </c>
      <c r="CL87" s="27">
        <f t="shared" ca="1" si="178"/>
        <v>1</v>
      </c>
      <c r="CM87" s="27">
        <f t="shared" ca="1" si="178"/>
        <v>1</v>
      </c>
      <c r="CN87" s="27">
        <f t="shared" ca="1" si="178"/>
        <v>1</v>
      </c>
      <c r="CO87" s="27">
        <f t="shared" ca="1" si="178"/>
        <v>0</v>
      </c>
      <c r="CP87" s="27">
        <f t="shared" ca="1" si="178"/>
        <v>0</v>
      </c>
      <c r="CQ87" s="27">
        <f t="shared" ca="1" si="178"/>
        <v>0</v>
      </c>
      <c r="CR87" s="27">
        <f t="shared" ca="1" si="178"/>
        <v>-0.04</v>
      </c>
      <c r="CS87" s="27">
        <f t="shared" ca="1" si="179"/>
        <v>0.96</v>
      </c>
      <c r="CT87" s="27">
        <f t="shared" ca="1" si="179"/>
        <v>1.8</v>
      </c>
      <c r="CU87" s="27">
        <f t="shared" ca="1" si="179"/>
        <v>0.64</v>
      </c>
      <c r="CV87" s="27">
        <f t="shared" ca="1" si="179"/>
        <v>0.21</v>
      </c>
      <c r="CW87" s="27">
        <f t="shared" ca="1" si="179"/>
        <v>0.19</v>
      </c>
      <c r="CX87" s="27">
        <f t="shared" ca="1" si="179"/>
        <v>0</v>
      </c>
      <c r="CY87" s="27">
        <f t="shared" ca="1" si="179"/>
        <v>1</v>
      </c>
      <c r="CZ87" s="27">
        <f t="shared" ca="1" si="179"/>
        <v>0</v>
      </c>
      <c r="DA87" s="27">
        <f t="shared" ca="1" si="179"/>
        <v>0</v>
      </c>
      <c r="DB87" s="27">
        <f t="shared" ca="1" si="179"/>
        <v>0</v>
      </c>
      <c r="DC87" s="27">
        <f t="shared" ca="1" si="179"/>
        <v>0</v>
      </c>
      <c r="DD87" s="27">
        <f t="shared" ca="1" si="179"/>
        <v>0</v>
      </c>
      <c r="DE87" s="27">
        <f t="shared" ca="1" si="179"/>
        <v>0</v>
      </c>
      <c r="DF87" s="27">
        <f t="shared" ca="1" si="179"/>
        <v>0</v>
      </c>
      <c r="DG87" s="27" t="str">
        <f t="shared" ca="1" si="180"/>
        <v>-</v>
      </c>
      <c r="DH87" s="27" t="str">
        <f t="shared" ca="1" si="180"/>
        <v>-</v>
      </c>
      <c r="DI87" s="27" t="str">
        <f t="shared" ca="1" si="180"/>
        <v>-</v>
      </c>
      <c r="DJ87" s="27" t="str">
        <f t="shared" ca="1" si="180"/>
        <v>-</v>
      </c>
      <c r="DK87" s="27" t="str">
        <f t="shared" ca="1" si="180"/>
        <v>-</v>
      </c>
      <c r="DL87" s="27" t="str">
        <f t="shared" ca="1" si="180"/>
        <v>-</v>
      </c>
      <c r="DM87" s="27" t="b">
        <f t="shared" ca="1" si="180"/>
        <v>0</v>
      </c>
      <c r="DN87" s="27" t="b">
        <f t="shared" ca="1" si="180"/>
        <v>1</v>
      </c>
      <c r="DO87" s="27" t="b">
        <f t="shared" ca="1" si="180"/>
        <v>0</v>
      </c>
      <c r="DP87" s="27">
        <f t="shared" ca="1" si="180"/>
        <v>3</v>
      </c>
      <c r="DQ87" s="27" t="str">
        <f t="shared" ca="1" si="180"/>
        <v>-</v>
      </c>
      <c r="DR87" s="27" t="str">
        <f t="shared" ca="1" si="180"/>
        <v>-</v>
      </c>
      <c r="DS87" s="27" t="str">
        <f t="shared" ca="1" si="180"/>
        <v>-</v>
      </c>
      <c r="DT87" s="27" t="str">
        <f t="shared" ca="1" si="180"/>
        <v>-</v>
      </c>
      <c r="DU87" s="27" t="str">
        <f t="shared" ca="1" si="180"/>
        <v>-</v>
      </c>
      <c r="DV87" s="27" t="b">
        <f t="shared" ca="1" si="180"/>
        <v>1</v>
      </c>
      <c r="DW87" s="27" t="str">
        <f t="shared" ref="DL87:DZ102" ca="1" si="189">OFFSET(DW$5,$B87,0)</f>
        <v>-</v>
      </c>
      <c r="DX87" s="27">
        <f t="shared" ca="1" si="189"/>
        <v>0</v>
      </c>
      <c r="DY87" s="27" t="str">
        <f t="shared" ca="1" si="189"/>
        <v>-</v>
      </c>
      <c r="DZ87" s="27" t="str">
        <f t="shared" ca="1" si="189"/>
        <v>-</v>
      </c>
      <c r="EA87" s="27">
        <f t="shared" ca="1" si="181"/>
        <v>500</v>
      </c>
      <c r="EB87" s="27">
        <f t="shared" ca="1" si="181"/>
        <v>500</v>
      </c>
      <c r="EC87" s="27">
        <f t="shared" ca="1" si="181"/>
        <v>1</v>
      </c>
      <c r="ED87" s="27">
        <f t="shared" ca="1" si="181"/>
        <v>0</v>
      </c>
      <c r="EE87" s="27">
        <f t="shared" ca="1" si="181"/>
        <v>1</v>
      </c>
      <c r="EF87" s="27">
        <f t="shared" ca="1" si="181"/>
        <v>1</v>
      </c>
      <c r="EG87" s="27">
        <f t="shared" ca="1" si="181"/>
        <v>0</v>
      </c>
      <c r="EH87" s="27" t="str">
        <f t="shared" ca="1" si="181"/>
        <v>-</v>
      </c>
      <c r="EI87" s="27" t="str">
        <f t="shared" ca="1" si="181"/>
        <v>-</v>
      </c>
      <c r="EJ87" s="27" t="str">
        <f t="shared" ca="1" si="181"/>
        <v>-</v>
      </c>
      <c r="EK87" s="27" t="str">
        <f t="shared" ca="1" si="181"/>
        <v>-</v>
      </c>
      <c r="EL87" s="27">
        <f t="shared" ca="1" si="182"/>
        <v>1</v>
      </c>
      <c r="EM87" s="27">
        <f t="shared" ca="1" si="182"/>
        <v>1</v>
      </c>
      <c r="EN87" s="27">
        <f t="shared" ca="1" si="182"/>
        <v>1</v>
      </c>
      <c r="EO87" s="27">
        <f t="shared" ca="1" si="182"/>
        <v>0</v>
      </c>
      <c r="EP87" s="27" t="str">
        <f t="shared" ca="1" si="182"/>
        <v>-</v>
      </c>
      <c r="EQ87" s="27" t="str">
        <f t="shared" ca="1" si="182"/>
        <v>-</v>
      </c>
      <c r="ER87" s="27">
        <f t="shared" ca="1" si="182"/>
        <v>0</v>
      </c>
      <c r="ES87" s="27">
        <f t="shared" ca="1" si="182"/>
        <v>0</v>
      </c>
      <c r="ET87" s="34">
        <v>0</v>
      </c>
    </row>
    <row r="88" spans="1:150" outlineLevel="3">
      <c r="A88" s="31">
        <f t="shared" si="148"/>
        <v>83</v>
      </c>
      <c r="B88" s="37">
        <f t="shared" ca="1" si="171"/>
        <v>32</v>
      </c>
      <c r="C88">
        <f t="shared" ca="1" si="164"/>
        <v>20</v>
      </c>
      <c r="D88" t="b">
        <f t="shared" ca="1" si="149"/>
        <v>1</v>
      </c>
      <c r="E88" t="b">
        <v>0</v>
      </c>
      <c r="F88" t="b">
        <f t="shared" ca="1" si="165"/>
        <v>1</v>
      </c>
      <c r="G88">
        <f t="shared" ca="1" si="183"/>
        <v>118</v>
      </c>
      <c r="H88" s="47" t="str">
        <f ca="1">IF($CA88&lt;3,"M-M","Mat")&amp;IF($CF88=TRUE,"&amp;BBT","")&amp;IF($DX88&lt;&gt;0,"-mate EL","")&amp;IF($DM88," Aut","")&amp;IF($DN88," Win","")&amp;IF($DO88," Spr","")&amp;" Scan "&amp;$DP88&amp;" (F"&amp;3+IFERROR(1*$AP88,0)&amp;3+IFERROR(1*$AS88,0)&amp;"N"&amp;$AX88&amp;$AY88&amp;")"</f>
        <v>M-M&amp;BBT Win Scan 2 (F33N11)</v>
      </c>
      <c r="I88" s="13" t="str">
        <f ca="1">IF(MATCH(H88,H$5:H88,0)=(COUNTA(H$5:H88)),"-","Dup")</f>
        <v>-</v>
      </c>
      <c r="J88" s="27" t="str">
        <f t="shared" ca="1" si="151"/>
        <v>-</v>
      </c>
      <c r="K88" s="27" t="str">
        <f t="shared" ca="1" si="151"/>
        <v>-</v>
      </c>
      <c r="L88" s="27" t="str">
        <f t="shared" ca="1" si="184"/>
        <v>-</v>
      </c>
      <c r="M88" s="27" t="str">
        <f t="shared" ca="1" si="184"/>
        <v>-</v>
      </c>
      <c r="N88" s="27" t="str">
        <f t="shared" ca="1" si="184"/>
        <v>-</v>
      </c>
      <c r="O88" s="27" t="str">
        <f t="shared" ca="1" si="184"/>
        <v>-</v>
      </c>
      <c r="P88" s="27" t="str">
        <f t="shared" ca="1" si="184"/>
        <v>-</v>
      </c>
      <c r="Q88" s="27">
        <f t="shared" ca="1" si="184"/>
        <v>0</v>
      </c>
      <c r="R88" s="27">
        <f t="shared" ca="1" si="184"/>
        <v>0</v>
      </c>
      <c r="S88" s="27" t="str">
        <f t="shared" ca="1" si="184"/>
        <v>-</v>
      </c>
      <c r="T88" s="27" t="str">
        <f t="shared" ca="1" si="184"/>
        <v>-</v>
      </c>
      <c r="U88" s="27" t="str">
        <f t="shared" ca="1" si="185"/>
        <v>-</v>
      </c>
      <c r="V88" s="27">
        <f t="shared" ca="1" si="184"/>
        <v>1</v>
      </c>
      <c r="W88" s="27">
        <f t="shared" ca="1" si="185"/>
        <v>1</v>
      </c>
      <c r="X88" s="27" t="str">
        <f t="shared" ca="1" si="185"/>
        <v>-</v>
      </c>
      <c r="Y88" s="27" t="str">
        <f t="shared" ca="1" si="185"/>
        <v>-</v>
      </c>
      <c r="Z88" s="27" t="str">
        <f t="shared" ca="1" si="185"/>
        <v>-</v>
      </c>
      <c r="AA88" s="27" t="str">
        <f t="shared" ca="1" si="185"/>
        <v>-</v>
      </c>
      <c r="AB88" s="27" t="str">
        <f t="shared" ca="1" si="185"/>
        <v>-</v>
      </c>
      <c r="AC88" s="27">
        <f t="shared" ca="1" si="185"/>
        <v>1</v>
      </c>
      <c r="AD88" s="27" t="str">
        <f t="shared" ca="1" si="185"/>
        <v>-</v>
      </c>
      <c r="AE88" s="27" t="str">
        <f t="shared" ca="1" si="185"/>
        <v>-</v>
      </c>
      <c r="AF88" s="27" t="str">
        <f t="shared" ca="1" si="185"/>
        <v>-</v>
      </c>
      <c r="AG88" s="27" t="str">
        <f t="shared" ca="1" si="185"/>
        <v>-</v>
      </c>
      <c r="AH88" s="27" t="str">
        <f t="shared" ca="1" si="185"/>
        <v>-</v>
      </c>
      <c r="AI88" s="27" t="str">
        <f t="shared" ca="1" si="185"/>
        <v>-</v>
      </c>
      <c r="AJ88" s="27" t="str">
        <f t="shared" ca="1" si="186"/>
        <v>-</v>
      </c>
      <c r="AK88" s="27" t="str">
        <f t="shared" ca="1" si="186"/>
        <v>-</v>
      </c>
      <c r="AL88" s="27" t="str">
        <f t="shared" ca="1" si="186"/>
        <v>-</v>
      </c>
      <c r="AM88" s="27" t="str">
        <f t="shared" ca="1" si="186"/>
        <v>-</v>
      </c>
      <c r="AN88" s="27" t="str">
        <f t="shared" ca="1" si="186"/>
        <v>-</v>
      </c>
      <c r="AO88" s="27" t="str">
        <f t="shared" ca="1" si="186"/>
        <v>-</v>
      </c>
      <c r="AP88" s="27" t="str">
        <f t="shared" ca="1" si="186"/>
        <v>-</v>
      </c>
      <c r="AQ88" s="27" t="str">
        <f t="shared" ca="1" si="186"/>
        <v>-</v>
      </c>
      <c r="AR88" s="27" t="str">
        <f t="shared" ca="1" si="186"/>
        <v>-</v>
      </c>
      <c r="AS88" s="27" t="str">
        <f t="shared" ca="1" si="186"/>
        <v>-</v>
      </c>
      <c r="AT88" s="27" t="str">
        <f t="shared" ca="1" si="152"/>
        <v>-</v>
      </c>
      <c r="AU88" s="27" t="str">
        <f t="shared" ca="1" si="152"/>
        <v>-</v>
      </c>
      <c r="AV88" s="27" t="str">
        <f t="shared" ca="1" si="152"/>
        <v>-</v>
      </c>
      <c r="AW88" s="27" t="str">
        <f t="shared" ca="1" si="152"/>
        <v>-</v>
      </c>
      <c r="AX88" s="50">
        <f t="shared" ca="1" si="172"/>
        <v>1</v>
      </c>
      <c r="AY88" s="50">
        <f t="shared" ca="1" si="170"/>
        <v>1</v>
      </c>
      <c r="AZ88" s="27">
        <f t="shared" ca="1" si="187"/>
        <v>0</v>
      </c>
      <c r="BA88" s="27">
        <f t="shared" ca="1" si="187"/>
        <v>1</v>
      </c>
      <c r="BB88" s="27">
        <f t="shared" ca="1" si="187"/>
        <v>-1</v>
      </c>
      <c r="BC88" s="27" t="str">
        <f t="shared" ca="1" si="188"/>
        <v>-</v>
      </c>
      <c r="BD88" s="27" t="str">
        <f t="shared" ca="1" si="188"/>
        <v>-</v>
      </c>
      <c r="BE88" s="27" t="str">
        <f t="shared" ca="1" si="188"/>
        <v>-</v>
      </c>
      <c r="BF88" s="27" t="str">
        <f t="shared" ca="1" si="188"/>
        <v>-</v>
      </c>
      <c r="BG88" s="27" t="str">
        <f t="shared" ca="1" si="188"/>
        <v>-</v>
      </c>
      <c r="BH88" s="27">
        <f t="shared" ca="1" si="188"/>
        <v>0.1</v>
      </c>
      <c r="BI88" s="27">
        <f t="shared" ca="1" si="188"/>
        <v>0.5</v>
      </c>
      <c r="BJ88" s="27">
        <f t="shared" ca="1" si="188"/>
        <v>-0.4</v>
      </c>
      <c r="BK88" s="27">
        <f t="shared" ca="1" si="188"/>
        <v>1</v>
      </c>
      <c r="BL88" s="27" t="str">
        <f t="shared" ca="1" si="155"/>
        <v>-</v>
      </c>
      <c r="BM88" s="27" t="str">
        <f t="shared" ca="1" si="155"/>
        <v>-</v>
      </c>
      <c r="BN88" s="27">
        <f t="shared" ca="1" si="176"/>
        <v>0</v>
      </c>
      <c r="BO88" s="27">
        <f t="shared" ca="1" si="176"/>
        <v>0</v>
      </c>
      <c r="BP88" s="27">
        <f t="shared" ca="1" si="176"/>
        <v>0</v>
      </c>
      <c r="BQ88" s="27">
        <f t="shared" ca="1" si="176"/>
        <v>0</v>
      </c>
      <c r="BR88" s="27" t="str">
        <f t="shared" ca="1" si="176"/>
        <v>-</v>
      </c>
      <c r="BS88" s="27" t="str">
        <f t="shared" ca="1" si="176"/>
        <v>-</v>
      </c>
      <c r="BT88" s="27" t="str">
        <f t="shared" ca="1" si="176"/>
        <v>-</v>
      </c>
      <c r="BU88" s="27" t="str">
        <f t="shared" ca="1" si="176"/>
        <v>-</v>
      </c>
      <c r="BV88" s="27" t="str">
        <f t="shared" ca="1" si="176"/>
        <v>-</v>
      </c>
      <c r="BW88" s="27" t="str">
        <f t="shared" ca="1" si="177"/>
        <v>-</v>
      </c>
      <c r="BX88" s="27" t="str">
        <f t="shared" ca="1" si="177"/>
        <v>-</v>
      </c>
      <c r="BY88" s="27" t="str">
        <f t="shared" ca="1" si="177"/>
        <v>-</v>
      </c>
      <c r="BZ88" s="27" t="str">
        <f t="shared" ca="1" si="177"/>
        <v>-</v>
      </c>
      <c r="CA88" s="27">
        <f t="shared" ca="1" si="177"/>
        <v>2</v>
      </c>
      <c r="CB88" s="27" t="str">
        <f t="shared" ca="1" si="177"/>
        <v>-</v>
      </c>
      <c r="CC88" s="27" t="str">
        <f t="shared" ca="1" si="177"/>
        <v>-</v>
      </c>
      <c r="CD88" s="27" t="str">
        <f t="shared" ca="1" si="177"/>
        <v>-</v>
      </c>
      <c r="CE88" s="27" t="str">
        <f t="shared" ca="1" si="177"/>
        <v>-</v>
      </c>
      <c r="CF88" s="27" t="b">
        <f t="shared" ca="1" si="177"/>
        <v>1</v>
      </c>
      <c r="CG88" s="27" t="str">
        <f t="shared" ca="1" si="177"/>
        <v>-</v>
      </c>
      <c r="CH88" s="27">
        <f t="shared" ca="1" si="177"/>
        <v>0</v>
      </c>
      <c r="CI88" s="27" t="str">
        <f t="shared" ca="1" si="178"/>
        <v>-</v>
      </c>
      <c r="CJ88" s="27">
        <f t="shared" ca="1" si="178"/>
        <v>1</v>
      </c>
      <c r="CK88" s="27">
        <f t="shared" ca="1" si="178"/>
        <v>0</v>
      </c>
      <c r="CL88" s="27">
        <f t="shared" ca="1" si="178"/>
        <v>1</v>
      </c>
      <c r="CM88" s="27">
        <f t="shared" ca="1" si="178"/>
        <v>1</v>
      </c>
      <c r="CN88" s="27">
        <f t="shared" ca="1" si="178"/>
        <v>1</v>
      </c>
      <c r="CO88" s="27">
        <f t="shared" ca="1" si="178"/>
        <v>0</v>
      </c>
      <c r="CP88" s="27">
        <f t="shared" ca="1" si="178"/>
        <v>0</v>
      </c>
      <c r="CQ88" s="27">
        <f t="shared" ca="1" si="178"/>
        <v>0</v>
      </c>
      <c r="CR88" s="27">
        <f t="shared" ca="1" si="178"/>
        <v>-0.04</v>
      </c>
      <c r="CS88" s="27">
        <f t="shared" ca="1" si="179"/>
        <v>0.96</v>
      </c>
      <c r="CT88" s="27">
        <f t="shared" ca="1" si="179"/>
        <v>1.8</v>
      </c>
      <c r="CU88" s="27">
        <f t="shared" ca="1" si="179"/>
        <v>0.64</v>
      </c>
      <c r="CV88" s="27">
        <f t="shared" ca="1" si="179"/>
        <v>0.21</v>
      </c>
      <c r="CW88" s="27">
        <f t="shared" ca="1" si="179"/>
        <v>0.19</v>
      </c>
      <c r="CX88" s="27">
        <f t="shared" ca="1" si="179"/>
        <v>0</v>
      </c>
      <c r="CY88" s="27">
        <f t="shared" ca="1" si="179"/>
        <v>1</v>
      </c>
      <c r="CZ88" s="27">
        <f t="shared" ca="1" si="179"/>
        <v>0</v>
      </c>
      <c r="DA88" s="27">
        <f t="shared" ca="1" si="179"/>
        <v>0</v>
      </c>
      <c r="DB88" s="27">
        <f t="shared" ca="1" si="179"/>
        <v>0</v>
      </c>
      <c r="DC88" s="27">
        <f t="shared" ca="1" si="179"/>
        <v>0</v>
      </c>
      <c r="DD88" s="27">
        <f t="shared" ca="1" si="179"/>
        <v>0</v>
      </c>
      <c r="DE88" s="27">
        <f t="shared" ca="1" si="179"/>
        <v>0</v>
      </c>
      <c r="DF88" s="27">
        <f t="shared" ca="1" si="179"/>
        <v>0</v>
      </c>
      <c r="DG88" s="27" t="str">
        <f t="shared" ca="1" si="180"/>
        <v>-</v>
      </c>
      <c r="DH88" s="27" t="str">
        <f t="shared" ca="1" si="180"/>
        <v>-</v>
      </c>
      <c r="DI88" s="27" t="str">
        <f t="shared" ca="1" si="180"/>
        <v>-</v>
      </c>
      <c r="DJ88" s="27" t="str">
        <f t="shared" ca="1" si="180"/>
        <v>-</v>
      </c>
      <c r="DK88" s="27" t="str">
        <f t="shared" ca="1" si="180"/>
        <v>-</v>
      </c>
      <c r="DL88" s="27" t="str">
        <f t="shared" ca="1" si="189"/>
        <v>-</v>
      </c>
      <c r="DM88" s="27" t="b">
        <f t="shared" ca="1" si="189"/>
        <v>0</v>
      </c>
      <c r="DN88" s="27" t="b">
        <f t="shared" ca="1" si="189"/>
        <v>1</v>
      </c>
      <c r="DO88" s="27" t="b">
        <f t="shared" ca="1" si="189"/>
        <v>0</v>
      </c>
      <c r="DP88" s="27">
        <f t="shared" ca="1" si="189"/>
        <v>2</v>
      </c>
      <c r="DQ88" s="27" t="str">
        <f t="shared" ca="1" si="189"/>
        <v>-</v>
      </c>
      <c r="DR88" s="27" t="str">
        <f t="shared" ca="1" si="189"/>
        <v>-</v>
      </c>
      <c r="DS88" s="27" t="str">
        <f t="shared" ca="1" si="189"/>
        <v>-</v>
      </c>
      <c r="DT88" s="27" t="str">
        <f t="shared" ca="1" si="189"/>
        <v>-</v>
      </c>
      <c r="DU88" s="27" t="str">
        <f t="shared" ca="1" si="189"/>
        <v>-</v>
      </c>
      <c r="DV88" s="27" t="b">
        <f t="shared" ca="1" si="189"/>
        <v>1</v>
      </c>
      <c r="DW88" s="27" t="str">
        <f t="shared" ca="1" si="189"/>
        <v>-</v>
      </c>
      <c r="DX88" s="27">
        <f t="shared" ca="1" si="189"/>
        <v>0</v>
      </c>
      <c r="DY88" s="27" t="str">
        <f t="shared" ca="1" si="189"/>
        <v>-</v>
      </c>
      <c r="DZ88" s="27" t="str">
        <f t="shared" ca="1" si="189"/>
        <v>-</v>
      </c>
      <c r="EA88" s="27">
        <f t="shared" ca="1" si="181"/>
        <v>500</v>
      </c>
      <c r="EB88" s="27">
        <f t="shared" ca="1" si="181"/>
        <v>500</v>
      </c>
      <c r="EC88" s="27">
        <f t="shared" ca="1" si="181"/>
        <v>1</v>
      </c>
      <c r="ED88" s="27">
        <f t="shared" ca="1" si="181"/>
        <v>0</v>
      </c>
      <c r="EE88" s="27">
        <f t="shared" ca="1" si="181"/>
        <v>1</v>
      </c>
      <c r="EF88" s="27">
        <f t="shared" ca="1" si="181"/>
        <v>1</v>
      </c>
      <c r="EG88" s="27">
        <f t="shared" ca="1" si="181"/>
        <v>0</v>
      </c>
      <c r="EH88" s="27" t="str">
        <f t="shared" ca="1" si="181"/>
        <v>-</v>
      </c>
      <c r="EI88" s="27" t="str">
        <f t="shared" ca="1" si="181"/>
        <v>-</v>
      </c>
      <c r="EJ88" s="27" t="str">
        <f t="shared" ca="1" si="181"/>
        <v>-</v>
      </c>
      <c r="EK88" s="27" t="str">
        <f t="shared" ca="1" si="181"/>
        <v>-</v>
      </c>
      <c r="EL88" s="27">
        <f t="shared" ca="1" si="182"/>
        <v>1</v>
      </c>
      <c r="EM88" s="27">
        <f t="shared" ca="1" si="182"/>
        <v>1</v>
      </c>
      <c r="EN88" s="27">
        <f t="shared" ca="1" si="182"/>
        <v>1</v>
      </c>
      <c r="EO88" s="27">
        <f t="shared" ca="1" si="182"/>
        <v>0</v>
      </c>
      <c r="EP88" s="27" t="str">
        <f t="shared" ca="1" si="182"/>
        <v>-</v>
      </c>
      <c r="EQ88" s="27" t="str">
        <f t="shared" ca="1" si="182"/>
        <v>-</v>
      </c>
      <c r="ER88" s="27">
        <f t="shared" ca="1" si="182"/>
        <v>0</v>
      </c>
      <c r="ES88" s="27">
        <f t="shared" ca="1" si="182"/>
        <v>0</v>
      </c>
      <c r="ET88" s="34">
        <v>0</v>
      </c>
    </row>
    <row r="89" spans="1:150" outlineLevel="3">
      <c r="A89" s="31">
        <f t="shared" si="148"/>
        <v>84</v>
      </c>
      <c r="B89" s="37">
        <f t="shared" ca="1" si="171"/>
        <v>33</v>
      </c>
      <c r="C89">
        <f t="shared" ca="1" si="164"/>
        <v>20</v>
      </c>
      <c r="D89" t="b">
        <f t="shared" ca="1" si="149"/>
        <v>1</v>
      </c>
      <c r="E89" t="b">
        <v>0</v>
      </c>
      <c r="F89" t="b">
        <f t="shared" ca="1" si="165"/>
        <v>1</v>
      </c>
      <c r="G89">
        <f t="shared" ca="1" si="183"/>
        <v>39</v>
      </c>
      <c r="H89" s="47" t="str">
        <f ca="1">IF($CA89&lt;3,"M-M","Mat")&amp;IF($CF89=TRUE,"&amp;BBT","")&amp;IF($DX89&lt;&gt;0,"-mate EL","")&amp;IF($DM89," Aut","")&amp;IF($DN89," Win","")&amp;IF($DO89," Spr","")&amp;" Scan "&amp;$DP89&amp;" (F"&amp;3+IFERROR(1*$AP89,0)&amp;3+IFERROR(1*$AS89,0)&amp;"N"&amp;$AX89&amp;$AY89&amp;")"</f>
        <v>M-M&amp;BBT Win Scan 1 (F33N11)</v>
      </c>
      <c r="I89" s="13" t="str">
        <f ca="1">IF(MATCH(H89,H$5:H89,0)=(COUNTA(H$5:H89)),"-","Dup")</f>
        <v>-</v>
      </c>
      <c r="J89" s="27" t="str">
        <f t="shared" ca="1" si="151"/>
        <v>-</v>
      </c>
      <c r="K89" s="27" t="str">
        <f t="shared" ca="1" si="151"/>
        <v>-</v>
      </c>
      <c r="L89" s="27" t="str">
        <f t="shared" ca="1" si="184"/>
        <v>-</v>
      </c>
      <c r="M89" s="27" t="str">
        <f t="shared" ca="1" si="184"/>
        <v>-</v>
      </c>
      <c r="N89" s="27" t="str">
        <f t="shared" ca="1" si="184"/>
        <v>-</v>
      </c>
      <c r="O89" s="27" t="str">
        <f t="shared" ca="1" si="184"/>
        <v>-</v>
      </c>
      <c r="P89" s="27" t="str">
        <f t="shared" ca="1" si="184"/>
        <v>-</v>
      </c>
      <c r="Q89" s="27">
        <f t="shared" ca="1" si="184"/>
        <v>0</v>
      </c>
      <c r="R89" s="27">
        <f t="shared" ca="1" si="184"/>
        <v>0</v>
      </c>
      <c r="S89" s="27" t="str">
        <f t="shared" ca="1" si="184"/>
        <v>-</v>
      </c>
      <c r="T89" s="27" t="str">
        <f t="shared" ca="1" si="184"/>
        <v>-</v>
      </c>
      <c r="U89" s="27" t="str">
        <f t="shared" ca="1" si="185"/>
        <v>-</v>
      </c>
      <c r="V89" s="27">
        <f t="shared" ca="1" si="184"/>
        <v>1</v>
      </c>
      <c r="W89" s="27">
        <f t="shared" ca="1" si="185"/>
        <v>1</v>
      </c>
      <c r="X89" s="27" t="str">
        <f t="shared" ca="1" si="185"/>
        <v>-</v>
      </c>
      <c r="Y89" s="27" t="str">
        <f t="shared" ca="1" si="185"/>
        <v>-</v>
      </c>
      <c r="Z89" s="27" t="str">
        <f t="shared" ca="1" si="185"/>
        <v>-</v>
      </c>
      <c r="AA89" s="27" t="str">
        <f t="shared" ca="1" si="185"/>
        <v>-</v>
      </c>
      <c r="AB89" s="27" t="str">
        <f t="shared" ca="1" si="185"/>
        <v>-</v>
      </c>
      <c r="AC89" s="27">
        <f t="shared" ca="1" si="185"/>
        <v>1</v>
      </c>
      <c r="AD89" s="27" t="str">
        <f t="shared" ca="1" si="185"/>
        <v>-</v>
      </c>
      <c r="AE89" s="27" t="str">
        <f t="shared" ca="1" si="185"/>
        <v>-</v>
      </c>
      <c r="AF89" s="27" t="str">
        <f t="shared" ca="1" si="185"/>
        <v>-</v>
      </c>
      <c r="AG89" s="27" t="str">
        <f t="shared" ca="1" si="185"/>
        <v>-</v>
      </c>
      <c r="AH89" s="27" t="str">
        <f t="shared" ca="1" si="185"/>
        <v>-</v>
      </c>
      <c r="AI89" s="27" t="str">
        <f t="shared" ca="1" si="185"/>
        <v>-</v>
      </c>
      <c r="AJ89" s="27" t="str">
        <f t="shared" ca="1" si="186"/>
        <v>-</v>
      </c>
      <c r="AK89" s="27" t="str">
        <f t="shared" ca="1" si="186"/>
        <v>-</v>
      </c>
      <c r="AL89" s="27" t="str">
        <f t="shared" ca="1" si="186"/>
        <v>-</v>
      </c>
      <c r="AM89" s="27" t="str">
        <f t="shared" ca="1" si="186"/>
        <v>-</v>
      </c>
      <c r="AN89" s="27" t="str">
        <f t="shared" ca="1" si="186"/>
        <v>-</v>
      </c>
      <c r="AO89" s="27" t="str">
        <f t="shared" ca="1" si="186"/>
        <v>-</v>
      </c>
      <c r="AP89" s="27" t="str">
        <f t="shared" ca="1" si="186"/>
        <v>-</v>
      </c>
      <c r="AQ89" s="27" t="str">
        <f t="shared" ca="1" si="186"/>
        <v>-</v>
      </c>
      <c r="AR89" s="27" t="str">
        <f t="shared" ca="1" si="186"/>
        <v>-</v>
      </c>
      <c r="AS89" s="27" t="str">
        <f t="shared" ca="1" si="186"/>
        <v>-</v>
      </c>
      <c r="AT89" s="27" t="str">
        <f t="shared" ca="1" si="152"/>
        <v>-</v>
      </c>
      <c r="AU89" s="27" t="str">
        <f t="shared" ca="1" si="152"/>
        <v>-</v>
      </c>
      <c r="AV89" s="27" t="str">
        <f t="shared" ca="1" si="152"/>
        <v>-</v>
      </c>
      <c r="AW89" s="27" t="str">
        <f t="shared" ca="1" si="152"/>
        <v>-</v>
      </c>
      <c r="AX89" s="50">
        <f t="shared" ca="1" si="172"/>
        <v>1</v>
      </c>
      <c r="AY89" s="50">
        <f t="shared" ca="1" si="170"/>
        <v>1</v>
      </c>
      <c r="AZ89" s="27">
        <f t="shared" ca="1" si="187"/>
        <v>0</v>
      </c>
      <c r="BA89" s="27">
        <f t="shared" ca="1" si="187"/>
        <v>1</v>
      </c>
      <c r="BB89" s="27">
        <f t="shared" ca="1" si="187"/>
        <v>-1</v>
      </c>
      <c r="BC89" s="27" t="str">
        <f t="shared" ca="1" si="188"/>
        <v>-</v>
      </c>
      <c r="BD89" s="27" t="str">
        <f t="shared" ca="1" si="188"/>
        <v>-</v>
      </c>
      <c r="BE89" s="27" t="str">
        <f t="shared" ca="1" si="188"/>
        <v>-</v>
      </c>
      <c r="BF89" s="27" t="str">
        <f t="shared" ca="1" si="188"/>
        <v>-</v>
      </c>
      <c r="BG89" s="27" t="str">
        <f t="shared" ca="1" si="188"/>
        <v>-</v>
      </c>
      <c r="BH89" s="27">
        <f t="shared" ca="1" si="188"/>
        <v>0.1</v>
      </c>
      <c r="BI89" s="27">
        <f t="shared" ca="1" si="188"/>
        <v>0.5</v>
      </c>
      <c r="BJ89" s="27">
        <f t="shared" ca="1" si="188"/>
        <v>-0.4</v>
      </c>
      <c r="BK89" s="27">
        <f t="shared" ca="1" si="188"/>
        <v>1</v>
      </c>
      <c r="BL89" s="27" t="str">
        <f t="shared" ca="1" si="155"/>
        <v>-</v>
      </c>
      <c r="BM89" s="27" t="str">
        <f t="shared" ca="1" si="155"/>
        <v>-</v>
      </c>
      <c r="BN89" s="27">
        <f t="shared" ca="1" si="176"/>
        <v>0</v>
      </c>
      <c r="BO89" s="27">
        <f t="shared" ca="1" si="176"/>
        <v>0</v>
      </c>
      <c r="BP89" s="27">
        <f t="shared" ca="1" si="176"/>
        <v>0</v>
      </c>
      <c r="BQ89" s="27">
        <f t="shared" ca="1" si="176"/>
        <v>0</v>
      </c>
      <c r="BR89" s="27" t="str">
        <f t="shared" ca="1" si="176"/>
        <v>-</v>
      </c>
      <c r="BS89" s="27" t="str">
        <f t="shared" ca="1" si="176"/>
        <v>-</v>
      </c>
      <c r="BT89" s="27" t="str">
        <f t="shared" ca="1" si="176"/>
        <v>-</v>
      </c>
      <c r="BU89" s="27" t="str">
        <f t="shared" ca="1" si="176"/>
        <v>-</v>
      </c>
      <c r="BV89" s="27" t="str">
        <f t="shared" ca="1" si="176"/>
        <v>-</v>
      </c>
      <c r="BW89" s="27" t="str">
        <f t="shared" ca="1" si="177"/>
        <v>-</v>
      </c>
      <c r="BX89" s="27" t="str">
        <f t="shared" ca="1" si="177"/>
        <v>-</v>
      </c>
      <c r="BY89" s="27" t="str">
        <f t="shared" ca="1" si="177"/>
        <v>-</v>
      </c>
      <c r="BZ89" s="27" t="str">
        <f t="shared" ca="1" si="177"/>
        <v>-</v>
      </c>
      <c r="CA89" s="27">
        <f t="shared" ca="1" si="177"/>
        <v>2</v>
      </c>
      <c r="CB89" s="27" t="str">
        <f t="shared" ca="1" si="177"/>
        <v>-</v>
      </c>
      <c r="CC89" s="27" t="str">
        <f t="shared" ca="1" si="177"/>
        <v>-</v>
      </c>
      <c r="CD89" s="27" t="str">
        <f t="shared" ca="1" si="177"/>
        <v>-</v>
      </c>
      <c r="CE89" s="27" t="str">
        <f t="shared" ca="1" si="177"/>
        <v>-</v>
      </c>
      <c r="CF89" s="27" t="b">
        <f t="shared" ca="1" si="177"/>
        <v>1</v>
      </c>
      <c r="CG89" s="27" t="str">
        <f t="shared" ca="1" si="177"/>
        <v>-</v>
      </c>
      <c r="CH89" s="27">
        <f t="shared" ca="1" si="177"/>
        <v>0</v>
      </c>
      <c r="CI89" s="27" t="str">
        <f t="shared" ca="1" si="178"/>
        <v>-</v>
      </c>
      <c r="CJ89" s="27">
        <f t="shared" ca="1" si="178"/>
        <v>1</v>
      </c>
      <c r="CK89" s="27">
        <f t="shared" ca="1" si="178"/>
        <v>0</v>
      </c>
      <c r="CL89" s="27">
        <f t="shared" ca="1" si="178"/>
        <v>1</v>
      </c>
      <c r="CM89" s="27">
        <f t="shared" ca="1" si="178"/>
        <v>1</v>
      </c>
      <c r="CN89" s="27">
        <f t="shared" ca="1" si="178"/>
        <v>1</v>
      </c>
      <c r="CO89" s="27">
        <f t="shared" ca="1" si="178"/>
        <v>0</v>
      </c>
      <c r="CP89" s="27">
        <f t="shared" ca="1" si="178"/>
        <v>0</v>
      </c>
      <c r="CQ89" s="27">
        <f t="shared" ca="1" si="178"/>
        <v>0</v>
      </c>
      <c r="CR89" s="27">
        <f t="shared" ca="1" si="178"/>
        <v>-0.04</v>
      </c>
      <c r="CS89" s="27">
        <f t="shared" ca="1" si="179"/>
        <v>0.96</v>
      </c>
      <c r="CT89" s="27">
        <f t="shared" ca="1" si="179"/>
        <v>1.8</v>
      </c>
      <c r="CU89" s="27">
        <f t="shared" ca="1" si="179"/>
        <v>0.64</v>
      </c>
      <c r="CV89" s="27">
        <f t="shared" ca="1" si="179"/>
        <v>0.21</v>
      </c>
      <c r="CW89" s="27">
        <f t="shared" ca="1" si="179"/>
        <v>0.19</v>
      </c>
      <c r="CX89" s="27">
        <f t="shared" ca="1" si="179"/>
        <v>0</v>
      </c>
      <c r="CY89" s="27">
        <f t="shared" ca="1" si="179"/>
        <v>1</v>
      </c>
      <c r="CZ89" s="27">
        <f t="shared" ca="1" si="179"/>
        <v>0</v>
      </c>
      <c r="DA89" s="27">
        <f t="shared" ca="1" si="179"/>
        <v>0</v>
      </c>
      <c r="DB89" s="27">
        <f t="shared" ca="1" si="179"/>
        <v>0</v>
      </c>
      <c r="DC89" s="27">
        <f t="shared" ca="1" si="179"/>
        <v>0</v>
      </c>
      <c r="DD89" s="27">
        <f t="shared" ca="1" si="179"/>
        <v>0</v>
      </c>
      <c r="DE89" s="27">
        <f t="shared" ca="1" si="179"/>
        <v>0</v>
      </c>
      <c r="DF89" s="27">
        <f t="shared" ca="1" si="179"/>
        <v>0</v>
      </c>
      <c r="DG89" s="27" t="str">
        <f t="shared" ca="1" si="180"/>
        <v>-</v>
      </c>
      <c r="DH89" s="27" t="str">
        <f t="shared" ca="1" si="180"/>
        <v>-</v>
      </c>
      <c r="DI89" s="27" t="str">
        <f t="shared" ca="1" si="180"/>
        <v>-</v>
      </c>
      <c r="DJ89" s="27" t="str">
        <f t="shared" ca="1" si="180"/>
        <v>-</v>
      </c>
      <c r="DK89" s="27" t="str">
        <f t="shared" ca="1" si="180"/>
        <v>-</v>
      </c>
      <c r="DL89" s="27" t="str">
        <f t="shared" ca="1" si="189"/>
        <v>-</v>
      </c>
      <c r="DM89" s="27" t="b">
        <f t="shared" ca="1" si="189"/>
        <v>0</v>
      </c>
      <c r="DN89" s="27" t="b">
        <f t="shared" ca="1" si="189"/>
        <v>1</v>
      </c>
      <c r="DO89" s="27" t="b">
        <f t="shared" ca="1" si="189"/>
        <v>0</v>
      </c>
      <c r="DP89" s="27">
        <f t="shared" ca="1" si="189"/>
        <v>1</v>
      </c>
      <c r="DQ89" s="27" t="str">
        <f t="shared" ca="1" si="189"/>
        <v>-</v>
      </c>
      <c r="DR89" s="27" t="str">
        <f t="shared" ca="1" si="189"/>
        <v>-</v>
      </c>
      <c r="DS89" s="27" t="str">
        <f t="shared" ca="1" si="189"/>
        <v>-</v>
      </c>
      <c r="DT89" s="27" t="str">
        <f t="shared" ca="1" si="189"/>
        <v>-</v>
      </c>
      <c r="DU89" s="27" t="str">
        <f t="shared" ca="1" si="189"/>
        <v>-</v>
      </c>
      <c r="DV89" s="27" t="b">
        <f t="shared" ca="1" si="189"/>
        <v>1</v>
      </c>
      <c r="DW89" s="27" t="str">
        <f t="shared" ca="1" si="189"/>
        <v>-</v>
      </c>
      <c r="DX89" s="27">
        <f t="shared" ca="1" si="189"/>
        <v>0</v>
      </c>
      <c r="DY89" s="27" t="str">
        <f t="shared" ca="1" si="189"/>
        <v>-</v>
      </c>
      <c r="DZ89" s="27" t="str">
        <f t="shared" ca="1" si="189"/>
        <v>-</v>
      </c>
      <c r="EA89" s="27">
        <f t="shared" ca="1" si="181"/>
        <v>500</v>
      </c>
      <c r="EB89" s="27">
        <f t="shared" ca="1" si="181"/>
        <v>500</v>
      </c>
      <c r="EC89" s="27">
        <f t="shared" ca="1" si="181"/>
        <v>1</v>
      </c>
      <c r="ED89" s="27">
        <f t="shared" ca="1" si="181"/>
        <v>0</v>
      </c>
      <c r="EE89" s="27">
        <f t="shared" ca="1" si="181"/>
        <v>1</v>
      </c>
      <c r="EF89" s="27">
        <f t="shared" ca="1" si="181"/>
        <v>1</v>
      </c>
      <c r="EG89" s="27">
        <f t="shared" ca="1" si="181"/>
        <v>0</v>
      </c>
      <c r="EH89" s="27" t="str">
        <f t="shared" ca="1" si="181"/>
        <v>-</v>
      </c>
      <c r="EI89" s="27" t="str">
        <f t="shared" ca="1" si="181"/>
        <v>-</v>
      </c>
      <c r="EJ89" s="27" t="str">
        <f t="shared" ca="1" si="181"/>
        <v>-</v>
      </c>
      <c r="EK89" s="27" t="str">
        <f t="shared" ca="1" si="181"/>
        <v>-</v>
      </c>
      <c r="EL89" s="27">
        <f t="shared" ca="1" si="182"/>
        <v>1</v>
      </c>
      <c r="EM89" s="27">
        <f t="shared" ca="1" si="182"/>
        <v>1</v>
      </c>
      <c r="EN89" s="27">
        <f t="shared" ca="1" si="182"/>
        <v>1</v>
      </c>
      <c r="EO89" s="27">
        <f t="shared" ca="1" si="182"/>
        <v>0</v>
      </c>
      <c r="EP89" s="27" t="str">
        <f t="shared" ca="1" si="182"/>
        <v>-</v>
      </c>
      <c r="EQ89" s="27" t="str">
        <f t="shared" ca="1" si="182"/>
        <v>-</v>
      </c>
      <c r="ER89" s="27">
        <f t="shared" ca="1" si="182"/>
        <v>0</v>
      </c>
      <c r="ES89" s="27">
        <f t="shared" ca="1" si="182"/>
        <v>0</v>
      </c>
      <c r="ET89" s="34">
        <v>0</v>
      </c>
    </row>
    <row r="90" spans="1:150" outlineLevel="3">
      <c r="A90" s="31">
        <f t="shared" si="148"/>
        <v>85</v>
      </c>
      <c r="B90" s="37">
        <f t="shared" ca="1" si="171"/>
        <v>34</v>
      </c>
      <c r="C90">
        <f t="shared" ca="1" si="164"/>
        <v>20</v>
      </c>
      <c r="D90" t="b">
        <f t="shared" ca="1" si="149"/>
        <v>1</v>
      </c>
      <c r="E90" t="b">
        <v>0</v>
      </c>
      <c r="F90" t="b">
        <f t="shared" ca="1" si="165"/>
        <v>1</v>
      </c>
      <c r="G90">
        <f t="shared" ca="1" si="183"/>
        <v>11</v>
      </c>
      <c r="H90" s="47" t="str">
        <f ca="1">IF($CA90&lt;3,"M-M","Mat")&amp;IF($CF90=TRUE,"&amp;BBT","")&amp;IF($DX90&lt;&gt;0,"-mate EL","")&amp;IF($DM90," Aut","")&amp;IF($DN90," Win","")&amp;IF($DO90," Spr","")&amp;" Scan "&amp;$DP90&amp;" (F"&amp;3+IFERROR(1*$AP90,0)&amp;3+IFERROR(1*$AS90,0)&amp;"N"&amp;$AX90&amp;$AY90&amp;")"</f>
        <v>M-M&amp;BBT Win Scan 0 (F33N11)</v>
      </c>
      <c r="I90" s="13" t="str">
        <f ca="1">IF(MATCH(H90,H$5:H90,0)=(COUNTA(H$5:H90)),"-","Dup")</f>
        <v>-</v>
      </c>
      <c r="J90" s="27" t="str">
        <f t="shared" ca="1" si="151"/>
        <v>-</v>
      </c>
      <c r="K90" s="27" t="str">
        <f t="shared" ca="1" si="151"/>
        <v>-</v>
      </c>
      <c r="L90" s="27" t="str">
        <f t="shared" ca="1" si="184"/>
        <v>-</v>
      </c>
      <c r="M90" s="27" t="str">
        <f t="shared" ca="1" si="184"/>
        <v>-</v>
      </c>
      <c r="N90" s="27" t="str">
        <f t="shared" ca="1" si="184"/>
        <v>-</v>
      </c>
      <c r="O90" s="27" t="str">
        <f t="shared" ca="1" si="184"/>
        <v>-</v>
      </c>
      <c r="P90" s="27" t="str">
        <f t="shared" ca="1" si="184"/>
        <v>-</v>
      </c>
      <c r="Q90" s="27">
        <f t="shared" ca="1" si="184"/>
        <v>0</v>
      </c>
      <c r="R90" s="27">
        <f t="shared" ca="1" si="184"/>
        <v>0</v>
      </c>
      <c r="S90" s="27" t="str">
        <f t="shared" ca="1" si="184"/>
        <v>-</v>
      </c>
      <c r="T90" s="27" t="str">
        <f t="shared" ca="1" si="184"/>
        <v>-</v>
      </c>
      <c r="U90" s="27" t="str">
        <f t="shared" ca="1" si="185"/>
        <v>-</v>
      </c>
      <c r="V90" s="27">
        <f t="shared" ca="1" si="184"/>
        <v>1</v>
      </c>
      <c r="W90" s="27">
        <f t="shared" ca="1" si="185"/>
        <v>1</v>
      </c>
      <c r="X90" s="27" t="str">
        <f t="shared" ca="1" si="185"/>
        <v>-</v>
      </c>
      <c r="Y90" s="27" t="str">
        <f t="shared" ca="1" si="185"/>
        <v>-</v>
      </c>
      <c r="Z90" s="27" t="str">
        <f t="shared" ca="1" si="185"/>
        <v>-</v>
      </c>
      <c r="AA90" s="27" t="str">
        <f t="shared" ca="1" si="185"/>
        <v>-</v>
      </c>
      <c r="AB90" s="27" t="str">
        <f t="shared" ca="1" si="185"/>
        <v>-</v>
      </c>
      <c r="AC90" s="27">
        <f t="shared" ca="1" si="185"/>
        <v>1</v>
      </c>
      <c r="AD90" s="27" t="str">
        <f t="shared" ca="1" si="185"/>
        <v>-</v>
      </c>
      <c r="AE90" s="27" t="str">
        <f t="shared" ca="1" si="185"/>
        <v>-</v>
      </c>
      <c r="AF90" s="27" t="str">
        <f t="shared" ca="1" si="185"/>
        <v>-</v>
      </c>
      <c r="AG90" s="27" t="str">
        <f t="shared" ca="1" si="185"/>
        <v>-</v>
      </c>
      <c r="AH90" s="27" t="str">
        <f t="shared" ca="1" si="185"/>
        <v>-</v>
      </c>
      <c r="AI90" s="27" t="str">
        <f t="shared" ca="1" si="185"/>
        <v>-</v>
      </c>
      <c r="AJ90" s="27" t="str">
        <f t="shared" ca="1" si="186"/>
        <v>-</v>
      </c>
      <c r="AK90" s="27" t="str">
        <f t="shared" ca="1" si="186"/>
        <v>-</v>
      </c>
      <c r="AL90" s="27" t="str">
        <f t="shared" ca="1" si="186"/>
        <v>-</v>
      </c>
      <c r="AM90" s="27" t="str">
        <f t="shared" ca="1" si="186"/>
        <v>-</v>
      </c>
      <c r="AN90" s="27" t="str">
        <f t="shared" ca="1" si="186"/>
        <v>-</v>
      </c>
      <c r="AO90" s="27" t="str">
        <f t="shared" ca="1" si="186"/>
        <v>-</v>
      </c>
      <c r="AP90" s="27" t="str">
        <f t="shared" ca="1" si="186"/>
        <v>-</v>
      </c>
      <c r="AQ90" s="27" t="str">
        <f t="shared" ca="1" si="186"/>
        <v>-</v>
      </c>
      <c r="AR90" s="27" t="str">
        <f t="shared" ca="1" si="186"/>
        <v>-</v>
      </c>
      <c r="AS90" s="27" t="str">
        <f t="shared" ca="1" si="186"/>
        <v>-</v>
      </c>
      <c r="AT90" s="27" t="str">
        <f t="shared" ca="1" si="152"/>
        <v>-</v>
      </c>
      <c r="AU90" s="27" t="str">
        <f t="shared" ca="1" si="152"/>
        <v>-</v>
      </c>
      <c r="AV90" s="27" t="str">
        <f t="shared" ca="1" si="152"/>
        <v>-</v>
      </c>
      <c r="AW90" s="27" t="str">
        <f t="shared" ca="1" si="152"/>
        <v>-</v>
      </c>
      <c r="AX90" s="50">
        <f t="shared" ca="1" si="172"/>
        <v>1</v>
      </c>
      <c r="AY90" s="50">
        <f t="shared" ca="1" si="170"/>
        <v>1</v>
      </c>
      <c r="AZ90" s="27">
        <f t="shared" ca="1" si="187"/>
        <v>0</v>
      </c>
      <c r="BA90" s="27">
        <f t="shared" ca="1" si="187"/>
        <v>1</v>
      </c>
      <c r="BB90" s="27">
        <f t="shared" ca="1" si="187"/>
        <v>-1</v>
      </c>
      <c r="BC90" s="27" t="str">
        <f t="shared" ca="1" si="188"/>
        <v>-</v>
      </c>
      <c r="BD90" s="27" t="str">
        <f t="shared" ca="1" si="188"/>
        <v>-</v>
      </c>
      <c r="BE90" s="27" t="str">
        <f t="shared" ca="1" si="188"/>
        <v>-</v>
      </c>
      <c r="BF90" s="27" t="str">
        <f t="shared" ca="1" si="188"/>
        <v>-</v>
      </c>
      <c r="BG90" s="27" t="str">
        <f t="shared" ca="1" si="188"/>
        <v>-</v>
      </c>
      <c r="BH90" s="27">
        <f t="shared" ca="1" si="188"/>
        <v>0.1</v>
      </c>
      <c r="BI90" s="27">
        <f t="shared" ca="1" si="188"/>
        <v>0.5</v>
      </c>
      <c r="BJ90" s="27">
        <f t="shared" ca="1" si="188"/>
        <v>-0.4</v>
      </c>
      <c r="BK90" s="27">
        <f t="shared" ca="1" si="188"/>
        <v>1</v>
      </c>
      <c r="BL90" s="27" t="str">
        <f t="shared" ca="1" si="155"/>
        <v>-</v>
      </c>
      <c r="BM90" s="27" t="str">
        <f t="shared" ca="1" si="155"/>
        <v>-</v>
      </c>
      <c r="BN90" s="27">
        <f t="shared" ca="1" si="176"/>
        <v>0</v>
      </c>
      <c r="BO90" s="27">
        <f t="shared" ca="1" si="176"/>
        <v>0</v>
      </c>
      <c r="BP90" s="27">
        <f t="shared" ca="1" si="176"/>
        <v>0</v>
      </c>
      <c r="BQ90" s="27">
        <f t="shared" ca="1" si="176"/>
        <v>0</v>
      </c>
      <c r="BR90" s="27" t="str">
        <f t="shared" ca="1" si="176"/>
        <v>-</v>
      </c>
      <c r="BS90" s="27" t="str">
        <f t="shared" ca="1" si="176"/>
        <v>-</v>
      </c>
      <c r="BT90" s="27" t="str">
        <f t="shared" ca="1" si="176"/>
        <v>-</v>
      </c>
      <c r="BU90" s="27" t="str">
        <f t="shared" ca="1" si="176"/>
        <v>-</v>
      </c>
      <c r="BV90" s="27" t="str">
        <f t="shared" ca="1" si="176"/>
        <v>-</v>
      </c>
      <c r="BW90" s="27" t="str">
        <f t="shared" ca="1" si="177"/>
        <v>-</v>
      </c>
      <c r="BX90" s="27" t="str">
        <f t="shared" ca="1" si="177"/>
        <v>-</v>
      </c>
      <c r="BY90" s="27" t="str">
        <f t="shared" ca="1" si="177"/>
        <v>-</v>
      </c>
      <c r="BZ90" s="27" t="str">
        <f t="shared" ca="1" si="177"/>
        <v>-</v>
      </c>
      <c r="CA90" s="27">
        <f t="shared" ca="1" si="177"/>
        <v>2</v>
      </c>
      <c r="CB90" s="27" t="str">
        <f t="shared" ca="1" si="177"/>
        <v>-</v>
      </c>
      <c r="CC90" s="27" t="str">
        <f t="shared" ca="1" si="177"/>
        <v>-</v>
      </c>
      <c r="CD90" s="27" t="str">
        <f t="shared" ca="1" si="177"/>
        <v>-</v>
      </c>
      <c r="CE90" s="27" t="str">
        <f t="shared" ca="1" si="177"/>
        <v>-</v>
      </c>
      <c r="CF90" s="27" t="b">
        <f t="shared" ca="1" si="177"/>
        <v>1</v>
      </c>
      <c r="CG90" s="27" t="str">
        <f t="shared" ca="1" si="177"/>
        <v>-</v>
      </c>
      <c r="CH90" s="27">
        <f t="shared" ca="1" si="177"/>
        <v>0</v>
      </c>
      <c r="CI90" s="27" t="str">
        <f t="shared" ca="1" si="178"/>
        <v>-</v>
      </c>
      <c r="CJ90" s="27">
        <f t="shared" ca="1" si="178"/>
        <v>1</v>
      </c>
      <c r="CK90" s="27">
        <f t="shared" ca="1" si="178"/>
        <v>0</v>
      </c>
      <c r="CL90" s="27">
        <f t="shared" ca="1" si="178"/>
        <v>1</v>
      </c>
      <c r="CM90" s="27">
        <f t="shared" ca="1" si="178"/>
        <v>1</v>
      </c>
      <c r="CN90" s="27">
        <f t="shared" ca="1" si="178"/>
        <v>1</v>
      </c>
      <c r="CO90" s="27">
        <f t="shared" ca="1" si="178"/>
        <v>0</v>
      </c>
      <c r="CP90" s="27">
        <f t="shared" ca="1" si="178"/>
        <v>0</v>
      </c>
      <c r="CQ90" s="27">
        <f t="shared" ca="1" si="178"/>
        <v>0</v>
      </c>
      <c r="CR90" s="27">
        <f t="shared" ca="1" si="178"/>
        <v>-0.04</v>
      </c>
      <c r="CS90" s="27">
        <f t="shared" ca="1" si="179"/>
        <v>0.96</v>
      </c>
      <c r="CT90" s="27">
        <f t="shared" ca="1" si="179"/>
        <v>1.8</v>
      </c>
      <c r="CU90" s="27">
        <f t="shared" ca="1" si="179"/>
        <v>0.64</v>
      </c>
      <c r="CV90" s="27">
        <f t="shared" ca="1" si="179"/>
        <v>0.21</v>
      </c>
      <c r="CW90" s="27">
        <f t="shared" ca="1" si="179"/>
        <v>0.19</v>
      </c>
      <c r="CX90" s="27">
        <f t="shared" ca="1" si="179"/>
        <v>0</v>
      </c>
      <c r="CY90" s="27">
        <f t="shared" ca="1" si="179"/>
        <v>1</v>
      </c>
      <c r="CZ90" s="27">
        <f t="shared" ca="1" si="179"/>
        <v>0</v>
      </c>
      <c r="DA90" s="27">
        <f t="shared" ca="1" si="179"/>
        <v>0</v>
      </c>
      <c r="DB90" s="27">
        <f t="shared" ca="1" si="179"/>
        <v>0</v>
      </c>
      <c r="DC90" s="27">
        <f t="shared" ca="1" si="179"/>
        <v>0</v>
      </c>
      <c r="DD90" s="27">
        <f t="shared" ca="1" si="179"/>
        <v>0</v>
      </c>
      <c r="DE90" s="27">
        <f t="shared" ca="1" si="179"/>
        <v>0</v>
      </c>
      <c r="DF90" s="27">
        <f t="shared" ca="1" si="179"/>
        <v>0</v>
      </c>
      <c r="DG90" s="27" t="str">
        <f t="shared" ca="1" si="180"/>
        <v>-</v>
      </c>
      <c r="DH90" s="27" t="str">
        <f t="shared" ca="1" si="180"/>
        <v>-</v>
      </c>
      <c r="DI90" s="27" t="str">
        <f t="shared" ca="1" si="180"/>
        <v>-</v>
      </c>
      <c r="DJ90" s="27" t="str">
        <f t="shared" ca="1" si="180"/>
        <v>-</v>
      </c>
      <c r="DK90" s="27" t="str">
        <f t="shared" ca="1" si="180"/>
        <v>-</v>
      </c>
      <c r="DL90" s="27" t="str">
        <f t="shared" ca="1" si="189"/>
        <v>-</v>
      </c>
      <c r="DM90" s="27" t="b">
        <f t="shared" ca="1" si="189"/>
        <v>0</v>
      </c>
      <c r="DN90" s="27" t="b">
        <f t="shared" ca="1" si="189"/>
        <v>1</v>
      </c>
      <c r="DO90" s="27" t="b">
        <f t="shared" ca="1" si="189"/>
        <v>0</v>
      </c>
      <c r="DP90" s="27">
        <f t="shared" ca="1" si="189"/>
        <v>0</v>
      </c>
      <c r="DQ90" s="27" t="str">
        <f t="shared" ca="1" si="189"/>
        <v>-</v>
      </c>
      <c r="DR90" s="27" t="str">
        <f t="shared" ca="1" si="189"/>
        <v>-</v>
      </c>
      <c r="DS90" s="27" t="str">
        <f t="shared" ca="1" si="189"/>
        <v>-</v>
      </c>
      <c r="DT90" s="27" t="str">
        <f t="shared" ca="1" si="189"/>
        <v>-</v>
      </c>
      <c r="DU90" s="27" t="str">
        <f t="shared" ca="1" si="189"/>
        <v>-</v>
      </c>
      <c r="DV90" s="27" t="b">
        <f t="shared" ca="1" si="189"/>
        <v>1</v>
      </c>
      <c r="DW90" s="27" t="str">
        <f t="shared" ca="1" si="189"/>
        <v>-</v>
      </c>
      <c r="DX90" s="27">
        <f t="shared" ca="1" si="189"/>
        <v>0</v>
      </c>
      <c r="DY90" s="27" t="str">
        <f t="shared" ca="1" si="189"/>
        <v>-</v>
      </c>
      <c r="DZ90" s="27" t="str">
        <f t="shared" ca="1" si="189"/>
        <v>-</v>
      </c>
      <c r="EA90" s="27">
        <f t="shared" ca="1" si="181"/>
        <v>500</v>
      </c>
      <c r="EB90" s="27">
        <f t="shared" ca="1" si="181"/>
        <v>500</v>
      </c>
      <c r="EC90" s="27">
        <f t="shared" ca="1" si="181"/>
        <v>1</v>
      </c>
      <c r="ED90" s="27">
        <f t="shared" ca="1" si="181"/>
        <v>0</v>
      </c>
      <c r="EE90" s="27">
        <f t="shared" ca="1" si="181"/>
        <v>1</v>
      </c>
      <c r="EF90" s="27">
        <f t="shared" ca="1" si="181"/>
        <v>1</v>
      </c>
      <c r="EG90" s="27">
        <f t="shared" ca="1" si="181"/>
        <v>0</v>
      </c>
      <c r="EH90" s="27" t="str">
        <f t="shared" ca="1" si="181"/>
        <v>-</v>
      </c>
      <c r="EI90" s="27" t="str">
        <f t="shared" ca="1" si="181"/>
        <v>-</v>
      </c>
      <c r="EJ90" s="27" t="str">
        <f t="shared" ca="1" si="181"/>
        <v>-</v>
      </c>
      <c r="EK90" s="27" t="str">
        <f t="shared" ca="1" si="181"/>
        <v>-</v>
      </c>
      <c r="EL90" s="27">
        <f t="shared" ca="1" si="182"/>
        <v>1</v>
      </c>
      <c r="EM90" s="27">
        <f t="shared" ca="1" si="182"/>
        <v>1</v>
      </c>
      <c r="EN90" s="27">
        <f t="shared" ca="1" si="182"/>
        <v>1</v>
      </c>
      <c r="EO90" s="27">
        <f t="shared" ca="1" si="182"/>
        <v>0</v>
      </c>
      <c r="EP90" s="27" t="str">
        <f t="shared" ca="1" si="182"/>
        <v>-</v>
      </c>
      <c r="EQ90" s="27" t="str">
        <f t="shared" ca="1" si="182"/>
        <v>-</v>
      </c>
      <c r="ER90" s="27">
        <f t="shared" ca="1" si="182"/>
        <v>0</v>
      </c>
      <c r="ES90" s="27">
        <f t="shared" ca="1" si="182"/>
        <v>0</v>
      </c>
      <c r="ET90" s="34">
        <v>0</v>
      </c>
    </row>
    <row r="91" spans="1:150" outlineLevel="3">
      <c r="A91" s="31">
        <f t="shared" si="148"/>
        <v>86</v>
      </c>
      <c r="B91" s="37">
        <f t="shared" ca="1" si="171"/>
        <v>35</v>
      </c>
      <c r="C91">
        <f t="shared" ca="1" si="164"/>
        <v>20</v>
      </c>
      <c r="D91" t="b">
        <f t="shared" ca="1" si="149"/>
        <v>0</v>
      </c>
      <c r="E91" t="b">
        <v>0</v>
      </c>
      <c r="F91" t="b">
        <f t="shared" ca="1" si="165"/>
        <v>0</v>
      </c>
      <c r="G91">
        <f t="shared" ca="1" si="183"/>
        <v>212</v>
      </c>
      <c r="H91" s="47" t="str">
        <f ca="1">IF($CA91&lt;3,"M-M","Mat")&amp;IF($CF91=TRUE,"&amp;BBT","")&amp;IF($DX91&lt;&gt;0,"-mate EL","")&amp;IF($DM91," Aut","")&amp;IF($DN91," Win","")&amp;IF($DO91," Spr","")&amp;" Scan "&amp;$DP91&amp;" (F"&amp;3+IFERROR(1*$AP91,0)&amp;3+IFERROR(1*$AS91,0)&amp;"N"&amp;$AX91&amp;$AY91&amp;")"</f>
        <v>M-M&amp;BBT Spr Scan 3 (F33N11)</v>
      </c>
      <c r="I91" s="13" t="str">
        <f ca="1">IF(MATCH(H91,H$5:H91,0)=(COUNTA(H$5:H91)),"-","Dup")</f>
        <v>-</v>
      </c>
      <c r="J91" s="27" t="str">
        <f t="shared" ca="1" si="151"/>
        <v>-</v>
      </c>
      <c r="K91" s="27" t="str">
        <f t="shared" ca="1" si="151"/>
        <v>-</v>
      </c>
      <c r="L91" s="27" t="str">
        <f t="shared" ca="1" si="184"/>
        <v>-</v>
      </c>
      <c r="M91" s="27" t="str">
        <f t="shared" ca="1" si="184"/>
        <v>-</v>
      </c>
      <c r="N91" s="27" t="str">
        <f t="shared" ca="1" si="184"/>
        <v>-</v>
      </c>
      <c r="O91" s="27" t="str">
        <f t="shared" ca="1" si="184"/>
        <v>-</v>
      </c>
      <c r="P91" s="27" t="str">
        <f t="shared" ca="1" si="184"/>
        <v>-</v>
      </c>
      <c r="Q91" s="27">
        <f t="shared" ca="1" si="184"/>
        <v>0</v>
      </c>
      <c r="R91" s="27">
        <f t="shared" ca="1" si="184"/>
        <v>0</v>
      </c>
      <c r="S91" s="27" t="str">
        <f t="shared" ca="1" si="184"/>
        <v>-</v>
      </c>
      <c r="T91" s="27" t="str">
        <f t="shared" ca="1" si="184"/>
        <v>-</v>
      </c>
      <c r="U91" s="27" t="str">
        <f t="shared" ca="1" si="185"/>
        <v>-</v>
      </c>
      <c r="V91" s="27">
        <f t="shared" ca="1" si="184"/>
        <v>1</v>
      </c>
      <c r="W91" s="27">
        <f t="shared" ca="1" si="185"/>
        <v>1</v>
      </c>
      <c r="X91" s="27" t="str">
        <f t="shared" ca="1" si="185"/>
        <v>-</v>
      </c>
      <c r="Y91" s="27" t="str">
        <f t="shared" ca="1" si="185"/>
        <v>-</v>
      </c>
      <c r="Z91" s="27" t="str">
        <f t="shared" ca="1" si="185"/>
        <v>-</v>
      </c>
      <c r="AA91" s="27" t="str">
        <f t="shared" ca="1" si="185"/>
        <v>-</v>
      </c>
      <c r="AB91" s="27" t="str">
        <f t="shared" ca="1" si="185"/>
        <v>-</v>
      </c>
      <c r="AC91" s="27">
        <f t="shared" ca="1" si="185"/>
        <v>1</v>
      </c>
      <c r="AD91" s="27" t="str">
        <f t="shared" ca="1" si="185"/>
        <v>-</v>
      </c>
      <c r="AE91" s="27" t="str">
        <f t="shared" ca="1" si="185"/>
        <v>-</v>
      </c>
      <c r="AF91" s="27" t="str">
        <f t="shared" ca="1" si="185"/>
        <v>-</v>
      </c>
      <c r="AG91" s="27" t="str">
        <f t="shared" ca="1" si="185"/>
        <v>-</v>
      </c>
      <c r="AH91" s="27" t="str">
        <f t="shared" ca="1" si="185"/>
        <v>-</v>
      </c>
      <c r="AI91" s="27" t="str">
        <f t="shared" ca="1" si="185"/>
        <v>-</v>
      </c>
      <c r="AJ91" s="27" t="str">
        <f t="shared" ca="1" si="186"/>
        <v>-</v>
      </c>
      <c r="AK91" s="27" t="str">
        <f t="shared" ca="1" si="186"/>
        <v>-</v>
      </c>
      <c r="AL91" s="27" t="str">
        <f t="shared" ca="1" si="186"/>
        <v>-</v>
      </c>
      <c r="AM91" s="27" t="str">
        <f t="shared" ca="1" si="186"/>
        <v>-</v>
      </c>
      <c r="AN91" s="27" t="str">
        <f t="shared" ca="1" si="186"/>
        <v>-</v>
      </c>
      <c r="AO91" s="27" t="str">
        <f t="shared" ca="1" si="186"/>
        <v>-</v>
      </c>
      <c r="AP91" s="27" t="str">
        <f t="shared" ca="1" si="186"/>
        <v>-</v>
      </c>
      <c r="AQ91" s="27" t="str">
        <f t="shared" ca="1" si="186"/>
        <v>-</v>
      </c>
      <c r="AR91" s="27" t="str">
        <f t="shared" ca="1" si="186"/>
        <v>-</v>
      </c>
      <c r="AS91" s="27" t="str">
        <f t="shared" ca="1" si="186"/>
        <v>-</v>
      </c>
      <c r="AT91" s="27" t="str">
        <f t="shared" ref="AT91:AW110" ca="1" si="190">OFFSET(AT$5,$B91,0)</f>
        <v>-</v>
      </c>
      <c r="AU91" s="27" t="str">
        <f t="shared" ca="1" si="190"/>
        <v>-</v>
      </c>
      <c r="AV91" s="27" t="str">
        <f t="shared" ca="1" si="190"/>
        <v>-</v>
      </c>
      <c r="AW91" s="27" t="str">
        <f t="shared" ca="1" si="190"/>
        <v>-</v>
      </c>
      <c r="AX91" s="50">
        <f t="shared" ca="1" si="172"/>
        <v>1</v>
      </c>
      <c r="AY91" s="50">
        <f t="shared" ca="1" si="170"/>
        <v>1</v>
      </c>
      <c r="AZ91" s="27">
        <f t="shared" ca="1" si="187"/>
        <v>0</v>
      </c>
      <c r="BA91" s="27">
        <f t="shared" ca="1" si="187"/>
        <v>1</v>
      </c>
      <c r="BB91" s="27">
        <f t="shared" ca="1" si="187"/>
        <v>-1</v>
      </c>
      <c r="BC91" s="27" t="str">
        <f t="shared" ca="1" si="188"/>
        <v>-</v>
      </c>
      <c r="BD91" s="27" t="str">
        <f t="shared" ca="1" si="188"/>
        <v>-</v>
      </c>
      <c r="BE91" s="27" t="str">
        <f t="shared" ca="1" si="188"/>
        <v>-</v>
      </c>
      <c r="BF91" s="27" t="str">
        <f t="shared" ca="1" si="188"/>
        <v>-</v>
      </c>
      <c r="BG91" s="27" t="str">
        <f t="shared" ca="1" si="188"/>
        <v>-</v>
      </c>
      <c r="BH91" s="27">
        <f t="shared" ca="1" si="188"/>
        <v>0.3</v>
      </c>
      <c r="BI91" s="27">
        <f t="shared" ca="1" si="188"/>
        <v>0.7</v>
      </c>
      <c r="BJ91" s="27">
        <f t="shared" ca="1" si="188"/>
        <v>-0.2</v>
      </c>
      <c r="BK91" s="27">
        <f t="shared" ca="1" si="188"/>
        <v>1.4</v>
      </c>
      <c r="BL91" s="27" t="str">
        <f t="shared" ref="BL91:BM110" ca="1" si="191">OFFSET(BL$5,$B91,0)</f>
        <v>-</v>
      </c>
      <c r="BM91" s="27" t="str">
        <f t="shared" ca="1" si="191"/>
        <v>-</v>
      </c>
      <c r="BN91" s="27">
        <f t="shared" ca="1" si="176"/>
        <v>0</v>
      </c>
      <c r="BO91" s="27">
        <f t="shared" ca="1" si="176"/>
        <v>0</v>
      </c>
      <c r="BP91" s="27">
        <f t="shared" ca="1" si="176"/>
        <v>0</v>
      </c>
      <c r="BQ91" s="27">
        <f t="shared" ca="1" si="176"/>
        <v>0</v>
      </c>
      <c r="BR91" s="27" t="str">
        <f t="shared" ca="1" si="176"/>
        <v>-</v>
      </c>
      <c r="BS91" s="27" t="str">
        <f t="shared" ca="1" si="176"/>
        <v>-</v>
      </c>
      <c r="BT91" s="27" t="str">
        <f t="shared" ca="1" si="176"/>
        <v>-</v>
      </c>
      <c r="BU91" s="27" t="str">
        <f t="shared" ca="1" si="176"/>
        <v>-</v>
      </c>
      <c r="BV91" s="27" t="str">
        <f t="shared" ca="1" si="176"/>
        <v>-</v>
      </c>
      <c r="BW91" s="27" t="str">
        <f t="shared" ca="1" si="177"/>
        <v>-</v>
      </c>
      <c r="BX91" s="27" t="str">
        <f t="shared" ca="1" si="177"/>
        <v>-</v>
      </c>
      <c r="BY91" s="27" t="str">
        <f t="shared" ca="1" si="177"/>
        <v>-</v>
      </c>
      <c r="BZ91" s="27" t="str">
        <f t="shared" ca="1" si="177"/>
        <v>-</v>
      </c>
      <c r="CA91" s="27">
        <f t="shared" ca="1" si="177"/>
        <v>2</v>
      </c>
      <c r="CB91" s="27" t="str">
        <f t="shared" ca="1" si="177"/>
        <v>-</v>
      </c>
      <c r="CC91" s="27" t="str">
        <f t="shared" ca="1" si="177"/>
        <v>-</v>
      </c>
      <c r="CD91" s="27" t="str">
        <f t="shared" ca="1" si="177"/>
        <v>-</v>
      </c>
      <c r="CE91" s="27" t="str">
        <f t="shared" ca="1" si="177"/>
        <v>-</v>
      </c>
      <c r="CF91" s="27" t="b">
        <f t="shared" ca="1" si="177"/>
        <v>1</v>
      </c>
      <c r="CG91" s="27" t="str">
        <f t="shared" ca="1" si="177"/>
        <v>-</v>
      </c>
      <c r="CH91" s="27">
        <f t="shared" ca="1" si="177"/>
        <v>0</v>
      </c>
      <c r="CI91" s="27" t="str">
        <f t="shared" ca="1" si="178"/>
        <v>-</v>
      </c>
      <c r="CJ91" s="27">
        <f t="shared" ca="1" si="178"/>
        <v>1</v>
      </c>
      <c r="CK91" s="27">
        <f t="shared" ca="1" si="178"/>
        <v>0</v>
      </c>
      <c r="CL91" s="27">
        <f t="shared" ca="1" si="178"/>
        <v>1</v>
      </c>
      <c r="CM91" s="27">
        <f t="shared" ca="1" si="178"/>
        <v>1</v>
      </c>
      <c r="CN91" s="27">
        <f t="shared" ca="1" si="178"/>
        <v>1</v>
      </c>
      <c r="CO91" s="27">
        <f t="shared" ca="1" si="178"/>
        <v>0</v>
      </c>
      <c r="CP91" s="27">
        <f t="shared" ca="1" si="178"/>
        <v>0</v>
      </c>
      <c r="CQ91" s="27">
        <f t="shared" ca="1" si="178"/>
        <v>0</v>
      </c>
      <c r="CR91" s="27">
        <f t="shared" ca="1" si="178"/>
        <v>-0.04</v>
      </c>
      <c r="CS91" s="27">
        <f t="shared" ca="1" si="179"/>
        <v>0.96</v>
      </c>
      <c r="CT91" s="27">
        <f t="shared" ca="1" si="179"/>
        <v>1.8</v>
      </c>
      <c r="CU91" s="27">
        <f t="shared" ca="1" si="179"/>
        <v>0.64</v>
      </c>
      <c r="CV91" s="27">
        <f t="shared" ca="1" si="179"/>
        <v>0.21</v>
      </c>
      <c r="CW91" s="27">
        <f t="shared" ca="1" si="179"/>
        <v>0.19</v>
      </c>
      <c r="CX91" s="27">
        <f t="shared" ca="1" si="179"/>
        <v>0</v>
      </c>
      <c r="CY91" s="27">
        <f t="shared" ca="1" si="179"/>
        <v>1</v>
      </c>
      <c r="CZ91" s="27">
        <f t="shared" ca="1" si="179"/>
        <v>0</v>
      </c>
      <c r="DA91" s="27">
        <f t="shared" ca="1" si="179"/>
        <v>0</v>
      </c>
      <c r="DB91" s="27">
        <f t="shared" ca="1" si="179"/>
        <v>0</v>
      </c>
      <c r="DC91" s="27">
        <f t="shared" ca="1" si="179"/>
        <v>0</v>
      </c>
      <c r="DD91" s="27">
        <f t="shared" ca="1" si="179"/>
        <v>0</v>
      </c>
      <c r="DE91" s="27">
        <f t="shared" ca="1" si="179"/>
        <v>0</v>
      </c>
      <c r="DF91" s="27">
        <f t="shared" ca="1" si="179"/>
        <v>0</v>
      </c>
      <c r="DG91" s="27" t="str">
        <f t="shared" ref="DG91:DK100" ca="1" si="192">OFFSET(DG$5,$B91,0)</f>
        <v>-</v>
      </c>
      <c r="DH91" s="27" t="str">
        <f t="shared" ca="1" si="192"/>
        <v>-</v>
      </c>
      <c r="DI91" s="27" t="str">
        <f t="shared" ca="1" si="192"/>
        <v>-</v>
      </c>
      <c r="DJ91" s="27" t="str">
        <f t="shared" ca="1" si="192"/>
        <v>-</v>
      </c>
      <c r="DK91" s="27" t="str">
        <f t="shared" ca="1" si="192"/>
        <v>-</v>
      </c>
      <c r="DL91" s="27" t="str">
        <f t="shared" ca="1" si="189"/>
        <v>-</v>
      </c>
      <c r="DM91" s="27" t="b">
        <f t="shared" ca="1" si="189"/>
        <v>0</v>
      </c>
      <c r="DN91" s="27" t="b">
        <f t="shared" ca="1" si="189"/>
        <v>0</v>
      </c>
      <c r="DO91" s="27" t="b">
        <f t="shared" ca="1" si="189"/>
        <v>1</v>
      </c>
      <c r="DP91" s="27">
        <f t="shared" ca="1" si="189"/>
        <v>3</v>
      </c>
      <c r="DQ91" s="27" t="str">
        <f t="shared" ca="1" si="189"/>
        <v>-</v>
      </c>
      <c r="DR91" s="27" t="str">
        <f t="shared" ca="1" si="189"/>
        <v>-</v>
      </c>
      <c r="DS91" s="27" t="str">
        <f t="shared" ca="1" si="189"/>
        <v>-</v>
      </c>
      <c r="DT91" s="27" t="str">
        <f t="shared" ca="1" si="189"/>
        <v>-</v>
      </c>
      <c r="DU91" s="27" t="str">
        <f t="shared" ca="1" si="189"/>
        <v>-</v>
      </c>
      <c r="DV91" s="27" t="b">
        <f t="shared" ca="1" si="189"/>
        <v>1</v>
      </c>
      <c r="DW91" s="27" t="str">
        <f t="shared" ca="1" si="189"/>
        <v>-</v>
      </c>
      <c r="DX91" s="27">
        <f t="shared" ca="1" si="189"/>
        <v>0</v>
      </c>
      <c r="DY91" s="27" t="str">
        <f t="shared" ca="1" si="189"/>
        <v>-</v>
      </c>
      <c r="DZ91" s="27" t="str">
        <f t="shared" ca="1" si="189"/>
        <v>-</v>
      </c>
      <c r="EA91" s="27">
        <f t="shared" ref="EA91:EK100" ca="1" si="193">OFFSET(EA$5,$B91,0)</f>
        <v>500</v>
      </c>
      <c r="EB91" s="27">
        <f t="shared" ca="1" si="193"/>
        <v>500</v>
      </c>
      <c r="EC91" s="27">
        <f t="shared" ca="1" si="193"/>
        <v>1</v>
      </c>
      <c r="ED91" s="27">
        <f t="shared" ca="1" si="193"/>
        <v>0</v>
      </c>
      <c r="EE91" s="27">
        <f t="shared" ca="1" si="193"/>
        <v>1</v>
      </c>
      <c r="EF91" s="27">
        <f t="shared" ca="1" si="193"/>
        <v>1</v>
      </c>
      <c r="EG91" s="27">
        <f t="shared" ca="1" si="193"/>
        <v>0</v>
      </c>
      <c r="EH91" s="27" t="str">
        <f t="shared" ca="1" si="193"/>
        <v>-</v>
      </c>
      <c r="EI91" s="27" t="str">
        <f t="shared" ca="1" si="193"/>
        <v>-</v>
      </c>
      <c r="EJ91" s="27" t="str">
        <f t="shared" ca="1" si="193"/>
        <v>-</v>
      </c>
      <c r="EK91" s="27" t="str">
        <f t="shared" ca="1" si="193"/>
        <v>-</v>
      </c>
      <c r="EL91" s="27">
        <f t="shared" ref="EL91:ES100" ca="1" si="194">OFFSET(EL$5,$B91,0)</f>
        <v>1</v>
      </c>
      <c r="EM91" s="27">
        <f t="shared" ca="1" si="194"/>
        <v>1</v>
      </c>
      <c r="EN91" s="27">
        <f t="shared" ca="1" si="194"/>
        <v>1</v>
      </c>
      <c r="EO91" s="27">
        <f t="shared" ca="1" si="194"/>
        <v>0</v>
      </c>
      <c r="EP91" s="27" t="str">
        <f t="shared" ca="1" si="194"/>
        <v>-</v>
      </c>
      <c r="EQ91" s="27" t="str">
        <f t="shared" ca="1" si="194"/>
        <v>-</v>
      </c>
      <c r="ER91" s="27">
        <f t="shared" ca="1" si="194"/>
        <v>0</v>
      </c>
      <c r="ES91" s="27">
        <f t="shared" ca="1" si="194"/>
        <v>0</v>
      </c>
      <c r="ET91" s="34">
        <v>0</v>
      </c>
    </row>
    <row r="92" spans="1:150" outlineLevel="3">
      <c r="A92" s="31">
        <f t="shared" si="148"/>
        <v>87</v>
      </c>
      <c r="B92" s="37">
        <f t="shared" ca="1" si="171"/>
        <v>36</v>
      </c>
      <c r="C92">
        <f t="shared" ca="1" si="164"/>
        <v>20</v>
      </c>
      <c r="D92" t="b">
        <f t="shared" ca="1" si="149"/>
        <v>1</v>
      </c>
      <c r="E92" t="b">
        <v>0</v>
      </c>
      <c r="F92" t="b">
        <f t="shared" ca="1" si="165"/>
        <v>1</v>
      </c>
      <c r="G92">
        <f t="shared" ca="1" si="183"/>
        <v>212</v>
      </c>
      <c r="H92" s="47" t="str">
        <f ca="1">IF($CA92&lt;3,"M-M","Mat")&amp;IF($CF92=TRUE,"&amp;BBT","")&amp;IF($DX92&lt;&gt;0,"-mate EL","")&amp;IF($DM92," Aut","")&amp;IF($DN92," Win","")&amp;IF($DO92," Spr","")&amp;" Scan "&amp;$DP92&amp;" (F"&amp;3+IFERROR(1*$AP92,0)&amp;3+IFERROR(1*$AS92,0)&amp;"N"&amp;$AX92&amp;$AY92&amp;")"</f>
        <v>M-M&amp;BBT Spr Scan 2 (F33N11)</v>
      </c>
      <c r="I92" s="13" t="str">
        <f ca="1">IF(MATCH(H92,H$5:H92,0)=(COUNTA(H$5:H92)),"-","Dup")</f>
        <v>-</v>
      </c>
      <c r="J92" s="27" t="str">
        <f t="shared" ca="1" si="151"/>
        <v>-</v>
      </c>
      <c r="K92" s="27" t="str">
        <f t="shared" ca="1" si="151"/>
        <v>-</v>
      </c>
      <c r="L92" s="27" t="str">
        <f t="shared" ca="1" si="184"/>
        <v>-</v>
      </c>
      <c r="M92" s="27" t="str">
        <f t="shared" ca="1" si="184"/>
        <v>-</v>
      </c>
      <c r="N92" s="27" t="str">
        <f t="shared" ca="1" si="184"/>
        <v>-</v>
      </c>
      <c r="O92" s="27" t="str">
        <f t="shared" ca="1" si="184"/>
        <v>-</v>
      </c>
      <c r="P92" s="27" t="str">
        <f t="shared" ca="1" si="184"/>
        <v>-</v>
      </c>
      <c r="Q92" s="27">
        <f t="shared" ca="1" si="184"/>
        <v>0</v>
      </c>
      <c r="R92" s="27">
        <f t="shared" ca="1" si="184"/>
        <v>0</v>
      </c>
      <c r="S92" s="27" t="str">
        <f t="shared" ca="1" si="184"/>
        <v>-</v>
      </c>
      <c r="T92" s="27" t="str">
        <f t="shared" ca="1" si="184"/>
        <v>-</v>
      </c>
      <c r="U92" s="27" t="str">
        <f t="shared" ca="1" si="185"/>
        <v>-</v>
      </c>
      <c r="V92" s="27">
        <f t="shared" ca="1" si="184"/>
        <v>1</v>
      </c>
      <c r="W92" s="27">
        <f t="shared" ca="1" si="185"/>
        <v>1</v>
      </c>
      <c r="X92" s="27" t="str">
        <f t="shared" ca="1" si="185"/>
        <v>-</v>
      </c>
      <c r="Y92" s="27" t="str">
        <f t="shared" ca="1" si="185"/>
        <v>-</v>
      </c>
      <c r="Z92" s="27" t="str">
        <f t="shared" ca="1" si="185"/>
        <v>-</v>
      </c>
      <c r="AA92" s="27" t="str">
        <f t="shared" ca="1" si="185"/>
        <v>-</v>
      </c>
      <c r="AB92" s="27" t="str">
        <f t="shared" ca="1" si="185"/>
        <v>-</v>
      </c>
      <c r="AC92" s="27">
        <f t="shared" ca="1" si="185"/>
        <v>1</v>
      </c>
      <c r="AD92" s="27" t="str">
        <f t="shared" ca="1" si="185"/>
        <v>-</v>
      </c>
      <c r="AE92" s="27" t="str">
        <f t="shared" ca="1" si="185"/>
        <v>-</v>
      </c>
      <c r="AF92" s="27" t="str">
        <f t="shared" ca="1" si="185"/>
        <v>-</v>
      </c>
      <c r="AG92" s="27" t="str">
        <f t="shared" ca="1" si="185"/>
        <v>-</v>
      </c>
      <c r="AH92" s="27" t="str">
        <f t="shared" ca="1" si="185"/>
        <v>-</v>
      </c>
      <c r="AI92" s="27" t="str">
        <f t="shared" ca="1" si="185"/>
        <v>-</v>
      </c>
      <c r="AJ92" s="27" t="str">
        <f t="shared" ca="1" si="186"/>
        <v>-</v>
      </c>
      <c r="AK92" s="27" t="str">
        <f t="shared" ca="1" si="186"/>
        <v>-</v>
      </c>
      <c r="AL92" s="27" t="str">
        <f t="shared" ca="1" si="186"/>
        <v>-</v>
      </c>
      <c r="AM92" s="27" t="str">
        <f t="shared" ca="1" si="186"/>
        <v>-</v>
      </c>
      <c r="AN92" s="27" t="str">
        <f t="shared" ca="1" si="186"/>
        <v>-</v>
      </c>
      <c r="AO92" s="27" t="str">
        <f t="shared" ca="1" si="186"/>
        <v>-</v>
      </c>
      <c r="AP92" s="27" t="str">
        <f t="shared" ca="1" si="186"/>
        <v>-</v>
      </c>
      <c r="AQ92" s="27" t="str">
        <f t="shared" ca="1" si="186"/>
        <v>-</v>
      </c>
      <c r="AR92" s="27" t="str">
        <f t="shared" ca="1" si="186"/>
        <v>-</v>
      </c>
      <c r="AS92" s="27" t="str">
        <f t="shared" ca="1" si="186"/>
        <v>-</v>
      </c>
      <c r="AT92" s="27" t="str">
        <f t="shared" ca="1" si="190"/>
        <v>-</v>
      </c>
      <c r="AU92" s="27" t="str">
        <f t="shared" ca="1" si="190"/>
        <v>-</v>
      </c>
      <c r="AV92" s="27" t="str">
        <f t="shared" ca="1" si="190"/>
        <v>-</v>
      </c>
      <c r="AW92" s="27" t="str">
        <f t="shared" ca="1" si="190"/>
        <v>-</v>
      </c>
      <c r="AX92" s="50">
        <f t="shared" ca="1" si="172"/>
        <v>1</v>
      </c>
      <c r="AY92" s="50">
        <f t="shared" ca="1" si="170"/>
        <v>1</v>
      </c>
      <c r="AZ92" s="27">
        <f t="shared" ca="1" si="187"/>
        <v>0</v>
      </c>
      <c r="BA92" s="27">
        <f t="shared" ca="1" si="187"/>
        <v>1</v>
      </c>
      <c r="BB92" s="27">
        <f t="shared" ca="1" si="187"/>
        <v>-1</v>
      </c>
      <c r="BC92" s="27" t="str">
        <f t="shared" ca="1" si="188"/>
        <v>-</v>
      </c>
      <c r="BD92" s="27" t="str">
        <f t="shared" ca="1" si="188"/>
        <v>-</v>
      </c>
      <c r="BE92" s="27" t="str">
        <f t="shared" ca="1" si="188"/>
        <v>-</v>
      </c>
      <c r="BF92" s="27" t="str">
        <f t="shared" ca="1" si="188"/>
        <v>-</v>
      </c>
      <c r="BG92" s="27" t="str">
        <f t="shared" ca="1" si="188"/>
        <v>-</v>
      </c>
      <c r="BH92" s="27">
        <f t="shared" ca="1" si="188"/>
        <v>0.3</v>
      </c>
      <c r="BI92" s="27">
        <f t="shared" ca="1" si="188"/>
        <v>0.7</v>
      </c>
      <c r="BJ92" s="27">
        <f t="shared" ca="1" si="188"/>
        <v>-0.2</v>
      </c>
      <c r="BK92" s="27">
        <f t="shared" ca="1" si="188"/>
        <v>1.4</v>
      </c>
      <c r="BL92" s="27" t="str">
        <f t="shared" ca="1" si="191"/>
        <v>-</v>
      </c>
      <c r="BM92" s="27" t="str">
        <f t="shared" ca="1" si="191"/>
        <v>-</v>
      </c>
      <c r="BN92" s="27">
        <f t="shared" ca="1" si="176"/>
        <v>0</v>
      </c>
      <c r="BO92" s="27">
        <f t="shared" ca="1" si="176"/>
        <v>0</v>
      </c>
      <c r="BP92" s="27">
        <f t="shared" ca="1" si="176"/>
        <v>0</v>
      </c>
      <c r="BQ92" s="27">
        <f t="shared" ca="1" si="176"/>
        <v>0</v>
      </c>
      <c r="BR92" s="27" t="str">
        <f t="shared" ca="1" si="176"/>
        <v>-</v>
      </c>
      <c r="BS92" s="27" t="str">
        <f t="shared" ca="1" si="176"/>
        <v>-</v>
      </c>
      <c r="BT92" s="27" t="str">
        <f t="shared" ca="1" si="176"/>
        <v>-</v>
      </c>
      <c r="BU92" s="27" t="str">
        <f t="shared" ca="1" si="176"/>
        <v>-</v>
      </c>
      <c r="BV92" s="27" t="str">
        <f t="shared" ca="1" si="176"/>
        <v>-</v>
      </c>
      <c r="BW92" s="27" t="str">
        <f t="shared" ca="1" si="177"/>
        <v>-</v>
      </c>
      <c r="BX92" s="27" t="str">
        <f t="shared" ca="1" si="177"/>
        <v>-</v>
      </c>
      <c r="BY92" s="27" t="str">
        <f t="shared" ca="1" si="177"/>
        <v>-</v>
      </c>
      <c r="BZ92" s="27" t="str">
        <f t="shared" ca="1" si="177"/>
        <v>-</v>
      </c>
      <c r="CA92" s="27">
        <f t="shared" ca="1" si="177"/>
        <v>2</v>
      </c>
      <c r="CB92" s="27" t="str">
        <f t="shared" ca="1" si="177"/>
        <v>-</v>
      </c>
      <c r="CC92" s="27" t="str">
        <f t="shared" ca="1" si="177"/>
        <v>-</v>
      </c>
      <c r="CD92" s="27" t="str">
        <f t="shared" ca="1" si="177"/>
        <v>-</v>
      </c>
      <c r="CE92" s="27" t="str">
        <f t="shared" ca="1" si="177"/>
        <v>-</v>
      </c>
      <c r="CF92" s="27" t="b">
        <f t="shared" ca="1" si="177"/>
        <v>1</v>
      </c>
      <c r="CG92" s="27" t="str">
        <f t="shared" ca="1" si="177"/>
        <v>-</v>
      </c>
      <c r="CH92" s="27">
        <f t="shared" ca="1" si="177"/>
        <v>0</v>
      </c>
      <c r="CI92" s="27" t="str">
        <f t="shared" ca="1" si="178"/>
        <v>-</v>
      </c>
      <c r="CJ92" s="27">
        <f t="shared" ca="1" si="178"/>
        <v>1</v>
      </c>
      <c r="CK92" s="27">
        <f t="shared" ca="1" si="178"/>
        <v>0</v>
      </c>
      <c r="CL92" s="27">
        <f t="shared" ca="1" si="178"/>
        <v>1</v>
      </c>
      <c r="CM92" s="27">
        <f t="shared" ca="1" si="178"/>
        <v>1</v>
      </c>
      <c r="CN92" s="27">
        <f t="shared" ca="1" si="178"/>
        <v>1</v>
      </c>
      <c r="CO92" s="27">
        <f t="shared" ca="1" si="178"/>
        <v>0</v>
      </c>
      <c r="CP92" s="27">
        <f t="shared" ca="1" si="178"/>
        <v>0</v>
      </c>
      <c r="CQ92" s="27">
        <f t="shared" ca="1" si="178"/>
        <v>0</v>
      </c>
      <c r="CR92" s="27">
        <f t="shared" ca="1" si="178"/>
        <v>-0.04</v>
      </c>
      <c r="CS92" s="27">
        <f t="shared" ca="1" si="179"/>
        <v>0.96</v>
      </c>
      <c r="CT92" s="27">
        <f t="shared" ca="1" si="179"/>
        <v>1.8</v>
      </c>
      <c r="CU92" s="27">
        <f t="shared" ca="1" si="179"/>
        <v>0.64</v>
      </c>
      <c r="CV92" s="27">
        <f t="shared" ca="1" si="179"/>
        <v>0.21</v>
      </c>
      <c r="CW92" s="27">
        <f t="shared" ca="1" si="179"/>
        <v>0.19</v>
      </c>
      <c r="CX92" s="27">
        <f t="shared" ca="1" si="179"/>
        <v>0</v>
      </c>
      <c r="CY92" s="27">
        <f t="shared" ca="1" si="179"/>
        <v>1</v>
      </c>
      <c r="CZ92" s="27">
        <f t="shared" ca="1" si="179"/>
        <v>0</v>
      </c>
      <c r="DA92" s="27">
        <f t="shared" ca="1" si="179"/>
        <v>0</v>
      </c>
      <c r="DB92" s="27">
        <f t="shared" ca="1" si="179"/>
        <v>0</v>
      </c>
      <c r="DC92" s="27">
        <f t="shared" ca="1" si="179"/>
        <v>0</v>
      </c>
      <c r="DD92" s="27">
        <f t="shared" ca="1" si="179"/>
        <v>0</v>
      </c>
      <c r="DE92" s="27">
        <f t="shared" ca="1" si="179"/>
        <v>0</v>
      </c>
      <c r="DF92" s="27">
        <f t="shared" ca="1" si="179"/>
        <v>0</v>
      </c>
      <c r="DG92" s="27" t="str">
        <f t="shared" ca="1" si="192"/>
        <v>-</v>
      </c>
      <c r="DH92" s="27" t="str">
        <f t="shared" ca="1" si="192"/>
        <v>-</v>
      </c>
      <c r="DI92" s="27" t="str">
        <f t="shared" ca="1" si="192"/>
        <v>-</v>
      </c>
      <c r="DJ92" s="27" t="str">
        <f t="shared" ca="1" si="192"/>
        <v>-</v>
      </c>
      <c r="DK92" s="27" t="str">
        <f t="shared" ca="1" si="192"/>
        <v>-</v>
      </c>
      <c r="DL92" s="27" t="str">
        <f t="shared" ca="1" si="189"/>
        <v>-</v>
      </c>
      <c r="DM92" s="27" t="b">
        <f t="shared" ca="1" si="189"/>
        <v>0</v>
      </c>
      <c r="DN92" s="27" t="b">
        <f t="shared" ca="1" si="189"/>
        <v>0</v>
      </c>
      <c r="DO92" s="27" t="b">
        <f t="shared" ca="1" si="189"/>
        <v>1</v>
      </c>
      <c r="DP92" s="27">
        <f t="shared" ca="1" si="189"/>
        <v>2</v>
      </c>
      <c r="DQ92" s="27" t="str">
        <f t="shared" ca="1" si="189"/>
        <v>-</v>
      </c>
      <c r="DR92" s="27" t="str">
        <f t="shared" ca="1" si="189"/>
        <v>-</v>
      </c>
      <c r="DS92" s="27" t="str">
        <f t="shared" ca="1" si="189"/>
        <v>-</v>
      </c>
      <c r="DT92" s="27" t="str">
        <f t="shared" ca="1" si="189"/>
        <v>-</v>
      </c>
      <c r="DU92" s="27" t="str">
        <f t="shared" ca="1" si="189"/>
        <v>-</v>
      </c>
      <c r="DV92" s="27" t="b">
        <f t="shared" ca="1" si="189"/>
        <v>1</v>
      </c>
      <c r="DW92" s="27" t="str">
        <f t="shared" ca="1" si="189"/>
        <v>-</v>
      </c>
      <c r="DX92" s="27">
        <f t="shared" ca="1" si="189"/>
        <v>0</v>
      </c>
      <c r="DY92" s="27" t="str">
        <f t="shared" ca="1" si="189"/>
        <v>-</v>
      </c>
      <c r="DZ92" s="27" t="str">
        <f t="shared" ca="1" si="189"/>
        <v>-</v>
      </c>
      <c r="EA92" s="27">
        <f t="shared" ca="1" si="193"/>
        <v>500</v>
      </c>
      <c r="EB92" s="27">
        <f t="shared" ca="1" si="193"/>
        <v>500</v>
      </c>
      <c r="EC92" s="27">
        <f t="shared" ca="1" si="193"/>
        <v>1</v>
      </c>
      <c r="ED92" s="27">
        <f t="shared" ca="1" si="193"/>
        <v>0</v>
      </c>
      <c r="EE92" s="27">
        <f t="shared" ca="1" si="193"/>
        <v>1</v>
      </c>
      <c r="EF92" s="27">
        <f t="shared" ca="1" si="193"/>
        <v>1</v>
      </c>
      <c r="EG92" s="27">
        <f t="shared" ca="1" si="193"/>
        <v>0</v>
      </c>
      <c r="EH92" s="27" t="str">
        <f t="shared" ca="1" si="193"/>
        <v>-</v>
      </c>
      <c r="EI92" s="27" t="str">
        <f t="shared" ca="1" si="193"/>
        <v>-</v>
      </c>
      <c r="EJ92" s="27" t="str">
        <f t="shared" ca="1" si="193"/>
        <v>-</v>
      </c>
      <c r="EK92" s="27" t="str">
        <f t="shared" ca="1" si="193"/>
        <v>-</v>
      </c>
      <c r="EL92" s="27">
        <f t="shared" ca="1" si="194"/>
        <v>1</v>
      </c>
      <c r="EM92" s="27">
        <f t="shared" ca="1" si="194"/>
        <v>1</v>
      </c>
      <c r="EN92" s="27">
        <f t="shared" ca="1" si="194"/>
        <v>1</v>
      </c>
      <c r="EO92" s="27">
        <f t="shared" ca="1" si="194"/>
        <v>0</v>
      </c>
      <c r="EP92" s="27" t="str">
        <f t="shared" ca="1" si="194"/>
        <v>-</v>
      </c>
      <c r="EQ92" s="27" t="str">
        <f t="shared" ca="1" si="194"/>
        <v>-</v>
      </c>
      <c r="ER92" s="27">
        <f t="shared" ca="1" si="194"/>
        <v>0</v>
      </c>
      <c r="ES92" s="27">
        <f t="shared" ca="1" si="194"/>
        <v>0</v>
      </c>
      <c r="ET92" s="34">
        <v>0</v>
      </c>
    </row>
    <row r="93" spans="1:150" outlineLevel="3">
      <c r="A93" s="31">
        <f t="shared" si="148"/>
        <v>88</v>
      </c>
      <c r="B93" s="37">
        <f t="shared" ca="1" si="171"/>
        <v>37</v>
      </c>
      <c r="C93">
        <f t="shared" ca="1" si="164"/>
        <v>20</v>
      </c>
      <c r="D93" t="b">
        <f t="shared" ca="1" si="149"/>
        <v>1</v>
      </c>
      <c r="E93" t="b">
        <v>0</v>
      </c>
      <c r="F93" t="b">
        <f t="shared" ca="1" si="165"/>
        <v>1</v>
      </c>
      <c r="G93">
        <f t="shared" ca="1" si="183"/>
        <v>49</v>
      </c>
      <c r="H93" s="47" t="str">
        <f ca="1">IF($CA93&lt;3,"M-M","Mat")&amp;IF($CF93=TRUE,"&amp;BBT","")&amp;IF($DX93&lt;&gt;0,"-mate EL","")&amp;IF($DM93," Aut","")&amp;IF($DN93," Win","")&amp;IF($DO93," Spr","")&amp;" Scan "&amp;$DP93&amp;" (F"&amp;3+IFERROR(1*$AP93,0)&amp;3+IFERROR(1*$AS93,0)&amp;"N"&amp;$AX93&amp;$AY93&amp;")"</f>
        <v>M-M&amp;BBT Spr Scan 1 (F33N11)</v>
      </c>
      <c r="I93" s="13" t="str">
        <f ca="1">IF(MATCH(H93,H$5:H93,0)=(COUNTA(H$5:H93)),"-","Dup")</f>
        <v>-</v>
      </c>
      <c r="J93" s="27" t="str">
        <f t="shared" ca="1" si="151"/>
        <v>-</v>
      </c>
      <c r="K93" s="27" t="str">
        <f t="shared" ca="1" si="151"/>
        <v>-</v>
      </c>
      <c r="L93" s="27" t="str">
        <f t="shared" ca="1" si="184"/>
        <v>-</v>
      </c>
      <c r="M93" s="27" t="str">
        <f t="shared" ca="1" si="184"/>
        <v>-</v>
      </c>
      <c r="N93" s="27" t="str">
        <f t="shared" ca="1" si="184"/>
        <v>-</v>
      </c>
      <c r="O93" s="27" t="str">
        <f t="shared" ca="1" si="184"/>
        <v>-</v>
      </c>
      <c r="P93" s="27" t="str">
        <f t="shared" ca="1" si="184"/>
        <v>-</v>
      </c>
      <c r="Q93" s="27">
        <f t="shared" ca="1" si="184"/>
        <v>0</v>
      </c>
      <c r="R93" s="27">
        <f t="shared" ca="1" si="184"/>
        <v>0</v>
      </c>
      <c r="S93" s="27" t="str">
        <f t="shared" ca="1" si="184"/>
        <v>-</v>
      </c>
      <c r="T93" s="27" t="str">
        <f t="shared" ca="1" si="184"/>
        <v>-</v>
      </c>
      <c r="U93" s="27" t="str">
        <f t="shared" ca="1" si="185"/>
        <v>-</v>
      </c>
      <c r="V93" s="27">
        <f t="shared" ca="1" si="184"/>
        <v>1</v>
      </c>
      <c r="W93" s="27">
        <f t="shared" ca="1" si="185"/>
        <v>1</v>
      </c>
      <c r="X93" s="27" t="str">
        <f t="shared" ca="1" si="185"/>
        <v>-</v>
      </c>
      <c r="Y93" s="27" t="str">
        <f t="shared" ca="1" si="185"/>
        <v>-</v>
      </c>
      <c r="Z93" s="27" t="str">
        <f t="shared" ca="1" si="185"/>
        <v>-</v>
      </c>
      <c r="AA93" s="27" t="str">
        <f t="shared" ca="1" si="185"/>
        <v>-</v>
      </c>
      <c r="AB93" s="27" t="str">
        <f t="shared" ca="1" si="185"/>
        <v>-</v>
      </c>
      <c r="AC93" s="27">
        <f t="shared" ca="1" si="185"/>
        <v>1</v>
      </c>
      <c r="AD93" s="27" t="str">
        <f t="shared" ca="1" si="185"/>
        <v>-</v>
      </c>
      <c r="AE93" s="27" t="str">
        <f t="shared" ca="1" si="185"/>
        <v>-</v>
      </c>
      <c r="AF93" s="27" t="str">
        <f t="shared" ca="1" si="185"/>
        <v>-</v>
      </c>
      <c r="AG93" s="27" t="str">
        <f t="shared" ca="1" si="185"/>
        <v>-</v>
      </c>
      <c r="AH93" s="27" t="str">
        <f t="shared" ca="1" si="185"/>
        <v>-</v>
      </c>
      <c r="AI93" s="27" t="str">
        <f t="shared" ca="1" si="185"/>
        <v>-</v>
      </c>
      <c r="AJ93" s="27" t="str">
        <f t="shared" ca="1" si="186"/>
        <v>-</v>
      </c>
      <c r="AK93" s="27" t="str">
        <f t="shared" ca="1" si="186"/>
        <v>-</v>
      </c>
      <c r="AL93" s="27" t="str">
        <f t="shared" ca="1" si="186"/>
        <v>-</v>
      </c>
      <c r="AM93" s="27" t="str">
        <f t="shared" ca="1" si="186"/>
        <v>-</v>
      </c>
      <c r="AN93" s="27" t="str">
        <f t="shared" ca="1" si="186"/>
        <v>-</v>
      </c>
      <c r="AO93" s="27" t="str">
        <f t="shared" ca="1" si="186"/>
        <v>-</v>
      </c>
      <c r="AP93" s="27" t="str">
        <f t="shared" ca="1" si="186"/>
        <v>-</v>
      </c>
      <c r="AQ93" s="27" t="str">
        <f t="shared" ca="1" si="186"/>
        <v>-</v>
      </c>
      <c r="AR93" s="27" t="str">
        <f t="shared" ca="1" si="186"/>
        <v>-</v>
      </c>
      <c r="AS93" s="27" t="str">
        <f t="shared" ca="1" si="186"/>
        <v>-</v>
      </c>
      <c r="AT93" s="27" t="str">
        <f t="shared" ca="1" si="190"/>
        <v>-</v>
      </c>
      <c r="AU93" s="27" t="str">
        <f t="shared" ca="1" si="190"/>
        <v>-</v>
      </c>
      <c r="AV93" s="27" t="str">
        <f t="shared" ca="1" si="190"/>
        <v>-</v>
      </c>
      <c r="AW93" s="27" t="str">
        <f t="shared" ca="1" si="190"/>
        <v>-</v>
      </c>
      <c r="AX93" s="50">
        <f t="shared" ref="AX93:AX118" ca="1" si="195">OFFSET(AX93,-1,0)</f>
        <v>1</v>
      </c>
      <c r="AY93" s="50">
        <f t="shared" ca="1" si="170"/>
        <v>1</v>
      </c>
      <c r="AZ93" s="27">
        <f t="shared" ca="1" si="187"/>
        <v>0</v>
      </c>
      <c r="BA93" s="27">
        <f t="shared" ca="1" si="187"/>
        <v>1</v>
      </c>
      <c r="BB93" s="27">
        <f t="shared" ca="1" si="187"/>
        <v>-1</v>
      </c>
      <c r="BC93" s="27" t="str">
        <f t="shared" ca="1" si="188"/>
        <v>-</v>
      </c>
      <c r="BD93" s="27" t="str">
        <f t="shared" ca="1" si="188"/>
        <v>-</v>
      </c>
      <c r="BE93" s="27" t="str">
        <f t="shared" ca="1" si="188"/>
        <v>-</v>
      </c>
      <c r="BF93" s="27" t="str">
        <f t="shared" ca="1" si="188"/>
        <v>-</v>
      </c>
      <c r="BG93" s="27" t="str">
        <f t="shared" ca="1" si="188"/>
        <v>-</v>
      </c>
      <c r="BH93" s="27">
        <f t="shared" ca="1" si="188"/>
        <v>0.3</v>
      </c>
      <c r="BI93" s="27">
        <f t="shared" ca="1" si="188"/>
        <v>0.7</v>
      </c>
      <c r="BJ93" s="27">
        <f t="shared" ca="1" si="188"/>
        <v>-0.2</v>
      </c>
      <c r="BK93" s="27">
        <f t="shared" ca="1" si="188"/>
        <v>1.4</v>
      </c>
      <c r="BL93" s="27" t="str">
        <f t="shared" ca="1" si="191"/>
        <v>-</v>
      </c>
      <c r="BM93" s="27" t="str">
        <f t="shared" ca="1" si="191"/>
        <v>-</v>
      </c>
      <c r="BN93" s="27">
        <f t="shared" ca="1" si="176"/>
        <v>0</v>
      </c>
      <c r="BO93" s="27">
        <f t="shared" ca="1" si="176"/>
        <v>0</v>
      </c>
      <c r="BP93" s="27">
        <f t="shared" ca="1" si="176"/>
        <v>0</v>
      </c>
      <c r="BQ93" s="27">
        <f t="shared" ca="1" si="176"/>
        <v>0</v>
      </c>
      <c r="BR93" s="27" t="str">
        <f t="shared" ca="1" si="176"/>
        <v>-</v>
      </c>
      <c r="BS93" s="27" t="str">
        <f t="shared" ca="1" si="176"/>
        <v>-</v>
      </c>
      <c r="BT93" s="27" t="str">
        <f t="shared" ca="1" si="176"/>
        <v>-</v>
      </c>
      <c r="BU93" s="27" t="str">
        <f t="shared" ca="1" si="176"/>
        <v>-</v>
      </c>
      <c r="BV93" s="27" t="str">
        <f t="shared" ca="1" si="176"/>
        <v>-</v>
      </c>
      <c r="BW93" s="27" t="str">
        <f t="shared" ca="1" si="177"/>
        <v>-</v>
      </c>
      <c r="BX93" s="27" t="str">
        <f t="shared" ca="1" si="177"/>
        <v>-</v>
      </c>
      <c r="BY93" s="27" t="str">
        <f t="shared" ca="1" si="177"/>
        <v>-</v>
      </c>
      <c r="BZ93" s="27" t="str">
        <f t="shared" ca="1" si="177"/>
        <v>-</v>
      </c>
      <c r="CA93" s="27">
        <f t="shared" ca="1" si="177"/>
        <v>2</v>
      </c>
      <c r="CB93" s="27" t="str">
        <f t="shared" ca="1" si="177"/>
        <v>-</v>
      </c>
      <c r="CC93" s="27" t="str">
        <f t="shared" ca="1" si="177"/>
        <v>-</v>
      </c>
      <c r="CD93" s="27" t="str">
        <f t="shared" ca="1" si="177"/>
        <v>-</v>
      </c>
      <c r="CE93" s="27" t="str">
        <f t="shared" ca="1" si="177"/>
        <v>-</v>
      </c>
      <c r="CF93" s="27" t="b">
        <f t="shared" ca="1" si="177"/>
        <v>1</v>
      </c>
      <c r="CG93" s="27" t="str">
        <f t="shared" ca="1" si="177"/>
        <v>-</v>
      </c>
      <c r="CH93" s="27">
        <f t="shared" ca="1" si="177"/>
        <v>0</v>
      </c>
      <c r="CI93" s="27" t="str">
        <f t="shared" ca="1" si="178"/>
        <v>-</v>
      </c>
      <c r="CJ93" s="27">
        <f t="shared" ca="1" si="178"/>
        <v>1</v>
      </c>
      <c r="CK93" s="27">
        <f t="shared" ca="1" si="178"/>
        <v>0</v>
      </c>
      <c r="CL93" s="27">
        <f t="shared" ca="1" si="178"/>
        <v>1</v>
      </c>
      <c r="CM93" s="27">
        <f t="shared" ca="1" si="178"/>
        <v>1</v>
      </c>
      <c r="CN93" s="27">
        <f t="shared" ca="1" si="178"/>
        <v>1</v>
      </c>
      <c r="CO93" s="27">
        <f t="shared" ca="1" si="178"/>
        <v>0</v>
      </c>
      <c r="CP93" s="27">
        <f t="shared" ca="1" si="178"/>
        <v>0</v>
      </c>
      <c r="CQ93" s="27">
        <f t="shared" ca="1" si="178"/>
        <v>0</v>
      </c>
      <c r="CR93" s="27">
        <f t="shared" ca="1" si="178"/>
        <v>-0.04</v>
      </c>
      <c r="CS93" s="27">
        <f t="shared" ca="1" si="179"/>
        <v>0.96</v>
      </c>
      <c r="CT93" s="27">
        <f t="shared" ca="1" si="179"/>
        <v>1.8</v>
      </c>
      <c r="CU93" s="27">
        <f t="shared" ca="1" si="179"/>
        <v>0.64</v>
      </c>
      <c r="CV93" s="27">
        <f t="shared" ca="1" si="179"/>
        <v>0.21</v>
      </c>
      <c r="CW93" s="27">
        <f t="shared" ca="1" si="179"/>
        <v>0.19</v>
      </c>
      <c r="CX93" s="27">
        <f t="shared" ca="1" si="179"/>
        <v>0</v>
      </c>
      <c r="CY93" s="27">
        <f t="shared" ca="1" si="179"/>
        <v>1</v>
      </c>
      <c r="CZ93" s="27">
        <f t="shared" ca="1" si="179"/>
        <v>0</v>
      </c>
      <c r="DA93" s="27">
        <f t="shared" ca="1" si="179"/>
        <v>0</v>
      </c>
      <c r="DB93" s="27">
        <f t="shared" ca="1" si="179"/>
        <v>0</v>
      </c>
      <c r="DC93" s="27">
        <f t="shared" ca="1" si="179"/>
        <v>0</v>
      </c>
      <c r="DD93" s="27">
        <f t="shared" ca="1" si="179"/>
        <v>0</v>
      </c>
      <c r="DE93" s="27">
        <f t="shared" ca="1" si="179"/>
        <v>0</v>
      </c>
      <c r="DF93" s="27">
        <f t="shared" ca="1" si="179"/>
        <v>0</v>
      </c>
      <c r="DG93" s="27" t="str">
        <f t="shared" ca="1" si="192"/>
        <v>-</v>
      </c>
      <c r="DH93" s="27" t="str">
        <f t="shared" ca="1" si="192"/>
        <v>-</v>
      </c>
      <c r="DI93" s="27" t="str">
        <f t="shared" ca="1" si="192"/>
        <v>-</v>
      </c>
      <c r="DJ93" s="27" t="str">
        <f t="shared" ca="1" si="192"/>
        <v>-</v>
      </c>
      <c r="DK93" s="27" t="str">
        <f t="shared" ca="1" si="192"/>
        <v>-</v>
      </c>
      <c r="DL93" s="27" t="str">
        <f t="shared" ca="1" si="189"/>
        <v>-</v>
      </c>
      <c r="DM93" s="27" t="b">
        <f t="shared" ca="1" si="189"/>
        <v>0</v>
      </c>
      <c r="DN93" s="27" t="b">
        <f t="shared" ca="1" si="189"/>
        <v>0</v>
      </c>
      <c r="DO93" s="27" t="b">
        <f t="shared" ca="1" si="189"/>
        <v>1</v>
      </c>
      <c r="DP93" s="27">
        <f t="shared" ca="1" si="189"/>
        <v>1</v>
      </c>
      <c r="DQ93" s="27" t="str">
        <f t="shared" ca="1" si="189"/>
        <v>-</v>
      </c>
      <c r="DR93" s="27" t="str">
        <f t="shared" ca="1" si="189"/>
        <v>-</v>
      </c>
      <c r="DS93" s="27" t="str">
        <f t="shared" ca="1" si="189"/>
        <v>-</v>
      </c>
      <c r="DT93" s="27" t="str">
        <f t="shared" ca="1" si="189"/>
        <v>-</v>
      </c>
      <c r="DU93" s="27" t="str">
        <f t="shared" ca="1" si="189"/>
        <v>-</v>
      </c>
      <c r="DV93" s="27" t="b">
        <f t="shared" ca="1" si="189"/>
        <v>1</v>
      </c>
      <c r="DW93" s="27" t="str">
        <f t="shared" ca="1" si="189"/>
        <v>-</v>
      </c>
      <c r="DX93" s="27">
        <f t="shared" ca="1" si="189"/>
        <v>0</v>
      </c>
      <c r="DY93" s="27" t="str">
        <f t="shared" ca="1" si="189"/>
        <v>-</v>
      </c>
      <c r="DZ93" s="27" t="str">
        <f t="shared" ca="1" si="189"/>
        <v>-</v>
      </c>
      <c r="EA93" s="27">
        <f t="shared" ca="1" si="193"/>
        <v>500</v>
      </c>
      <c r="EB93" s="27">
        <f t="shared" ca="1" si="193"/>
        <v>500</v>
      </c>
      <c r="EC93" s="27">
        <f t="shared" ca="1" si="193"/>
        <v>1</v>
      </c>
      <c r="ED93" s="27">
        <f t="shared" ca="1" si="193"/>
        <v>0</v>
      </c>
      <c r="EE93" s="27">
        <f t="shared" ca="1" si="193"/>
        <v>1</v>
      </c>
      <c r="EF93" s="27">
        <f t="shared" ca="1" si="193"/>
        <v>1</v>
      </c>
      <c r="EG93" s="27">
        <f t="shared" ca="1" si="193"/>
        <v>0</v>
      </c>
      <c r="EH93" s="27" t="str">
        <f t="shared" ca="1" si="193"/>
        <v>-</v>
      </c>
      <c r="EI93" s="27" t="str">
        <f t="shared" ca="1" si="193"/>
        <v>-</v>
      </c>
      <c r="EJ93" s="27" t="str">
        <f t="shared" ca="1" si="193"/>
        <v>-</v>
      </c>
      <c r="EK93" s="27" t="str">
        <f t="shared" ca="1" si="193"/>
        <v>-</v>
      </c>
      <c r="EL93" s="27">
        <f t="shared" ca="1" si="194"/>
        <v>1</v>
      </c>
      <c r="EM93" s="27">
        <f t="shared" ca="1" si="194"/>
        <v>1</v>
      </c>
      <c r="EN93" s="27">
        <f t="shared" ca="1" si="194"/>
        <v>1</v>
      </c>
      <c r="EO93" s="27">
        <f t="shared" ca="1" si="194"/>
        <v>0</v>
      </c>
      <c r="EP93" s="27" t="str">
        <f t="shared" ca="1" si="194"/>
        <v>-</v>
      </c>
      <c r="EQ93" s="27" t="str">
        <f t="shared" ca="1" si="194"/>
        <v>-</v>
      </c>
      <c r="ER93" s="27">
        <f t="shared" ca="1" si="194"/>
        <v>0</v>
      </c>
      <c r="ES93" s="27">
        <f t="shared" ca="1" si="194"/>
        <v>0</v>
      </c>
      <c r="ET93" s="34">
        <v>0</v>
      </c>
    </row>
    <row r="94" spans="1:150" outlineLevel="3">
      <c r="A94" s="31">
        <f t="shared" si="148"/>
        <v>89</v>
      </c>
      <c r="B94" s="37">
        <f t="shared" ca="1" si="171"/>
        <v>38</v>
      </c>
      <c r="C94">
        <f t="shared" ca="1" si="164"/>
        <v>20</v>
      </c>
      <c r="D94" t="b">
        <f t="shared" ca="1" si="149"/>
        <v>1</v>
      </c>
      <c r="E94" t="b">
        <v>0</v>
      </c>
      <c r="F94" t="b">
        <f t="shared" ca="1" si="165"/>
        <v>1</v>
      </c>
      <c r="G94">
        <f t="shared" ca="1" si="183"/>
        <v>12</v>
      </c>
      <c r="H94" s="47" t="str">
        <f ca="1">IF($CA94&lt;3,"M-M","Mat")&amp;IF($CF94=TRUE,"&amp;BBT","")&amp;IF($DX94&lt;&gt;0,"-mate EL","")&amp;IF($DM94," Aut","")&amp;IF($DN94," Win","")&amp;IF($DO94," Spr","")&amp;" Scan "&amp;$DP94&amp;" (F"&amp;3+IFERROR(1*$AP94,0)&amp;3+IFERROR(1*$AS94,0)&amp;"N"&amp;$AX94&amp;$AY94&amp;")"</f>
        <v>M-M&amp;BBT Spr Scan 0 (F33N11)</v>
      </c>
      <c r="I94" s="13" t="str">
        <f ca="1">IF(MATCH(H94,H$5:H94,0)=(COUNTA(H$5:H94)),"-","Dup")</f>
        <v>-</v>
      </c>
      <c r="J94" s="27" t="str">
        <f t="shared" ca="1" si="151"/>
        <v>-</v>
      </c>
      <c r="K94" s="27" t="str">
        <f t="shared" ca="1" si="151"/>
        <v>-</v>
      </c>
      <c r="L94" s="27" t="str">
        <f t="shared" ca="1" si="184"/>
        <v>-</v>
      </c>
      <c r="M94" s="27" t="str">
        <f t="shared" ca="1" si="184"/>
        <v>-</v>
      </c>
      <c r="N94" s="27" t="str">
        <f t="shared" ca="1" si="184"/>
        <v>-</v>
      </c>
      <c r="O94" s="27" t="str">
        <f t="shared" ca="1" si="184"/>
        <v>-</v>
      </c>
      <c r="P94" s="27" t="str">
        <f t="shared" ca="1" si="184"/>
        <v>-</v>
      </c>
      <c r="Q94" s="27">
        <f t="shared" ca="1" si="184"/>
        <v>0</v>
      </c>
      <c r="R94" s="27">
        <f t="shared" ca="1" si="184"/>
        <v>0</v>
      </c>
      <c r="S94" s="27" t="str">
        <f t="shared" ca="1" si="184"/>
        <v>-</v>
      </c>
      <c r="T94" s="27" t="str">
        <f t="shared" ca="1" si="184"/>
        <v>-</v>
      </c>
      <c r="U94" s="27" t="str">
        <f t="shared" ca="1" si="185"/>
        <v>-</v>
      </c>
      <c r="V94" s="27">
        <f t="shared" ca="1" si="184"/>
        <v>1</v>
      </c>
      <c r="W94" s="27">
        <f t="shared" ca="1" si="185"/>
        <v>1</v>
      </c>
      <c r="X94" s="27" t="str">
        <f t="shared" ca="1" si="185"/>
        <v>-</v>
      </c>
      <c r="Y94" s="27" t="str">
        <f t="shared" ca="1" si="185"/>
        <v>-</v>
      </c>
      <c r="Z94" s="27" t="str">
        <f t="shared" ca="1" si="185"/>
        <v>-</v>
      </c>
      <c r="AA94" s="27" t="str">
        <f t="shared" ca="1" si="185"/>
        <v>-</v>
      </c>
      <c r="AB94" s="27" t="str">
        <f t="shared" ca="1" si="185"/>
        <v>-</v>
      </c>
      <c r="AC94" s="27">
        <f t="shared" ca="1" si="185"/>
        <v>1</v>
      </c>
      <c r="AD94" s="27" t="str">
        <f t="shared" ca="1" si="185"/>
        <v>-</v>
      </c>
      <c r="AE94" s="27" t="str">
        <f t="shared" ca="1" si="185"/>
        <v>-</v>
      </c>
      <c r="AF94" s="27" t="str">
        <f t="shared" ca="1" si="185"/>
        <v>-</v>
      </c>
      <c r="AG94" s="27" t="str">
        <f t="shared" ca="1" si="185"/>
        <v>-</v>
      </c>
      <c r="AH94" s="27" t="str">
        <f t="shared" ca="1" si="185"/>
        <v>-</v>
      </c>
      <c r="AI94" s="27" t="str">
        <f t="shared" ca="1" si="185"/>
        <v>-</v>
      </c>
      <c r="AJ94" s="27" t="str">
        <f t="shared" ca="1" si="186"/>
        <v>-</v>
      </c>
      <c r="AK94" s="27" t="str">
        <f t="shared" ca="1" si="186"/>
        <v>-</v>
      </c>
      <c r="AL94" s="27" t="str">
        <f t="shared" ca="1" si="186"/>
        <v>-</v>
      </c>
      <c r="AM94" s="27" t="str">
        <f t="shared" ca="1" si="186"/>
        <v>-</v>
      </c>
      <c r="AN94" s="27" t="str">
        <f t="shared" ca="1" si="186"/>
        <v>-</v>
      </c>
      <c r="AO94" s="27" t="str">
        <f t="shared" ca="1" si="186"/>
        <v>-</v>
      </c>
      <c r="AP94" s="27" t="str">
        <f t="shared" ca="1" si="186"/>
        <v>-</v>
      </c>
      <c r="AQ94" s="27" t="str">
        <f t="shared" ca="1" si="186"/>
        <v>-</v>
      </c>
      <c r="AR94" s="27" t="str">
        <f t="shared" ca="1" si="186"/>
        <v>-</v>
      </c>
      <c r="AS94" s="27" t="str">
        <f t="shared" ca="1" si="186"/>
        <v>-</v>
      </c>
      <c r="AT94" s="27" t="str">
        <f t="shared" ca="1" si="190"/>
        <v>-</v>
      </c>
      <c r="AU94" s="27" t="str">
        <f t="shared" ca="1" si="190"/>
        <v>-</v>
      </c>
      <c r="AV94" s="27" t="str">
        <f t="shared" ca="1" si="190"/>
        <v>-</v>
      </c>
      <c r="AW94" s="27" t="str">
        <f t="shared" ca="1" si="190"/>
        <v>-</v>
      </c>
      <c r="AX94" s="50">
        <f t="shared" ca="1" si="195"/>
        <v>1</v>
      </c>
      <c r="AY94" s="50">
        <f t="shared" ca="1" si="170"/>
        <v>1</v>
      </c>
      <c r="AZ94" s="27">
        <f t="shared" ca="1" si="187"/>
        <v>0</v>
      </c>
      <c r="BA94" s="27">
        <f t="shared" ca="1" si="187"/>
        <v>1</v>
      </c>
      <c r="BB94" s="27">
        <f t="shared" ca="1" si="187"/>
        <v>-1</v>
      </c>
      <c r="BC94" s="27" t="str">
        <f t="shared" ca="1" si="188"/>
        <v>-</v>
      </c>
      <c r="BD94" s="27" t="str">
        <f t="shared" ca="1" si="188"/>
        <v>-</v>
      </c>
      <c r="BE94" s="27" t="str">
        <f t="shared" ca="1" si="188"/>
        <v>-</v>
      </c>
      <c r="BF94" s="27" t="str">
        <f t="shared" ca="1" si="188"/>
        <v>-</v>
      </c>
      <c r="BG94" s="27" t="str">
        <f t="shared" ca="1" si="188"/>
        <v>-</v>
      </c>
      <c r="BH94" s="27">
        <f t="shared" ca="1" si="188"/>
        <v>0.3</v>
      </c>
      <c r="BI94" s="27">
        <f t="shared" ca="1" si="188"/>
        <v>0.7</v>
      </c>
      <c r="BJ94" s="27">
        <f t="shared" ca="1" si="188"/>
        <v>-0.2</v>
      </c>
      <c r="BK94" s="27">
        <f t="shared" ca="1" si="188"/>
        <v>1.4</v>
      </c>
      <c r="BL94" s="27" t="str">
        <f t="shared" ca="1" si="191"/>
        <v>-</v>
      </c>
      <c r="BM94" s="27" t="str">
        <f t="shared" ca="1" si="191"/>
        <v>-</v>
      </c>
      <c r="BN94" s="27">
        <f t="shared" ca="1" si="176"/>
        <v>0</v>
      </c>
      <c r="BO94" s="27">
        <f t="shared" ca="1" si="176"/>
        <v>0</v>
      </c>
      <c r="BP94" s="27">
        <f t="shared" ca="1" si="176"/>
        <v>0</v>
      </c>
      <c r="BQ94" s="27">
        <f t="shared" ca="1" si="176"/>
        <v>0</v>
      </c>
      <c r="BR94" s="27" t="str">
        <f t="shared" ca="1" si="176"/>
        <v>-</v>
      </c>
      <c r="BS94" s="27" t="str">
        <f t="shared" ca="1" si="176"/>
        <v>-</v>
      </c>
      <c r="BT94" s="27" t="str">
        <f t="shared" ca="1" si="176"/>
        <v>-</v>
      </c>
      <c r="BU94" s="27" t="str">
        <f t="shared" ca="1" si="176"/>
        <v>-</v>
      </c>
      <c r="BV94" s="27" t="str">
        <f t="shared" ca="1" si="176"/>
        <v>-</v>
      </c>
      <c r="BW94" s="27" t="str">
        <f t="shared" ca="1" si="177"/>
        <v>-</v>
      </c>
      <c r="BX94" s="27" t="str">
        <f t="shared" ca="1" si="177"/>
        <v>-</v>
      </c>
      <c r="BY94" s="27" t="str">
        <f t="shared" ca="1" si="177"/>
        <v>-</v>
      </c>
      <c r="BZ94" s="27" t="str">
        <f t="shared" ca="1" si="177"/>
        <v>-</v>
      </c>
      <c r="CA94" s="27">
        <f t="shared" ca="1" si="177"/>
        <v>2</v>
      </c>
      <c r="CB94" s="27" t="str">
        <f t="shared" ca="1" si="177"/>
        <v>-</v>
      </c>
      <c r="CC94" s="27" t="str">
        <f t="shared" ca="1" si="177"/>
        <v>-</v>
      </c>
      <c r="CD94" s="27" t="str">
        <f t="shared" ca="1" si="177"/>
        <v>-</v>
      </c>
      <c r="CE94" s="27" t="str">
        <f t="shared" ca="1" si="177"/>
        <v>-</v>
      </c>
      <c r="CF94" s="27" t="b">
        <f t="shared" ca="1" si="177"/>
        <v>1</v>
      </c>
      <c r="CG94" s="27" t="str">
        <f t="shared" ca="1" si="177"/>
        <v>-</v>
      </c>
      <c r="CH94" s="27">
        <f t="shared" ca="1" si="177"/>
        <v>0</v>
      </c>
      <c r="CI94" s="27" t="str">
        <f t="shared" ca="1" si="178"/>
        <v>-</v>
      </c>
      <c r="CJ94" s="27">
        <f t="shared" ca="1" si="178"/>
        <v>1</v>
      </c>
      <c r="CK94" s="27">
        <f t="shared" ca="1" si="178"/>
        <v>0</v>
      </c>
      <c r="CL94" s="27">
        <f t="shared" ca="1" si="178"/>
        <v>1</v>
      </c>
      <c r="CM94" s="27">
        <f t="shared" ca="1" si="178"/>
        <v>1</v>
      </c>
      <c r="CN94" s="27">
        <f t="shared" ca="1" si="178"/>
        <v>1</v>
      </c>
      <c r="CO94" s="27">
        <f t="shared" ca="1" si="178"/>
        <v>0</v>
      </c>
      <c r="CP94" s="27">
        <f t="shared" ca="1" si="178"/>
        <v>0</v>
      </c>
      <c r="CQ94" s="27">
        <f t="shared" ca="1" si="178"/>
        <v>0</v>
      </c>
      <c r="CR94" s="27">
        <f t="shared" ca="1" si="178"/>
        <v>-0.04</v>
      </c>
      <c r="CS94" s="27">
        <f t="shared" ca="1" si="179"/>
        <v>0.96</v>
      </c>
      <c r="CT94" s="27">
        <f t="shared" ca="1" si="179"/>
        <v>1.8</v>
      </c>
      <c r="CU94" s="27">
        <f t="shared" ca="1" si="179"/>
        <v>0.64</v>
      </c>
      <c r="CV94" s="27">
        <f t="shared" ca="1" si="179"/>
        <v>0.21</v>
      </c>
      <c r="CW94" s="27">
        <f t="shared" ca="1" si="179"/>
        <v>0.19</v>
      </c>
      <c r="CX94" s="27">
        <f t="shared" ca="1" si="179"/>
        <v>0</v>
      </c>
      <c r="CY94" s="27">
        <f t="shared" ca="1" si="179"/>
        <v>1</v>
      </c>
      <c r="CZ94" s="27">
        <f t="shared" ca="1" si="179"/>
        <v>0</v>
      </c>
      <c r="DA94" s="27">
        <f t="shared" ca="1" si="179"/>
        <v>0</v>
      </c>
      <c r="DB94" s="27">
        <f t="shared" ca="1" si="179"/>
        <v>0</v>
      </c>
      <c r="DC94" s="27">
        <f t="shared" ca="1" si="179"/>
        <v>0</v>
      </c>
      <c r="DD94" s="27">
        <f t="shared" ca="1" si="179"/>
        <v>0</v>
      </c>
      <c r="DE94" s="27">
        <f t="shared" ca="1" si="179"/>
        <v>0</v>
      </c>
      <c r="DF94" s="27">
        <f t="shared" ca="1" si="179"/>
        <v>0</v>
      </c>
      <c r="DG94" s="27" t="str">
        <f t="shared" ca="1" si="192"/>
        <v>-</v>
      </c>
      <c r="DH94" s="27" t="str">
        <f t="shared" ca="1" si="192"/>
        <v>-</v>
      </c>
      <c r="DI94" s="27" t="str">
        <f t="shared" ca="1" si="192"/>
        <v>-</v>
      </c>
      <c r="DJ94" s="27" t="str">
        <f t="shared" ca="1" si="192"/>
        <v>-</v>
      </c>
      <c r="DK94" s="27" t="str">
        <f t="shared" ca="1" si="192"/>
        <v>-</v>
      </c>
      <c r="DL94" s="27" t="str">
        <f t="shared" ca="1" si="189"/>
        <v>-</v>
      </c>
      <c r="DM94" s="27" t="b">
        <f t="shared" ca="1" si="189"/>
        <v>0</v>
      </c>
      <c r="DN94" s="27" t="b">
        <f t="shared" ca="1" si="189"/>
        <v>0</v>
      </c>
      <c r="DO94" s="27" t="b">
        <f t="shared" ca="1" si="189"/>
        <v>1</v>
      </c>
      <c r="DP94" s="27">
        <f t="shared" ca="1" si="189"/>
        <v>0</v>
      </c>
      <c r="DQ94" s="27" t="str">
        <f t="shared" ca="1" si="189"/>
        <v>-</v>
      </c>
      <c r="DR94" s="27" t="str">
        <f t="shared" ca="1" si="189"/>
        <v>-</v>
      </c>
      <c r="DS94" s="27" t="str">
        <f t="shared" ca="1" si="189"/>
        <v>-</v>
      </c>
      <c r="DT94" s="27" t="str">
        <f t="shared" ca="1" si="189"/>
        <v>-</v>
      </c>
      <c r="DU94" s="27" t="str">
        <f t="shared" ca="1" si="189"/>
        <v>-</v>
      </c>
      <c r="DV94" s="27" t="b">
        <f t="shared" ca="1" si="189"/>
        <v>1</v>
      </c>
      <c r="DW94" s="27" t="str">
        <f t="shared" ca="1" si="189"/>
        <v>-</v>
      </c>
      <c r="DX94" s="27">
        <f t="shared" ca="1" si="189"/>
        <v>0</v>
      </c>
      <c r="DY94" s="27" t="str">
        <f t="shared" ca="1" si="189"/>
        <v>-</v>
      </c>
      <c r="DZ94" s="27" t="str">
        <f t="shared" ca="1" si="189"/>
        <v>-</v>
      </c>
      <c r="EA94" s="27">
        <f t="shared" ca="1" si="193"/>
        <v>500</v>
      </c>
      <c r="EB94" s="27">
        <f t="shared" ca="1" si="193"/>
        <v>500</v>
      </c>
      <c r="EC94" s="27">
        <f t="shared" ca="1" si="193"/>
        <v>1</v>
      </c>
      <c r="ED94" s="27">
        <f t="shared" ca="1" si="193"/>
        <v>0</v>
      </c>
      <c r="EE94" s="27">
        <f t="shared" ca="1" si="193"/>
        <v>1</v>
      </c>
      <c r="EF94" s="27">
        <f t="shared" ca="1" si="193"/>
        <v>1</v>
      </c>
      <c r="EG94" s="27">
        <f t="shared" ca="1" si="193"/>
        <v>0</v>
      </c>
      <c r="EH94" s="27" t="str">
        <f t="shared" ca="1" si="193"/>
        <v>-</v>
      </c>
      <c r="EI94" s="27" t="str">
        <f t="shared" ca="1" si="193"/>
        <v>-</v>
      </c>
      <c r="EJ94" s="27" t="str">
        <f t="shared" ca="1" si="193"/>
        <v>-</v>
      </c>
      <c r="EK94" s="27" t="str">
        <f t="shared" ca="1" si="193"/>
        <v>-</v>
      </c>
      <c r="EL94" s="27">
        <f t="shared" ca="1" si="194"/>
        <v>1</v>
      </c>
      <c r="EM94" s="27">
        <f t="shared" ca="1" si="194"/>
        <v>1</v>
      </c>
      <c r="EN94" s="27">
        <f t="shared" ca="1" si="194"/>
        <v>1</v>
      </c>
      <c r="EO94" s="27">
        <f t="shared" ca="1" si="194"/>
        <v>0</v>
      </c>
      <c r="EP94" s="27" t="str">
        <f t="shared" ca="1" si="194"/>
        <v>-</v>
      </c>
      <c r="EQ94" s="27" t="str">
        <f t="shared" ca="1" si="194"/>
        <v>-</v>
      </c>
      <c r="ER94" s="27">
        <f t="shared" ca="1" si="194"/>
        <v>0</v>
      </c>
      <c r="ES94" s="27">
        <f t="shared" ca="1" si="194"/>
        <v>0</v>
      </c>
      <c r="ET94" s="34">
        <v>0</v>
      </c>
    </row>
    <row r="95" spans="1:150" outlineLevel="2">
      <c r="A95" s="31">
        <f t="shared" si="148"/>
        <v>90</v>
      </c>
      <c r="B95" s="37">
        <f t="shared" ca="1" si="171"/>
        <v>39</v>
      </c>
      <c r="C95">
        <f t="shared" ca="1" si="164"/>
        <v>20</v>
      </c>
      <c r="D95" t="b">
        <v>0</v>
      </c>
      <c r="E95" t="b">
        <v>0</v>
      </c>
      <c r="F95" t="b">
        <v>0</v>
      </c>
      <c r="G95" s="45">
        <f t="shared" ref="G95:G106" ca="1" si="196">INDEX(i.OptLTWMaternal,SUMPRODUCT($DM$12:$DO$12,1*$DM95:$DO95),$DP95+1)</f>
        <v>129</v>
      </c>
      <c r="H95" s="47" t="str">
        <f ca="1">IF($CA95&lt;3,"M-M","Mat")&amp;IF($CF95=TRUE,"&amp;BBT","")&amp;IF($DX95&lt;&gt;0,"-mate EL","")&amp;IF($DM95," Aut","")&amp;IF($DN95," Win","")&amp;IF($DO95," Spr","")&amp;" Scan "&amp;$DP95&amp;" (F"&amp;3+IFERROR(1*$AP95,0)&amp;3+IFERROR(1*$AS95,0)&amp;"N"&amp;$AX95&amp;$AY95&amp;")"</f>
        <v>Mat Aut Scan 3 (F33N11)</v>
      </c>
      <c r="I95" s="13" t="str">
        <f ca="1">IF(MATCH(H95,H$5:H95,0)=(COUNTA(H$5:H95)),"-","Dup")</f>
        <v>-</v>
      </c>
      <c r="J95" s="27" t="str">
        <f t="shared" ca="1" si="151"/>
        <v>-</v>
      </c>
      <c r="K95" s="27" t="str">
        <f t="shared" ca="1" si="151"/>
        <v>-</v>
      </c>
      <c r="L95" s="27" t="str">
        <f t="shared" ref="L95:V104" ca="1" si="197">OFFSET(L$5,$B95,0)</f>
        <v>-</v>
      </c>
      <c r="M95" s="27" t="str">
        <f t="shared" ca="1" si="197"/>
        <v>-</v>
      </c>
      <c r="N95" s="27" t="str">
        <f t="shared" ca="1" si="197"/>
        <v>-</v>
      </c>
      <c r="O95" s="27" t="str">
        <f t="shared" ca="1" si="197"/>
        <v>-</v>
      </c>
      <c r="P95" s="27" t="str">
        <f t="shared" ca="1" si="197"/>
        <v>-</v>
      </c>
      <c r="Q95" s="27">
        <f t="shared" ca="1" si="197"/>
        <v>0</v>
      </c>
      <c r="R95" s="27">
        <f t="shared" ca="1" si="197"/>
        <v>0</v>
      </c>
      <c r="S95" s="27" t="str">
        <f t="shared" ca="1" si="197"/>
        <v>-</v>
      </c>
      <c r="T95" s="27" t="str">
        <f t="shared" ca="1" si="197"/>
        <v>-</v>
      </c>
      <c r="U95" s="27">
        <f t="shared" ref="U95:AI104" ca="1" si="198">OFFSET(U$5,$B95,0)</f>
        <v>1</v>
      </c>
      <c r="V95" s="27">
        <f t="shared" ca="1" si="197"/>
        <v>1</v>
      </c>
      <c r="W95" s="27">
        <f t="shared" ca="1" si="198"/>
        <v>1</v>
      </c>
      <c r="X95" s="27">
        <f t="shared" ca="1" si="198"/>
        <v>1</v>
      </c>
      <c r="Y95" s="27" t="str">
        <f t="shared" ca="1" si="198"/>
        <v>-</v>
      </c>
      <c r="Z95" s="27">
        <f t="shared" ca="1" si="198"/>
        <v>1</v>
      </c>
      <c r="AA95" s="27" t="str">
        <f t="shared" ca="1" si="198"/>
        <v>-</v>
      </c>
      <c r="AB95" s="27" t="str">
        <f t="shared" ca="1" si="198"/>
        <v>-</v>
      </c>
      <c r="AC95" s="27">
        <f t="shared" ca="1" si="198"/>
        <v>1</v>
      </c>
      <c r="AD95" s="27">
        <f t="shared" ca="1" si="198"/>
        <v>1</v>
      </c>
      <c r="AE95" s="27" t="str">
        <f t="shared" ca="1" si="198"/>
        <v>-</v>
      </c>
      <c r="AF95" s="27" t="str">
        <f t="shared" ca="1" si="198"/>
        <v>-</v>
      </c>
      <c r="AG95" s="27" t="str">
        <f t="shared" ca="1" si="198"/>
        <v>-</v>
      </c>
      <c r="AH95" s="27" t="str">
        <f t="shared" ca="1" si="198"/>
        <v>-</v>
      </c>
      <c r="AI95" s="27" t="str">
        <f t="shared" ca="1" si="198"/>
        <v>-</v>
      </c>
      <c r="AJ95" s="27" t="str">
        <f t="shared" ref="AJ95:AS110" ca="1" si="199">OFFSET(AJ$5,$B95,0)</f>
        <v>-</v>
      </c>
      <c r="AK95" s="27" t="str">
        <f t="shared" ca="1" si="199"/>
        <v>-</v>
      </c>
      <c r="AL95" s="27" t="str">
        <f t="shared" ca="1" si="199"/>
        <v>-</v>
      </c>
      <c r="AM95" s="27" t="str">
        <f t="shared" ca="1" si="199"/>
        <v>-</v>
      </c>
      <c r="AN95" s="27" t="str">
        <f t="shared" ca="1" si="199"/>
        <v>-</v>
      </c>
      <c r="AO95" s="27" t="str">
        <f t="shared" ca="1" si="186"/>
        <v>-</v>
      </c>
      <c r="AP95" s="27" t="str">
        <f t="shared" ca="1" si="186"/>
        <v>-</v>
      </c>
      <c r="AQ95" s="27" t="str">
        <f t="shared" ca="1" si="186"/>
        <v>-</v>
      </c>
      <c r="AR95" s="27" t="str">
        <f t="shared" ca="1" si="186"/>
        <v>-</v>
      </c>
      <c r="AS95" s="27" t="str">
        <f t="shared" ca="1" si="186"/>
        <v>-</v>
      </c>
      <c r="AT95" s="27" t="str">
        <f t="shared" ca="1" si="190"/>
        <v>-</v>
      </c>
      <c r="AU95" s="27" t="str">
        <f t="shared" ca="1" si="190"/>
        <v>-</v>
      </c>
      <c r="AV95" s="27" t="str">
        <f t="shared" ca="1" si="190"/>
        <v>-</v>
      </c>
      <c r="AW95" s="27" t="str">
        <f t="shared" ca="1" si="190"/>
        <v>-</v>
      </c>
      <c r="AX95" s="50">
        <f t="shared" ca="1" si="195"/>
        <v>1</v>
      </c>
      <c r="AY95" s="50">
        <f t="shared" ca="1" si="170"/>
        <v>1</v>
      </c>
      <c r="AZ95" s="27">
        <f t="shared" ca="1" si="187"/>
        <v>0</v>
      </c>
      <c r="BA95" s="27">
        <f t="shared" ca="1" si="187"/>
        <v>1</v>
      </c>
      <c r="BB95" s="27">
        <f t="shared" ca="1" si="187"/>
        <v>-1</v>
      </c>
      <c r="BC95" s="27" t="str">
        <f t="shared" ca="1" si="188"/>
        <v>-</v>
      </c>
      <c r="BD95" s="27" t="str">
        <f t="shared" ca="1" si="188"/>
        <v>-</v>
      </c>
      <c r="BE95" s="27" t="str">
        <f t="shared" ca="1" si="188"/>
        <v>-</v>
      </c>
      <c r="BF95" s="27" t="str">
        <f t="shared" ca="1" si="188"/>
        <v>-</v>
      </c>
      <c r="BG95" s="27" t="str">
        <f t="shared" ca="1" si="188"/>
        <v>-</v>
      </c>
      <c r="BH95" s="27">
        <f t="shared" ca="1" si="188"/>
        <v>0.1</v>
      </c>
      <c r="BI95" s="27">
        <f t="shared" ca="1" si="188"/>
        <v>0.5</v>
      </c>
      <c r="BJ95" s="27">
        <f t="shared" ca="1" si="188"/>
        <v>-0.4</v>
      </c>
      <c r="BK95" s="27">
        <f t="shared" ca="1" si="188"/>
        <v>1</v>
      </c>
      <c r="BL95" s="27" t="str">
        <f t="shared" ca="1" si="191"/>
        <v>-</v>
      </c>
      <c r="BM95" s="27" t="str">
        <f t="shared" ca="1" si="191"/>
        <v>-</v>
      </c>
      <c r="BN95" s="27">
        <f t="shared" ref="BN95:CC104" ca="1" si="200">OFFSET(BN$5,$B95,0)</f>
        <v>12</v>
      </c>
      <c r="BO95" s="27">
        <f t="shared" ca="1" si="200"/>
        <v>12</v>
      </c>
      <c r="BP95" s="27">
        <f t="shared" ca="1" si="200"/>
        <v>144</v>
      </c>
      <c r="BQ95" s="27">
        <f t="shared" ca="1" si="200"/>
        <v>144</v>
      </c>
      <c r="BR95" s="27" t="str">
        <f t="shared" ca="1" si="200"/>
        <v>-</v>
      </c>
      <c r="BS95" s="27" t="str">
        <f t="shared" ca="1" si="200"/>
        <v>-</v>
      </c>
      <c r="BT95" s="27" t="str">
        <f t="shared" ca="1" si="200"/>
        <v>-</v>
      </c>
      <c r="BU95" s="27" t="str">
        <f t="shared" ca="1" si="200"/>
        <v>-</v>
      </c>
      <c r="BV95" s="27" t="str">
        <f t="shared" ca="1" si="200"/>
        <v>-</v>
      </c>
      <c r="BW95" s="27" t="str">
        <f t="shared" ca="1" si="200"/>
        <v>-</v>
      </c>
      <c r="BX95" s="27" t="str">
        <f t="shared" ca="1" si="200"/>
        <v>-</v>
      </c>
      <c r="BY95" s="27" t="str">
        <f t="shared" ca="1" si="200"/>
        <v>-</v>
      </c>
      <c r="BZ95" s="27" t="str">
        <f t="shared" ca="1" si="200"/>
        <v>-</v>
      </c>
      <c r="CA95" s="27">
        <f t="shared" ca="1" si="200"/>
        <v>5</v>
      </c>
      <c r="CB95" s="27" t="str">
        <f t="shared" ca="1" si="200"/>
        <v>-</v>
      </c>
      <c r="CC95" s="27" t="str">
        <f t="shared" ca="1" si="200"/>
        <v>-</v>
      </c>
      <c r="CD95" s="27" t="str">
        <f t="shared" ref="CD95:CM104" ca="1" si="201">OFFSET(CD$5,$B95,0)</f>
        <v>-</v>
      </c>
      <c r="CE95" s="27" t="str">
        <f t="shared" ca="1" si="201"/>
        <v>-</v>
      </c>
      <c r="CF95" s="27" t="str">
        <f t="shared" ca="1" si="201"/>
        <v>-</v>
      </c>
      <c r="CG95" s="27" t="str">
        <f t="shared" ca="1" si="201"/>
        <v>-</v>
      </c>
      <c r="CH95" s="27">
        <f t="shared" ca="1" si="201"/>
        <v>0</v>
      </c>
      <c r="CI95" s="27" t="str">
        <f t="shared" ca="1" si="201"/>
        <v>-</v>
      </c>
      <c r="CJ95" s="27">
        <f t="shared" ca="1" si="201"/>
        <v>1</v>
      </c>
      <c r="CK95" s="27">
        <f t="shared" ca="1" si="201"/>
        <v>0</v>
      </c>
      <c r="CL95" s="27">
        <f t="shared" ca="1" si="201"/>
        <v>1</v>
      </c>
      <c r="CM95" s="27">
        <f t="shared" ca="1" si="201"/>
        <v>1</v>
      </c>
      <c r="CN95" s="27">
        <f t="shared" ref="CN95:DC104" ca="1" si="202">OFFSET(CN$5,$B95,0)</f>
        <v>1</v>
      </c>
      <c r="CO95" s="27">
        <f t="shared" ca="1" si="202"/>
        <v>0</v>
      </c>
      <c r="CP95" s="27">
        <f t="shared" ca="1" si="202"/>
        <v>0</v>
      </c>
      <c r="CQ95" s="27">
        <f t="shared" ca="1" si="202"/>
        <v>0</v>
      </c>
      <c r="CR95" s="27">
        <f t="shared" ca="1" si="202"/>
        <v>-1.29</v>
      </c>
      <c r="CS95" s="27">
        <f t="shared" ca="1" si="202"/>
        <v>0.95</v>
      </c>
      <c r="CT95" s="27">
        <f t="shared" ca="1" si="202"/>
        <v>-1.67</v>
      </c>
      <c r="CU95" s="27">
        <f t="shared" ca="1" si="202"/>
        <v>0.05</v>
      </c>
      <c r="CV95" s="27">
        <f t="shared" ca="1" si="202"/>
        <v>0.22</v>
      </c>
      <c r="CW95" s="27">
        <f t="shared" ca="1" si="202"/>
        <v>-0.37</v>
      </c>
      <c r="CX95" s="27">
        <f t="shared" ca="1" si="202"/>
        <v>0</v>
      </c>
      <c r="CY95" s="27">
        <f t="shared" ca="1" si="202"/>
        <v>1</v>
      </c>
      <c r="CZ95" s="27">
        <f t="shared" ca="1" si="202"/>
        <v>0</v>
      </c>
      <c r="DA95" s="27">
        <f t="shared" ca="1" si="202"/>
        <v>0</v>
      </c>
      <c r="DB95" s="27">
        <f t="shared" ca="1" si="202"/>
        <v>0</v>
      </c>
      <c r="DC95" s="27">
        <f t="shared" ca="1" si="202"/>
        <v>0</v>
      </c>
      <c r="DD95" s="27">
        <f t="shared" ca="1" si="179"/>
        <v>0</v>
      </c>
      <c r="DE95" s="27">
        <f t="shared" ca="1" si="179"/>
        <v>0</v>
      </c>
      <c r="DF95" s="27">
        <f t="shared" ca="1" si="179"/>
        <v>0</v>
      </c>
      <c r="DG95" s="27" t="str">
        <f t="shared" ca="1" si="192"/>
        <v>-</v>
      </c>
      <c r="DH95" s="27" t="str">
        <f t="shared" ca="1" si="192"/>
        <v>-</v>
      </c>
      <c r="DI95" s="27" t="str">
        <f t="shared" ca="1" si="192"/>
        <v>-</v>
      </c>
      <c r="DJ95" s="27" t="str">
        <f t="shared" ca="1" si="192"/>
        <v>-</v>
      </c>
      <c r="DK95" s="27" t="str">
        <f t="shared" ca="1" si="192"/>
        <v>-</v>
      </c>
      <c r="DL95" s="27" t="str">
        <f t="shared" ca="1" si="189"/>
        <v>-</v>
      </c>
      <c r="DM95" s="27" t="b">
        <f t="shared" ca="1" si="189"/>
        <v>1</v>
      </c>
      <c r="DN95" s="27" t="b">
        <f t="shared" ca="1" si="189"/>
        <v>0</v>
      </c>
      <c r="DO95" s="27" t="b">
        <f t="shared" ca="1" si="189"/>
        <v>0</v>
      </c>
      <c r="DP95" s="27">
        <f t="shared" ca="1" si="189"/>
        <v>3</v>
      </c>
      <c r="DQ95" s="27" t="str">
        <f t="shared" ca="1" si="189"/>
        <v>-</v>
      </c>
      <c r="DR95" s="27" t="str">
        <f t="shared" ca="1" si="189"/>
        <v>-</v>
      </c>
      <c r="DS95" s="27" t="str">
        <f t="shared" ca="1" si="189"/>
        <v>-</v>
      </c>
      <c r="DT95" s="27" t="str">
        <f t="shared" ca="1" si="189"/>
        <v>-</v>
      </c>
      <c r="DU95" s="27" t="str">
        <f t="shared" ca="1" si="189"/>
        <v>-</v>
      </c>
      <c r="DV95" s="27" t="b">
        <f t="shared" ca="1" si="189"/>
        <v>1</v>
      </c>
      <c r="DW95" s="27" t="str">
        <f t="shared" ca="1" si="189"/>
        <v>-</v>
      </c>
      <c r="DX95" s="27">
        <f t="shared" ca="1" si="189"/>
        <v>0</v>
      </c>
      <c r="DY95" s="27" t="str">
        <f t="shared" ca="1" si="189"/>
        <v>-</v>
      </c>
      <c r="DZ95" s="27" t="str">
        <f t="shared" ca="1" si="189"/>
        <v>-</v>
      </c>
      <c r="EA95" s="27" t="str">
        <f t="shared" ca="1" si="193"/>
        <v>-</v>
      </c>
      <c r="EB95" s="27" t="str">
        <f t="shared" ca="1" si="193"/>
        <v>-</v>
      </c>
      <c r="EC95" s="27">
        <f t="shared" ca="1" si="193"/>
        <v>1</v>
      </c>
      <c r="ED95" s="27">
        <f t="shared" ca="1" si="193"/>
        <v>0</v>
      </c>
      <c r="EE95" s="27">
        <f t="shared" ca="1" si="193"/>
        <v>1</v>
      </c>
      <c r="EF95" s="27">
        <f t="shared" ca="1" si="193"/>
        <v>1</v>
      </c>
      <c r="EG95" s="27">
        <f t="shared" ca="1" si="193"/>
        <v>0</v>
      </c>
      <c r="EH95" s="27" t="str">
        <f t="shared" ca="1" si="193"/>
        <v>-</v>
      </c>
      <c r="EI95" s="27" t="str">
        <f t="shared" ca="1" si="193"/>
        <v>-</v>
      </c>
      <c r="EJ95" s="27" t="str">
        <f t="shared" ca="1" si="193"/>
        <v>-</v>
      </c>
      <c r="EK95" s="27" t="str">
        <f t="shared" ca="1" si="193"/>
        <v>-</v>
      </c>
      <c r="EL95" s="27">
        <f t="shared" ca="1" si="194"/>
        <v>1</v>
      </c>
      <c r="EM95" s="27">
        <f t="shared" ca="1" si="194"/>
        <v>1</v>
      </c>
      <c r="EN95" s="27">
        <f t="shared" ca="1" si="194"/>
        <v>1</v>
      </c>
      <c r="EO95" s="27">
        <f t="shared" ca="1" si="194"/>
        <v>0</v>
      </c>
      <c r="EP95" s="27" t="str">
        <f t="shared" ca="1" si="194"/>
        <v>-</v>
      </c>
      <c r="EQ95" s="27" t="str">
        <f t="shared" ca="1" si="194"/>
        <v>-</v>
      </c>
      <c r="ER95" s="27">
        <f t="shared" ca="1" si="194"/>
        <v>0</v>
      </c>
      <c r="ES95" s="27">
        <f t="shared" ca="1" si="194"/>
        <v>0</v>
      </c>
      <c r="ET95" s="34">
        <v>0</v>
      </c>
    </row>
    <row r="96" spans="1:150" outlineLevel="3">
      <c r="A96" s="31">
        <f t="shared" si="148"/>
        <v>91</v>
      </c>
      <c r="B96" s="37">
        <f t="shared" ca="1" si="171"/>
        <v>40</v>
      </c>
      <c r="C96">
        <f t="shared" ca="1" si="164"/>
        <v>20</v>
      </c>
      <c r="D96" t="b">
        <v>0</v>
      </c>
      <c r="E96" t="b">
        <v>0</v>
      </c>
      <c r="F96" t="b">
        <v>0</v>
      </c>
      <c r="G96" s="45">
        <f t="shared" ca="1" si="196"/>
        <v>129</v>
      </c>
      <c r="H96" s="47" t="str">
        <f ca="1">IF($CA96&lt;3,"M-M","Mat")&amp;IF($CF96=TRUE,"&amp;BBT","")&amp;IF($DX96&lt;&gt;0,"-mate EL","")&amp;IF($DM96," Aut","")&amp;IF($DN96," Win","")&amp;IF($DO96," Spr","")&amp;" Scan "&amp;$DP96&amp;" (F"&amp;3+IFERROR(1*$AP96,0)&amp;3+IFERROR(1*$AS96,0)&amp;"N"&amp;$AX96&amp;$AY96&amp;")"</f>
        <v>Mat Aut Scan 2 (F33N11)</v>
      </c>
      <c r="I96" s="13" t="str">
        <f ca="1">IF(MATCH(H96,H$5:H96,0)=(COUNTA(H$5:H96)),"-","Dup")</f>
        <v>-</v>
      </c>
      <c r="J96" s="27" t="str">
        <f t="shared" ca="1" si="151"/>
        <v>-</v>
      </c>
      <c r="K96" s="27" t="str">
        <f t="shared" ca="1" si="151"/>
        <v>-</v>
      </c>
      <c r="L96" s="27" t="str">
        <f t="shared" ca="1" si="197"/>
        <v>-</v>
      </c>
      <c r="M96" s="27" t="str">
        <f t="shared" ca="1" si="197"/>
        <v>-</v>
      </c>
      <c r="N96" s="27" t="str">
        <f t="shared" ca="1" si="197"/>
        <v>-</v>
      </c>
      <c r="O96" s="27" t="str">
        <f t="shared" ca="1" si="197"/>
        <v>-</v>
      </c>
      <c r="P96" s="27" t="str">
        <f t="shared" ca="1" si="197"/>
        <v>-</v>
      </c>
      <c r="Q96" s="27">
        <f t="shared" ca="1" si="197"/>
        <v>0</v>
      </c>
      <c r="R96" s="27">
        <f t="shared" ca="1" si="197"/>
        <v>0</v>
      </c>
      <c r="S96" s="27" t="str">
        <f t="shared" ca="1" si="197"/>
        <v>-</v>
      </c>
      <c r="T96" s="27" t="str">
        <f t="shared" ca="1" si="197"/>
        <v>-</v>
      </c>
      <c r="U96" s="27">
        <f t="shared" ca="1" si="198"/>
        <v>1</v>
      </c>
      <c r="V96" s="27">
        <f t="shared" ca="1" si="197"/>
        <v>1</v>
      </c>
      <c r="W96" s="27">
        <f t="shared" ca="1" si="198"/>
        <v>1</v>
      </c>
      <c r="X96" s="27">
        <f t="shared" ca="1" si="198"/>
        <v>1</v>
      </c>
      <c r="Y96" s="27" t="str">
        <f t="shared" ca="1" si="198"/>
        <v>-</v>
      </c>
      <c r="Z96" s="27">
        <f t="shared" ca="1" si="198"/>
        <v>1</v>
      </c>
      <c r="AA96" s="27" t="str">
        <f t="shared" ca="1" si="198"/>
        <v>-</v>
      </c>
      <c r="AB96" s="27" t="str">
        <f t="shared" ca="1" si="198"/>
        <v>-</v>
      </c>
      <c r="AC96" s="27">
        <f t="shared" ca="1" si="198"/>
        <v>1</v>
      </c>
      <c r="AD96" s="27">
        <f t="shared" ca="1" si="198"/>
        <v>1</v>
      </c>
      <c r="AE96" s="27" t="str">
        <f t="shared" ca="1" si="198"/>
        <v>-</v>
      </c>
      <c r="AF96" s="27" t="str">
        <f t="shared" ca="1" si="198"/>
        <v>-</v>
      </c>
      <c r="AG96" s="27" t="str">
        <f t="shared" ca="1" si="198"/>
        <v>-</v>
      </c>
      <c r="AH96" s="27" t="str">
        <f t="shared" ca="1" si="198"/>
        <v>-</v>
      </c>
      <c r="AI96" s="27" t="str">
        <f t="shared" ca="1" si="198"/>
        <v>-</v>
      </c>
      <c r="AJ96" s="27" t="str">
        <f t="shared" ca="1" si="199"/>
        <v>-</v>
      </c>
      <c r="AK96" s="27" t="str">
        <f t="shared" ca="1" si="199"/>
        <v>-</v>
      </c>
      <c r="AL96" s="27" t="str">
        <f t="shared" ca="1" si="199"/>
        <v>-</v>
      </c>
      <c r="AM96" s="27" t="str">
        <f t="shared" ca="1" si="199"/>
        <v>-</v>
      </c>
      <c r="AN96" s="27" t="str">
        <f t="shared" ca="1" si="199"/>
        <v>-</v>
      </c>
      <c r="AO96" s="27" t="str">
        <f t="shared" ca="1" si="186"/>
        <v>-</v>
      </c>
      <c r="AP96" s="27" t="str">
        <f t="shared" ca="1" si="186"/>
        <v>-</v>
      </c>
      <c r="AQ96" s="27" t="str">
        <f t="shared" ca="1" si="186"/>
        <v>-</v>
      </c>
      <c r="AR96" s="27" t="str">
        <f t="shared" ca="1" si="186"/>
        <v>-</v>
      </c>
      <c r="AS96" s="27" t="str">
        <f t="shared" ca="1" si="186"/>
        <v>-</v>
      </c>
      <c r="AT96" s="27" t="str">
        <f t="shared" ca="1" si="190"/>
        <v>-</v>
      </c>
      <c r="AU96" s="27" t="str">
        <f t="shared" ca="1" si="190"/>
        <v>-</v>
      </c>
      <c r="AV96" s="27" t="str">
        <f t="shared" ca="1" si="190"/>
        <v>-</v>
      </c>
      <c r="AW96" s="27" t="str">
        <f t="shared" ca="1" si="190"/>
        <v>-</v>
      </c>
      <c r="AX96" s="50">
        <f t="shared" ca="1" si="195"/>
        <v>1</v>
      </c>
      <c r="AY96" s="50">
        <f t="shared" ca="1" si="170"/>
        <v>1</v>
      </c>
      <c r="AZ96" s="27">
        <f t="shared" ca="1" si="187"/>
        <v>0</v>
      </c>
      <c r="BA96" s="27">
        <f t="shared" ca="1" si="187"/>
        <v>1</v>
      </c>
      <c r="BB96" s="27">
        <f t="shared" ca="1" si="187"/>
        <v>-1</v>
      </c>
      <c r="BC96" s="27" t="str">
        <f t="shared" ca="1" si="188"/>
        <v>-</v>
      </c>
      <c r="BD96" s="27" t="str">
        <f t="shared" ca="1" si="188"/>
        <v>-</v>
      </c>
      <c r="BE96" s="27" t="str">
        <f t="shared" ca="1" si="188"/>
        <v>-</v>
      </c>
      <c r="BF96" s="27" t="str">
        <f t="shared" ca="1" si="188"/>
        <v>-</v>
      </c>
      <c r="BG96" s="27" t="str">
        <f t="shared" ca="1" si="188"/>
        <v>-</v>
      </c>
      <c r="BH96" s="27">
        <f t="shared" ca="1" si="188"/>
        <v>0.1</v>
      </c>
      <c r="BI96" s="27">
        <f t="shared" ca="1" si="188"/>
        <v>0.5</v>
      </c>
      <c r="BJ96" s="27">
        <f t="shared" ca="1" si="188"/>
        <v>-0.4</v>
      </c>
      <c r="BK96" s="27">
        <f t="shared" ca="1" si="188"/>
        <v>1</v>
      </c>
      <c r="BL96" s="27" t="str">
        <f t="shared" ca="1" si="191"/>
        <v>-</v>
      </c>
      <c r="BM96" s="27" t="str">
        <f t="shared" ca="1" si="191"/>
        <v>-</v>
      </c>
      <c r="BN96" s="27">
        <f t="shared" ca="1" si="200"/>
        <v>12</v>
      </c>
      <c r="BO96" s="27">
        <f t="shared" ca="1" si="200"/>
        <v>12</v>
      </c>
      <c r="BP96" s="27">
        <f t="shared" ca="1" si="200"/>
        <v>144</v>
      </c>
      <c r="BQ96" s="27">
        <f t="shared" ca="1" si="200"/>
        <v>144</v>
      </c>
      <c r="BR96" s="27" t="str">
        <f t="shared" ca="1" si="200"/>
        <v>-</v>
      </c>
      <c r="BS96" s="27" t="str">
        <f t="shared" ca="1" si="200"/>
        <v>-</v>
      </c>
      <c r="BT96" s="27" t="str">
        <f t="shared" ca="1" si="200"/>
        <v>-</v>
      </c>
      <c r="BU96" s="27" t="str">
        <f t="shared" ca="1" si="200"/>
        <v>-</v>
      </c>
      <c r="BV96" s="27" t="str">
        <f t="shared" ca="1" si="200"/>
        <v>-</v>
      </c>
      <c r="BW96" s="27" t="str">
        <f t="shared" ca="1" si="200"/>
        <v>-</v>
      </c>
      <c r="BX96" s="27" t="str">
        <f t="shared" ca="1" si="200"/>
        <v>-</v>
      </c>
      <c r="BY96" s="27" t="str">
        <f t="shared" ca="1" si="200"/>
        <v>-</v>
      </c>
      <c r="BZ96" s="27" t="str">
        <f t="shared" ca="1" si="200"/>
        <v>-</v>
      </c>
      <c r="CA96" s="27">
        <f t="shared" ca="1" si="200"/>
        <v>5</v>
      </c>
      <c r="CB96" s="27" t="str">
        <f t="shared" ca="1" si="200"/>
        <v>-</v>
      </c>
      <c r="CC96" s="27" t="str">
        <f t="shared" ca="1" si="200"/>
        <v>-</v>
      </c>
      <c r="CD96" s="27" t="str">
        <f t="shared" ca="1" si="201"/>
        <v>-</v>
      </c>
      <c r="CE96" s="27" t="str">
        <f t="shared" ca="1" si="201"/>
        <v>-</v>
      </c>
      <c r="CF96" s="27" t="str">
        <f t="shared" ca="1" si="201"/>
        <v>-</v>
      </c>
      <c r="CG96" s="27" t="str">
        <f t="shared" ca="1" si="201"/>
        <v>-</v>
      </c>
      <c r="CH96" s="27">
        <f t="shared" ca="1" si="201"/>
        <v>0</v>
      </c>
      <c r="CI96" s="27" t="str">
        <f t="shared" ca="1" si="201"/>
        <v>-</v>
      </c>
      <c r="CJ96" s="27">
        <f t="shared" ca="1" si="201"/>
        <v>1</v>
      </c>
      <c r="CK96" s="27">
        <f t="shared" ca="1" si="201"/>
        <v>0</v>
      </c>
      <c r="CL96" s="27">
        <f t="shared" ca="1" si="201"/>
        <v>1</v>
      </c>
      <c r="CM96" s="27">
        <f t="shared" ca="1" si="201"/>
        <v>1</v>
      </c>
      <c r="CN96" s="27">
        <f t="shared" ca="1" si="202"/>
        <v>1</v>
      </c>
      <c r="CO96" s="27">
        <f t="shared" ca="1" si="202"/>
        <v>0</v>
      </c>
      <c r="CP96" s="27">
        <f t="shared" ca="1" si="202"/>
        <v>0</v>
      </c>
      <c r="CQ96" s="27">
        <f t="shared" ca="1" si="202"/>
        <v>0</v>
      </c>
      <c r="CR96" s="27">
        <f t="shared" ca="1" si="202"/>
        <v>-1.29</v>
      </c>
      <c r="CS96" s="27">
        <f t="shared" ca="1" si="202"/>
        <v>0.95</v>
      </c>
      <c r="CT96" s="27">
        <f t="shared" ca="1" si="202"/>
        <v>-1.67</v>
      </c>
      <c r="CU96" s="27">
        <f t="shared" ca="1" si="202"/>
        <v>0.05</v>
      </c>
      <c r="CV96" s="27">
        <f t="shared" ca="1" si="202"/>
        <v>0.22</v>
      </c>
      <c r="CW96" s="27">
        <f t="shared" ca="1" si="202"/>
        <v>-0.37</v>
      </c>
      <c r="CX96" s="27">
        <f t="shared" ca="1" si="202"/>
        <v>0</v>
      </c>
      <c r="CY96" s="27">
        <f t="shared" ca="1" si="202"/>
        <v>1</v>
      </c>
      <c r="CZ96" s="27">
        <f t="shared" ca="1" si="179"/>
        <v>0</v>
      </c>
      <c r="DA96" s="27">
        <f t="shared" ca="1" si="179"/>
        <v>0</v>
      </c>
      <c r="DB96" s="27">
        <f t="shared" ca="1" si="179"/>
        <v>0</v>
      </c>
      <c r="DC96" s="27">
        <f t="shared" ca="1" si="179"/>
        <v>0</v>
      </c>
      <c r="DD96" s="27">
        <f t="shared" ca="1" si="179"/>
        <v>0</v>
      </c>
      <c r="DE96" s="27">
        <f t="shared" ca="1" si="179"/>
        <v>0</v>
      </c>
      <c r="DF96" s="27">
        <f t="shared" ca="1" si="179"/>
        <v>0</v>
      </c>
      <c r="DG96" s="27" t="str">
        <f t="shared" ca="1" si="192"/>
        <v>-</v>
      </c>
      <c r="DH96" s="27" t="str">
        <f t="shared" ca="1" si="192"/>
        <v>-</v>
      </c>
      <c r="DI96" s="27" t="str">
        <f t="shared" ca="1" si="192"/>
        <v>-</v>
      </c>
      <c r="DJ96" s="27" t="str">
        <f t="shared" ca="1" si="192"/>
        <v>-</v>
      </c>
      <c r="DK96" s="27" t="str">
        <f t="shared" ca="1" si="192"/>
        <v>-</v>
      </c>
      <c r="DL96" s="27" t="str">
        <f t="shared" ca="1" si="189"/>
        <v>-</v>
      </c>
      <c r="DM96" s="27" t="b">
        <f t="shared" ca="1" si="189"/>
        <v>1</v>
      </c>
      <c r="DN96" s="27" t="b">
        <f t="shared" ca="1" si="189"/>
        <v>0</v>
      </c>
      <c r="DO96" s="27" t="b">
        <f t="shared" ca="1" si="189"/>
        <v>0</v>
      </c>
      <c r="DP96" s="27">
        <f t="shared" ca="1" si="189"/>
        <v>2</v>
      </c>
      <c r="DQ96" s="27" t="str">
        <f t="shared" ca="1" si="189"/>
        <v>-</v>
      </c>
      <c r="DR96" s="27" t="str">
        <f t="shared" ca="1" si="189"/>
        <v>-</v>
      </c>
      <c r="DS96" s="27" t="str">
        <f t="shared" ca="1" si="189"/>
        <v>-</v>
      </c>
      <c r="DT96" s="27" t="str">
        <f t="shared" ca="1" si="189"/>
        <v>-</v>
      </c>
      <c r="DU96" s="27" t="str">
        <f t="shared" ca="1" si="189"/>
        <v>-</v>
      </c>
      <c r="DV96" s="27" t="b">
        <f t="shared" ca="1" si="189"/>
        <v>1</v>
      </c>
      <c r="DW96" s="27" t="str">
        <f t="shared" ca="1" si="189"/>
        <v>-</v>
      </c>
      <c r="DX96" s="27">
        <f t="shared" ca="1" si="189"/>
        <v>0</v>
      </c>
      <c r="DY96" s="27" t="str">
        <f t="shared" ca="1" si="189"/>
        <v>-</v>
      </c>
      <c r="DZ96" s="27" t="str">
        <f t="shared" ca="1" si="189"/>
        <v>-</v>
      </c>
      <c r="EA96" s="27" t="str">
        <f t="shared" ca="1" si="193"/>
        <v>-</v>
      </c>
      <c r="EB96" s="27" t="str">
        <f t="shared" ca="1" si="193"/>
        <v>-</v>
      </c>
      <c r="EC96" s="27">
        <f t="shared" ca="1" si="193"/>
        <v>1</v>
      </c>
      <c r="ED96" s="27">
        <f t="shared" ca="1" si="193"/>
        <v>0</v>
      </c>
      <c r="EE96" s="27">
        <f t="shared" ca="1" si="193"/>
        <v>1</v>
      </c>
      <c r="EF96" s="27">
        <f t="shared" ca="1" si="193"/>
        <v>1</v>
      </c>
      <c r="EG96" s="27">
        <f t="shared" ca="1" si="193"/>
        <v>0</v>
      </c>
      <c r="EH96" s="27" t="str">
        <f t="shared" ca="1" si="193"/>
        <v>-</v>
      </c>
      <c r="EI96" s="27" t="str">
        <f t="shared" ca="1" si="193"/>
        <v>-</v>
      </c>
      <c r="EJ96" s="27" t="str">
        <f t="shared" ca="1" si="193"/>
        <v>-</v>
      </c>
      <c r="EK96" s="27" t="str">
        <f t="shared" ca="1" si="193"/>
        <v>-</v>
      </c>
      <c r="EL96" s="27">
        <f t="shared" ca="1" si="194"/>
        <v>1</v>
      </c>
      <c r="EM96" s="27">
        <f t="shared" ca="1" si="194"/>
        <v>1</v>
      </c>
      <c r="EN96" s="27">
        <f t="shared" ca="1" si="194"/>
        <v>1</v>
      </c>
      <c r="EO96" s="27">
        <f t="shared" ca="1" si="194"/>
        <v>0</v>
      </c>
      <c r="EP96" s="27" t="str">
        <f t="shared" ca="1" si="194"/>
        <v>-</v>
      </c>
      <c r="EQ96" s="27" t="str">
        <f t="shared" ca="1" si="194"/>
        <v>-</v>
      </c>
      <c r="ER96" s="27">
        <f t="shared" ca="1" si="194"/>
        <v>0</v>
      </c>
      <c r="ES96" s="27">
        <f t="shared" ca="1" si="194"/>
        <v>0</v>
      </c>
      <c r="ET96" s="34">
        <v>0</v>
      </c>
    </row>
    <row r="97" spans="1:150" outlineLevel="3">
      <c r="A97" s="31">
        <f t="shared" si="148"/>
        <v>92</v>
      </c>
      <c r="B97" s="37">
        <f t="shared" ca="1" si="171"/>
        <v>41</v>
      </c>
      <c r="C97">
        <f t="shared" ca="1" si="164"/>
        <v>20</v>
      </c>
      <c r="D97" t="b">
        <v>0</v>
      </c>
      <c r="E97" t="b">
        <v>0</v>
      </c>
      <c r="F97" t="b">
        <v>0</v>
      </c>
      <c r="G97" s="45">
        <f t="shared" ca="1" si="196"/>
        <v>29</v>
      </c>
      <c r="H97" s="47" t="str">
        <f ca="1">IF($CA97&lt;3,"M-M","Mat")&amp;IF($CF97=TRUE,"&amp;BBT","")&amp;IF($DX97&lt;&gt;0,"-mate EL","")&amp;IF($DM97," Aut","")&amp;IF($DN97," Win","")&amp;IF($DO97," Spr","")&amp;" Scan "&amp;$DP97&amp;" (F"&amp;3+IFERROR(1*$AP97,0)&amp;3+IFERROR(1*$AS97,0)&amp;"N"&amp;$AX97&amp;$AY97&amp;")"</f>
        <v>Mat Aut Scan 1 (F33N11)</v>
      </c>
      <c r="I97" s="13" t="str">
        <f ca="1">IF(MATCH(H97,H$5:H97,0)=(COUNTA(H$5:H97)),"-","Dup")</f>
        <v>-</v>
      </c>
      <c r="J97" s="27" t="str">
        <f t="shared" ca="1" si="151"/>
        <v>-</v>
      </c>
      <c r="K97" s="27" t="str">
        <f t="shared" ca="1" si="151"/>
        <v>-</v>
      </c>
      <c r="L97" s="27" t="str">
        <f t="shared" ca="1" si="197"/>
        <v>-</v>
      </c>
      <c r="M97" s="27" t="str">
        <f t="shared" ca="1" si="197"/>
        <v>-</v>
      </c>
      <c r="N97" s="27" t="str">
        <f t="shared" ca="1" si="197"/>
        <v>-</v>
      </c>
      <c r="O97" s="27" t="str">
        <f t="shared" ca="1" si="197"/>
        <v>-</v>
      </c>
      <c r="P97" s="27" t="str">
        <f t="shared" ca="1" si="197"/>
        <v>-</v>
      </c>
      <c r="Q97" s="27">
        <f t="shared" ca="1" si="197"/>
        <v>0</v>
      </c>
      <c r="R97" s="27">
        <f t="shared" ca="1" si="197"/>
        <v>0</v>
      </c>
      <c r="S97" s="27" t="str">
        <f t="shared" ca="1" si="197"/>
        <v>-</v>
      </c>
      <c r="T97" s="27" t="str">
        <f t="shared" ca="1" si="197"/>
        <v>-</v>
      </c>
      <c r="U97" s="27">
        <f t="shared" ca="1" si="198"/>
        <v>1</v>
      </c>
      <c r="V97" s="27">
        <f t="shared" ca="1" si="197"/>
        <v>1</v>
      </c>
      <c r="W97" s="27">
        <f t="shared" ca="1" si="198"/>
        <v>1</v>
      </c>
      <c r="X97" s="27">
        <f t="shared" ca="1" si="198"/>
        <v>1</v>
      </c>
      <c r="Y97" s="27" t="str">
        <f t="shared" ca="1" si="198"/>
        <v>-</v>
      </c>
      <c r="Z97" s="27">
        <f t="shared" ca="1" si="198"/>
        <v>1</v>
      </c>
      <c r="AA97" s="27" t="str">
        <f t="shared" ca="1" si="198"/>
        <v>-</v>
      </c>
      <c r="AB97" s="27" t="str">
        <f t="shared" ca="1" si="198"/>
        <v>-</v>
      </c>
      <c r="AC97" s="27">
        <f t="shared" ca="1" si="198"/>
        <v>1</v>
      </c>
      <c r="AD97" s="27">
        <f t="shared" ca="1" si="198"/>
        <v>1</v>
      </c>
      <c r="AE97" s="27" t="str">
        <f t="shared" ca="1" si="198"/>
        <v>-</v>
      </c>
      <c r="AF97" s="27" t="str">
        <f t="shared" ca="1" si="198"/>
        <v>-</v>
      </c>
      <c r="AG97" s="27" t="str">
        <f t="shared" ca="1" si="198"/>
        <v>-</v>
      </c>
      <c r="AH97" s="27" t="str">
        <f t="shared" ca="1" si="198"/>
        <v>-</v>
      </c>
      <c r="AI97" s="27" t="str">
        <f t="shared" ca="1" si="198"/>
        <v>-</v>
      </c>
      <c r="AJ97" s="27" t="str">
        <f t="shared" ca="1" si="199"/>
        <v>-</v>
      </c>
      <c r="AK97" s="27" t="str">
        <f t="shared" ca="1" si="199"/>
        <v>-</v>
      </c>
      <c r="AL97" s="27" t="str">
        <f t="shared" ca="1" si="199"/>
        <v>-</v>
      </c>
      <c r="AM97" s="27" t="str">
        <f t="shared" ca="1" si="199"/>
        <v>-</v>
      </c>
      <c r="AN97" s="27" t="str">
        <f t="shared" ca="1" si="199"/>
        <v>-</v>
      </c>
      <c r="AO97" s="27" t="str">
        <f t="shared" ca="1" si="186"/>
        <v>-</v>
      </c>
      <c r="AP97" s="27" t="str">
        <f t="shared" ca="1" si="186"/>
        <v>-</v>
      </c>
      <c r="AQ97" s="27" t="str">
        <f t="shared" ca="1" si="186"/>
        <v>-</v>
      </c>
      <c r="AR97" s="27" t="str">
        <f t="shared" ca="1" si="186"/>
        <v>-</v>
      </c>
      <c r="AS97" s="27" t="str">
        <f t="shared" ca="1" si="186"/>
        <v>-</v>
      </c>
      <c r="AT97" s="27" t="str">
        <f t="shared" ca="1" si="190"/>
        <v>-</v>
      </c>
      <c r="AU97" s="27" t="str">
        <f t="shared" ca="1" si="190"/>
        <v>-</v>
      </c>
      <c r="AV97" s="27" t="str">
        <f t="shared" ca="1" si="190"/>
        <v>-</v>
      </c>
      <c r="AW97" s="27" t="str">
        <f t="shared" ca="1" si="190"/>
        <v>-</v>
      </c>
      <c r="AX97" s="50">
        <f t="shared" ca="1" si="195"/>
        <v>1</v>
      </c>
      <c r="AY97" s="50">
        <f t="shared" ca="1" si="170"/>
        <v>1</v>
      </c>
      <c r="AZ97" s="27">
        <f t="shared" ca="1" si="187"/>
        <v>0</v>
      </c>
      <c r="BA97" s="27">
        <f t="shared" ca="1" si="187"/>
        <v>1</v>
      </c>
      <c r="BB97" s="27">
        <f t="shared" ca="1" si="187"/>
        <v>-1</v>
      </c>
      <c r="BC97" s="27" t="str">
        <f t="shared" ca="1" si="188"/>
        <v>-</v>
      </c>
      <c r="BD97" s="27" t="str">
        <f t="shared" ca="1" si="188"/>
        <v>-</v>
      </c>
      <c r="BE97" s="27" t="str">
        <f t="shared" ca="1" si="188"/>
        <v>-</v>
      </c>
      <c r="BF97" s="27" t="str">
        <f t="shared" ca="1" si="188"/>
        <v>-</v>
      </c>
      <c r="BG97" s="27" t="str">
        <f t="shared" ca="1" si="188"/>
        <v>-</v>
      </c>
      <c r="BH97" s="27">
        <f t="shared" ca="1" si="188"/>
        <v>0.1</v>
      </c>
      <c r="BI97" s="27">
        <f t="shared" ca="1" si="188"/>
        <v>0.5</v>
      </c>
      <c r="BJ97" s="27">
        <f t="shared" ca="1" si="188"/>
        <v>-0.4</v>
      </c>
      <c r="BK97" s="27">
        <f t="shared" ca="1" si="188"/>
        <v>1</v>
      </c>
      <c r="BL97" s="27" t="str">
        <f t="shared" ca="1" si="191"/>
        <v>-</v>
      </c>
      <c r="BM97" s="27" t="str">
        <f t="shared" ca="1" si="191"/>
        <v>-</v>
      </c>
      <c r="BN97" s="27">
        <f t="shared" ca="1" si="200"/>
        <v>12</v>
      </c>
      <c r="BO97" s="27">
        <f t="shared" ca="1" si="200"/>
        <v>12</v>
      </c>
      <c r="BP97" s="27">
        <f t="shared" ca="1" si="200"/>
        <v>144</v>
      </c>
      <c r="BQ97" s="27">
        <f t="shared" ca="1" si="200"/>
        <v>144</v>
      </c>
      <c r="BR97" s="27" t="str">
        <f t="shared" ca="1" si="200"/>
        <v>-</v>
      </c>
      <c r="BS97" s="27" t="str">
        <f t="shared" ca="1" si="200"/>
        <v>-</v>
      </c>
      <c r="BT97" s="27" t="str">
        <f t="shared" ca="1" si="200"/>
        <v>-</v>
      </c>
      <c r="BU97" s="27" t="str">
        <f t="shared" ca="1" si="200"/>
        <v>-</v>
      </c>
      <c r="BV97" s="27" t="str">
        <f t="shared" ca="1" si="200"/>
        <v>-</v>
      </c>
      <c r="BW97" s="27" t="str">
        <f t="shared" ca="1" si="200"/>
        <v>-</v>
      </c>
      <c r="BX97" s="27" t="str">
        <f t="shared" ca="1" si="200"/>
        <v>-</v>
      </c>
      <c r="BY97" s="27" t="str">
        <f t="shared" ca="1" si="200"/>
        <v>-</v>
      </c>
      <c r="BZ97" s="27" t="str">
        <f t="shared" ca="1" si="200"/>
        <v>-</v>
      </c>
      <c r="CA97" s="27">
        <f t="shared" ca="1" si="200"/>
        <v>5</v>
      </c>
      <c r="CB97" s="27" t="str">
        <f t="shared" ca="1" si="200"/>
        <v>-</v>
      </c>
      <c r="CC97" s="27" t="str">
        <f t="shared" ca="1" si="200"/>
        <v>-</v>
      </c>
      <c r="CD97" s="27" t="str">
        <f t="shared" ca="1" si="201"/>
        <v>-</v>
      </c>
      <c r="CE97" s="27" t="str">
        <f t="shared" ca="1" si="201"/>
        <v>-</v>
      </c>
      <c r="CF97" s="27" t="str">
        <f t="shared" ca="1" si="201"/>
        <v>-</v>
      </c>
      <c r="CG97" s="27" t="str">
        <f t="shared" ca="1" si="201"/>
        <v>-</v>
      </c>
      <c r="CH97" s="27">
        <f t="shared" ca="1" si="201"/>
        <v>0</v>
      </c>
      <c r="CI97" s="27" t="str">
        <f t="shared" ca="1" si="201"/>
        <v>-</v>
      </c>
      <c r="CJ97" s="27">
        <f t="shared" ca="1" si="201"/>
        <v>1</v>
      </c>
      <c r="CK97" s="27">
        <f t="shared" ca="1" si="201"/>
        <v>0</v>
      </c>
      <c r="CL97" s="27">
        <f t="shared" ca="1" si="201"/>
        <v>1</v>
      </c>
      <c r="CM97" s="27">
        <f t="shared" ca="1" si="201"/>
        <v>1</v>
      </c>
      <c r="CN97" s="27">
        <f t="shared" ca="1" si="202"/>
        <v>1</v>
      </c>
      <c r="CO97" s="27">
        <f t="shared" ca="1" si="202"/>
        <v>0</v>
      </c>
      <c r="CP97" s="27">
        <f t="shared" ca="1" si="202"/>
        <v>0</v>
      </c>
      <c r="CQ97" s="27">
        <f t="shared" ca="1" si="202"/>
        <v>0</v>
      </c>
      <c r="CR97" s="27">
        <f t="shared" ca="1" si="202"/>
        <v>-1.29</v>
      </c>
      <c r="CS97" s="27">
        <f t="shared" ca="1" si="202"/>
        <v>0.95</v>
      </c>
      <c r="CT97" s="27">
        <f t="shared" ca="1" si="202"/>
        <v>-1.67</v>
      </c>
      <c r="CU97" s="27">
        <f t="shared" ca="1" si="202"/>
        <v>0.05</v>
      </c>
      <c r="CV97" s="27">
        <f t="shared" ca="1" si="202"/>
        <v>0.22</v>
      </c>
      <c r="CW97" s="27">
        <f t="shared" ca="1" si="202"/>
        <v>-0.37</v>
      </c>
      <c r="CX97" s="27">
        <f t="shared" ca="1" si="202"/>
        <v>0</v>
      </c>
      <c r="CY97" s="27">
        <f t="shared" ca="1" si="202"/>
        <v>1</v>
      </c>
      <c r="CZ97" s="27">
        <f t="shared" ref="CZ97:DF112" ca="1" si="203">OFFSET(CZ$5,$B97,0)</f>
        <v>0</v>
      </c>
      <c r="DA97" s="27">
        <f t="shared" ca="1" si="203"/>
        <v>0</v>
      </c>
      <c r="DB97" s="27">
        <f t="shared" ca="1" si="203"/>
        <v>0</v>
      </c>
      <c r="DC97" s="27">
        <f t="shared" ca="1" si="203"/>
        <v>0</v>
      </c>
      <c r="DD97" s="27">
        <f t="shared" ca="1" si="203"/>
        <v>0</v>
      </c>
      <c r="DE97" s="27">
        <f t="shared" ca="1" si="203"/>
        <v>0</v>
      </c>
      <c r="DF97" s="27">
        <f t="shared" ca="1" si="203"/>
        <v>0</v>
      </c>
      <c r="DG97" s="27" t="str">
        <f t="shared" ca="1" si="192"/>
        <v>-</v>
      </c>
      <c r="DH97" s="27" t="str">
        <f t="shared" ca="1" si="192"/>
        <v>-</v>
      </c>
      <c r="DI97" s="27" t="str">
        <f t="shared" ca="1" si="192"/>
        <v>-</v>
      </c>
      <c r="DJ97" s="27" t="str">
        <f t="shared" ca="1" si="192"/>
        <v>-</v>
      </c>
      <c r="DK97" s="27" t="str">
        <f t="shared" ca="1" si="192"/>
        <v>-</v>
      </c>
      <c r="DL97" s="27" t="str">
        <f t="shared" ca="1" si="189"/>
        <v>-</v>
      </c>
      <c r="DM97" s="27" t="b">
        <f t="shared" ca="1" si="189"/>
        <v>1</v>
      </c>
      <c r="DN97" s="27" t="b">
        <f t="shared" ca="1" si="189"/>
        <v>0</v>
      </c>
      <c r="DO97" s="27" t="b">
        <f t="shared" ca="1" si="189"/>
        <v>0</v>
      </c>
      <c r="DP97" s="27">
        <f t="shared" ca="1" si="189"/>
        <v>1</v>
      </c>
      <c r="DQ97" s="27" t="str">
        <f t="shared" ca="1" si="189"/>
        <v>-</v>
      </c>
      <c r="DR97" s="27" t="str">
        <f t="shared" ca="1" si="189"/>
        <v>-</v>
      </c>
      <c r="DS97" s="27" t="str">
        <f t="shared" ca="1" si="189"/>
        <v>-</v>
      </c>
      <c r="DT97" s="27" t="str">
        <f t="shared" ca="1" si="189"/>
        <v>-</v>
      </c>
      <c r="DU97" s="27" t="str">
        <f t="shared" ca="1" si="189"/>
        <v>-</v>
      </c>
      <c r="DV97" s="27" t="b">
        <f t="shared" ca="1" si="189"/>
        <v>1</v>
      </c>
      <c r="DW97" s="27" t="str">
        <f t="shared" ca="1" si="189"/>
        <v>-</v>
      </c>
      <c r="DX97" s="27">
        <f t="shared" ca="1" si="189"/>
        <v>0</v>
      </c>
      <c r="DY97" s="27" t="str">
        <f t="shared" ca="1" si="189"/>
        <v>-</v>
      </c>
      <c r="DZ97" s="27" t="str">
        <f t="shared" ca="1" si="189"/>
        <v>-</v>
      </c>
      <c r="EA97" s="27" t="str">
        <f t="shared" ca="1" si="193"/>
        <v>-</v>
      </c>
      <c r="EB97" s="27" t="str">
        <f t="shared" ca="1" si="193"/>
        <v>-</v>
      </c>
      <c r="EC97" s="27">
        <f t="shared" ca="1" si="193"/>
        <v>1</v>
      </c>
      <c r="ED97" s="27">
        <f t="shared" ca="1" si="193"/>
        <v>0</v>
      </c>
      <c r="EE97" s="27">
        <f t="shared" ca="1" si="193"/>
        <v>1</v>
      </c>
      <c r="EF97" s="27">
        <f t="shared" ca="1" si="193"/>
        <v>1</v>
      </c>
      <c r="EG97" s="27">
        <f t="shared" ca="1" si="193"/>
        <v>0</v>
      </c>
      <c r="EH97" s="27" t="str">
        <f t="shared" ca="1" si="193"/>
        <v>-</v>
      </c>
      <c r="EI97" s="27" t="str">
        <f t="shared" ca="1" si="193"/>
        <v>-</v>
      </c>
      <c r="EJ97" s="27" t="str">
        <f t="shared" ca="1" si="193"/>
        <v>-</v>
      </c>
      <c r="EK97" s="27" t="str">
        <f t="shared" ca="1" si="193"/>
        <v>-</v>
      </c>
      <c r="EL97" s="27">
        <f t="shared" ca="1" si="194"/>
        <v>1</v>
      </c>
      <c r="EM97" s="27">
        <f t="shared" ca="1" si="194"/>
        <v>1</v>
      </c>
      <c r="EN97" s="27">
        <f t="shared" ca="1" si="194"/>
        <v>1</v>
      </c>
      <c r="EO97" s="27">
        <f t="shared" ca="1" si="194"/>
        <v>0</v>
      </c>
      <c r="EP97" s="27" t="str">
        <f t="shared" ca="1" si="194"/>
        <v>-</v>
      </c>
      <c r="EQ97" s="27" t="str">
        <f t="shared" ca="1" si="194"/>
        <v>-</v>
      </c>
      <c r="ER97" s="27">
        <f t="shared" ca="1" si="194"/>
        <v>0</v>
      </c>
      <c r="ES97" s="27">
        <f t="shared" ca="1" si="194"/>
        <v>0</v>
      </c>
      <c r="ET97" s="34">
        <v>0</v>
      </c>
    </row>
    <row r="98" spans="1:150" outlineLevel="3">
      <c r="A98" s="31">
        <f t="shared" si="148"/>
        <v>93</v>
      </c>
      <c r="B98" s="37">
        <f t="shared" ca="1" si="171"/>
        <v>42</v>
      </c>
      <c r="C98">
        <f t="shared" ca="1" si="164"/>
        <v>20</v>
      </c>
      <c r="D98" t="b">
        <v>0</v>
      </c>
      <c r="E98" t="b">
        <v>0</v>
      </c>
      <c r="F98" t="b">
        <v>0</v>
      </c>
      <c r="G98" s="45">
        <f t="shared" ca="1" si="196"/>
        <v>1</v>
      </c>
      <c r="H98" s="47" t="str">
        <f ca="1">IF($CA98&lt;3,"M-M","Mat")&amp;IF($CF98=TRUE,"&amp;BBT","")&amp;IF($DX98&lt;&gt;0,"-mate EL","")&amp;IF($DM98," Aut","")&amp;IF($DN98," Win","")&amp;IF($DO98," Spr","")&amp;" Scan "&amp;$DP98&amp;" (F"&amp;3+IFERROR(1*$AP98,0)&amp;3+IFERROR(1*$AS98,0)&amp;"N"&amp;$AX98&amp;$AY98&amp;")"</f>
        <v>Mat Aut Scan 0 (F33N11)</v>
      </c>
      <c r="I98" s="13" t="str">
        <f ca="1">IF(MATCH(H98,H$5:H98,0)=(COUNTA(H$5:H98)),"-","Dup")</f>
        <v>-</v>
      </c>
      <c r="J98" s="27" t="str">
        <f t="shared" ca="1" si="151"/>
        <v>-</v>
      </c>
      <c r="K98" s="27" t="str">
        <f t="shared" ca="1" si="151"/>
        <v>-</v>
      </c>
      <c r="L98" s="27" t="str">
        <f t="shared" ca="1" si="197"/>
        <v>-</v>
      </c>
      <c r="M98" s="27" t="str">
        <f t="shared" ca="1" si="197"/>
        <v>-</v>
      </c>
      <c r="N98" s="27" t="str">
        <f t="shared" ca="1" si="197"/>
        <v>-</v>
      </c>
      <c r="O98" s="27" t="str">
        <f t="shared" ca="1" si="197"/>
        <v>-</v>
      </c>
      <c r="P98" s="27" t="str">
        <f t="shared" ca="1" si="197"/>
        <v>-</v>
      </c>
      <c r="Q98" s="27">
        <f t="shared" ca="1" si="197"/>
        <v>0</v>
      </c>
      <c r="R98" s="27">
        <f t="shared" ca="1" si="197"/>
        <v>0</v>
      </c>
      <c r="S98" s="27" t="str">
        <f t="shared" ca="1" si="197"/>
        <v>-</v>
      </c>
      <c r="T98" s="27" t="str">
        <f t="shared" ca="1" si="197"/>
        <v>-</v>
      </c>
      <c r="U98" s="27">
        <f t="shared" ca="1" si="198"/>
        <v>1</v>
      </c>
      <c r="V98" s="27">
        <f t="shared" ca="1" si="197"/>
        <v>1</v>
      </c>
      <c r="W98" s="27">
        <f t="shared" ca="1" si="198"/>
        <v>1</v>
      </c>
      <c r="X98" s="27">
        <f t="shared" ca="1" si="198"/>
        <v>1</v>
      </c>
      <c r="Y98" s="27" t="str">
        <f t="shared" ca="1" si="198"/>
        <v>-</v>
      </c>
      <c r="Z98" s="27">
        <f t="shared" ca="1" si="198"/>
        <v>1</v>
      </c>
      <c r="AA98" s="27" t="str">
        <f t="shared" ca="1" si="198"/>
        <v>-</v>
      </c>
      <c r="AB98" s="27" t="str">
        <f t="shared" ca="1" si="198"/>
        <v>-</v>
      </c>
      <c r="AC98" s="27">
        <f t="shared" ca="1" si="198"/>
        <v>1</v>
      </c>
      <c r="AD98" s="27">
        <f t="shared" ca="1" si="198"/>
        <v>1</v>
      </c>
      <c r="AE98" s="27" t="str">
        <f t="shared" ca="1" si="198"/>
        <v>-</v>
      </c>
      <c r="AF98" s="27" t="str">
        <f t="shared" ca="1" si="198"/>
        <v>-</v>
      </c>
      <c r="AG98" s="27" t="str">
        <f t="shared" ca="1" si="198"/>
        <v>-</v>
      </c>
      <c r="AH98" s="27" t="str">
        <f t="shared" ca="1" si="198"/>
        <v>-</v>
      </c>
      <c r="AI98" s="27" t="str">
        <f t="shared" ca="1" si="198"/>
        <v>-</v>
      </c>
      <c r="AJ98" s="27" t="str">
        <f t="shared" ca="1" si="199"/>
        <v>-</v>
      </c>
      <c r="AK98" s="27" t="str">
        <f t="shared" ca="1" si="199"/>
        <v>-</v>
      </c>
      <c r="AL98" s="27" t="str">
        <f t="shared" ca="1" si="199"/>
        <v>-</v>
      </c>
      <c r="AM98" s="27" t="str">
        <f t="shared" ca="1" si="199"/>
        <v>-</v>
      </c>
      <c r="AN98" s="27" t="str">
        <f t="shared" ca="1" si="199"/>
        <v>-</v>
      </c>
      <c r="AO98" s="27" t="str">
        <f t="shared" ca="1" si="186"/>
        <v>-</v>
      </c>
      <c r="AP98" s="27" t="str">
        <f t="shared" ca="1" si="186"/>
        <v>-</v>
      </c>
      <c r="AQ98" s="27" t="str">
        <f t="shared" ca="1" si="186"/>
        <v>-</v>
      </c>
      <c r="AR98" s="27" t="str">
        <f t="shared" ca="1" si="186"/>
        <v>-</v>
      </c>
      <c r="AS98" s="27" t="str">
        <f t="shared" ca="1" si="186"/>
        <v>-</v>
      </c>
      <c r="AT98" s="27" t="str">
        <f t="shared" ca="1" si="190"/>
        <v>-</v>
      </c>
      <c r="AU98" s="27" t="str">
        <f t="shared" ca="1" si="190"/>
        <v>-</v>
      </c>
      <c r="AV98" s="27" t="str">
        <f t="shared" ca="1" si="190"/>
        <v>-</v>
      </c>
      <c r="AW98" s="27" t="str">
        <f t="shared" ca="1" si="190"/>
        <v>-</v>
      </c>
      <c r="AX98" s="50">
        <f t="shared" ca="1" si="195"/>
        <v>1</v>
      </c>
      <c r="AY98" s="50">
        <f t="shared" ca="1" si="170"/>
        <v>1</v>
      </c>
      <c r="AZ98" s="27">
        <f t="shared" ca="1" si="187"/>
        <v>0</v>
      </c>
      <c r="BA98" s="27">
        <f t="shared" ca="1" si="187"/>
        <v>1</v>
      </c>
      <c r="BB98" s="27">
        <f t="shared" ca="1" si="187"/>
        <v>-1</v>
      </c>
      <c r="BC98" s="27" t="str">
        <f t="shared" ca="1" si="188"/>
        <v>-</v>
      </c>
      <c r="BD98" s="27" t="str">
        <f t="shared" ca="1" si="188"/>
        <v>-</v>
      </c>
      <c r="BE98" s="27" t="str">
        <f t="shared" ca="1" si="188"/>
        <v>-</v>
      </c>
      <c r="BF98" s="27" t="str">
        <f t="shared" ca="1" si="188"/>
        <v>-</v>
      </c>
      <c r="BG98" s="27" t="str">
        <f t="shared" ca="1" si="188"/>
        <v>-</v>
      </c>
      <c r="BH98" s="27">
        <f t="shared" ca="1" si="188"/>
        <v>0.1</v>
      </c>
      <c r="BI98" s="27">
        <f t="shared" ca="1" si="188"/>
        <v>0.5</v>
      </c>
      <c r="BJ98" s="27">
        <f t="shared" ca="1" si="188"/>
        <v>-0.4</v>
      </c>
      <c r="BK98" s="27">
        <f t="shared" ca="1" si="188"/>
        <v>1</v>
      </c>
      <c r="BL98" s="27" t="str">
        <f t="shared" ca="1" si="191"/>
        <v>-</v>
      </c>
      <c r="BM98" s="27" t="str">
        <f t="shared" ca="1" si="191"/>
        <v>-</v>
      </c>
      <c r="BN98" s="27">
        <f t="shared" ca="1" si="200"/>
        <v>12</v>
      </c>
      <c r="BO98" s="27">
        <f t="shared" ca="1" si="200"/>
        <v>12</v>
      </c>
      <c r="BP98" s="27">
        <f t="shared" ca="1" si="200"/>
        <v>144</v>
      </c>
      <c r="BQ98" s="27">
        <f t="shared" ca="1" si="200"/>
        <v>144</v>
      </c>
      <c r="BR98" s="27" t="str">
        <f t="shared" ca="1" si="200"/>
        <v>-</v>
      </c>
      <c r="BS98" s="27" t="str">
        <f t="shared" ca="1" si="200"/>
        <v>-</v>
      </c>
      <c r="BT98" s="27" t="str">
        <f t="shared" ca="1" si="200"/>
        <v>-</v>
      </c>
      <c r="BU98" s="27" t="str">
        <f t="shared" ca="1" si="200"/>
        <v>-</v>
      </c>
      <c r="BV98" s="27" t="str">
        <f t="shared" ca="1" si="200"/>
        <v>-</v>
      </c>
      <c r="BW98" s="27" t="str">
        <f t="shared" ca="1" si="200"/>
        <v>-</v>
      </c>
      <c r="BX98" s="27" t="str">
        <f t="shared" ca="1" si="200"/>
        <v>-</v>
      </c>
      <c r="BY98" s="27" t="str">
        <f t="shared" ca="1" si="200"/>
        <v>-</v>
      </c>
      <c r="BZ98" s="27" t="str">
        <f t="shared" ca="1" si="200"/>
        <v>-</v>
      </c>
      <c r="CA98" s="27">
        <f t="shared" ca="1" si="200"/>
        <v>5</v>
      </c>
      <c r="CB98" s="27" t="str">
        <f t="shared" ca="1" si="200"/>
        <v>-</v>
      </c>
      <c r="CC98" s="27" t="str">
        <f t="shared" ca="1" si="200"/>
        <v>-</v>
      </c>
      <c r="CD98" s="27" t="str">
        <f t="shared" ca="1" si="201"/>
        <v>-</v>
      </c>
      <c r="CE98" s="27" t="str">
        <f t="shared" ca="1" si="201"/>
        <v>-</v>
      </c>
      <c r="CF98" s="27" t="str">
        <f t="shared" ca="1" si="201"/>
        <v>-</v>
      </c>
      <c r="CG98" s="27" t="str">
        <f t="shared" ca="1" si="201"/>
        <v>-</v>
      </c>
      <c r="CH98" s="27">
        <f t="shared" ca="1" si="201"/>
        <v>0</v>
      </c>
      <c r="CI98" s="27" t="str">
        <f t="shared" ca="1" si="201"/>
        <v>-</v>
      </c>
      <c r="CJ98" s="27">
        <f t="shared" ca="1" si="201"/>
        <v>1</v>
      </c>
      <c r="CK98" s="27">
        <f t="shared" ca="1" si="201"/>
        <v>0</v>
      </c>
      <c r="CL98" s="27">
        <f t="shared" ca="1" si="201"/>
        <v>1</v>
      </c>
      <c r="CM98" s="27">
        <f t="shared" ca="1" si="201"/>
        <v>1</v>
      </c>
      <c r="CN98" s="27">
        <f t="shared" ca="1" si="202"/>
        <v>1</v>
      </c>
      <c r="CO98" s="27">
        <f t="shared" ca="1" si="202"/>
        <v>0</v>
      </c>
      <c r="CP98" s="27">
        <f t="shared" ca="1" si="202"/>
        <v>0</v>
      </c>
      <c r="CQ98" s="27">
        <f t="shared" ca="1" si="202"/>
        <v>0</v>
      </c>
      <c r="CR98" s="27">
        <f t="shared" ca="1" si="202"/>
        <v>-1.29</v>
      </c>
      <c r="CS98" s="27">
        <f t="shared" ca="1" si="202"/>
        <v>0.95</v>
      </c>
      <c r="CT98" s="27">
        <f t="shared" ca="1" si="202"/>
        <v>-1.67</v>
      </c>
      <c r="CU98" s="27">
        <f t="shared" ca="1" si="202"/>
        <v>0.05</v>
      </c>
      <c r="CV98" s="27">
        <f t="shared" ca="1" si="202"/>
        <v>0.22</v>
      </c>
      <c r="CW98" s="27">
        <f t="shared" ca="1" si="202"/>
        <v>-0.37</v>
      </c>
      <c r="CX98" s="27">
        <f t="shared" ca="1" si="202"/>
        <v>0</v>
      </c>
      <c r="CY98" s="27">
        <f t="shared" ca="1" si="202"/>
        <v>1</v>
      </c>
      <c r="CZ98" s="27">
        <f t="shared" ca="1" si="203"/>
        <v>0</v>
      </c>
      <c r="DA98" s="27">
        <f t="shared" ca="1" si="203"/>
        <v>0</v>
      </c>
      <c r="DB98" s="27">
        <f t="shared" ca="1" si="203"/>
        <v>0</v>
      </c>
      <c r="DC98" s="27">
        <f t="shared" ca="1" si="203"/>
        <v>0</v>
      </c>
      <c r="DD98" s="27">
        <f t="shared" ca="1" si="203"/>
        <v>0</v>
      </c>
      <c r="DE98" s="27">
        <f t="shared" ca="1" si="203"/>
        <v>0</v>
      </c>
      <c r="DF98" s="27">
        <f t="shared" ca="1" si="203"/>
        <v>0</v>
      </c>
      <c r="DG98" s="27" t="str">
        <f t="shared" ca="1" si="192"/>
        <v>-</v>
      </c>
      <c r="DH98" s="27" t="str">
        <f t="shared" ca="1" si="192"/>
        <v>-</v>
      </c>
      <c r="DI98" s="27" t="str">
        <f t="shared" ca="1" si="192"/>
        <v>-</v>
      </c>
      <c r="DJ98" s="27" t="str">
        <f t="shared" ca="1" si="192"/>
        <v>-</v>
      </c>
      <c r="DK98" s="27" t="str">
        <f t="shared" ca="1" si="192"/>
        <v>-</v>
      </c>
      <c r="DL98" s="27" t="str">
        <f t="shared" ca="1" si="189"/>
        <v>-</v>
      </c>
      <c r="DM98" s="27" t="b">
        <f t="shared" ca="1" si="189"/>
        <v>1</v>
      </c>
      <c r="DN98" s="27" t="b">
        <f t="shared" ca="1" si="189"/>
        <v>0</v>
      </c>
      <c r="DO98" s="27" t="b">
        <f t="shared" ca="1" si="189"/>
        <v>0</v>
      </c>
      <c r="DP98" s="27">
        <f t="shared" ca="1" si="189"/>
        <v>0</v>
      </c>
      <c r="DQ98" s="27" t="str">
        <f t="shared" ca="1" si="189"/>
        <v>-</v>
      </c>
      <c r="DR98" s="27" t="str">
        <f t="shared" ca="1" si="189"/>
        <v>-</v>
      </c>
      <c r="DS98" s="27" t="str">
        <f t="shared" ca="1" si="189"/>
        <v>-</v>
      </c>
      <c r="DT98" s="27" t="str">
        <f t="shared" ca="1" si="189"/>
        <v>-</v>
      </c>
      <c r="DU98" s="27" t="str">
        <f t="shared" ca="1" si="189"/>
        <v>-</v>
      </c>
      <c r="DV98" s="27" t="b">
        <f t="shared" ca="1" si="189"/>
        <v>1</v>
      </c>
      <c r="DW98" s="27" t="str">
        <f t="shared" ca="1" si="189"/>
        <v>-</v>
      </c>
      <c r="DX98" s="27">
        <f t="shared" ca="1" si="189"/>
        <v>0</v>
      </c>
      <c r="DY98" s="27" t="str">
        <f t="shared" ca="1" si="189"/>
        <v>-</v>
      </c>
      <c r="DZ98" s="27" t="str">
        <f t="shared" ca="1" si="189"/>
        <v>-</v>
      </c>
      <c r="EA98" s="27" t="str">
        <f t="shared" ca="1" si="193"/>
        <v>-</v>
      </c>
      <c r="EB98" s="27" t="str">
        <f t="shared" ca="1" si="193"/>
        <v>-</v>
      </c>
      <c r="EC98" s="27">
        <f t="shared" ca="1" si="193"/>
        <v>1</v>
      </c>
      <c r="ED98" s="27">
        <f t="shared" ca="1" si="193"/>
        <v>0</v>
      </c>
      <c r="EE98" s="27">
        <f t="shared" ca="1" si="193"/>
        <v>1</v>
      </c>
      <c r="EF98" s="27">
        <f t="shared" ca="1" si="193"/>
        <v>1</v>
      </c>
      <c r="EG98" s="27">
        <f t="shared" ca="1" si="193"/>
        <v>0</v>
      </c>
      <c r="EH98" s="27" t="str">
        <f t="shared" ca="1" si="193"/>
        <v>-</v>
      </c>
      <c r="EI98" s="27" t="str">
        <f t="shared" ca="1" si="193"/>
        <v>-</v>
      </c>
      <c r="EJ98" s="27" t="str">
        <f t="shared" ca="1" si="193"/>
        <v>-</v>
      </c>
      <c r="EK98" s="27" t="str">
        <f t="shared" ca="1" si="193"/>
        <v>-</v>
      </c>
      <c r="EL98" s="27">
        <f t="shared" ca="1" si="194"/>
        <v>1</v>
      </c>
      <c r="EM98" s="27">
        <f t="shared" ca="1" si="194"/>
        <v>1</v>
      </c>
      <c r="EN98" s="27">
        <f t="shared" ca="1" si="194"/>
        <v>1</v>
      </c>
      <c r="EO98" s="27">
        <f t="shared" ca="1" si="194"/>
        <v>0</v>
      </c>
      <c r="EP98" s="27" t="str">
        <f t="shared" ca="1" si="194"/>
        <v>-</v>
      </c>
      <c r="EQ98" s="27" t="str">
        <f t="shared" ca="1" si="194"/>
        <v>-</v>
      </c>
      <c r="ER98" s="27">
        <f t="shared" ca="1" si="194"/>
        <v>0</v>
      </c>
      <c r="ES98" s="27">
        <f t="shared" ca="1" si="194"/>
        <v>0</v>
      </c>
      <c r="ET98" s="34">
        <v>0</v>
      </c>
    </row>
    <row r="99" spans="1:150" outlineLevel="3">
      <c r="A99" s="31">
        <f t="shared" si="148"/>
        <v>94</v>
      </c>
      <c r="B99" s="37">
        <f t="shared" ca="1" si="171"/>
        <v>43</v>
      </c>
      <c r="C99">
        <f t="shared" ca="1" si="164"/>
        <v>20</v>
      </c>
      <c r="D99" t="b">
        <v>0</v>
      </c>
      <c r="E99" t="b">
        <v>0</v>
      </c>
      <c r="F99" t="b">
        <v>0</v>
      </c>
      <c r="G99" s="45">
        <f t="shared" ca="1" si="196"/>
        <v>193</v>
      </c>
      <c r="H99" s="47" t="str">
        <f ca="1">IF($CA99&lt;3,"M-M","Mat")&amp;IF($CF99=TRUE,"&amp;BBT","")&amp;IF($DX99&lt;&gt;0,"-mate EL","")&amp;IF($DM99," Aut","")&amp;IF($DN99," Win","")&amp;IF($DO99," Spr","")&amp;" Scan "&amp;$DP99&amp;" (F"&amp;3+IFERROR(1*$AP99,0)&amp;3+IFERROR(1*$AS99,0)&amp;"N"&amp;$AX99&amp;$AY99&amp;")"</f>
        <v>Mat Win Scan 3 (F33N11)</v>
      </c>
      <c r="I99" s="13" t="str">
        <f ca="1">IF(MATCH(H99,H$5:H99,0)=(COUNTA(H$5:H99)),"-","Dup")</f>
        <v>-</v>
      </c>
      <c r="J99" s="27" t="str">
        <f t="shared" ca="1" si="151"/>
        <v>-</v>
      </c>
      <c r="K99" s="27" t="str">
        <f t="shared" ca="1" si="151"/>
        <v>-</v>
      </c>
      <c r="L99" s="27" t="str">
        <f t="shared" ca="1" si="197"/>
        <v>-</v>
      </c>
      <c r="M99" s="27" t="str">
        <f t="shared" ca="1" si="197"/>
        <v>-</v>
      </c>
      <c r="N99" s="27" t="str">
        <f t="shared" ca="1" si="197"/>
        <v>-</v>
      </c>
      <c r="O99" s="27" t="str">
        <f t="shared" ca="1" si="197"/>
        <v>-</v>
      </c>
      <c r="P99" s="27" t="str">
        <f t="shared" ca="1" si="197"/>
        <v>-</v>
      </c>
      <c r="Q99" s="27">
        <f t="shared" ca="1" si="197"/>
        <v>0</v>
      </c>
      <c r="R99" s="27">
        <f t="shared" ca="1" si="197"/>
        <v>0</v>
      </c>
      <c r="S99" s="27" t="str">
        <f t="shared" ca="1" si="197"/>
        <v>-</v>
      </c>
      <c r="T99" s="27" t="str">
        <f t="shared" ca="1" si="197"/>
        <v>-</v>
      </c>
      <c r="U99" s="27">
        <f t="shared" ca="1" si="198"/>
        <v>1</v>
      </c>
      <c r="V99" s="27">
        <f t="shared" ca="1" si="197"/>
        <v>1</v>
      </c>
      <c r="W99" s="27">
        <f t="shared" ca="1" si="198"/>
        <v>1</v>
      </c>
      <c r="X99" s="27">
        <f t="shared" ca="1" si="198"/>
        <v>1</v>
      </c>
      <c r="Y99" s="27" t="str">
        <f t="shared" ca="1" si="198"/>
        <v>-</v>
      </c>
      <c r="Z99" s="27">
        <f t="shared" ca="1" si="198"/>
        <v>1</v>
      </c>
      <c r="AA99" s="27" t="str">
        <f t="shared" ca="1" si="198"/>
        <v>-</v>
      </c>
      <c r="AB99" s="27" t="str">
        <f t="shared" ca="1" si="198"/>
        <v>-</v>
      </c>
      <c r="AC99" s="27">
        <f t="shared" ca="1" si="198"/>
        <v>1</v>
      </c>
      <c r="AD99" s="27">
        <f t="shared" ca="1" si="198"/>
        <v>1</v>
      </c>
      <c r="AE99" s="27" t="str">
        <f t="shared" ca="1" si="198"/>
        <v>-</v>
      </c>
      <c r="AF99" s="27" t="str">
        <f t="shared" ca="1" si="198"/>
        <v>-</v>
      </c>
      <c r="AG99" s="27" t="str">
        <f t="shared" ca="1" si="198"/>
        <v>-</v>
      </c>
      <c r="AH99" s="27" t="str">
        <f t="shared" ca="1" si="198"/>
        <v>-</v>
      </c>
      <c r="AI99" s="27" t="str">
        <f t="shared" ca="1" si="198"/>
        <v>-</v>
      </c>
      <c r="AJ99" s="27" t="str">
        <f t="shared" ca="1" si="199"/>
        <v>-</v>
      </c>
      <c r="AK99" s="27" t="str">
        <f t="shared" ca="1" si="199"/>
        <v>-</v>
      </c>
      <c r="AL99" s="27" t="str">
        <f t="shared" ca="1" si="199"/>
        <v>-</v>
      </c>
      <c r="AM99" s="27" t="str">
        <f t="shared" ca="1" si="199"/>
        <v>-</v>
      </c>
      <c r="AN99" s="27" t="str">
        <f t="shared" ca="1" si="199"/>
        <v>-</v>
      </c>
      <c r="AO99" s="27" t="str">
        <f t="shared" ca="1" si="186"/>
        <v>-</v>
      </c>
      <c r="AP99" s="27" t="str">
        <f t="shared" ca="1" si="186"/>
        <v>-</v>
      </c>
      <c r="AQ99" s="27" t="str">
        <f t="shared" ca="1" si="186"/>
        <v>-</v>
      </c>
      <c r="AR99" s="27" t="str">
        <f t="shared" ca="1" si="186"/>
        <v>-</v>
      </c>
      <c r="AS99" s="27" t="str">
        <f t="shared" ca="1" si="186"/>
        <v>-</v>
      </c>
      <c r="AT99" s="27" t="str">
        <f t="shared" ca="1" si="190"/>
        <v>-</v>
      </c>
      <c r="AU99" s="27" t="str">
        <f t="shared" ca="1" si="190"/>
        <v>-</v>
      </c>
      <c r="AV99" s="27" t="str">
        <f t="shared" ca="1" si="190"/>
        <v>-</v>
      </c>
      <c r="AW99" s="27" t="str">
        <f t="shared" ca="1" si="190"/>
        <v>-</v>
      </c>
      <c r="AX99" s="50">
        <f t="shared" ca="1" si="195"/>
        <v>1</v>
      </c>
      <c r="AY99" s="50">
        <f t="shared" ca="1" si="170"/>
        <v>1</v>
      </c>
      <c r="AZ99" s="27">
        <f t="shared" ca="1" si="187"/>
        <v>0</v>
      </c>
      <c r="BA99" s="27">
        <f t="shared" ca="1" si="187"/>
        <v>1</v>
      </c>
      <c r="BB99" s="27">
        <f t="shared" ca="1" si="187"/>
        <v>-1</v>
      </c>
      <c r="BC99" s="27" t="str">
        <f t="shared" ca="1" si="188"/>
        <v>-</v>
      </c>
      <c r="BD99" s="27" t="str">
        <f t="shared" ca="1" si="188"/>
        <v>-</v>
      </c>
      <c r="BE99" s="27" t="str">
        <f t="shared" ca="1" si="188"/>
        <v>-</v>
      </c>
      <c r="BF99" s="27" t="str">
        <f t="shared" ca="1" si="188"/>
        <v>-</v>
      </c>
      <c r="BG99" s="27" t="str">
        <f t="shared" ca="1" si="188"/>
        <v>-</v>
      </c>
      <c r="BH99" s="27">
        <f t="shared" ca="1" si="188"/>
        <v>0.3</v>
      </c>
      <c r="BI99" s="27">
        <f t="shared" ca="1" si="188"/>
        <v>0.7</v>
      </c>
      <c r="BJ99" s="27">
        <f t="shared" ca="1" si="188"/>
        <v>-0.4</v>
      </c>
      <c r="BK99" s="27">
        <f t="shared" ca="1" si="188"/>
        <v>1.5</v>
      </c>
      <c r="BL99" s="27" t="str">
        <f t="shared" ca="1" si="191"/>
        <v>-</v>
      </c>
      <c r="BM99" s="27" t="str">
        <f t="shared" ca="1" si="191"/>
        <v>-</v>
      </c>
      <c r="BN99" s="27">
        <f t="shared" ca="1" si="200"/>
        <v>12</v>
      </c>
      <c r="BO99" s="27">
        <f t="shared" ca="1" si="200"/>
        <v>12</v>
      </c>
      <c r="BP99" s="27">
        <f t="shared" ca="1" si="200"/>
        <v>144</v>
      </c>
      <c r="BQ99" s="27">
        <f t="shared" ca="1" si="200"/>
        <v>144</v>
      </c>
      <c r="BR99" s="27" t="str">
        <f t="shared" ca="1" si="200"/>
        <v>-</v>
      </c>
      <c r="BS99" s="27" t="str">
        <f t="shared" ca="1" si="200"/>
        <v>-</v>
      </c>
      <c r="BT99" s="27" t="str">
        <f t="shared" ca="1" si="200"/>
        <v>-</v>
      </c>
      <c r="BU99" s="27" t="str">
        <f t="shared" ca="1" si="200"/>
        <v>-</v>
      </c>
      <c r="BV99" s="27" t="str">
        <f t="shared" ca="1" si="200"/>
        <v>-</v>
      </c>
      <c r="BW99" s="27" t="str">
        <f t="shared" ca="1" si="200"/>
        <v>-</v>
      </c>
      <c r="BX99" s="27" t="str">
        <f t="shared" ca="1" si="200"/>
        <v>-</v>
      </c>
      <c r="BY99" s="27" t="str">
        <f t="shared" ca="1" si="200"/>
        <v>-</v>
      </c>
      <c r="BZ99" s="27" t="str">
        <f t="shared" ca="1" si="200"/>
        <v>-</v>
      </c>
      <c r="CA99" s="27">
        <f t="shared" ca="1" si="200"/>
        <v>5</v>
      </c>
      <c r="CB99" s="27" t="str">
        <f t="shared" ca="1" si="200"/>
        <v>-</v>
      </c>
      <c r="CC99" s="27" t="str">
        <f t="shared" ca="1" si="200"/>
        <v>-</v>
      </c>
      <c r="CD99" s="27" t="str">
        <f t="shared" ca="1" si="201"/>
        <v>-</v>
      </c>
      <c r="CE99" s="27" t="str">
        <f t="shared" ca="1" si="201"/>
        <v>-</v>
      </c>
      <c r="CF99" s="27" t="str">
        <f t="shared" ca="1" si="201"/>
        <v>-</v>
      </c>
      <c r="CG99" s="27" t="str">
        <f t="shared" ca="1" si="201"/>
        <v>-</v>
      </c>
      <c r="CH99" s="27">
        <f t="shared" ca="1" si="201"/>
        <v>0</v>
      </c>
      <c r="CI99" s="27" t="str">
        <f t="shared" ca="1" si="201"/>
        <v>-</v>
      </c>
      <c r="CJ99" s="27">
        <f t="shared" ca="1" si="201"/>
        <v>1</v>
      </c>
      <c r="CK99" s="27">
        <f t="shared" ca="1" si="201"/>
        <v>0</v>
      </c>
      <c r="CL99" s="27">
        <f t="shared" ca="1" si="201"/>
        <v>1</v>
      </c>
      <c r="CM99" s="27">
        <f t="shared" ca="1" si="201"/>
        <v>1</v>
      </c>
      <c r="CN99" s="27">
        <f t="shared" ca="1" si="202"/>
        <v>1</v>
      </c>
      <c r="CO99" s="27">
        <f t="shared" ca="1" si="202"/>
        <v>0</v>
      </c>
      <c r="CP99" s="27">
        <f t="shared" ca="1" si="202"/>
        <v>0</v>
      </c>
      <c r="CQ99" s="27">
        <f t="shared" ca="1" si="202"/>
        <v>0</v>
      </c>
      <c r="CR99" s="27">
        <f t="shared" ca="1" si="202"/>
        <v>-1.29</v>
      </c>
      <c r="CS99" s="27">
        <f t="shared" ca="1" si="202"/>
        <v>0.95</v>
      </c>
      <c r="CT99" s="27">
        <f t="shared" ca="1" si="202"/>
        <v>-1.67</v>
      </c>
      <c r="CU99" s="27">
        <f t="shared" ca="1" si="202"/>
        <v>0.05</v>
      </c>
      <c r="CV99" s="27">
        <f t="shared" ca="1" si="202"/>
        <v>0.22</v>
      </c>
      <c r="CW99" s="27">
        <f t="shared" ca="1" si="202"/>
        <v>-0.37</v>
      </c>
      <c r="CX99" s="27">
        <f t="shared" ca="1" si="202"/>
        <v>0</v>
      </c>
      <c r="CY99" s="27">
        <f t="shared" ca="1" si="202"/>
        <v>1</v>
      </c>
      <c r="CZ99" s="27">
        <f t="shared" ca="1" si="203"/>
        <v>0</v>
      </c>
      <c r="DA99" s="27">
        <f t="shared" ca="1" si="203"/>
        <v>0</v>
      </c>
      <c r="DB99" s="27">
        <f t="shared" ca="1" si="203"/>
        <v>0</v>
      </c>
      <c r="DC99" s="27">
        <f t="shared" ca="1" si="203"/>
        <v>0</v>
      </c>
      <c r="DD99" s="27">
        <f t="shared" ca="1" si="203"/>
        <v>0</v>
      </c>
      <c r="DE99" s="27">
        <f t="shared" ca="1" si="203"/>
        <v>0</v>
      </c>
      <c r="DF99" s="27">
        <f t="shared" ca="1" si="203"/>
        <v>0</v>
      </c>
      <c r="DG99" s="27" t="str">
        <f t="shared" ca="1" si="192"/>
        <v>-</v>
      </c>
      <c r="DH99" s="27" t="str">
        <f t="shared" ca="1" si="192"/>
        <v>-</v>
      </c>
      <c r="DI99" s="27" t="str">
        <f t="shared" ca="1" si="192"/>
        <v>-</v>
      </c>
      <c r="DJ99" s="27" t="str">
        <f t="shared" ca="1" si="192"/>
        <v>-</v>
      </c>
      <c r="DK99" s="27" t="str">
        <f t="shared" ca="1" si="192"/>
        <v>-</v>
      </c>
      <c r="DL99" s="27" t="str">
        <f t="shared" ca="1" si="189"/>
        <v>-</v>
      </c>
      <c r="DM99" s="27" t="b">
        <f t="shared" ca="1" si="189"/>
        <v>0</v>
      </c>
      <c r="DN99" s="27" t="b">
        <f t="shared" ca="1" si="189"/>
        <v>1</v>
      </c>
      <c r="DO99" s="27" t="b">
        <f t="shared" ca="1" si="189"/>
        <v>0</v>
      </c>
      <c r="DP99" s="27">
        <f t="shared" ca="1" si="189"/>
        <v>3</v>
      </c>
      <c r="DQ99" s="27" t="str">
        <f t="shared" ca="1" si="189"/>
        <v>-</v>
      </c>
      <c r="DR99" s="27" t="str">
        <f t="shared" ca="1" si="189"/>
        <v>-</v>
      </c>
      <c r="DS99" s="27" t="str">
        <f t="shared" ca="1" si="189"/>
        <v>-</v>
      </c>
      <c r="DT99" s="27" t="str">
        <f t="shared" ca="1" si="189"/>
        <v>-</v>
      </c>
      <c r="DU99" s="27" t="str">
        <f t="shared" ca="1" si="189"/>
        <v>-</v>
      </c>
      <c r="DV99" s="27" t="b">
        <f t="shared" ca="1" si="189"/>
        <v>1</v>
      </c>
      <c r="DW99" s="27" t="str">
        <f t="shared" ca="1" si="189"/>
        <v>-</v>
      </c>
      <c r="DX99" s="27">
        <f t="shared" ca="1" si="189"/>
        <v>0</v>
      </c>
      <c r="DY99" s="27" t="str">
        <f t="shared" ca="1" si="189"/>
        <v>-</v>
      </c>
      <c r="DZ99" s="27" t="str">
        <f t="shared" ca="1" si="189"/>
        <v>-</v>
      </c>
      <c r="EA99" s="27" t="str">
        <f t="shared" ca="1" si="193"/>
        <v>-</v>
      </c>
      <c r="EB99" s="27" t="str">
        <f t="shared" ca="1" si="193"/>
        <v>-</v>
      </c>
      <c r="EC99" s="27">
        <f t="shared" ca="1" si="193"/>
        <v>1</v>
      </c>
      <c r="ED99" s="27">
        <f t="shared" ca="1" si="193"/>
        <v>0</v>
      </c>
      <c r="EE99" s="27">
        <f t="shared" ca="1" si="193"/>
        <v>1</v>
      </c>
      <c r="EF99" s="27">
        <f t="shared" ca="1" si="193"/>
        <v>1</v>
      </c>
      <c r="EG99" s="27">
        <f t="shared" ca="1" si="193"/>
        <v>0</v>
      </c>
      <c r="EH99" s="27" t="str">
        <f t="shared" ca="1" si="193"/>
        <v>-</v>
      </c>
      <c r="EI99" s="27" t="str">
        <f t="shared" ca="1" si="193"/>
        <v>-</v>
      </c>
      <c r="EJ99" s="27" t="str">
        <f t="shared" ca="1" si="193"/>
        <v>-</v>
      </c>
      <c r="EK99" s="27" t="str">
        <f t="shared" ca="1" si="193"/>
        <v>-</v>
      </c>
      <c r="EL99" s="27">
        <f t="shared" ca="1" si="194"/>
        <v>1</v>
      </c>
      <c r="EM99" s="27">
        <f t="shared" ca="1" si="194"/>
        <v>1</v>
      </c>
      <c r="EN99" s="27">
        <f t="shared" ca="1" si="194"/>
        <v>1</v>
      </c>
      <c r="EO99" s="27">
        <f t="shared" ca="1" si="194"/>
        <v>0</v>
      </c>
      <c r="EP99" s="27" t="str">
        <f t="shared" ca="1" si="194"/>
        <v>-</v>
      </c>
      <c r="EQ99" s="27" t="str">
        <f t="shared" ca="1" si="194"/>
        <v>-</v>
      </c>
      <c r="ER99" s="27">
        <f t="shared" ca="1" si="194"/>
        <v>0</v>
      </c>
      <c r="ES99" s="27">
        <f t="shared" ca="1" si="194"/>
        <v>0</v>
      </c>
      <c r="ET99" s="34">
        <v>0</v>
      </c>
    </row>
    <row r="100" spans="1:150" outlineLevel="3">
      <c r="A100" s="31">
        <f t="shared" si="148"/>
        <v>95</v>
      </c>
      <c r="B100" s="37">
        <f t="shared" ca="1" si="171"/>
        <v>44</v>
      </c>
      <c r="C100">
        <f t="shared" ca="1" si="164"/>
        <v>20</v>
      </c>
      <c r="D100" t="b">
        <v>0</v>
      </c>
      <c r="E100" t="b">
        <v>0</v>
      </c>
      <c r="F100" t="b">
        <v>0</v>
      </c>
      <c r="G100" s="45">
        <f t="shared" ca="1" si="196"/>
        <v>193</v>
      </c>
      <c r="H100" s="47" t="str">
        <f ca="1">IF($CA100&lt;3,"M-M","Mat")&amp;IF($CF100=TRUE,"&amp;BBT","")&amp;IF($DX100&lt;&gt;0,"-mate EL","")&amp;IF($DM100," Aut","")&amp;IF($DN100," Win","")&amp;IF($DO100," Spr","")&amp;" Scan "&amp;$DP100&amp;" (F"&amp;3+IFERROR(1*$AP100,0)&amp;3+IFERROR(1*$AS100,0)&amp;"N"&amp;$AX100&amp;$AY100&amp;")"</f>
        <v>Mat Win Scan 2 (F33N11)</v>
      </c>
      <c r="I100" s="13" t="str">
        <f ca="1">IF(MATCH(H100,H$5:H100,0)=(COUNTA(H$5:H100)),"-","Dup")</f>
        <v>-</v>
      </c>
      <c r="J100" s="27" t="str">
        <f t="shared" ca="1" si="151"/>
        <v>-</v>
      </c>
      <c r="K100" s="27" t="str">
        <f t="shared" ca="1" si="151"/>
        <v>-</v>
      </c>
      <c r="L100" s="27" t="str">
        <f t="shared" ca="1" si="197"/>
        <v>-</v>
      </c>
      <c r="M100" s="27" t="str">
        <f t="shared" ca="1" si="197"/>
        <v>-</v>
      </c>
      <c r="N100" s="27" t="str">
        <f t="shared" ca="1" si="197"/>
        <v>-</v>
      </c>
      <c r="O100" s="27" t="str">
        <f t="shared" ca="1" si="197"/>
        <v>-</v>
      </c>
      <c r="P100" s="27" t="str">
        <f t="shared" ca="1" si="197"/>
        <v>-</v>
      </c>
      <c r="Q100" s="27">
        <f t="shared" ca="1" si="197"/>
        <v>0</v>
      </c>
      <c r="R100" s="27">
        <f t="shared" ca="1" si="197"/>
        <v>0</v>
      </c>
      <c r="S100" s="27" t="str">
        <f t="shared" ca="1" si="197"/>
        <v>-</v>
      </c>
      <c r="T100" s="27" t="str">
        <f t="shared" ca="1" si="197"/>
        <v>-</v>
      </c>
      <c r="U100" s="27">
        <f t="shared" ca="1" si="198"/>
        <v>1</v>
      </c>
      <c r="V100" s="27">
        <f t="shared" ca="1" si="197"/>
        <v>1</v>
      </c>
      <c r="W100" s="27">
        <f t="shared" ca="1" si="198"/>
        <v>1</v>
      </c>
      <c r="X100" s="27">
        <f t="shared" ca="1" si="198"/>
        <v>1</v>
      </c>
      <c r="Y100" s="27" t="str">
        <f t="shared" ca="1" si="198"/>
        <v>-</v>
      </c>
      <c r="Z100" s="27">
        <f t="shared" ca="1" si="198"/>
        <v>1</v>
      </c>
      <c r="AA100" s="27" t="str">
        <f t="shared" ca="1" si="198"/>
        <v>-</v>
      </c>
      <c r="AB100" s="27" t="str">
        <f t="shared" ca="1" si="198"/>
        <v>-</v>
      </c>
      <c r="AC100" s="27">
        <f t="shared" ca="1" si="198"/>
        <v>1</v>
      </c>
      <c r="AD100" s="27">
        <f t="shared" ca="1" si="198"/>
        <v>1</v>
      </c>
      <c r="AE100" s="27" t="str">
        <f t="shared" ca="1" si="198"/>
        <v>-</v>
      </c>
      <c r="AF100" s="27" t="str">
        <f t="shared" ca="1" si="198"/>
        <v>-</v>
      </c>
      <c r="AG100" s="27" t="str">
        <f t="shared" ca="1" si="198"/>
        <v>-</v>
      </c>
      <c r="AH100" s="27" t="str">
        <f t="shared" ca="1" si="198"/>
        <v>-</v>
      </c>
      <c r="AI100" s="27" t="str">
        <f t="shared" ca="1" si="198"/>
        <v>-</v>
      </c>
      <c r="AJ100" s="27" t="str">
        <f t="shared" ca="1" si="199"/>
        <v>-</v>
      </c>
      <c r="AK100" s="27" t="str">
        <f t="shared" ca="1" si="199"/>
        <v>-</v>
      </c>
      <c r="AL100" s="27" t="str">
        <f t="shared" ca="1" si="199"/>
        <v>-</v>
      </c>
      <c r="AM100" s="27" t="str">
        <f t="shared" ca="1" si="199"/>
        <v>-</v>
      </c>
      <c r="AN100" s="27" t="str">
        <f t="shared" ca="1" si="199"/>
        <v>-</v>
      </c>
      <c r="AO100" s="27" t="str">
        <f t="shared" ca="1" si="186"/>
        <v>-</v>
      </c>
      <c r="AP100" s="27" t="str">
        <f t="shared" ca="1" si="186"/>
        <v>-</v>
      </c>
      <c r="AQ100" s="27" t="str">
        <f t="shared" ca="1" si="186"/>
        <v>-</v>
      </c>
      <c r="AR100" s="27" t="str">
        <f t="shared" ca="1" si="186"/>
        <v>-</v>
      </c>
      <c r="AS100" s="27" t="str">
        <f t="shared" ca="1" si="186"/>
        <v>-</v>
      </c>
      <c r="AT100" s="27" t="str">
        <f t="shared" ca="1" si="190"/>
        <v>-</v>
      </c>
      <c r="AU100" s="27" t="str">
        <f t="shared" ca="1" si="190"/>
        <v>-</v>
      </c>
      <c r="AV100" s="27" t="str">
        <f t="shared" ca="1" si="190"/>
        <v>-</v>
      </c>
      <c r="AW100" s="27" t="str">
        <f t="shared" ca="1" si="190"/>
        <v>-</v>
      </c>
      <c r="AX100" s="50">
        <f t="shared" ca="1" si="195"/>
        <v>1</v>
      </c>
      <c r="AY100" s="50">
        <f t="shared" ca="1" si="170"/>
        <v>1</v>
      </c>
      <c r="AZ100" s="27">
        <f t="shared" ca="1" si="187"/>
        <v>0</v>
      </c>
      <c r="BA100" s="27">
        <f t="shared" ca="1" si="187"/>
        <v>1</v>
      </c>
      <c r="BB100" s="27">
        <f t="shared" ca="1" si="187"/>
        <v>-1</v>
      </c>
      <c r="BC100" s="27" t="str">
        <f t="shared" ca="1" si="188"/>
        <v>-</v>
      </c>
      <c r="BD100" s="27" t="str">
        <f t="shared" ca="1" si="188"/>
        <v>-</v>
      </c>
      <c r="BE100" s="27" t="str">
        <f t="shared" ca="1" si="188"/>
        <v>-</v>
      </c>
      <c r="BF100" s="27" t="str">
        <f t="shared" ca="1" si="188"/>
        <v>-</v>
      </c>
      <c r="BG100" s="27" t="str">
        <f t="shared" ca="1" si="188"/>
        <v>-</v>
      </c>
      <c r="BH100" s="27">
        <f t="shared" ca="1" si="188"/>
        <v>0.3</v>
      </c>
      <c r="BI100" s="27">
        <f t="shared" ca="1" si="188"/>
        <v>0.7</v>
      </c>
      <c r="BJ100" s="27">
        <f t="shared" ca="1" si="188"/>
        <v>-0.4</v>
      </c>
      <c r="BK100" s="27">
        <f t="shared" ca="1" si="188"/>
        <v>1.5</v>
      </c>
      <c r="BL100" s="27" t="str">
        <f t="shared" ca="1" si="191"/>
        <v>-</v>
      </c>
      <c r="BM100" s="27" t="str">
        <f t="shared" ca="1" si="191"/>
        <v>-</v>
      </c>
      <c r="BN100" s="27">
        <f t="shared" ca="1" si="200"/>
        <v>12</v>
      </c>
      <c r="BO100" s="27">
        <f t="shared" ca="1" si="200"/>
        <v>12</v>
      </c>
      <c r="BP100" s="27">
        <f t="shared" ca="1" si="200"/>
        <v>144</v>
      </c>
      <c r="BQ100" s="27">
        <f t="shared" ca="1" si="200"/>
        <v>144</v>
      </c>
      <c r="BR100" s="27" t="str">
        <f t="shared" ca="1" si="200"/>
        <v>-</v>
      </c>
      <c r="BS100" s="27" t="str">
        <f t="shared" ca="1" si="200"/>
        <v>-</v>
      </c>
      <c r="BT100" s="27" t="str">
        <f t="shared" ca="1" si="200"/>
        <v>-</v>
      </c>
      <c r="BU100" s="27" t="str">
        <f t="shared" ca="1" si="200"/>
        <v>-</v>
      </c>
      <c r="BV100" s="27" t="str">
        <f t="shared" ca="1" si="200"/>
        <v>-</v>
      </c>
      <c r="BW100" s="27" t="str">
        <f t="shared" ca="1" si="200"/>
        <v>-</v>
      </c>
      <c r="BX100" s="27" t="str">
        <f t="shared" ca="1" si="200"/>
        <v>-</v>
      </c>
      <c r="BY100" s="27" t="str">
        <f t="shared" ca="1" si="200"/>
        <v>-</v>
      </c>
      <c r="BZ100" s="27" t="str">
        <f t="shared" ca="1" si="200"/>
        <v>-</v>
      </c>
      <c r="CA100" s="27">
        <f t="shared" ca="1" si="200"/>
        <v>5</v>
      </c>
      <c r="CB100" s="27" t="str">
        <f t="shared" ca="1" si="200"/>
        <v>-</v>
      </c>
      <c r="CC100" s="27" t="str">
        <f t="shared" ca="1" si="200"/>
        <v>-</v>
      </c>
      <c r="CD100" s="27" t="str">
        <f t="shared" ca="1" si="201"/>
        <v>-</v>
      </c>
      <c r="CE100" s="27" t="str">
        <f t="shared" ca="1" si="201"/>
        <v>-</v>
      </c>
      <c r="CF100" s="27" t="str">
        <f t="shared" ca="1" si="201"/>
        <v>-</v>
      </c>
      <c r="CG100" s="27" t="str">
        <f t="shared" ca="1" si="201"/>
        <v>-</v>
      </c>
      <c r="CH100" s="27">
        <f t="shared" ca="1" si="201"/>
        <v>0</v>
      </c>
      <c r="CI100" s="27" t="str">
        <f t="shared" ca="1" si="201"/>
        <v>-</v>
      </c>
      <c r="CJ100" s="27">
        <f t="shared" ca="1" si="201"/>
        <v>1</v>
      </c>
      <c r="CK100" s="27">
        <f t="shared" ca="1" si="201"/>
        <v>0</v>
      </c>
      <c r="CL100" s="27">
        <f t="shared" ca="1" si="201"/>
        <v>1</v>
      </c>
      <c r="CM100" s="27">
        <f t="shared" ca="1" si="201"/>
        <v>1</v>
      </c>
      <c r="CN100" s="27">
        <f t="shared" ca="1" si="202"/>
        <v>1</v>
      </c>
      <c r="CO100" s="27">
        <f t="shared" ca="1" si="202"/>
        <v>0</v>
      </c>
      <c r="CP100" s="27">
        <f t="shared" ca="1" si="202"/>
        <v>0</v>
      </c>
      <c r="CQ100" s="27">
        <f t="shared" ca="1" si="202"/>
        <v>0</v>
      </c>
      <c r="CR100" s="27">
        <f t="shared" ca="1" si="202"/>
        <v>-1.29</v>
      </c>
      <c r="CS100" s="27">
        <f t="shared" ca="1" si="202"/>
        <v>0.95</v>
      </c>
      <c r="CT100" s="27">
        <f t="shared" ca="1" si="202"/>
        <v>-1.67</v>
      </c>
      <c r="CU100" s="27">
        <f t="shared" ca="1" si="202"/>
        <v>0.05</v>
      </c>
      <c r="CV100" s="27">
        <f t="shared" ca="1" si="202"/>
        <v>0.22</v>
      </c>
      <c r="CW100" s="27">
        <f t="shared" ca="1" si="202"/>
        <v>-0.37</v>
      </c>
      <c r="CX100" s="27">
        <f t="shared" ca="1" si="202"/>
        <v>0</v>
      </c>
      <c r="CY100" s="27">
        <f t="shared" ca="1" si="202"/>
        <v>1</v>
      </c>
      <c r="CZ100" s="27">
        <f t="shared" ca="1" si="203"/>
        <v>0</v>
      </c>
      <c r="DA100" s="27">
        <f t="shared" ca="1" si="203"/>
        <v>0</v>
      </c>
      <c r="DB100" s="27">
        <f t="shared" ca="1" si="203"/>
        <v>0</v>
      </c>
      <c r="DC100" s="27">
        <f t="shared" ca="1" si="203"/>
        <v>0</v>
      </c>
      <c r="DD100" s="27">
        <f t="shared" ca="1" si="203"/>
        <v>0</v>
      </c>
      <c r="DE100" s="27">
        <f t="shared" ca="1" si="203"/>
        <v>0</v>
      </c>
      <c r="DF100" s="27">
        <f t="shared" ca="1" si="203"/>
        <v>0</v>
      </c>
      <c r="DG100" s="27" t="str">
        <f t="shared" ca="1" si="192"/>
        <v>-</v>
      </c>
      <c r="DH100" s="27" t="str">
        <f t="shared" ca="1" si="192"/>
        <v>-</v>
      </c>
      <c r="DI100" s="27" t="str">
        <f t="shared" ca="1" si="192"/>
        <v>-</v>
      </c>
      <c r="DJ100" s="27" t="str">
        <f t="shared" ca="1" si="192"/>
        <v>-</v>
      </c>
      <c r="DK100" s="27" t="str">
        <f t="shared" ca="1" si="192"/>
        <v>-</v>
      </c>
      <c r="DL100" s="27" t="str">
        <f t="shared" ca="1" si="189"/>
        <v>-</v>
      </c>
      <c r="DM100" s="27" t="b">
        <f t="shared" ca="1" si="189"/>
        <v>0</v>
      </c>
      <c r="DN100" s="27" t="b">
        <f t="shared" ca="1" si="189"/>
        <v>1</v>
      </c>
      <c r="DO100" s="27" t="b">
        <f t="shared" ca="1" si="189"/>
        <v>0</v>
      </c>
      <c r="DP100" s="27">
        <f t="shared" ca="1" si="189"/>
        <v>2</v>
      </c>
      <c r="DQ100" s="27" t="str">
        <f t="shared" ca="1" si="189"/>
        <v>-</v>
      </c>
      <c r="DR100" s="27" t="str">
        <f t="shared" ca="1" si="189"/>
        <v>-</v>
      </c>
      <c r="DS100" s="27" t="str">
        <f t="shared" ca="1" si="189"/>
        <v>-</v>
      </c>
      <c r="DT100" s="27" t="str">
        <f t="shared" ca="1" si="189"/>
        <v>-</v>
      </c>
      <c r="DU100" s="27" t="str">
        <f t="shared" ca="1" si="189"/>
        <v>-</v>
      </c>
      <c r="DV100" s="27" t="b">
        <f t="shared" ca="1" si="189"/>
        <v>1</v>
      </c>
      <c r="DW100" s="27" t="str">
        <f t="shared" ca="1" si="189"/>
        <v>-</v>
      </c>
      <c r="DX100" s="27">
        <f t="shared" ca="1" si="189"/>
        <v>0</v>
      </c>
      <c r="DY100" s="27" t="str">
        <f t="shared" ca="1" si="189"/>
        <v>-</v>
      </c>
      <c r="DZ100" s="27" t="str">
        <f t="shared" ca="1" si="189"/>
        <v>-</v>
      </c>
      <c r="EA100" s="27" t="str">
        <f t="shared" ca="1" si="193"/>
        <v>-</v>
      </c>
      <c r="EB100" s="27" t="str">
        <f t="shared" ca="1" si="193"/>
        <v>-</v>
      </c>
      <c r="EC100" s="27">
        <f t="shared" ca="1" si="193"/>
        <v>1</v>
      </c>
      <c r="ED100" s="27">
        <f t="shared" ca="1" si="193"/>
        <v>0</v>
      </c>
      <c r="EE100" s="27">
        <f t="shared" ca="1" si="193"/>
        <v>1</v>
      </c>
      <c r="EF100" s="27">
        <f t="shared" ca="1" si="193"/>
        <v>1</v>
      </c>
      <c r="EG100" s="27">
        <f t="shared" ca="1" si="193"/>
        <v>0</v>
      </c>
      <c r="EH100" s="27" t="str">
        <f t="shared" ca="1" si="193"/>
        <v>-</v>
      </c>
      <c r="EI100" s="27" t="str">
        <f t="shared" ca="1" si="193"/>
        <v>-</v>
      </c>
      <c r="EJ100" s="27" t="str">
        <f t="shared" ca="1" si="193"/>
        <v>-</v>
      </c>
      <c r="EK100" s="27" t="str">
        <f t="shared" ca="1" si="193"/>
        <v>-</v>
      </c>
      <c r="EL100" s="27">
        <f t="shared" ca="1" si="194"/>
        <v>1</v>
      </c>
      <c r="EM100" s="27">
        <f t="shared" ca="1" si="194"/>
        <v>1</v>
      </c>
      <c r="EN100" s="27">
        <f t="shared" ca="1" si="194"/>
        <v>1</v>
      </c>
      <c r="EO100" s="27">
        <f t="shared" ca="1" si="194"/>
        <v>0</v>
      </c>
      <c r="EP100" s="27" t="str">
        <f t="shared" ca="1" si="194"/>
        <v>-</v>
      </c>
      <c r="EQ100" s="27" t="str">
        <f t="shared" ca="1" si="194"/>
        <v>-</v>
      </c>
      <c r="ER100" s="27">
        <f t="shared" ca="1" si="194"/>
        <v>0</v>
      </c>
      <c r="ES100" s="27">
        <f t="shared" ca="1" si="194"/>
        <v>0</v>
      </c>
      <c r="ET100" s="34">
        <v>0</v>
      </c>
    </row>
    <row r="101" spans="1:150" outlineLevel="3">
      <c r="A101" s="31">
        <f t="shared" si="148"/>
        <v>96</v>
      </c>
      <c r="B101" s="37">
        <f t="shared" ca="1" si="171"/>
        <v>45</v>
      </c>
      <c r="C101">
        <f t="shared" ca="1" si="164"/>
        <v>20</v>
      </c>
      <c r="D101" t="b">
        <v>0</v>
      </c>
      <c r="E101" t="b">
        <v>0</v>
      </c>
      <c r="F101" t="b">
        <v>0</v>
      </c>
      <c r="G101" s="45">
        <f t="shared" ca="1" si="196"/>
        <v>29</v>
      </c>
      <c r="H101" s="47" t="str">
        <f ca="1">IF($CA101&lt;3,"M-M","Mat")&amp;IF($CF101=TRUE,"&amp;BBT","")&amp;IF($DX101&lt;&gt;0,"-mate EL","")&amp;IF($DM101," Aut","")&amp;IF($DN101," Win","")&amp;IF($DO101," Spr","")&amp;" Scan "&amp;$DP101&amp;" (F"&amp;3+IFERROR(1*$AP101,0)&amp;3+IFERROR(1*$AS101,0)&amp;"N"&amp;$AX101&amp;$AY101&amp;")"</f>
        <v>Mat Win Scan 1 (F33N11)</v>
      </c>
      <c r="I101" s="13" t="str">
        <f ca="1">IF(MATCH(H101,H$5:H101,0)=(COUNTA(H$5:H101)),"-","Dup")</f>
        <v>-</v>
      </c>
      <c r="J101" s="27" t="str">
        <f t="shared" ca="1" si="151"/>
        <v>-</v>
      </c>
      <c r="K101" s="27" t="str">
        <f t="shared" ca="1" si="151"/>
        <v>-</v>
      </c>
      <c r="L101" s="27" t="str">
        <f t="shared" ca="1" si="197"/>
        <v>-</v>
      </c>
      <c r="M101" s="27" t="str">
        <f t="shared" ca="1" si="197"/>
        <v>-</v>
      </c>
      <c r="N101" s="27" t="str">
        <f t="shared" ca="1" si="197"/>
        <v>-</v>
      </c>
      <c r="O101" s="27" t="str">
        <f t="shared" ca="1" si="197"/>
        <v>-</v>
      </c>
      <c r="P101" s="27" t="str">
        <f t="shared" ca="1" si="197"/>
        <v>-</v>
      </c>
      <c r="Q101" s="27">
        <f t="shared" ca="1" si="197"/>
        <v>0</v>
      </c>
      <c r="R101" s="27">
        <f t="shared" ca="1" si="197"/>
        <v>0</v>
      </c>
      <c r="S101" s="27" t="str">
        <f t="shared" ca="1" si="197"/>
        <v>-</v>
      </c>
      <c r="T101" s="27" t="str">
        <f t="shared" ca="1" si="197"/>
        <v>-</v>
      </c>
      <c r="U101" s="27">
        <f t="shared" ca="1" si="198"/>
        <v>1</v>
      </c>
      <c r="V101" s="27">
        <f t="shared" ca="1" si="197"/>
        <v>1</v>
      </c>
      <c r="W101" s="27">
        <f t="shared" ca="1" si="198"/>
        <v>1</v>
      </c>
      <c r="X101" s="27">
        <f t="shared" ca="1" si="198"/>
        <v>1</v>
      </c>
      <c r="Y101" s="27" t="str">
        <f t="shared" ca="1" si="198"/>
        <v>-</v>
      </c>
      <c r="Z101" s="27">
        <f t="shared" ca="1" si="198"/>
        <v>1</v>
      </c>
      <c r="AA101" s="27" t="str">
        <f t="shared" ca="1" si="198"/>
        <v>-</v>
      </c>
      <c r="AB101" s="27" t="str">
        <f t="shared" ca="1" si="198"/>
        <v>-</v>
      </c>
      <c r="AC101" s="27">
        <f t="shared" ca="1" si="198"/>
        <v>1</v>
      </c>
      <c r="AD101" s="27">
        <f t="shared" ca="1" si="198"/>
        <v>1</v>
      </c>
      <c r="AE101" s="27" t="str">
        <f t="shared" ca="1" si="198"/>
        <v>-</v>
      </c>
      <c r="AF101" s="27" t="str">
        <f t="shared" ca="1" si="198"/>
        <v>-</v>
      </c>
      <c r="AG101" s="27" t="str">
        <f t="shared" ca="1" si="198"/>
        <v>-</v>
      </c>
      <c r="AH101" s="27" t="str">
        <f t="shared" ca="1" si="198"/>
        <v>-</v>
      </c>
      <c r="AI101" s="27" t="str">
        <f t="shared" ca="1" si="198"/>
        <v>-</v>
      </c>
      <c r="AJ101" s="27" t="str">
        <f t="shared" ca="1" si="199"/>
        <v>-</v>
      </c>
      <c r="AK101" s="27" t="str">
        <f t="shared" ca="1" si="199"/>
        <v>-</v>
      </c>
      <c r="AL101" s="27" t="str">
        <f t="shared" ca="1" si="199"/>
        <v>-</v>
      </c>
      <c r="AM101" s="27" t="str">
        <f t="shared" ca="1" si="199"/>
        <v>-</v>
      </c>
      <c r="AN101" s="27" t="str">
        <f t="shared" ca="1" si="199"/>
        <v>-</v>
      </c>
      <c r="AO101" s="27" t="str">
        <f t="shared" ca="1" si="199"/>
        <v>-</v>
      </c>
      <c r="AP101" s="27" t="str">
        <f t="shared" ca="1" si="199"/>
        <v>-</v>
      </c>
      <c r="AQ101" s="27" t="str">
        <f t="shared" ca="1" si="199"/>
        <v>-</v>
      </c>
      <c r="AR101" s="27" t="str">
        <f t="shared" ca="1" si="199"/>
        <v>-</v>
      </c>
      <c r="AS101" s="27" t="str">
        <f t="shared" ca="1" si="199"/>
        <v>-</v>
      </c>
      <c r="AT101" s="27" t="str">
        <f t="shared" ca="1" si="190"/>
        <v>-</v>
      </c>
      <c r="AU101" s="27" t="str">
        <f t="shared" ca="1" si="190"/>
        <v>-</v>
      </c>
      <c r="AV101" s="27" t="str">
        <f t="shared" ca="1" si="190"/>
        <v>-</v>
      </c>
      <c r="AW101" s="27" t="str">
        <f t="shared" ca="1" si="190"/>
        <v>-</v>
      </c>
      <c r="AX101" s="50">
        <f t="shared" ca="1" si="195"/>
        <v>1</v>
      </c>
      <c r="AY101" s="50">
        <f t="shared" ca="1" si="170"/>
        <v>1</v>
      </c>
      <c r="AZ101" s="27">
        <f t="shared" ca="1" si="187"/>
        <v>0</v>
      </c>
      <c r="BA101" s="27">
        <f t="shared" ca="1" si="187"/>
        <v>1</v>
      </c>
      <c r="BB101" s="27">
        <f t="shared" ca="1" si="187"/>
        <v>-1</v>
      </c>
      <c r="BC101" s="27" t="str">
        <f t="shared" ca="1" si="188"/>
        <v>-</v>
      </c>
      <c r="BD101" s="27" t="str">
        <f t="shared" ca="1" si="188"/>
        <v>-</v>
      </c>
      <c r="BE101" s="27" t="str">
        <f t="shared" ca="1" si="188"/>
        <v>-</v>
      </c>
      <c r="BF101" s="27" t="str">
        <f t="shared" ca="1" si="188"/>
        <v>-</v>
      </c>
      <c r="BG101" s="27" t="str">
        <f t="shared" ca="1" si="188"/>
        <v>-</v>
      </c>
      <c r="BH101" s="27">
        <f t="shared" ca="1" si="188"/>
        <v>0.3</v>
      </c>
      <c r="BI101" s="27">
        <f t="shared" ca="1" si="188"/>
        <v>0.7</v>
      </c>
      <c r="BJ101" s="27">
        <f t="shared" ca="1" si="188"/>
        <v>-0.4</v>
      </c>
      <c r="BK101" s="27">
        <f t="shared" ca="1" si="188"/>
        <v>1.5</v>
      </c>
      <c r="BL101" s="27" t="str">
        <f t="shared" ca="1" si="191"/>
        <v>-</v>
      </c>
      <c r="BM101" s="27" t="str">
        <f t="shared" ca="1" si="191"/>
        <v>-</v>
      </c>
      <c r="BN101" s="27">
        <f t="shared" ca="1" si="200"/>
        <v>12</v>
      </c>
      <c r="BO101" s="27">
        <f t="shared" ca="1" si="200"/>
        <v>12</v>
      </c>
      <c r="BP101" s="27">
        <f t="shared" ca="1" si="200"/>
        <v>144</v>
      </c>
      <c r="BQ101" s="27">
        <f t="shared" ca="1" si="200"/>
        <v>144</v>
      </c>
      <c r="BR101" s="27" t="str">
        <f t="shared" ca="1" si="200"/>
        <v>-</v>
      </c>
      <c r="BS101" s="27" t="str">
        <f t="shared" ca="1" si="200"/>
        <v>-</v>
      </c>
      <c r="BT101" s="27" t="str">
        <f t="shared" ca="1" si="200"/>
        <v>-</v>
      </c>
      <c r="BU101" s="27" t="str">
        <f t="shared" ca="1" si="200"/>
        <v>-</v>
      </c>
      <c r="BV101" s="27" t="str">
        <f t="shared" ca="1" si="200"/>
        <v>-</v>
      </c>
      <c r="BW101" s="27" t="str">
        <f t="shared" ca="1" si="200"/>
        <v>-</v>
      </c>
      <c r="BX101" s="27" t="str">
        <f t="shared" ca="1" si="200"/>
        <v>-</v>
      </c>
      <c r="BY101" s="27" t="str">
        <f t="shared" ca="1" si="200"/>
        <v>-</v>
      </c>
      <c r="BZ101" s="27" t="str">
        <f t="shared" ca="1" si="200"/>
        <v>-</v>
      </c>
      <c r="CA101" s="27">
        <f t="shared" ca="1" si="200"/>
        <v>5</v>
      </c>
      <c r="CB101" s="27" t="str">
        <f t="shared" ca="1" si="200"/>
        <v>-</v>
      </c>
      <c r="CC101" s="27" t="str">
        <f t="shared" ca="1" si="200"/>
        <v>-</v>
      </c>
      <c r="CD101" s="27" t="str">
        <f t="shared" ca="1" si="201"/>
        <v>-</v>
      </c>
      <c r="CE101" s="27" t="str">
        <f t="shared" ca="1" si="201"/>
        <v>-</v>
      </c>
      <c r="CF101" s="27" t="str">
        <f t="shared" ca="1" si="201"/>
        <v>-</v>
      </c>
      <c r="CG101" s="27" t="str">
        <f t="shared" ca="1" si="201"/>
        <v>-</v>
      </c>
      <c r="CH101" s="27">
        <f t="shared" ca="1" si="201"/>
        <v>0</v>
      </c>
      <c r="CI101" s="27" t="str">
        <f t="shared" ca="1" si="201"/>
        <v>-</v>
      </c>
      <c r="CJ101" s="27">
        <f t="shared" ca="1" si="201"/>
        <v>1</v>
      </c>
      <c r="CK101" s="27">
        <f t="shared" ca="1" si="201"/>
        <v>0</v>
      </c>
      <c r="CL101" s="27">
        <f t="shared" ca="1" si="201"/>
        <v>1</v>
      </c>
      <c r="CM101" s="27">
        <f t="shared" ca="1" si="201"/>
        <v>1</v>
      </c>
      <c r="CN101" s="27">
        <f t="shared" ca="1" si="202"/>
        <v>1</v>
      </c>
      <c r="CO101" s="27">
        <f t="shared" ca="1" si="202"/>
        <v>0</v>
      </c>
      <c r="CP101" s="27">
        <f t="shared" ca="1" si="202"/>
        <v>0</v>
      </c>
      <c r="CQ101" s="27">
        <f t="shared" ca="1" si="202"/>
        <v>0</v>
      </c>
      <c r="CR101" s="27">
        <f t="shared" ca="1" si="202"/>
        <v>-1.29</v>
      </c>
      <c r="CS101" s="27">
        <f t="shared" ca="1" si="202"/>
        <v>0.95</v>
      </c>
      <c r="CT101" s="27">
        <f t="shared" ca="1" si="202"/>
        <v>-1.67</v>
      </c>
      <c r="CU101" s="27">
        <f t="shared" ca="1" si="202"/>
        <v>0.05</v>
      </c>
      <c r="CV101" s="27">
        <f t="shared" ca="1" si="202"/>
        <v>0.22</v>
      </c>
      <c r="CW101" s="27">
        <f t="shared" ca="1" si="202"/>
        <v>-0.37</v>
      </c>
      <c r="CX101" s="27">
        <f t="shared" ca="1" si="202"/>
        <v>0</v>
      </c>
      <c r="CY101" s="27">
        <f t="shared" ca="1" si="202"/>
        <v>1</v>
      </c>
      <c r="CZ101" s="27">
        <f t="shared" ca="1" si="203"/>
        <v>0</v>
      </c>
      <c r="DA101" s="27">
        <f t="shared" ca="1" si="203"/>
        <v>0</v>
      </c>
      <c r="DB101" s="27">
        <f t="shared" ca="1" si="203"/>
        <v>0</v>
      </c>
      <c r="DC101" s="27">
        <f t="shared" ca="1" si="203"/>
        <v>0</v>
      </c>
      <c r="DD101" s="27">
        <f t="shared" ca="1" si="203"/>
        <v>0</v>
      </c>
      <c r="DE101" s="27">
        <f t="shared" ca="1" si="203"/>
        <v>0</v>
      </c>
      <c r="DF101" s="27">
        <f t="shared" ca="1" si="203"/>
        <v>0</v>
      </c>
      <c r="DG101" s="27" t="str">
        <f t="shared" ref="DG101:DV110" ca="1" si="204">OFFSET(DG$5,$B101,0)</f>
        <v>-</v>
      </c>
      <c r="DH101" s="27" t="str">
        <f t="shared" ca="1" si="204"/>
        <v>-</v>
      </c>
      <c r="DI101" s="27" t="str">
        <f t="shared" ca="1" si="204"/>
        <v>-</v>
      </c>
      <c r="DJ101" s="27" t="str">
        <f t="shared" ca="1" si="204"/>
        <v>-</v>
      </c>
      <c r="DK101" s="27" t="str">
        <f t="shared" ca="1" si="204"/>
        <v>-</v>
      </c>
      <c r="DL101" s="27" t="str">
        <f t="shared" ca="1" si="189"/>
        <v>-</v>
      </c>
      <c r="DM101" s="27" t="b">
        <f t="shared" ca="1" si="189"/>
        <v>0</v>
      </c>
      <c r="DN101" s="27" t="b">
        <f t="shared" ca="1" si="189"/>
        <v>1</v>
      </c>
      <c r="DO101" s="27" t="b">
        <f t="shared" ca="1" si="189"/>
        <v>0</v>
      </c>
      <c r="DP101" s="27">
        <f t="shared" ca="1" si="189"/>
        <v>1</v>
      </c>
      <c r="DQ101" s="27" t="str">
        <f t="shared" ca="1" si="189"/>
        <v>-</v>
      </c>
      <c r="DR101" s="27" t="str">
        <f t="shared" ca="1" si="189"/>
        <v>-</v>
      </c>
      <c r="DS101" s="27" t="str">
        <f t="shared" ca="1" si="189"/>
        <v>-</v>
      </c>
      <c r="DT101" s="27" t="str">
        <f t="shared" ca="1" si="189"/>
        <v>-</v>
      </c>
      <c r="DU101" s="27" t="str">
        <f t="shared" ca="1" si="189"/>
        <v>-</v>
      </c>
      <c r="DV101" s="27" t="b">
        <f t="shared" ca="1" si="189"/>
        <v>1</v>
      </c>
      <c r="DW101" s="27" t="str">
        <f t="shared" ca="1" si="189"/>
        <v>-</v>
      </c>
      <c r="DX101" s="27">
        <f t="shared" ca="1" si="189"/>
        <v>0</v>
      </c>
      <c r="DY101" s="27" t="str">
        <f t="shared" ca="1" si="189"/>
        <v>-</v>
      </c>
      <c r="DZ101" s="27" t="str">
        <f t="shared" ca="1" si="189"/>
        <v>-</v>
      </c>
      <c r="EA101" s="27" t="str">
        <f t="shared" ref="EA101:EK110" ca="1" si="205">OFFSET(EA$5,$B101,0)</f>
        <v>-</v>
      </c>
      <c r="EB101" s="27" t="str">
        <f t="shared" ca="1" si="205"/>
        <v>-</v>
      </c>
      <c r="EC101" s="27">
        <f t="shared" ca="1" si="205"/>
        <v>1</v>
      </c>
      <c r="ED101" s="27">
        <f t="shared" ca="1" si="205"/>
        <v>0</v>
      </c>
      <c r="EE101" s="27">
        <f t="shared" ca="1" si="205"/>
        <v>1</v>
      </c>
      <c r="EF101" s="27">
        <f t="shared" ca="1" si="205"/>
        <v>1</v>
      </c>
      <c r="EG101" s="27">
        <f t="shared" ca="1" si="205"/>
        <v>0</v>
      </c>
      <c r="EH101" s="27" t="str">
        <f t="shared" ca="1" si="205"/>
        <v>-</v>
      </c>
      <c r="EI101" s="27" t="str">
        <f t="shared" ca="1" si="205"/>
        <v>-</v>
      </c>
      <c r="EJ101" s="27" t="str">
        <f t="shared" ca="1" si="205"/>
        <v>-</v>
      </c>
      <c r="EK101" s="27" t="str">
        <f t="shared" ca="1" si="205"/>
        <v>-</v>
      </c>
      <c r="EL101" s="27">
        <f t="shared" ref="EL101:ES110" ca="1" si="206">OFFSET(EL$5,$B101,0)</f>
        <v>1</v>
      </c>
      <c r="EM101" s="27">
        <f t="shared" ca="1" si="206"/>
        <v>1</v>
      </c>
      <c r="EN101" s="27">
        <f t="shared" ca="1" si="206"/>
        <v>1</v>
      </c>
      <c r="EO101" s="27">
        <f t="shared" ca="1" si="206"/>
        <v>0</v>
      </c>
      <c r="EP101" s="27" t="str">
        <f t="shared" ca="1" si="206"/>
        <v>-</v>
      </c>
      <c r="EQ101" s="27" t="str">
        <f t="shared" ca="1" si="206"/>
        <v>-</v>
      </c>
      <c r="ER101" s="27">
        <f t="shared" ca="1" si="206"/>
        <v>0</v>
      </c>
      <c r="ES101" s="27">
        <f t="shared" ca="1" si="206"/>
        <v>0</v>
      </c>
      <c r="ET101" s="34">
        <v>0</v>
      </c>
    </row>
    <row r="102" spans="1:150" outlineLevel="3">
      <c r="A102" s="31">
        <f t="shared" si="148"/>
        <v>97</v>
      </c>
      <c r="B102" s="37">
        <f t="shared" ca="1" si="171"/>
        <v>46</v>
      </c>
      <c r="C102">
        <f t="shared" ca="1" si="164"/>
        <v>20</v>
      </c>
      <c r="D102" t="b">
        <v>0</v>
      </c>
      <c r="E102" t="b">
        <v>0</v>
      </c>
      <c r="F102" t="b">
        <v>0</v>
      </c>
      <c r="G102" s="45">
        <f t="shared" ca="1" si="196"/>
        <v>13</v>
      </c>
      <c r="H102" s="47" t="str">
        <f ca="1">IF($CA102&lt;3,"M-M","Mat")&amp;IF($CF102=TRUE,"&amp;BBT","")&amp;IF($DX102&lt;&gt;0,"-mate EL","")&amp;IF($DM102," Aut","")&amp;IF($DN102," Win","")&amp;IF($DO102," Spr","")&amp;" Scan "&amp;$DP102&amp;" (F"&amp;3+IFERROR(1*$AP102,0)&amp;3+IFERROR(1*$AS102,0)&amp;"N"&amp;$AX102&amp;$AY102&amp;")"</f>
        <v>Mat Win Scan 0 (F33N11)</v>
      </c>
      <c r="I102" s="13" t="str">
        <f ca="1">IF(MATCH(H102,H$5:H102,0)=(COUNTA(H$5:H102)),"-","Dup")</f>
        <v>-</v>
      </c>
      <c r="J102" s="27" t="str">
        <f t="shared" ca="1" si="151"/>
        <v>-</v>
      </c>
      <c r="K102" s="27" t="str">
        <f t="shared" ca="1" si="151"/>
        <v>-</v>
      </c>
      <c r="L102" s="27" t="str">
        <f t="shared" ca="1" si="197"/>
        <v>-</v>
      </c>
      <c r="M102" s="27" t="str">
        <f t="shared" ca="1" si="197"/>
        <v>-</v>
      </c>
      <c r="N102" s="27" t="str">
        <f t="shared" ca="1" si="197"/>
        <v>-</v>
      </c>
      <c r="O102" s="27" t="str">
        <f t="shared" ca="1" si="197"/>
        <v>-</v>
      </c>
      <c r="P102" s="27" t="str">
        <f t="shared" ca="1" si="197"/>
        <v>-</v>
      </c>
      <c r="Q102" s="27">
        <f t="shared" ca="1" si="197"/>
        <v>0</v>
      </c>
      <c r="R102" s="27">
        <f t="shared" ca="1" si="197"/>
        <v>0</v>
      </c>
      <c r="S102" s="27" t="str">
        <f t="shared" ca="1" si="197"/>
        <v>-</v>
      </c>
      <c r="T102" s="27" t="str">
        <f t="shared" ca="1" si="197"/>
        <v>-</v>
      </c>
      <c r="U102" s="27">
        <f t="shared" ca="1" si="198"/>
        <v>1</v>
      </c>
      <c r="V102" s="27">
        <f t="shared" ca="1" si="197"/>
        <v>1</v>
      </c>
      <c r="W102" s="27">
        <f t="shared" ca="1" si="198"/>
        <v>1</v>
      </c>
      <c r="X102" s="27">
        <f t="shared" ca="1" si="198"/>
        <v>1</v>
      </c>
      <c r="Y102" s="27" t="str">
        <f t="shared" ca="1" si="198"/>
        <v>-</v>
      </c>
      <c r="Z102" s="27">
        <f t="shared" ca="1" si="198"/>
        <v>1</v>
      </c>
      <c r="AA102" s="27" t="str">
        <f t="shared" ca="1" si="198"/>
        <v>-</v>
      </c>
      <c r="AB102" s="27" t="str">
        <f t="shared" ca="1" si="198"/>
        <v>-</v>
      </c>
      <c r="AC102" s="27">
        <f t="shared" ca="1" si="198"/>
        <v>1</v>
      </c>
      <c r="AD102" s="27">
        <f t="shared" ca="1" si="198"/>
        <v>1</v>
      </c>
      <c r="AE102" s="27" t="str">
        <f t="shared" ca="1" si="198"/>
        <v>-</v>
      </c>
      <c r="AF102" s="27" t="str">
        <f t="shared" ca="1" si="198"/>
        <v>-</v>
      </c>
      <c r="AG102" s="27" t="str">
        <f t="shared" ca="1" si="198"/>
        <v>-</v>
      </c>
      <c r="AH102" s="27" t="str">
        <f t="shared" ca="1" si="198"/>
        <v>-</v>
      </c>
      <c r="AI102" s="27" t="str">
        <f t="shared" ca="1" si="198"/>
        <v>-</v>
      </c>
      <c r="AJ102" s="27" t="str">
        <f t="shared" ca="1" si="199"/>
        <v>-</v>
      </c>
      <c r="AK102" s="27" t="str">
        <f t="shared" ca="1" si="199"/>
        <v>-</v>
      </c>
      <c r="AL102" s="27" t="str">
        <f t="shared" ca="1" si="199"/>
        <v>-</v>
      </c>
      <c r="AM102" s="27" t="str">
        <f t="shared" ca="1" si="199"/>
        <v>-</v>
      </c>
      <c r="AN102" s="27" t="str">
        <f t="shared" ca="1" si="199"/>
        <v>-</v>
      </c>
      <c r="AO102" s="27" t="str">
        <f t="shared" ca="1" si="199"/>
        <v>-</v>
      </c>
      <c r="AP102" s="27" t="str">
        <f t="shared" ca="1" si="199"/>
        <v>-</v>
      </c>
      <c r="AQ102" s="27" t="str">
        <f t="shared" ca="1" si="199"/>
        <v>-</v>
      </c>
      <c r="AR102" s="27" t="str">
        <f t="shared" ca="1" si="199"/>
        <v>-</v>
      </c>
      <c r="AS102" s="27" t="str">
        <f t="shared" ca="1" si="199"/>
        <v>-</v>
      </c>
      <c r="AT102" s="27" t="str">
        <f t="shared" ca="1" si="190"/>
        <v>-</v>
      </c>
      <c r="AU102" s="27" t="str">
        <f t="shared" ca="1" si="190"/>
        <v>-</v>
      </c>
      <c r="AV102" s="27" t="str">
        <f t="shared" ca="1" si="190"/>
        <v>-</v>
      </c>
      <c r="AW102" s="27" t="str">
        <f t="shared" ca="1" si="190"/>
        <v>-</v>
      </c>
      <c r="AX102" s="50">
        <f t="shared" ca="1" si="195"/>
        <v>1</v>
      </c>
      <c r="AY102" s="50">
        <f t="shared" ca="1" si="170"/>
        <v>1</v>
      </c>
      <c r="AZ102" s="27">
        <f t="shared" ca="1" si="187"/>
        <v>0</v>
      </c>
      <c r="BA102" s="27">
        <f t="shared" ca="1" si="187"/>
        <v>1</v>
      </c>
      <c r="BB102" s="27">
        <f t="shared" ca="1" si="187"/>
        <v>-1</v>
      </c>
      <c r="BC102" s="27" t="str">
        <f t="shared" ca="1" si="188"/>
        <v>-</v>
      </c>
      <c r="BD102" s="27" t="str">
        <f t="shared" ca="1" si="188"/>
        <v>-</v>
      </c>
      <c r="BE102" s="27" t="str">
        <f t="shared" ca="1" si="188"/>
        <v>-</v>
      </c>
      <c r="BF102" s="27" t="str">
        <f t="shared" ca="1" si="188"/>
        <v>-</v>
      </c>
      <c r="BG102" s="27" t="str">
        <f t="shared" ca="1" si="188"/>
        <v>-</v>
      </c>
      <c r="BH102" s="27">
        <f t="shared" ca="1" si="188"/>
        <v>0.3</v>
      </c>
      <c r="BI102" s="27">
        <f t="shared" ca="1" si="188"/>
        <v>0.7</v>
      </c>
      <c r="BJ102" s="27">
        <f t="shared" ca="1" si="188"/>
        <v>-0.4</v>
      </c>
      <c r="BK102" s="27">
        <f t="shared" ca="1" si="188"/>
        <v>1.5</v>
      </c>
      <c r="BL102" s="27" t="str">
        <f t="shared" ca="1" si="191"/>
        <v>-</v>
      </c>
      <c r="BM102" s="27" t="str">
        <f t="shared" ca="1" si="191"/>
        <v>-</v>
      </c>
      <c r="BN102" s="27">
        <f t="shared" ca="1" si="200"/>
        <v>12</v>
      </c>
      <c r="BO102" s="27">
        <f t="shared" ca="1" si="200"/>
        <v>12</v>
      </c>
      <c r="BP102" s="27">
        <f t="shared" ca="1" si="200"/>
        <v>144</v>
      </c>
      <c r="BQ102" s="27">
        <f t="shared" ca="1" si="200"/>
        <v>144</v>
      </c>
      <c r="BR102" s="27" t="str">
        <f t="shared" ca="1" si="200"/>
        <v>-</v>
      </c>
      <c r="BS102" s="27" t="str">
        <f t="shared" ca="1" si="200"/>
        <v>-</v>
      </c>
      <c r="BT102" s="27" t="str">
        <f t="shared" ca="1" si="200"/>
        <v>-</v>
      </c>
      <c r="BU102" s="27" t="str">
        <f t="shared" ca="1" si="200"/>
        <v>-</v>
      </c>
      <c r="BV102" s="27" t="str">
        <f t="shared" ca="1" si="200"/>
        <v>-</v>
      </c>
      <c r="BW102" s="27" t="str">
        <f t="shared" ca="1" si="200"/>
        <v>-</v>
      </c>
      <c r="BX102" s="27" t="str">
        <f t="shared" ca="1" si="200"/>
        <v>-</v>
      </c>
      <c r="BY102" s="27" t="str">
        <f t="shared" ca="1" si="200"/>
        <v>-</v>
      </c>
      <c r="BZ102" s="27" t="str">
        <f t="shared" ca="1" si="200"/>
        <v>-</v>
      </c>
      <c r="CA102" s="27">
        <f t="shared" ca="1" si="200"/>
        <v>5</v>
      </c>
      <c r="CB102" s="27" t="str">
        <f t="shared" ca="1" si="200"/>
        <v>-</v>
      </c>
      <c r="CC102" s="27" t="str">
        <f t="shared" ca="1" si="200"/>
        <v>-</v>
      </c>
      <c r="CD102" s="27" t="str">
        <f t="shared" ca="1" si="201"/>
        <v>-</v>
      </c>
      <c r="CE102" s="27" t="str">
        <f t="shared" ca="1" si="201"/>
        <v>-</v>
      </c>
      <c r="CF102" s="27" t="str">
        <f t="shared" ca="1" si="201"/>
        <v>-</v>
      </c>
      <c r="CG102" s="27" t="str">
        <f t="shared" ca="1" si="201"/>
        <v>-</v>
      </c>
      <c r="CH102" s="27">
        <f t="shared" ca="1" si="201"/>
        <v>0</v>
      </c>
      <c r="CI102" s="27" t="str">
        <f t="shared" ca="1" si="201"/>
        <v>-</v>
      </c>
      <c r="CJ102" s="27">
        <f t="shared" ca="1" si="201"/>
        <v>1</v>
      </c>
      <c r="CK102" s="27">
        <f t="shared" ca="1" si="201"/>
        <v>0</v>
      </c>
      <c r="CL102" s="27">
        <f t="shared" ca="1" si="201"/>
        <v>1</v>
      </c>
      <c r="CM102" s="27">
        <f t="shared" ca="1" si="201"/>
        <v>1</v>
      </c>
      <c r="CN102" s="27">
        <f t="shared" ca="1" si="202"/>
        <v>1</v>
      </c>
      <c r="CO102" s="27">
        <f t="shared" ca="1" si="202"/>
        <v>0</v>
      </c>
      <c r="CP102" s="27">
        <f t="shared" ca="1" si="202"/>
        <v>0</v>
      </c>
      <c r="CQ102" s="27">
        <f t="shared" ca="1" si="202"/>
        <v>0</v>
      </c>
      <c r="CR102" s="27">
        <f t="shared" ca="1" si="202"/>
        <v>-1.29</v>
      </c>
      <c r="CS102" s="27">
        <f t="shared" ca="1" si="202"/>
        <v>0.95</v>
      </c>
      <c r="CT102" s="27">
        <f t="shared" ca="1" si="202"/>
        <v>-1.67</v>
      </c>
      <c r="CU102" s="27">
        <f t="shared" ca="1" si="202"/>
        <v>0.05</v>
      </c>
      <c r="CV102" s="27">
        <f t="shared" ca="1" si="202"/>
        <v>0.22</v>
      </c>
      <c r="CW102" s="27">
        <f t="shared" ca="1" si="202"/>
        <v>-0.37</v>
      </c>
      <c r="CX102" s="27">
        <f t="shared" ca="1" si="202"/>
        <v>0</v>
      </c>
      <c r="CY102" s="27">
        <f t="shared" ca="1" si="202"/>
        <v>1</v>
      </c>
      <c r="CZ102" s="27">
        <f t="shared" ca="1" si="203"/>
        <v>0</v>
      </c>
      <c r="DA102" s="27">
        <f t="shared" ca="1" si="203"/>
        <v>0</v>
      </c>
      <c r="DB102" s="27">
        <f t="shared" ca="1" si="203"/>
        <v>0</v>
      </c>
      <c r="DC102" s="27">
        <f t="shared" ca="1" si="203"/>
        <v>0</v>
      </c>
      <c r="DD102" s="27">
        <f t="shared" ca="1" si="203"/>
        <v>0</v>
      </c>
      <c r="DE102" s="27">
        <f t="shared" ca="1" si="203"/>
        <v>0</v>
      </c>
      <c r="DF102" s="27">
        <f t="shared" ca="1" si="203"/>
        <v>0</v>
      </c>
      <c r="DG102" s="27" t="str">
        <f t="shared" ca="1" si="204"/>
        <v>-</v>
      </c>
      <c r="DH102" s="27" t="str">
        <f t="shared" ca="1" si="204"/>
        <v>-</v>
      </c>
      <c r="DI102" s="27" t="str">
        <f t="shared" ca="1" si="204"/>
        <v>-</v>
      </c>
      <c r="DJ102" s="27" t="str">
        <f t="shared" ca="1" si="204"/>
        <v>-</v>
      </c>
      <c r="DK102" s="27" t="str">
        <f t="shared" ca="1" si="204"/>
        <v>-</v>
      </c>
      <c r="DL102" s="27" t="str">
        <f t="shared" ca="1" si="189"/>
        <v>-</v>
      </c>
      <c r="DM102" s="27" t="b">
        <f t="shared" ca="1" si="189"/>
        <v>0</v>
      </c>
      <c r="DN102" s="27" t="b">
        <f t="shared" ca="1" si="189"/>
        <v>1</v>
      </c>
      <c r="DO102" s="27" t="b">
        <f t="shared" ca="1" si="189"/>
        <v>0</v>
      </c>
      <c r="DP102" s="27">
        <f t="shared" ca="1" si="189"/>
        <v>0</v>
      </c>
      <c r="DQ102" s="27" t="str">
        <f t="shared" ca="1" si="189"/>
        <v>-</v>
      </c>
      <c r="DR102" s="27" t="str">
        <f t="shared" ca="1" si="189"/>
        <v>-</v>
      </c>
      <c r="DS102" s="27" t="str">
        <f t="shared" ca="1" si="189"/>
        <v>-</v>
      </c>
      <c r="DT102" s="27" t="str">
        <f t="shared" ca="1" si="189"/>
        <v>-</v>
      </c>
      <c r="DU102" s="27" t="str">
        <f t="shared" ca="1" si="189"/>
        <v>-</v>
      </c>
      <c r="DV102" s="27" t="b">
        <f t="shared" ca="1" si="189"/>
        <v>1</v>
      </c>
      <c r="DW102" s="27" t="str">
        <f t="shared" ca="1" si="189"/>
        <v>-</v>
      </c>
      <c r="DX102" s="27">
        <f t="shared" ca="1" si="189"/>
        <v>0</v>
      </c>
      <c r="DY102" s="27" t="str">
        <f t="shared" ca="1" si="189"/>
        <v>-</v>
      </c>
      <c r="DZ102" s="27" t="str">
        <f t="shared" ca="1" si="189"/>
        <v>-</v>
      </c>
      <c r="EA102" s="27" t="str">
        <f t="shared" ca="1" si="205"/>
        <v>-</v>
      </c>
      <c r="EB102" s="27" t="str">
        <f t="shared" ca="1" si="205"/>
        <v>-</v>
      </c>
      <c r="EC102" s="27">
        <f t="shared" ca="1" si="205"/>
        <v>1</v>
      </c>
      <c r="ED102" s="27">
        <f t="shared" ca="1" si="205"/>
        <v>0</v>
      </c>
      <c r="EE102" s="27">
        <f t="shared" ca="1" si="205"/>
        <v>1</v>
      </c>
      <c r="EF102" s="27">
        <f t="shared" ca="1" si="205"/>
        <v>1</v>
      </c>
      <c r="EG102" s="27">
        <f t="shared" ca="1" si="205"/>
        <v>0</v>
      </c>
      <c r="EH102" s="27" t="str">
        <f t="shared" ca="1" si="205"/>
        <v>-</v>
      </c>
      <c r="EI102" s="27" t="str">
        <f t="shared" ca="1" si="205"/>
        <v>-</v>
      </c>
      <c r="EJ102" s="27" t="str">
        <f t="shared" ca="1" si="205"/>
        <v>-</v>
      </c>
      <c r="EK102" s="27" t="str">
        <f t="shared" ca="1" si="205"/>
        <v>-</v>
      </c>
      <c r="EL102" s="27">
        <f t="shared" ca="1" si="206"/>
        <v>1</v>
      </c>
      <c r="EM102" s="27">
        <f t="shared" ca="1" si="206"/>
        <v>1</v>
      </c>
      <c r="EN102" s="27">
        <f t="shared" ca="1" si="206"/>
        <v>1</v>
      </c>
      <c r="EO102" s="27">
        <f t="shared" ca="1" si="206"/>
        <v>0</v>
      </c>
      <c r="EP102" s="27" t="str">
        <f t="shared" ca="1" si="206"/>
        <v>-</v>
      </c>
      <c r="EQ102" s="27" t="str">
        <f t="shared" ca="1" si="206"/>
        <v>-</v>
      </c>
      <c r="ER102" s="27">
        <f t="shared" ca="1" si="206"/>
        <v>0</v>
      </c>
      <c r="ES102" s="27">
        <f t="shared" ca="1" si="206"/>
        <v>0</v>
      </c>
      <c r="ET102" s="34">
        <v>0</v>
      </c>
    </row>
    <row r="103" spans="1:150" outlineLevel="3">
      <c r="A103" s="31">
        <f t="shared" si="148"/>
        <v>98</v>
      </c>
      <c r="B103" s="37">
        <f t="shared" ca="1" si="171"/>
        <v>47</v>
      </c>
      <c r="C103">
        <f t="shared" ca="1" si="164"/>
        <v>20</v>
      </c>
      <c r="D103" t="b">
        <v>0</v>
      </c>
      <c r="E103" t="b">
        <v>0</v>
      </c>
      <c r="F103" t="b">
        <v>0</v>
      </c>
      <c r="G103" s="45">
        <f t="shared" ca="1" si="196"/>
        <v>130</v>
      </c>
      <c r="H103" s="47" t="str">
        <f ca="1">IF($CA103&lt;3,"M-M","Mat")&amp;IF($CF103=TRUE,"&amp;BBT","")&amp;IF($DX103&lt;&gt;0,"-mate EL","")&amp;IF($DM103," Aut","")&amp;IF($DN103," Win","")&amp;IF($DO103," Spr","")&amp;" Scan "&amp;$DP103&amp;" (F"&amp;3+IFERROR(1*$AP103,0)&amp;3+IFERROR(1*$AS103,0)&amp;"N"&amp;$AX103&amp;$AY103&amp;")"</f>
        <v>Mat Spr Scan 3 (F33N11)</v>
      </c>
      <c r="I103" s="13" t="str">
        <f ca="1">IF(MATCH(H103,H$5:H103,0)=(COUNTA(H$5:H103)),"-","Dup")</f>
        <v>-</v>
      </c>
      <c r="J103" s="27" t="str">
        <f t="shared" ca="1" si="151"/>
        <v>-</v>
      </c>
      <c r="K103" s="27" t="str">
        <f t="shared" ca="1" si="151"/>
        <v>-</v>
      </c>
      <c r="L103" s="27" t="str">
        <f t="shared" ca="1" si="197"/>
        <v>-</v>
      </c>
      <c r="M103" s="27" t="str">
        <f t="shared" ca="1" si="197"/>
        <v>-</v>
      </c>
      <c r="N103" s="27" t="str">
        <f t="shared" ca="1" si="197"/>
        <v>-</v>
      </c>
      <c r="O103" s="27" t="str">
        <f t="shared" ca="1" si="197"/>
        <v>-</v>
      </c>
      <c r="P103" s="27" t="str">
        <f t="shared" ca="1" si="197"/>
        <v>-</v>
      </c>
      <c r="Q103" s="27">
        <f t="shared" ca="1" si="197"/>
        <v>0</v>
      </c>
      <c r="R103" s="27">
        <f t="shared" ca="1" si="197"/>
        <v>0</v>
      </c>
      <c r="S103" s="27" t="str">
        <f t="shared" ca="1" si="197"/>
        <v>-</v>
      </c>
      <c r="T103" s="27" t="str">
        <f t="shared" ca="1" si="197"/>
        <v>-</v>
      </c>
      <c r="U103" s="27">
        <f t="shared" ca="1" si="198"/>
        <v>1</v>
      </c>
      <c r="V103" s="27">
        <f t="shared" ca="1" si="197"/>
        <v>1</v>
      </c>
      <c r="W103" s="27">
        <f t="shared" ca="1" si="198"/>
        <v>1</v>
      </c>
      <c r="X103" s="27">
        <f t="shared" ca="1" si="198"/>
        <v>1</v>
      </c>
      <c r="Y103" s="27" t="str">
        <f t="shared" ca="1" si="198"/>
        <v>-</v>
      </c>
      <c r="Z103" s="27">
        <f t="shared" ca="1" si="198"/>
        <v>1</v>
      </c>
      <c r="AA103" s="27" t="str">
        <f t="shared" ca="1" si="198"/>
        <v>-</v>
      </c>
      <c r="AB103" s="27" t="str">
        <f t="shared" ca="1" si="198"/>
        <v>-</v>
      </c>
      <c r="AC103" s="27">
        <f t="shared" ca="1" si="198"/>
        <v>1</v>
      </c>
      <c r="AD103" s="27">
        <f t="shared" ca="1" si="198"/>
        <v>1</v>
      </c>
      <c r="AE103" s="27" t="str">
        <f t="shared" ca="1" si="198"/>
        <v>-</v>
      </c>
      <c r="AF103" s="27" t="str">
        <f t="shared" ca="1" si="198"/>
        <v>-</v>
      </c>
      <c r="AG103" s="27" t="str">
        <f t="shared" ca="1" si="198"/>
        <v>-</v>
      </c>
      <c r="AH103" s="27" t="str">
        <f t="shared" ca="1" si="198"/>
        <v>-</v>
      </c>
      <c r="AI103" s="27" t="str">
        <f t="shared" ca="1" si="198"/>
        <v>-</v>
      </c>
      <c r="AJ103" s="27" t="str">
        <f t="shared" ca="1" si="199"/>
        <v>-</v>
      </c>
      <c r="AK103" s="27" t="str">
        <f t="shared" ca="1" si="199"/>
        <v>-</v>
      </c>
      <c r="AL103" s="27" t="str">
        <f t="shared" ca="1" si="199"/>
        <v>-</v>
      </c>
      <c r="AM103" s="27" t="str">
        <f t="shared" ca="1" si="199"/>
        <v>-</v>
      </c>
      <c r="AN103" s="27" t="str">
        <f t="shared" ca="1" si="199"/>
        <v>-</v>
      </c>
      <c r="AO103" s="27" t="str">
        <f t="shared" ca="1" si="199"/>
        <v>-</v>
      </c>
      <c r="AP103" s="27" t="str">
        <f t="shared" ca="1" si="199"/>
        <v>-</v>
      </c>
      <c r="AQ103" s="27" t="str">
        <f t="shared" ca="1" si="199"/>
        <v>-</v>
      </c>
      <c r="AR103" s="27" t="str">
        <f t="shared" ca="1" si="199"/>
        <v>-</v>
      </c>
      <c r="AS103" s="27" t="str">
        <f t="shared" ca="1" si="199"/>
        <v>-</v>
      </c>
      <c r="AT103" s="27" t="str">
        <f t="shared" ca="1" si="190"/>
        <v>-</v>
      </c>
      <c r="AU103" s="27" t="str">
        <f t="shared" ca="1" si="190"/>
        <v>-</v>
      </c>
      <c r="AV103" s="27" t="str">
        <f t="shared" ca="1" si="190"/>
        <v>-</v>
      </c>
      <c r="AW103" s="27" t="str">
        <f t="shared" ca="1" si="190"/>
        <v>-</v>
      </c>
      <c r="AX103" s="50">
        <f t="shared" ca="1" si="195"/>
        <v>1</v>
      </c>
      <c r="AY103" s="50">
        <f t="shared" ca="1" si="170"/>
        <v>1</v>
      </c>
      <c r="AZ103" s="27">
        <f t="shared" ca="1" si="187"/>
        <v>0</v>
      </c>
      <c r="BA103" s="27">
        <f t="shared" ca="1" si="187"/>
        <v>1</v>
      </c>
      <c r="BB103" s="27">
        <f t="shared" ca="1" si="187"/>
        <v>-1</v>
      </c>
      <c r="BC103" s="27" t="str">
        <f t="shared" ca="1" si="188"/>
        <v>-</v>
      </c>
      <c r="BD103" s="27" t="str">
        <f t="shared" ca="1" si="188"/>
        <v>-</v>
      </c>
      <c r="BE103" s="27" t="str">
        <f t="shared" ca="1" si="188"/>
        <v>-</v>
      </c>
      <c r="BF103" s="27" t="str">
        <f t="shared" ca="1" si="188"/>
        <v>-</v>
      </c>
      <c r="BG103" s="27" t="str">
        <f t="shared" ca="1" si="188"/>
        <v>-</v>
      </c>
      <c r="BH103" s="27">
        <f t="shared" ca="1" si="188"/>
        <v>0.3</v>
      </c>
      <c r="BI103" s="27">
        <f t="shared" ca="1" si="188"/>
        <v>0.7</v>
      </c>
      <c r="BJ103" s="27">
        <f t="shared" ca="1" si="188"/>
        <v>-0.4</v>
      </c>
      <c r="BK103" s="27">
        <f t="shared" ca="1" si="188"/>
        <v>1.5</v>
      </c>
      <c r="BL103" s="27" t="str">
        <f t="shared" ca="1" si="191"/>
        <v>-</v>
      </c>
      <c r="BM103" s="27" t="str">
        <f t="shared" ca="1" si="191"/>
        <v>-</v>
      </c>
      <c r="BN103" s="27">
        <f t="shared" ca="1" si="200"/>
        <v>12</v>
      </c>
      <c r="BO103" s="27">
        <f t="shared" ca="1" si="200"/>
        <v>12</v>
      </c>
      <c r="BP103" s="27">
        <f t="shared" ca="1" si="200"/>
        <v>144</v>
      </c>
      <c r="BQ103" s="27">
        <f t="shared" ca="1" si="200"/>
        <v>144</v>
      </c>
      <c r="BR103" s="27" t="str">
        <f t="shared" ca="1" si="200"/>
        <v>-</v>
      </c>
      <c r="BS103" s="27" t="str">
        <f t="shared" ca="1" si="200"/>
        <v>-</v>
      </c>
      <c r="BT103" s="27" t="str">
        <f t="shared" ca="1" si="200"/>
        <v>-</v>
      </c>
      <c r="BU103" s="27" t="str">
        <f t="shared" ca="1" si="200"/>
        <v>-</v>
      </c>
      <c r="BV103" s="27" t="str">
        <f t="shared" ca="1" si="200"/>
        <v>-</v>
      </c>
      <c r="BW103" s="27" t="str">
        <f t="shared" ca="1" si="200"/>
        <v>-</v>
      </c>
      <c r="BX103" s="27" t="str">
        <f t="shared" ca="1" si="200"/>
        <v>-</v>
      </c>
      <c r="BY103" s="27" t="str">
        <f t="shared" ca="1" si="200"/>
        <v>-</v>
      </c>
      <c r="BZ103" s="27" t="str">
        <f t="shared" ca="1" si="200"/>
        <v>-</v>
      </c>
      <c r="CA103" s="27">
        <f t="shared" ca="1" si="200"/>
        <v>5</v>
      </c>
      <c r="CB103" s="27" t="str">
        <f t="shared" ca="1" si="200"/>
        <v>-</v>
      </c>
      <c r="CC103" s="27" t="str">
        <f t="shared" ca="1" si="200"/>
        <v>-</v>
      </c>
      <c r="CD103" s="27" t="str">
        <f t="shared" ca="1" si="201"/>
        <v>-</v>
      </c>
      <c r="CE103" s="27" t="str">
        <f t="shared" ca="1" si="201"/>
        <v>-</v>
      </c>
      <c r="CF103" s="27" t="str">
        <f t="shared" ca="1" si="201"/>
        <v>-</v>
      </c>
      <c r="CG103" s="27" t="str">
        <f t="shared" ca="1" si="201"/>
        <v>-</v>
      </c>
      <c r="CH103" s="27">
        <f t="shared" ca="1" si="201"/>
        <v>0</v>
      </c>
      <c r="CI103" s="27" t="str">
        <f t="shared" ca="1" si="201"/>
        <v>-</v>
      </c>
      <c r="CJ103" s="27">
        <f t="shared" ca="1" si="201"/>
        <v>1</v>
      </c>
      <c r="CK103" s="27">
        <f t="shared" ca="1" si="201"/>
        <v>0</v>
      </c>
      <c r="CL103" s="27">
        <f t="shared" ca="1" si="201"/>
        <v>1</v>
      </c>
      <c r="CM103" s="27">
        <f t="shared" ca="1" si="201"/>
        <v>1</v>
      </c>
      <c r="CN103" s="27">
        <f t="shared" ca="1" si="202"/>
        <v>1</v>
      </c>
      <c r="CO103" s="27">
        <f t="shared" ca="1" si="202"/>
        <v>0</v>
      </c>
      <c r="CP103" s="27">
        <f t="shared" ca="1" si="202"/>
        <v>0</v>
      </c>
      <c r="CQ103" s="27">
        <f t="shared" ca="1" si="202"/>
        <v>0</v>
      </c>
      <c r="CR103" s="27">
        <f t="shared" ca="1" si="202"/>
        <v>-1.29</v>
      </c>
      <c r="CS103" s="27">
        <f t="shared" ca="1" si="202"/>
        <v>0.95</v>
      </c>
      <c r="CT103" s="27">
        <f t="shared" ca="1" si="202"/>
        <v>-1.67</v>
      </c>
      <c r="CU103" s="27">
        <f t="shared" ca="1" si="202"/>
        <v>0.05</v>
      </c>
      <c r="CV103" s="27">
        <f t="shared" ca="1" si="202"/>
        <v>0.22</v>
      </c>
      <c r="CW103" s="27">
        <f t="shared" ca="1" si="202"/>
        <v>-0.37</v>
      </c>
      <c r="CX103" s="27">
        <f t="shared" ca="1" si="202"/>
        <v>0</v>
      </c>
      <c r="CY103" s="27">
        <f t="shared" ca="1" si="202"/>
        <v>1</v>
      </c>
      <c r="CZ103" s="27">
        <f t="shared" ca="1" si="203"/>
        <v>0</v>
      </c>
      <c r="DA103" s="27">
        <f t="shared" ca="1" si="203"/>
        <v>0</v>
      </c>
      <c r="DB103" s="27">
        <f t="shared" ca="1" si="203"/>
        <v>0</v>
      </c>
      <c r="DC103" s="27">
        <f t="shared" ca="1" si="203"/>
        <v>0</v>
      </c>
      <c r="DD103" s="27">
        <f t="shared" ca="1" si="203"/>
        <v>0</v>
      </c>
      <c r="DE103" s="27">
        <f t="shared" ca="1" si="203"/>
        <v>0</v>
      </c>
      <c r="DF103" s="27">
        <f t="shared" ca="1" si="203"/>
        <v>0</v>
      </c>
      <c r="DG103" s="27" t="str">
        <f t="shared" ca="1" si="204"/>
        <v>-</v>
      </c>
      <c r="DH103" s="27" t="str">
        <f t="shared" ca="1" si="204"/>
        <v>-</v>
      </c>
      <c r="DI103" s="27" t="str">
        <f t="shared" ca="1" si="204"/>
        <v>-</v>
      </c>
      <c r="DJ103" s="27" t="str">
        <f t="shared" ca="1" si="204"/>
        <v>-</v>
      </c>
      <c r="DK103" s="27" t="str">
        <f t="shared" ca="1" si="204"/>
        <v>-</v>
      </c>
      <c r="DL103" s="27" t="str">
        <f t="shared" ca="1" si="204"/>
        <v>-</v>
      </c>
      <c r="DM103" s="27" t="b">
        <f t="shared" ca="1" si="204"/>
        <v>0</v>
      </c>
      <c r="DN103" s="27" t="b">
        <f t="shared" ca="1" si="204"/>
        <v>0</v>
      </c>
      <c r="DO103" s="27" t="b">
        <f t="shared" ca="1" si="204"/>
        <v>1</v>
      </c>
      <c r="DP103" s="27">
        <f t="shared" ca="1" si="204"/>
        <v>3</v>
      </c>
      <c r="DQ103" s="27" t="str">
        <f t="shared" ca="1" si="204"/>
        <v>-</v>
      </c>
      <c r="DR103" s="27" t="str">
        <f t="shared" ca="1" si="204"/>
        <v>-</v>
      </c>
      <c r="DS103" s="27" t="str">
        <f t="shared" ca="1" si="204"/>
        <v>-</v>
      </c>
      <c r="DT103" s="27" t="str">
        <f t="shared" ca="1" si="204"/>
        <v>-</v>
      </c>
      <c r="DU103" s="27" t="str">
        <f t="shared" ca="1" si="204"/>
        <v>-</v>
      </c>
      <c r="DV103" s="27" t="b">
        <f t="shared" ca="1" si="204"/>
        <v>1</v>
      </c>
      <c r="DW103" s="27" t="str">
        <f t="shared" ref="DL103:DZ118" ca="1" si="207">OFFSET(DW$5,$B103,0)</f>
        <v>-</v>
      </c>
      <c r="DX103" s="27">
        <f t="shared" ca="1" si="207"/>
        <v>0</v>
      </c>
      <c r="DY103" s="27" t="str">
        <f t="shared" ca="1" si="207"/>
        <v>-</v>
      </c>
      <c r="DZ103" s="27" t="str">
        <f t="shared" ca="1" si="207"/>
        <v>-</v>
      </c>
      <c r="EA103" s="27" t="str">
        <f t="shared" ca="1" si="205"/>
        <v>-</v>
      </c>
      <c r="EB103" s="27" t="str">
        <f t="shared" ca="1" si="205"/>
        <v>-</v>
      </c>
      <c r="EC103" s="27">
        <f t="shared" ca="1" si="205"/>
        <v>1</v>
      </c>
      <c r="ED103" s="27">
        <f t="shared" ca="1" si="205"/>
        <v>0</v>
      </c>
      <c r="EE103" s="27">
        <f t="shared" ca="1" si="205"/>
        <v>1</v>
      </c>
      <c r="EF103" s="27">
        <f t="shared" ca="1" si="205"/>
        <v>1</v>
      </c>
      <c r="EG103" s="27">
        <f t="shared" ca="1" si="205"/>
        <v>0</v>
      </c>
      <c r="EH103" s="27" t="str">
        <f t="shared" ca="1" si="205"/>
        <v>-</v>
      </c>
      <c r="EI103" s="27" t="str">
        <f t="shared" ca="1" si="205"/>
        <v>-</v>
      </c>
      <c r="EJ103" s="27" t="str">
        <f t="shared" ca="1" si="205"/>
        <v>-</v>
      </c>
      <c r="EK103" s="27" t="str">
        <f t="shared" ca="1" si="205"/>
        <v>-</v>
      </c>
      <c r="EL103" s="27">
        <f t="shared" ca="1" si="206"/>
        <v>1</v>
      </c>
      <c r="EM103" s="27">
        <f t="shared" ca="1" si="206"/>
        <v>1</v>
      </c>
      <c r="EN103" s="27">
        <f t="shared" ca="1" si="206"/>
        <v>1</v>
      </c>
      <c r="EO103" s="27">
        <f t="shared" ca="1" si="206"/>
        <v>0</v>
      </c>
      <c r="EP103" s="27" t="str">
        <f t="shared" ca="1" si="206"/>
        <v>-</v>
      </c>
      <c r="EQ103" s="27" t="str">
        <f t="shared" ca="1" si="206"/>
        <v>-</v>
      </c>
      <c r="ER103" s="27">
        <f t="shared" ca="1" si="206"/>
        <v>0</v>
      </c>
      <c r="ES103" s="27">
        <f t="shared" ca="1" si="206"/>
        <v>0</v>
      </c>
      <c r="ET103" s="34">
        <v>0</v>
      </c>
    </row>
    <row r="104" spans="1:150" outlineLevel="3">
      <c r="A104" s="31">
        <f t="shared" si="148"/>
        <v>99</v>
      </c>
      <c r="B104" s="37">
        <f t="shared" ca="1" si="171"/>
        <v>48</v>
      </c>
      <c r="C104">
        <f t="shared" ca="1" si="164"/>
        <v>20</v>
      </c>
      <c r="D104" t="b">
        <v>0</v>
      </c>
      <c r="E104" t="b">
        <v>0</v>
      </c>
      <c r="F104" t="b">
        <v>0</v>
      </c>
      <c r="G104" s="45">
        <f t="shared" ca="1" si="196"/>
        <v>130</v>
      </c>
      <c r="H104" s="47" t="str">
        <f ca="1">IF($CA104&lt;3,"M-M","Mat")&amp;IF($CF104=TRUE,"&amp;BBT","")&amp;IF($DX104&lt;&gt;0,"-mate EL","")&amp;IF($DM104," Aut","")&amp;IF($DN104," Win","")&amp;IF($DO104," Spr","")&amp;" Scan "&amp;$DP104&amp;" (F"&amp;3+IFERROR(1*$AP104,0)&amp;3+IFERROR(1*$AS104,0)&amp;"N"&amp;$AX104&amp;$AY104&amp;")"</f>
        <v>Mat Spr Scan 2 (F33N11)</v>
      </c>
      <c r="I104" s="13" t="str">
        <f ca="1">IF(MATCH(H104,H$5:H104,0)=(COUNTA(H$5:H104)),"-","Dup")</f>
        <v>-</v>
      </c>
      <c r="J104" s="27" t="str">
        <f t="shared" ca="1" si="151"/>
        <v>-</v>
      </c>
      <c r="K104" s="27" t="str">
        <f t="shared" ca="1" si="151"/>
        <v>-</v>
      </c>
      <c r="L104" s="27" t="str">
        <f t="shared" ca="1" si="197"/>
        <v>-</v>
      </c>
      <c r="M104" s="27" t="str">
        <f t="shared" ca="1" si="197"/>
        <v>-</v>
      </c>
      <c r="N104" s="27" t="str">
        <f t="shared" ca="1" si="197"/>
        <v>-</v>
      </c>
      <c r="O104" s="27" t="str">
        <f t="shared" ca="1" si="197"/>
        <v>-</v>
      </c>
      <c r="P104" s="27" t="str">
        <f t="shared" ca="1" si="197"/>
        <v>-</v>
      </c>
      <c r="Q104" s="27">
        <f t="shared" ca="1" si="197"/>
        <v>0</v>
      </c>
      <c r="R104" s="27">
        <f t="shared" ca="1" si="197"/>
        <v>0</v>
      </c>
      <c r="S104" s="27" t="str">
        <f t="shared" ca="1" si="197"/>
        <v>-</v>
      </c>
      <c r="T104" s="27" t="str">
        <f t="shared" ca="1" si="197"/>
        <v>-</v>
      </c>
      <c r="U104" s="27">
        <f t="shared" ca="1" si="198"/>
        <v>1</v>
      </c>
      <c r="V104" s="27">
        <f t="shared" ca="1" si="197"/>
        <v>1</v>
      </c>
      <c r="W104" s="27">
        <f t="shared" ca="1" si="198"/>
        <v>1</v>
      </c>
      <c r="X104" s="27">
        <f t="shared" ca="1" si="198"/>
        <v>1</v>
      </c>
      <c r="Y104" s="27" t="str">
        <f t="shared" ca="1" si="198"/>
        <v>-</v>
      </c>
      <c r="Z104" s="27">
        <f t="shared" ca="1" si="198"/>
        <v>1</v>
      </c>
      <c r="AA104" s="27" t="str">
        <f t="shared" ca="1" si="198"/>
        <v>-</v>
      </c>
      <c r="AB104" s="27" t="str">
        <f t="shared" ca="1" si="198"/>
        <v>-</v>
      </c>
      <c r="AC104" s="27">
        <f t="shared" ca="1" si="198"/>
        <v>1</v>
      </c>
      <c r="AD104" s="27">
        <f t="shared" ca="1" si="198"/>
        <v>1</v>
      </c>
      <c r="AE104" s="27" t="str">
        <f t="shared" ca="1" si="198"/>
        <v>-</v>
      </c>
      <c r="AF104" s="27" t="str">
        <f t="shared" ca="1" si="198"/>
        <v>-</v>
      </c>
      <c r="AG104" s="27" t="str">
        <f t="shared" ca="1" si="198"/>
        <v>-</v>
      </c>
      <c r="AH104" s="27" t="str">
        <f t="shared" ca="1" si="198"/>
        <v>-</v>
      </c>
      <c r="AI104" s="27" t="str">
        <f t="shared" ca="1" si="198"/>
        <v>-</v>
      </c>
      <c r="AJ104" s="27" t="str">
        <f t="shared" ca="1" si="199"/>
        <v>-</v>
      </c>
      <c r="AK104" s="27" t="str">
        <f t="shared" ca="1" si="199"/>
        <v>-</v>
      </c>
      <c r="AL104" s="27" t="str">
        <f t="shared" ca="1" si="199"/>
        <v>-</v>
      </c>
      <c r="AM104" s="27" t="str">
        <f t="shared" ca="1" si="199"/>
        <v>-</v>
      </c>
      <c r="AN104" s="27" t="str">
        <f t="shared" ca="1" si="199"/>
        <v>-</v>
      </c>
      <c r="AO104" s="27" t="str">
        <f t="shared" ca="1" si="199"/>
        <v>-</v>
      </c>
      <c r="AP104" s="27" t="str">
        <f t="shared" ca="1" si="199"/>
        <v>-</v>
      </c>
      <c r="AQ104" s="27" t="str">
        <f t="shared" ca="1" si="199"/>
        <v>-</v>
      </c>
      <c r="AR104" s="27" t="str">
        <f t="shared" ca="1" si="199"/>
        <v>-</v>
      </c>
      <c r="AS104" s="27" t="str">
        <f t="shared" ca="1" si="199"/>
        <v>-</v>
      </c>
      <c r="AT104" s="27" t="str">
        <f t="shared" ca="1" si="190"/>
        <v>-</v>
      </c>
      <c r="AU104" s="27" t="str">
        <f t="shared" ca="1" si="190"/>
        <v>-</v>
      </c>
      <c r="AV104" s="27" t="str">
        <f t="shared" ca="1" si="190"/>
        <v>-</v>
      </c>
      <c r="AW104" s="27" t="str">
        <f t="shared" ca="1" si="190"/>
        <v>-</v>
      </c>
      <c r="AX104" s="50">
        <f t="shared" ca="1" si="195"/>
        <v>1</v>
      </c>
      <c r="AY104" s="50">
        <f t="shared" ca="1" si="170"/>
        <v>1</v>
      </c>
      <c r="AZ104" s="27">
        <f t="shared" ca="1" si="187"/>
        <v>0</v>
      </c>
      <c r="BA104" s="27">
        <f t="shared" ca="1" si="187"/>
        <v>1</v>
      </c>
      <c r="BB104" s="27">
        <f t="shared" ca="1" si="187"/>
        <v>-1</v>
      </c>
      <c r="BC104" s="27" t="str">
        <f t="shared" ca="1" si="188"/>
        <v>-</v>
      </c>
      <c r="BD104" s="27" t="str">
        <f t="shared" ca="1" si="188"/>
        <v>-</v>
      </c>
      <c r="BE104" s="27" t="str">
        <f t="shared" ca="1" si="188"/>
        <v>-</v>
      </c>
      <c r="BF104" s="27" t="str">
        <f t="shared" ca="1" si="188"/>
        <v>-</v>
      </c>
      <c r="BG104" s="27" t="str">
        <f t="shared" ca="1" si="188"/>
        <v>-</v>
      </c>
      <c r="BH104" s="27">
        <f t="shared" ca="1" si="188"/>
        <v>0.3</v>
      </c>
      <c r="BI104" s="27">
        <f t="shared" ca="1" si="188"/>
        <v>0.7</v>
      </c>
      <c r="BJ104" s="27">
        <f t="shared" ca="1" si="188"/>
        <v>-0.4</v>
      </c>
      <c r="BK104" s="27">
        <f t="shared" ca="1" si="188"/>
        <v>1.5</v>
      </c>
      <c r="BL104" s="27" t="str">
        <f t="shared" ca="1" si="191"/>
        <v>-</v>
      </c>
      <c r="BM104" s="27" t="str">
        <f t="shared" ca="1" si="191"/>
        <v>-</v>
      </c>
      <c r="BN104" s="27">
        <f t="shared" ca="1" si="200"/>
        <v>12</v>
      </c>
      <c r="BO104" s="27">
        <f t="shared" ca="1" si="200"/>
        <v>12</v>
      </c>
      <c r="BP104" s="27">
        <f t="shared" ca="1" si="200"/>
        <v>144</v>
      </c>
      <c r="BQ104" s="27">
        <f t="shared" ca="1" si="200"/>
        <v>144</v>
      </c>
      <c r="BR104" s="27" t="str">
        <f t="shared" ca="1" si="200"/>
        <v>-</v>
      </c>
      <c r="BS104" s="27" t="str">
        <f t="shared" ca="1" si="200"/>
        <v>-</v>
      </c>
      <c r="BT104" s="27" t="str">
        <f t="shared" ca="1" si="200"/>
        <v>-</v>
      </c>
      <c r="BU104" s="27" t="str">
        <f t="shared" ca="1" si="200"/>
        <v>-</v>
      </c>
      <c r="BV104" s="27" t="str">
        <f t="shared" ca="1" si="200"/>
        <v>-</v>
      </c>
      <c r="BW104" s="27" t="str">
        <f t="shared" ca="1" si="200"/>
        <v>-</v>
      </c>
      <c r="BX104" s="27" t="str">
        <f t="shared" ca="1" si="200"/>
        <v>-</v>
      </c>
      <c r="BY104" s="27" t="str">
        <f t="shared" ca="1" si="200"/>
        <v>-</v>
      </c>
      <c r="BZ104" s="27" t="str">
        <f t="shared" ca="1" si="200"/>
        <v>-</v>
      </c>
      <c r="CA104" s="27">
        <f t="shared" ca="1" si="200"/>
        <v>5</v>
      </c>
      <c r="CB104" s="27" t="str">
        <f t="shared" ca="1" si="200"/>
        <v>-</v>
      </c>
      <c r="CC104" s="27" t="str">
        <f t="shared" ca="1" si="200"/>
        <v>-</v>
      </c>
      <c r="CD104" s="27" t="str">
        <f t="shared" ca="1" si="201"/>
        <v>-</v>
      </c>
      <c r="CE104" s="27" t="str">
        <f t="shared" ca="1" si="201"/>
        <v>-</v>
      </c>
      <c r="CF104" s="27" t="str">
        <f t="shared" ca="1" si="201"/>
        <v>-</v>
      </c>
      <c r="CG104" s="27" t="str">
        <f t="shared" ca="1" si="201"/>
        <v>-</v>
      </c>
      <c r="CH104" s="27">
        <f t="shared" ca="1" si="201"/>
        <v>0</v>
      </c>
      <c r="CI104" s="27" t="str">
        <f t="shared" ca="1" si="201"/>
        <v>-</v>
      </c>
      <c r="CJ104" s="27">
        <f t="shared" ca="1" si="201"/>
        <v>1</v>
      </c>
      <c r="CK104" s="27">
        <f t="shared" ca="1" si="201"/>
        <v>0</v>
      </c>
      <c r="CL104" s="27">
        <f t="shared" ca="1" si="201"/>
        <v>1</v>
      </c>
      <c r="CM104" s="27">
        <f t="shared" ca="1" si="201"/>
        <v>1</v>
      </c>
      <c r="CN104" s="27">
        <f t="shared" ca="1" si="202"/>
        <v>1</v>
      </c>
      <c r="CO104" s="27">
        <f t="shared" ca="1" si="202"/>
        <v>0</v>
      </c>
      <c r="CP104" s="27">
        <f t="shared" ca="1" si="202"/>
        <v>0</v>
      </c>
      <c r="CQ104" s="27">
        <f t="shared" ca="1" si="202"/>
        <v>0</v>
      </c>
      <c r="CR104" s="27">
        <f t="shared" ca="1" si="202"/>
        <v>-1.29</v>
      </c>
      <c r="CS104" s="27">
        <f t="shared" ca="1" si="202"/>
        <v>0.95</v>
      </c>
      <c r="CT104" s="27">
        <f t="shared" ca="1" si="202"/>
        <v>-1.67</v>
      </c>
      <c r="CU104" s="27">
        <f t="shared" ca="1" si="202"/>
        <v>0.05</v>
      </c>
      <c r="CV104" s="27">
        <f t="shared" ca="1" si="202"/>
        <v>0.22</v>
      </c>
      <c r="CW104" s="27">
        <f t="shared" ca="1" si="202"/>
        <v>-0.37</v>
      </c>
      <c r="CX104" s="27">
        <f t="shared" ca="1" si="202"/>
        <v>0</v>
      </c>
      <c r="CY104" s="27">
        <f t="shared" ca="1" si="202"/>
        <v>1</v>
      </c>
      <c r="CZ104" s="27">
        <f t="shared" ca="1" si="203"/>
        <v>0</v>
      </c>
      <c r="DA104" s="27">
        <f t="shared" ca="1" si="203"/>
        <v>0</v>
      </c>
      <c r="DB104" s="27">
        <f t="shared" ca="1" si="203"/>
        <v>0</v>
      </c>
      <c r="DC104" s="27">
        <f t="shared" ca="1" si="203"/>
        <v>0</v>
      </c>
      <c r="DD104" s="27">
        <f t="shared" ca="1" si="203"/>
        <v>0</v>
      </c>
      <c r="DE104" s="27">
        <f t="shared" ca="1" si="203"/>
        <v>0</v>
      </c>
      <c r="DF104" s="27">
        <f t="shared" ca="1" si="203"/>
        <v>0</v>
      </c>
      <c r="DG104" s="27" t="str">
        <f t="shared" ca="1" si="204"/>
        <v>-</v>
      </c>
      <c r="DH104" s="27" t="str">
        <f t="shared" ca="1" si="204"/>
        <v>-</v>
      </c>
      <c r="DI104" s="27" t="str">
        <f t="shared" ca="1" si="204"/>
        <v>-</v>
      </c>
      <c r="DJ104" s="27" t="str">
        <f t="shared" ca="1" si="204"/>
        <v>-</v>
      </c>
      <c r="DK104" s="27" t="str">
        <f t="shared" ca="1" si="204"/>
        <v>-</v>
      </c>
      <c r="DL104" s="27" t="str">
        <f t="shared" ca="1" si="207"/>
        <v>-</v>
      </c>
      <c r="DM104" s="27" t="b">
        <f t="shared" ca="1" si="207"/>
        <v>0</v>
      </c>
      <c r="DN104" s="27" t="b">
        <f t="shared" ca="1" si="207"/>
        <v>0</v>
      </c>
      <c r="DO104" s="27" t="b">
        <f t="shared" ca="1" si="207"/>
        <v>1</v>
      </c>
      <c r="DP104" s="27">
        <f t="shared" ca="1" si="207"/>
        <v>2</v>
      </c>
      <c r="DQ104" s="27" t="str">
        <f t="shared" ca="1" si="207"/>
        <v>-</v>
      </c>
      <c r="DR104" s="27" t="str">
        <f t="shared" ca="1" si="207"/>
        <v>-</v>
      </c>
      <c r="DS104" s="27" t="str">
        <f t="shared" ca="1" si="207"/>
        <v>-</v>
      </c>
      <c r="DT104" s="27" t="str">
        <f t="shared" ca="1" si="207"/>
        <v>-</v>
      </c>
      <c r="DU104" s="27" t="str">
        <f t="shared" ca="1" si="207"/>
        <v>-</v>
      </c>
      <c r="DV104" s="27" t="b">
        <f t="shared" ca="1" si="207"/>
        <v>1</v>
      </c>
      <c r="DW104" s="27" t="str">
        <f t="shared" ca="1" si="207"/>
        <v>-</v>
      </c>
      <c r="DX104" s="27">
        <f t="shared" ca="1" si="207"/>
        <v>0</v>
      </c>
      <c r="DY104" s="27" t="str">
        <f t="shared" ca="1" si="207"/>
        <v>-</v>
      </c>
      <c r="DZ104" s="27" t="str">
        <f t="shared" ca="1" si="207"/>
        <v>-</v>
      </c>
      <c r="EA104" s="27" t="str">
        <f t="shared" ca="1" si="205"/>
        <v>-</v>
      </c>
      <c r="EB104" s="27" t="str">
        <f t="shared" ca="1" si="205"/>
        <v>-</v>
      </c>
      <c r="EC104" s="27">
        <f t="shared" ca="1" si="205"/>
        <v>1</v>
      </c>
      <c r="ED104" s="27">
        <f t="shared" ca="1" si="205"/>
        <v>0</v>
      </c>
      <c r="EE104" s="27">
        <f t="shared" ca="1" si="205"/>
        <v>1</v>
      </c>
      <c r="EF104" s="27">
        <f t="shared" ca="1" si="205"/>
        <v>1</v>
      </c>
      <c r="EG104" s="27">
        <f t="shared" ca="1" si="205"/>
        <v>0</v>
      </c>
      <c r="EH104" s="27" t="str">
        <f t="shared" ca="1" si="205"/>
        <v>-</v>
      </c>
      <c r="EI104" s="27" t="str">
        <f t="shared" ca="1" si="205"/>
        <v>-</v>
      </c>
      <c r="EJ104" s="27" t="str">
        <f t="shared" ca="1" si="205"/>
        <v>-</v>
      </c>
      <c r="EK104" s="27" t="str">
        <f t="shared" ca="1" si="205"/>
        <v>-</v>
      </c>
      <c r="EL104" s="27">
        <f t="shared" ca="1" si="206"/>
        <v>1</v>
      </c>
      <c r="EM104" s="27">
        <f t="shared" ca="1" si="206"/>
        <v>1</v>
      </c>
      <c r="EN104" s="27">
        <f t="shared" ca="1" si="206"/>
        <v>1</v>
      </c>
      <c r="EO104" s="27">
        <f t="shared" ca="1" si="206"/>
        <v>0</v>
      </c>
      <c r="EP104" s="27" t="str">
        <f t="shared" ca="1" si="206"/>
        <v>-</v>
      </c>
      <c r="EQ104" s="27" t="str">
        <f t="shared" ca="1" si="206"/>
        <v>-</v>
      </c>
      <c r="ER104" s="27">
        <f t="shared" ca="1" si="206"/>
        <v>0</v>
      </c>
      <c r="ES104" s="27">
        <f t="shared" ca="1" si="206"/>
        <v>0</v>
      </c>
      <c r="ET104" s="34">
        <v>0</v>
      </c>
    </row>
    <row r="105" spans="1:150" outlineLevel="3">
      <c r="A105" s="31">
        <f t="shared" si="148"/>
        <v>100</v>
      </c>
      <c r="B105" s="37">
        <f t="shared" ca="1" si="171"/>
        <v>49</v>
      </c>
      <c r="C105">
        <f t="shared" ca="1" si="164"/>
        <v>20</v>
      </c>
      <c r="D105" t="b">
        <v>0</v>
      </c>
      <c r="E105" t="b">
        <v>0</v>
      </c>
      <c r="F105" t="b">
        <v>0</v>
      </c>
      <c r="G105" s="45">
        <f t="shared" ca="1" si="196"/>
        <v>29</v>
      </c>
      <c r="H105" s="47" t="str">
        <f ca="1">IF($CA105&lt;3,"M-M","Mat")&amp;IF($CF105=TRUE,"&amp;BBT","")&amp;IF($DX105&lt;&gt;0,"-mate EL","")&amp;IF($DM105," Aut","")&amp;IF($DN105," Win","")&amp;IF($DO105," Spr","")&amp;" Scan "&amp;$DP105&amp;" (F"&amp;3+IFERROR(1*$AP105,0)&amp;3+IFERROR(1*$AS105,0)&amp;"N"&amp;$AX105&amp;$AY105&amp;")"</f>
        <v>Mat Spr Scan 1 (F33N11)</v>
      </c>
      <c r="I105" s="13" t="str">
        <f ca="1">IF(MATCH(H105,H$5:H105,0)=(COUNTA(H$5:H105)),"-","Dup")</f>
        <v>-</v>
      </c>
      <c r="J105" s="27" t="str">
        <f t="shared" ca="1" si="151"/>
        <v>-</v>
      </c>
      <c r="K105" s="27" t="str">
        <f t="shared" ca="1" si="151"/>
        <v>-</v>
      </c>
      <c r="L105" s="27" t="str">
        <f t="shared" ref="L105:V118" ca="1" si="208">OFFSET(L$5,$B105,0)</f>
        <v>-</v>
      </c>
      <c r="M105" s="27" t="str">
        <f t="shared" ca="1" si="208"/>
        <v>-</v>
      </c>
      <c r="N105" s="27" t="str">
        <f t="shared" ca="1" si="208"/>
        <v>-</v>
      </c>
      <c r="O105" s="27" t="str">
        <f t="shared" ca="1" si="208"/>
        <v>-</v>
      </c>
      <c r="P105" s="27" t="str">
        <f t="shared" ca="1" si="208"/>
        <v>-</v>
      </c>
      <c r="Q105" s="27">
        <f t="shared" ca="1" si="208"/>
        <v>0</v>
      </c>
      <c r="R105" s="27">
        <f t="shared" ca="1" si="208"/>
        <v>0</v>
      </c>
      <c r="S105" s="27" t="str">
        <f t="shared" ca="1" si="208"/>
        <v>-</v>
      </c>
      <c r="T105" s="27" t="str">
        <f t="shared" ca="1" si="208"/>
        <v>-</v>
      </c>
      <c r="U105" s="27">
        <f t="shared" ref="U105:AI118" ca="1" si="209">OFFSET(U$5,$B105,0)</f>
        <v>1</v>
      </c>
      <c r="V105" s="27">
        <f t="shared" ca="1" si="208"/>
        <v>1</v>
      </c>
      <c r="W105" s="27">
        <f t="shared" ca="1" si="209"/>
        <v>1</v>
      </c>
      <c r="X105" s="27">
        <f t="shared" ca="1" si="209"/>
        <v>1</v>
      </c>
      <c r="Y105" s="27" t="str">
        <f t="shared" ca="1" si="209"/>
        <v>-</v>
      </c>
      <c r="Z105" s="27">
        <f t="shared" ca="1" si="209"/>
        <v>1</v>
      </c>
      <c r="AA105" s="27" t="str">
        <f t="shared" ca="1" si="209"/>
        <v>-</v>
      </c>
      <c r="AB105" s="27" t="str">
        <f t="shared" ca="1" si="209"/>
        <v>-</v>
      </c>
      <c r="AC105" s="27">
        <f t="shared" ca="1" si="209"/>
        <v>1</v>
      </c>
      <c r="AD105" s="27">
        <f t="shared" ca="1" si="209"/>
        <v>1</v>
      </c>
      <c r="AE105" s="27" t="str">
        <f t="shared" ca="1" si="209"/>
        <v>-</v>
      </c>
      <c r="AF105" s="27" t="str">
        <f t="shared" ca="1" si="209"/>
        <v>-</v>
      </c>
      <c r="AG105" s="27" t="str">
        <f t="shared" ca="1" si="209"/>
        <v>-</v>
      </c>
      <c r="AH105" s="27" t="str">
        <f t="shared" ca="1" si="209"/>
        <v>-</v>
      </c>
      <c r="AI105" s="27" t="str">
        <f t="shared" ca="1" si="209"/>
        <v>-</v>
      </c>
      <c r="AJ105" s="27" t="str">
        <f t="shared" ref="AJ105:AS118" ca="1" si="210">OFFSET(AJ$5,$B105,0)</f>
        <v>-</v>
      </c>
      <c r="AK105" s="27" t="str">
        <f t="shared" ca="1" si="210"/>
        <v>-</v>
      </c>
      <c r="AL105" s="27" t="str">
        <f t="shared" ca="1" si="210"/>
        <v>-</v>
      </c>
      <c r="AM105" s="27" t="str">
        <f t="shared" ca="1" si="210"/>
        <v>-</v>
      </c>
      <c r="AN105" s="27" t="str">
        <f t="shared" ca="1" si="210"/>
        <v>-</v>
      </c>
      <c r="AO105" s="27" t="str">
        <f t="shared" ca="1" si="199"/>
        <v>-</v>
      </c>
      <c r="AP105" s="27" t="str">
        <f t="shared" ca="1" si="199"/>
        <v>-</v>
      </c>
      <c r="AQ105" s="27" t="str">
        <f t="shared" ca="1" si="199"/>
        <v>-</v>
      </c>
      <c r="AR105" s="27" t="str">
        <f t="shared" ca="1" si="199"/>
        <v>-</v>
      </c>
      <c r="AS105" s="27" t="str">
        <f t="shared" ca="1" si="199"/>
        <v>-</v>
      </c>
      <c r="AT105" s="27" t="str">
        <f t="shared" ca="1" si="190"/>
        <v>-</v>
      </c>
      <c r="AU105" s="27" t="str">
        <f t="shared" ca="1" si="190"/>
        <v>-</v>
      </c>
      <c r="AV105" s="27" t="str">
        <f t="shared" ca="1" si="190"/>
        <v>-</v>
      </c>
      <c r="AW105" s="27" t="str">
        <f t="shared" ca="1" si="190"/>
        <v>-</v>
      </c>
      <c r="AX105" s="50">
        <f t="shared" ca="1" si="195"/>
        <v>1</v>
      </c>
      <c r="AY105" s="50">
        <f t="shared" ca="1" si="170"/>
        <v>1</v>
      </c>
      <c r="AZ105" s="27">
        <f t="shared" ca="1" si="187"/>
        <v>0</v>
      </c>
      <c r="BA105" s="27">
        <f t="shared" ca="1" si="187"/>
        <v>1</v>
      </c>
      <c r="BB105" s="27">
        <f t="shared" ca="1" si="187"/>
        <v>-1</v>
      </c>
      <c r="BC105" s="27" t="str">
        <f t="shared" ca="1" si="188"/>
        <v>-</v>
      </c>
      <c r="BD105" s="27" t="str">
        <f t="shared" ca="1" si="188"/>
        <v>-</v>
      </c>
      <c r="BE105" s="27" t="str">
        <f t="shared" ca="1" si="188"/>
        <v>-</v>
      </c>
      <c r="BF105" s="27" t="str">
        <f t="shared" ca="1" si="188"/>
        <v>-</v>
      </c>
      <c r="BG105" s="27" t="str">
        <f t="shared" ca="1" si="188"/>
        <v>-</v>
      </c>
      <c r="BH105" s="27">
        <f t="shared" ca="1" si="188"/>
        <v>0.3</v>
      </c>
      <c r="BI105" s="27">
        <f t="shared" ca="1" si="188"/>
        <v>0.7</v>
      </c>
      <c r="BJ105" s="27">
        <f t="shared" ca="1" si="188"/>
        <v>-0.4</v>
      </c>
      <c r="BK105" s="27">
        <f t="shared" ca="1" si="188"/>
        <v>1.5</v>
      </c>
      <c r="BL105" s="27" t="str">
        <f t="shared" ca="1" si="191"/>
        <v>-</v>
      </c>
      <c r="BM105" s="27" t="str">
        <f t="shared" ca="1" si="191"/>
        <v>-</v>
      </c>
      <c r="BN105" s="27">
        <f t="shared" ref="BN105:CC118" ca="1" si="211">OFFSET(BN$5,$B105,0)</f>
        <v>12</v>
      </c>
      <c r="BO105" s="27">
        <f t="shared" ca="1" si="211"/>
        <v>12</v>
      </c>
      <c r="BP105" s="27">
        <f t="shared" ca="1" si="211"/>
        <v>144</v>
      </c>
      <c r="BQ105" s="27">
        <f t="shared" ca="1" si="211"/>
        <v>144</v>
      </c>
      <c r="BR105" s="27" t="str">
        <f t="shared" ca="1" si="211"/>
        <v>-</v>
      </c>
      <c r="BS105" s="27" t="str">
        <f t="shared" ca="1" si="211"/>
        <v>-</v>
      </c>
      <c r="BT105" s="27" t="str">
        <f t="shared" ca="1" si="211"/>
        <v>-</v>
      </c>
      <c r="BU105" s="27" t="str">
        <f t="shared" ca="1" si="211"/>
        <v>-</v>
      </c>
      <c r="BV105" s="27" t="str">
        <f t="shared" ca="1" si="211"/>
        <v>-</v>
      </c>
      <c r="BW105" s="27" t="str">
        <f t="shared" ca="1" si="211"/>
        <v>-</v>
      </c>
      <c r="BX105" s="27" t="str">
        <f t="shared" ca="1" si="211"/>
        <v>-</v>
      </c>
      <c r="BY105" s="27" t="str">
        <f t="shared" ca="1" si="211"/>
        <v>-</v>
      </c>
      <c r="BZ105" s="27" t="str">
        <f t="shared" ca="1" si="211"/>
        <v>-</v>
      </c>
      <c r="CA105" s="27">
        <f t="shared" ca="1" si="211"/>
        <v>5</v>
      </c>
      <c r="CB105" s="27" t="str">
        <f t="shared" ca="1" si="211"/>
        <v>-</v>
      </c>
      <c r="CC105" s="27" t="str">
        <f t="shared" ca="1" si="211"/>
        <v>-</v>
      </c>
      <c r="CD105" s="27" t="str">
        <f t="shared" ref="CD105:CM118" ca="1" si="212">OFFSET(CD$5,$B105,0)</f>
        <v>-</v>
      </c>
      <c r="CE105" s="27" t="str">
        <f t="shared" ca="1" si="212"/>
        <v>-</v>
      </c>
      <c r="CF105" s="27" t="str">
        <f t="shared" ca="1" si="212"/>
        <v>-</v>
      </c>
      <c r="CG105" s="27" t="str">
        <f t="shared" ca="1" si="212"/>
        <v>-</v>
      </c>
      <c r="CH105" s="27">
        <f t="shared" ca="1" si="212"/>
        <v>0</v>
      </c>
      <c r="CI105" s="27" t="str">
        <f t="shared" ca="1" si="212"/>
        <v>-</v>
      </c>
      <c r="CJ105" s="27">
        <f t="shared" ca="1" si="212"/>
        <v>1</v>
      </c>
      <c r="CK105" s="27">
        <f t="shared" ca="1" si="212"/>
        <v>0</v>
      </c>
      <c r="CL105" s="27">
        <f t="shared" ca="1" si="212"/>
        <v>1</v>
      </c>
      <c r="CM105" s="27">
        <f t="shared" ca="1" si="212"/>
        <v>1</v>
      </c>
      <c r="CN105" s="27">
        <f t="shared" ref="CN105:DC120" ca="1" si="213">OFFSET(CN$5,$B105,0)</f>
        <v>1</v>
      </c>
      <c r="CO105" s="27">
        <f t="shared" ca="1" si="213"/>
        <v>0</v>
      </c>
      <c r="CP105" s="27">
        <f t="shared" ca="1" si="213"/>
        <v>0</v>
      </c>
      <c r="CQ105" s="27">
        <f t="shared" ca="1" si="213"/>
        <v>0</v>
      </c>
      <c r="CR105" s="27">
        <f t="shared" ca="1" si="213"/>
        <v>-1.29</v>
      </c>
      <c r="CS105" s="27">
        <f t="shared" ca="1" si="213"/>
        <v>0.95</v>
      </c>
      <c r="CT105" s="27">
        <f t="shared" ca="1" si="213"/>
        <v>-1.67</v>
      </c>
      <c r="CU105" s="27">
        <f t="shared" ca="1" si="213"/>
        <v>0.05</v>
      </c>
      <c r="CV105" s="27">
        <f t="shared" ca="1" si="213"/>
        <v>0.22</v>
      </c>
      <c r="CW105" s="27">
        <f t="shared" ca="1" si="213"/>
        <v>-0.37</v>
      </c>
      <c r="CX105" s="27">
        <f t="shared" ca="1" si="213"/>
        <v>0</v>
      </c>
      <c r="CY105" s="27">
        <f t="shared" ca="1" si="213"/>
        <v>1</v>
      </c>
      <c r="CZ105" s="27">
        <f t="shared" ca="1" si="213"/>
        <v>0</v>
      </c>
      <c r="DA105" s="27">
        <f t="shared" ca="1" si="213"/>
        <v>0</v>
      </c>
      <c r="DB105" s="27">
        <f t="shared" ca="1" si="213"/>
        <v>0</v>
      </c>
      <c r="DC105" s="27">
        <f t="shared" ca="1" si="213"/>
        <v>0</v>
      </c>
      <c r="DD105" s="27">
        <f t="shared" ca="1" si="203"/>
        <v>0</v>
      </c>
      <c r="DE105" s="27">
        <f t="shared" ca="1" si="203"/>
        <v>0</v>
      </c>
      <c r="DF105" s="27">
        <f t="shared" ca="1" si="203"/>
        <v>0</v>
      </c>
      <c r="DG105" s="27" t="str">
        <f t="shared" ca="1" si="204"/>
        <v>-</v>
      </c>
      <c r="DH105" s="27" t="str">
        <f t="shared" ca="1" si="204"/>
        <v>-</v>
      </c>
      <c r="DI105" s="27" t="str">
        <f t="shared" ca="1" si="204"/>
        <v>-</v>
      </c>
      <c r="DJ105" s="27" t="str">
        <f t="shared" ca="1" si="204"/>
        <v>-</v>
      </c>
      <c r="DK105" s="27" t="str">
        <f t="shared" ca="1" si="204"/>
        <v>-</v>
      </c>
      <c r="DL105" s="27" t="str">
        <f t="shared" ca="1" si="207"/>
        <v>-</v>
      </c>
      <c r="DM105" s="27" t="b">
        <f t="shared" ca="1" si="207"/>
        <v>0</v>
      </c>
      <c r="DN105" s="27" t="b">
        <f t="shared" ca="1" si="207"/>
        <v>0</v>
      </c>
      <c r="DO105" s="27" t="b">
        <f t="shared" ca="1" si="207"/>
        <v>1</v>
      </c>
      <c r="DP105" s="27">
        <f t="shared" ca="1" si="207"/>
        <v>1</v>
      </c>
      <c r="DQ105" s="27" t="str">
        <f t="shared" ca="1" si="207"/>
        <v>-</v>
      </c>
      <c r="DR105" s="27" t="str">
        <f t="shared" ca="1" si="207"/>
        <v>-</v>
      </c>
      <c r="DS105" s="27" t="str">
        <f t="shared" ca="1" si="207"/>
        <v>-</v>
      </c>
      <c r="DT105" s="27" t="str">
        <f t="shared" ca="1" si="207"/>
        <v>-</v>
      </c>
      <c r="DU105" s="27" t="str">
        <f t="shared" ca="1" si="207"/>
        <v>-</v>
      </c>
      <c r="DV105" s="27" t="b">
        <f t="shared" ca="1" si="207"/>
        <v>1</v>
      </c>
      <c r="DW105" s="27" t="str">
        <f t="shared" ca="1" si="207"/>
        <v>-</v>
      </c>
      <c r="DX105" s="27">
        <f t="shared" ca="1" si="207"/>
        <v>0</v>
      </c>
      <c r="DY105" s="27" t="str">
        <f t="shared" ca="1" si="207"/>
        <v>-</v>
      </c>
      <c r="DZ105" s="27" t="str">
        <f t="shared" ca="1" si="207"/>
        <v>-</v>
      </c>
      <c r="EA105" s="27" t="str">
        <f t="shared" ca="1" si="205"/>
        <v>-</v>
      </c>
      <c r="EB105" s="27" t="str">
        <f t="shared" ca="1" si="205"/>
        <v>-</v>
      </c>
      <c r="EC105" s="27">
        <f t="shared" ca="1" si="205"/>
        <v>1</v>
      </c>
      <c r="ED105" s="27">
        <f t="shared" ca="1" si="205"/>
        <v>0</v>
      </c>
      <c r="EE105" s="27">
        <f t="shared" ca="1" si="205"/>
        <v>1</v>
      </c>
      <c r="EF105" s="27">
        <f t="shared" ca="1" si="205"/>
        <v>1</v>
      </c>
      <c r="EG105" s="27">
        <f t="shared" ca="1" si="205"/>
        <v>0</v>
      </c>
      <c r="EH105" s="27" t="str">
        <f t="shared" ca="1" si="205"/>
        <v>-</v>
      </c>
      <c r="EI105" s="27" t="str">
        <f t="shared" ca="1" si="205"/>
        <v>-</v>
      </c>
      <c r="EJ105" s="27" t="str">
        <f t="shared" ca="1" si="205"/>
        <v>-</v>
      </c>
      <c r="EK105" s="27" t="str">
        <f t="shared" ca="1" si="205"/>
        <v>-</v>
      </c>
      <c r="EL105" s="27">
        <f t="shared" ca="1" si="206"/>
        <v>1</v>
      </c>
      <c r="EM105" s="27">
        <f t="shared" ca="1" si="206"/>
        <v>1</v>
      </c>
      <c r="EN105" s="27">
        <f t="shared" ca="1" si="206"/>
        <v>1</v>
      </c>
      <c r="EO105" s="27">
        <f t="shared" ca="1" si="206"/>
        <v>0</v>
      </c>
      <c r="EP105" s="27" t="str">
        <f t="shared" ca="1" si="206"/>
        <v>-</v>
      </c>
      <c r="EQ105" s="27" t="str">
        <f t="shared" ca="1" si="206"/>
        <v>-</v>
      </c>
      <c r="ER105" s="27">
        <f t="shared" ca="1" si="206"/>
        <v>0</v>
      </c>
      <c r="ES105" s="27">
        <f t="shared" ca="1" si="206"/>
        <v>0</v>
      </c>
      <c r="ET105" s="34">
        <v>0</v>
      </c>
    </row>
    <row r="106" spans="1:150" outlineLevel="3">
      <c r="A106" s="31">
        <f t="shared" si="148"/>
        <v>101</v>
      </c>
      <c r="B106" s="37">
        <f t="shared" ca="1" si="171"/>
        <v>50</v>
      </c>
      <c r="C106">
        <f t="shared" ca="1" si="164"/>
        <v>20</v>
      </c>
      <c r="D106" t="b">
        <v>0</v>
      </c>
      <c r="E106" t="b">
        <v>0</v>
      </c>
      <c r="F106" t="b">
        <v>0</v>
      </c>
      <c r="G106" s="45">
        <f t="shared" ca="1" si="196"/>
        <v>1</v>
      </c>
      <c r="H106" s="47" t="str">
        <f ca="1">IF($CA106&lt;3,"M-M","Mat")&amp;IF($CF106=TRUE,"&amp;BBT","")&amp;IF($DX106&lt;&gt;0,"-mate EL","")&amp;IF($DM106," Aut","")&amp;IF($DN106," Win","")&amp;IF($DO106," Spr","")&amp;" Scan "&amp;$DP106&amp;" (F"&amp;3+IFERROR(1*$AP106,0)&amp;3+IFERROR(1*$AS106,0)&amp;"N"&amp;$AX106&amp;$AY106&amp;")"</f>
        <v>Mat Spr Scan 0 (F33N11)</v>
      </c>
      <c r="I106" s="13" t="str">
        <f ca="1">IF(MATCH(H106,H$5:H106,0)=(COUNTA(H$5:H106)),"-","Dup")</f>
        <v>-</v>
      </c>
      <c r="J106" s="27" t="str">
        <f t="shared" ca="1" si="151"/>
        <v>-</v>
      </c>
      <c r="K106" s="27" t="str">
        <f t="shared" ca="1" si="151"/>
        <v>-</v>
      </c>
      <c r="L106" s="27" t="str">
        <f t="shared" ca="1" si="208"/>
        <v>-</v>
      </c>
      <c r="M106" s="27" t="str">
        <f t="shared" ca="1" si="208"/>
        <v>-</v>
      </c>
      <c r="N106" s="27" t="str">
        <f t="shared" ca="1" si="208"/>
        <v>-</v>
      </c>
      <c r="O106" s="27" t="str">
        <f t="shared" ca="1" si="208"/>
        <v>-</v>
      </c>
      <c r="P106" s="27" t="str">
        <f t="shared" ca="1" si="208"/>
        <v>-</v>
      </c>
      <c r="Q106" s="27">
        <f t="shared" ca="1" si="208"/>
        <v>0</v>
      </c>
      <c r="R106" s="27">
        <f t="shared" ca="1" si="208"/>
        <v>0</v>
      </c>
      <c r="S106" s="27" t="str">
        <f t="shared" ca="1" si="208"/>
        <v>-</v>
      </c>
      <c r="T106" s="27" t="str">
        <f t="shared" ca="1" si="208"/>
        <v>-</v>
      </c>
      <c r="U106" s="27">
        <f t="shared" ca="1" si="209"/>
        <v>1</v>
      </c>
      <c r="V106" s="27">
        <f t="shared" ca="1" si="208"/>
        <v>1</v>
      </c>
      <c r="W106" s="27">
        <f t="shared" ca="1" si="209"/>
        <v>1</v>
      </c>
      <c r="X106" s="27">
        <f t="shared" ca="1" si="209"/>
        <v>1</v>
      </c>
      <c r="Y106" s="27" t="str">
        <f t="shared" ca="1" si="209"/>
        <v>-</v>
      </c>
      <c r="Z106" s="27">
        <f t="shared" ca="1" si="209"/>
        <v>1</v>
      </c>
      <c r="AA106" s="27" t="str">
        <f t="shared" ca="1" si="209"/>
        <v>-</v>
      </c>
      <c r="AB106" s="27" t="str">
        <f t="shared" ca="1" si="209"/>
        <v>-</v>
      </c>
      <c r="AC106" s="27">
        <f t="shared" ca="1" si="209"/>
        <v>1</v>
      </c>
      <c r="AD106" s="27">
        <f t="shared" ca="1" si="209"/>
        <v>1</v>
      </c>
      <c r="AE106" s="27" t="str">
        <f t="shared" ca="1" si="209"/>
        <v>-</v>
      </c>
      <c r="AF106" s="27" t="str">
        <f t="shared" ca="1" si="209"/>
        <v>-</v>
      </c>
      <c r="AG106" s="27" t="str">
        <f t="shared" ca="1" si="209"/>
        <v>-</v>
      </c>
      <c r="AH106" s="27" t="str">
        <f t="shared" ca="1" si="209"/>
        <v>-</v>
      </c>
      <c r="AI106" s="27" t="str">
        <f t="shared" ca="1" si="209"/>
        <v>-</v>
      </c>
      <c r="AJ106" s="27" t="str">
        <f t="shared" ca="1" si="210"/>
        <v>-</v>
      </c>
      <c r="AK106" s="27" t="str">
        <f t="shared" ca="1" si="210"/>
        <v>-</v>
      </c>
      <c r="AL106" s="27" t="str">
        <f t="shared" ca="1" si="210"/>
        <v>-</v>
      </c>
      <c r="AM106" s="27" t="str">
        <f t="shared" ca="1" si="210"/>
        <v>-</v>
      </c>
      <c r="AN106" s="27" t="str">
        <f t="shared" ca="1" si="210"/>
        <v>-</v>
      </c>
      <c r="AO106" s="27" t="str">
        <f t="shared" ca="1" si="199"/>
        <v>-</v>
      </c>
      <c r="AP106" s="27" t="str">
        <f t="shared" ca="1" si="199"/>
        <v>-</v>
      </c>
      <c r="AQ106" s="27" t="str">
        <f t="shared" ca="1" si="199"/>
        <v>-</v>
      </c>
      <c r="AR106" s="27" t="str">
        <f t="shared" ca="1" si="199"/>
        <v>-</v>
      </c>
      <c r="AS106" s="27" t="str">
        <f t="shared" ca="1" si="199"/>
        <v>-</v>
      </c>
      <c r="AT106" s="27" t="str">
        <f t="shared" ca="1" si="190"/>
        <v>-</v>
      </c>
      <c r="AU106" s="27" t="str">
        <f t="shared" ca="1" si="190"/>
        <v>-</v>
      </c>
      <c r="AV106" s="27" t="str">
        <f t="shared" ca="1" si="190"/>
        <v>-</v>
      </c>
      <c r="AW106" s="27" t="str">
        <f t="shared" ca="1" si="190"/>
        <v>-</v>
      </c>
      <c r="AX106" s="50">
        <f t="shared" ca="1" si="195"/>
        <v>1</v>
      </c>
      <c r="AY106" s="50">
        <f t="shared" ca="1" si="170"/>
        <v>1</v>
      </c>
      <c r="AZ106" s="27">
        <f t="shared" ca="1" si="187"/>
        <v>0</v>
      </c>
      <c r="BA106" s="27">
        <f t="shared" ca="1" si="187"/>
        <v>1</v>
      </c>
      <c r="BB106" s="27">
        <f t="shared" ca="1" si="187"/>
        <v>-1</v>
      </c>
      <c r="BC106" s="27" t="str">
        <f t="shared" ca="1" si="188"/>
        <v>-</v>
      </c>
      <c r="BD106" s="27" t="str">
        <f t="shared" ca="1" si="188"/>
        <v>-</v>
      </c>
      <c r="BE106" s="27" t="str">
        <f t="shared" ca="1" si="188"/>
        <v>-</v>
      </c>
      <c r="BF106" s="27" t="str">
        <f t="shared" ca="1" si="188"/>
        <v>-</v>
      </c>
      <c r="BG106" s="27" t="str">
        <f t="shared" ca="1" si="188"/>
        <v>-</v>
      </c>
      <c r="BH106" s="27">
        <f t="shared" ca="1" si="188"/>
        <v>0.3</v>
      </c>
      <c r="BI106" s="27">
        <f t="shared" ca="1" si="188"/>
        <v>0.7</v>
      </c>
      <c r="BJ106" s="27">
        <f t="shared" ca="1" si="188"/>
        <v>-0.4</v>
      </c>
      <c r="BK106" s="27">
        <f t="shared" ca="1" si="188"/>
        <v>1.5</v>
      </c>
      <c r="BL106" s="27" t="str">
        <f t="shared" ca="1" si="191"/>
        <v>-</v>
      </c>
      <c r="BM106" s="27" t="str">
        <f t="shared" ca="1" si="191"/>
        <v>-</v>
      </c>
      <c r="BN106" s="27">
        <f t="shared" ca="1" si="211"/>
        <v>12</v>
      </c>
      <c r="BO106" s="27">
        <f t="shared" ca="1" si="211"/>
        <v>12</v>
      </c>
      <c r="BP106" s="27">
        <f t="shared" ca="1" si="211"/>
        <v>144</v>
      </c>
      <c r="BQ106" s="27">
        <f t="shared" ca="1" si="211"/>
        <v>144</v>
      </c>
      <c r="BR106" s="27" t="str">
        <f t="shared" ca="1" si="211"/>
        <v>-</v>
      </c>
      <c r="BS106" s="27" t="str">
        <f t="shared" ca="1" si="211"/>
        <v>-</v>
      </c>
      <c r="BT106" s="27" t="str">
        <f t="shared" ca="1" si="211"/>
        <v>-</v>
      </c>
      <c r="BU106" s="27" t="str">
        <f t="shared" ca="1" si="211"/>
        <v>-</v>
      </c>
      <c r="BV106" s="27" t="str">
        <f t="shared" ca="1" si="211"/>
        <v>-</v>
      </c>
      <c r="BW106" s="27" t="str">
        <f t="shared" ca="1" si="211"/>
        <v>-</v>
      </c>
      <c r="BX106" s="27" t="str">
        <f t="shared" ca="1" si="211"/>
        <v>-</v>
      </c>
      <c r="BY106" s="27" t="str">
        <f t="shared" ca="1" si="211"/>
        <v>-</v>
      </c>
      <c r="BZ106" s="27" t="str">
        <f t="shared" ca="1" si="211"/>
        <v>-</v>
      </c>
      <c r="CA106" s="27">
        <f t="shared" ca="1" si="211"/>
        <v>5</v>
      </c>
      <c r="CB106" s="27" t="str">
        <f t="shared" ca="1" si="211"/>
        <v>-</v>
      </c>
      <c r="CC106" s="27" t="str">
        <f t="shared" ca="1" si="211"/>
        <v>-</v>
      </c>
      <c r="CD106" s="27" t="str">
        <f t="shared" ca="1" si="212"/>
        <v>-</v>
      </c>
      <c r="CE106" s="27" t="str">
        <f t="shared" ca="1" si="212"/>
        <v>-</v>
      </c>
      <c r="CF106" s="27" t="str">
        <f t="shared" ca="1" si="212"/>
        <v>-</v>
      </c>
      <c r="CG106" s="27" t="str">
        <f t="shared" ca="1" si="212"/>
        <v>-</v>
      </c>
      <c r="CH106" s="27">
        <f t="shared" ca="1" si="212"/>
        <v>0</v>
      </c>
      <c r="CI106" s="27" t="str">
        <f t="shared" ca="1" si="212"/>
        <v>-</v>
      </c>
      <c r="CJ106" s="27">
        <f t="shared" ca="1" si="212"/>
        <v>1</v>
      </c>
      <c r="CK106" s="27">
        <f t="shared" ca="1" si="212"/>
        <v>0</v>
      </c>
      <c r="CL106" s="27">
        <f t="shared" ca="1" si="212"/>
        <v>1</v>
      </c>
      <c r="CM106" s="27">
        <f t="shared" ca="1" si="212"/>
        <v>1</v>
      </c>
      <c r="CN106" s="27">
        <f t="shared" ca="1" si="213"/>
        <v>1</v>
      </c>
      <c r="CO106" s="27">
        <f t="shared" ca="1" si="213"/>
        <v>0</v>
      </c>
      <c r="CP106" s="27">
        <f t="shared" ca="1" si="213"/>
        <v>0</v>
      </c>
      <c r="CQ106" s="27">
        <f t="shared" ca="1" si="213"/>
        <v>0</v>
      </c>
      <c r="CR106" s="27">
        <f t="shared" ca="1" si="213"/>
        <v>-1.29</v>
      </c>
      <c r="CS106" s="27">
        <f t="shared" ca="1" si="213"/>
        <v>0.95</v>
      </c>
      <c r="CT106" s="27">
        <f t="shared" ca="1" si="213"/>
        <v>-1.67</v>
      </c>
      <c r="CU106" s="27">
        <f t="shared" ca="1" si="213"/>
        <v>0.05</v>
      </c>
      <c r="CV106" s="27">
        <f t="shared" ca="1" si="213"/>
        <v>0.22</v>
      </c>
      <c r="CW106" s="27">
        <f t="shared" ca="1" si="213"/>
        <v>-0.37</v>
      </c>
      <c r="CX106" s="27">
        <f t="shared" ca="1" si="213"/>
        <v>0</v>
      </c>
      <c r="CY106" s="27">
        <f t="shared" ca="1" si="213"/>
        <v>1</v>
      </c>
      <c r="CZ106" s="27">
        <f t="shared" ca="1" si="203"/>
        <v>0</v>
      </c>
      <c r="DA106" s="27">
        <f t="shared" ca="1" si="203"/>
        <v>0</v>
      </c>
      <c r="DB106" s="27">
        <f t="shared" ca="1" si="203"/>
        <v>0</v>
      </c>
      <c r="DC106" s="27">
        <f t="shared" ca="1" si="203"/>
        <v>0</v>
      </c>
      <c r="DD106" s="27">
        <f t="shared" ca="1" si="203"/>
        <v>0</v>
      </c>
      <c r="DE106" s="27">
        <f t="shared" ca="1" si="203"/>
        <v>0</v>
      </c>
      <c r="DF106" s="27">
        <f t="shared" ca="1" si="203"/>
        <v>0</v>
      </c>
      <c r="DG106" s="27" t="str">
        <f t="shared" ca="1" si="204"/>
        <v>-</v>
      </c>
      <c r="DH106" s="27" t="str">
        <f t="shared" ca="1" si="204"/>
        <v>-</v>
      </c>
      <c r="DI106" s="27" t="str">
        <f t="shared" ca="1" si="204"/>
        <v>-</v>
      </c>
      <c r="DJ106" s="27" t="str">
        <f t="shared" ca="1" si="204"/>
        <v>-</v>
      </c>
      <c r="DK106" s="27" t="str">
        <f t="shared" ca="1" si="204"/>
        <v>-</v>
      </c>
      <c r="DL106" s="27" t="str">
        <f t="shared" ca="1" si="207"/>
        <v>-</v>
      </c>
      <c r="DM106" s="27" t="b">
        <f t="shared" ca="1" si="207"/>
        <v>0</v>
      </c>
      <c r="DN106" s="27" t="b">
        <f t="shared" ca="1" si="207"/>
        <v>0</v>
      </c>
      <c r="DO106" s="27" t="b">
        <f t="shared" ca="1" si="207"/>
        <v>1</v>
      </c>
      <c r="DP106" s="27">
        <f t="shared" ca="1" si="207"/>
        <v>0</v>
      </c>
      <c r="DQ106" s="27" t="str">
        <f t="shared" ca="1" si="207"/>
        <v>-</v>
      </c>
      <c r="DR106" s="27" t="str">
        <f t="shared" ca="1" si="207"/>
        <v>-</v>
      </c>
      <c r="DS106" s="27" t="str">
        <f t="shared" ca="1" si="207"/>
        <v>-</v>
      </c>
      <c r="DT106" s="27" t="str">
        <f t="shared" ca="1" si="207"/>
        <v>-</v>
      </c>
      <c r="DU106" s="27" t="str">
        <f t="shared" ca="1" si="207"/>
        <v>-</v>
      </c>
      <c r="DV106" s="27" t="b">
        <f t="shared" ca="1" si="207"/>
        <v>1</v>
      </c>
      <c r="DW106" s="27" t="str">
        <f t="shared" ca="1" si="207"/>
        <v>-</v>
      </c>
      <c r="DX106" s="27">
        <f t="shared" ca="1" si="207"/>
        <v>0</v>
      </c>
      <c r="DY106" s="27" t="str">
        <f t="shared" ca="1" si="207"/>
        <v>-</v>
      </c>
      <c r="DZ106" s="27" t="str">
        <f t="shared" ca="1" si="207"/>
        <v>-</v>
      </c>
      <c r="EA106" s="27" t="str">
        <f t="shared" ca="1" si="205"/>
        <v>-</v>
      </c>
      <c r="EB106" s="27" t="str">
        <f t="shared" ca="1" si="205"/>
        <v>-</v>
      </c>
      <c r="EC106" s="27">
        <f t="shared" ca="1" si="205"/>
        <v>1</v>
      </c>
      <c r="ED106" s="27">
        <f t="shared" ca="1" si="205"/>
        <v>0</v>
      </c>
      <c r="EE106" s="27">
        <f t="shared" ca="1" si="205"/>
        <v>1</v>
      </c>
      <c r="EF106" s="27">
        <f t="shared" ca="1" si="205"/>
        <v>1</v>
      </c>
      <c r="EG106" s="27">
        <f t="shared" ca="1" si="205"/>
        <v>0</v>
      </c>
      <c r="EH106" s="27" t="str">
        <f t="shared" ca="1" si="205"/>
        <v>-</v>
      </c>
      <c r="EI106" s="27" t="str">
        <f t="shared" ca="1" si="205"/>
        <v>-</v>
      </c>
      <c r="EJ106" s="27" t="str">
        <f t="shared" ca="1" si="205"/>
        <v>-</v>
      </c>
      <c r="EK106" s="27" t="str">
        <f t="shared" ca="1" si="205"/>
        <v>-</v>
      </c>
      <c r="EL106" s="27">
        <f t="shared" ca="1" si="206"/>
        <v>1</v>
      </c>
      <c r="EM106" s="27">
        <f t="shared" ca="1" si="206"/>
        <v>1</v>
      </c>
      <c r="EN106" s="27">
        <f t="shared" ca="1" si="206"/>
        <v>1</v>
      </c>
      <c r="EO106" s="27">
        <f t="shared" ca="1" si="206"/>
        <v>0</v>
      </c>
      <c r="EP106" s="27" t="str">
        <f t="shared" ca="1" si="206"/>
        <v>-</v>
      </c>
      <c r="EQ106" s="27" t="str">
        <f t="shared" ca="1" si="206"/>
        <v>-</v>
      </c>
      <c r="ER106" s="27">
        <f t="shared" ca="1" si="206"/>
        <v>0</v>
      </c>
      <c r="ES106" s="27">
        <f t="shared" ca="1" si="206"/>
        <v>0</v>
      </c>
      <c r="ET106" s="34">
        <v>0</v>
      </c>
    </row>
    <row r="107" spans="1:150" outlineLevel="2">
      <c r="A107" s="31">
        <f t="shared" si="148"/>
        <v>102</v>
      </c>
      <c r="B107" s="37">
        <f t="shared" ca="1" si="171"/>
        <v>51</v>
      </c>
      <c r="C107">
        <f t="shared" ca="1" si="164"/>
        <v>20</v>
      </c>
      <c r="D107" t="b">
        <f t="shared" ref="D107:D118" ca="1" si="214">$DP107&lt;3</f>
        <v>0</v>
      </c>
      <c r="E107" t="b">
        <v>0</v>
      </c>
      <c r="F107" t="b">
        <f t="shared" ca="1" si="165"/>
        <v>0</v>
      </c>
      <c r="G107">
        <f t="shared" ref="G107:G118" ca="1" si="215">G95</f>
        <v>129</v>
      </c>
      <c r="H107" s="47" t="str">
        <f ca="1">IF($CA107&lt;3,"M-M","Mat")&amp;IF($CF107=TRUE,"&amp;BBT","")&amp;IF($DX107&lt;&gt;0,"-mate EL","")&amp;IF($DM107," Aut","")&amp;IF($DN107," Win","")&amp;IF($DO107," Spr","")&amp;" Scan "&amp;$DP107&amp;" (F"&amp;3+IFERROR(1*$AP107,0)&amp;3+IFERROR(1*$AS107,0)&amp;"N"&amp;$AX107&amp;$AY107&amp;")"</f>
        <v>Mat-mate EL Aut Scan 3 (F33N11)</v>
      </c>
      <c r="I107" s="13" t="str">
        <f ca="1">IF(MATCH(H107,H$5:H107,0)=(COUNTA(H$5:H107)),"-","Dup")</f>
        <v>-</v>
      </c>
      <c r="J107" s="27" t="str">
        <f t="shared" ca="1" si="151"/>
        <v>-</v>
      </c>
      <c r="K107" s="27" t="str">
        <f t="shared" ca="1" si="151"/>
        <v>-</v>
      </c>
      <c r="L107" s="27" t="str">
        <f t="shared" ca="1" si="208"/>
        <v>-</v>
      </c>
      <c r="M107" s="27" t="str">
        <f t="shared" ca="1" si="208"/>
        <v>-</v>
      </c>
      <c r="N107" s="27" t="str">
        <f t="shared" ca="1" si="208"/>
        <v>-</v>
      </c>
      <c r="O107" s="27" t="str">
        <f t="shared" ca="1" si="208"/>
        <v>-</v>
      </c>
      <c r="P107" s="27" t="str">
        <f t="shared" ca="1" si="208"/>
        <v>-</v>
      </c>
      <c r="Q107" s="27">
        <f t="shared" ca="1" si="208"/>
        <v>0</v>
      </c>
      <c r="R107" s="27">
        <f t="shared" ca="1" si="208"/>
        <v>0</v>
      </c>
      <c r="S107" s="27" t="str">
        <f t="shared" ca="1" si="208"/>
        <v>-</v>
      </c>
      <c r="T107" s="27" t="str">
        <f t="shared" ca="1" si="208"/>
        <v>-</v>
      </c>
      <c r="U107" s="27">
        <f t="shared" ca="1" si="209"/>
        <v>1</v>
      </c>
      <c r="V107" s="27">
        <f t="shared" ca="1" si="208"/>
        <v>1</v>
      </c>
      <c r="W107" s="27">
        <f t="shared" ca="1" si="209"/>
        <v>1</v>
      </c>
      <c r="X107" s="27">
        <f t="shared" ca="1" si="209"/>
        <v>1</v>
      </c>
      <c r="Y107" s="27" t="str">
        <f t="shared" ca="1" si="209"/>
        <v>-</v>
      </c>
      <c r="Z107" s="27">
        <f t="shared" ca="1" si="209"/>
        <v>1</v>
      </c>
      <c r="AA107" s="27" t="str">
        <f t="shared" ca="1" si="209"/>
        <v>-</v>
      </c>
      <c r="AB107" s="27" t="str">
        <f t="shared" ca="1" si="209"/>
        <v>-</v>
      </c>
      <c r="AC107" s="27">
        <f t="shared" ca="1" si="209"/>
        <v>1</v>
      </c>
      <c r="AD107" s="27">
        <f t="shared" ca="1" si="209"/>
        <v>1</v>
      </c>
      <c r="AE107" s="27" t="str">
        <f t="shared" ca="1" si="209"/>
        <v>-</v>
      </c>
      <c r="AF107" s="27" t="str">
        <f t="shared" ca="1" si="209"/>
        <v>-</v>
      </c>
      <c r="AG107" s="27" t="str">
        <f t="shared" ca="1" si="209"/>
        <v>-</v>
      </c>
      <c r="AH107" s="27" t="str">
        <f t="shared" ca="1" si="209"/>
        <v>-</v>
      </c>
      <c r="AI107" s="27" t="str">
        <f t="shared" ca="1" si="209"/>
        <v>-</v>
      </c>
      <c r="AJ107" s="27" t="str">
        <f t="shared" ca="1" si="210"/>
        <v>-</v>
      </c>
      <c r="AK107" s="27" t="str">
        <f t="shared" ca="1" si="210"/>
        <v>-</v>
      </c>
      <c r="AL107" s="27" t="str">
        <f t="shared" ca="1" si="210"/>
        <v>-</v>
      </c>
      <c r="AM107" s="27" t="str">
        <f t="shared" ca="1" si="210"/>
        <v>-</v>
      </c>
      <c r="AN107" s="27" t="str">
        <f t="shared" ca="1" si="210"/>
        <v>-</v>
      </c>
      <c r="AO107" s="27" t="str">
        <f t="shared" ca="1" si="199"/>
        <v>-</v>
      </c>
      <c r="AP107" s="27" t="str">
        <f t="shared" ca="1" si="199"/>
        <v>-</v>
      </c>
      <c r="AQ107" s="27" t="str">
        <f t="shared" ca="1" si="199"/>
        <v>-</v>
      </c>
      <c r="AR107" s="27" t="str">
        <f t="shared" ca="1" si="199"/>
        <v>-</v>
      </c>
      <c r="AS107" s="27" t="str">
        <f t="shared" ca="1" si="199"/>
        <v>-</v>
      </c>
      <c r="AT107" s="27" t="str">
        <f t="shared" ca="1" si="190"/>
        <v>-</v>
      </c>
      <c r="AU107" s="27" t="str">
        <f t="shared" ca="1" si="190"/>
        <v>-</v>
      </c>
      <c r="AV107" s="27" t="str">
        <f t="shared" ca="1" si="190"/>
        <v>-</v>
      </c>
      <c r="AW107" s="27" t="str">
        <f t="shared" ca="1" si="190"/>
        <v>-</v>
      </c>
      <c r="AX107" s="50">
        <f t="shared" ca="1" si="195"/>
        <v>1</v>
      </c>
      <c r="AY107" s="50">
        <f t="shared" ca="1" si="170"/>
        <v>1</v>
      </c>
      <c r="AZ107" s="27">
        <f t="shared" ca="1" si="187"/>
        <v>0</v>
      </c>
      <c r="BA107" s="27">
        <f t="shared" ca="1" si="187"/>
        <v>1</v>
      </c>
      <c r="BB107" s="27">
        <f t="shared" ca="1" si="187"/>
        <v>-1</v>
      </c>
      <c r="BC107" s="27" t="str">
        <f t="shared" ca="1" si="188"/>
        <v>-</v>
      </c>
      <c r="BD107" s="27" t="str">
        <f t="shared" ca="1" si="188"/>
        <v>-</v>
      </c>
      <c r="BE107" s="27" t="str">
        <f t="shared" ca="1" si="188"/>
        <v>-</v>
      </c>
      <c r="BF107" s="27" t="str">
        <f t="shared" ca="1" si="188"/>
        <v>-</v>
      </c>
      <c r="BG107" s="27" t="str">
        <f t="shared" ca="1" si="188"/>
        <v>-</v>
      </c>
      <c r="BH107" s="27">
        <f t="shared" ca="1" si="188"/>
        <v>0.1</v>
      </c>
      <c r="BI107" s="27">
        <f t="shared" ca="1" si="188"/>
        <v>0.5</v>
      </c>
      <c r="BJ107" s="27">
        <f t="shared" ca="1" si="188"/>
        <v>-0.4</v>
      </c>
      <c r="BK107" s="27">
        <f t="shared" ca="1" si="188"/>
        <v>1</v>
      </c>
      <c r="BL107" s="27" t="str">
        <f t="shared" ca="1" si="191"/>
        <v>-</v>
      </c>
      <c r="BM107" s="27" t="str">
        <f t="shared" ca="1" si="191"/>
        <v>-</v>
      </c>
      <c r="BN107" s="27">
        <f t="shared" ca="1" si="211"/>
        <v>12</v>
      </c>
      <c r="BO107" s="27">
        <f t="shared" ca="1" si="211"/>
        <v>12</v>
      </c>
      <c r="BP107" s="27">
        <f t="shared" ca="1" si="211"/>
        <v>144</v>
      </c>
      <c r="BQ107" s="27">
        <f t="shared" ca="1" si="211"/>
        <v>144</v>
      </c>
      <c r="BR107" s="27" t="str">
        <f t="shared" ca="1" si="211"/>
        <v>-</v>
      </c>
      <c r="BS107" s="27" t="str">
        <f t="shared" ca="1" si="211"/>
        <v>-</v>
      </c>
      <c r="BT107" s="27" t="str">
        <f t="shared" ca="1" si="211"/>
        <v>-</v>
      </c>
      <c r="BU107" s="27" t="str">
        <f t="shared" ca="1" si="211"/>
        <v>-</v>
      </c>
      <c r="BV107" s="27" t="str">
        <f t="shared" ca="1" si="211"/>
        <v>-</v>
      </c>
      <c r="BW107" s="27" t="str">
        <f t="shared" ca="1" si="211"/>
        <v>-</v>
      </c>
      <c r="BX107" s="27" t="str">
        <f t="shared" ca="1" si="211"/>
        <v>-</v>
      </c>
      <c r="BY107" s="27" t="str">
        <f t="shared" ca="1" si="211"/>
        <v>-</v>
      </c>
      <c r="BZ107" s="27" t="str">
        <f t="shared" ca="1" si="211"/>
        <v>-</v>
      </c>
      <c r="CA107" s="27">
        <f t="shared" ca="1" si="211"/>
        <v>5</v>
      </c>
      <c r="CB107" s="27" t="str">
        <f t="shared" ca="1" si="211"/>
        <v>-</v>
      </c>
      <c r="CC107" s="27" t="str">
        <f t="shared" ca="1" si="211"/>
        <v>-</v>
      </c>
      <c r="CD107" s="27" t="str">
        <f t="shared" ca="1" si="212"/>
        <v>-</v>
      </c>
      <c r="CE107" s="27" t="str">
        <f t="shared" ca="1" si="212"/>
        <v>-</v>
      </c>
      <c r="CF107" s="27" t="str">
        <f t="shared" ca="1" si="212"/>
        <v>-</v>
      </c>
      <c r="CG107" s="27" t="str">
        <f t="shared" ca="1" si="212"/>
        <v>-</v>
      </c>
      <c r="CH107" s="27">
        <f t="shared" ca="1" si="212"/>
        <v>0</v>
      </c>
      <c r="CI107" s="27" t="str">
        <f t="shared" ca="1" si="212"/>
        <v>-</v>
      </c>
      <c r="CJ107" s="27">
        <f t="shared" ca="1" si="212"/>
        <v>1</v>
      </c>
      <c r="CK107" s="27">
        <f t="shared" ca="1" si="212"/>
        <v>0</v>
      </c>
      <c r="CL107" s="27">
        <f t="shared" ca="1" si="212"/>
        <v>1</v>
      </c>
      <c r="CM107" s="27">
        <f t="shared" ca="1" si="212"/>
        <v>1</v>
      </c>
      <c r="CN107" s="27">
        <f t="shared" ca="1" si="213"/>
        <v>1</v>
      </c>
      <c r="CO107" s="27">
        <f t="shared" ca="1" si="213"/>
        <v>0</v>
      </c>
      <c r="CP107" s="27">
        <f t="shared" ca="1" si="213"/>
        <v>0</v>
      </c>
      <c r="CQ107" s="27">
        <f t="shared" ca="1" si="213"/>
        <v>0</v>
      </c>
      <c r="CR107" s="27">
        <f t="shared" ca="1" si="213"/>
        <v>-1.29</v>
      </c>
      <c r="CS107" s="27">
        <f t="shared" ca="1" si="213"/>
        <v>0.95</v>
      </c>
      <c r="CT107" s="27">
        <f t="shared" ca="1" si="213"/>
        <v>-1.67</v>
      </c>
      <c r="CU107" s="27">
        <f t="shared" ca="1" si="213"/>
        <v>0.05</v>
      </c>
      <c r="CV107" s="27">
        <f t="shared" ca="1" si="213"/>
        <v>0.22</v>
      </c>
      <c r="CW107" s="27">
        <f t="shared" ca="1" si="213"/>
        <v>-0.37</v>
      </c>
      <c r="CX107" s="27">
        <f t="shared" ca="1" si="213"/>
        <v>0</v>
      </c>
      <c r="CY107" s="27">
        <f t="shared" ca="1" si="213"/>
        <v>1</v>
      </c>
      <c r="CZ107" s="27">
        <f t="shared" ca="1" si="203"/>
        <v>0</v>
      </c>
      <c r="DA107" s="27">
        <f t="shared" ca="1" si="203"/>
        <v>0</v>
      </c>
      <c r="DB107" s="27">
        <f t="shared" ca="1" si="203"/>
        <v>0</v>
      </c>
      <c r="DC107" s="27">
        <f t="shared" ca="1" si="203"/>
        <v>0</v>
      </c>
      <c r="DD107" s="27">
        <f t="shared" ca="1" si="203"/>
        <v>0</v>
      </c>
      <c r="DE107" s="27">
        <f t="shared" ca="1" si="203"/>
        <v>0</v>
      </c>
      <c r="DF107" s="27">
        <f t="shared" ca="1" si="203"/>
        <v>0</v>
      </c>
      <c r="DG107" s="27" t="str">
        <f t="shared" ca="1" si="204"/>
        <v>-</v>
      </c>
      <c r="DH107" s="27" t="str">
        <f t="shared" ca="1" si="204"/>
        <v>-</v>
      </c>
      <c r="DI107" s="27" t="str">
        <f t="shared" ca="1" si="204"/>
        <v>-</v>
      </c>
      <c r="DJ107" s="27" t="str">
        <f t="shared" ca="1" si="204"/>
        <v>-</v>
      </c>
      <c r="DK107" s="27" t="str">
        <f t="shared" ca="1" si="204"/>
        <v>-</v>
      </c>
      <c r="DL107" s="27" t="str">
        <f t="shared" ca="1" si="207"/>
        <v>-</v>
      </c>
      <c r="DM107" s="27" t="b">
        <f t="shared" ca="1" si="207"/>
        <v>1</v>
      </c>
      <c r="DN107" s="27" t="b">
        <f t="shared" ca="1" si="207"/>
        <v>0</v>
      </c>
      <c r="DO107" s="27" t="b">
        <f t="shared" ca="1" si="207"/>
        <v>0</v>
      </c>
      <c r="DP107" s="27">
        <f t="shared" ca="1" si="207"/>
        <v>3</v>
      </c>
      <c r="DQ107" s="27" t="str">
        <f t="shared" ca="1" si="207"/>
        <v>-</v>
      </c>
      <c r="DR107" s="27" t="str">
        <f t="shared" ca="1" si="207"/>
        <v>-</v>
      </c>
      <c r="DS107" s="27" t="str">
        <f t="shared" ca="1" si="207"/>
        <v>-</v>
      </c>
      <c r="DT107" s="27" t="str">
        <f t="shared" ca="1" si="207"/>
        <v>-</v>
      </c>
      <c r="DU107" s="27" t="str">
        <f t="shared" ca="1" si="207"/>
        <v>-</v>
      </c>
      <c r="DV107" s="27" t="b">
        <f t="shared" ca="1" si="207"/>
        <v>1</v>
      </c>
      <c r="DW107" s="27" t="str">
        <f t="shared" ca="1" si="207"/>
        <v>-</v>
      </c>
      <c r="DX107" s="27">
        <f t="shared" ca="1" si="207"/>
        <v>0.99</v>
      </c>
      <c r="DY107" s="27" t="str">
        <f t="shared" ca="1" si="207"/>
        <v>-</v>
      </c>
      <c r="DZ107" s="27" t="str">
        <f t="shared" ca="1" si="207"/>
        <v>-</v>
      </c>
      <c r="EA107" s="27" t="str">
        <f t="shared" ca="1" si="205"/>
        <v>-</v>
      </c>
      <c r="EB107" s="27" t="str">
        <f t="shared" ca="1" si="205"/>
        <v>-</v>
      </c>
      <c r="EC107" s="27">
        <f t="shared" ca="1" si="205"/>
        <v>1</v>
      </c>
      <c r="ED107" s="27">
        <f t="shared" ca="1" si="205"/>
        <v>0</v>
      </c>
      <c r="EE107" s="27">
        <f t="shared" ca="1" si="205"/>
        <v>1</v>
      </c>
      <c r="EF107" s="27">
        <f t="shared" ca="1" si="205"/>
        <v>1</v>
      </c>
      <c r="EG107" s="27">
        <f t="shared" ca="1" si="205"/>
        <v>0</v>
      </c>
      <c r="EH107" s="27" t="str">
        <f t="shared" ca="1" si="205"/>
        <v>-</v>
      </c>
      <c r="EI107" s="27" t="str">
        <f t="shared" ca="1" si="205"/>
        <v>-</v>
      </c>
      <c r="EJ107" s="27" t="str">
        <f t="shared" ca="1" si="205"/>
        <v>-</v>
      </c>
      <c r="EK107" s="27" t="str">
        <f t="shared" ca="1" si="205"/>
        <v>-</v>
      </c>
      <c r="EL107" s="27">
        <f t="shared" ca="1" si="206"/>
        <v>1</v>
      </c>
      <c r="EM107" s="27">
        <f t="shared" ca="1" si="206"/>
        <v>1</v>
      </c>
      <c r="EN107" s="27">
        <f t="shared" ca="1" si="206"/>
        <v>1</v>
      </c>
      <c r="EO107" s="27">
        <f t="shared" ca="1" si="206"/>
        <v>0</v>
      </c>
      <c r="EP107" s="27" t="str">
        <f t="shared" ca="1" si="206"/>
        <v>-</v>
      </c>
      <c r="EQ107" s="27" t="str">
        <f t="shared" ca="1" si="206"/>
        <v>-</v>
      </c>
      <c r="ER107" s="27">
        <f t="shared" ca="1" si="206"/>
        <v>0</v>
      </c>
      <c r="ES107" s="27">
        <f t="shared" ca="1" si="206"/>
        <v>0</v>
      </c>
      <c r="ET107" s="34">
        <v>0</v>
      </c>
    </row>
    <row r="108" spans="1:150" outlineLevel="3">
      <c r="A108" s="31">
        <f t="shared" si="148"/>
        <v>103</v>
      </c>
      <c r="B108" s="37">
        <f t="shared" ca="1" si="171"/>
        <v>52</v>
      </c>
      <c r="C108">
        <f t="shared" ca="1" si="164"/>
        <v>20</v>
      </c>
      <c r="D108" t="b">
        <f t="shared" ca="1" si="214"/>
        <v>1</v>
      </c>
      <c r="E108" t="b">
        <v>0</v>
      </c>
      <c r="F108" t="b">
        <f t="shared" ca="1" si="165"/>
        <v>1</v>
      </c>
      <c r="G108">
        <f t="shared" ca="1" si="215"/>
        <v>129</v>
      </c>
      <c r="H108" s="47" t="str">
        <f ca="1">IF($CA108&lt;3,"M-M","Mat")&amp;IF($CF108=TRUE,"&amp;BBT","")&amp;IF($DX108&lt;&gt;0,"-mate EL","")&amp;IF($DM108," Aut","")&amp;IF($DN108," Win","")&amp;IF($DO108," Spr","")&amp;" Scan "&amp;$DP108&amp;" (F"&amp;3+IFERROR(1*$AP108,0)&amp;3+IFERROR(1*$AS108,0)&amp;"N"&amp;$AX108&amp;$AY108&amp;")"</f>
        <v>Mat-mate EL Aut Scan 2 (F33N11)</v>
      </c>
      <c r="I108" s="13" t="str">
        <f ca="1">IF(MATCH(H108,H$5:H108,0)=(COUNTA(H$5:H108)),"-","Dup")</f>
        <v>-</v>
      </c>
      <c r="J108" s="27" t="str">
        <f t="shared" ca="1" si="151"/>
        <v>-</v>
      </c>
      <c r="K108" s="27" t="str">
        <f t="shared" ca="1" si="151"/>
        <v>-</v>
      </c>
      <c r="L108" s="27" t="str">
        <f t="shared" ca="1" si="208"/>
        <v>-</v>
      </c>
      <c r="M108" s="27" t="str">
        <f t="shared" ca="1" si="208"/>
        <v>-</v>
      </c>
      <c r="N108" s="27" t="str">
        <f t="shared" ca="1" si="208"/>
        <v>-</v>
      </c>
      <c r="O108" s="27" t="str">
        <f t="shared" ca="1" si="208"/>
        <v>-</v>
      </c>
      <c r="P108" s="27" t="str">
        <f t="shared" ca="1" si="208"/>
        <v>-</v>
      </c>
      <c r="Q108" s="27">
        <f t="shared" ca="1" si="208"/>
        <v>0</v>
      </c>
      <c r="R108" s="27">
        <f t="shared" ca="1" si="208"/>
        <v>0</v>
      </c>
      <c r="S108" s="27" t="str">
        <f t="shared" ca="1" si="208"/>
        <v>-</v>
      </c>
      <c r="T108" s="27" t="str">
        <f t="shared" ca="1" si="208"/>
        <v>-</v>
      </c>
      <c r="U108" s="27">
        <f t="shared" ca="1" si="209"/>
        <v>1</v>
      </c>
      <c r="V108" s="27">
        <f t="shared" ca="1" si="208"/>
        <v>1</v>
      </c>
      <c r="W108" s="27">
        <f t="shared" ca="1" si="209"/>
        <v>1</v>
      </c>
      <c r="X108" s="27">
        <f t="shared" ca="1" si="209"/>
        <v>1</v>
      </c>
      <c r="Y108" s="27" t="str">
        <f t="shared" ca="1" si="209"/>
        <v>-</v>
      </c>
      <c r="Z108" s="27">
        <f t="shared" ca="1" si="209"/>
        <v>1</v>
      </c>
      <c r="AA108" s="27" t="str">
        <f t="shared" ca="1" si="209"/>
        <v>-</v>
      </c>
      <c r="AB108" s="27" t="str">
        <f t="shared" ca="1" si="209"/>
        <v>-</v>
      </c>
      <c r="AC108" s="27">
        <f t="shared" ca="1" si="209"/>
        <v>1</v>
      </c>
      <c r="AD108" s="27">
        <f t="shared" ca="1" si="209"/>
        <v>1</v>
      </c>
      <c r="AE108" s="27" t="str">
        <f t="shared" ca="1" si="209"/>
        <v>-</v>
      </c>
      <c r="AF108" s="27" t="str">
        <f t="shared" ca="1" si="209"/>
        <v>-</v>
      </c>
      <c r="AG108" s="27" t="str">
        <f t="shared" ca="1" si="209"/>
        <v>-</v>
      </c>
      <c r="AH108" s="27" t="str">
        <f t="shared" ca="1" si="209"/>
        <v>-</v>
      </c>
      <c r="AI108" s="27" t="str">
        <f t="shared" ca="1" si="209"/>
        <v>-</v>
      </c>
      <c r="AJ108" s="27" t="str">
        <f t="shared" ca="1" si="210"/>
        <v>-</v>
      </c>
      <c r="AK108" s="27" t="str">
        <f t="shared" ca="1" si="210"/>
        <v>-</v>
      </c>
      <c r="AL108" s="27" t="str">
        <f t="shared" ca="1" si="210"/>
        <v>-</v>
      </c>
      <c r="AM108" s="27" t="str">
        <f t="shared" ca="1" si="210"/>
        <v>-</v>
      </c>
      <c r="AN108" s="27" t="str">
        <f t="shared" ca="1" si="210"/>
        <v>-</v>
      </c>
      <c r="AO108" s="27" t="str">
        <f t="shared" ca="1" si="199"/>
        <v>-</v>
      </c>
      <c r="AP108" s="27" t="str">
        <f t="shared" ca="1" si="199"/>
        <v>-</v>
      </c>
      <c r="AQ108" s="27" t="str">
        <f t="shared" ca="1" si="199"/>
        <v>-</v>
      </c>
      <c r="AR108" s="27" t="str">
        <f t="shared" ca="1" si="199"/>
        <v>-</v>
      </c>
      <c r="AS108" s="27" t="str">
        <f t="shared" ca="1" si="199"/>
        <v>-</v>
      </c>
      <c r="AT108" s="27" t="str">
        <f t="shared" ca="1" si="190"/>
        <v>-</v>
      </c>
      <c r="AU108" s="27" t="str">
        <f t="shared" ca="1" si="190"/>
        <v>-</v>
      </c>
      <c r="AV108" s="27" t="str">
        <f t="shared" ca="1" si="190"/>
        <v>-</v>
      </c>
      <c r="AW108" s="27" t="str">
        <f t="shared" ca="1" si="190"/>
        <v>-</v>
      </c>
      <c r="AX108" s="50">
        <f t="shared" ca="1" si="195"/>
        <v>1</v>
      </c>
      <c r="AY108" s="50">
        <f t="shared" ca="1" si="170"/>
        <v>1</v>
      </c>
      <c r="AZ108" s="27">
        <f t="shared" ca="1" si="187"/>
        <v>0</v>
      </c>
      <c r="BA108" s="27">
        <f t="shared" ca="1" si="187"/>
        <v>1</v>
      </c>
      <c r="BB108" s="27">
        <f t="shared" ca="1" si="187"/>
        <v>-1</v>
      </c>
      <c r="BC108" s="27" t="str">
        <f t="shared" ca="1" si="188"/>
        <v>-</v>
      </c>
      <c r="BD108" s="27" t="str">
        <f t="shared" ca="1" si="188"/>
        <v>-</v>
      </c>
      <c r="BE108" s="27" t="str">
        <f t="shared" ca="1" si="188"/>
        <v>-</v>
      </c>
      <c r="BF108" s="27" t="str">
        <f t="shared" ca="1" si="188"/>
        <v>-</v>
      </c>
      <c r="BG108" s="27" t="str">
        <f t="shared" ca="1" si="188"/>
        <v>-</v>
      </c>
      <c r="BH108" s="27">
        <f t="shared" ca="1" si="188"/>
        <v>0.1</v>
      </c>
      <c r="BI108" s="27">
        <f t="shared" ca="1" si="188"/>
        <v>0.5</v>
      </c>
      <c r="BJ108" s="27">
        <f t="shared" ca="1" si="188"/>
        <v>-0.4</v>
      </c>
      <c r="BK108" s="27">
        <f t="shared" ca="1" si="188"/>
        <v>1</v>
      </c>
      <c r="BL108" s="27" t="str">
        <f t="shared" ca="1" si="191"/>
        <v>-</v>
      </c>
      <c r="BM108" s="27" t="str">
        <f t="shared" ca="1" si="191"/>
        <v>-</v>
      </c>
      <c r="BN108" s="27">
        <f t="shared" ca="1" si="211"/>
        <v>12</v>
      </c>
      <c r="BO108" s="27">
        <f t="shared" ca="1" si="211"/>
        <v>12</v>
      </c>
      <c r="BP108" s="27">
        <f t="shared" ca="1" si="211"/>
        <v>144</v>
      </c>
      <c r="BQ108" s="27">
        <f t="shared" ca="1" si="211"/>
        <v>144</v>
      </c>
      <c r="BR108" s="27" t="str">
        <f t="shared" ca="1" si="211"/>
        <v>-</v>
      </c>
      <c r="BS108" s="27" t="str">
        <f t="shared" ca="1" si="211"/>
        <v>-</v>
      </c>
      <c r="BT108" s="27" t="str">
        <f t="shared" ca="1" si="211"/>
        <v>-</v>
      </c>
      <c r="BU108" s="27" t="str">
        <f t="shared" ca="1" si="211"/>
        <v>-</v>
      </c>
      <c r="BV108" s="27" t="str">
        <f t="shared" ca="1" si="211"/>
        <v>-</v>
      </c>
      <c r="BW108" s="27" t="str">
        <f t="shared" ca="1" si="211"/>
        <v>-</v>
      </c>
      <c r="BX108" s="27" t="str">
        <f t="shared" ca="1" si="211"/>
        <v>-</v>
      </c>
      <c r="BY108" s="27" t="str">
        <f t="shared" ca="1" si="211"/>
        <v>-</v>
      </c>
      <c r="BZ108" s="27" t="str">
        <f t="shared" ca="1" si="211"/>
        <v>-</v>
      </c>
      <c r="CA108" s="27">
        <f t="shared" ca="1" si="211"/>
        <v>5</v>
      </c>
      <c r="CB108" s="27" t="str">
        <f t="shared" ca="1" si="211"/>
        <v>-</v>
      </c>
      <c r="CC108" s="27" t="str">
        <f t="shared" ca="1" si="211"/>
        <v>-</v>
      </c>
      <c r="CD108" s="27" t="str">
        <f t="shared" ca="1" si="212"/>
        <v>-</v>
      </c>
      <c r="CE108" s="27" t="str">
        <f t="shared" ca="1" si="212"/>
        <v>-</v>
      </c>
      <c r="CF108" s="27" t="str">
        <f t="shared" ca="1" si="212"/>
        <v>-</v>
      </c>
      <c r="CG108" s="27" t="str">
        <f t="shared" ca="1" si="212"/>
        <v>-</v>
      </c>
      <c r="CH108" s="27">
        <f t="shared" ca="1" si="212"/>
        <v>0</v>
      </c>
      <c r="CI108" s="27" t="str">
        <f t="shared" ca="1" si="212"/>
        <v>-</v>
      </c>
      <c r="CJ108" s="27">
        <f t="shared" ca="1" si="212"/>
        <v>1</v>
      </c>
      <c r="CK108" s="27">
        <f t="shared" ca="1" si="212"/>
        <v>0</v>
      </c>
      <c r="CL108" s="27">
        <f t="shared" ca="1" si="212"/>
        <v>1</v>
      </c>
      <c r="CM108" s="27">
        <f t="shared" ca="1" si="212"/>
        <v>1</v>
      </c>
      <c r="CN108" s="27">
        <f t="shared" ca="1" si="213"/>
        <v>1</v>
      </c>
      <c r="CO108" s="27">
        <f t="shared" ca="1" si="213"/>
        <v>0</v>
      </c>
      <c r="CP108" s="27">
        <f t="shared" ca="1" si="213"/>
        <v>0</v>
      </c>
      <c r="CQ108" s="27">
        <f t="shared" ca="1" si="213"/>
        <v>0</v>
      </c>
      <c r="CR108" s="27">
        <f t="shared" ca="1" si="213"/>
        <v>-1.29</v>
      </c>
      <c r="CS108" s="27">
        <f t="shared" ca="1" si="213"/>
        <v>0.95</v>
      </c>
      <c r="CT108" s="27">
        <f t="shared" ca="1" si="213"/>
        <v>-1.67</v>
      </c>
      <c r="CU108" s="27">
        <f t="shared" ca="1" si="213"/>
        <v>0.05</v>
      </c>
      <c r="CV108" s="27">
        <f t="shared" ca="1" si="213"/>
        <v>0.22</v>
      </c>
      <c r="CW108" s="27">
        <f t="shared" ca="1" si="213"/>
        <v>-0.37</v>
      </c>
      <c r="CX108" s="27">
        <f t="shared" ca="1" si="213"/>
        <v>0</v>
      </c>
      <c r="CY108" s="27">
        <f t="shared" ca="1" si="213"/>
        <v>1</v>
      </c>
      <c r="CZ108" s="27">
        <f t="shared" ca="1" si="203"/>
        <v>0</v>
      </c>
      <c r="DA108" s="27">
        <f t="shared" ca="1" si="203"/>
        <v>0</v>
      </c>
      <c r="DB108" s="27">
        <f t="shared" ca="1" si="203"/>
        <v>0</v>
      </c>
      <c r="DC108" s="27">
        <f t="shared" ca="1" si="203"/>
        <v>0</v>
      </c>
      <c r="DD108" s="27">
        <f t="shared" ca="1" si="203"/>
        <v>0</v>
      </c>
      <c r="DE108" s="27">
        <f t="shared" ca="1" si="203"/>
        <v>0</v>
      </c>
      <c r="DF108" s="27">
        <f t="shared" ca="1" si="203"/>
        <v>0</v>
      </c>
      <c r="DG108" s="27" t="str">
        <f t="shared" ca="1" si="204"/>
        <v>-</v>
      </c>
      <c r="DH108" s="27" t="str">
        <f t="shared" ca="1" si="204"/>
        <v>-</v>
      </c>
      <c r="DI108" s="27" t="str">
        <f t="shared" ca="1" si="204"/>
        <v>-</v>
      </c>
      <c r="DJ108" s="27" t="str">
        <f t="shared" ca="1" si="204"/>
        <v>-</v>
      </c>
      <c r="DK108" s="27" t="str">
        <f t="shared" ca="1" si="204"/>
        <v>-</v>
      </c>
      <c r="DL108" s="27" t="str">
        <f t="shared" ca="1" si="207"/>
        <v>-</v>
      </c>
      <c r="DM108" s="27" t="b">
        <f t="shared" ca="1" si="207"/>
        <v>1</v>
      </c>
      <c r="DN108" s="27" t="b">
        <f t="shared" ca="1" si="207"/>
        <v>0</v>
      </c>
      <c r="DO108" s="27" t="b">
        <f t="shared" ca="1" si="207"/>
        <v>0</v>
      </c>
      <c r="DP108" s="27">
        <f t="shared" ca="1" si="207"/>
        <v>2</v>
      </c>
      <c r="DQ108" s="27" t="str">
        <f t="shared" ca="1" si="207"/>
        <v>-</v>
      </c>
      <c r="DR108" s="27" t="str">
        <f t="shared" ca="1" si="207"/>
        <v>-</v>
      </c>
      <c r="DS108" s="27" t="str">
        <f t="shared" ca="1" si="207"/>
        <v>-</v>
      </c>
      <c r="DT108" s="27" t="str">
        <f t="shared" ca="1" si="207"/>
        <v>-</v>
      </c>
      <c r="DU108" s="27" t="str">
        <f t="shared" ca="1" si="207"/>
        <v>-</v>
      </c>
      <c r="DV108" s="27" t="b">
        <f t="shared" ca="1" si="207"/>
        <v>1</v>
      </c>
      <c r="DW108" s="27" t="str">
        <f t="shared" ca="1" si="207"/>
        <v>-</v>
      </c>
      <c r="DX108" s="27">
        <f t="shared" ca="1" si="207"/>
        <v>0.99</v>
      </c>
      <c r="DY108" s="27" t="str">
        <f t="shared" ca="1" si="207"/>
        <v>-</v>
      </c>
      <c r="DZ108" s="27" t="str">
        <f t="shared" ca="1" si="207"/>
        <v>-</v>
      </c>
      <c r="EA108" s="27" t="str">
        <f t="shared" ca="1" si="205"/>
        <v>-</v>
      </c>
      <c r="EB108" s="27" t="str">
        <f t="shared" ca="1" si="205"/>
        <v>-</v>
      </c>
      <c r="EC108" s="27">
        <f t="shared" ca="1" si="205"/>
        <v>1</v>
      </c>
      <c r="ED108" s="27">
        <f t="shared" ca="1" si="205"/>
        <v>0</v>
      </c>
      <c r="EE108" s="27">
        <f t="shared" ca="1" si="205"/>
        <v>1</v>
      </c>
      <c r="EF108" s="27">
        <f t="shared" ca="1" si="205"/>
        <v>1</v>
      </c>
      <c r="EG108" s="27">
        <f t="shared" ca="1" si="205"/>
        <v>0</v>
      </c>
      <c r="EH108" s="27" t="str">
        <f t="shared" ca="1" si="205"/>
        <v>-</v>
      </c>
      <c r="EI108" s="27" t="str">
        <f t="shared" ca="1" si="205"/>
        <v>-</v>
      </c>
      <c r="EJ108" s="27" t="str">
        <f t="shared" ca="1" si="205"/>
        <v>-</v>
      </c>
      <c r="EK108" s="27" t="str">
        <f t="shared" ca="1" si="205"/>
        <v>-</v>
      </c>
      <c r="EL108" s="27">
        <f t="shared" ca="1" si="206"/>
        <v>1</v>
      </c>
      <c r="EM108" s="27">
        <f t="shared" ca="1" si="206"/>
        <v>1</v>
      </c>
      <c r="EN108" s="27">
        <f t="shared" ca="1" si="206"/>
        <v>1</v>
      </c>
      <c r="EO108" s="27">
        <f t="shared" ca="1" si="206"/>
        <v>0</v>
      </c>
      <c r="EP108" s="27" t="str">
        <f t="shared" ca="1" si="206"/>
        <v>-</v>
      </c>
      <c r="EQ108" s="27" t="str">
        <f t="shared" ca="1" si="206"/>
        <v>-</v>
      </c>
      <c r="ER108" s="27">
        <f t="shared" ca="1" si="206"/>
        <v>0</v>
      </c>
      <c r="ES108" s="27">
        <f t="shared" ca="1" si="206"/>
        <v>0</v>
      </c>
      <c r="ET108" s="34">
        <v>0</v>
      </c>
    </row>
    <row r="109" spans="1:150" outlineLevel="3">
      <c r="A109" s="31">
        <f t="shared" si="148"/>
        <v>104</v>
      </c>
      <c r="B109" s="37">
        <f t="shared" ca="1" si="171"/>
        <v>53</v>
      </c>
      <c r="C109">
        <f t="shared" ca="1" si="164"/>
        <v>20</v>
      </c>
      <c r="D109" t="b">
        <f t="shared" ca="1" si="214"/>
        <v>1</v>
      </c>
      <c r="E109" t="b">
        <v>0</v>
      </c>
      <c r="F109" t="b">
        <f t="shared" ca="1" si="165"/>
        <v>1</v>
      </c>
      <c r="G109">
        <f t="shared" ca="1" si="215"/>
        <v>29</v>
      </c>
      <c r="H109" s="47" t="str">
        <f ca="1">IF($CA109&lt;3,"M-M","Mat")&amp;IF($CF109=TRUE,"&amp;BBT","")&amp;IF($DX109&lt;&gt;0,"-mate EL","")&amp;IF($DM109," Aut","")&amp;IF($DN109," Win","")&amp;IF($DO109," Spr","")&amp;" Scan "&amp;$DP109&amp;" (F"&amp;3+IFERROR(1*$AP109,0)&amp;3+IFERROR(1*$AS109,0)&amp;"N"&amp;$AX109&amp;$AY109&amp;")"</f>
        <v>Mat-mate EL Aut Scan 1 (F33N11)</v>
      </c>
      <c r="I109" s="13" t="str">
        <f ca="1">IF(MATCH(H109,H$5:H109,0)=(COUNTA(H$5:H109)),"-","Dup")</f>
        <v>-</v>
      </c>
      <c r="J109" s="27" t="str">
        <f t="shared" ca="1" si="151"/>
        <v>-</v>
      </c>
      <c r="K109" s="27" t="str">
        <f t="shared" ca="1" si="151"/>
        <v>-</v>
      </c>
      <c r="L109" s="27" t="str">
        <f t="shared" ca="1" si="208"/>
        <v>-</v>
      </c>
      <c r="M109" s="27" t="str">
        <f t="shared" ca="1" si="208"/>
        <v>-</v>
      </c>
      <c r="N109" s="27" t="str">
        <f t="shared" ca="1" si="208"/>
        <v>-</v>
      </c>
      <c r="O109" s="27" t="str">
        <f t="shared" ca="1" si="208"/>
        <v>-</v>
      </c>
      <c r="P109" s="27" t="str">
        <f t="shared" ca="1" si="208"/>
        <v>-</v>
      </c>
      <c r="Q109" s="27">
        <f t="shared" ca="1" si="208"/>
        <v>0</v>
      </c>
      <c r="R109" s="27">
        <f t="shared" ca="1" si="208"/>
        <v>0</v>
      </c>
      <c r="S109" s="27" t="str">
        <f t="shared" ca="1" si="208"/>
        <v>-</v>
      </c>
      <c r="T109" s="27" t="str">
        <f t="shared" ca="1" si="208"/>
        <v>-</v>
      </c>
      <c r="U109" s="27">
        <f t="shared" ca="1" si="209"/>
        <v>1</v>
      </c>
      <c r="V109" s="27">
        <f t="shared" ca="1" si="208"/>
        <v>1</v>
      </c>
      <c r="W109" s="27">
        <f t="shared" ca="1" si="209"/>
        <v>1</v>
      </c>
      <c r="X109" s="27">
        <f t="shared" ca="1" si="209"/>
        <v>1</v>
      </c>
      <c r="Y109" s="27" t="str">
        <f t="shared" ca="1" si="209"/>
        <v>-</v>
      </c>
      <c r="Z109" s="27">
        <f t="shared" ca="1" si="209"/>
        <v>1</v>
      </c>
      <c r="AA109" s="27" t="str">
        <f t="shared" ca="1" si="209"/>
        <v>-</v>
      </c>
      <c r="AB109" s="27" t="str">
        <f t="shared" ca="1" si="209"/>
        <v>-</v>
      </c>
      <c r="AC109" s="27">
        <f t="shared" ca="1" si="209"/>
        <v>1</v>
      </c>
      <c r="AD109" s="27">
        <f t="shared" ca="1" si="209"/>
        <v>1</v>
      </c>
      <c r="AE109" s="27" t="str">
        <f t="shared" ca="1" si="209"/>
        <v>-</v>
      </c>
      <c r="AF109" s="27" t="str">
        <f t="shared" ca="1" si="209"/>
        <v>-</v>
      </c>
      <c r="AG109" s="27" t="str">
        <f t="shared" ca="1" si="209"/>
        <v>-</v>
      </c>
      <c r="AH109" s="27" t="str">
        <f t="shared" ca="1" si="209"/>
        <v>-</v>
      </c>
      <c r="AI109" s="27" t="str">
        <f t="shared" ca="1" si="209"/>
        <v>-</v>
      </c>
      <c r="AJ109" s="27" t="str">
        <f t="shared" ca="1" si="210"/>
        <v>-</v>
      </c>
      <c r="AK109" s="27" t="str">
        <f t="shared" ca="1" si="210"/>
        <v>-</v>
      </c>
      <c r="AL109" s="27" t="str">
        <f t="shared" ca="1" si="210"/>
        <v>-</v>
      </c>
      <c r="AM109" s="27" t="str">
        <f t="shared" ca="1" si="210"/>
        <v>-</v>
      </c>
      <c r="AN109" s="27" t="str">
        <f t="shared" ca="1" si="210"/>
        <v>-</v>
      </c>
      <c r="AO109" s="27" t="str">
        <f t="shared" ca="1" si="199"/>
        <v>-</v>
      </c>
      <c r="AP109" s="27" t="str">
        <f t="shared" ca="1" si="199"/>
        <v>-</v>
      </c>
      <c r="AQ109" s="27" t="str">
        <f t="shared" ca="1" si="199"/>
        <v>-</v>
      </c>
      <c r="AR109" s="27" t="str">
        <f t="shared" ca="1" si="199"/>
        <v>-</v>
      </c>
      <c r="AS109" s="27" t="str">
        <f t="shared" ca="1" si="199"/>
        <v>-</v>
      </c>
      <c r="AT109" s="27" t="str">
        <f t="shared" ca="1" si="190"/>
        <v>-</v>
      </c>
      <c r="AU109" s="27" t="str">
        <f t="shared" ca="1" si="190"/>
        <v>-</v>
      </c>
      <c r="AV109" s="27" t="str">
        <f t="shared" ca="1" si="190"/>
        <v>-</v>
      </c>
      <c r="AW109" s="27" t="str">
        <f t="shared" ca="1" si="190"/>
        <v>-</v>
      </c>
      <c r="AX109" s="50">
        <f t="shared" ca="1" si="195"/>
        <v>1</v>
      </c>
      <c r="AY109" s="50">
        <f t="shared" ca="1" si="170"/>
        <v>1</v>
      </c>
      <c r="AZ109" s="27">
        <f t="shared" ca="1" si="187"/>
        <v>0</v>
      </c>
      <c r="BA109" s="27">
        <f t="shared" ca="1" si="187"/>
        <v>1</v>
      </c>
      <c r="BB109" s="27">
        <f t="shared" ca="1" si="187"/>
        <v>-1</v>
      </c>
      <c r="BC109" s="27" t="str">
        <f t="shared" ca="1" si="188"/>
        <v>-</v>
      </c>
      <c r="BD109" s="27" t="str">
        <f t="shared" ca="1" si="188"/>
        <v>-</v>
      </c>
      <c r="BE109" s="27" t="str">
        <f t="shared" ca="1" si="188"/>
        <v>-</v>
      </c>
      <c r="BF109" s="27" t="str">
        <f t="shared" ca="1" si="188"/>
        <v>-</v>
      </c>
      <c r="BG109" s="27" t="str">
        <f t="shared" ca="1" si="188"/>
        <v>-</v>
      </c>
      <c r="BH109" s="27">
        <f t="shared" ca="1" si="188"/>
        <v>0.1</v>
      </c>
      <c r="BI109" s="27">
        <f t="shared" ca="1" si="188"/>
        <v>0.5</v>
      </c>
      <c r="BJ109" s="27">
        <f t="shared" ca="1" si="188"/>
        <v>-0.4</v>
      </c>
      <c r="BK109" s="27">
        <f t="shared" ca="1" si="188"/>
        <v>1</v>
      </c>
      <c r="BL109" s="27" t="str">
        <f t="shared" ca="1" si="191"/>
        <v>-</v>
      </c>
      <c r="BM109" s="27" t="str">
        <f t="shared" ca="1" si="191"/>
        <v>-</v>
      </c>
      <c r="BN109" s="27">
        <f t="shared" ca="1" si="211"/>
        <v>12</v>
      </c>
      <c r="BO109" s="27">
        <f t="shared" ca="1" si="211"/>
        <v>12</v>
      </c>
      <c r="BP109" s="27">
        <f t="shared" ca="1" si="211"/>
        <v>144</v>
      </c>
      <c r="BQ109" s="27">
        <f t="shared" ca="1" si="211"/>
        <v>144</v>
      </c>
      <c r="BR109" s="27" t="str">
        <f t="shared" ca="1" si="211"/>
        <v>-</v>
      </c>
      <c r="BS109" s="27" t="str">
        <f t="shared" ca="1" si="211"/>
        <v>-</v>
      </c>
      <c r="BT109" s="27" t="str">
        <f t="shared" ca="1" si="211"/>
        <v>-</v>
      </c>
      <c r="BU109" s="27" t="str">
        <f t="shared" ca="1" si="211"/>
        <v>-</v>
      </c>
      <c r="BV109" s="27" t="str">
        <f t="shared" ca="1" si="211"/>
        <v>-</v>
      </c>
      <c r="BW109" s="27" t="str">
        <f t="shared" ca="1" si="211"/>
        <v>-</v>
      </c>
      <c r="BX109" s="27" t="str">
        <f t="shared" ca="1" si="211"/>
        <v>-</v>
      </c>
      <c r="BY109" s="27" t="str">
        <f t="shared" ca="1" si="211"/>
        <v>-</v>
      </c>
      <c r="BZ109" s="27" t="str">
        <f t="shared" ca="1" si="211"/>
        <v>-</v>
      </c>
      <c r="CA109" s="27">
        <f t="shared" ca="1" si="211"/>
        <v>5</v>
      </c>
      <c r="CB109" s="27" t="str">
        <f t="shared" ca="1" si="211"/>
        <v>-</v>
      </c>
      <c r="CC109" s="27" t="str">
        <f t="shared" ca="1" si="211"/>
        <v>-</v>
      </c>
      <c r="CD109" s="27" t="str">
        <f t="shared" ca="1" si="212"/>
        <v>-</v>
      </c>
      <c r="CE109" s="27" t="str">
        <f t="shared" ca="1" si="212"/>
        <v>-</v>
      </c>
      <c r="CF109" s="27" t="str">
        <f t="shared" ca="1" si="212"/>
        <v>-</v>
      </c>
      <c r="CG109" s="27" t="str">
        <f t="shared" ca="1" si="212"/>
        <v>-</v>
      </c>
      <c r="CH109" s="27">
        <f t="shared" ca="1" si="212"/>
        <v>0</v>
      </c>
      <c r="CI109" s="27" t="str">
        <f t="shared" ca="1" si="212"/>
        <v>-</v>
      </c>
      <c r="CJ109" s="27">
        <f t="shared" ca="1" si="212"/>
        <v>1</v>
      </c>
      <c r="CK109" s="27">
        <f t="shared" ca="1" si="212"/>
        <v>0</v>
      </c>
      <c r="CL109" s="27">
        <f t="shared" ca="1" si="212"/>
        <v>1</v>
      </c>
      <c r="CM109" s="27">
        <f t="shared" ca="1" si="212"/>
        <v>1</v>
      </c>
      <c r="CN109" s="27">
        <f t="shared" ca="1" si="213"/>
        <v>1</v>
      </c>
      <c r="CO109" s="27">
        <f t="shared" ca="1" si="213"/>
        <v>0</v>
      </c>
      <c r="CP109" s="27">
        <f t="shared" ca="1" si="213"/>
        <v>0</v>
      </c>
      <c r="CQ109" s="27">
        <f t="shared" ca="1" si="213"/>
        <v>0</v>
      </c>
      <c r="CR109" s="27">
        <f t="shared" ca="1" si="213"/>
        <v>-1.29</v>
      </c>
      <c r="CS109" s="27">
        <f t="shared" ca="1" si="213"/>
        <v>0.95</v>
      </c>
      <c r="CT109" s="27">
        <f t="shared" ca="1" si="213"/>
        <v>-1.67</v>
      </c>
      <c r="CU109" s="27">
        <f t="shared" ca="1" si="213"/>
        <v>0.05</v>
      </c>
      <c r="CV109" s="27">
        <f t="shared" ca="1" si="213"/>
        <v>0.22</v>
      </c>
      <c r="CW109" s="27">
        <f t="shared" ca="1" si="213"/>
        <v>-0.37</v>
      </c>
      <c r="CX109" s="27">
        <f t="shared" ca="1" si="213"/>
        <v>0</v>
      </c>
      <c r="CY109" s="27">
        <f t="shared" ca="1" si="213"/>
        <v>1</v>
      </c>
      <c r="CZ109" s="27">
        <f t="shared" ca="1" si="203"/>
        <v>0</v>
      </c>
      <c r="DA109" s="27">
        <f t="shared" ca="1" si="203"/>
        <v>0</v>
      </c>
      <c r="DB109" s="27">
        <f t="shared" ca="1" si="203"/>
        <v>0</v>
      </c>
      <c r="DC109" s="27">
        <f t="shared" ca="1" si="203"/>
        <v>0</v>
      </c>
      <c r="DD109" s="27">
        <f t="shared" ca="1" si="203"/>
        <v>0</v>
      </c>
      <c r="DE109" s="27">
        <f t="shared" ca="1" si="203"/>
        <v>0</v>
      </c>
      <c r="DF109" s="27">
        <f t="shared" ca="1" si="203"/>
        <v>0</v>
      </c>
      <c r="DG109" s="27" t="str">
        <f t="shared" ca="1" si="204"/>
        <v>-</v>
      </c>
      <c r="DH109" s="27" t="str">
        <f t="shared" ca="1" si="204"/>
        <v>-</v>
      </c>
      <c r="DI109" s="27" t="str">
        <f t="shared" ca="1" si="204"/>
        <v>-</v>
      </c>
      <c r="DJ109" s="27" t="str">
        <f t="shared" ca="1" si="204"/>
        <v>-</v>
      </c>
      <c r="DK109" s="27" t="str">
        <f t="shared" ca="1" si="204"/>
        <v>-</v>
      </c>
      <c r="DL109" s="27" t="str">
        <f t="shared" ca="1" si="207"/>
        <v>-</v>
      </c>
      <c r="DM109" s="27" t="b">
        <f t="shared" ca="1" si="207"/>
        <v>1</v>
      </c>
      <c r="DN109" s="27" t="b">
        <f t="shared" ca="1" si="207"/>
        <v>0</v>
      </c>
      <c r="DO109" s="27" t="b">
        <f t="shared" ca="1" si="207"/>
        <v>0</v>
      </c>
      <c r="DP109" s="27">
        <f t="shared" ca="1" si="207"/>
        <v>1</v>
      </c>
      <c r="DQ109" s="27" t="str">
        <f t="shared" ca="1" si="207"/>
        <v>-</v>
      </c>
      <c r="DR109" s="27" t="str">
        <f t="shared" ca="1" si="207"/>
        <v>-</v>
      </c>
      <c r="DS109" s="27" t="str">
        <f t="shared" ca="1" si="207"/>
        <v>-</v>
      </c>
      <c r="DT109" s="27" t="str">
        <f t="shared" ca="1" si="207"/>
        <v>-</v>
      </c>
      <c r="DU109" s="27" t="str">
        <f t="shared" ca="1" si="207"/>
        <v>-</v>
      </c>
      <c r="DV109" s="27" t="b">
        <f t="shared" ca="1" si="207"/>
        <v>1</v>
      </c>
      <c r="DW109" s="27" t="str">
        <f t="shared" ca="1" si="207"/>
        <v>-</v>
      </c>
      <c r="DX109" s="27">
        <f t="shared" ca="1" si="207"/>
        <v>0.99</v>
      </c>
      <c r="DY109" s="27" t="str">
        <f t="shared" ca="1" si="207"/>
        <v>-</v>
      </c>
      <c r="DZ109" s="27" t="str">
        <f t="shared" ca="1" si="207"/>
        <v>-</v>
      </c>
      <c r="EA109" s="27" t="str">
        <f t="shared" ca="1" si="205"/>
        <v>-</v>
      </c>
      <c r="EB109" s="27" t="str">
        <f t="shared" ca="1" si="205"/>
        <v>-</v>
      </c>
      <c r="EC109" s="27">
        <f t="shared" ca="1" si="205"/>
        <v>1</v>
      </c>
      <c r="ED109" s="27">
        <f t="shared" ca="1" si="205"/>
        <v>0</v>
      </c>
      <c r="EE109" s="27">
        <f t="shared" ca="1" si="205"/>
        <v>1</v>
      </c>
      <c r="EF109" s="27">
        <f t="shared" ca="1" si="205"/>
        <v>1</v>
      </c>
      <c r="EG109" s="27">
        <f t="shared" ca="1" si="205"/>
        <v>0</v>
      </c>
      <c r="EH109" s="27" t="str">
        <f t="shared" ca="1" si="205"/>
        <v>-</v>
      </c>
      <c r="EI109" s="27" t="str">
        <f t="shared" ca="1" si="205"/>
        <v>-</v>
      </c>
      <c r="EJ109" s="27" t="str">
        <f t="shared" ca="1" si="205"/>
        <v>-</v>
      </c>
      <c r="EK109" s="27" t="str">
        <f t="shared" ca="1" si="205"/>
        <v>-</v>
      </c>
      <c r="EL109" s="27">
        <f t="shared" ca="1" si="206"/>
        <v>1</v>
      </c>
      <c r="EM109" s="27">
        <f t="shared" ca="1" si="206"/>
        <v>1</v>
      </c>
      <c r="EN109" s="27">
        <f t="shared" ca="1" si="206"/>
        <v>1</v>
      </c>
      <c r="EO109" s="27">
        <f t="shared" ca="1" si="206"/>
        <v>0</v>
      </c>
      <c r="EP109" s="27" t="str">
        <f t="shared" ca="1" si="206"/>
        <v>-</v>
      </c>
      <c r="EQ109" s="27" t="str">
        <f t="shared" ca="1" si="206"/>
        <v>-</v>
      </c>
      <c r="ER109" s="27">
        <f t="shared" ca="1" si="206"/>
        <v>0</v>
      </c>
      <c r="ES109" s="27">
        <f t="shared" ca="1" si="206"/>
        <v>0</v>
      </c>
      <c r="ET109" s="34">
        <v>0</v>
      </c>
    </row>
    <row r="110" spans="1:150" outlineLevel="3">
      <c r="A110" s="31">
        <f t="shared" si="148"/>
        <v>105</v>
      </c>
      <c r="B110" s="37">
        <f t="shared" ca="1" si="171"/>
        <v>54</v>
      </c>
      <c r="C110">
        <f t="shared" ca="1" si="164"/>
        <v>20</v>
      </c>
      <c r="D110" t="b">
        <f t="shared" ca="1" si="214"/>
        <v>1</v>
      </c>
      <c r="E110" t="b">
        <v>0</v>
      </c>
      <c r="F110" t="b">
        <f t="shared" ca="1" si="165"/>
        <v>1</v>
      </c>
      <c r="G110">
        <f t="shared" ca="1" si="215"/>
        <v>1</v>
      </c>
      <c r="H110" s="47" t="str">
        <f ca="1">IF($CA110&lt;3,"M-M","Mat")&amp;IF($CF110=TRUE,"&amp;BBT","")&amp;IF($DX110&lt;&gt;0,"-mate EL","")&amp;IF($DM110," Aut","")&amp;IF($DN110," Win","")&amp;IF($DO110," Spr","")&amp;" Scan "&amp;$DP110&amp;" (F"&amp;3+IFERROR(1*$AP110,0)&amp;3+IFERROR(1*$AS110,0)&amp;"N"&amp;$AX110&amp;$AY110&amp;")"</f>
        <v>Mat-mate EL Aut Scan 0 (F33N11)</v>
      </c>
      <c r="I110" s="13" t="str">
        <f ca="1">IF(MATCH(H110,H$5:H110,0)=(COUNTA(H$5:H110)),"-","Dup")</f>
        <v>-</v>
      </c>
      <c r="J110" s="27" t="str">
        <f t="shared" ca="1" si="151"/>
        <v>-</v>
      </c>
      <c r="K110" s="27" t="str">
        <f t="shared" ca="1" si="151"/>
        <v>-</v>
      </c>
      <c r="L110" s="27" t="str">
        <f t="shared" ca="1" si="208"/>
        <v>-</v>
      </c>
      <c r="M110" s="27" t="str">
        <f t="shared" ca="1" si="208"/>
        <v>-</v>
      </c>
      <c r="N110" s="27" t="str">
        <f t="shared" ca="1" si="208"/>
        <v>-</v>
      </c>
      <c r="O110" s="27" t="str">
        <f t="shared" ca="1" si="208"/>
        <v>-</v>
      </c>
      <c r="P110" s="27" t="str">
        <f t="shared" ca="1" si="208"/>
        <v>-</v>
      </c>
      <c r="Q110" s="27">
        <f t="shared" ca="1" si="208"/>
        <v>0</v>
      </c>
      <c r="R110" s="27">
        <f t="shared" ca="1" si="208"/>
        <v>0</v>
      </c>
      <c r="S110" s="27" t="str">
        <f t="shared" ca="1" si="208"/>
        <v>-</v>
      </c>
      <c r="T110" s="27" t="str">
        <f t="shared" ca="1" si="208"/>
        <v>-</v>
      </c>
      <c r="U110" s="27">
        <f t="shared" ca="1" si="209"/>
        <v>1</v>
      </c>
      <c r="V110" s="27">
        <f t="shared" ca="1" si="208"/>
        <v>1</v>
      </c>
      <c r="W110" s="27">
        <f t="shared" ca="1" si="209"/>
        <v>1</v>
      </c>
      <c r="X110" s="27">
        <f t="shared" ca="1" si="209"/>
        <v>1</v>
      </c>
      <c r="Y110" s="27" t="str">
        <f t="shared" ca="1" si="209"/>
        <v>-</v>
      </c>
      <c r="Z110" s="27">
        <f t="shared" ca="1" si="209"/>
        <v>1</v>
      </c>
      <c r="AA110" s="27" t="str">
        <f t="shared" ca="1" si="209"/>
        <v>-</v>
      </c>
      <c r="AB110" s="27" t="str">
        <f t="shared" ca="1" si="209"/>
        <v>-</v>
      </c>
      <c r="AC110" s="27">
        <f t="shared" ca="1" si="209"/>
        <v>1</v>
      </c>
      <c r="AD110" s="27">
        <f t="shared" ca="1" si="209"/>
        <v>1</v>
      </c>
      <c r="AE110" s="27" t="str">
        <f t="shared" ca="1" si="209"/>
        <v>-</v>
      </c>
      <c r="AF110" s="27" t="str">
        <f t="shared" ca="1" si="209"/>
        <v>-</v>
      </c>
      <c r="AG110" s="27" t="str">
        <f t="shared" ca="1" si="209"/>
        <v>-</v>
      </c>
      <c r="AH110" s="27" t="str">
        <f t="shared" ca="1" si="209"/>
        <v>-</v>
      </c>
      <c r="AI110" s="27" t="str">
        <f t="shared" ca="1" si="209"/>
        <v>-</v>
      </c>
      <c r="AJ110" s="27" t="str">
        <f t="shared" ca="1" si="210"/>
        <v>-</v>
      </c>
      <c r="AK110" s="27" t="str">
        <f t="shared" ca="1" si="210"/>
        <v>-</v>
      </c>
      <c r="AL110" s="27" t="str">
        <f t="shared" ca="1" si="210"/>
        <v>-</v>
      </c>
      <c r="AM110" s="27" t="str">
        <f t="shared" ca="1" si="210"/>
        <v>-</v>
      </c>
      <c r="AN110" s="27" t="str">
        <f t="shared" ca="1" si="210"/>
        <v>-</v>
      </c>
      <c r="AO110" s="27" t="str">
        <f t="shared" ca="1" si="199"/>
        <v>-</v>
      </c>
      <c r="AP110" s="27" t="str">
        <f t="shared" ca="1" si="199"/>
        <v>-</v>
      </c>
      <c r="AQ110" s="27" t="str">
        <f t="shared" ca="1" si="199"/>
        <v>-</v>
      </c>
      <c r="AR110" s="27" t="str">
        <f t="shared" ca="1" si="199"/>
        <v>-</v>
      </c>
      <c r="AS110" s="27" t="str">
        <f t="shared" ca="1" si="199"/>
        <v>-</v>
      </c>
      <c r="AT110" s="27" t="str">
        <f t="shared" ca="1" si="190"/>
        <v>-</v>
      </c>
      <c r="AU110" s="27" t="str">
        <f t="shared" ca="1" si="190"/>
        <v>-</v>
      </c>
      <c r="AV110" s="27" t="str">
        <f t="shared" ca="1" si="190"/>
        <v>-</v>
      </c>
      <c r="AW110" s="27" t="str">
        <f t="shared" ca="1" si="190"/>
        <v>-</v>
      </c>
      <c r="AX110" s="50">
        <f t="shared" ca="1" si="195"/>
        <v>1</v>
      </c>
      <c r="AY110" s="50">
        <f t="shared" ca="1" si="170"/>
        <v>1</v>
      </c>
      <c r="AZ110" s="27">
        <f t="shared" ca="1" si="187"/>
        <v>0</v>
      </c>
      <c r="BA110" s="27">
        <f t="shared" ca="1" si="187"/>
        <v>1</v>
      </c>
      <c r="BB110" s="27">
        <f t="shared" ca="1" si="187"/>
        <v>-1</v>
      </c>
      <c r="BC110" s="27" t="str">
        <f t="shared" ca="1" si="188"/>
        <v>-</v>
      </c>
      <c r="BD110" s="27" t="str">
        <f t="shared" ca="1" si="188"/>
        <v>-</v>
      </c>
      <c r="BE110" s="27" t="str">
        <f t="shared" ca="1" si="188"/>
        <v>-</v>
      </c>
      <c r="BF110" s="27" t="str">
        <f t="shared" ca="1" si="188"/>
        <v>-</v>
      </c>
      <c r="BG110" s="27" t="str">
        <f t="shared" ca="1" si="188"/>
        <v>-</v>
      </c>
      <c r="BH110" s="27">
        <f t="shared" ca="1" si="188"/>
        <v>0.1</v>
      </c>
      <c r="BI110" s="27">
        <f t="shared" ca="1" si="188"/>
        <v>0.5</v>
      </c>
      <c r="BJ110" s="27">
        <f t="shared" ca="1" si="188"/>
        <v>-0.4</v>
      </c>
      <c r="BK110" s="27">
        <f t="shared" ref="BH110:BK120" ca="1" si="216">OFFSET(BK$5,$B110,0)</f>
        <v>1</v>
      </c>
      <c r="BL110" s="27" t="str">
        <f t="shared" ca="1" si="191"/>
        <v>-</v>
      </c>
      <c r="BM110" s="27" t="str">
        <f t="shared" ca="1" si="191"/>
        <v>-</v>
      </c>
      <c r="BN110" s="27">
        <f t="shared" ca="1" si="211"/>
        <v>12</v>
      </c>
      <c r="BO110" s="27">
        <f t="shared" ca="1" si="211"/>
        <v>12</v>
      </c>
      <c r="BP110" s="27">
        <f t="shared" ca="1" si="211"/>
        <v>144</v>
      </c>
      <c r="BQ110" s="27">
        <f t="shared" ca="1" si="211"/>
        <v>144</v>
      </c>
      <c r="BR110" s="27" t="str">
        <f t="shared" ca="1" si="211"/>
        <v>-</v>
      </c>
      <c r="BS110" s="27" t="str">
        <f t="shared" ca="1" si="211"/>
        <v>-</v>
      </c>
      <c r="BT110" s="27" t="str">
        <f t="shared" ca="1" si="211"/>
        <v>-</v>
      </c>
      <c r="BU110" s="27" t="str">
        <f t="shared" ca="1" si="211"/>
        <v>-</v>
      </c>
      <c r="BV110" s="27" t="str">
        <f t="shared" ca="1" si="211"/>
        <v>-</v>
      </c>
      <c r="BW110" s="27" t="str">
        <f t="shared" ca="1" si="211"/>
        <v>-</v>
      </c>
      <c r="BX110" s="27" t="str">
        <f t="shared" ca="1" si="211"/>
        <v>-</v>
      </c>
      <c r="BY110" s="27" t="str">
        <f t="shared" ca="1" si="211"/>
        <v>-</v>
      </c>
      <c r="BZ110" s="27" t="str">
        <f t="shared" ca="1" si="211"/>
        <v>-</v>
      </c>
      <c r="CA110" s="27">
        <f t="shared" ca="1" si="211"/>
        <v>5</v>
      </c>
      <c r="CB110" s="27" t="str">
        <f t="shared" ca="1" si="211"/>
        <v>-</v>
      </c>
      <c r="CC110" s="27" t="str">
        <f t="shared" ca="1" si="211"/>
        <v>-</v>
      </c>
      <c r="CD110" s="27" t="str">
        <f t="shared" ca="1" si="212"/>
        <v>-</v>
      </c>
      <c r="CE110" s="27" t="str">
        <f t="shared" ca="1" si="212"/>
        <v>-</v>
      </c>
      <c r="CF110" s="27" t="str">
        <f t="shared" ca="1" si="212"/>
        <v>-</v>
      </c>
      <c r="CG110" s="27" t="str">
        <f t="shared" ca="1" si="212"/>
        <v>-</v>
      </c>
      <c r="CH110" s="27">
        <f t="shared" ca="1" si="212"/>
        <v>0</v>
      </c>
      <c r="CI110" s="27" t="str">
        <f t="shared" ca="1" si="212"/>
        <v>-</v>
      </c>
      <c r="CJ110" s="27">
        <f t="shared" ca="1" si="212"/>
        <v>1</v>
      </c>
      <c r="CK110" s="27">
        <f t="shared" ca="1" si="212"/>
        <v>0</v>
      </c>
      <c r="CL110" s="27">
        <f t="shared" ca="1" si="212"/>
        <v>1</v>
      </c>
      <c r="CM110" s="27">
        <f t="shared" ca="1" si="212"/>
        <v>1</v>
      </c>
      <c r="CN110" s="27">
        <f t="shared" ca="1" si="213"/>
        <v>1</v>
      </c>
      <c r="CO110" s="27">
        <f t="shared" ca="1" si="213"/>
        <v>0</v>
      </c>
      <c r="CP110" s="27">
        <f t="shared" ca="1" si="213"/>
        <v>0</v>
      </c>
      <c r="CQ110" s="27">
        <f t="shared" ca="1" si="213"/>
        <v>0</v>
      </c>
      <c r="CR110" s="27">
        <f t="shared" ca="1" si="213"/>
        <v>-1.29</v>
      </c>
      <c r="CS110" s="27">
        <f t="shared" ca="1" si="213"/>
        <v>0.95</v>
      </c>
      <c r="CT110" s="27">
        <f t="shared" ca="1" si="213"/>
        <v>-1.67</v>
      </c>
      <c r="CU110" s="27">
        <f t="shared" ca="1" si="213"/>
        <v>0.05</v>
      </c>
      <c r="CV110" s="27">
        <f t="shared" ca="1" si="213"/>
        <v>0.22</v>
      </c>
      <c r="CW110" s="27">
        <f t="shared" ca="1" si="213"/>
        <v>-0.37</v>
      </c>
      <c r="CX110" s="27">
        <f t="shared" ca="1" si="213"/>
        <v>0</v>
      </c>
      <c r="CY110" s="27">
        <f t="shared" ca="1" si="213"/>
        <v>1</v>
      </c>
      <c r="CZ110" s="27">
        <f t="shared" ca="1" si="203"/>
        <v>0</v>
      </c>
      <c r="DA110" s="27">
        <f t="shared" ca="1" si="203"/>
        <v>0</v>
      </c>
      <c r="DB110" s="27">
        <f t="shared" ca="1" si="203"/>
        <v>0</v>
      </c>
      <c r="DC110" s="27">
        <f t="shared" ca="1" si="203"/>
        <v>0</v>
      </c>
      <c r="DD110" s="27">
        <f t="shared" ca="1" si="203"/>
        <v>0</v>
      </c>
      <c r="DE110" s="27">
        <f t="shared" ca="1" si="203"/>
        <v>0</v>
      </c>
      <c r="DF110" s="27">
        <f t="shared" ca="1" si="203"/>
        <v>0</v>
      </c>
      <c r="DG110" s="27" t="str">
        <f t="shared" ca="1" si="204"/>
        <v>-</v>
      </c>
      <c r="DH110" s="27" t="str">
        <f t="shared" ca="1" si="204"/>
        <v>-</v>
      </c>
      <c r="DI110" s="27" t="str">
        <f t="shared" ca="1" si="204"/>
        <v>-</v>
      </c>
      <c r="DJ110" s="27" t="str">
        <f t="shared" ca="1" si="204"/>
        <v>-</v>
      </c>
      <c r="DK110" s="27" t="str">
        <f t="shared" ca="1" si="204"/>
        <v>-</v>
      </c>
      <c r="DL110" s="27" t="str">
        <f t="shared" ca="1" si="207"/>
        <v>-</v>
      </c>
      <c r="DM110" s="27" t="b">
        <f t="shared" ca="1" si="207"/>
        <v>1</v>
      </c>
      <c r="DN110" s="27" t="b">
        <f t="shared" ca="1" si="207"/>
        <v>0</v>
      </c>
      <c r="DO110" s="27" t="b">
        <f t="shared" ca="1" si="207"/>
        <v>0</v>
      </c>
      <c r="DP110" s="27">
        <f t="shared" ca="1" si="207"/>
        <v>0</v>
      </c>
      <c r="DQ110" s="27" t="str">
        <f t="shared" ca="1" si="207"/>
        <v>-</v>
      </c>
      <c r="DR110" s="27" t="str">
        <f t="shared" ca="1" si="207"/>
        <v>-</v>
      </c>
      <c r="DS110" s="27" t="str">
        <f t="shared" ca="1" si="207"/>
        <v>-</v>
      </c>
      <c r="DT110" s="27" t="str">
        <f t="shared" ca="1" si="207"/>
        <v>-</v>
      </c>
      <c r="DU110" s="27" t="str">
        <f t="shared" ca="1" si="207"/>
        <v>-</v>
      </c>
      <c r="DV110" s="27" t="b">
        <f t="shared" ca="1" si="207"/>
        <v>1</v>
      </c>
      <c r="DW110" s="27" t="str">
        <f t="shared" ca="1" si="207"/>
        <v>-</v>
      </c>
      <c r="DX110" s="27">
        <f t="shared" ca="1" si="207"/>
        <v>0.99</v>
      </c>
      <c r="DY110" s="27" t="str">
        <f t="shared" ca="1" si="207"/>
        <v>-</v>
      </c>
      <c r="DZ110" s="27" t="str">
        <f t="shared" ca="1" si="207"/>
        <v>-</v>
      </c>
      <c r="EA110" s="27" t="str">
        <f t="shared" ca="1" si="205"/>
        <v>-</v>
      </c>
      <c r="EB110" s="27" t="str">
        <f t="shared" ca="1" si="205"/>
        <v>-</v>
      </c>
      <c r="EC110" s="27">
        <f t="shared" ca="1" si="205"/>
        <v>1</v>
      </c>
      <c r="ED110" s="27">
        <f t="shared" ca="1" si="205"/>
        <v>0</v>
      </c>
      <c r="EE110" s="27">
        <f t="shared" ca="1" si="205"/>
        <v>1</v>
      </c>
      <c r="EF110" s="27">
        <f t="shared" ca="1" si="205"/>
        <v>1</v>
      </c>
      <c r="EG110" s="27">
        <f t="shared" ca="1" si="205"/>
        <v>0</v>
      </c>
      <c r="EH110" s="27" t="str">
        <f t="shared" ca="1" si="205"/>
        <v>-</v>
      </c>
      <c r="EI110" s="27" t="str">
        <f t="shared" ca="1" si="205"/>
        <v>-</v>
      </c>
      <c r="EJ110" s="27" t="str">
        <f t="shared" ca="1" si="205"/>
        <v>-</v>
      </c>
      <c r="EK110" s="27" t="str">
        <f t="shared" ca="1" si="205"/>
        <v>-</v>
      </c>
      <c r="EL110" s="27">
        <f t="shared" ca="1" si="206"/>
        <v>1</v>
      </c>
      <c r="EM110" s="27">
        <f t="shared" ca="1" si="206"/>
        <v>1</v>
      </c>
      <c r="EN110" s="27">
        <f t="shared" ca="1" si="206"/>
        <v>1</v>
      </c>
      <c r="EO110" s="27">
        <f t="shared" ca="1" si="206"/>
        <v>0</v>
      </c>
      <c r="EP110" s="27" t="str">
        <f t="shared" ca="1" si="206"/>
        <v>-</v>
      </c>
      <c r="EQ110" s="27" t="str">
        <f t="shared" ca="1" si="206"/>
        <v>-</v>
      </c>
      <c r="ER110" s="27">
        <f t="shared" ca="1" si="206"/>
        <v>0</v>
      </c>
      <c r="ES110" s="27">
        <f t="shared" ca="1" si="206"/>
        <v>0</v>
      </c>
      <c r="ET110" s="34">
        <v>0</v>
      </c>
    </row>
    <row r="111" spans="1:150" outlineLevel="3">
      <c r="A111" s="31">
        <f t="shared" si="148"/>
        <v>106</v>
      </c>
      <c r="B111" s="37">
        <f t="shared" ca="1" si="171"/>
        <v>55</v>
      </c>
      <c r="C111">
        <f t="shared" ca="1" si="164"/>
        <v>20</v>
      </c>
      <c r="D111" t="b">
        <f t="shared" ca="1" si="214"/>
        <v>0</v>
      </c>
      <c r="E111" t="b">
        <v>0</v>
      </c>
      <c r="F111" t="b">
        <f t="shared" ca="1" si="165"/>
        <v>0</v>
      </c>
      <c r="G111">
        <f t="shared" ca="1" si="215"/>
        <v>193</v>
      </c>
      <c r="H111" s="47" t="str">
        <f ca="1">IF($CA111&lt;3,"M-M","Mat")&amp;IF($CF111=TRUE,"&amp;BBT","")&amp;IF($DX111&lt;&gt;0,"-mate EL","")&amp;IF($DM111," Aut","")&amp;IF($DN111," Win","")&amp;IF($DO111," Spr","")&amp;" Scan "&amp;$DP111&amp;" (F"&amp;3+IFERROR(1*$AP111,0)&amp;3+IFERROR(1*$AS111,0)&amp;"N"&amp;$AX111&amp;$AY111&amp;")"</f>
        <v>Mat-mate EL Win Scan 3 (F33N11)</v>
      </c>
      <c r="I111" s="13" t="str">
        <f ca="1">IF(MATCH(H111,H$5:H111,0)=(COUNTA(H$5:H111)),"-","Dup")</f>
        <v>-</v>
      </c>
      <c r="J111" s="27" t="str">
        <f t="shared" ca="1" si="151"/>
        <v>-</v>
      </c>
      <c r="K111" s="27" t="str">
        <f t="shared" ca="1" si="151"/>
        <v>-</v>
      </c>
      <c r="L111" s="27" t="str">
        <f t="shared" ca="1" si="208"/>
        <v>-</v>
      </c>
      <c r="M111" s="27" t="str">
        <f t="shared" ca="1" si="208"/>
        <v>-</v>
      </c>
      <c r="N111" s="27" t="str">
        <f t="shared" ca="1" si="208"/>
        <v>-</v>
      </c>
      <c r="O111" s="27" t="str">
        <f t="shared" ca="1" si="208"/>
        <v>-</v>
      </c>
      <c r="P111" s="27" t="str">
        <f t="shared" ca="1" si="208"/>
        <v>-</v>
      </c>
      <c r="Q111" s="27">
        <f t="shared" ca="1" si="208"/>
        <v>0</v>
      </c>
      <c r="R111" s="27">
        <f t="shared" ca="1" si="208"/>
        <v>0</v>
      </c>
      <c r="S111" s="27" t="str">
        <f t="shared" ca="1" si="208"/>
        <v>-</v>
      </c>
      <c r="T111" s="27" t="str">
        <f t="shared" ca="1" si="208"/>
        <v>-</v>
      </c>
      <c r="U111" s="27">
        <f t="shared" ca="1" si="209"/>
        <v>1</v>
      </c>
      <c r="V111" s="27">
        <f t="shared" ca="1" si="208"/>
        <v>1</v>
      </c>
      <c r="W111" s="27">
        <f t="shared" ca="1" si="209"/>
        <v>1</v>
      </c>
      <c r="X111" s="27">
        <f t="shared" ca="1" si="209"/>
        <v>1</v>
      </c>
      <c r="Y111" s="27" t="str">
        <f t="shared" ca="1" si="209"/>
        <v>-</v>
      </c>
      <c r="Z111" s="27">
        <f t="shared" ca="1" si="209"/>
        <v>1</v>
      </c>
      <c r="AA111" s="27" t="str">
        <f t="shared" ca="1" si="209"/>
        <v>-</v>
      </c>
      <c r="AB111" s="27" t="str">
        <f t="shared" ca="1" si="209"/>
        <v>-</v>
      </c>
      <c r="AC111" s="27">
        <f t="shared" ca="1" si="209"/>
        <v>1</v>
      </c>
      <c r="AD111" s="27">
        <f t="shared" ca="1" si="209"/>
        <v>1</v>
      </c>
      <c r="AE111" s="27" t="str">
        <f t="shared" ca="1" si="209"/>
        <v>-</v>
      </c>
      <c r="AF111" s="27" t="str">
        <f t="shared" ca="1" si="209"/>
        <v>-</v>
      </c>
      <c r="AG111" s="27" t="str">
        <f t="shared" ca="1" si="209"/>
        <v>-</v>
      </c>
      <c r="AH111" s="27" t="str">
        <f t="shared" ca="1" si="209"/>
        <v>-</v>
      </c>
      <c r="AI111" s="27" t="str">
        <f t="shared" ca="1" si="209"/>
        <v>-</v>
      </c>
      <c r="AJ111" s="27" t="str">
        <f t="shared" ca="1" si="210"/>
        <v>-</v>
      </c>
      <c r="AK111" s="27" t="str">
        <f t="shared" ca="1" si="210"/>
        <v>-</v>
      </c>
      <c r="AL111" s="27" t="str">
        <f t="shared" ca="1" si="210"/>
        <v>-</v>
      </c>
      <c r="AM111" s="27" t="str">
        <f t="shared" ca="1" si="210"/>
        <v>-</v>
      </c>
      <c r="AN111" s="27" t="str">
        <f t="shared" ca="1" si="210"/>
        <v>-</v>
      </c>
      <c r="AO111" s="27" t="str">
        <f t="shared" ca="1" si="210"/>
        <v>-</v>
      </c>
      <c r="AP111" s="27" t="str">
        <f t="shared" ca="1" si="210"/>
        <v>-</v>
      </c>
      <c r="AQ111" s="27" t="str">
        <f t="shared" ca="1" si="210"/>
        <v>-</v>
      </c>
      <c r="AR111" s="27" t="str">
        <f t="shared" ca="1" si="210"/>
        <v>-</v>
      </c>
      <c r="AS111" s="27" t="str">
        <f t="shared" ca="1" si="210"/>
        <v>-</v>
      </c>
      <c r="AT111" s="27" t="str">
        <f t="shared" ref="AT111:AW118" ca="1" si="217">OFFSET(AT$5,$B111,0)</f>
        <v>-</v>
      </c>
      <c r="AU111" s="27" t="str">
        <f t="shared" ca="1" si="217"/>
        <v>-</v>
      </c>
      <c r="AV111" s="27" t="str">
        <f t="shared" ca="1" si="217"/>
        <v>-</v>
      </c>
      <c r="AW111" s="27" t="str">
        <f t="shared" ca="1" si="217"/>
        <v>-</v>
      </c>
      <c r="AX111" s="50">
        <f t="shared" ca="1" si="195"/>
        <v>1</v>
      </c>
      <c r="AY111" s="50">
        <f t="shared" ca="1" si="170"/>
        <v>1</v>
      </c>
      <c r="AZ111" s="27">
        <f t="shared" ca="1" si="187"/>
        <v>0</v>
      </c>
      <c r="BA111" s="27">
        <f t="shared" ca="1" si="187"/>
        <v>1</v>
      </c>
      <c r="BB111" s="27">
        <f t="shared" ca="1" si="187"/>
        <v>-1</v>
      </c>
      <c r="BC111" s="27" t="str">
        <f t="shared" ca="1" si="188"/>
        <v>-</v>
      </c>
      <c r="BD111" s="27" t="str">
        <f t="shared" ca="1" si="188"/>
        <v>-</v>
      </c>
      <c r="BE111" s="27" t="str">
        <f t="shared" ca="1" si="188"/>
        <v>-</v>
      </c>
      <c r="BF111" s="27" t="str">
        <f t="shared" ca="1" si="188"/>
        <v>-</v>
      </c>
      <c r="BG111" s="27" t="str">
        <f t="shared" ca="1" si="188"/>
        <v>-</v>
      </c>
      <c r="BH111" s="27">
        <f t="shared" ca="1" si="216"/>
        <v>0.3</v>
      </c>
      <c r="BI111" s="27">
        <f t="shared" ca="1" si="216"/>
        <v>0.7</v>
      </c>
      <c r="BJ111" s="27">
        <f t="shared" ca="1" si="216"/>
        <v>-0.4</v>
      </c>
      <c r="BK111" s="27">
        <f t="shared" ca="1" si="216"/>
        <v>1.5</v>
      </c>
      <c r="BL111" s="27" t="str">
        <f t="shared" ref="BL111:BM118" ca="1" si="218">OFFSET(BL$5,$B111,0)</f>
        <v>-</v>
      </c>
      <c r="BM111" s="27" t="str">
        <f t="shared" ca="1" si="218"/>
        <v>-</v>
      </c>
      <c r="BN111" s="27">
        <f t="shared" ca="1" si="211"/>
        <v>12</v>
      </c>
      <c r="BO111" s="27">
        <f t="shared" ca="1" si="211"/>
        <v>12</v>
      </c>
      <c r="BP111" s="27">
        <f t="shared" ca="1" si="211"/>
        <v>144</v>
      </c>
      <c r="BQ111" s="27">
        <f t="shared" ca="1" si="211"/>
        <v>144</v>
      </c>
      <c r="BR111" s="27" t="str">
        <f t="shared" ca="1" si="211"/>
        <v>-</v>
      </c>
      <c r="BS111" s="27" t="str">
        <f t="shared" ca="1" si="211"/>
        <v>-</v>
      </c>
      <c r="BT111" s="27" t="str">
        <f t="shared" ca="1" si="211"/>
        <v>-</v>
      </c>
      <c r="BU111" s="27" t="str">
        <f t="shared" ca="1" si="211"/>
        <v>-</v>
      </c>
      <c r="BV111" s="27" t="str">
        <f t="shared" ca="1" si="211"/>
        <v>-</v>
      </c>
      <c r="BW111" s="27" t="str">
        <f t="shared" ca="1" si="211"/>
        <v>-</v>
      </c>
      <c r="BX111" s="27" t="str">
        <f t="shared" ca="1" si="211"/>
        <v>-</v>
      </c>
      <c r="BY111" s="27" t="str">
        <f t="shared" ca="1" si="211"/>
        <v>-</v>
      </c>
      <c r="BZ111" s="27" t="str">
        <f t="shared" ca="1" si="211"/>
        <v>-</v>
      </c>
      <c r="CA111" s="27">
        <f t="shared" ca="1" si="211"/>
        <v>5</v>
      </c>
      <c r="CB111" s="27" t="str">
        <f t="shared" ca="1" si="211"/>
        <v>-</v>
      </c>
      <c r="CC111" s="27" t="str">
        <f t="shared" ca="1" si="211"/>
        <v>-</v>
      </c>
      <c r="CD111" s="27" t="str">
        <f t="shared" ca="1" si="212"/>
        <v>-</v>
      </c>
      <c r="CE111" s="27" t="str">
        <f t="shared" ca="1" si="212"/>
        <v>-</v>
      </c>
      <c r="CF111" s="27" t="str">
        <f t="shared" ca="1" si="212"/>
        <v>-</v>
      </c>
      <c r="CG111" s="27" t="str">
        <f t="shared" ca="1" si="212"/>
        <v>-</v>
      </c>
      <c r="CH111" s="27">
        <f t="shared" ca="1" si="212"/>
        <v>0</v>
      </c>
      <c r="CI111" s="27" t="str">
        <f t="shared" ca="1" si="212"/>
        <v>-</v>
      </c>
      <c r="CJ111" s="27">
        <f t="shared" ca="1" si="212"/>
        <v>1</v>
      </c>
      <c r="CK111" s="27">
        <f t="shared" ca="1" si="212"/>
        <v>0</v>
      </c>
      <c r="CL111" s="27">
        <f t="shared" ca="1" si="212"/>
        <v>1</v>
      </c>
      <c r="CM111" s="27">
        <f t="shared" ca="1" si="212"/>
        <v>1</v>
      </c>
      <c r="CN111" s="27">
        <f t="shared" ca="1" si="213"/>
        <v>1</v>
      </c>
      <c r="CO111" s="27">
        <f t="shared" ca="1" si="213"/>
        <v>0</v>
      </c>
      <c r="CP111" s="27">
        <f t="shared" ca="1" si="213"/>
        <v>0</v>
      </c>
      <c r="CQ111" s="27">
        <f t="shared" ca="1" si="213"/>
        <v>0</v>
      </c>
      <c r="CR111" s="27">
        <f t="shared" ca="1" si="213"/>
        <v>-1.29</v>
      </c>
      <c r="CS111" s="27">
        <f t="shared" ca="1" si="213"/>
        <v>0.95</v>
      </c>
      <c r="CT111" s="27">
        <f t="shared" ca="1" si="213"/>
        <v>-1.67</v>
      </c>
      <c r="CU111" s="27">
        <f t="shared" ca="1" si="213"/>
        <v>0.05</v>
      </c>
      <c r="CV111" s="27">
        <f t="shared" ca="1" si="213"/>
        <v>0.22</v>
      </c>
      <c r="CW111" s="27">
        <f t="shared" ca="1" si="213"/>
        <v>-0.37</v>
      </c>
      <c r="CX111" s="27">
        <f t="shared" ca="1" si="213"/>
        <v>0</v>
      </c>
      <c r="CY111" s="27">
        <f t="shared" ca="1" si="213"/>
        <v>1</v>
      </c>
      <c r="CZ111" s="27">
        <f t="shared" ca="1" si="203"/>
        <v>0</v>
      </c>
      <c r="DA111" s="27">
        <f t="shared" ca="1" si="203"/>
        <v>0</v>
      </c>
      <c r="DB111" s="27">
        <f t="shared" ca="1" si="203"/>
        <v>0</v>
      </c>
      <c r="DC111" s="27">
        <f t="shared" ca="1" si="203"/>
        <v>0</v>
      </c>
      <c r="DD111" s="27">
        <f t="shared" ca="1" si="203"/>
        <v>0</v>
      </c>
      <c r="DE111" s="27">
        <f t="shared" ca="1" si="203"/>
        <v>0</v>
      </c>
      <c r="DF111" s="27">
        <f t="shared" ca="1" si="203"/>
        <v>0</v>
      </c>
      <c r="DG111" s="27" t="str">
        <f t="shared" ref="DG111:DK118" ca="1" si="219">OFFSET(DG$5,$B111,0)</f>
        <v>-</v>
      </c>
      <c r="DH111" s="27" t="str">
        <f t="shared" ca="1" si="219"/>
        <v>-</v>
      </c>
      <c r="DI111" s="27" t="str">
        <f t="shared" ca="1" si="219"/>
        <v>-</v>
      </c>
      <c r="DJ111" s="27" t="str">
        <f t="shared" ca="1" si="219"/>
        <v>-</v>
      </c>
      <c r="DK111" s="27" t="str">
        <f t="shared" ca="1" si="219"/>
        <v>-</v>
      </c>
      <c r="DL111" s="27" t="str">
        <f t="shared" ca="1" si="207"/>
        <v>-</v>
      </c>
      <c r="DM111" s="27" t="b">
        <f t="shared" ca="1" si="207"/>
        <v>0</v>
      </c>
      <c r="DN111" s="27" t="b">
        <f t="shared" ca="1" si="207"/>
        <v>1</v>
      </c>
      <c r="DO111" s="27" t="b">
        <f t="shared" ca="1" si="207"/>
        <v>0</v>
      </c>
      <c r="DP111" s="27">
        <f t="shared" ca="1" si="207"/>
        <v>3</v>
      </c>
      <c r="DQ111" s="27" t="str">
        <f t="shared" ca="1" si="207"/>
        <v>-</v>
      </c>
      <c r="DR111" s="27" t="str">
        <f t="shared" ca="1" si="207"/>
        <v>-</v>
      </c>
      <c r="DS111" s="27" t="str">
        <f t="shared" ca="1" si="207"/>
        <v>-</v>
      </c>
      <c r="DT111" s="27" t="str">
        <f t="shared" ca="1" si="207"/>
        <v>-</v>
      </c>
      <c r="DU111" s="27" t="str">
        <f t="shared" ca="1" si="207"/>
        <v>-</v>
      </c>
      <c r="DV111" s="27" t="b">
        <f t="shared" ca="1" si="207"/>
        <v>1</v>
      </c>
      <c r="DW111" s="27" t="str">
        <f t="shared" ca="1" si="207"/>
        <v>-</v>
      </c>
      <c r="DX111" s="27">
        <f t="shared" ca="1" si="207"/>
        <v>0.99</v>
      </c>
      <c r="DY111" s="27" t="str">
        <f t="shared" ca="1" si="207"/>
        <v>-</v>
      </c>
      <c r="DZ111" s="27" t="str">
        <f t="shared" ca="1" si="207"/>
        <v>-</v>
      </c>
      <c r="EA111" s="27" t="str">
        <f t="shared" ref="EA111:EP119" ca="1" si="220">OFFSET(EA$5,$B111,0)</f>
        <v>-</v>
      </c>
      <c r="EB111" s="27" t="str">
        <f t="shared" ca="1" si="220"/>
        <v>-</v>
      </c>
      <c r="EC111" s="27">
        <f t="shared" ca="1" si="220"/>
        <v>1</v>
      </c>
      <c r="ED111" s="27">
        <f t="shared" ca="1" si="220"/>
        <v>0</v>
      </c>
      <c r="EE111" s="27">
        <f t="shared" ca="1" si="220"/>
        <v>1</v>
      </c>
      <c r="EF111" s="27">
        <f t="shared" ca="1" si="220"/>
        <v>1</v>
      </c>
      <c r="EG111" s="27">
        <f t="shared" ca="1" si="220"/>
        <v>0</v>
      </c>
      <c r="EH111" s="27" t="str">
        <f t="shared" ca="1" si="220"/>
        <v>-</v>
      </c>
      <c r="EI111" s="27" t="str">
        <f t="shared" ca="1" si="220"/>
        <v>-</v>
      </c>
      <c r="EJ111" s="27" t="str">
        <f t="shared" ca="1" si="220"/>
        <v>-</v>
      </c>
      <c r="EK111" s="27" t="str">
        <f t="shared" ca="1" si="220"/>
        <v>-</v>
      </c>
      <c r="EL111" s="27">
        <f t="shared" ref="EK111:ES120" ca="1" si="221">OFFSET(EL$5,$B111,0)</f>
        <v>1</v>
      </c>
      <c r="EM111" s="27">
        <f t="shared" ca="1" si="221"/>
        <v>1</v>
      </c>
      <c r="EN111" s="27">
        <f t="shared" ca="1" si="221"/>
        <v>1</v>
      </c>
      <c r="EO111" s="27">
        <f t="shared" ca="1" si="221"/>
        <v>0</v>
      </c>
      <c r="EP111" s="27" t="str">
        <f t="shared" ca="1" si="221"/>
        <v>-</v>
      </c>
      <c r="EQ111" s="27" t="str">
        <f t="shared" ca="1" si="221"/>
        <v>-</v>
      </c>
      <c r="ER111" s="27">
        <f t="shared" ca="1" si="221"/>
        <v>0</v>
      </c>
      <c r="ES111" s="27">
        <f t="shared" ca="1" si="221"/>
        <v>0</v>
      </c>
      <c r="ET111" s="34">
        <v>0</v>
      </c>
    </row>
    <row r="112" spans="1:150" outlineLevel="3">
      <c r="A112" s="31">
        <f t="shared" si="148"/>
        <v>107</v>
      </c>
      <c r="B112" s="37">
        <f t="shared" ca="1" si="171"/>
        <v>56</v>
      </c>
      <c r="C112">
        <f t="shared" ca="1" si="164"/>
        <v>20</v>
      </c>
      <c r="D112" t="b">
        <f t="shared" ca="1" si="214"/>
        <v>1</v>
      </c>
      <c r="E112" t="b">
        <v>0</v>
      </c>
      <c r="F112" t="b">
        <f t="shared" ca="1" si="165"/>
        <v>1</v>
      </c>
      <c r="G112">
        <f t="shared" ca="1" si="215"/>
        <v>193</v>
      </c>
      <c r="H112" s="47" t="str">
        <f ca="1">IF($CA112&lt;3,"M-M","Mat")&amp;IF($CF112=TRUE,"&amp;BBT","")&amp;IF($DX112&lt;&gt;0,"-mate EL","")&amp;IF($DM112," Aut","")&amp;IF($DN112," Win","")&amp;IF($DO112," Spr","")&amp;" Scan "&amp;$DP112&amp;" (F"&amp;3+IFERROR(1*$AP112,0)&amp;3+IFERROR(1*$AS112,0)&amp;"N"&amp;$AX112&amp;$AY112&amp;")"</f>
        <v>Mat-mate EL Win Scan 2 (F33N11)</v>
      </c>
      <c r="I112" s="13" t="str">
        <f ca="1">IF(MATCH(H112,H$5:H112,0)=(COUNTA(H$5:H112)),"-","Dup")</f>
        <v>-</v>
      </c>
      <c r="J112" s="27" t="str">
        <f t="shared" ca="1" si="151"/>
        <v>-</v>
      </c>
      <c r="K112" s="27" t="str">
        <f t="shared" ca="1" si="151"/>
        <v>-</v>
      </c>
      <c r="L112" s="27" t="str">
        <f t="shared" ca="1" si="208"/>
        <v>-</v>
      </c>
      <c r="M112" s="27" t="str">
        <f t="shared" ca="1" si="208"/>
        <v>-</v>
      </c>
      <c r="N112" s="27" t="str">
        <f t="shared" ca="1" si="208"/>
        <v>-</v>
      </c>
      <c r="O112" s="27" t="str">
        <f t="shared" ca="1" si="208"/>
        <v>-</v>
      </c>
      <c r="P112" s="27" t="str">
        <f t="shared" ca="1" si="208"/>
        <v>-</v>
      </c>
      <c r="Q112" s="27">
        <f t="shared" ca="1" si="208"/>
        <v>0</v>
      </c>
      <c r="R112" s="27">
        <f t="shared" ca="1" si="208"/>
        <v>0</v>
      </c>
      <c r="S112" s="27" t="str">
        <f t="shared" ca="1" si="208"/>
        <v>-</v>
      </c>
      <c r="T112" s="27" t="str">
        <f t="shared" ca="1" si="208"/>
        <v>-</v>
      </c>
      <c r="U112" s="27">
        <f t="shared" ca="1" si="209"/>
        <v>1</v>
      </c>
      <c r="V112" s="27">
        <f t="shared" ca="1" si="208"/>
        <v>1</v>
      </c>
      <c r="W112" s="27">
        <f t="shared" ca="1" si="209"/>
        <v>1</v>
      </c>
      <c r="X112" s="27">
        <f t="shared" ca="1" si="209"/>
        <v>1</v>
      </c>
      <c r="Y112" s="27" t="str">
        <f t="shared" ca="1" si="209"/>
        <v>-</v>
      </c>
      <c r="Z112" s="27">
        <f t="shared" ca="1" si="209"/>
        <v>1</v>
      </c>
      <c r="AA112" s="27" t="str">
        <f t="shared" ca="1" si="209"/>
        <v>-</v>
      </c>
      <c r="AB112" s="27" t="str">
        <f t="shared" ca="1" si="209"/>
        <v>-</v>
      </c>
      <c r="AC112" s="27">
        <f t="shared" ca="1" si="209"/>
        <v>1</v>
      </c>
      <c r="AD112" s="27">
        <f t="shared" ca="1" si="209"/>
        <v>1</v>
      </c>
      <c r="AE112" s="27" t="str">
        <f t="shared" ca="1" si="209"/>
        <v>-</v>
      </c>
      <c r="AF112" s="27" t="str">
        <f t="shared" ca="1" si="209"/>
        <v>-</v>
      </c>
      <c r="AG112" s="27" t="str">
        <f t="shared" ca="1" si="209"/>
        <v>-</v>
      </c>
      <c r="AH112" s="27" t="str">
        <f t="shared" ca="1" si="209"/>
        <v>-</v>
      </c>
      <c r="AI112" s="27" t="str">
        <f t="shared" ca="1" si="209"/>
        <v>-</v>
      </c>
      <c r="AJ112" s="27" t="str">
        <f t="shared" ca="1" si="210"/>
        <v>-</v>
      </c>
      <c r="AK112" s="27" t="str">
        <f t="shared" ca="1" si="210"/>
        <v>-</v>
      </c>
      <c r="AL112" s="27" t="str">
        <f t="shared" ca="1" si="210"/>
        <v>-</v>
      </c>
      <c r="AM112" s="27" t="str">
        <f t="shared" ca="1" si="210"/>
        <v>-</v>
      </c>
      <c r="AN112" s="27" t="str">
        <f t="shared" ca="1" si="210"/>
        <v>-</v>
      </c>
      <c r="AO112" s="27" t="str">
        <f t="shared" ca="1" si="210"/>
        <v>-</v>
      </c>
      <c r="AP112" s="27" t="str">
        <f t="shared" ca="1" si="210"/>
        <v>-</v>
      </c>
      <c r="AQ112" s="27" t="str">
        <f t="shared" ca="1" si="210"/>
        <v>-</v>
      </c>
      <c r="AR112" s="27" t="str">
        <f t="shared" ca="1" si="210"/>
        <v>-</v>
      </c>
      <c r="AS112" s="27" t="str">
        <f t="shared" ca="1" si="210"/>
        <v>-</v>
      </c>
      <c r="AT112" s="27" t="str">
        <f t="shared" ca="1" si="217"/>
        <v>-</v>
      </c>
      <c r="AU112" s="27" t="str">
        <f t="shared" ca="1" si="217"/>
        <v>-</v>
      </c>
      <c r="AV112" s="27" t="str">
        <f t="shared" ca="1" si="217"/>
        <v>-</v>
      </c>
      <c r="AW112" s="27" t="str">
        <f t="shared" ca="1" si="217"/>
        <v>-</v>
      </c>
      <c r="AX112" s="50">
        <f t="shared" ca="1" si="195"/>
        <v>1</v>
      </c>
      <c r="AY112" s="50">
        <f t="shared" ca="1" si="170"/>
        <v>1</v>
      </c>
      <c r="AZ112" s="27">
        <f t="shared" ca="1" si="187"/>
        <v>0</v>
      </c>
      <c r="BA112" s="27">
        <f t="shared" ca="1" si="187"/>
        <v>1</v>
      </c>
      <c r="BB112" s="27">
        <f t="shared" ca="1" si="187"/>
        <v>-1</v>
      </c>
      <c r="BC112" s="27" t="str">
        <f t="shared" ca="1" si="188"/>
        <v>-</v>
      </c>
      <c r="BD112" s="27" t="str">
        <f t="shared" ca="1" si="188"/>
        <v>-</v>
      </c>
      <c r="BE112" s="27" t="str">
        <f t="shared" ca="1" si="188"/>
        <v>-</v>
      </c>
      <c r="BF112" s="27" t="str">
        <f t="shared" ca="1" si="188"/>
        <v>-</v>
      </c>
      <c r="BG112" s="27" t="str">
        <f t="shared" ca="1" si="188"/>
        <v>-</v>
      </c>
      <c r="BH112" s="27">
        <f t="shared" ca="1" si="216"/>
        <v>0.3</v>
      </c>
      <c r="BI112" s="27">
        <f t="shared" ca="1" si="216"/>
        <v>0.7</v>
      </c>
      <c r="BJ112" s="27">
        <f t="shared" ca="1" si="216"/>
        <v>-0.4</v>
      </c>
      <c r="BK112" s="27">
        <f t="shared" ca="1" si="216"/>
        <v>1.5</v>
      </c>
      <c r="BL112" s="27" t="str">
        <f t="shared" ca="1" si="218"/>
        <v>-</v>
      </c>
      <c r="BM112" s="27" t="str">
        <f t="shared" ca="1" si="218"/>
        <v>-</v>
      </c>
      <c r="BN112" s="27">
        <f t="shared" ca="1" si="211"/>
        <v>12</v>
      </c>
      <c r="BO112" s="27">
        <f t="shared" ca="1" si="211"/>
        <v>12</v>
      </c>
      <c r="BP112" s="27">
        <f t="shared" ca="1" si="211"/>
        <v>144</v>
      </c>
      <c r="BQ112" s="27">
        <f t="shared" ca="1" si="211"/>
        <v>144</v>
      </c>
      <c r="BR112" s="27" t="str">
        <f t="shared" ca="1" si="211"/>
        <v>-</v>
      </c>
      <c r="BS112" s="27" t="str">
        <f t="shared" ca="1" si="211"/>
        <v>-</v>
      </c>
      <c r="BT112" s="27" t="str">
        <f t="shared" ca="1" si="211"/>
        <v>-</v>
      </c>
      <c r="BU112" s="27" t="str">
        <f t="shared" ca="1" si="211"/>
        <v>-</v>
      </c>
      <c r="BV112" s="27" t="str">
        <f t="shared" ca="1" si="211"/>
        <v>-</v>
      </c>
      <c r="BW112" s="27" t="str">
        <f t="shared" ca="1" si="211"/>
        <v>-</v>
      </c>
      <c r="BX112" s="27" t="str">
        <f t="shared" ca="1" si="211"/>
        <v>-</v>
      </c>
      <c r="BY112" s="27" t="str">
        <f t="shared" ca="1" si="211"/>
        <v>-</v>
      </c>
      <c r="BZ112" s="27" t="str">
        <f t="shared" ca="1" si="211"/>
        <v>-</v>
      </c>
      <c r="CA112" s="27">
        <f t="shared" ca="1" si="211"/>
        <v>5</v>
      </c>
      <c r="CB112" s="27" t="str">
        <f t="shared" ca="1" si="211"/>
        <v>-</v>
      </c>
      <c r="CC112" s="27" t="str">
        <f t="shared" ca="1" si="211"/>
        <v>-</v>
      </c>
      <c r="CD112" s="27" t="str">
        <f t="shared" ca="1" si="212"/>
        <v>-</v>
      </c>
      <c r="CE112" s="27" t="str">
        <f t="shared" ca="1" si="212"/>
        <v>-</v>
      </c>
      <c r="CF112" s="27" t="str">
        <f t="shared" ca="1" si="212"/>
        <v>-</v>
      </c>
      <c r="CG112" s="27" t="str">
        <f t="shared" ca="1" si="212"/>
        <v>-</v>
      </c>
      <c r="CH112" s="27">
        <f t="shared" ca="1" si="212"/>
        <v>0</v>
      </c>
      <c r="CI112" s="27" t="str">
        <f t="shared" ca="1" si="212"/>
        <v>-</v>
      </c>
      <c r="CJ112" s="27">
        <f t="shared" ca="1" si="212"/>
        <v>1</v>
      </c>
      <c r="CK112" s="27">
        <f t="shared" ca="1" si="212"/>
        <v>0</v>
      </c>
      <c r="CL112" s="27">
        <f t="shared" ca="1" si="212"/>
        <v>1</v>
      </c>
      <c r="CM112" s="27">
        <f t="shared" ca="1" si="212"/>
        <v>1</v>
      </c>
      <c r="CN112" s="27">
        <f t="shared" ca="1" si="213"/>
        <v>1</v>
      </c>
      <c r="CO112" s="27">
        <f t="shared" ca="1" si="213"/>
        <v>0</v>
      </c>
      <c r="CP112" s="27">
        <f t="shared" ca="1" si="213"/>
        <v>0</v>
      </c>
      <c r="CQ112" s="27">
        <f t="shared" ca="1" si="213"/>
        <v>0</v>
      </c>
      <c r="CR112" s="27">
        <f t="shared" ca="1" si="213"/>
        <v>-1.29</v>
      </c>
      <c r="CS112" s="27">
        <f t="shared" ca="1" si="213"/>
        <v>0.95</v>
      </c>
      <c r="CT112" s="27">
        <f t="shared" ca="1" si="213"/>
        <v>-1.67</v>
      </c>
      <c r="CU112" s="27">
        <f t="shared" ca="1" si="213"/>
        <v>0.05</v>
      </c>
      <c r="CV112" s="27">
        <f t="shared" ca="1" si="213"/>
        <v>0.22</v>
      </c>
      <c r="CW112" s="27">
        <f t="shared" ca="1" si="213"/>
        <v>-0.37</v>
      </c>
      <c r="CX112" s="27">
        <f t="shared" ca="1" si="213"/>
        <v>0</v>
      </c>
      <c r="CY112" s="27">
        <f t="shared" ca="1" si="213"/>
        <v>1</v>
      </c>
      <c r="CZ112" s="27">
        <f t="shared" ca="1" si="203"/>
        <v>0</v>
      </c>
      <c r="DA112" s="27">
        <f t="shared" ca="1" si="203"/>
        <v>0</v>
      </c>
      <c r="DB112" s="27">
        <f t="shared" ca="1" si="203"/>
        <v>0</v>
      </c>
      <c r="DC112" s="27">
        <f t="shared" ca="1" si="203"/>
        <v>0</v>
      </c>
      <c r="DD112" s="27">
        <f t="shared" ca="1" si="203"/>
        <v>0</v>
      </c>
      <c r="DE112" s="27">
        <f t="shared" ca="1" si="203"/>
        <v>0</v>
      </c>
      <c r="DF112" s="27">
        <f t="shared" ca="1" si="203"/>
        <v>0</v>
      </c>
      <c r="DG112" s="27" t="str">
        <f t="shared" ca="1" si="219"/>
        <v>-</v>
      </c>
      <c r="DH112" s="27" t="str">
        <f t="shared" ca="1" si="219"/>
        <v>-</v>
      </c>
      <c r="DI112" s="27" t="str">
        <f t="shared" ca="1" si="219"/>
        <v>-</v>
      </c>
      <c r="DJ112" s="27" t="str">
        <f t="shared" ca="1" si="219"/>
        <v>-</v>
      </c>
      <c r="DK112" s="27" t="str">
        <f t="shared" ca="1" si="219"/>
        <v>-</v>
      </c>
      <c r="DL112" s="27" t="str">
        <f t="shared" ca="1" si="207"/>
        <v>-</v>
      </c>
      <c r="DM112" s="27" t="b">
        <f t="shared" ca="1" si="207"/>
        <v>0</v>
      </c>
      <c r="DN112" s="27" t="b">
        <f t="shared" ca="1" si="207"/>
        <v>1</v>
      </c>
      <c r="DO112" s="27" t="b">
        <f t="shared" ca="1" si="207"/>
        <v>0</v>
      </c>
      <c r="DP112" s="27">
        <f t="shared" ca="1" si="207"/>
        <v>2</v>
      </c>
      <c r="DQ112" s="27" t="str">
        <f t="shared" ca="1" si="207"/>
        <v>-</v>
      </c>
      <c r="DR112" s="27" t="str">
        <f t="shared" ca="1" si="207"/>
        <v>-</v>
      </c>
      <c r="DS112" s="27" t="str">
        <f t="shared" ca="1" si="207"/>
        <v>-</v>
      </c>
      <c r="DT112" s="27" t="str">
        <f t="shared" ca="1" si="207"/>
        <v>-</v>
      </c>
      <c r="DU112" s="27" t="str">
        <f t="shared" ca="1" si="207"/>
        <v>-</v>
      </c>
      <c r="DV112" s="27" t="b">
        <f t="shared" ca="1" si="207"/>
        <v>1</v>
      </c>
      <c r="DW112" s="27" t="str">
        <f t="shared" ca="1" si="207"/>
        <v>-</v>
      </c>
      <c r="DX112" s="27">
        <f t="shared" ca="1" si="207"/>
        <v>0.99</v>
      </c>
      <c r="DY112" s="27" t="str">
        <f t="shared" ca="1" si="207"/>
        <v>-</v>
      </c>
      <c r="DZ112" s="27" t="str">
        <f t="shared" ca="1" si="207"/>
        <v>-</v>
      </c>
      <c r="EA112" s="27" t="str">
        <f t="shared" ca="1" si="220"/>
        <v>-</v>
      </c>
      <c r="EB112" s="27" t="str">
        <f t="shared" ca="1" si="220"/>
        <v>-</v>
      </c>
      <c r="EC112" s="27">
        <f t="shared" ca="1" si="220"/>
        <v>1</v>
      </c>
      <c r="ED112" s="27">
        <f t="shared" ca="1" si="220"/>
        <v>0</v>
      </c>
      <c r="EE112" s="27">
        <f t="shared" ca="1" si="220"/>
        <v>1</v>
      </c>
      <c r="EF112" s="27">
        <f t="shared" ca="1" si="220"/>
        <v>1</v>
      </c>
      <c r="EG112" s="27">
        <f t="shared" ca="1" si="220"/>
        <v>0</v>
      </c>
      <c r="EH112" s="27" t="str">
        <f t="shared" ca="1" si="220"/>
        <v>-</v>
      </c>
      <c r="EI112" s="27" t="str">
        <f t="shared" ca="1" si="220"/>
        <v>-</v>
      </c>
      <c r="EJ112" s="27" t="str">
        <f t="shared" ca="1" si="220"/>
        <v>-</v>
      </c>
      <c r="EK112" s="27" t="str">
        <f t="shared" ca="1" si="220"/>
        <v>-</v>
      </c>
      <c r="EL112" s="27">
        <f t="shared" ca="1" si="221"/>
        <v>1</v>
      </c>
      <c r="EM112" s="27">
        <f t="shared" ca="1" si="221"/>
        <v>1</v>
      </c>
      <c r="EN112" s="27">
        <f t="shared" ca="1" si="221"/>
        <v>1</v>
      </c>
      <c r="EO112" s="27">
        <f t="shared" ca="1" si="221"/>
        <v>0</v>
      </c>
      <c r="EP112" s="27" t="str">
        <f t="shared" ca="1" si="221"/>
        <v>-</v>
      </c>
      <c r="EQ112" s="27" t="str">
        <f t="shared" ca="1" si="221"/>
        <v>-</v>
      </c>
      <c r="ER112" s="27">
        <f t="shared" ca="1" si="221"/>
        <v>0</v>
      </c>
      <c r="ES112" s="27">
        <f t="shared" ca="1" si="221"/>
        <v>0</v>
      </c>
      <c r="ET112" s="34">
        <v>0</v>
      </c>
    </row>
    <row r="113" spans="1:150" outlineLevel="3">
      <c r="A113" s="31">
        <f t="shared" si="148"/>
        <v>108</v>
      </c>
      <c r="B113" s="37">
        <f t="shared" ca="1" si="171"/>
        <v>57</v>
      </c>
      <c r="C113">
        <f t="shared" ca="1" si="164"/>
        <v>20</v>
      </c>
      <c r="D113" t="b">
        <f t="shared" ca="1" si="214"/>
        <v>1</v>
      </c>
      <c r="E113" t="b">
        <v>0</v>
      </c>
      <c r="F113" t="b">
        <f t="shared" ca="1" si="165"/>
        <v>1</v>
      </c>
      <c r="G113">
        <f t="shared" ca="1" si="215"/>
        <v>29</v>
      </c>
      <c r="H113" s="47" t="str">
        <f ca="1">IF($CA113&lt;3,"M-M","Mat")&amp;IF($CF113=TRUE,"&amp;BBT","")&amp;IF($DX113&lt;&gt;0,"-mate EL","")&amp;IF($DM113," Aut","")&amp;IF($DN113," Win","")&amp;IF($DO113," Spr","")&amp;" Scan "&amp;$DP113&amp;" (F"&amp;3+IFERROR(1*$AP113,0)&amp;3+IFERROR(1*$AS113,0)&amp;"N"&amp;$AX113&amp;$AY113&amp;")"</f>
        <v>Mat-mate EL Win Scan 1 (F33N11)</v>
      </c>
      <c r="I113" s="13" t="str">
        <f ca="1">IF(MATCH(H113,H$5:H113,0)=(COUNTA(H$5:H113)),"-","Dup")</f>
        <v>-</v>
      </c>
      <c r="J113" s="27" t="str">
        <f t="shared" ca="1" si="151"/>
        <v>-</v>
      </c>
      <c r="K113" s="27" t="str">
        <f t="shared" ca="1" si="151"/>
        <v>-</v>
      </c>
      <c r="L113" s="27" t="str">
        <f t="shared" ca="1" si="208"/>
        <v>-</v>
      </c>
      <c r="M113" s="27" t="str">
        <f t="shared" ca="1" si="208"/>
        <v>-</v>
      </c>
      <c r="N113" s="27" t="str">
        <f t="shared" ca="1" si="208"/>
        <v>-</v>
      </c>
      <c r="O113" s="27" t="str">
        <f t="shared" ca="1" si="208"/>
        <v>-</v>
      </c>
      <c r="P113" s="27" t="str">
        <f t="shared" ca="1" si="208"/>
        <v>-</v>
      </c>
      <c r="Q113" s="27">
        <f t="shared" ca="1" si="208"/>
        <v>0</v>
      </c>
      <c r="R113" s="27">
        <f t="shared" ca="1" si="208"/>
        <v>0</v>
      </c>
      <c r="S113" s="27" t="str">
        <f t="shared" ca="1" si="208"/>
        <v>-</v>
      </c>
      <c r="T113" s="27" t="str">
        <f t="shared" ca="1" si="208"/>
        <v>-</v>
      </c>
      <c r="U113" s="27">
        <f t="shared" ca="1" si="209"/>
        <v>1</v>
      </c>
      <c r="V113" s="27">
        <f t="shared" ca="1" si="208"/>
        <v>1</v>
      </c>
      <c r="W113" s="27">
        <f t="shared" ca="1" si="209"/>
        <v>1</v>
      </c>
      <c r="X113" s="27">
        <f t="shared" ca="1" si="209"/>
        <v>1</v>
      </c>
      <c r="Y113" s="27" t="str">
        <f t="shared" ca="1" si="209"/>
        <v>-</v>
      </c>
      <c r="Z113" s="27">
        <f t="shared" ca="1" si="209"/>
        <v>1</v>
      </c>
      <c r="AA113" s="27" t="str">
        <f t="shared" ca="1" si="209"/>
        <v>-</v>
      </c>
      <c r="AB113" s="27" t="str">
        <f t="shared" ca="1" si="209"/>
        <v>-</v>
      </c>
      <c r="AC113" s="27">
        <f t="shared" ca="1" si="209"/>
        <v>1</v>
      </c>
      <c r="AD113" s="27">
        <f t="shared" ca="1" si="209"/>
        <v>1</v>
      </c>
      <c r="AE113" s="27" t="str">
        <f t="shared" ca="1" si="209"/>
        <v>-</v>
      </c>
      <c r="AF113" s="27" t="str">
        <f t="shared" ca="1" si="209"/>
        <v>-</v>
      </c>
      <c r="AG113" s="27" t="str">
        <f t="shared" ca="1" si="209"/>
        <v>-</v>
      </c>
      <c r="AH113" s="27" t="str">
        <f t="shared" ca="1" si="209"/>
        <v>-</v>
      </c>
      <c r="AI113" s="27" t="str">
        <f t="shared" ca="1" si="209"/>
        <v>-</v>
      </c>
      <c r="AJ113" s="27" t="str">
        <f t="shared" ca="1" si="210"/>
        <v>-</v>
      </c>
      <c r="AK113" s="27" t="str">
        <f t="shared" ca="1" si="210"/>
        <v>-</v>
      </c>
      <c r="AL113" s="27" t="str">
        <f t="shared" ca="1" si="210"/>
        <v>-</v>
      </c>
      <c r="AM113" s="27" t="str">
        <f t="shared" ca="1" si="210"/>
        <v>-</v>
      </c>
      <c r="AN113" s="27" t="str">
        <f t="shared" ca="1" si="210"/>
        <v>-</v>
      </c>
      <c r="AO113" s="27" t="str">
        <f t="shared" ca="1" si="210"/>
        <v>-</v>
      </c>
      <c r="AP113" s="27" t="str">
        <f t="shared" ca="1" si="210"/>
        <v>-</v>
      </c>
      <c r="AQ113" s="27" t="str">
        <f t="shared" ca="1" si="210"/>
        <v>-</v>
      </c>
      <c r="AR113" s="27" t="str">
        <f t="shared" ca="1" si="210"/>
        <v>-</v>
      </c>
      <c r="AS113" s="27" t="str">
        <f t="shared" ca="1" si="210"/>
        <v>-</v>
      </c>
      <c r="AT113" s="27" t="str">
        <f t="shared" ca="1" si="217"/>
        <v>-</v>
      </c>
      <c r="AU113" s="27" t="str">
        <f t="shared" ca="1" si="217"/>
        <v>-</v>
      </c>
      <c r="AV113" s="27" t="str">
        <f t="shared" ca="1" si="217"/>
        <v>-</v>
      </c>
      <c r="AW113" s="27" t="str">
        <f t="shared" ca="1" si="217"/>
        <v>-</v>
      </c>
      <c r="AX113" s="50">
        <f t="shared" ca="1" si="195"/>
        <v>1</v>
      </c>
      <c r="AY113" s="50">
        <f t="shared" ca="1" si="170"/>
        <v>1</v>
      </c>
      <c r="AZ113" s="27">
        <f t="shared" ca="1" si="187"/>
        <v>0</v>
      </c>
      <c r="BA113" s="27">
        <f t="shared" ca="1" si="187"/>
        <v>1</v>
      </c>
      <c r="BB113" s="27">
        <f t="shared" ca="1" si="187"/>
        <v>-1</v>
      </c>
      <c r="BC113" s="27" t="str">
        <f t="shared" ca="1" si="188"/>
        <v>-</v>
      </c>
      <c r="BD113" s="27" t="str">
        <f t="shared" ca="1" si="188"/>
        <v>-</v>
      </c>
      <c r="BE113" s="27" t="str">
        <f t="shared" ca="1" si="188"/>
        <v>-</v>
      </c>
      <c r="BF113" s="27" t="str">
        <f t="shared" ca="1" si="188"/>
        <v>-</v>
      </c>
      <c r="BG113" s="27" t="str">
        <f t="shared" ca="1" si="188"/>
        <v>-</v>
      </c>
      <c r="BH113" s="27">
        <f t="shared" ca="1" si="216"/>
        <v>0.3</v>
      </c>
      <c r="BI113" s="27">
        <f t="shared" ca="1" si="216"/>
        <v>0.7</v>
      </c>
      <c r="BJ113" s="27">
        <f t="shared" ca="1" si="216"/>
        <v>-0.4</v>
      </c>
      <c r="BK113" s="27">
        <f t="shared" ca="1" si="216"/>
        <v>1.5</v>
      </c>
      <c r="BL113" s="27" t="str">
        <f t="shared" ca="1" si="218"/>
        <v>-</v>
      </c>
      <c r="BM113" s="27" t="str">
        <f t="shared" ca="1" si="218"/>
        <v>-</v>
      </c>
      <c r="BN113" s="27">
        <f t="shared" ca="1" si="211"/>
        <v>12</v>
      </c>
      <c r="BO113" s="27">
        <f t="shared" ca="1" si="211"/>
        <v>12</v>
      </c>
      <c r="BP113" s="27">
        <f t="shared" ca="1" si="211"/>
        <v>144</v>
      </c>
      <c r="BQ113" s="27">
        <f t="shared" ca="1" si="211"/>
        <v>144</v>
      </c>
      <c r="BR113" s="27" t="str">
        <f t="shared" ca="1" si="211"/>
        <v>-</v>
      </c>
      <c r="BS113" s="27" t="str">
        <f t="shared" ca="1" si="211"/>
        <v>-</v>
      </c>
      <c r="BT113" s="27" t="str">
        <f t="shared" ca="1" si="211"/>
        <v>-</v>
      </c>
      <c r="BU113" s="27" t="str">
        <f t="shared" ca="1" si="211"/>
        <v>-</v>
      </c>
      <c r="BV113" s="27" t="str">
        <f t="shared" ca="1" si="211"/>
        <v>-</v>
      </c>
      <c r="BW113" s="27" t="str">
        <f t="shared" ca="1" si="211"/>
        <v>-</v>
      </c>
      <c r="BX113" s="27" t="str">
        <f t="shared" ca="1" si="211"/>
        <v>-</v>
      </c>
      <c r="BY113" s="27" t="str">
        <f t="shared" ca="1" si="211"/>
        <v>-</v>
      </c>
      <c r="BZ113" s="27" t="str">
        <f t="shared" ca="1" si="211"/>
        <v>-</v>
      </c>
      <c r="CA113" s="27">
        <f t="shared" ca="1" si="211"/>
        <v>5</v>
      </c>
      <c r="CB113" s="27" t="str">
        <f t="shared" ca="1" si="211"/>
        <v>-</v>
      </c>
      <c r="CC113" s="27" t="str">
        <f t="shared" ca="1" si="211"/>
        <v>-</v>
      </c>
      <c r="CD113" s="27" t="str">
        <f t="shared" ca="1" si="212"/>
        <v>-</v>
      </c>
      <c r="CE113" s="27" t="str">
        <f t="shared" ca="1" si="212"/>
        <v>-</v>
      </c>
      <c r="CF113" s="27" t="str">
        <f t="shared" ca="1" si="212"/>
        <v>-</v>
      </c>
      <c r="CG113" s="27" t="str">
        <f t="shared" ca="1" si="212"/>
        <v>-</v>
      </c>
      <c r="CH113" s="27">
        <f t="shared" ca="1" si="212"/>
        <v>0</v>
      </c>
      <c r="CI113" s="27" t="str">
        <f t="shared" ca="1" si="212"/>
        <v>-</v>
      </c>
      <c r="CJ113" s="27">
        <f t="shared" ca="1" si="212"/>
        <v>1</v>
      </c>
      <c r="CK113" s="27">
        <f t="shared" ca="1" si="212"/>
        <v>0</v>
      </c>
      <c r="CL113" s="27">
        <f t="shared" ca="1" si="212"/>
        <v>1</v>
      </c>
      <c r="CM113" s="27">
        <f t="shared" ca="1" si="212"/>
        <v>1</v>
      </c>
      <c r="CN113" s="27">
        <f t="shared" ca="1" si="213"/>
        <v>1</v>
      </c>
      <c r="CO113" s="27">
        <f t="shared" ca="1" si="213"/>
        <v>0</v>
      </c>
      <c r="CP113" s="27">
        <f t="shared" ca="1" si="213"/>
        <v>0</v>
      </c>
      <c r="CQ113" s="27">
        <f t="shared" ca="1" si="213"/>
        <v>0</v>
      </c>
      <c r="CR113" s="27">
        <f t="shared" ca="1" si="213"/>
        <v>-1.29</v>
      </c>
      <c r="CS113" s="27">
        <f t="shared" ca="1" si="213"/>
        <v>0.95</v>
      </c>
      <c r="CT113" s="27">
        <f t="shared" ca="1" si="213"/>
        <v>-1.67</v>
      </c>
      <c r="CU113" s="27">
        <f t="shared" ca="1" si="213"/>
        <v>0.05</v>
      </c>
      <c r="CV113" s="27">
        <f t="shared" ca="1" si="213"/>
        <v>0.22</v>
      </c>
      <c r="CW113" s="27">
        <f t="shared" ca="1" si="213"/>
        <v>-0.37</v>
      </c>
      <c r="CX113" s="27">
        <f t="shared" ca="1" si="213"/>
        <v>0</v>
      </c>
      <c r="CY113" s="27">
        <f t="shared" ca="1" si="213"/>
        <v>1</v>
      </c>
      <c r="CZ113" s="27">
        <f t="shared" ref="CZ113:DF120" ca="1" si="222">OFFSET(CZ$5,$B113,0)</f>
        <v>0</v>
      </c>
      <c r="DA113" s="27">
        <f t="shared" ca="1" si="222"/>
        <v>0</v>
      </c>
      <c r="DB113" s="27">
        <f t="shared" ca="1" si="222"/>
        <v>0</v>
      </c>
      <c r="DC113" s="27">
        <f t="shared" ca="1" si="222"/>
        <v>0</v>
      </c>
      <c r="DD113" s="27">
        <f t="shared" ca="1" si="222"/>
        <v>0</v>
      </c>
      <c r="DE113" s="27">
        <f t="shared" ca="1" si="222"/>
        <v>0</v>
      </c>
      <c r="DF113" s="27">
        <f t="shared" ca="1" si="222"/>
        <v>0</v>
      </c>
      <c r="DG113" s="27" t="str">
        <f t="shared" ca="1" si="219"/>
        <v>-</v>
      </c>
      <c r="DH113" s="27" t="str">
        <f t="shared" ca="1" si="219"/>
        <v>-</v>
      </c>
      <c r="DI113" s="27" t="str">
        <f t="shared" ca="1" si="219"/>
        <v>-</v>
      </c>
      <c r="DJ113" s="27" t="str">
        <f t="shared" ca="1" si="219"/>
        <v>-</v>
      </c>
      <c r="DK113" s="27" t="str">
        <f t="shared" ca="1" si="219"/>
        <v>-</v>
      </c>
      <c r="DL113" s="27" t="str">
        <f t="shared" ca="1" si="207"/>
        <v>-</v>
      </c>
      <c r="DM113" s="27" t="b">
        <f t="shared" ca="1" si="207"/>
        <v>0</v>
      </c>
      <c r="DN113" s="27" t="b">
        <f t="shared" ca="1" si="207"/>
        <v>1</v>
      </c>
      <c r="DO113" s="27" t="b">
        <f t="shared" ca="1" si="207"/>
        <v>0</v>
      </c>
      <c r="DP113" s="27">
        <f t="shared" ca="1" si="207"/>
        <v>1</v>
      </c>
      <c r="DQ113" s="27" t="str">
        <f t="shared" ca="1" si="207"/>
        <v>-</v>
      </c>
      <c r="DR113" s="27" t="str">
        <f t="shared" ca="1" si="207"/>
        <v>-</v>
      </c>
      <c r="DS113" s="27" t="str">
        <f t="shared" ca="1" si="207"/>
        <v>-</v>
      </c>
      <c r="DT113" s="27" t="str">
        <f t="shared" ca="1" si="207"/>
        <v>-</v>
      </c>
      <c r="DU113" s="27" t="str">
        <f t="shared" ca="1" si="207"/>
        <v>-</v>
      </c>
      <c r="DV113" s="27" t="b">
        <f t="shared" ca="1" si="207"/>
        <v>1</v>
      </c>
      <c r="DW113" s="27" t="str">
        <f t="shared" ca="1" si="207"/>
        <v>-</v>
      </c>
      <c r="DX113" s="27">
        <f t="shared" ca="1" si="207"/>
        <v>0.99</v>
      </c>
      <c r="DY113" s="27" t="str">
        <f t="shared" ca="1" si="207"/>
        <v>-</v>
      </c>
      <c r="DZ113" s="27" t="str">
        <f t="shared" ca="1" si="207"/>
        <v>-</v>
      </c>
      <c r="EA113" s="27" t="str">
        <f t="shared" ca="1" si="220"/>
        <v>-</v>
      </c>
      <c r="EB113" s="27" t="str">
        <f t="shared" ca="1" si="220"/>
        <v>-</v>
      </c>
      <c r="EC113" s="27">
        <f t="shared" ca="1" si="220"/>
        <v>1</v>
      </c>
      <c r="ED113" s="27">
        <f t="shared" ca="1" si="220"/>
        <v>0</v>
      </c>
      <c r="EE113" s="27">
        <f t="shared" ca="1" si="220"/>
        <v>1</v>
      </c>
      <c r="EF113" s="27">
        <f t="shared" ca="1" si="220"/>
        <v>1</v>
      </c>
      <c r="EG113" s="27">
        <f t="shared" ca="1" si="220"/>
        <v>0</v>
      </c>
      <c r="EH113" s="27" t="str">
        <f t="shared" ca="1" si="220"/>
        <v>-</v>
      </c>
      <c r="EI113" s="27" t="str">
        <f t="shared" ca="1" si="220"/>
        <v>-</v>
      </c>
      <c r="EJ113" s="27" t="str">
        <f t="shared" ca="1" si="220"/>
        <v>-</v>
      </c>
      <c r="EK113" s="27" t="str">
        <f t="shared" ca="1" si="220"/>
        <v>-</v>
      </c>
      <c r="EL113" s="27">
        <f t="shared" ca="1" si="221"/>
        <v>1</v>
      </c>
      <c r="EM113" s="27">
        <f t="shared" ca="1" si="221"/>
        <v>1</v>
      </c>
      <c r="EN113" s="27">
        <f t="shared" ca="1" si="221"/>
        <v>1</v>
      </c>
      <c r="EO113" s="27">
        <f t="shared" ca="1" si="221"/>
        <v>0</v>
      </c>
      <c r="EP113" s="27" t="str">
        <f t="shared" ca="1" si="221"/>
        <v>-</v>
      </c>
      <c r="EQ113" s="27" t="str">
        <f t="shared" ca="1" si="221"/>
        <v>-</v>
      </c>
      <c r="ER113" s="27">
        <f t="shared" ca="1" si="221"/>
        <v>0</v>
      </c>
      <c r="ES113" s="27">
        <f t="shared" ca="1" si="221"/>
        <v>0</v>
      </c>
      <c r="ET113" s="34">
        <v>0</v>
      </c>
    </row>
    <row r="114" spans="1:150" outlineLevel="3">
      <c r="A114" s="31">
        <f t="shared" si="148"/>
        <v>109</v>
      </c>
      <c r="B114" s="37">
        <f t="shared" ca="1" si="171"/>
        <v>58</v>
      </c>
      <c r="C114">
        <f t="shared" ca="1" si="164"/>
        <v>20</v>
      </c>
      <c r="D114" t="b">
        <f t="shared" ca="1" si="214"/>
        <v>1</v>
      </c>
      <c r="E114" t="b">
        <v>0</v>
      </c>
      <c r="F114" t="b">
        <f t="shared" ca="1" si="165"/>
        <v>1</v>
      </c>
      <c r="G114">
        <f t="shared" ca="1" si="215"/>
        <v>13</v>
      </c>
      <c r="H114" s="47" t="str">
        <f ca="1">IF($CA114&lt;3,"M-M","Mat")&amp;IF($CF114=TRUE,"&amp;BBT","")&amp;IF($DX114&lt;&gt;0,"-mate EL","")&amp;IF($DM114," Aut","")&amp;IF($DN114," Win","")&amp;IF($DO114," Spr","")&amp;" Scan "&amp;$DP114&amp;" (F"&amp;3+IFERROR(1*$AP114,0)&amp;3+IFERROR(1*$AS114,0)&amp;"N"&amp;$AX114&amp;$AY114&amp;")"</f>
        <v>Mat-mate EL Win Scan 0 (F33N11)</v>
      </c>
      <c r="I114" s="13" t="str">
        <f ca="1">IF(MATCH(H114,H$5:H114,0)=(COUNTA(H$5:H114)),"-","Dup")</f>
        <v>-</v>
      </c>
      <c r="J114" s="27" t="str">
        <f t="shared" ca="1" si="151"/>
        <v>-</v>
      </c>
      <c r="K114" s="27" t="str">
        <f t="shared" ca="1" si="151"/>
        <v>-</v>
      </c>
      <c r="L114" s="27" t="str">
        <f t="shared" ca="1" si="208"/>
        <v>-</v>
      </c>
      <c r="M114" s="27" t="str">
        <f t="shared" ca="1" si="208"/>
        <v>-</v>
      </c>
      <c r="N114" s="27" t="str">
        <f t="shared" ca="1" si="208"/>
        <v>-</v>
      </c>
      <c r="O114" s="27" t="str">
        <f t="shared" ca="1" si="208"/>
        <v>-</v>
      </c>
      <c r="P114" s="27" t="str">
        <f t="shared" ca="1" si="208"/>
        <v>-</v>
      </c>
      <c r="Q114" s="27">
        <f t="shared" ca="1" si="208"/>
        <v>0</v>
      </c>
      <c r="R114" s="27">
        <f t="shared" ca="1" si="208"/>
        <v>0</v>
      </c>
      <c r="S114" s="27" t="str">
        <f t="shared" ca="1" si="208"/>
        <v>-</v>
      </c>
      <c r="T114" s="27" t="str">
        <f t="shared" ca="1" si="208"/>
        <v>-</v>
      </c>
      <c r="U114" s="27">
        <f t="shared" ca="1" si="209"/>
        <v>1</v>
      </c>
      <c r="V114" s="27">
        <f t="shared" ca="1" si="208"/>
        <v>1</v>
      </c>
      <c r="W114" s="27">
        <f t="shared" ca="1" si="209"/>
        <v>1</v>
      </c>
      <c r="X114" s="27">
        <f t="shared" ca="1" si="209"/>
        <v>1</v>
      </c>
      <c r="Y114" s="27" t="str">
        <f t="shared" ca="1" si="209"/>
        <v>-</v>
      </c>
      <c r="Z114" s="27">
        <f t="shared" ca="1" si="209"/>
        <v>1</v>
      </c>
      <c r="AA114" s="27" t="str">
        <f t="shared" ca="1" si="209"/>
        <v>-</v>
      </c>
      <c r="AB114" s="27" t="str">
        <f t="shared" ca="1" si="209"/>
        <v>-</v>
      </c>
      <c r="AC114" s="27">
        <f t="shared" ca="1" si="209"/>
        <v>1</v>
      </c>
      <c r="AD114" s="27">
        <f t="shared" ca="1" si="209"/>
        <v>1</v>
      </c>
      <c r="AE114" s="27" t="str">
        <f t="shared" ca="1" si="209"/>
        <v>-</v>
      </c>
      <c r="AF114" s="27" t="str">
        <f t="shared" ca="1" si="209"/>
        <v>-</v>
      </c>
      <c r="AG114" s="27" t="str">
        <f t="shared" ca="1" si="209"/>
        <v>-</v>
      </c>
      <c r="AH114" s="27" t="str">
        <f t="shared" ca="1" si="209"/>
        <v>-</v>
      </c>
      <c r="AI114" s="27" t="str">
        <f t="shared" ca="1" si="209"/>
        <v>-</v>
      </c>
      <c r="AJ114" s="27" t="str">
        <f t="shared" ca="1" si="210"/>
        <v>-</v>
      </c>
      <c r="AK114" s="27" t="str">
        <f t="shared" ca="1" si="210"/>
        <v>-</v>
      </c>
      <c r="AL114" s="27" t="str">
        <f t="shared" ca="1" si="210"/>
        <v>-</v>
      </c>
      <c r="AM114" s="27" t="str">
        <f t="shared" ca="1" si="210"/>
        <v>-</v>
      </c>
      <c r="AN114" s="27" t="str">
        <f t="shared" ca="1" si="210"/>
        <v>-</v>
      </c>
      <c r="AO114" s="27" t="str">
        <f t="shared" ca="1" si="210"/>
        <v>-</v>
      </c>
      <c r="AP114" s="27" t="str">
        <f t="shared" ca="1" si="210"/>
        <v>-</v>
      </c>
      <c r="AQ114" s="27" t="str">
        <f t="shared" ca="1" si="210"/>
        <v>-</v>
      </c>
      <c r="AR114" s="27" t="str">
        <f t="shared" ca="1" si="210"/>
        <v>-</v>
      </c>
      <c r="AS114" s="27" t="str">
        <f t="shared" ca="1" si="210"/>
        <v>-</v>
      </c>
      <c r="AT114" s="27" t="str">
        <f t="shared" ca="1" si="217"/>
        <v>-</v>
      </c>
      <c r="AU114" s="27" t="str">
        <f t="shared" ca="1" si="217"/>
        <v>-</v>
      </c>
      <c r="AV114" s="27" t="str">
        <f t="shared" ca="1" si="217"/>
        <v>-</v>
      </c>
      <c r="AW114" s="27" t="str">
        <f t="shared" ca="1" si="217"/>
        <v>-</v>
      </c>
      <c r="AX114" s="50">
        <f t="shared" ca="1" si="195"/>
        <v>1</v>
      </c>
      <c r="AY114" s="50">
        <f t="shared" ca="1" si="170"/>
        <v>1</v>
      </c>
      <c r="AZ114" s="27">
        <f t="shared" ca="1" si="187"/>
        <v>0</v>
      </c>
      <c r="BA114" s="27">
        <f t="shared" ca="1" si="187"/>
        <v>1</v>
      </c>
      <c r="BB114" s="27">
        <f t="shared" ca="1" si="187"/>
        <v>-1</v>
      </c>
      <c r="BC114" s="27" t="str">
        <f t="shared" ca="1" si="188"/>
        <v>-</v>
      </c>
      <c r="BD114" s="27" t="str">
        <f t="shared" ca="1" si="188"/>
        <v>-</v>
      </c>
      <c r="BE114" s="27" t="str">
        <f t="shared" ca="1" si="188"/>
        <v>-</v>
      </c>
      <c r="BF114" s="27" t="str">
        <f t="shared" ca="1" si="188"/>
        <v>-</v>
      </c>
      <c r="BG114" s="27" t="str">
        <f t="shared" ca="1" si="188"/>
        <v>-</v>
      </c>
      <c r="BH114" s="27">
        <f t="shared" ca="1" si="216"/>
        <v>0.3</v>
      </c>
      <c r="BI114" s="27">
        <f t="shared" ca="1" si="216"/>
        <v>0.7</v>
      </c>
      <c r="BJ114" s="27">
        <f t="shared" ca="1" si="216"/>
        <v>-0.4</v>
      </c>
      <c r="BK114" s="27">
        <f t="shared" ca="1" si="216"/>
        <v>1.5</v>
      </c>
      <c r="BL114" s="27" t="str">
        <f t="shared" ca="1" si="218"/>
        <v>-</v>
      </c>
      <c r="BM114" s="27" t="str">
        <f t="shared" ca="1" si="218"/>
        <v>-</v>
      </c>
      <c r="BN114" s="27">
        <f t="shared" ca="1" si="211"/>
        <v>12</v>
      </c>
      <c r="BO114" s="27">
        <f t="shared" ca="1" si="211"/>
        <v>12</v>
      </c>
      <c r="BP114" s="27">
        <f t="shared" ca="1" si="211"/>
        <v>144</v>
      </c>
      <c r="BQ114" s="27">
        <f t="shared" ca="1" si="211"/>
        <v>144</v>
      </c>
      <c r="BR114" s="27" t="str">
        <f t="shared" ca="1" si="211"/>
        <v>-</v>
      </c>
      <c r="BS114" s="27" t="str">
        <f t="shared" ca="1" si="211"/>
        <v>-</v>
      </c>
      <c r="BT114" s="27" t="str">
        <f t="shared" ca="1" si="211"/>
        <v>-</v>
      </c>
      <c r="BU114" s="27" t="str">
        <f t="shared" ca="1" si="211"/>
        <v>-</v>
      </c>
      <c r="BV114" s="27" t="str">
        <f t="shared" ca="1" si="211"/>
        <v>-</v>
      </c>
      <c r="BW114" s="27" t="str">
        <f t="shared" ca="1" si="211"/>
        <v>-</v>
      </c>
      <c r="BX114" s="27" t="str">
        <f t="shared" ca="1" si="211"/>
        <v>-</v>
      </c>
      <c r="BY114" s="27" t="str">
        <f t="shared" ca="1" si="211"/>
        <v>-</v>
      </c>
      <c r="BZ114" s="27" t="str">
        <f t="shared" ca="1" si="211"/>
        <v>-</v>
      </c>
      <c r="CA114" s="27">
        <f t="shared" ca="1" si="211"/>
        <v>5</v>
      </c>
      <c r="CB114" s="27" t="str">
        <f t="shared" ca="1" si="211"/>
        <v>-</v>
      </c>
      <c r="CC114" s="27" t="str">
        <f t="shared" ca="1" si="211"/>
        <v>-</v>
      </c>
      <c r="CD114" s="27" t="str">
        <f t="shared" ca="1" si="212"/>
        <v>-</v>
      </c>
      <c r="CE114" s="27" t="str">
        <f t="shared" ca="1" si="212"/>
        <v>-</v>
      </c>
      <c r="CF114" s="27" t="str">
        <f t="shared" ca="1" si="212"/>
        <v>-</v>
      </c>
      <c r="CG114" s="27" t="str">
        <f t="shared" ca="1" si="212"/>
        <v>-</v>
      </c>
      <c r="CH114" s="27">
        <f t="shared" ca="1" si="212"/>
        <v>0</v>
      </c>
      <c r="CI114" s="27" t="str">
        <f t="shared" ca="1" si="212"/>
        <v>-</v>
      </c>
      <c r="CJ114" s="27">
        <f t="shared" ca="1" si="212"/>
        <v>1</v>
      </c>
      <c r="CK114" s="27">
        <f t="shared" ca="1" si="212"/>
        <v>0</v>
      </c>
      <c r="CL114" s="27">
        <f t="shared" ca="1" si="212"/>
        <v>1</v>
      </c>
      <c r="CM114" s="27">
        <f t="shared" ca="1" si="212"/>
        <v>1</v>
      </c>
      <c r="CN114" s="27">
        <f t="shared" ca="1" si="213"/>
        <v>1</v>
      </c>
      <c r="CO114" s="27">
        <f t="shared" ca="1" si="213"/>
        <v>0</v>
      </c>
      <c r="CP114" s="27">
        <f t="shared" ca="1" si="213"/>
        <v>0</v>
      </c>
      <c r="CQ114" s="27">
        <f t="shared" ca="1" si="213"/>
        <v>0</v>
      </c>
      <c r="CR114" s="27">
        <f t="shared" ca="1" si="213"/>
        <v>-1.29</v>
      </c>
      <c r="CS114" s="27">
        <f t="shared" ca="1" si="213"/>
        <v>0.95</v>
      </c>
      <c r="CT114" s="27">
        <f t="shared" ca="1" si="213"/>
        <v>-1.67</v>
      </c>
      <c r="CU114" s="27">
        <f t="shared" ca="1" si="213"/>
        <v>0.05</v>
      </c>
      <c r="CV114" s="27">
        <f t="shared" ca="1" si="213"/>
        <v>0.22</v>
      </c>
      <c r="CW114" s="27">
        <f t="shared" ca="1" si="213"/>
        <v>-0.37</v>
      </c>
      <c r="CX114" s="27">
        <f t="shared" ca="1" si="213"/>
        <v>0</v>
      </c>
      <c r="CY114" s="27">
        <f t="shared" ca="1" si="213"/>
        <v>1</v>
      </c>
      <c r="CZ114" s="27">
        <f t="shared" ca="1" si="222"/>
        <v>0</v>
      </c>
      <c r="DA114" s="27">
        <f t="shared" ca="1" si="222"/>
        <v>0</v>
      </c>
      <c r="DB114" s="27">
        <f t="shared" ca="1" si="222"/>
        <v>0</v>
      </c>
      <c r="DC114" s="27">
        <f t="shared" ca="1" si="222"/>
        <v>0</v>
      </c>
      <c r="DD114" s="27">
        <f t="shared" ca="1" si="222"/>
        <v>0</v>
      </c>
      <c r="DE114" s="27">
        <f t="shared" ca="1" si="222"/>
        <v>0</v>
      </c>
      <c r="DF114" s="27">
        <f t="shared" ca="1" si="222"/>
        <v>0</v>
      </c>
      <c r="DG114" s="27" t="str">
        <f t="shared" ca="1" si="219"/>
        <v>-</v>
      </c>
      <c r="DH114" s="27" t="str">
        <f t="shared" ca="1" si="219"/>
        <v>-</v>
      </c>
      <c r="DI114" s="27" t="str">
        <f t="shared" ca="1" si="219"/>
        <v>-</v>
      </c>
      <c r="DJ114" s="27" t="str">
        <f t="shared" ca="1" si="219"/>
        <v>-</v>
      </c>
      <c r="DK114" s="27" t="str">
        <f t="shared" ca="1" si="219"/>
        <v>-</v>
      </c>
      <c r="DL114" s="27" t="str">
        <f t="shared" ca="1" si="207"/>
        <v>-</v>
      </c>
      <c r="DM114" s="27" t="b">
        <f t="shared" ca="1" si="207"/>
        <v>0</v>
      </c>
      <c r="DN114" s="27" t="b">
        <f t="shared" ca="1" si="207"/>
        <v>1</v>
      </c>
      <c r="DO114" s="27" t="b">
        <f t="shared" ca="1" si="207"/>
        <v>0</v>
      </c>
      <c r="DP114" s="27">
        <f t="shared" ca="1" si="207"/>
        <v>0</v>
      </c>
      <c r="DQ114" s="27" t="str">
        <f t="shared" ca="1" si="207"/>
        <v>-</v>
      </c>
      <c r="DR114" s="27" t="str">
        <f t="shared" ca="1" si="207"/>
        <v>-</v>
      </c>
      <c r="DS114" s="27" t="str">
        <f t="shared" ca="1" si="207"/>
        <v>-</v>
      </c>
      <c r="DT114" s="27" t="str">
        <f t="shared" ca="1" si="207"/>
        <v>-</v>
      </c>
      <c r="DU114" s="27" t="str">
        <f t="shared" ca="1" si="207"/>
        <v>-</v>
      </c>
      <c r="DV114" s="27" t="b">
        <f t="shared" ca="1" si="207"/>
        <v>1</v>
      </c>
      <c r="DW114" s="27" t="str">
        <f t="shared" ca="1" si="207"/>
        <v>-</v>
      </c>
      <c r="DX114" s="27">
        <f t="shared" ca="1" si="207"/>
        <v>0.99</v>
      </c>
      <c r="DY114" s="27" t="str">
        <f t="shared" ca="1" si="207"/>
        <v>-</v>
      </c>
      <c r="DZ114" s="27" t="str">
        <f t="shared" ca="1" si="207"/>
        <v>-</v>
      </c>
      <c r="EA114" s="27" t="str">
        <f t="shared" ca="1" si="220"/>
        <v>-</v>
      </c>
      <c r="EB114" s="27" t="str">
        <f t="shared" ca="1" si="220"/>
        <v>-</v>
      </c>
      <c r="EC114" s="27">
        <f t="shared" ca="1" si="220"/>
        <v>1</v>
      </c>
      <c r="ED114" s="27">
        <f t="shared" ca="1" si="220"/>
        <v>0</v>
      </c>
      <c r="EE114" s="27">
        <f t="shared" ca="1" si="220"/>
        <v>1</v>
      </c>
      <c r="EF114" s="27">
        <f t="shared" ca="1" si="220"/>
        <v>1</v>
      </c>
      <c r="EG114" s="27">
        <f t="shared" ca="1" si="220"/>
        <v>0</v>
      </c>
      <c r="EH114" s="27" t="str">
        <f t="shared" ca="1" si="220"/>
        <v>-</v>
      </c>
      <c r="EI114" s="27" t="str">
        <f t="shared" ca="1" si="220"/>
        <v>-</v>
      </c>
      <c r="EJ114" s="27" t="str">
        <f t="shared" ca="1" si="220"/>
        <v>-</v>
      </c>
      <c r="EK114" s="27" t="str">
        <f t="shared" ca="1" si="220"/>
        <v>-</v>
      </c>
      <c r="EL114" s="27">
        <f t="shared" ca="1" si="221"/>
        <v>1</v>
      </c>
      <c r="EM114" s="27">
        <f t="shared" ca="1" si="221"/>
        <v>1</v>
      </c>
      <c r="EN114" s="27">
        <f t="shared" ca="1" si="221"/>
        <v>1</v>
      </c>
      <c r="EO114" s="27">
        <f t="shared" ca="1" si="221"/>
        <v>0</v>
      </c>
      <c r="EP114" s="27" t="str">
        <f t="shared" ca="1" si="221"/>
        <v>-</v>
      </c>
      <c r="EQ114" s="27" t="str">
        <f t="shared" ca="1" si="221"/>
        <v>-</v>
      </c>
      <c r="ER114" s="27">
        <f t="shared" ca="1" si="221"/>
        <v>0</v>
      </c>
      <c r="ES114" s="27">
        <f t="shared" ca="1" si="221"/>
        <v>0</v>
      </c>
      <c r="ET114" s="34">
        <v>0</v>
      </c>
    </row>
    <row r="115" spans="1:150" outlineLevel="3">
      <c r="A115" s="31">
        <f t="shared" si="148"/>
        <v>110</v>
      </c>
      <c r="B115" s="37">
        <f t="shared" ca="1" si="171"/>
        <v>59</v>
      </c>
      <c r="C115">
        <f t="shared" ca="1" si="164"/>
        <v>20</v>
      </c>
      <c r="D115" t="b">
        <f t="shared" ca="1" si="214"/>
        <v>0</v>
      </c>
      <c r="E115" t="b">
        <v>0</v>
      </c>
      <c r="F115" t="b">
        <f t="shared" ca="1" si="165"/>
        <v>0</v>
      </c>
      <c r="G115">
        <f t="shared" ca="1" si="215"/>
        <v>130</v>
      </c>
      <c r="H115" s="47" t="str">
        <f ca="1">IF($CA115&lt;3,"M-M","Mat")&amp;IF($CF115=TRUE,"&amp;BBT","")&amp;IF($DX115&lt;&gt;0,"-mate EL","")&amp;IF($DM115," Aut","")&amp;IF($DN115," Win","")&amp;IF($DO115," Spr","")&amp;" Scan "&amp;$DP115&amp;" (F"&amp;3+IFERROR(1*$AP115,0)&amp;3+IFERROR(1*$AS115,0)&amp;"N"&amp;$AX115&amp;$AY115&amp;")"</f>
        <v>Mat-mate EL Spr Scan 3 (F33N11)</v>
      </c>
      <c r="I115" s="13" t="str">
        <f ca="1">IF(MATCH(H115,H$5:H115,0)=(COUNTA(H$5:H115)),"-","Dup")</f>
        <v>-</v>
      </c>
      <c r="J115" s="27" t="str">
        <f t="shared" ca="1" si="151"/>
        <v>-</v>
      </c>
      <c r="K115" s="27" t="str">
        <f t="shared" ca="1" si="151"/>
        <v>-</v>
      </c>
      <c r="L115" s="27" t="str">
        <f t="shared" ca="1" si="208"/>
        <v>-</v>
      </c>
      <c r="M115" s="27" t="str">
        <f t="shared" ca="1" si="208"/>
        <v>-</v>
      </c>
      <c r="N115" s="27" t="str">
        <f t="shared" ca="1" si="208"/>
        <v>-</v>
      </c>
      <c r="O115" s="27" t="str">
        <f t="shared" ca="1" si="208"/>
        <v>-</v>
      </c>
      <c r="P115" s="27" t="str">
        <f t="shared" ca="1" si="208"/>
        <v>-</v>
      </c>
      <c r="Q115" s="27">
        <f t="shared" ca="1" si="208"/>
        <v>0</v>
      </c>
      <c r="R115" s="27">
        <f t="shared" ca="1" si="208"/>
        <v>0</v>
      </c>
      <c r="S115" s="27" t="str">
        <f t="shared" ca="1" si="208"/>
        <v>-</v>
      </c>
      <c r="T115" s="27" t="str">
        <f t="shared" ca="1" si="208"/>
        <v>-</v>
      </c>
      <c r="U115" s="27">
        <f t="shared" ca="1" si="209"/>
        <v>1</v>
      </c>
      <c r="V115" s="27">
        <f t="shared" ca="1" si="208"/>
        <v>1</v>
      </c>
      <c r="W115" s="27">
        <f t="shared" ca="1" si="209"/>
        <v>1</v>
      </c>
      <c r="X115" s="27">
        <f t="shared" ca="1" si="209"/>
        <v>1</v>
      </c>
      <c r="Y115" s="27" t="str">
        <f t="shared" ca="1" si="209"/>
        <v>-</v>
      </c>
      <c r="Z115" s="27">
        <f t="shared" ca="1" si="209"/>
        <v>1</v>
      </c>
      <c r="AA115" s="27" t="str">
        <f t="shared" ca="1" si="209"/>
        <v>-</v>
      </c>
      <c r="AB115" s="27" t="str">
        <f t="shared" ca="1" si="209"/>
        <v>-</v>
      </c>
      <c r="AC115" s="27">
        <f t="shared" ca="1" si="209"/>
        <v>1</v>
      </c>
      <c r="AD115" s="27">
        <f t="shared" ca="1" si="209"/>
        <v>1</v>
      </c>
      <c r="AE115" s="27" t="str">
        <f t="shared" ca="1" si="209"/>
        <v>-</v>
      </c>
      <c r="AF115" s="27" t="str">
        <f t="shared" ca="1" si="209"/>
        <v>-</v>
      </c>
      <c r="AG115" s="27" t="str">
        <f t="shared" ca="1" si="209"/>
        <v>-</v>
      </c>
      <c r="AH115" s="27" t="str">
        <f t="shared" ca="1" si="209"/>
        <v>-</v>
      </c>
      <c r="AI115" s="27" t="str">
        <f t="shared" ca="1" si="209"/>
        <v>-</v>
      </c>
      <c r="AJ115" s="27" t="str">
        <f t="shared" ca="1" si="210"/>
        <v>-</v>
      </c>
      <c r="AK115" s="27" t="str">
        <f t="shared" ca="1" si="210"/>
        <v>-</v>
      </c>
      <c r="AL115" s="27" t="str">
        <f t="shared" ca="1" si="210"/>
        <v>-</v>
      </c>
      <c r="AM115" s="27" t="str">
        <f t="shared" ca="1" si="210"/>
        <v>-</v>
      </c>
      <c r="AN115" s="27" t="str">
        <f t="shared" ca="1" si="210"/>
        <v>-</v>
      </c>
      <c r="AO115" s="27" t="str">
        <f t="shared" ca="1" si="210"/>
        <v>-</v>
      </c>
      <c r="AP115" s="27" t="str">
        <f t="shared" ca="1" si="210"/>
        <v>-</v>
      </c>
      <c r="AQ115" s="27" t="str">
        <f t="shared" ca="1" si="210"/>
        <v>-</v>
      </c>
      <c r="AR115" s="27" t="str">
        <f t="shared" ca="1" si="210"/>
        <v>-</v>
      </c>
      <c r="AS115" s="27" t="str">
        <f t="shared" ca="1" si="210"/>
        <v>-</v>
      </c>
      <c r="AT115" s="27" t="str">
        <f t="shared" ca="1" si="217"/>
        <v>-</v>
      </c>
      <c r="AU115" s="27" t="str">
        <f t="shared" ca="1" si="217"/>
        <v>-</v>
      </c>
      <c r="AV115" s="27" t="str">
        <f t="shared" ca="1" si="217"/>
        <v>-</v>
      </c>
      <c r="AW115" s="27" t="str">
        <f t="shared" ca="1" si="217"/>
        <v>-</v>
      </c>
      <c r="AX115" s="50">
        <f t="shared" ca="1" si="195"/>
        <v>1</v>
      </c>
      <c r="AY115" s="50">
        <f t="shared" ca="1" si="170"/>
        <v>1</v>
      </c>
      <c r="AZ115" s="27">
        <f t="shared" ca="1" si="187"/>
        <v>0</v>
      </c>
      <c r="BA115" s="27">
        <f t="shared" ca="1" si="187"/>
        <v>1</v>
      </c>
      <c r="BB115" s="27">
        <f t="shared" ca="1" si="187"/>
        <v>-1</v>
      </c>
      <c r="BC115" s="27" t="str">
        <f t="shared" ca="1" si="188"/>
        <v>-</v>
      </c>
      <c r="BD115" s="27" t="str">
        <f t="shared" ca="1" si="188"/>
        <v>-</v>
      </c>
      <c r="BE115" s="27" t="str">
        <f t="shared" ca="1" si="188"/>
        <v>-</v>
      </c>
      <c r="BF115" s="27" t="str">
        <f t="shared" ca="1" si="188"/>
        <v>-</v>
      </c>
      <c r="BG115" s="27" t="str">
        <f t="shared" ca="1" si="188"/>
        <v>-</v>
      </c>
      <c r="BH115" s="27">
        <f t="shared" ca="1" si="216"/>
        <v>0.3</v>
      </c>
      <c r="BI115" s="27">
        <f t="shared" ca="1" si="216"/>
        <v>0.7</v>
      </c>
      <c r="BJ115" s="27">
        <f t="shared" ca="1" si="216"/>
        <v>-0.4</v>
      </c>
      <c r="BK115" s="27">
        <f t="shared" ca="1" si="216"/>
        <v>1.5</v>
      </c>
      <c r="BL115" s="27" t="str">
        <f t="shared" ca="1" si="218"/>
        <v>-</v>
      </c>
      <c r="BM115" s="27" t="str">
        <f t="shared" ca="1" si="218"/>
        <v>-</v>
      </c>
      <c r="BN115" s="27">
        <f t="shared" ca="1" si="211"/>
        <v>12</v>
      </c>
      <c r="BO115" s="27">
        <f t="shared" ca="1" si="211"/>
        <v>12</v>
      </c>
      <c r="BP115" s="27">
        <f t="shared" ca="1" si="211"/>
        <v>144</v>
      </c>
      <c r="BQ115" s="27">
        <f t="shared" ca="1" si="211"/>
        <v>144</v>
      </c>
      <c r="BR115" s="27" t="str">
        <f t="shared" ca="1" si="211"/>
        <v>-</v>
      </c>
      <c r="BS115" s="27" t="str">
        <f t="shared" ca="1" si="211"/>
        <v>-</v>
      </c>
      <c r="BT115" s="27" t="str">
        <f t="shared" ca="1" si="211"/>
        <v>-</v>
      </c>
      <c r="BU115" s="27" t="str">
        <f t="shared" ca="1" si="211"/>
        <v>-</v>
      </c>
      <c r="BV115" s="27" t="str">
        <f t="shared" ca="1" si="211"/>
        <v>-</v>
      </c>
      <c r="BW115" s="27" t="str">
        <f t="shared" ca="1" si="211"/>
        <v>-</v>
      </c>
      <c r="BX115" s="27" t="str">
        <f t="shared" ca="1" si="211"/>
        <v>-</v>
      </c>
      <c r="BY115" s="27" t="str">
        <f t="shared" ca="1" si="211"/>
        <v>-</v>
      </c>
      <c r="BZ115" s="27" t="str">
        <f t="shared" ca="1" si="211"/>
        <v>-</v>
      </c>
      <c r="CA115" s="27">
        <f t="shared" ca="1" si="211"/>
        <v>5</v>
      </c>
      <c r="CB115" s="27" t="str">
        <f t="shared" ca="1" si="211"/>
        <v>-</v>
      </c>
      <c r="CC115" s="27" t="str">
        <f t="shared" ca="1" si="211"/>
        <v>-</v>
      </c>
      <c r="CD115" s="27" t="str">
        <f t="shared" ca="1" si="212"/>
        <v>-</v>
      </c>
      <c r="CE115" s="27" t="str">
        <f t="shared" ca="1" si="212"/>
        <v>-</v>
      </c>
      <c r="CF115" s="27" t="str">
        <f t="shared" ca="1" si="212"/>
        <v>-</v>
      </c>
      <c r="CG115" s="27" t="str">
        <f t="shared" ca="1" si="212"/>
        <v>-</v>
      </c>
      <c r="CH115" s="27">
        <f t="shared" ca="1" si="212"/>
        <v>0</v>
      </c>
      <c r="CI115" s="27" t="str">
        <f t="shared" ca="1" si="212"/>
        <v>-</v>
      </c>
      <c r="CJ115" s="27">
        <f t="shared" ca="1" si="212"/>
        <v>1</v>
      </c>
      <c r="CK115" s="27">
        <f t="shared" ca="1" si="212"/>
        <v>0</v>
      </c>
      <c r="CL115" s="27">
        <f t="shared" ca="1" si="212"/>
        <v>1</v>
      </c>
      <c r="CM115" s="27">
        <f t="shared" ca="1" si="212"/>
        <v>1</v>
      </c>
      <c r="CN115" s="27">
        <f t="shared" ca="1" si="213"/>
        <v>1</v>
      </c>
      <c r="CO115" s="27">
        <f t="shared" ca="1" si="213"/>
        <v>0</v>
      </c>
      <c r="CP115" s="27">
        <f t="shared" ca="1" si="213"/>
        <v>0</v>
      </c>
      <c r="CQ115" s="27">
        <f t="shared" ca="1" si="213"/>
        <v>0</v>
      </c>
      <c r="CR115" s="27">
        <f t="shared" ca="1" si="213"/>
        <v>-1.29</v>
      </c>
      <c r="CS115" s="27">
        <f t="shared" ca="1" si="213"/>
        <v>0.95</v>
      </c>
      <c r="CT115" s="27">
        <f t="shared" ca="1" si="213"/>
        <v>-1.67</v>
      </c>
      <c r="CU115" s="27">
        <f t="shared" ca="1" si="213"/>
        <v>0.05</v>
      </c>
      <c r="CV115" s="27">
        <f t="shared" ca="1" si="213"/>
        <v>0.22</v>
      </c>
      <c r="CW115" s="27">
        <f t="shared" ca="1" si="213"/>
        <v>-0.37</v>
      </c>
      <c r="CX115" s="27">
        <f t="shared" ca="1" si="213"/>
        <v>0</v>
      </c>
      <c r="CY115" s="27">
        <f t="shared" ca="1" si="213"/>
        <v>1</v>
      </c>
      <c r="CZ115" s="27">
        <f t="shared" ca="1" si="222"/>
        <v>0</v>
      </c>
      <c r="DA115" s="27">
        <f t="shared" ca="1" si="222"/>
        <v>0</v>
      </c>
      <c r="DB115" s="27">
        <f t="shared" ca="1" si="222"/>
        <v>0</v>
      </c>
      <c r="DC115" s="27">
        <f t="shared" ca="1" si="222"/>
        <v>0</v>
      </c>
      <c r="DD115" s="27">
        <f t="shared" ca="1" si="222"/>
        <v>0</v>
      </c>
      <c r="DE115" s="27">
        <f t="shared" ca="1" si="222"/>
        <v>0</v>
      </c>
      <c r="DF115" s="27">
        <f t="shared" ca="1" si="222"/>
        <v>0</v>
      </c>
      <c r="DG115" s="27" t="str">
        <f t="shared" ca="1" si="219"/>
        <v>-</v>
      </c>
      <c r="DH115" s="27" t="str">
        <f t="shared" ca="1" si="219"/>
        <v>-</v>
      </c>
      <c r="DI115" s="27" t="str">
        <f t="shared" ca="1" si="219"/>
        <v>-</v>
      </c>
      <c r="DJ115" s="27" t="str">
        <f t="shared" ca="1" si="219"/>
        <v>-</v>
      </c>
      <c r="DK115" s="27" t="str">
        <f t="shared" ca="1" si="219"/>
        <v>-</v>
      </c>
      <c r="DL115" s="27" t="str">
        <f t="shared" ca="1" si="207"/>
        <v>-</v>
      </c>
      <c r="DM115" s="27" t="b">
        <f t="shared" ca="1" si="207"/>
        <v>0</v>
      </c>
      <c r="DN115" s="27" t="b">
        <f t="shared" ca="1" si="207"/>
        <v>0</v>
      </c>
      <c r="DO115" s="27" t="b">
        <f t="shared" ca="1" si="207"/>
        <v>1</v>
      </c>
      <c r="DP115" s="27">
        <f t="shared" ca="1" si="207"/>
        <v>3</v>
      </c>
      <c r="DQ115" s="27" t="str">
        <f t="shared" ca="1" si="207"/>
        <v>-</v>
      </c>
      <c r="DR115" s="27" t="str">
        <f t="shared" ca="1" si="207"/>
        <v>-</v>
      </c>
      <c r="DS115" s="27" t="str">
        <f t="shared" ca="1" si="207"/>
        <v>-</v>
      </c>
      <c r="DT115" s="27" t="str">
        <f t="shared" ca="1" si="207"/>
        <v>-</v>
      </c>
      <c r="DU115" s="27" t="str">
        <f t="shared" ca="1" si="207"/>
        <v>-</v>
      </c>
      <c r="DV115" s="27" t="b">
        <f t="shared" ca="1" si="207"/>
        <v>1</v>
      </c>
      <c r="DW115" s="27" t="str">
        <f t="shared" ca="1" si="207"/>
        <v>-</v>
      </c>
      <c r="DX115" s="27">
        <f t="shared" ca="1" si="207"/>
        <v>0.99</v>
      </c>
      <c r="DY115" s="27" t="str">
        <f t="shared" ca="1" si="207"/>
        <v>-</v>
      </c>
      <c r="DZ115" s="27" t="str">
        <f t="shared" ca="1" si="207"/>
        <v>-</v>
      </c>
      <c r="EA115" s="27" t="str">
        <f t="shared" ca="1" si="220"/>
        <v>-</v>
      </c>
      <c r="EB115" s="27" t="str">
        <f t="shared" ca="1" si="220"/>
        <v>-</v>
      </c>
      <c r="EC115" s="27">
        <f t="shared" ca="1" si="220"/>
        <v>1</v>
      </c>
      <c r="ED115" s="27">
        <f t="shared" ca="1" si="220"/>
        <v>0</v>
      </c>
      <c r="EE115" s="27">
        <f t="shared" ca="1" si="220"/>
        <v>1</v>
      </c>
      <c r="EF115" s="27">
        <f t="shared" ca="1" si="220"/>
        <v>1</v>
      </c>
      <c r="EG115" s="27">
        <f t="shared" ca="1" si="220"/>
        <v>0</v>
      </c>
      <c r="EH115" s="27" t="str">
        <f t="shared" ca="1" si="220"/>
        <v>-</v>
      </c>
      <c r="EI115" s="27" t="str">
        <f t="shared" ca="1" si="220"/>
        <v>-</v>
      </c>
      <c r="EJ115" s="27" t="str">
        <f t="shared" ca="1" si="220"/>
        <v>-</v>
      </c>
      <c r="EK115" s="27" t="str">
        <f t="shared" ca="1" si="220"/>
        <v>-</v>
      </c>
      <c r="EL115" s="27">
        <f t="shared" ca="1" si="221"/>
        <v>1</v>
      </c>
      <c r="EM115" s="27">
        <f t="shared" ca="1" si="221"/>
        <v>1</v>
      </c>
      <c r="EN115" s="27">
        <f t="shared" ca="1" si="221"/>
        <v>1</v>
      </c>
      <c r="EO115" s="27">
        <f t="shared" ca="1" si="221"/>
        <v>0</v>
      </c>
      <c r="EP115" s="27" t="str">
        <f t="shared" ca="1" si="221"/>
        <v>-</v>
      </c>
      <c r="EQ115" s="27" t="str">
        <f t="shared" ca="1" si="221"/>
        <v>-</v>
      </c>
      <c r="ER115" s="27">
        <f t="shared" ca="1" si="221"/>
        <v>0</v>
      </c>
      <c r="ES115" s="27">
        <f t="shared" ca="1" si="221"/>
        <v>0</v>
      </c>
      <c r="ET115" s="34">
        <v>0</v>
      </c>
    </row>
    <row r="116" spans="1:150" outlineLevel="3">
      <c r="A116" s="31">
        <f t="shared" si="148"/>
        <v>111</v>
      </c>
      <c r="B116" s="37">
        <f t="shared" ca="1" si="171"/>
        <v>60</v>
      </c>
      <c r="C116">
        <f t="shared" ca="1" si="164"/>
        <v>20</v>
      </c>
      <c r="D116" t="b">
        <f t="shared" ca="1" si="214"/>
        <v>1</v>
      </c>
      <c r="E116" t="b">
        <v>0</v>
      </c>
      <c r="F116" t="b">
        <f t="shared" ca="1" si="165"/>
        <v>1</v>
      </c>
      <c r="G116">
        <f t="shared" ca="1" si="215"/>
        <v>130</v>
      </c>
      <c r="H116" s="47" t="str">
        <f ca="1">IF($CA116&lt;3,"M-M","Mat")&amp;IF($CF116=TRUE,"&amp;BBT","")&amp;IF($DX116&lt;&gt;0,"-mate EL","")&amp;IF($DM116," Aut","")&amp;IF($DN116," Win","")&amp;IF($DO116," Spr","")&amp;" Scan "&amp;$DP116&amp;" (F"&amp;3+IFERROR(1*$AP116,0)&amp;3+IFERROR(1*$AS116,0)&amp;"N"&amp;$AX116&amp;$AY116&amp;")"</f>
        <v>Mat-mate EL Spr Scan 2 (F33N11)</v>
      </c>
      <c r="I116" s="13" t="str">
        <f ca="1">IF(MATCH(H116,H$5:H116,0)=(COUNTA(H$5:H116)),"-","Dup")</f>
        <v>-</v>
      </c>
      <c r="J116" s="27" t="str">
        <f t="shared" ca="1" si="151"/>
        <v>-</v>
      </c>
      <c r="K116" s="27" t="str">
        <f t="shared" ca="1" si="151"/>
        <v>-</v>
      </c>
      <c r="L116" s="27" t="str">
        <f t="shared" ca="1" si="208"/>
        <v>-</v>
      </c>
      <c r="M116" s="27" t="str">
        <f t="shared" ca="1" si="208"/>
        <v>-</v>
      </c>
      <c r="N116" s="27" t="str">
        <f t="shared" ca="1" si="208"/>
        <v>-</v>
      </c>
      <c r="O116" s="27" t="str">
        <f t="shared" ca="1" si="208"/>
        <v>-</v>
      </c>
      <c r="P116" s="27" t="str">
        <f t="shared" ca="1" si="208"/>
        <v>-</v>
      </c>
      <c r="Q116" s="27">
        <f t="shared" ca="1" si="208"/>
        <v>0</v>
      </c>
      <c r="R116" s="27">
        <f t="shared" ca="1" si="208"/>
        <v>0</v>
      </c>
      <c r="S116" s="27" t="str">
        <f t="shared" ca="1" si="208"/>
        <v>-</v>
      </c>
      <c r="T116" s="27" t="str">
        <f t="shared" ca="1" si="208"/>
        <v>-</v>
      </c>
      <c r="U116" s="27">
        <f t="shared" ca="1" si="209"/>
        <v>1</v>
      </c>
      <c r="V116" s="27">
        <f t="shared" ca="1" si="208"/>
        <v>1</v>
      </c>
      <c r="W116" s="27">
        <f t="shared" ca="1" si="209"/>
        <v>1</v>
      </c>
      <c r="X116" s="27">
        <f t="shared" ca="1" si="209"/>
        <v>1</v>
      </c>
      <c r="Y116" s="27" t="str">
        <f t="shared" ca="1" si="209"/>
        <v>-</v>
      </c>
      <c r="Z116" s="27">
        <f t="shared" ca="1" si="209"/>
        <v>1</v>
      </c>
      <c r="AA116" s="27" t="str">
        <f t="shared" ca="1" si="209"/>
        <v>-</v>
      </c>
      <c r="AB116" s="27" t="str">
        <f t="shared" ca="1" si="209"/>
        <v>-</v>
      </c>
      <c r="AC116" s="27">
        <f t="shared" ca="1" si="209"/>
        <v>1</v>
      </c>
      <c r="AD116" s="27">
        <f t="shared" ca="1" si="209"/>
        <v>1</v>
      </c>
      <c r="AE116" s="27" t="str">
        <f t="shared" ca="1" si="209"/>
        <v>-</v>
      </c>
      <c r="AF116" s="27" t="str">
        <f t="shared" ca="1" si="209"/>
        <v>-</v>
      </c>
      <c r="AG116" s="27" t="str">
        <f t="shared" ca="1" si="209"/>
        <v>-</v>
      </c>
      <c r="AH116" s="27" t="str">
        <f t="shared" ca="1" si="209"/>
        <v>-</v>
      </c>
      <c r="AI116" s="27" t="str">
        <f t="shared" ca="1" si="209"/>
        <v>-</v>
      </c>
      <c r="AJ116" s="27" t="str">
        <f t="shared" ca="1" si="210"/>
        <v>-</v>
      </c>
      <c r="AK116" s="27" t="str">
        <f t="shared" ca="1" si="210"/>
        <v>-</v>
      </c>
      <c r="AL116" s="27" t="str">
        <f t="shared" ca="1" si="210"/>
        <v>-</v>
      </c>
      <c r="AM116" s="27" t="str">
        <f t="shared" ca="1" si="210"/>
        <v>-</v>
      </c>
      <c r="AN116" s="27" t="str">
        <f t="shared" ca="1" si="210"/>
        <v>-</v>
      </c>
      <c r="AO116" s="27" t="str">
        <f t="shared" ca="1" si="210"/>
        <v>-</v>
      </c>
      <c r="AP116" s="27" t="str">
        <f t="shared" ca="1" si="210"/>
        <v>-</v>
      </c>
      <c r="AQ116" s="27" t="str">
        <f t="shared" ca="1" si="210"/>
        <v>-</v>
      </c>
      <c r="AR116" s="27" t="str">
        <f t="shared" ca="1" si="210"/>
        <v>-</v>
      </c>
      <c r="AS116" s="27" t="str">
        <f t="shared" ca="1" si="210"/>
        <v>-</v>
      </c>
      <c r="AT116" s="27" t="str">
        <f t="shared" ca="1" si="217"/>
        <v>-</v>
      </c>
      <c r="AU116" s="27" t="str">
        <f t="shared" ca="1" si="217"/>
        <v>-</v>
      </c>
      <c r="AV116" s="27" t="str">
        <f t="shared" ca="1" si="217"/>
        <v>-</v>
      </c>
      <c r="AW116" s="27" t="str">
        <f t="shared" ca="1" si="217"/>
        <v>-</v>
      </c>
      <c r="AX116" s="50">
        <f t="shared" ca="1" si="195"/>
        <v>1</v>
      </c>
      <c r="AY116" s="50">
        <f t="shared" ca="1" si="170"/>
        <v>1</v>
      </c>
      <c r="AZ116" s="27">
        <f t="shared" ca="1" si="187"/>
        <v>0</v>
      </c>
      <c r="BA116" s="27">
        <f t="shared" ca="1" si="187"/>
        <v>1</v>
      </c>
      <c r="BB116" s="27">
        <f t="shared" ca="1" si="187"/>
        <v>-1</v>
      </c>
      <c r="BC116" s="27" t="str">
        <f t="shared" ca="1" si="188"/>
        <v>-</v>
      </c>
      <c r="BD116" s="27" t="str">
        <f t="shared" ca="1" si="188"/>
        <v>-</v>
      </c>
      <c r="BE116" s="27" t="str">
        <f t="shared" ca="1" si="188"/>
        <v>-</v>
      </c>
      <c r="BF116" s="27" t="str">
        <f t="shared" ca="1" si="188"/>
        <v>-</v>
      </c>
      <c r="BG116" s="27" t="str">
        <f t="shared" ca="1" si="188"/>
        <v>-</v>
      </c>
      <c r="BH116" s="27">
        <f t="shared" ca="1" si="216"/>
        <v>0.3</v>
      </c>
      <c r="BI116" s="27">
        <f t="shared" ca="1" si="216"/>
        <v>0.7</v>
      </c>
      <c r="BJ116" s="27">
        <f t="shared" ca="1" si="216"/>
        <v>-0.4</v>
      </c>
      <c r="BK116" s="27">
        <f t="shared" ca="1" si="216"/>
        <v>1.5</v>
      </c>
      <c r="BL116" s="27" t="str">
        <f t="shared" ca="1" si="218"/>
        <v>-</v>
      </c>
      <c r="BM116" s="27" t="str">
        <f t="shared" ca="1" si="218"/>
        <v>-</v>
      </c>
      <c r="BN116" s="27">
        <f t="shared" ca="1" si="211"/>
        <v>12</v>
      </c>
      <c r="BO116" s="27">
        <f t="shared" ca="1" si="211"/>
        <v>12</v>
      </c>
      <c r="BP116" s="27">
        <f t="shared" ca="1" si="211"/>
        <v>144</v>
      </c>
      <c r="BQ116" s="27">
        <f t="shared" ca="1" si="211"/>
        <v>144</v>
      </c>
      <c r="BR116" s="27" t="str">
        <f t="shared" ca="1" si="211"/>
        <v>-</v>
      </c>
      <c r="BS116" s="27" t="str">
        <f t="shared" ca="1" si="211"/>
        <v>-</v>
      </c>
      <c r="BT116" s="27" t="str">
        <f t="shared" ca="1" si="211"/>
        <v>-</v>
      </c>
      <c r="BU116" s="27" t="str">
        <f t="shared" ca="1" si="211"/>
        <v>-</v>
      </c>
      <c r="BV116" s="27" t="str">
        <f t="shared" ca="1" si="211"/>
        <v>-</v>
      </c>
      <c r="BW116" s="27" t="str">
        <f t="shared" ca="1" si="211"/>
        <v>-</v>
      </c>
      <c r="BX116" s="27" t="str">
        <f t="shared" ca="1" si="211"/>
        <v>-</v>
      </c>
      <c r="BY116" s="27" t="str">
        <f t="shared" ca="1" si="211"/>
        <v>-</v>
      </c>
      <c r="BZ116" s="27" t="str">
        <f t="shared" ca="1" si="211"/>
        <v>-</v>
      </c>
      <c r="CA116" s="27">
        <f t="shared" ca="1" si="211"/>
        <v>5</v>
      </c>
      <c r="CB116" s="27" t="str">
        <f t="shared" ca="1" si="211"/>
        <v>-</v>
      </c>
      <c r="CC116" s="27" t="str">
        <f t="shared" ca="1" si="211"/>
        <v>-</v>
      </c>
      <c r="CD116" s="27" t="str">
        <f t="shared" ca="1" si="212"/>
        <v>-</v>
      </c>
      <c r="CE116" s="27" t="str">
        <f t="shared" ca="1" si="212"/>
        <v>-</v>
      </c>
      <c r="CF116" s="27" t="str">
        <f t="shared" ca="1" si="212"/>
        <v>-</v>
      </c>
      <c r="CG116" s="27" t="str">
        <f t="shared" ca="1" si="212"/>
        <v>-</v>
      </c>
      <c r="CH116" s="27">
        <f t="shared" ca="1" si="212"/>
        <v>0</v>
      </c>
      <c r="CI116" s="27" t="str">
        <f t="shared" ca="1" si="212"/>
        <v>-</v>
      </c>
      <c r="CJ116" s="27">
        <f t="shared" ca="1" si="212"/>
        <v>1</v>
      </c>
      <c r="CK116" s="27">
        <f t="shared" ca="1" si="212"/>
        <v>0</v>
      </c>
      <c r="CL116" s="27">
        <f t="shared" ca="1" si="212"/>
        <v>1</v>
      </c>
      <c r="CM116" s="27">
        <f t="shared" ca="1" si="212"/>
        <v>1</v>
      </c>
      <c r="CN116" s="27">
        <f t="shared" ca="1" si="213"/>
        <v>1</v>
      </c>
      <c r="CO116" s="27">
        <f t="shared" ca="1" si="213"/>
        <v>0</v>
      </c>
      <c r="CP116" s="27">
        <f t="shared" ca="1" si="213"/>
        <v>0</v>
      </c>
      <c r="CQ116" s="27">
        <f t="shared" ca="1" si="213"/>
        <v>0</v>
      </c>
      <c r="CR116" s="27">
        <f t="shared" ca="1" si="213"/>
        <v>-1.29</v>
      </c>
      <c r="CS116" s="27">
        <f t="shared" ca="1" si="213"/>
        <v>0.95</v>
      </c>
      <c r="CT116" s="27">
        <f t="shared" ca="1" si="213"/>
        <v>-1.67</v>
      </c>
      <c r="CU116" s="27">
        <f t="shared" ca="1" si="213"/>
        <v>0.05</v>
      </c>
      <c r="CV116" s="27">
        <f t="shared" ca="1" si="213"/>
        <v>0.22</v>
      </c>
      <c r="CW116" s="27">
        <f t="shared" ca="1" si="213"/>
        <v>-0.37</v>
      </c>
      <c r="CX116" s="27">
        <f t="shared" ca="1" si="213"/>
        <v>0</v>
      </c>
      <c r="CY116" s="27">
        <f t="shared" ca="1" si="213"/>
        <v>1</v>
      </c>
      <c r="CZ116" s="27">
        <f t="shared" ca="1" si="222"/>
        <v>0</v>
      </c>
      <c r="DA116" s="27">
        <f t="shared" ca="1" si="222"/>
        <v>0</v>
      </c>
      <c r="DB116" s="27">
        <f t="shared" ca="1" si="222"/>
        <v>0</v>
      </c>
      <c r="DC116" s="27">
        <f t="shared" ca="1" si="222"/>
        <v>0</v>
      </c>
      <c r="DD116" s="27">
        <f t="shared" ca="1" si="222"/>
        <v>0</v>
      </c>
      <c r="DE116" s="27">
        <f t="shared" ca="1" si="222"/>
        <v>0</v>
      </c>
      <c r="DF116" s="27">
        <f t="shared" ca="1" si="222"/>
        <v>0</v>
      </c>
      <c r="DG116" s="27" t="str">
        <f t="shared" ca="1" si="219"/>
        <v>-</v>
      </c>
      <c r="DH116" s="27" t="str">
        <f t="shared" ca="1" si="219"/>
        <v>-</v>
      </c>
      <c r="DI116" s="27" t="str">
        <f t="shared" ca="1" si="219"/>
        <v>-</v>
      </c>
      <c r="DJ116" s="27" t="str">
        <f t="shared" ca="1" si="219"/>
        <v>-</v>
      </c>
      <c r="DK116" s="27" t="str">
        <f t="shared" ca="1" si="219"/>
        <v>-</v>
      </c>
      <c r="DL116" s="27" t="str">
        <f t="shared" ca="1" si="207"/>
        <v>-</v>
      </c>
      <c r="DM116" s="27" t="b">
        <f t="shared" ca="1" si="207"/>
        <v>0</v>
      </c>
      <c r="DN116" s="27" t="b">
        <f t="shared" ca="1" si="207"/>
        <v>0</v>
      </c>
      <c r="DO116" s="27" t="b">
        <f t="shared" ca="1" si="207"/>
        <v>1</v>
      </c>
      <c r="DP116" s="27">
        <f t="shared" ca="1" si="207"/>
        <v>2</v>
      </c>
      <c r="DQ116" s="27" t="str">
        <f t="shared" ca="1" si="207"/>
        <v>-</v>
      </c>
      <c r="DR116" s="27" t="str">
        <f t="shared" ca="1" si="207"/>
        <v>-</v>
      </c>
      <c r="DS116" s="27" t="str">
        <f t="shared" ca="1" si="207"/>
        <v>-</v>
      </c>
      <c r="DT116" s="27" t="str">
        <f t="shared" ca="1" si="207"/>
        <v>-</v>
      </c>
      <c r="DU116" s="27" t="str">
        <f t="shared" ca="1" si="207"/>
        <v>-</v>
      </c>
      <c r="DV116" s="27" t="b">
        <f t="shared" ca="1" si="207"/>
        <v>1</v>
      </c>
      <c r="DW116" s="27" t="str">
        <f t="shared" ca="1" si="207"/>
        <v>-</v>
      </c>
      <c r="DX116" s="27">
        <f t="shared" ca="1" si="207"/>
        <v>0.99</v>
      </c>
      <c r="DY116" s="27" t="str">
        <f t="shared" ca="1" si="207"/>
        <v>-</v>
      </c>
      <c r="DZ116" s="27" t="str">
        <f t="shared" ca="1" si="207"/>
        <v>-</v>
      </c>
      <c r="EA116" s="27" t="str">
        <f t="shared" ca="1" si="220"/>
        <v>-</v>
      </c>
      <c r="EB116" s="27" t="str">
        <f t="shared" ca="1" si="220"/>
        <v>-</v>
      </c>
      <c r="EC116" s="27">
        <f t="shared" ca="1" si="220"/>
        <v>1</v>
      </c>
      <c r="ED116" s="27">
        <f t="shared" ca="1" si="220"/>
        <v>0</v>
      </c>
      <c r="EE116" s="27">
        <f t="shared" ca="1" si="220"/>
        <v>1</v>
      </c>
      <c r="EF116" s="27">
        <f t="shared" ca="1" si="220"/>
        <v>1</v>
      </c>
      <c r="EG116" s="27">
        <f t="shared" ca="1" si="220"/>
        <v>0</v>
      </c>
      <c r="EH116" s="27" t="str">
        <f t="shared" ca="1" si="220"/>
        <v>-</v>
      </c>
      <c r="EI116" s="27" t="str">
        <f t="shared" ca="1" si="220"/>
        <v>-</v>
      </c>
      <c r="EJ116" s="27" t="str">
        <f t="shared" ca="1" si="220"/>
        <v>-</v>
      </c>
      <c r="EK116" s="27" t="str">
        <f t="shared" ca="1" si="220"/>
        <v>-</v>
      </c>
      <c r="EL116" s="27">
        <f t="shared" ca="1" si="221"/>
        <v>1</v>
      </c>
      <c r="EM116" s="27">
        <f t="shared" ca="1" si="221"/>
        <v>1</v>
      </c>
      <c r="EN116" s="27">
        <f t="shared" ca="1" si="221"/>
        <v>1</v>
      </c>
      <c r="EO116" s="27">
        <f t="shared" ca="1" si="221"/>
        <v>0</v>
      </c>
      <c r="EP116" s="27" t="str">
        <f t="shared" ca="1" si="221"/>
        <v>-</v>
      </c>
      <c r="EQ116" s="27" t="str">
        <f t="shared" ca="1" si="221"/>
        <v>-</v>
      </c>
      <c r="ER116" s="27">
        <f t="shared" ca="1" si="221"/>
        <v>0</v>
      </c>
      <c r="ES116" s="27">
        <f t="shared" ca="1" si="221"/>
        <v>0</v>
      </c>
      <c r="ET116" s="34">
        <v>0</v>
      </c>
    </row>
    <row r="117" spans="1:150" outlineLevel="3">
      <c r="A117" s="31">
        <f t="shared" si="148"/>
        <v>112</v>
      </c>
      <c r="B117" s="37">
        <f t="shared" ca="1" si="171"/>
        <v>61</v>
      </c>
      <c r="C117">
        <f t="shared" ca="1" si="164"/>
        <v>20</v>
      </c>
      <c r="D117" t="b">
        <f t="shared" ca="1" si="214"/>
        <v>1</v>
      </c>
      <c r="E117" t="b">
        <v>0</v>
      </c>
      <c r="F117" t="b">
        <f t="shared" ca="1" si="165"/>
        <v>1</v>
      </c>
      <c r="G117">
        <f t="shared" ca="1" si="215"/>
        <v>29</v>
      </c>
      <c r="H117" s="47" t="str">
        <f ca="1">IF($CA117&lt;3,"M-M","Mat")&amp;IF($CF117=TRUE,"&amp;BBT","")&amp;IF($DX117&lt;&gt;0,"-mate EL","")&amp;IF($DM117," Aut","")&amp;IF($DN117," Win","")&amp;IF($DO117," Spr","")&amp;" Scan "&amp;$DP117&amp;" (F"&amp;3+IFERROR(1*$AP117,0)&amp;3+IFERROR(1*$AS117,0)&amp;"N"&amp;$AX117&amp;$AY117&amp;")"</f>
        <v>Mat-mate EL Spr Scan 1 (F33N11)</v>
      </c>
      <c r="I117" s="13" t="str">
        <f ca="1">IF(MATCH(H117,H$5:H117,0)=(COUNTA(H$5:H117)),"-","Dup")</f>
        <v>-</v>
      </c>
      <c r="J117" s="27" t="str">
        <f t="shared" ca="1" si="151"/>
        <v>-</v>
      </c>
      <c r="K117" s="27" t="str">
        <f t="shared" ca="1" si="151"/>
        <v>-</v>
      </c>
      <c r="L117" s="27" t="str">
        <f t="shared" ca="1" si="208"/>
        <v>-</v>
      </c>
      <c r="M117" s="27" t="str">
        <f t="shared" ca="1" si="208"/>
        <v>-</v>
      </c>
      <c r="N117" s="27" t="str">
        <f t="shared" ca="1" si="208"/>
        <v>-</v>
      </c>
      <c r="O117" s="27" t="str">
        <f t="shared" ca="1" si="208"/>
        <v>-</v>
      </c>
      <c r="P117" s="27" t="str">
        <f t="shared" ca="1" si="208"/>
        <v>-</v>
      </c>
      <c r="Q117" s="27">
        <f t="shared" ca="1" si="208"/>
        <v>0</v>
      </c>
      <c r="R117" s="27">
        <f t="shared" ca="1" si="208"/>
        <v>0</v>
      </c>
      <c r="S117" s="27" t="str">
        <f t="shared" ca="1" si="208"/>
        <v>-</v>
      </c>
      <c r="T117" s="27" t="str">
        <f t="shared" ca="1" si="208"/>
        <v>-</v>
      </c>
      <c r="U117" s="27">
        <f t="shared" ca="1" si="209"/>
        <v>1</v>
      </c>
      <c r="V117" s="27">
        <f t="shared" ca="1" si="208"/>
        <v>1</v>
      </c>
      <c r="W117" s="27">
        <f t="shared" ca="1" si="209"/>
        <v>1</v>
      </c>
      <c r="X117" s="27">
        <f t="shared" ca="1" si="209"/>
        <v>1</v>
      </c>
      <c r="Y117" s="27" t="str">
        <f t="shared" ca="1" si="209"/>
        <v>-</v>
      </c>
      <c r="Z117" s="27">
        <f t="shared" ca="1" si="209"/>
        <v>1</v>
      </c>
      <c r="AA117" s="27" t="str">
        <f t="shared" ca="1" si="209"/>
        <v>-</v>
      </c>
      <c r="AB117" s="27" t="str">
        <f t="shared" ca="1" si="209"/>
        <v>-</v>
      </c>
      <c r="AC117" s="27">
        <f t="shared" ca="1" si="209"/>
        <v>1</v>
      </c>
      <c r="AD117" s="27">
        <f t="shared" ca="1" si="209"/>
        <v>1</v>
      </c>
      <c r="AE117" s="27" t="str">
        <f t="shared" ca="1" si="209"/>
        <v>-</v>
      </c>
      <c r="AF117" s="27" t="str">
        <f t="shared" ca="1" si="209"/>
        <v>-</v>
      </c>
      <c r="AG117" s="27" t="str">
        <f t="shared" ca="1" si="209"/>
        <v>-</v>
      </c>
      <c r="AH117" s="27" t="str">
        <f t="shared" ca="1" si="209"/>
        <v>-</v>
      </c>
      <c r="AI117" s="27" t="str">
        <f t="shared" ca="1" si="209"/>
        <v>-</v>
      </c>
      <c r="AJ117" s="27" t="str">
        <f t="shared" ca="1" si="210"/>
        <v>-</v>
      </c>
      <c r="AK117" s="27" t="str">
        <f t="shared" ca="1" si="210"/>
        <v>-</v>
      </c>
      <c r="AL117" s="27" t="str">
        <f t="shared" ca="1" si="210"/>
        <v>-</v>
      </c>
      <c r="AM117" s="27" t="str">
        <f t="shared" ca="1" si="210"/>
        <v>-</v>
      </c>
      <c r="AN117" s="27" t="str">
        <f t="shared" ca="1" si="210"/>
        <v>-</v>
      </c>
      <c r="AO117" s="27" t="str">
        <f t="shared" ca="1" si="210"/>
        <v>-</v>
      </c>
      <c r="AP117" s="27" t="str">
        <f t="shared" ca="1" si="210"/>
        <v>-</v>
      </c>
      <c r="AQ117" s="27" t="str">
        <f t="shared" ca="1" si="210"/>
        <v>-</v>
      </c>
      <c r="AR117" s="27" t="str">
        <f t="shared" ca="1" si="210"/>
        <v>-</v>
      </c>
      <c r="AS117" s="27" t="str">
        <f t="shared" ca="1" si="210"/>
        <v>-</v>
      </c>
      <c r="AT117" s="27" t="str">
        <f t="shared" ca="1" si="217"/>
        <v>-</v>
      </c>
      <c r="AU117" s="27" t="str">
        <f t="shared" ca="1" si="217"/>
        <v>-</v>
      </c>
      <c r="AV117" s="27" t="str">
        <f t="shared" ca="1" si="217"/>
        <v>-</v>
      </c>
      <c r="AW117" s="27" t="str">
        <f t="shared" ca="1" si="217"/>
        <v>-</v>
      </c>
      <c r="AX117" s="50">
        <f t="shared" ca="1" si="195"/>
        <v>1</v>
      </c>
      <c r="AY117" s="50">
        <f t="shared" ca="1" si="170"/>
        <v>1</v>
      </c>
      <c r="AZ117" s="27">
        <f t="shared" ca="1" si="187"/>
        <v>0</v>
      </c>
      <c r="BA117" s="27">
        <f t="shared" ca="1" si="187"/>
        <v>1</v>
      </c>
      <c r="BB117" s="27">
        <f t="shared" ca="1" si="187"/>
        <v>-1</v>
      </c>
      <c r="BC117" s="27" t="str">
        <f t="shared" ca="1" si="188"/>
        <v>-</v>
      </c>
      <c r="BD117" s="27" t="str">
        <f t="shared" ca="1" si="188"/>
        <v>-</v>
      </c>
      <c r="BE117" s="27" t="str">
        <f t="shared" ca="1" si="188"/>
        <v>-</v>
      </c>
      <c r="BF117" s="27" t="str">
        <f t="shared" ca="1" si="188"/>
        <v>-</v>
      </c>
      <c r="BG117" s="27" t="str">
        <f t="shared" ca="1" si="188"/>
        <v>-</v>
      </c>
      <c r="BH117" s="27">
        <f t="shared" ca="1" si="216"/>
        <v>0.3</v>
      </c>
      <c r="BI117" s="27">
        <f t="shared" ca="1" si="216"/>
        <v>0.7</v>
      </c>
      <c r="BJ117" s="27">
        <f t="shared" ca="1" si="216"/>
        <v>-0.4</v>
      </c>
      <c r="BK117" s="27">
        <f t="shared" ca="1" si="216"/>
        <v>1.5</v>
      </c>
      <c r="BL117" s="27" t="str">
        <f t="shared" ca="1" si="218"/>
        <v>-</v>
      </c>
      <c r="BM117" s="27" t="str">
        <f t="shared" ca="1" si="218"/>
        <v>-</v>
      </c>
      <c r="BN117" s="27">
        <f t="shared" ca="1" si="211"/>
        <v>12</v>
      </c>
      <c r="BO117" s="27">
        <f t="shared" ca="1" si="211"/>
        <v>12</v>
      </c>
      <c r="BP117" s="27">
        <f t="shared" ca="1" si="211"/>
        <v>144</v>
      </c>
      <c r="BQ117" s="27">
        <f t="shared" ca="1" si="211"/>
        <v>144</v>
      </c>
      <c r="BR117" s="27" t="str">
        <f t="shared" ca="1" si="211"/>
        <v>-</v>
      </c>
      <c r="BS117" s="27" t="str">
        <f t="shared" ca="1" si="211"/>
        <v>-</v>
      </c>
      <c r="BT117" s="27" t="str">
        <f t="shared" ca="1" si="211"/>
        <v>-</v>
      </c>
      <c r="BU117" s="27" t="str">
        <f t="shared" ca="1" si="211"/>
        <v>-</v>
      </c>
      <c r="BV117" s="27" t="str">
        <f t="shared" ca="1" si="211"/>
        <v>-</v>
      </c>
      <c r="BW117" s="27" t="str">
        <f t="shared" ca="1" si="211"/>
        <v>-</v>
      </c>
      <c r="BX117" s="27" t="str">
        <f t="shared" ca="1" si="211"/>
        <v>-</v>
      </c>
      <c r="BY117" s="27" t="str">
        <f t="shared" ca="1" si="211"/>
        <v>-</v>
      </c>
      <c r="BZ117" s="27" t="str">
        <f t="shared" ca="1" si="211"/>
        <v>-</v>
      </c>
      <c r="CA117" s="27">
        <f t="shared" ca="1" si="211"/>
        <v>5</v>
      </c>
      <c r="CB117" s="27" t="str">
        <f t="shared" ca="1" si="211"/>
        <v>-</v>
      </c>
      <c r="CC117" s="27" t="str">
        <f t="shared" ca="1" si="211"/>
        <v>-</v>
      </c>
      <c r="CD117" s="27" t="str">
        <f t="shared" ca="1" si="212"/>
        <v>-</v>
      </c>
      <c r="CE117" s="27" t="str">
        <f t="shared" ca="1" si="212"/>
        <v>-</v>
      </c>
      <c r="CF117" s="27" t="str">
        <f t="shared" ca="1" si="212"/>
        <v>-</v>
      </c>
      <c r="CG117" s="27" t="str">
        <f t="shared" ca="1" si="212"/>
        <v>-</v>
      </c>
      <c r="CH117" s="27">
        <f t="shared" ca="1" si="212"/>
        <v>0</v>
      </c>
      <c r="CI117" s="27" t="str">
        <f t="shared" ca="1" si="212"/>
        <v>-</v>
      </c>
      <c r="CJ117" s="27">
        <f t="shared" ca="1" si="212"/>
        <v>1</v>
      </c>
      <c r="CK117" s="27">
        <f t="shared" ca="1" si="212"/>
        <v>0</v>
      </c>
      <c r="CL117" s="27">
        <f t="shared" ca="1" si="212"/>
        <v>1</v>
      </c>
      <c r="CM117" s="27">
        <f t="shared" ca="1" si="212"/>
        <v>1</v>
      </c>
      <c r="CN117" s="27">
        <f t="shared" ca="1" si="213"/>
        <v>1</v>
      </c>
      <c r="CO117" s="27">
        <f t="shared" ca="1" si="213"/>
        <v>0</v>
      </c>
      <c r="CP117" s="27">
        <f t="shared" ca="1" si="213"/>
        <v>0</v>
      </c>
      <c r="CQ117" s="27">
        <f t="shared" ca="1" si="213"/>
        <v>0</v>
      </c>
      <c r="CR117" s="27">
        <f t="shared" ca="1" si="213"/>
        <v>-1.29</v>
      </c>
      <c r="CS117" s="27">
        <f t="shared" ca="1" si="213"/>
        <v>0.95</v>
      </c>
      <c r="CT117" s="27">
        <f t="shared" ca="1" si="213"/>
        <v>-1.67</v>
      </c>
      <c r="CU117" s="27">
        <f t="shared" ca="1" si="213"/>
        <v>0.05</v>
      </c>
      <c r="CV117" s="27">
        <f t="shared" ca="1" si="213"/>
        <v>0.22</v>
      </c>
      <c r="CW117" s="27">
        <f t="shared" ca="1" si="213"/>
        <v>-0.37</v>
      </c>
      <c r="CX117" s="27">
        <f t="shared" ca="1" si="213"/>
        <v>0</v>
      </c>
      <c r="CY117" s="27">
        <f t="shared" ca="1" si="213"/>
        <v>1</v>
      </c>
      <c r="CZ117" s="27">
        <f t="shared" ca="1" si="222"/>
        <v>0</v>
      </c>
      <c r="DA117" s="27">
        <f t="shared" ca="1" si="222"/>
        <v>0</v>
      </c>
      <c r="DB117" s="27">
        <f t="shared" ca="1" si="222"/>
        <v>0</v>
      </c>
      <c r="DC117" s="27">
        <f t="shared" ca="1" si="222"/>
        <v>0</v>
      </c>
      <c r="DD117" s="27">
        <f t="shared" ca="1" si="222"/>
        <v>0</v>
      </c>
      <c r="DE117" s="27">
        <f t="shared" ca="1" si="222"/>
        <v>0</v>
      </c>
      <c r="DF117" s="27">
        <f t="shared" ca="1" si="222"/>
        <v>0</v>
      </c>
      <c r="DG117" s="27" t="str">
        <f t="shared" ca="1" si="219"/>
        <v>-</v>
      </c>
      <c r="DH117" s="27" t="str">
        <f t="shared" ca="1" si="219"/>
        <v>-</v>
      </c>
      <c r="DI117" s="27" t="str">
        <f t="shared" ca="1" si="219"/>
        <v>-</v>
      </c>
      <c r="DJ117" s="27" t="str">
        <f t="shared" ca="1" si="219"/>
        <v>-</v>
      </c>
      <c r="DK117" s="27" t="str">
        <f t="shared" ca="1" si="219"/>
        <v>-</v>
      </c>
      <c r="DL117" s="27" t="str">
        <f t="shared" ca="1" si="207"/>
        <v>-</v>
      </c>
      <c r="DM117" s="27" t="b">
        <f t="shared" ca="1" si="207"/>
        <v>0</v>
      </c>
      <c r="DN117" s="27" t="b">
        <f t="shared" ca="1" si="207"/>
        <v>0</v>
      </c>
      <c r="DO117" s="27" t="b">
        <f t="shared" ca="1" si="207"/>
        <v>1</v>
      </c>
      <c r="DP117" s="27">
        <f t="shared" ca="1" si="207"/>
        <v>1</v>
      </c>
      <c r="DQ117" s="27" t="str">
        <f t="shared" ca="1" si="207"/>
        <v>-</v>
      </c>
      <c r="DR117" s="27" t="str">
        <f t="shared" ca="1" si="207"/>
        <v>-</v>
      </c>
      <c r="DS117" s="27" t="str">
        <f t="shared" ca="1" si="207"/>
        <v>-</v>
      </c>
      <c r="DT117" s="27" t="str">
        <f t="shared" ca="1" si="207"/>
        <v>-</v>
      </c>
      <c r="DU117" s="27" t="str">
        <f t="shared" ca="1" si="207"/>
        <v>-</v>
      </c>
      <c r="DV117" s="27" t="b">
        <f t="shared" ca="1" si="207"/>
        <v>1</v>
      </c>
      <c r="DW117" s="27" t="str">
        <f t="shared" ca="1" si="207"/>
        <v>-</v>
      </c>
      <c r="DX117" s="27">
        <f t="shared" ca="1" si="207"/>
        <v>0.99</v>
      </c>
      <c r="DY117" s="27" t="str">
        <f t="shared" ca="1" si="207"/>
        <v>-</v>
      </c>
      <c r="DZ117" s="27" t="str">
        <f t="shared" ca="1" si="207"/>
        <v>-</v>
      </c>
      <c r="EA117" s="27" t="str">
        <f t="shared" ca="1" si="220"/>
        <v>-</v>
      </c>
      <c r="EB117" s="27" t="str">
        <f t="shared" ca="1" si="220"/>
        <v>-</v>
      </c>
      <c r="EC117" s="27">
        <f t="shared" ca="1" si="220"/>
        <v>1</v>
      </c>
      <c r="ED117" s="27">
        <f t="shared" ca="1" si="220"/>
        <v>0</v>
      </c>
      <c r="EE117" s="27">
        <f t="shared" ca="1" si="220"/>
        <v>1</v>
      </c>
      <c r="EF117" s="27">
        <f t="shared" ca="1" si="220"/>
        <v>1</v>
      </c>
      <c r="EG117" s="27">
        <f t="shared" ca="1" si="220"/>
        <v>0</v>
      </c>
      <c r="EH117" s="27" t="str">
        <f t="shared" ca="1" si="220"/>
        <v>-</v>
      </c>
      <c r="EI117" s="27" t="str">
        <f t="shared" ca="1" si="220"/>
        <v>-</v>
      </c>
      <c r="EJ117" s="27" t="str">
        <f t="shared" ca="1" si="220"/>
        <v>-</v>
      </c>
      <c r="EK117" s="27" t="str">
        <f t="shared" ca="1" si="220"/>
        <v>-</v>
      </c>
      <c r="EL117" s="27">
        <f t="shared" ca="1" si="221"/>
        <v>1</v>
      </c>
      <c r="EM117" s="27">
        <f t="shared" ca="1" si="221"/>
        <v>1</v>
      </c>
      <c r="EN117" s="27">
        <f t="shared" ca="1" si="221"/>
        <v>1</v>
      </c>
      <c r="EO117" s="27">
        <f t="shared" ca="1" si="221"/>
        <v>0</v>
      </c>
      <c r="EP117" s="27" t="str">
        <f t="shared" ca="1" si="221"/>
        <v>-</v>
      </c>
      <c r="EQ117" s="27" t="str">
        <f t="shared" ca="1" si="221"/>
        <v>-</v>
      </c>
      <c r="ER117" s="27">
        <f t="shared" ca="1" si="221"/>
        <v>0</v>
      </c>
      <c r="ES117" s="27">
        <f t="shared" ca="1" si="221"/>
        <v>0</v>
      </c>
      <c r="ET117" s="34">
        <v>0</v>
      </c>
    </row>
    <row r="118" spans="1:150" outlineLevel="3">
      <c r="A118" s="31">
        <f t="shared" si="148"/>
        <v>113</v>
      </c>
      <c r="B118" s="37">
        <f t="shared" ca="1" si="171"/>
        <v>62</v>
      </c>
      <c r="C118">
        <f t="shared" ca="1" si="164"/>
        <v>20</v>
      </c>
      <c r="D118" t="b">
        <f t="shared" ca="1" si="214"/>
        <v>1</v>
      </c>
      <c r="E118" t="b">
        <v>0</v>
      </c>
      <c r="F118" t="b">
        <f t="shared" ca="1" si="165"/>
        <v>1</v>
      </c>
      <c r="G118">
        <f t="shared" ca="1" si="215"/>
        <v>1</v>
      </c>
      <c r="H118" s="47" t="str">
        <f ca="1">IF($CA118&lt;3,"M-M","Mat")&amp;IF($CF118=TRUE,"&amp;BBT","")&amp;IF($DX118&lt;&gt;0,"-mate EL","")&amp;IF($DM118," Aut","")&amp;IF($DN118," Win","")&amp;IF($DO118," Spr","")&amp;" Scan "&amp;$DP118&amp;" (F"&amp;3+IFERROR(1*$AP118,0)&amp;3+IFERROR(1*$AS118,0)&amp;"N"&amp;$AX118&amp;$AY118&amp;")"</f>
        <v>Mat-mate EL Spr Scan 0 (F33N11)</v>
      </c>
      <c r="I118" s="13" t="str">
        <f ca="1">IF(MATCH(H118,H$5:H118,0)=(COUNTA(H$5:H118)),"-","Dup")</f>
        <v>-</v>
      </c>
      <c r="J118" s="27" t="str">
        <f t="shared" ca="1" si="151"/>
        <v>-</v>
      </c>
      <c r="K118" s="27" t="str">
        <f t="shared" ca="1" si="151"/>
        <v>-</v>
      </c>
      <c r="L118" s="27" t="str">
        <f t="shared" ca="1" si="208"/>
        <v>-</v>
      </c>
      <c r="M118" s="27" t="str">
        <f t="shared" ca="1" si="208"/>
        <v>-</v>
      </c>
      <c r="N118" s="27" t="str">
        <f t="shared" ca="1" si="208"/>
        <v>-</v>
      </c>
      <c r="O118" s="27" t="str">
        <f t="shared" ca="1" si="208"/>
        <v>-</v>
      </c>
      <c r="P118" s="27" t="str">
        <f t="shared" ca="1" si="208"/>
        <v>-</v>
      </c>
      <c r="Q118" s="27">
        <f t="shared" ca="1" si="208"/>
        <v>0</v>
      </c>
      <c r="R118" s="27">
        <f t="shared" ca="1" si="208"/>
        <v>0</v>
      </c>
      <c r="S118" s="27" t="str">
        <f t="shared" ca="1" si="208"/>
        <v>-</v>
      </c>
      <c r="T118" s="27" t="str">
        <f t="shared" ca="1" si="208"/>
        <v>-</v>
      </c>
      <c r="U118" s="27">
        <f t="shared" ca="1" si="209"/>
        <v>1</v>
      </c>
      <c r="V118" s="27">
        <f t="shared" ca="1" si="208"/>
        <v>1</v>
      </c>
      <c r="W118" s="27">
        <f t="shared" ca="1" si="209"/>
        <v>1</v>
      </c>
      <c r="X118" s="27">
        <f t="shared" ca="1" si="209"/>
        <v>1</v>
      </c>
      <c r="Y118" s="27" t="str">
        <f t="shared" ca="1" si="209"/>
        <v>-</v>
      </c>
      <c r="Z118" s="27">
        <f t="shared" ca="1" si="209"/>
        <v>1</v>
      </c>
      <c r="AA118" s="27" t="str">
        <f t="shared" ca="1" si="209"/>
        <v>-</v>
      </c>
      <c r="AB118" s="27" t="str">
        <f t="shared" ca="1" si="209"/>
        <v>-</v>
      </c>
      <c r="AC118" s="27">
        <f t="shared" ca="1" si="209"/>
        <v>1</v>
      </c>
      <c r="AD118" s="27">
        <f t="shared" ca="1" si="209"/>
        <v>1</v>
      </c>
      <c r="AE118" s="27" t="str">
        <f t="shared" ca="1" si="209"/>
        <v>-</v>
      </c>
      <c r="AF118" s="27" t="str">
        <f t="shared" ca="1" si="209"/>
        <v>-</v>
      </c>
      <c r="AG118" s="27" t="str">
        <f t="shared" ca="1" si="209"/>
        <v>-</v>
      </c>
      <c r="AH118" s="27" t="str">
        <f t="shared" ca="1" si="209"/>
        <v>-</v>
      </c>
      <c r="AI118" s="27" t="str">
        <f t="shared" ca="1" si="209"/>
        <v>-</v>
      </c>
      <c r="AJ118" s="27" t="str">
        <f t="shared" ca="1" si="210"/>
        <v>-</v>
      </c>
      <c r="AK118" s="27" t="str">
        <f t="shared" ca="1" si="210"/>
        <v>-</v>
      </c>
      <c r="AL118" s="27" t="str">
        <f t="shared" ca="1" si="210"/>
        <v>-</v>
      </c>
      <c r="AM118" s="27" t="str">
        <f t="shared" ca="1" si="210"/>
        <v>-</v>
      </c>
      <c r="AN118" s="27" t="str">
        <f t="shared" ca="1" si="210"/>
        <v>-</v>
      </c>
      <c r="AO118" s="27" t="str">
        <f t="shared" ca="1" si="210"/>
        <v>-</v>
      </c>
      <c r="AP118" s="27" t="str">
        <f t="shared" ca="1" si="210"/>
        <v>-</v>
      </c>
      <c r="AQ118" s="27" t="str">
        <f t="shared" ca="1" si="210"/>
        <v>-</v>
      </c>
      <c r="AR118" s="27" t="str">
        <f t="shared" ca="1" si="210"/>
        <v>-</v>
      </c>
      <c r="AS118" s="27" t="str">
        <f t="shared" ca="1" si="210"/>
        <v>-</v>
      </c>
      <c r="AT118" s="27" t="str">
        <f t="shared" ca="1" si="217"/>
        <v>-</v>
      </c>
      <c r="AU118" s="27" t="str">
        <f t="shared" ca="1" si="217"/>
        <v>-</v>
      </c>
      <c r="AV118" s="27" t="str">
        <f t="shared" ca="1" si="217"/>
        <v>-</v>
      </c>
      <c r="AW118" s="27" t="str">
        <f t="shared" ca="1" si="217"/>
        <v>-</v>
      </c>
      <c r="AX118" s="50">
        <f t="shared" ca="1" si="195"/>
        <v>1</v>
      </c>
      <c r="AY118" s="50">
        <f t="shared" ca="1" si="170"/>
        <v>1</v>
      </c>
      <c r="AZ118" s="27">
        <f t="shared" ca="1" si="187"/>
        <v>0</v>
      </c>
      <c r="BA118" s="27">
        <f t="shared" ca="1" si="187"/>
        <v>1</v>
      </c>
      <c r="BB118" s="27">
        <f t="shared" ca="1" si="187"/>
        <v>-1</v>
      </c>
      <c r="BC118" s="27" t="str">
        <f t="shared" ca="1" si="188"/>
        <v>-</v>
      </c>
      <c r="BD118" s="27" t="str">
        <f t="shared" ca="1" si="188"/>
        <v>-</v>
      </c>
      <c r="BE118" s="27" t="str">
        <f t="shared" ca="1" si="188"/>
        <v>-</v>
      </c>
      <c r="BF118" s="27" t="str">
        <f t="shared" ca="1" si="188"/>
        <v>-</v>
      </c>
      <c r="BG118" s="27" t="str">
        <f t="shared" ca="1" si="188"/>
        <v>-</v>
      </c>
      <c r="BH118" s="27">
        <f t="shared" ca="1" si="216"/>
        <v>0.3</v>
      </c>
      <c r="BI118" s="27">
        <f t="shared" ca="1" si="216"/>
        <v>0.7</v>
      </c>
      <c r="BJ118" s="27">
        <f t="shared" ca="1" si="216"/>
        <v>-0.4</v>
      </c>
      <c r="BK118" s="27">
        <f t="shared" ca="1" si="216"/>
        <v>1.5</v>
      </c>
      <c r="BL118" s="27" t="str">
        <f t="shared" ca="1" si="218"/>
        <v>-</v>
      </c>
      <c r="BM118" s="27" t="str">
        <f t="shared" ca="1" si="218"/>
        <v>-</v>
      </c>
      <c r="BN118" s="27">
        <f t="shared" ca="1" si="211"/>
        <v>12</v>
      </c>
      <c r="BO118" s="27">
        <f t="shared" ca="1" si="211"/>
        <v>12</v>
      </c>
      <c r="BP118" s="27">
        <f t="shared" ca="1" si="211"/>
        <v>144</v>
      </c>
      <c r="BQ118" s="27">
        <f t="shared" ca="1" si="211"/>
        <v>144</v>
      </c>
      <c r="BR118" s="27" t="str">
        <f t="shared" ca="1" si="211"/>
        <v>-</v>
      </c>
      <c r="BS118" s="27" t="str">
        <f t="shared" ca="1" si="211"/>
        <v>-</v>
      </c>
      <c r="BT118" s="27" t="str">
        <f t="shared" ca="1" si="211"/>
        <v>-</v>
      </c>
      <c r="BU118" s="27" t="str">
        <f t="shared" ca="1" si="211"/>
        <v>-</v>
      </c>
      <c r="BV118" s="27" t="str">
        <f t="shared" ca="1" si="211"/>
        <v>-</v>
      </c>
      <c r="BW118" s="27" t="str">
        <f t="shared" ca="1" si="211"/>
        <v>-</v>
      </c>
      <c r="BX118" s="27" t="str">
        <f t="shared" ca="1" si="211"/>
        <v>-</v>
      </c>
      <c r="BY118" s="27" t="str">
        <f t="shared" ca="1" si="211"/>
        <v>-</v>
      </c>
      <c r="BZ118" s="27" t="str">
        <f t="shared" ca="1" si="211"/>
        <v>-</v>
      </c>
      <c r="CA118" s="27">
        <f t="shared" ca="1" si="211"/>
        <v>5</v>
      </c>
      <c r="CB118" s="27" t="str">
        <f t="shared" ca="1" si="211"/>
        <v>-</v>
      </c>
      <c r="CC118" s="27" t="str">
        <f t="shared" ca="1" si="211"/>
        <v>-</v>
      </c>
      <c r="CD118" s="27" t="str">
        <f t="shared" ca="1" si="212"/>
        <v>-</v>
      </c>
      <c r="CE118" s="27" t="str">
        <f t="shared" ca="1" si="212"/>
        <v>-</v>
      </c>
      <c r="CF118" s="27" t="str">
        <f t="shared" ca="1" si="212"/>
        <v>-</v>
      </c>
      <c r="CG118" s="27" t="str">
        <f t="shared" ca="1" si="212"/>
        <v>-</v>
      </c>
      <c r="CH118" s="27">
        <f t="shared" ca="1" si="212"/>
        <v>0</v>
      </c>
      <c r="CI118" s="27" t="str">
        <f t="shared" ca="1" si="212"/>
        <v>-</v>
      </c>
      <c r="CJ118" s="27">
        <f t="shared" ca="1" si="212"/>
        <v>1</v>
      </c>
      <c r="CK118" s="27">
        <f t="shared" ca="1" si="212"/>
        <v>0</v>
      </c>
      <c r="CL118" s="27">
        <f t="shared" ca="1" si="212"/>
        <v>1</v>
      </c>
      <c r="CM118" s="27">
        <f t="shared" ca="1" si="212"/>
        <v>1</v>
      </c>
      <c r="CN118" s="27">
        <f t="shared" ca="1" si="213"/>
        <v>1</v>
      </c>
      <c r="CO118" s="27">
        <f t="shared" ca="1" si="213"/>
        <v>0</v>
      </c>
      <c r="CP118" s="27">
        <f t="shared" ca="1" si="213"/>
        <v>0</v>
      </c>
      <c r="CQ118" s="27">
        <f t="shared" ca="1" si="213"/>
        <v>0</v>
      </c>
      <c r="CR118" s="27">
        <f t="shared" ca="1" si="213"/>
        <v>-1.29</v>
      </c>
      <c r="CS118" s="27">
        <f t="shared" ca="1" si="213"/>
        <v>0.95</v>
      </c>
      <c r="CT118" s="27">
        <f t="shared" ca="1" si="213"/>
        <v>-1.67</v>
      </c>
      <c r="CU118" s="27">
        <f t="shared" ca="1" si="213"/>
        <v>0.05</v>
      </c>
      <c r="CV118" s="27">
        <f t="shared" ca="1" si="213"/>
        <v>0.22</v>
      </c>
      <c r="CW118" s="27">
        <f t="shared" ca="1" si="213"/>
        <v>-0.37</v>
      </c>
      <c r="CX118" s="27">
        <f t="shared" ca="1" si="213"/>
        <v>0</v>
      </c>
      <c r="CY118" s="27">
        <f t="shared" ca="1" si="213"/>
        <v>1</v>
      </c>
      <c r="CZ118" s="27">
        <f t="shared" ca="1" si="222"/>
        <v>0</v>
      </c>
      <c r="DA118" s="27">
        <f t="shared" ca="1" si="222"/>
        <v>0</v>
      </c>
      <c r="DB118" s="27">
        <f t="shared" ca="1" si="222"/>
        <v>0</v>
      </c>
      <c r="DC118" s="27">
        <f t="shared" ca="1" si="222"/>
        <v>0</v>
      </c>
      <c r="DD118" s="27">
        <f t="shared" ca="1" si="222"/>
        <v>0</v>
      </c>
      <c r="DE118" s="27">
        <f t="shared" ca="1" si="222"/>
        <v>0</v>
      </c>
      <c r="DF118" s="27">
        <f t="shared" ca="1" si="222"/>
        <v>0</v>
      </c>
      <c r="DG118" s="27" t="str">
        <f t="shared" ca="1" si="219"/>
        <v>-</v>
      </c>
      <c r="DH118" s="27" t="str">
        <f t="shared" ca="1" si="219"/>
        <v>-</v>
      </c>
      <c r="DI118" s="27" t="str">
        <f t="shared" ca="1" si="219"/>
        <v>-</v>
      </c>
      <c r="DJ118" s="27" t="str">
        <f t="shared" ca="1" si="219"/>
        <v>-</v>
      </c>
      <c r="DK118" s="27" t="str">
        <f t="shared" ca="1" si="219"/>
        <v>-</v>
      </c>
      <c r="DL118" s="27" t="str">
        <f t="shared" ca="1" si="207"/>
        <v>-</v>
      </c>
      <c r="DM118" s="27" t="b">
        <f t="shared" ca="1" si="207"/>
        <v>0</v>
      </c>
      <c r="DN118" s="27" t="b">
        <f t="shared" ca="1" si="207"/>
        <v>0</v>
      </c>
      <c r="DO118" s="27" t="b">
        <f t="shared" ca="1" si="207"/>
        <v>1</v>
      </c>
      <c r="DP118" s="27">
        <f t="shared" ca="1" si="207"/>
        <v>0</v>
      </c>
      <c r="DQ118" s="27" t="str">
        <f t="shared" ca="1" si="207"/>
        <v>-</v>
      </c>
      <c r="DR118" s="27" t="str">
        <f t="shared" ca="1" si="207"/>
        <v>-</v>
      </c>
      <c r="DS118" s="27" t="str">
        <f t="shared" ca="1" si="207"/>
        <v>-</v>
      </c>
      <c r="DT118" s="27" t="str">
        <f t="shared" ca="1" si="207"/>
        <v>-</v>
      </c>
      <c r="DU118" s="27" t="str">
        <f t="shared" ca="1" si="207"/>
        <v>-</v>
      </c>
      <c r="DV118" s="27" t="b">
        <f t="shared" ca="1" si="207"/>
        <v>1</v>
      </c>
      <c r="DW118" s="27" t="str">
        <f t="shared" ca="1" si="207"/>
        <v>-</v>
      </c>
      <c r="DX118" s="27">
        <f t="shared" ca="1" si="207"/>
        <v>0.99</v>
      </c>
      <c r="DY118" s="27" t="str">
        <f t="shared" ca="1" si="207"/>
        <v>-</v>
      </c>
      <c r="DZ118" s="27" t="str">
        <f t="shared" ca="1" si="207"/>
        <v>-</v>
      </c>
      <c r="EA118" s="27" t="str">
        <f t="shared" ca="1" si="220"/>
        <v>-</v>
      </c>
      <c r="EB118" s="27" t="str">
        <f t="shared" ca="1" si="220"/>
        <v>-</v>
      </c>
      <c r="EC118" s="27">
        <f t="shared" ca="1" si="220"/>
        <v>1</v>
      </c>
      <c r="ED118" s="27">
        <f t="shared" ca="1" si="220"/>
        <v>0</v>
      </c>
      <c r="EE118" s="27">
        <f t="shared" ca="1" si="220"/>
        <v>1</v>
      </c>
      <c r="EF118" s="27">
        <f t="shared" ca="1" si="220"/>
        <v>1</v>
      </c>
      <c r="EG118" s="27">
        <f t="shared" ca="1" si="220"/>
        <v>0</v>
      </c>
      <c r="EH118" s="27" t="str">
        <f t="shared" ca="1" si="220"/>
        <v>-</v>
      </c>
      <c r="EI118" s="27" t="str">
        <f t="shared" ca="1" si="220"/>
        <v>-</v>
      </c>
      <c r="EJ118" s="27" t="str">
        <f t="shared" ca="1" si="220"/>
        <v>-</v>
      </c>
      <c r="EK118" s="27" t="str">
        <f t="shared" ca="1" si="220"/>
        <v>-</v>
      </c>
      <c r="EL118" s="27">
        <f t="shared" ca="1" si="221"/>
        <v>1</v>
      </c>
      <c r="EM118" s="27">
        <f t="shared" ca="1" si="221"/>
        <v>1</v>
      </c>
      <c r="EN118" s="27">
        <f t="shared" ca="1" si="221"/>
        <v>1</v>
      </c>
      <c r="EO118" s="27">
        <f t="shared" ca="1" si="221"/>
        <v>0</v>
      </c>
      <c r="EP118" s="27" t="str">
        <f t="shared" ca="1" si="221"/>
        <v>-</v>
      </c>
      <c r="EQ118" s="27" t="str">
        <f t="shared" ca="1" si="221"/>
        <v>-</v>
      </c>
      <c r="ER118" s="27">
        <f t="shared" ca="1" si="221"/>
        <v>0</v>
      </c>
      <c r="ES118" s="27">
        <f t="shared" ca="1" si="221"/>
        <v>0</v>
      </c>
      <c r="ET118" s="34">
        <v>0</v>
      </c>
    </row>
    <row r="119" spans="1:150" outlineLevel="3">
      <c r="A119" s="31">
        <f t="shared" si="148"/>
        <v>114</v>
      </c>
      <c r="B119" s="37">
        <f>$A85</f>
        <v>80</v>
      </c>
      <c r="C119" s="26">
        <f>C71</f>
        <v>20</v>
      </c>
      <c r="D119" t="b">
        <f t="shared" ref="D119:E120" ca="1" si="223">OFFSET(D$5,$B119,0)</f>
        <v>1</v>
      </c>
      <c r="E119" t="b">
        <f t="shared" ca="1" si="223"/>
        <v>0</v>
      </c>
      <c r="F119" t="b">
        <f t="shared" ref="F119:F120" ca="1" si="224">$D119</f>
        <v>1</v>
      </c>
      <c r="H119" s="47" t="str">
        <f>"BBT Scan2 to include in Exp"&amp;$C119&amp;"-1 report"</f>
        <v>BBT Scan2 to include in Exp20-1 report</v>
      </c>
      <c r="I119" s="13" t="str">
        <f ca="1">IF(MATCH(H119,H$5:H119,0)=(COUNTA(H$5:H119)),"-","Dup")</f>
        <v>-</v>
      </c>
      <c r="J119" s="27" t="str">
        <f t="shared" ca="1" si="151"/>
        <v>-</v>
      </c>
      <c r="K119" s="27" t="str">
        <f t="shared" ca="1" si="151"/>
        <v>-</v>
      </c>
      <c r="L119" s="27" t="str">
        <f t="shared" ref="L119:BM120" ca="1" si="225">OFFSET(L$5,$B119,0)</f>
        <v>-</v>
      </c>
      <c r="M119" s="27" t="str">
        <f t="shared" ca="1" si="225"/>
        <v>-</v>
      </c>
      <c r="N119" s="27" t="str">
        <f t="shared" ca="1" si="225"/>
        <v>-</v>
      </c>
      <c r="O119" s="27" t="str">
        <f t="shared" ca="1" si="225"/>
        <v>-</v>
      </c>
      <c r="P119" s="27" t="str">
        <f t="shared" ca="1" si="225"/>
        <v>-</v>
      </c>
      <c r="Q119" s="27">
        <f t="shared" ca="1" si="225"/>
        <v>0</v>
      </c>
      <c r="R119" s="27">
        <f t="shared" ca="1" si="225"/>
        <v>0</v>
      </c>
      <c r="S119" s="27" t="str">
        <f t="shared" ca="1" si="225"/>
        <v>-</v>
      </c>
      <c r="T119" s="27" t="str">
        <f t="shared" ca="1" si="225"/>
        <v>-</v>
      </c>
      <c r="U119" s="27" t="str">
        <f t="shared" ca="1" si="225"/>
        <v>-</v>
      </c>
      <c r="V119" s="27">
        <f t="shared" ca="1" si="225"/>
        <v>1</v>
      </c>
      <c r="W119" s="27">
        <f t="shared" ca="1" si="225"/>
        <v>1</v>
      </c>
      <c r="X119" s="27" t="str">
        <f t="shared" ca="1" si="225"/>
        <v>-</v>
      </c>
      <c r="Y119" s="27" t="str">
        <f t="shared" ca="1" si="225"/>
        <v>-</v>
      </c>
      <c r="Z119" s="27" t="str">
        <f t="shared" ca="1" si="225"/>
        <v>-</v>
      </c>
      <c r="AA119" s="27" t="str">
        <f t="shared" ca="1" si="225"/>
        <v>-</v>
      </c>
      <c r="AB119" s="27" t="str">
        <f t="shared" ca="1" si="225"/>
        <v>-</v>
      </c>
      <c r="AC119" s="27">
        <f t="shared" ca="1" si="225"/>
        <v>1</v>
      </c>
      <c r="AD119" s="27" t="str">
        <f t="shared" ca="1" si="225"/>
        <v>-</v>
      </c>
      <c r="AE119" s="27" t="str">
        <f t="shared" ca="1" si="225"/>
        <v>-</v>
      </c>
      <c r="AF119" s="27" t="str">
        <f t="shared" ca="1" si="225"/>
        <v>-</v>
      </c>
      <c r="AG119" s="27" t="str">
        <f t="shared" ca="1" si="225"/>
        <v>-</v>
      </c>
      <c r="AH119" s="27" t="str">
        <f t="shared" ca="1" si="225"/>
        <v>-</v>
      </c>
      <c r="AI119" s="27" t="str">
        <f t="shared" ca="1" si="225"/>
        <v>-</v>
      </c>
      <c r="AJ119" s="27" t="str">
        <f t="shared" ca="1" si="225"/>
        <v>-</v>
      </c>
      <c r="AK119" s="27" t="str">
        <f t="shared" ca="1" si="225"/>
        <v>-</v>
      </c>
      <c r="AL119" s="27" t="str">
        <f t="shared" ca="1" si="225"/>
        <v>-</v>
      </c>
      <c r="AM119" s="27" t="str">
        <f t="shared" ca="1" si="225"/>
        <v>-</v>
      </c>
      <c r="AN119" s="27" t="str">
        <f t="shared" ca="1" si="225"/>
        <v>-</v>
      </c>
      <c r="AO119" s="27" t="str">
        <f t="shared" ca="1" si="225"/>
        <v>-</v>
      </c>
      <c r="AP119" s="27" t="str">
        <f t="shared" ca="1" si="225"/>
        <v>-</v>
      </c>
      <c r="AQ119" s="27" t="str">
        <f t="shared" ca="1" si="225"/>
        <v>-</v>
      </c>
      <c r="AR119" s="27" t="str">
        <f t="shared" ca="1" si="225"/>
        <v>-</v>
      </c>
      <c r="AS119" s="27" t="str">
        <f t="shared" ca="1" si="225"/>
        <v>-</v>
      </c>
      <c r="AT119" s="27" t="str">
        <f t="shared" ca="1" si="225"/>
        <v>-</v>
      </c>
      <c r="AU119" s="27" t="str">
        <f t="shared" ca="1" si="225"/>
        <v>-</v>
      </c>
      <c r="AV119" s="27" t="str">
        <f t="shared" ca="1" si="225"/>
        <v>-</v>
      </c>
      <c r="AW119" s="27" t="str">
        <f t="shared" ca="1" si="225"/>
        <v>-</v>
      </c>
      <c r="AX119" s="26">
        <v>1</v>
      </c>
      <c r="AY119" s="26">
        <v>1</v>
      </c>
      <c r="AZ119" s="27">
        <f t="shared" ca="1" si="187"/>
        <v>0</v>
      </c>
      <c r="BA119" s="27">
        <f t="shared" ca="1" si="187"/>
        <v>1</v>
      </c>
      <c r="BB119" s="27">
        <f t="shared" ca="1" si="187"/>
        <v>-1</v>
      </c>
      <c r="BC119" s="27" t="str">
        <f t="shared" ca="1" si="225"/>
        <v>-</v>
      </c>
      <c r="BD119" s="27" t="str">
        <f t="shared" ca="1" si="225"/>
        <v>-</v>
      </c>
      <c r="BE119" s="27" t="str">
        <f t="shared" ca="1" si="225"/>
        <v>-</v>
      </c>
      <c r="BF119" s="27" t="str">
        <f t="shared" ca="1" si="225"/>
        <v>-</v>
      </c>
      <c r="BG119" s="27" t="str">
        <f t="shared" ca="1" si="225"/>
        <v>-</v>
      </c>
      <c r="BH119" s="27">
        <f t="shared" ca="1" si="216"/>
        <v>0.3</v>
      </c>
      <c r="BI119" s="27">
        <f t="shared" ca="1" si="216"/>
        <v>0.7</v>
      </c>
      <c r="BJ119" s="27">
        <f t="shared" ca="1" si="216"/>
        <v>-0.2</v>
      </c>
      <c r="BK119" s="27">
        <f t="shared" ca="1" si="216"/>
        <v>1.4</v>
      </c>
      <c r="BL119" s="27" t="str">
        <f t="shared" ca="1" si="225"/>
        <v>-</v>
      </c>
      <c r="BM119" s="27" t="str">
        <f t="shared" ca="1" si="225"/>
        <v>-</v>
      </c>
      <c r="BN119" s="27">
        <f t="shared" ref="BN119:CM120" ca="1" si="226">OFFSET(BN$5,$B119,0)</f>
        <v>0</v>
      </c>
      <c r="BO119" s="27">
        <f t="shared" ca="1" si="226"/>
        <v>0</v>
      </c>
      <c r="BP119" s="27">
        <f t="shared" ca="1" si="226"/>
        <v>0</v>
      </c>
      <c r="BQ119" s="27">
        <f t="shared" ca="1" si="226"/>
        <v>0</v>
      </c>
      <c r="BR119" s="27" t="str">
        <f t="shared" ca="1" si="226"/>
        <v>-</v>
      </c>
      <c r="BS119" s="27" t="str">
        <f t="shared" ca="1" si="226"/>
        <v>-</v>
      </c>
      <c r="BT119" s="27" t="str">
        <f t="shared" ca="1" si="226"/>
        <v>-</v>
      </c>
      <c r="BU119" s="27" t="str">
        <f t="shared" ca="1" si="226"/>
        <v>-</v>
      </c>
      <c r="BV119" s="27" t="str">
        <f t="shared" ca="1" si="226"/>
        <v>-</v>
      </c>
      <c r="BW119" s="27" t="str">
        <f t="shared" ca="1" si="226"/>
        <v>-</v>
      </c>
      <c r="BX119" s="27" t="str">
        <f t="shared" ca="1" si="226"/>
        <v>-</v>
      </c>
      <c r="BY119" s="27" t="str">
        <f t="shared" ca="1" si="226"/>
        <v>-</v>
      </c>
      <c r="BZ119" s="27" t="str">
        <f t="shared" ca="1" si="226"/>
        <v>-</v>
      </c>
      <c r="CA119" s="27">
        <f t="shared" ca="1" si="226"/>
        <v>2</v>
      </c>
      <c r="CB119" s="27" t="str">
        <f t="shared" ca="1" si="226"/>
        <v>-</v>
      </c>
      <c r="CC119" s="27" t="str">
        <f t="shared" ca="1" si="226"/>
        <v>-</v>
      </c>
      <c r="CD119" s="27" t="str">
        <f t="shared" ca="1" si="226"/>
        <v>-</v>
      </c>
      <c r="CE119" s="27" t="str">
        <f t="shared" ca="1" si="226"/>
        <v>-</v>
      </c>
      <c r="CF119" s="27" t="b">
        <f t="shared" ca="1" si="226"/>
        <v>1</v>
      </c>
      <c r="CG119" s="27" t="str">
        <f t="shared" ca="1" si="226"/>
        <v>-</v>
      </c>
      <c r="CH119" s="27">
        <f t="shared" ca="1" si="226"/>
        <v>0</v>
      </c>
      <c r="CI119" s="27" t="str">
        <f t="shared" ca="1" si="226"/>
        <v>-</v>
      </c>
      <c r="CJ119" s="27">
        <f t="shared" ca="1" si="226"/>
        <v>1</v>
      </c>
      <c r="CK119" s="27">
        <f t="shared" ca="1" si="226"/>
        <v>0</v>
      </c>
      <c r="CL119" s="27">
        <f t="shared" ca="1" si="226"/>
        <v>1</v>
      </c>
      <c r="CM119" s="27">
        <f t="shared" ca="1" si="226"/>
        <v>1</v>
      </c>
      <c r="CN119" s="27">
        <f t="shared" ca="1" si="213"/>
        <v>1</v>
      </c>
      <c r="CO119" s="27">
        <f t="shared" ca="1" si="213"/>
        <v>0</v>
      </c>
      <c r="CP119" s="27">
        <f t="shared" ca="1" si="213"/>
        <v>0</v>
      </c>
      <c r="CQ119" s="27">
        <f t="shared" ca="1" si="213"/>
        <v>0</v>
      </c>
      <c r="CR119" s="27">
        <f t="shared" ca="1" si="213"/>
        <v>-0.04</v>
      </c>
      <c r="CS119" s="27">
        <f t="shared" ca="1" si="213"/>
        <v>0.96</v>
      </c>
      <c r="CT119" s="27">
        <f t="shared" ca="1" si="213"/>
        <v>1.8</v>
      </c>
      <c r="CU119" s="27">
        <f t="shared" ca="1" si="213"/>
        <v>0.64</v>
      </c>
      <c r="CV119" s="27">
        <f t="shared" ca="1" si="213"/>
        <v>0.21</v>
      </c>
      <c r="CW119" s="27">
        <f t="shared" ca="1" si="213"/>
        <v>0.19</v>
      </c>
      <c r="CX119" s="27">
        <f t="shared" ca="1" si="213"/>
        <v>0</v>
      </c>
      <c r="CY119" s="27">
        <f t="shared" ca="1" si="213"/>
        <v>1</v>
      </c>
      <c r="CZ119" s="27">
        <f t="shared" ca="1" si="222"/>
        <v>0</v>
      </c>
      <c r="DA119" s="27">
        <f t="shared" ca="1" si="222"/>
        <v>0</v>
      </c>
      <c r="DB119" s="27">
        <f t="shared" ca="1" si="222"/>
        <v>0</v>
      </c>
      <c r="DC119" s="27">
        <f t="shared" ca="1" si="222"/>
        <v>0</v>
      </c>
      <c r="DD119" s="27">
        <f t="shared" ca="1" si="222"/>
        <v>0</v>
      </c>
      <c r="DE119" s="27">
        <f t="shared" ca="1" si="222"/>
        <v>0</v>
      </c>
      <c r="DF119" s="27">
        <f t="shared" ca="1" si="222"/>
        <v>0</v>
      </c>
      <c r="DG119" s="27" t="str">
        <f t="shared" ref="DG119:DU120" ca="1" si="227">OFFSET(DG$5,$B119,0)</f>
        <v>-</v>
      </c>
      <c r="DH119" s="27" t="str">
        <f t="shared" ca="1" si="227"/>
        <v>-</v>
      </c>
      <c r="DI119" s="27" t="str">
        <f t="shared" ca="1" si="227"/>
        <v>-</v>
      </c>
      <c r="DJ119" s="27" t="str">
        <f t="shared" ca="1" si="227"/>
        <v>-</v>
      </c>
      <c r="DK119" s="27" t="str">
        <f t="shared" ca="1" si="227"/>
        <v>-</v>
      </c>
      <c r="DL119" s="27" t="str">
        <f t="shared" ca="1" si="227"/>
        <v>-</v>
      </c>
      <c r="DM119" s="27" t="b">
        <f t="shared" ca="1" si="227"/>
        <v>1</v>
      </c>
      <c r="DN119" s="27" t="b">
        <f t="shared" ca="1" si="227"/>
        <v>0</v>
      </c>
      <c r="DO119" s="27" t="b">
        <f t="shared" ca="1" si="227"/>
        <v>0</v>
      </c>
      <c r="DP119" s="27">
        <f t="shared" ca="1" si="227"/>
        <v>1</v>
      </c>
      <c r="DQ119" s="27" t="str">
        <f t="shared" ca="1" si="227"/>
        <v>-</v>
      </c>
      <c r="DR119" s="27" t="str">
        <f t="shared" ca="1" si="227"/>
        <v>-</v>
      </c>
      <c r="DS119" s="27" t="str">
        <f t="shared" ca="1" si="227"/>
        <v>-</v>
      </c>
      <c r="DT119" s="27" t="str">
        <f t="shared" ca="1" si="227"/>
        <v>-</v>
      </c>
      <c r="DU119" s="27" t="str">
        <f t="shared" ca="1" si="227"/>
        <v>-</v>
      </c>
      <c r="DV119" s="27" t="b">
        <f t="shared" ref="DL119:DZ120" ca="1" si="228">OFFSET(DV$5,$B119,0)</f>
        <v>1</v>
      </c>
      <c r="DW119" s="27" t="str">
        <f t="shared" ca="1" si="228"/>
        <v>-</v>
      </c>
      <c r="DX119" s="27">
        <f t="shared" ca="1" si="228"/>
        <v>0</v>
      </c>
      <c r="DY119" s="27" t="str">
        <f t="shared" ca="1" si="228"/>
        <v>-</v>
      </c>
      <c r="DZ119" s="27" t="str">
        <f t="shared" ca="1" si="228"/>
        <v>-</v>
      </c>
      <c r="EA119" s="27">
        <f t="shared" ref="EA119:EJ120" ca="1" si="229">OFFSET(EA$5,$B119,0)</f>
        <v>500</v>
      </c>
      <c r="EB119" s="27">
        <f t="shared" ca="1" si="229"/>
        <v>500</v>
      </c>
      <c r="EC119" s="27">
        <f t="shared" ca="1" si="229"/>
        <v>1</v>
      </c>
      <c r="ED119" s="27">
        <f t="shared" ca="1" si="229"/>
        <v>0</v>
      </c>
      <c r="EE119" s="27">
        <f t="shared" ca="1" si="229"/>
        <v>1</v>
      </c>
      <c r="EF119" s="27">
        <f t="shared" ca="1" si="229"/>
        <v>1</v>
      </c>
      <c r="EG119" s="27">
        <f t="shared" ca="1" si="229"/>
        <v>0</v>
      </c>
      <c r="EH119" s="27" t="str">
        <f t="shared" ca="1" si="229"/>
        <v>-</v>
      </c>
      <c r="EI119" s="27" t="str">
        <f t="shared" ca="1" si="229"/>
        <v>-</v>
      </c>
      <c r="EJ119" s="27" t="str">
        <f t="shared" ca="1" si="229"/>
        <v>-</v>
      </c>
      <c r="EK119" s="27" t="str">
        <f t="shared" ca="1" si="220"/>
        <v>-</v>
      </c>
      <c r="EL119" s="27">
        <f t="shared" ca="1" si="220"/>
        <v>1</v>
      </c>
      <c r="EM119" s="27">
        <f t="shared" ca="1" si="220"/>
        <v>1</v>
      </c>
      <c r="EN119" s="27">
        <f t="shared" ca="1" si="220"/>
        <v>1</v>
      </c>
      <c r="EO119" s="27">
        <f t="shared" ca="1" si="220"/>
        <v>0</v>
      </c>
      <c r="EP119" s="27" t="str">
        <f t="shared" ca="1" si="220"/>
        <v>-</v>
      </c>
      <c r="EQ119" s="27" t="str">
        <f t="shared" ca="1" si="221"/>
        <v>-</v>
      </c>
      <c r="ER119" s="27">
        <f t="shared" ca="1" si="221"/>
        <v>0</v>
      </c>
      <c r="ES119" s="27">
        <f t="shared" ca="1" si="221"/>
        <v>0</v>
      </c>
      <c r="ET119" s="34">
        <v>0</v>
      </c>
    </row>
    <row r="120" spans="1:150" outlineLevel="3">
      <c r="A120" s="31">
        <f t="shared" si="148"/>
        <v>115</v>
      </c>
      <c r="B120" s="37">
        <f>$A85</f>
        <v>80</v>
      </c>
      <c r="C120" s="26">
        <f ca="1">C107</f>
        <v>20</v>
      </c>
      <c r="D120" t="b">
        <f t="shared" ca="1" si="223"/>
        <v>1</v>
      </c>
      <c r="E120" t="b">
        <f t="shared" ca="1" si="223"/>
        <v>0</v>
      </c>
      <c r="F120" t="b">
        <f t="shared" ca="1" si="224"/>
        <v>1</v>
      </c>
      <c r="H120" s="47" t="str">
        <f ca="1">"BBT Scan2 to include in Exp"&amp;$C120&amp;"-2 report"</f>
        <v>BBT Scan2 to include in Exp20-2 report</v>
      </c>
      <c r="I120" s="13" t="str">
        <f ca="1">IF(MATCH(H120,H$5:H120,0)=(COUNTA(H$5:H120)),"-","Dup")</f>
        <v>-</v>
      </c>
      <c r="J120" s="27" t="str">
        <f t="shared" ca="1" si="151"/>
        <v>-</v>
      </c>
      <c r="K120" s="27" t="str">
        <f t="shared" ca="1" si="151"/>
        <v>-</v>
      </c>
      <c r="L120" s="27" t="str">
        <f t="shared" ca="1" si="225"/>
        <v>-</v>
      </c>
      <c r="M120" s="27" t="str">
        <f t="shared" ca="1" si="225"/>
        <v>-</v>
      </c>
      <c r="N120" s="27" t="str">
        <f t="shared" ca="1" si="225"/>
        <v>-</v>
      </c>
      <c r="O120" s="27" t="str">
        <f t="shared" ca="1" si="225"/>
        <v>-</v>
      </c>
      <c r="P120" s="27" t="str">
        <f t="shared" ca="1" si="225"/>
        <v>-</v>
      </c>
      <c r="Q120" s="27">
        <f t="shared" ca="1" si="225"/>
        <v>0</v>
      </c>
      <c r="R120" s="27">
        <f t="shared" ca="1" si="225"/>
        <v>0</v>
      </c>
      <c r="S120" s="27" t="str">
        <f t="shared" ca="1" si="225"/>
        <v>-</v>
      </c>
      <c r="T120" s="27" t="str">
        <f t="shared" ca="1" si="225"/>
        <v>-</v>
      </c>
      <c r="U120" s="27" t="str">
        <f t="shared" ca="1" si="225"/>
        <v>-</v>
      </c>
      <c r="V120" s="27">
        <f t="shared" ca="1" si="225"/>
        <v>1</v>
      </c>
      <c r="W120" s="27">
        <f t="shared" ca="1" si="225"/>
        <v>1</v>
      </c>
      <c r="X120" s="27" t="str">
        <f t="shared" ca="1" si="225"/>
        <v>-</v>
      </c>
      <c r="Y120" s="27" t="str">
        <f t="shared" ca="1" si="225"/>
        <v>-</v>
      </c>
      <c r="Z120" s="27" t="str">
        <f t="shared" ca="1" si="225"/>
        <v>-</v>
      </c>
      <c r="AA120" s="27" t="str">
        <f t="shared" ca="1" si="225"/>
        <v>-</v>
      </c>
      <c r="AB120" s="27" t="str">
        <f t="shared" ca="1" si="225"/>
        <v>-</v>
      </c>
      <c r="AC120" s="27">
        <f t="shared" ca="1" si="225"/>
        <v>1</v>
      </c>
      <c r="AD120" s="27" t="str">
        <f t="shared" ca="1" si="225"/>
        <v>-</v>
      </c>
      <c r="AE120" s="27" t="str">
        <f t="shared" ca="1" si="225"/>
        <v>-</v>
      </c>
      <c r="AF120" s="27" t="str">
        <f t="shared" ca="1" si="225"/>
        <v>-</v>
      </c>
      <c r="AG120" s="27" t="str">
        <f t="shared" ca="1" si="225"/>
        <v>-</v>
      </c>
      <c r="AH120" s="27" t="str">
        <f t="shared" ca="1" si="225"/>
        <v>-</v>
      </c>
      <c r="AI120" s="27" t="str">
        <f t="shared" ca="1" si="225"/>
        <v>-</v>
      </c>
      <c r="AJ120" s="27" t="str">
        <f t="shared" ca="1" si="225"/>
        <v>-</v>
      </c>
      <c r="AK120" s="27" t="str">
        <f t="shared" ca="1" si="225"/>
        <v>-</v>
      </c>
      <c r="AL120" s="27" t="str">
        <f t="shared" ca="1" si="225"/>
        <v>-</v>
      </c>
      <c r="AM120" s="27" t="str">
        <f t="shared" ca="1" si="225"/>
        <v>-</v>
      </c>
      <c r="AN120" s="27" t="str">
        <f t="shared" ca="1" si="225"/>
        <v>-</v>
      </c>
      <c r="AO120" s="27" t="str">
        <f t="shared" ca="1" si="225"/>
        <v>-</v>
      </c>
      <c r="AP120" s="27" t="str">
        <f t="shared" ca="1" si="225"/>
        <v>-</v>
      </c>
      <c r="AQ120" s="27" t="str">
        <f t="shared" ca="1" si="225"/>
        <v>-</v>
      </c>
      <c r="AR120" s="27" t="str">
        <f t="shared" ca="1" si="225"/>
        <v>-</v>
      </c>
      <c r="AS120" s="27" t="str">
        <f t="shared" ca="1" si="225"/>
        <v>-</v>
      </c>
      <c r="AT120" s="27" t="str">
        <f t="shared" ca="1" si="225"/>
        <v>-</v>
      </c>
      <c r="AU120" s="27" t="str">
        <f t="shared" ca="1" si="225"/>
        <v>-</v>
      </c>
      <c r="AV120" s="27" t="str">
        <f t="shared" ca="1" si="225"/>
        <v>-</v>
      </c>
      <c r="AW120" s="27" t="str">
        <f t="shared" ca="1" si="225"/>
        <v>-</v>
      </c>
      <c r="AX120" s="26">
        <v>1</v>
      </c>
      <c r="AY120" s="26">
        <v>1</v>
      </c>
      <c r="AZ120" s="27">
        <f t="shared" ca="1" si="187"/>
        <v>0</v>
      </c>
      <c r="BA120" s="27">
        <f t="shared" ca="1" si="187"/>
        <v>1</v>
      </c>
      <c r="BB120" s="27">
        <f t="shared" ca="1" si="187"/>
        <v>-1</v>
      </c>
      <c r="BC120" s="27" t="str">
        <f t="shared" ca="1" si="225"/>
        <v>-</v>
      </c>
      <c r="BD120" s="27" t="str">
        <f t="shared" ca="1" si="225"/>
        <v>-</v>
      </c>
      <c r="BE120" s="27" t="str">
        <f t="shared" ca="1" si="225"/>
        <v>-</v>
      </c>
      <c r="BF120" s="27" t="str">
        <f t="shared" ca="1" si="225"/>
        <v>-</v>
      </c>
      <c r="BG120" s="27" t="str">
        <f t="shared" ca="1" si="225"/>
        <v>-</v>
      </c>
      <c r="BH120" s="27">
        <f t="shared" ca="1" si="216"/>
        <v>0.3</v>
      </c>
      <c r="BI120" s="27">
        <f t="shared" ca="1" si="216"/>
        <v>0.7</v>
      </c>
      <c r="BJ120" s="27">
        <f t="shared" ca="1" si="216"/>
        <v>-0.2</v>
      </c>
      <c r="BK120" s="27">
        <f t="shared" ca="1" si="216"/>
        <v>1.4</v>
      </c>
      <c r="BL120" s="27" t="str">
        <f t="shared" ca="1" si="225"/>
        <v>-</v>
      </c>
      <c r="BM120" s="27" t="str">
        <f t="shared" ca="1" si="225"/>
        <v>-</v>
      </c>
      <c r="BN120" s="27">
        <f t="shared" ca="1" si="226"/>
        <v>0</v>
      </c>
      <c r="BO120" s="27">
        <f t="shared" ca="1" si="226"/>
        <v>0</v>
      </c>
      <c r="BP120" s="27">
        <f t="shared" ca="1" si="226"/>
        <v>0</v>
      </c>
      <c r="BQ120" s="27">
        <f t="shared" ca="1" si="226"/>
        <v>0</v>
      </c>
      <c r="BR120" s="27" t="str">
        <f t="shared" ca="1" si="226"/>
        <v>-</v>
      </c>
      <c r="BS120" s="27" t="str">
        <f t="shared" ca="1" si="226"/>
        <v>-</v>
      </c>
      <c r="BT120" s="27" t="str">
        <f t="shared" ca="1" si="226"/>
        <v>-</v>
      </c>
      <c r="BU120" s="27" t="str">
        <f t="shared" ca="1" si="226"/>
        <v>-</v>
      </c>
      <c r="BV120" s="27" t="str">
        <f t="shared" ca="1" si="226"/>
        <v>-</v>
      </c>
      <c r="BW120" s="27" t="str">
        <f t="shared" ca="1" si="226"/>
        <v>-</v>
      </c>
      <c r="BX120" s="27" t="str">
        <f t="shared" ca="1" si="226"/>
        <v>-</v>
      </c>
      <c r="BY120" s="27" t="str">
        <f t="shared" ca="1" si="226"/>
        <v>-</v>
      </c>
      <c r="BZ120" s="27" t="str">
        <f t="shared" ca="1" si="226"/>
        <v>-</v>
      </c>
      <c r="CA120" s="27">
        <f t="shared" ca="1" si="226"/>
        <v>2</v>
      </c>
      <c r="CB120" s="27" t="str">
        <f t="shared" ca="1" si="226"/>
        <v>-</v>
      </c>
      <c r="CC120" s="27" t="str">
        <f t="shared" ca="1" si="226"/>
        <v>-</v>
      </c>
      <c r="CD120" s="27" t="str">
        <f t="shared" ca="1" si="226"/>
        <v>-</v>
      </c>
      <c r="CE120" s="27" t="str">
        <f t="shared" ca="1" si="226"/>
        <v>-</v>
      </c>
      <c r="CF120" s="27" t="b">
        <f t="shared" ca="1" si="226"/>
        <v>1</v>
      </c>
      <c r="CG120" s="27" t="str">
        <f t="shared" ca="1" si="226"/>
        <v>-</v>
      </c>
      <c r="CH120" s="27">
        <f t="shared" ca="1" si="226"/>
        <v>0</v>
      </c>
      <c r="CI120" s="27" t="str">
        <f t="shared" ca="1" si="226"/>
        <v>-</v>
      </c>
      <c r="CJ120" s="27">
        <f t="shared" ca="1" si="226"/>
        <v>1</v>
      </c>
      <c r="CK120" s="27">
        <f t="shared" ca="1" si="226"/>
        <v>0</v>
      </c>
      <c r="CL120" s="27">
        <f t="shared" ca="1" si="226"/>
        <v>1</v>
      </c>
      <c r="CM120" s="27">
        <f t="shared" ca="1" si="226"/>
        <v>1</v>
      </c>
      <c r="CN120" s="27">
        <f t="shared" ca="1" si="213"/>
        <v>1</v>
      </c>
      <c r="CO120" s="27">
        <f t="shared" ca="1" si="213"/>
        <v>0</v>
      </c>
      <c r="CP120" s="27">
        <f t="shared" ca="1" si="213"/>
        <v>0</v>
      </c>
      <c r="CQ120" s="27">
        <f t="shared" ca="1" si="213"/>
        <v>0</v>
      </c>
      <c r="CR120" s="27">
        <f t="shared" ca="1" si="213"/>
        <v>-0.04</v>
      </c>
      <c r="CS120" s="27">
        <f t="shared" ca="1" si="213"/>
        <v>0.96</v>
      </c>
      <c r="CT120" s="27">
        <f t="shared" ca="1" si="213"/>
        <v>1.8</v>
      </c>
      <c r="CU120" s="27">
        <f t="shared" ca="1" si="213"/>
        <v>0.64</v>
      </c>
      <c r="CV120" s="27">
        <f t="shared" ca="1" si="213"/>
        <v>0.21</v>
      </c>
      <c r="CW120" s="27">
        <f t="shared" ca="1" si="213"/>
        <v>0.19</v>
      </c>
      <c r="CX120" s="27">
        <f t="shared" ca="1" si="213"/>
        <v>0</v>
      </c>
      <c r="CY120" s="27">
        <f t="shared" ca="1" si="213"/>
        <v>1</v>
      </c>
      <c r="CZ120" s="27">
        <f t="shared" ca="1" si="222"/>
        <v>0</v>
      </c>
      <c r="DA120" s="27">
        <f t="shared" ca="1" si="222"/>
        <v>0</v>
      </c>
      <c r="DB120" s="27">
        <f t="shared" ca="1" si="222"/>
        <v>0</v>
      </c>
      <c r="DC120" s="27">
        <f t="shared" ca="1" si="222"/>
        <v>0</v>
      </c>
      <c r="DD120" s="27">
        <f t="shared" ca="1" si="222"/>
        <v>0</v>
      </c>
      <c r="DE120" s="27">
        <f t="shared" ca="1" si="222"/>
        <v>0</v>
      </c>
      <c r="DF120" s="27">
        <f t="shared" ca="1" si="222"/>
        <v>0</v>
      </c>
      <c r="DG120" s="27" t="str">
        <f t="shared" ca="1" si="227"/>
        <v>-</v>
      </c>
      <c r="DH120" s="27" t="str">
        <f t="shared" ca="1" si="227"/>
        <v>-</v>
      </c>
      <c r="DI120" s="27" t="str">
        <f t="shared" ca="1" si="227"/>
        <v>-</v>
      </c>
      <c r="DJ120" s="27" t="str">
        <f t="shared" ca="1" si="227"/>
        <v>-</v>
      </c>
      <c r="DK120" s="27" t="str">
        <f t="shared" ca="1" si="227"/>
        <v>-</v>
      </c>
      <c r="DL120" s="27" t="str">
        <f t="shared" ca="1" si="228"/>
        <v>-</v>
      </c>
      <c r="DM120" s="27" t="b">
        <f t="shared" ca="1" si="228"/>
        <v>1</v>
      </c>
      <c r="DN120" s="27" t="b">
        <f t="shared" ca="1" si="228"/>
        <v>0</v>
      </c>
      <c r="DO120" s="27" t="b">
        <f t="shared" ca="1" si="228"/>
        <v>0</v>
      </c>
      <c r="DP120" s="27">
        <f t="shared" ca="1" si="228"/>
        <v>1</v>
      </c>
      <c r="DQ120" s="27" t="str">
        <f t="shared" ca="1" si="228"/>
        <v>-</v>
      </c>
      <c r="DR120" s="27" t="str">
        <f t="shared" ca="1" si="228"/>
        <v>-</v>
      </c>
      <c r="DS120" s="27" t="str">
        <f t="shared" ca="1" si="228"/>
        <v>-</v>
      </c>
      <c r="DT120" s="27" t="str">
        <f t="shared" ca="1" si="228"/>
        <v>-</v>
      </c>
      <c r="DU120" s="27" t="str">
        <f t="shared" ca="1" si="228"/>
        <v>-</v>
      </c>
      <c r="DV120" s="27" t="b">
        <f t="shared" ca="1" si="228"/>
        <v>1</v>
      </c>
      <c r="DW120" s="27" t="str">
        <f t="shared" ca="1" si="228"/>
        <v>-</v>
      </c>
      <c r="DX120" s="27">
        <f t="shared" ca="1" si="228"/>
        <v>0</v>
      </c>
      <c r="DY120" s="27" t="str">
        <f t="shared" ca="1" si="228"/>
        <v>-</v>
      </c>
      <c r="DZ120" s="27" t="str">
        <f t="shared" ca="1" si="228"/>
        <v>-</v>
      </c>
      <c r="EA120" s="27">
        <f t="shared" ca="1" si="229"/>
        <v>500</v>
      </c>
      <c r="EB120" s="27">
        <f t="shared" ca="1" si="229"/>
        <v>500</v>
      </c>
      <c r="EC120" s="27">
        <f t="shared" ca="1" si="229"/>
        <v>1</v>
      </c>
      <c r="ED120" s="27">
        <f t="shared" ca="1" si="229"/>
        <v>0</v>
      </c>
      <c r="EE120" s="27">
        <f t="shared" ca="1" si="229"/>
        <v>1</v>
      </c>
      <c r="EF120" s="27">
        <f t="shared" ca="1" si="229"/>
        <v>1</v>
      </c>
      <c r="EG120" s="27">
        <f t="shared" ca="1" si="229"/>
        <v>0</v>
      </c>
      <c r="EH120" s="27" t="str">
        <f t="shared" ca="1" si="229"/>
        <v>-</v>
      </c>
      <c r="EI120" s="27" t="str">
        <f t="shared" ca="1" si="229"/>
        <v>-</v>
      </c>
      <c r="EJ120" s="27" t="str">
        <f t="shared" ca="1" si="229"/>
        <v>-</v>
      </c>
      <c r="EK120" s="27" t="str">
        <f t="shared" ca="1" si="221"/>
        <v>-</v>
      </c>
      <c r="EL120" s="27">
        <f t="shared" ca="1" si="221"/>
        <v>1</v>
      </c>
      <c r="EM120" s="27">
        <f t="shared" ca="1" si="221"/>
        <v>1</v>
      </c>
      <c r="EN120" s="27">
        <f t="shared" ca="1" si="221"/>
        <v>1</v>
      </c>
      <c r="EO120" s="27">
        <f t="shared" ca="1" si="221"/>
        <v>0</v>
      </c>
      <c r="EP120" s="27" t="str">
        <f t="shared" ca="1" si="221"/>
        <v>-</v>
      </c>
      <c r="EQ120" s="27" t="str">
        <f t="shared" ca="1" si="221"/>
        <v>-</v>
      </c>
      <c r="ER120" s="27">
        <f t="shared" ca="1" si="221"/>
        <v>0</v>
      </c>
      <c r="ES120" s="27">
        <f t="shared" ca="1" si="221"/>
        <v>0</v>
      </c>
      <c r="ET120" s="34">
        <v>0</v>
      </c>
    </row>
    <row r="121" spans="1:150">
      <c r="A121" s="31"/>
      <c r="B121" s="31"/>
      <c r="D121" t="b">
        <v>0</v>
      </c>
      <c r="E121" s="19"/>
      <c r="F121" s="19"/>
      <c r="H121" s="15" t="str">
        <f ca="1">"Exp4 Calibration check (F"&amp;3+IFERROR(1*$AP122,0)&amp;3+IFERROR(1*$AS122,0)&amp;"N"&amp;$AX122&amp;$AY122&amp;")"</f>
        <v>Exp4 Calibration check (F33N14)</v>
      </c>
      <c r="I121" s="13" t="str">
        <f ca="1">IF(MATCH(H121,H$5:H121,0)=(COUNTA(H$5:H121)),"-","Dup")</f>
        <v>-</v>
      </c>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34">
        <v>0</v>
      </c>
    </row>
    <row r="122" spans="1:150" outlineLevel="1">
      <c r="A122" s="31">
        <f t="shared" ref="A122:A169" si="230">ROW(A122)-5</f>
        <v>117</v>
      </c>
      <c r="B122" s="44">
        <f>$A$71</f>
        <v>66</v>
      </c>
      <c r="C122" s="26">
        <v>4</v>
      </c>
      <c r="D122" t="b">
        <f t="shared" ref="D122:F141" ca="1" si="231">OFFSET(D$5,$B122,0)</f>
        <v>0</v>
      </c>
      <c r="E122" t="b">
        <f t="shared" ca="1" si="231"/>
        <v>0</v>
      </c>
      <c r="F122" t="b">
        <f t="shared" ca="1" si="231"/>
        <v>0</v>
      </c>
      <c r="H122" s="26" t="str">
        <f ca="1">"00 Cal Check "&amp;d.RegionName&amp;IF($CA122&lt;3,"M-M","Mat")&amp;IF($CF122=TRUE,"&amp;BBT","")&amp;IF($DX122&lt;&gt;0,"-mate EL","")&amp;IF($DM122," Aut","")&amp;IF($DN122," Win","")&amp;IF($DO122," Spr","")&amp;" Scan "&amp;$DP122&amp;" (F"&amp;3+IFERROR(1*$AP122,0)&amp;3+IFERROR(1*$AS122,0)&amp;"N"&amp;$AX122&amp;$AY122&amp;")"</f>
        <v>00 Cal Check CWM M-M Aut Scan 3 (F33N14)</v>
      </c>
      <c r="I122" s="13" t="str">
        <f ca="1">IF(MATCH(H122,H$5:H122,0)=(COUNTA(H$5:H122)),"-","Dup")</f>
        <v>-</v>
      </c>
      <c r="J122" s="27" t="str">
        <f t="shared" ref="J122:K141" ca="1" si="232">OFFSET(J$5,$B122,0)</f>
        <v>-</v>
      </c>
      <c r="K122" s="27" t="str">
        <f t="shared" ca="1" si="232"/>
        <v>-</v>
      </c>
      <c r="L122" s="26" t="b">
        <v>1</v>
      </c>
      <c r="M122" s="18" t="str">
        <f t="shared" ref="M122" si="233">M$6</f>
        <v>-</v>
      </c>
      <c r="N122" s="26" t="b">
        <v>1</v>
      </c>
      <c r="O122" s="26" t="b">
        <v>1</v>
      </c>
      <c r="P122" s="26" t="b">
        <v>1</v>
      </c>
      <c r="Q122" s="26">
        <v>0</v>
      </c>
      <c r="R122" s="26">
        <v>0</v>
      </c>
      <c r="S122" s="27" t="str">
        <f t="shared" ref="S122:AB131" ca="1" si="234">OFFSET(S$5,$B122,0)</f>
        <v>-</v>
      </c>
      <c r="T122" s="27" t="str">
        <f t="shared" ca="1" si="234"/>
        <v>-</v>
      </c>
      <c r="U122" s="27" t="str">
        <f t="shared" ca="1" si="234"/>
        <v>-</v>
      </c>
      <c r="V122" s="27">
        <f t="shared" ca="1" si="234"/>
        <v>1</v>
      </c>
      <c r="W122" s="27">
        <f t="shared" ca="1" si="234"/>
        <v>1</v>
      </c>
      <c r="X122" s="27" t="str">
        <f t="shared" ca="1" si="234"/>
        <v>-</v>
      </c>
      <c r="Y122" s="27" t="str">
        <f t="shared" ca="1" si="234"/>
        <v>-</v>
      </c>
      <c r="Z122" s="27" t="str">
        <f t="shared" ca="1" si="234"/>
        <v>-</v>
      </c>
      <c r="AA122" s="27" t="str">
        <f t="shared" ca="1" si="234"/>
        <v>-</v>
      </c>
      <c r="AB122" s="27" t="str">
        <f t="shared" ca="1" si="234"/>
        <v>-</v>
      </c>
      <c r="AC122" s="27">
        <f t="shared" ref="AC122:AL131" ca="1" si="235">OFFSET(AC$5,$B122,0)</f>
        <v>1</v>
      </c>
      <c r="AD122" s="27" t="str">
        <f t="shared" ca="1" si="235"/>
        <v>-</v>
      </c>
      <c r="AE122" s="27" t="str">
        <f t="shared" ca="1" si="235"/>
        <v>-</v>
      </c>
      <c r="AF122" s="27" t="str">
        <f t="shared" ca="1" si="235"/>
        <v>-</v>
      </c>
      <c r="AG122" s="27" t="str">
        <f t="shared" ca="1" si="235"/>
        <v>-</v>
      </c>
      <c r="AH122" s="27" t="str">
        <f t="shared" ca="1" si="235"/>
        <v>-</v>
      </c>
      <c r="AI122" s="27" t="str">
        <f t="shared" ca="1" si="235"/>
        <v>-</v>
      </c>
      <c r="AJ122" s="27" t="str">
        <f t="shared" ca="1" si="235"/>
        <v>-</v>
      </c>
      <c r="AK122" s="27" t="str">
        <f t="shared" ca="1" si="235"/>
        <v>-</v>
      </c>
      <c r="AL122" s="27" t="str">
        <f t="shared" ca="1" si="235"/>
        <v>-</v>
      </c>
      <c r="AM122" s="27" t="str">
        <f t="shared" ref="AM122:AW131" ca="1" si="236">OFFSET(AM$5,$B122,0)</f>
        <v>-</v>
      </c>
      <c r="AN122" s="27" t="str">
        <f t="shared" ca="1" si="236"/>
        <v>-</v>
      </c>
      <c r="AO122" s="27" t="str">
        <f t="shared" ca="1" si="236"/>
        <v>-</v>
      </c>
      <c r="AP122" s="27" t="str">
        <f t="shared" ca="1" si="236"/>
        <v>-</v>
      </c>
      <c r="AQ122" s="27" t="str">
        <f t="shared" ca="1" si="236"/>
        <v>-</v>
      </c>
      <c r="AR122" s="27" t="str">
        <f t="shared" ca="1" si="236"/>
        <v>-</v>
      </c>
      <c r="AS122" s="27" t="str">
        <f t="shared" ca="1" si="236"/>
        <v>-</v>
      </c>
      <c r="AT122" s="27" t="str">
        <f t="shared" ca="1" si="236"/>
        <v>-</v>
      </c>
      <c r="AU122" s="27" t="str">
        <f t="shared" ca="1" si="236"/>
        <v>-</v>
      </c>
      <c r="AV122" s="27" t="str">
        <f t="shared" ca="1" si="236"/>
        <v>-</v>
      </c>
      <c r="AW122" s="27" t="str">
        <f t="shared" ca="1" si="236"/>
        <v>-</v>
      </c>
      <c r="AX122" s="26">
        <v>1</v>
      </c>
      <c r="AY122" s="26">
        <v>4</v>
      </c>
      <c r="AZ122" s="49">
        <f>AZ$13</f>
        <v>0</v>
      </c>
      <c r="BA122" s="49" t="str">
        <f t="shared" ref="BA122:BG122" si="237">BA$13</f>
        <v>-</v>
      </c>
      <c r="BB122" s="49" t="str">
        <f t="shared" si="237"/>
        <v>-</v>
      </c>
      <c r="BC122" s="49" t="str">
        <f t="shared" si="237"/>
        <v>-</v>
      </c>
      <c r="BD122" s="49" t="str">
        <f t="shared" si="237"/>
        <v>-</v>
      </c>
      <c r="BE122" s="49" t="str">
        <f t="shared" si="237"/>
        <v>-</v>
      </c>
      <c r="BF122" s="49" t="str">
        <f t="shared" si="237"/>
        <v>-</v>
      </c>
      <c r="BG122" s="49" t="str">
        <f t="shared" si="237"/>
        <v>-</v>
      </c>
      <c r="BH122" s="27">
        <f t="shared" ref="BH122:BM131" ca="1" si="238">OFFSET(BH$5,$B122,0)</f>
        <v>0.3</v>
      </c>
      <c r="BI122" s="27">
        <f t="shared" ca="1" si="238"/>
        <v>0.7</v>
      </c>
      <c r="BJ122" s="27">
        <f t="shared" ca="1" si="238"/>
        <v>-0.2</v>
      </c>
      <c r="BK122" s="27">
        <f t="shared" ca="1" si="238"/>
        <v>1.4</v>
      </c>
      <c r="BL122" s="27" t="str">
        <f t="shared" ca="1" si="238"/>
        <v>-</v>
      </c>
      <c r="BM122" s="27" t="str">
        <f t="shared" ca="1" si="238"/>
        <v>-</v>
      </c>
      <c r="BN122" s="27">
        <f t="shared" ref="BN122:BW131" ca="1" si="239">OFFSET(BN$5,$B122,0)</f>
        <v>0</v>
      </c>
      <c r="BO122" s="27">
        <f t="shared" ca="1" si="239"/>
        <v>0</v>
      </c>
      <c r="BP122" s="27">
        <f t="shared" ca="1" si="239"/>
        <v>0</v>
      </c>
      <c r="BQ122" s="27">
        <f t="shared" ca="1" si="239"/>
        <v>0</v>
      </c>
      <c r="BR122" s="27" t="str">
        <f t="shared" ca="1" si="239"/>
        <v>-</v>
      </c>
      <c r="BS122" s="27" t="str">
        <f t="shared" ca="1" si="239"/>
        <v>-</v>
      </c>
      <c r="BT122" s="27" t="str">
        <f t="shared" ca="1" si="239"/>
        <v>-</v>
      </c>
      <c r="BU122" s="27" t="str">
        <f t="shared" ca="1" si="239"/>
        <v>-</v>
      </c>
      <c r="BV122" s="27" t="str">
        <f t="shared" ca="1" si="239"/>
        <v>-</v>
      </c>
      <c r="BW122" s="27" t="str">
        <f t="shared" ca="1" si="239"/>
        <v>-</v>
      </c>
      <c r="BX122" s="27" t="str">
        <f t="shared" ref="BX122:CG131" ca="1" si="240">OFFSET(BX$5,$B122,0)</f>
        <v>-</v>
      </c>
      <c r="BY122" s="27" t="str">
        <f t="shared" ca="1" si="240"/>
        <v>-</v>
      </c>
      <c r="BZ122" s="27" t="str">
        <f t="shared" ca="1" si="240"/>
        <v>-</v>
      </c>
      <c r="CA122" s="27">
        <f t="shared" ca="1" si="240"/>
        <v>2</v>
      </c>
      <c r="CB122" s="27" t="str">
        <f t="shared" ca="1" si="240"/>
        <v>-</v>
      </c>
      <c r="CC122" s="27" t="str">
        <f t="shared" ca="1" si="240"/>
        <v>-</v>
      </c>
      <c r="CD122" s="27" t="str">
        <f t="shared" ca="1" si="240"/>
        <v>-</v>
      </c>
      <c r="CE122" s="27" t="str">
        <f t="shared" ca="1" si="240"/>
        <v>-</v>
      </c>
      <c r="CF122" s="27" t="str">
        <f t="shared" ca="1" si="240"/>
        <v>-</v>
      </c>
      <c r="CG122" s="27" t="str">
        <f t="shared" ca="1" si="240"/>
        <v>-</v>
      </c>
      <c r="CH122" s="27">
        <f t="shared" ref="CH122:CQ131" ca="1" si="241">OFFSET(CH$5,$B122,0)</f>
        <v>0</v>
      </c>
      <c r="CI122" s="27" t="str">
        <f t="shared" ca="1" si="241"/>
        <v>-</v>
      </c>
      <c r="CJ122" s="27">
        <f t="shared" ca="1" si="241"/>
        <v>1</v>
      </c>
      <c r="CK122" s="27">
        <f t="shared" ca="1" si="241"/>
        <v>0</v>
      </c>
      <c r="CL122" s="27">
        <f t="shared" ca="1" si="241"/>
        <v>1</v>
      </c>
      <c r="CM122" s="27">
        <f t="shared" ca="1" si="241"/>
        <v>1</v>
      </c>
      <c r="CN122" s="27">
        <f t="shared" ca="1" si="241"/>
        <v>1</v>
      </c>
      <c r="CO122" s="27">
        <f t="shared" ca="1" si="241"/>
        <v>0</v>
      </c>
      <c r="CP122" s="27">
        <f t="shared" ca="1" si="241"/>
        <v>0</v>
      </c>
      <c r="CQ122" s="27">
        <f t="shared" ca="1" si="241"/>
        <v>0</v>
      </c>
      <c r="CR122" s="27">
        <f t="shared" ref="CR122:DA131" ca="1" si="242">OFFSET(CR$5,$B122,0)</f>
        <v>-0.04</v>
      </c>
      <c r="CS122" s="27">
        <f t="shared" ca="1" si="242"/>
        <v>0.96</v>
      </c>
      <c r="CT122" s="27">
        <f t="shared" ca="1" si="242"/>
        <v>1.8</v>
      </c>
      <c r="CU122" s="27">
        <f t="shared" ca="1" si="242"/>
        <v>0.64</v>
      </c>
      <c r="CV122" s="27">
        <f t="shared" ca="1" si="242"/>
        <v>0.21</v>
      </c>
      <c r="CW122" s="27">
        <f t="shared" ca="1" si="242"/>
        <v>0.19</v>
      </c>
      <c r="CX122" s="27">
        <f t="shared" ca="1" si="242"/>
        <v>0</v>
      </c>
      <c r="CY122" s="27">
        <f t="shared" ca="1" si="242"/>
        <v>1</v>
      </c>
      <c r="CZ122" s="27">
        <f t="shared" ca="1" si="242"/>
        <v>0</v>
      </c>
      <c r="DA122" s="27">
        <f t="shared" ca="1" si="242"/>
        <v>0</v>
      </c>
      <c r="DB122" s="27">
        <f t="shared" ref="DB122:DK131" ca="1" si="243">OFFSET(DB$5,$B122,0)</f>
        <v>0</v>
      </c>
      <c r="DC122" s="27">
        <f t="shared" ca="1" si="243"/>
        <v>0</v>
      </c>
      <c r="DD122" s="27">
        <f t="shared" ca="1" si="243"/>
        <v>0</v>
      </c>
      <c r="DE122" s="27">
        <f t="shared" ca="1" si="243"/>
        <v>0</v>
      </c>
      <c r="DF122" s="27">
        <f t="shared" ca="1" si="243"/>
        <v>0</v>
      </c>
      <c r="DG122" s="27" t="str">
        <f t="shared" ca="1" si="243"/>
        <v>-</v>
      </c>
      <c r="DH122" s="27" t="str">
        <f t="shared" ca="1" si="243"/>
        <v>-</v>
      </c>
      <c r="DI122" s="27" t="str">
        <f t="shared" ca="1" si="243"/>
        <v>-</v>
      </c>
      <c r="DJ122" s="27" t="str">
        <f t="shared" ca="1" si="243"/>
        <v>-</v>
      </c>
      <c r="DK122" s="27" t="str">
        <f t="shared" ca="1" si="243"/>
        <v>-</v>
      </c>
      <c r="DL122" s="27" t="str">
        <f t="shared" ref="DL122:DU131" ca="1" si="244">OFFSET(DL$5,$B122,0)</f>
        <v>-</v>
      </c>
      <c r="DM122" s="27" t="b">
        <f t="shared" ca="1" si="244"/>
        <v>1</v>
      </c>
      <c r="DN122" s="27" t="b">
        <f t="shared" ca="1" si="244"/>
        <v>0</v>
      </c>
      <c r="DO122" s="27" t="b">
        <f t="shared" ca="1" si="244"/>
        <v>0</v>
      </c>
      <c r="DP122" s="27">
        <f t="shared" ca="1" si="244"/>
        <v>3</v>
      </c>
      <c r="DQ122" s="27" t="str">
        <f t="shared" ca="1" si="244"/>
        <v>-</v>
      </c>
      <c r="DR122" s="27" t="str">
        <f t="shared" ca="1" si="244"/>
        <v>-</v>
      </c>
      <c r="DS122" s="27" t="str">
        <f t="shared" ca="1" si="244"/>
        <v>-</v>
      </c>
      <c r="DT122" s="27" t="str">
        <f t="shared" ca="1" si="244"/>
        <v>-</v>
      </c>
      <c r="DU122" s="27" t="str">
        <f t="shared" ca="1" si="244"/>
        <v>-</v>
      </c>
      <c r="DV122" s="27" t="b">
        <f t="shared" ref="DV122:EE131" ca="1" si="245">OFFSET(DV$5,$B122,0)</f>
        <v>1</v>
      </c>
      <c r="DW122" s="27" t="str">
        <f t="shared" ca="1" si="245"/>
        <v>-</v>
      </c>
      <c r="DX122" s="27">
        <f t="shared" ca="1" si="245"/>
        <v>0</v>
      </c>
      <c r="DY122" s="27" t="str">
        <f t="shared" ca="1" si="245"/>
        <v>-</v>
      </c>
      <c r="DZ122" s="27" t="str">
        <f t="shared" ca="1" si="245"/>
        <v>-</v>
      </c>
      <c r="EA122" s="27">
        <f t="shared" ca="1" si="245"/>
        <v>500</v>
      </c>
      <c r="EB122" s="27">
        <f t="shared" ca="1" si="245"/>
        <v>500</v>
      </c>
      <c r="EC122" s="27">
        <f t="shared" ca="1" si="245"/>
        <v>1</v>
      </c>
      <c r="ED122" s="27">
        <f t="shared" ca="1" si="245"/>
        <v>0</v>
      </c>
      <c r="EE122" s="27">
        <f t="shared" ca="1" si="245"/>
        <v>1</v>
      </c>
      <c r="EF122" s="27">
        <f t="shared" ref="EF122:ES131" ca="1" si="246">OFFSET(EF$5,$B122,0)</f>
        <v>1</v>
      </c>
      <c r="EG122" s="27">
        <f t="shared" ca="1" si="246"/>
        <v>0</v>
      </c>
      <c r="EH122" s="27" t="str">
        <f t="shared" ca="1" si="246"/>
        <v>-</v>
      </c>
      <c r="EI122" s="27" t="str">
        <f t="shared" ca="1" si="246"/>
        <v>-</v>
      </c>
      <c r="EJ122" s="27" t="str">
        <f t="shared" ca="1" si="246"/>
        <v>-</v>
      </c>
      <c r="EK122" s="27" t="str">
        <f t="shared" ca="1" si="246"/>
        <v>-</v>
      </c>
      <c r="EL122" s="27">
        <f t="shared" ca="1" si="246"/>
        <v>1</v>
      </c>
      <c r="EM122" s="27">
        <f t="shared" ca="1" si="246"/>
        <v>1</v>
      </c>
      <c r="EN122" s="27">
        <f t="shared" ca="1" si="246"/>
        <v>1</v>
      </c>
      <c r="EO122" s="27">
        <f t="shared" ca="1" si="246"/>
        <v>0</v>
      </c>
      <c r="EP122" s="27" t="str">
        <f t="shared" ca="1" si="246"/>
        <v>-</v>
      </c>
      <c r="EQ122" s="27" t="str">
        <f t="shared" ca="1" si="246"/>
        <v>-</v>
      </c>
      <c r="ER122" s="27">
        <f t="shared" ca="1" si="246"/>
        <v>0</v>
      </c>
      <c r="ES122" s="27">
        <f t="shared" ca="1" si="246"/>
        <v>0</v>
      </c>
      <c r="ET122" s="34">
        <v>0</v>
      </c>
    </row>
    <row r="123" spans="1:150" outlineLevel="3">
      <c r="A123" s="31">
        <f t="shared" si="230"/>
        <v>118</v>
      </c>
      <c r="B123" s="37">
        <f t="shared" ref="B123:B169" ca="1" si="247">OFFSET(B123,-1,0)+1</f>
        <v>67</v>
      </c>
      <c r="C123">
        <f t="shared" ref="C123:C169" ca="1" si="248">OFFSET(C123,-1,0)</f>
        <v>4</v>
      </c>
      <c r="D123" t="b">
        <f t="shared" ca="1" si="231"/>
        <v>1</v>
      </c>
      <c r="E123" t="b">
        <f t="shared" ca="1" si="231"/>
        <v>0</v>
      </c>
      <c r="F123" t="b">
        <f t="shared" ca="1" si="231"/>
        <v>1</v>
      </c>
      <c r="H123" s="47" t="str">
        <f ca="1">TEXT(LEFT(H122,2)+1,"00")&amp;MID(H122,3,FIND(" ",H122,4)-2)&amp;d.RegionName&amp;IF($CA123&lt;3,"M-M","Mat")&amp;IF($CF123=TRUE,"&amp;BBT","")&amp;IF($DX123&lt;&gt;0,"-mate EL","")&amp;IF($DM123," Aut","")&amp;IF($DN123," Win","")&amp;IF($DO123," Spr","")&amp;" Scan "&amp;$DP123&amp;" (F"&amp;3+IFERROR(1*$AP123,0)&amp;3+IFERROR(1*$AS123,0)&amp;"N"&amp;$AX123&amp;$AY123&amp;")"</f>
        <v>01 Cal CWM M-M Aut Scan 2 (F33N14)</v>
      </c>
      <c r="I123" s="13" t="str">
        <f ca="1">IF(MATCH(H123,H$5:H123,0)=(COUNTA(H$5:H123)),"-","Dup")</f>
        <v>-</v>
      </c>
      <c r="J123" s="27" t="str">
        <f t="shared" ca="1" si="232"/>
        <v>-</v>
      </c>
      <c r="K123" s="27" t="str">
        <f t="shared" ca="1" si="232"/>
        <v>-</v>
      </c>
      <c r="L123" s="50" t="b">
        <f t="shared" ref="L123:R159" ca="1" si="249">OFFSET(L123,-1,0)</f>
        <v>1</v>
      </c>
      <c r="M123" s="50" t="str">
        <f t="shared" ca="1" si="249"/>
        <v>-</v>
      </c>
      <c r="N123" s="50" t="b">
        <f t="shared" ca="1" si="249"/>
        <v>1</v>
      </c>
      <c r="O123" s="50" t="b">
        <f t="shared" ca="1" si="249"/>
        <v>1</v>
      </c>
      <c r="P123" s="50" t="b">
        <f t="shared" ca="1" si="249"/>
        <v>1</v>
      </c>
      <c r="Q123" s="50">
        <f t="shared" ca="1" si="249"/>
        <v>0</v>
      </c>
      <c r="R123" s="50">
        <f t="shared" ca="1" si="249"/>
        <v>0</v>
      </c>
      <c r="S123" s="27" t="str">
        <f t="shared" ca="1" si="234"/>
        <v>-</v>
      </c>
      <c r="T123" s="27" t="str">
        <f t="shared" ca="1" si="234"/>
        <v>-</v>
      </c>
      <c r="U123" s="27" t="str">
        <f t="shared" ca="1" si="234"/>
        <v>-</v>
      </c>
      <c r="V123" s="27">
        <f t="shared" ca="1" si="234"/>
        <v>1</v>
      </c>
      <c r="W123" s="27">
        <f t="shared" ca="1" si="234"/>
        <v>1</v>
      </c>
      <c r="X123" s="27" t="str">
        <f t="shared" ca="1" si="234"/>
        <v>-</v>
      </c>
      <c r="Y123" s="27" t="str">
        <f t="shared" ca="1" si="234"/>
        <v>-</v>
      </c>
      <c r="Z123" s="27" t="str">
        <f t="shared" ca="1" si="234"/>
        <v>-</v>
      </c>
      <c r="AA123" s="27" t="str">
        <f t="shared" ca="1" si="234"/>
        <v>-</v>
      </c>
      <c r="AB123" s="27" t="str">
        <f t="shared" ca="1" si="234"/>
        <v>-</v>
      </c>
      <c r="AC123" s="27">
        <f t="shared" ca="1" si="235"/>
        <v>1</v>
      </c>
      <c r="AD123" s="27" t="str">
        <f t="shared" ca="1" si="235"/>
        <v>-</v>
      </c>
      <c r="AE123" s="27" t="str">
        <f t="shared" ca="1" si="235"/>
        <v>-</v>
      </c>
      <c r="AF123" s="27" t="str">
        <f t="shared" ca="1" si="235"/>
        <v>-</v>
      </c>
      <c r="AG123" s="27" t="str">
        <f t="shared" ca="1" si="235"/>
        <v>-</v>
      </c>
      <c r="AH123" s="27" t="str">
        <f t="shared" ca="1" si="235"/>
        <v>-</v>
      </c>
      <c r="AI123" s="27" t="str">
        <f t="shared" ca="1" si="235"/>
        <v>-</v>
      </c>
      <c r="AJ123" s="27" t="str">
        <f t="shared" ca="1" si="235"/>
        <v>-</v>
      </c>
      <c r="AK123" s="27" t="str">
        <f t="shared" ca="1" si="235"/>
        <v>-</v>
      </c>
      <c r="AL123" s="27" t="str">
        <f t="shared" ca="1" si="235"/>
        <v>-</v>
      </c>
      <c r="AM123" s="27" t="str">
        <f t="shared" ca="1" si="236"/>
        <v>-</v>
      </c>
      <c r="AN123" s="27" t="str">
        <f t="shared" ca="1" si="236"/>
        <v>-</v>
      </c>
      <c r="AO123" s="27" t="str">
        <f t="shared" ca="1" si="236"/>
        <v>-</v>
      </c>
      <c r="AP123" s="27" t="str">
        <f t="shared" ca="1" si="236"/>
        <v>-</v>
      </c>
      <c r="AQ123" s="27" t="str">
        <f t="shared" ca="1" si="236"/>
        <v>-</v>
      </c>
      <c r="AR123" s="27" t="str">
        <f t="shared" ca="1" si="236"/>
        <v>-</v>
      </c>
      <c r="AS123" s="27" t="str">
        <f t="shared" ca="1" si="236"/>
        <v>-</v>
      </c>
      <c r="AT123" s="27" t="str">
        <f t="shared" ca="1" si="236"/>
        <v>-</v>
      </c>
      <c r="AU123" s="27" t="str">
        <f t="shared" ca="1" si="236"/>
        <v>-</v>
      </c>
      <c r="AV123" s="27" t="str">
        <f t="shared" ca="1" si="236"/>
        <v>-</v>
      </c>
      <c r="AW123" s="27" t="str">
        <f t="shared" ca="1" si="236"/>
        <v>-</v>
      </c>
      <c r="AX123" s="50">
        <f t="shared" ref="AX123:BG138" ca="1" si="250">OFFSET(AX123,-1,0)</f>
        <v>1</v>
      </c>
      <c r="AY123" s="50">
        <f t="shared" ca="1" si="250"/>
        <v>4</v>
      </c>
      <c r="AZ123" s="50">
        <f t="shared" ca="1" si="250"/>
        <v>0</v>
      </c>
      <c r="BA123" s="50" t="str">
        <f t="shared" ca="1" si="250"/>
        <v>-</v>
      </c>
      <c r="BB123" s="50" t="str">
        <f t="shared" ca="1" si="250"/>
        <v>-</v>
      </c>
      <c r="BC123" s="50" t="str">
        <f t="shared" ca="1" si="250"/>
        <v>-</v>
      </c>
      <c r="BD123" s="50" t="str">
        <f t="shared" ca="1" si="250"/>
        <v>-</v>
      </c>
      <c r="BE123" s="50" t="str">
        <f t="shared" ca="1" si="250"/>
        <v>-</v>
      </c>
      <c r="BF123" s="50" t="str">
        <f t="shared" ca="1" si="250"/>
        <v>-</v>
      </c>
      <c r="BG123" s="50" t="str">
        <f t="shared" ca="1" si="250"/>
        <v>-</v>
      </c>
      <c r="BH123" s="27">
        <f t="shared" ca="1" si="238"/>
        <v>0.3</v>
      </c>
      <c r="BI123" s="27">
        <f t="shared" ca="1" si="238"/>
        <v>0.7</v>
      </c>
      <c r="BJ123" s="27">
        <f t="shared" ca="1" si="238"/>
        <v>-0.2</v>
      </c>
      <c r="BK123" s="27">
        <f t="shared" ca="1" si="238"/>
        <v>1.4</v>
      </c>
      <c r="BL123" s="27" t="str">
        <f t="shared" ca="1" si="238"/>
        <v>-</v>
      </c>
      <c r="BM123" s="27" t="str">
        <f t="shared" ca="1" si="238"/>
        <v>-</v>
      </c>
      <c r="BN123" s="27">
        <f t="shared" ca="1" si="239"/>
        <v>0</v>
      </c>
      <c r="BO123" s="27">
        <f t="shared" ca="1" si="239"/>
        <v>0</v>
      </c>
      <c r="BP123" s="27">
        <f t="shared" ca="1" si="239"/>
        <v>0</v>
      </c>
      <c r="BQ123" s="27">
        <f t="shared" ca="1" si="239"/>
        <v>0</v>
      </c>
      <c r="BR123" s="27" t="str">
        <f t="shared" ca="1" si="239"/>
        <v>-</v>
      </c>
      <c r="BS123" s="27" t="str">
        <f t="shared" ca="1" si="239"/>
        <v>-</v>
      </c>
      <c r="BT123" s="27" t="str">
        <f t="shared" ca="1" si="239"/>
        <v>-</v>
      </c>
      <c r="BU123" s="27" t="str">
        <f t="shared" ca="1" si="239"/>
        <v>-</v>
      </c>
      <c r="BV123" s="27" t="str">
        <f t="shared" ca="1" si="239"/>
        <v>-</v>
      </c>
      <c r="BW123" s="27" t="str">
        <f t="shared" ca="1" si="239"/>
        <v>-</v>
      </c>
      <c r="BX123" s="27" t="str">
        <f t="shared" ca="1" si="240"/>
        <v>-</v>
      </c>
      <c r="BY123" s="27" t="str">
        <f t="shared" ca="1" si="240"/>
        <v>-</v>
      </c>
      <c r="BZ123" s="27" t="str">
        <f t="shared" ca="1" si="240"/>
        <v>-</v>
      </c>
      <c r="CA123" s="27">
        <f t="shared" ca="1" si="240"/>
        <v>2</v>
      </c>
      <c r="CB123" s="27" t="str">
        <f t="shared" ca="1" si="240"/>
        <v>-</v>
      </c>
      <c r="CC123" s="27" t="str">
        <f t="shared" ca="1" si="240"/>
        <v>-</v>
      </c>
      <c r="CD123" s="27" t="str">
        <f t="shared" ca="1" si="240"/>
        <v>-</v>
      </c>
      <c r="CE123" s="27" t="str">
        <f t="shared" ca="1" si="240"/>
        <v>-</v>
      </c>
      <c r="CF123" s="27" t="str">
        <f t="shared" ca="1" si="240"/>
        <v>-</v>
      </c>
      <c r="CG123" s="27" t="str">
        <f t="shared" ca="1" si="240"/>
        <v>-</v>
      </c>
      <c r="CH123" s="27">
        <f t="shared" ca="1" si="241"/>
        <v>0</v>
      </c>
      <c r="CI123" s="27" t="str">
        <f t="shared" ca="1" si="241"/>
        <v>-</v>
      </c>
      <c r="CJ123" s="27">
        <f t="shared" ca="1" si="241"/>
        <v>1</v>
      </c>
      <c r="CK123" s="27">
        <f t="shared" ca="1" si="241"/>
        <v>0</v>
      </c>
      <c r="CL123" s="27">
        <f t="shared" ca="1" si="241"/>
        <v>1</v>
      </c>
      <c r="CM123" s="27">
        <f t="shared" ca="1" si="241"/>
        <v>1</v>
      </c>
      <c r="CN123" s="27">
        <f t="shared" ca="1" si="241"/>
        <v>1</v>
      </c>
      <c r="CO123" s="27">
        <f t="shared" ca="1" si="241"/>
        <v>0</v>
      </c>
      <c r="CP123" s="27">
        <f t="shared" ca="1" si="241"/>
        <v>0</v>
      </c>
      <c r="CQ123" s="27">
        <f t="shared" ca="1" si="241"/>
        <v>0</v>
      </c>
      <c r="CR123" s="27">
        <f t="shared" ca="1" si="242"/>
        <v>-0.04</v>
      </c>
      <c r="CS123" s="27">
        <f t="shared" ca="1" si="242"/>
        <v>0.96</v>
      </c>
      <c r="CT123" s="27">
        <f t="shared" ca="1" si="242"/>
        <v>1.8</v>
      </c>
      <c r="CU123" s="27">
        <f t="shared" ca="1" si="242"/>
        <v>0.64</v>
      </c>
      <c r="CV123" s="27">
        <f t="shared" ca="1" si="242"/>
        <v>0.21</v>
      </c>
      <c r="CW123" s="27">
        <f t="shared" ca="1" si="242"/>
        <v>0.19</v>
      </c>
      <c r="CX123" s="27">
        <f t="shared" ca="1" si="242"/>
        <v>0</v>
      </c>
      <c r="CY123" s="27">
        <f t="shared" ca="1" si="242"/>
        <v>1</v>
      </c>
      <c r="CZ123" s="27">
        <f t="shared" ca="1" si="242"/>
        <v>0</v>
      </c>
      <c r="DA123" s="27">
        <f t="shared" ca="1" si="242"/>
        <v>0</v>
      </c>
      <c r="DB123" s="27">
        <f t="shared" ca="1" si="243"/>
        <v>0</v>
      </c>
      <c r="DC123" s="27">
        <f t="shared" ca="1" si="243"/>
        <v>0</v>
      </c>
      <c r="DD123" s="27">
        <f t="shared" ca="1" si="243"/>
        <v>0</v>
      </c>
      <c r="DE123" s="27">
        <f t="shared" ca="1" si="243"/>
        <v>0</v>
      </c>
      <c r="DF123" s="27">
        <f t="shared" ca="1" si="243"/>
        <v>0</v>
      </c>
      <c r="DG123" s="27" t="str">
        <f t="shared" ca="1" si="243"/>
        <v>-</v>
      </c>
      <c r="DH123" s="27" t="str">
        <f t="shared" ca="1" si="243"/>
        <v>-</v>
      </c>
      <c r="DI123" s="27" t="str">
        <f t="shared" ca="1" si="243"/>
        <v>-</v>
      </c>
      <c r="DJ123" s="27" t="str">
        <f t="shared" ca="1" si="243"/>
        <v>-</v>
      </c>
      <c r="DK123" s="27" t="str">
        <f t="shared" ca="1" si="243"/>
        <v>-</v>
      </c>
      <c r="DL123" s="27" t="str">
        <f t="shared" ca="1" si="244"/>
        <v>-</v>
      </c>
      <c r="DM123" s="27" t="b">
        <f t="shared" ca="1" si="244"/>
        <v>1</v>
      </c>
      <c r="DN123" s="27" t="b">
        <f t="shared" ca="1" si="244"/>
        <v>0</v>
      </c>
      <c r="DO123" s="27" t="b">
        <f t="shared" ca="1" si="244"/>
        <v>0</v>
      </c>
      <c r="DP123" s="27">
        <f t="shared" ca="1" si="244"/>
        <v>2</v>
      </c>
      <c r="DQ123" s="27" t="str">
        <f t="shared" ca="1" si="244"/>
        <v>-</v>
      </c>
      <c r="DR123" s="27" t="str">
        <f t="shared" ca="1" si="244"/>
        <v>-</v>
      </c>
      <c r="DS123" s="27" t="str">
        <f t="shared" ca="1" si="244"/>
        <v>-</v>
      </c>
      <c r="DT123" s="27" t="str">
        <f t="shared" ca="1" si="244"/>
        <v>-</v>
      </c>
      <c r="DU123" s="27" t="str">
        <f t="shared" ca="1" si="244"/>
        <v>-</v>
      </c>
      <c r="DV123" s="27" t="b">
        <f t="shared" ca="1" si="245"/>
        <v>1</v>
      </c>
      <c r="DW123" s="27" t="str">
        <f t="shared" ca="1" si="245"/>
        <v>-</v>
      </c>
      <c r="DX123" s="27">
        <f t="shared" ca="1" si="245"/>
        <v>0</v>
      </c>
      <c r="DY123" s="27" t="str">
        <f t="shared" ca="1" si="245"/>
        <v>-</v>
      </c>
      <c r="DZ123" s="27" t="str">
        <f t="shared" ca="1" si="245"/>
        <v>-</v>
      </c>
      <c r="EA123" s="27">
        <f t="shared" ca="1" si="245"/>
        <v>500</v>
      </c>
      <c r="EB123" s="27">
        <f t="shared" ca="1" si="245"/>
        <v>500</v>
      </c>
      <c r="EC123" s="27">
        <f t="shared" ca="1" si="245"/>
        <v>1</v>
      </c>
      <c r="ED123" s="27">
        <f t="shared" ca="1" si="245"/>
        <v>0</v>
      </c>
      <c r="EE123" s="27">
        <f t="shared" ca="1" si="245"/>
        <v>1</v>
      </c>
      <c r="EF123" s="27">
        <f t="shared" ca="1" si="246"/>
        <v>1</v>
      </c>
      <c r="EG123" s="27">
        <f t="shared" ca="1" si="246"/>
        <v>0</v>
      </c>
      <c r="EH123" s="27" t="str">
        <f t="shared" ca="1" si="246"/>
        <v>-</v>
      </c>
      <c r="EI123" s="27" t="str">
        <f t="shared" ca="1" si="246"/>
        <v>-</v>
      </c>
      <c r="EJ123" s="27" t="str">
        <f t="shared" ca="1" si="246"/>
        <v>-</v>
      </c>
      <c r="EK123" s="27" t="str">
        <f t="shared" ca="1" si="246"/>
        <v>-</v>
      </c>
      <c r="EL123" s="27">
        <f t="shared" ca="1" si="246"/>
        <v>1</v>
      </c>
      <c r="EM123" s="27">
        <f t="shared" ca="1" si="246"/>
        <v>1</v>
      </c>
      <c r="EN123" s="27">
        <f t="shared" ca="1" si="246"/>
        <v>1</v>
      </c>
      <c r="EO123" s="27">
        <f t="shared" ca="1" si="246"/>
        <v>0</v>
      </c>
      <c r="EP123" s="27" t="str">
        <f t="shared" ca="1" si="246"/>
        <v>-</v>
      </c>
      <c r="EQ123" s="27" t="str">
        <f t="shared" ca="1" si="246"/>
        <v>-</v>
      </c>
      <c r="ER123" s="27">
        <f t="shared" ca="1" si="246"/>
        <v>0</v>
      </c>
      <c r="ES123" s="27">
        <f t="shared" ca="1" si="246"/>
        <v>0</v>
      </c>
      <c r="ET123" s="34">
        <v>0</v>
      </c>
    </row>
    <row r="124" spans="1:150" outlineLevel="3">
      <c r="A124" s="31">
        <f t="shared" si="230"/>
        <v>119</v>
      </c>
      <c r="B124" s="37">
        <f t="shared" ca="1" si="247"/>
        <v>68</v>
      </c>
      <c r="C124">
        <f t="shared" ca="1" si="248"/>
        <v>4</v>
      </c>
      <c r="D124" t="b">
        <f t="shared" ca="1" si="231"/>
        <v>1</v>
      </c>
      <c r="E124" t="b">
        <f t="shared" ca="1" si="231"/>
        <v>0</v>
      </c>
      <c r="F124" t="b">
        <f t="shared" ca="1" si="231"/>
        <v>1</v>
      </c>
      <c r="H124" s="47" t="str">
        <f ca="1">TEXT(LEFT(H123,2)+1,"00")&amp;MID(H123,3,FIND(" ",H123,4)-2)&amp;d.RegionName&amp;IF($CA124&lt;3,"M-M","Mat")&amp;IF($CF124=TRUE,"&amp;BBT","")&amp;IF($DX124&lt;&gt;0,"-mate EL","")&amp;IF($DM124," Aut","")&amp;IF($DN124," Win","")&amp;IF($DO124," Spr","")&amp;" Scan "&amp;$DP124&amp;" (F"&amp;3+IFERROR(1*$AP124,0)&amp;3+IFERROR(1*$AS124,0)&amp;"N"&amp;$AX124&amp;$AY124&amp;")"</f>
        <v>02 Cal CWM M-M Aut Scan 1 (F33N14)</v>
      </c>
      <c r="I124" s="13" t="str">
        <f ca="1">IF(MATCH(H124,H$5:H124,0)=(COUNTA(H$5:H124)),"-","Dup")</f>
        <v>-</v>
      </c>
      <c r="J124" s="27" t="str">
        <f t="shared" ca="1" si="232"/>
        <v>-</v>
      </c>
      <c r="K124" s="27" t="str">
        <f t="shared" ca="1" si="232"/>
        <v>-</v>
      </c>
      <c r="L124" s="50" t="b">
        <f t="shared" ca="1" si="249"/>
        <v>1</v>
      </c>
      <c r="M124" s="50" t="str">
        <f t="shared" ca="1" si="249"/>
        <v>-</v>
      </c>
      <c r="N124" s="50" t="b">
        <f t="shared" ca="1" si="249"/>
        <v>1</v>
      </c>
      <c r="O124" s="50" t="b">
        <f t="shared" ca="1" si="249"/>
        <v>1</v>
      </c>
      <c r="P124" s="50" t="b">
        <f t="shared" ca="1" si="249"/>
        <v>1</v>
      </c>
      <c r="Q124" s="50">
        <f t="shared" ca="1" si="249"/>
        <v>0</v>
      </c>
      <c r="R124" s="50">
        <f t="shared" ca="1" si="249"/>
        <v>0</v>
      </c>
      <c r="S124" s="27" t="str">
        <f t="shared" ca="1" si="234"/>
        <v>-</v>
      </c>
      <c r="T124" s="27" t="str">
        <f t="shared" ca="1" si="234"/>
        <v>-</v>
      </c>
      <c r="U124" s="27" t="str">
        <f t="shared" ca="1" si="234"/>
        <v>-</v>
      </c>
      <c r="V124" s="27">
        <f t="shared" ca="1" si="234"/>
        <v>1</v>
      </c>
      <c r="W124" s="27">
        <f t="shared" ca="1" si="234"/>
        <v>1</v>
      </c>
      <c r="X124" s="27" t="str">
        <f t="shared" ca="1" si="234"/>
        <v>-</v>
      </c>
      <c r="Y124" s="27" t="str">
        <f t="shared" ca="1" si="234"/>
        <v>-</v>
      </c>
      <c r="Z124" s="27" t="str">
        <f t="shared" ca="1" si="234"/>
        <v>-</v>
      </c>
      <c r="AA124" s="27" t="str">
        <f t="shared" ca="1" si="234"/>
        <v>-</v>
      </c>
      <c r="AB124" s="27" t="str">
        <f t="shared" ca="1" si="234"/>
        <v>-</v>
      </c>
      <c r="AC124" s="27">
        <f t="shared" ca="1" si="235"/>
        <v>1</v>
      </c>
      <c r="AD124" s="27" t="str">
        <f t="shared" ca="1" si="235"/>
        <v>-</v>
      </c>
      <c r="AE124" s="27" t="str">
        <f t="shared" ca="1" si="235"/>
        <v>-</v>
      </c>
      <c r="AF124" s="27" t="str">
        <f t="shared" ca="1" si="235"/>
        <v>-</v>
      </c>
      <c r="AG124" s="27" t="str">
        <f t="shared" ca="1" si="235"/>
        <v>-</v>
      </c>
      <c r="AH124" s="27" t="str">
        <f t="shared" ca="1" si="235"/>
        <v>-</v>
      </c>
      <c r="AI124" s="27" t="str">
        <f t="shared" ca="1" si="235"/>
        <v>-</v>
      </c>
      <c r="AJ124" s="27" t="str">
        <f t="shared" ca="1" si="235"/>
        <v>-</v>
      </c>
      <c r="AK124" s="27" t="str">
        <f t="shared" ca="1" si="235"/>
        <v>-</v>
      </c>
      <c r="AL124" s="27" t="str">
        <f t="shared" ca="1" si="235"/>
        <v>-</v>
      </c>
      <c r="AM124" s="27" t="str">
        <f t="shared" ca="1" si="236"/>
        <v>-</v>
      </c>
      <c r="AN124" s="27" t="str">
        <f t="shared" ca="1" si="236"/>
        <v>-</v>
      </c>
      <c r="AO124" s="27" t="str">
        <f t="shared" ca="1" si="236"/>
        <v>-</v>
      </c>
      <c r="AP124" s="27" t="str">
        <f t="shared" ca="1" si="236"/>
        <v>-</v>
      </c>
      <c r="AQ124" s="27" t="str">
        <f t="shared" ca="1" si="236"/>
        <v>-</v>
      </c>
      <c r="AR124" s="27" t="str">
        <f t="shared" ca="1" si="236"/>
        <v>-</v>
      </c>
      <c r="AS124" s="27" t="str">
        <f t="shared" ca="1" si="236"/>
        <v>-</v>
      </c>
      <c r="AT124" s="27" t="str">
        <f t="shared" ca="1" si="236"/>
        <v>-</v>
      </c>
      <c r="AU124" s="27" t="str">
        <f t="shared" ca="1" si="236"/>
        <v>-</v>
      </c>
      <c r="AV124" s="27" t="str">
        <f t="shared" ca="1" si="236"/>
        <v>-</v>
      </c>
      <c r="AW124" s="27" t="str">
        <f t="shared" ca="1" si="236"/>
        <v>-</v>
      </c>
      <c r="AX124" s="50">
        <f t="shared" ca="1" si="250"/>
        <v>1</v>
      </c>
      <c r="AY124" s="50">
        <f t="shared" ca="1" si="250"/>
        <v>4</v>
      </c>
      <c r="AZ124" s="50">
        <f t="shared" ca="1" si="250"/>
        <v>0</v>
      </c>
      <c r="BA124" s="50" t="str">
        <f t="shared" ca="1" si="250"/>
        <v>-</v>
      </c>
      <c r="BB124" s="50" t="str">
        <f t="shared" ca="1" si="250"/>
        <v>-</v>
      </c>
      <c r="BC124" s="50" t="str">
        <f t="shared" ca="1" si="250"/>
        <v>-</v>
      </c>
      <c r="BD124" s="50" t="str">
        <f t="shared" ca="1" si="250"/>
        <v>-</v>
      </c>
      <c r="BE124" s="50" t="str">
        <f t="shared" ca="1" si="250"/>
        <v>-</v>
      </c>
      <c r="BF124" s="50" t="str">
        <f t="shared" ca="1" si="250"/>
        <v>-</v>
      </c>
      <c r="BG124" s="50" t="str">
        <f t="shared" ca="1" si="250"/>
        <v>-</v>
      </c>
      <c r="BH124" s="27">
        <f t="shared" ca="1" si="238"/>
        <v>0.3</v>
      </c>
      <c r="BI124" s="27">
        <f t="shared" ca="1" si="238"/>
        <v>0.7</v>
      </c>
      <c r="BJ124" s="27">
        <f t="shared" ca="1" si="238"/>
        <v>-0.2</v>
      </c>
      <c r="BK124" s="27">
        <f t="shared" ca="1" si="238"/>
        <v>1.4</v>
      </c>
      <c r="BL124" s="27" t="str">
        <f t="shared" ca="1" si="238"/>
        <v>-</v>
      </c>
      <c r="BM124" s="27" t="str">
        <f t="shared" ca="1" si="238"/>
        <v>-</v>
      </c>
      <c r="BN124" s="27">
        <f t="shared" ca="1" si="239"/>
        <v>0</v>
      </c>
      <c r="BO124" s="27">
        <f t="shared" ca="1" si="239"/>
        <v>0</v>
      </c>
      <c r="BP124" s="27">
        <f t="shared" ca="1" si="239"/>
        <v>0</v>
      </c>
      <c r="BQ124" s="27">
        <f t="shared" ca="1" si="239"/>
        <v>0</v>
      </c>
      <c r="BR124" s="27" t="str">
        <f t="shared" ca="1" si="239"/>
        <v>-</v>
      </c>
      <c r="BS124" s="27" t="str">
        <f t="shared" ca="1" si="239"/>
        <v>-</v>
      </c>
      <c r="BT124" s="27" t="str">
        <f t="shared" ca="1" si="239"/>
        <v>-</v>
      </c>
      <c r="BU124" s="27" t="str">
        <f t="shared" ca="1" si="239"/>
        <v>-</v>
      </c>
      <c r="BV124" s="27" t="str">
        <f t="shared" ca="1" si="239"/>
        <v>-</v>
      </c>
      <c r="BW124" s="27" t="str">
        <f t="shared" ca="1" si="239"/>
        <v>-</v>
      </c>
      <c r="BX124" s="27" t="str">
        <f t="shared" ca="1" si="240"/>
        <v>-</v>
      </c>
      <c r="BY124" s="27" t="str">
        <f t="shared" ca="1" si="240"/>
        <v>-</v>
      </c>
      <c r="BZ124" s="27" t="str">
        <f t="shared" ca="1" si="240"/>
        <v>-</v>
      </c>
      <c r="CA124" s="27">
        <f t="shared" ca="1" si="240"/>
        <v>2</v>
      </c>
      <c r="CB124" s="27" t="str">
        <f t="shared" ca="1" si="240"/>
        <v>-</v>
      </c>
      <c r="CC124" s="27" t="str">
        <f t="shared" ca="1" si="240"/>
        <v>-</v>
      </c>
      <c r="CD124" s="27" t="str">
        <f t="shared" ca="1" si="240"/>
        <v>-</v>
      </c>
      <c r="CE124" s="27" t="str">
        <f t="shared" ca="1" si="240"/>
        <v>-</v>
      </c>
      <c r="CF124" s="27" t="str">
        <f t="shared" ca="1" si="240"/>
        <v>-</v>
      </c>
      <c r="CG124" s="27" t="str">
        <f t="shared" ca="1" si="240"/>
        <v>-</v>
      </c>
      <c r="CH124" s="27">
        <f t="shared" ca="1" si="241"/>
        <v>0</v>
      </c>
      <c r="CI124" s="27" t="str">
        <f t="shared" ca="1" si="241"/>
        <v>-</v>
      </c>
      <c r="CJ124" s="27">
        <f t="shared" ca="1" si="241"/>
        <v>1</v>
      </c>
      <c r="CK124" s="27">
        <f t="shared" ca="1" si="241"/>
        <v>0</v>
      </c>
      <c r="CL124" s="27">
        <f t="shared" ca="1" si="241"/>
        <v>1</v>
      </c>
      <c r="CM124" s="27">
        <f t="shared" ca="1" si="241"/>
        <v>1</v>
      </c>
      <c r="CN124" s="27">
        <f t="shared" ca="1" si="241"/>
        <v>1</v>
      </c>
      <c r="CO124" s="27">
        <f t="shared" ca="1" si="241"/>
        <v>0</v>
      </c>
      <c r="CP124" s="27">
        <f t="shared" ca="1" si="241"/>
        <v>0</v>
      </c>
      <c r="CQ124" s="27">
        <f t="shared" ca="1" si="241"/>
        <v>0</v>
      </c>
      <c r="CR124" s="27">
        <f t="shared" ca="1" si="242"/>
        <v>-0.04</v>
      </c>
      <c r="CS124" s="27">
        <f t="shared" ca="1" si="242"/>
        <v>0.96</v>
      </c>
      <c r="CT124" s="27">
        <f t="shared" ca="1" si="242"/>
        <v>1.8</v>
      </c>
      <c r="CU124" s="27">
        <f t="shared" ca="1" si="242"/>
        <v>0.64</v>
      </c>
      <c r="CV124" s="27">
        <f t="shared" ca="1" si="242"/>
        <v>0.21</v>
      </c>
      <c r="CW124" s="27">
        <f t="shared" ca="1" si="242"/>
        <v>0.19</v>
      </c>
      <c r="CX124" s="27">
        <f t="shared" ca="1" si="242"/>
        <v>0</v>
      </c>
      <c r="CY124" s="27">
        <f t="shared" ca="1" si="242"/>
        <v>1</v>
      </c>
      <c r="CZ124" s="27">
        <f t="shared" ca="1" si="242"/>
        <v>0</v>
      </c>
      <c r="DA124" s="27">
        <f t="shared" ca="1" si="242"/>
        <v>0</v>
      </c>
      <c r="DB124" s="27">
        <f t="shared" ca="1" si="243"/>
        <v>0</v>
      </c>
      <c r="DC124" s="27">
        <f t="shared" ca="1" si="243"/>
        <v>0</v>
      </c>
      <c r="DD124" s="27">
        <f t="shared" ca="1" si="243"/>
        <v>0</v>
      </c>
      <c r="DE124" s="27">
        <f t="shared" ca="1" si="243"/>
        <v>0</v>
      </c>
      <c r="DF124" s="27">
        <f t="shared" ca="1" si="243"/>
        <v>0</v>
      </c>
      <c r="DG124" s="27" t="str">
        <f t="shared" ca="1" si="243"/>
        <v>-</v>
      </c>
      <c r="DH124" s="27" t="str">
        <f t="shared" ca="1" si="243"/>
        <v>-</v>
      </c>
      <c r="DI124" s="27" t="str">
        <f t="shared" ca="1" si="243"/>
        <v>-</v>
      </c>
      <c r="DJ124" s="27" t="str">
        <f t="shared" ca="1" si="243"/>
        <v>-</v>
      </c>
      <c r="DK124" s="27" t="str">
        <f t="shared" ca="1" si="243"/>
        <v>-</v>
      </c>
      <c r="DL124" s="27" t="str">
        <f t="shared" ca="1" si="244"/>
        <v>-</v>
      </c>
      <c r="DM124" s="27" t="b">
        <f t="shared" ca="1" si="244"/>
        <v>1</v>
      </c>
      <c r="DN124" s="27" t="b">
        <f t="shared" ca="1" si="244"/>
        <v>0</v>
      </c>
      <c r="DO124" s="27" t="b">
        <f t="shared" ca="1" si="244"/>
        <v>0</v>
      </c>
      <c r="DP124" s="27">
        <f t="shared" ca="1" si="244"/>
        <v>1</v>
      </c>
      <c r="DQ124" s="27" t="str">
        <f t="shared" ca="1" si="244"/>
        <v>-</v>
      </c>
      <c r="DR124" s="27" t="str">
        <f t="shared" ca="1" si="244"/>
        <v>-</v>
      </c>
      <c r="DS124" s="27" t="str">
        <f t="shared" ca="1" si="244"/>
        <v>-</v>
      </c>
      <c r="DT124" s="27" t="str">
        <f t="shared" ca="1" si="244"/>
        <v>-</v>
      </c>
      <c r="DU124" s="27" t="str">
        <f t="shared" ca="1" si="244"/>
        <v>-</v>
      </c>
      <c r="DV124" s="27" t="b">
        <f t="shared" ca="1" si="245"/>
        <v>1</v>
      </c>
      <c r="DW124" s="27" t="str">
        <f t="shared" ca="1" si="245"/>
        <v>-</v>
      </c>
      <c r="DX124" s="27">
        <f t="shared" ca="1" si="245"/>
        <v>0</v>
      </c>
      <c r="DY124" s="27" t="str">
        <f t="shared" ca="1" si="245"/>
        <v>-</v>
      </c>
      <c r="DZ124" s="27" t="str">
        <f t="shared" ca="1" si="245"/>
        <v>-</v>
      </c>
      <c r="EA124" s="27">
        <f t="shared" ca="1" si="245"/>
        <v>500</v>
      </c>
      <c r="EB124" s="27">
        <f t="shared" ca="1" si="245"/>
        <v>500</v>
      </c>
      <c r="EC124" s="27">
        <f t="shared" ca="1" si="245"/>
        <v>1</v>
      </c>
      <c r="ED124" s="27">
        <f t="shared" ca="1" si="245"/>
        <v>0</v>
      </c>
      <c r="EE124" s="27">
        <f t="shared" ca="1" si="245"/>
        <v>1</v>
      </c>
      <c r="EF124" s="27">
        <f t="shared" ca="1" si="246"/>
        <v>1</v>
      </c>
      <c r="EG124" s="27">
        <f t="shared" ca="1" si="246"/>
        <v>0</v>
      </c>
      <c r="EH124" s="27" t="str">
        <f t="shared" ca="1" si="246"/>
        <v>-</v>
      </c>
      <c r="EI124" s="27" t="str">
        <f t="shared" ca="1" si="246"/>
        <v>-</v>
      </c>
      <c r="EJ124" s="27" t="str">
        <f t="shared" ca="1" si="246"/>
        <v>-</v>
      </c>
      <c r="EK124" s="27" t="str">
        <f t="shared" ca="1" si="246"/>
        <v>-</v>
      </c>
      <c r="EL124" s="27">
        <f t="shared" ca="1" si="246"/>
        <v>1</v>
      </c>
      <c r="EM124" s="27">
        <f t="shared" ca="1" si="246"/>
        <v>1</v>
      </c>
      <c r="EN124" s="27">
        <f t="shared" ca="1" si="246"/>
        <v>1</v>
      </c>
      <c r="EO124" s="27">
        <f t="shared" ca="1" si="246"/>
        <v>0</v>
      </c>
      <c r="EP124" s="27" t="str">
        <f t="shared" ca="1" si="246"/>
        <v>-</v>
      </c>
      <c r="EQ124" s="27" t="str">
        <f t="shared" ca="1" si="246"/>
        <v>-</v>
      </c>
      <c r="ER124" s="27">
        <f t="shared" ca="1" si="246"/>
        <v>0</v>
      </c>
      <c r="ES124" s="27">
        <f t="shared" ca="1" si="246"/>
        <v>0</v>
      </c>
      <c r="ET124" s="34">
        <v>0</v>
      </c>
    </row>
    <row r="125" spans="1:150" outlineLevel="3">
      <c r="A125" s="31">
        <f t="shared" si="230"/>
        <v>120</v>
      </c>
      <c r="B125" s="37">
        <f t="shared" ca="1" si="247"/>
        <v>69</v>
      </c>
      <c r="C125">
        <f t="shared" ca="1" si="248"/>
        <v>4</v>
      </c>
      <c r="D125" t="b">
        <f t="shared" ca="1" si="231"/>
        <v>1</v>
      </c>
      <c r="E125" t="b">
        <f t="shared" ca="1" si="231"/>
        <v>0</v>
      </c>
      <c r="F125" t="b">
        <f t="shared" ca="1" si="231"/>
        <v>1</v>
      </c>
      <c r="H125" s="47" t="str">
        <f ca="1">TEXT(LEFT(H124,2)+1,"00")&amp;MID(H124,3,FIND(" ",H124,4)-2)&amp;d.RegionName&amp;IF($CA125&lt;3,"M-M","Mat")&amp;IF($CF125=TRUE,"&amp;BBT","")&amp;IF($DX125&lt;&gt;0,"-mate EL","")&amp;IF($DM125," Aut","")&amp;IF($DN125," Win","")&amp;IF($DO125," Spr","")&amp;" Scan "&amp;$DP125&amp;" (F"&amp;3+IFERROR(1*$AP125,0)&amp;3+IFERROR(1*$AS125,0)&amp;"N"&amp;$AX125&amp;$AY125&amp;")"</f>
        <v>03 Cal CWM M-M Aut Scan 0 (F33N14)</v>
      </c>
      <c r="I125" s="13" t="str">
        <f ca="1">IF(MATCH(H125,H$5:H125,0)=(COUNTA(H$5:H125)),"-","Dup")</f>
        <v>-</v>
      </c>
      <c r="J125" s="27" t="str">
        <f t="shared" ca="1" si="232"/>
        <v>-</v>
      </c>
      <c r="K125" s="27" t="str">
        <f t="shared" ca="1" si="232"/>
        <v>-</v>
      </c>
      <c r="L125" s="50" t="b">
        <f t="shared" ca="1" si="249"/>
        <v>1</v>
      </c>
      <c r="M125" s="50" t="str">
        <f t="shared" ca="1" si="249"/>
        <v>-</v>
      </c>
      <c r="N125" s="50" t="b">
        <f t="shared" ca="1" si="249"/>
        <v>1</v>
      </c>
      <c r="O125" s="50" t="b">
        <f t="shared" ca="1" si="249"/>
        <v>1</v>
      </c>
      <c r="P125" s="50" t="b">
        <f t="shared" ca="1" si="249"/>
        <v>1</v>
      </c>
      <c r="Q125" s="50">
        <f t="shared" ca="1" si="249"/>
        <v>0</v>
      </c>
      <c r="R125" s="50">
        <f t="shared" ca="1" si="249"/>
        <v>0</v>
      </c>
      <c r="S125" s="27" t="str">
        <f t="shared" ca="1" si="234"/>
        <v>-</v>
      </c>
      <c r="T125" s="27" t="str">
        <f t="shared" ca="1" si="234"/>
        <v>-</v>
      </c>
      <c r="U125" s="27" t="str">
        <f t="shared" ca="1" si="234"/>
        <v>-</v>
      </c>
      <c r="V125" s="27">
        <f t="shared" ca="1" si="234"/>
        <v>1</v>
      </c>
      <c r="W125" s="27">
        <f t="shared" ca="1" si="234"/>
        <v>1</v>
      </c>
      <c r="X125" s="27" t="str">
        <f t="shared" ca="1" si="234"/>
        <v>-</v>
      </c>
      <c r="Y125" s="27" t="str">
        <f t="shared" ca="1" si="234"/>
        <v>-</v>
      </c>
      <c r="Z125" s="27" t="str">
        <f t="shared" ca="1" si="234"/>
        <v>-</v>
      </c>
      <c r="AA125" s="27" t="str">
        <f t="shared" ca="1" si="234"/>
        <v>-</v>
      </c>
      <c r="AB125" s="27" t="str">
        <f t="shared" ca="1" si="234"/>
        <v>-</v>
      </c>
      <c r="AC125" s="27">
        <f t="shared" ca="1" si="235"/>
        <v>1</v>
      </c>
      <c r="AD125" s="27" t="str">
        <f t="shared" ca="1" si="235"/>
        <v>-</v>
      </c>
      <c r="AE125" s="27" t="str">
        <f t="shared" ca="1" si="235"/>
        <v>-</v>
      </c>
      <c r="AF125" s="27" t="str">
        <f t="shared" ca="1" si="235"/>
        <v>-</v>
      </c>
      <c r="AG125" s="27" t="str">
        <f t="shared" ca="1" si="235"/>
        <v>-</v>
      </c>
      <c r="AH125" s="27" t="str">
        <f t="shared" ca="1" si="235"/>
        <v>-</v>
      </c>
      <c r="AI125" s="27" t="str">
        <f t="shared" ca="1" si="235"/>
        <v>-</v>
      </c>
      <c r="AJ125" s="27" t="str">
        <f t="shared" ca="1" si="235"/>
        <v>-</v>
      </c>
      <c r="AK125" s="27" t="str">
        <f t="shared" ca="1" si="235"/>
        <v>-</v>
      </c>
      <c r="AL125" s="27" t="str">
        <f t="shared" ca="1" si="235"/>
        <v>-</v>
      </c>
      <c r="AM125" s="27" t="str">
        <f t="shared" ca="1" si="236"/>
        <v>-</v>
      </c>
      <c r="AN125" s="27" t="str">
        <f t="shared" ca="1" si="236"/>
        <v>-</v>
      </c>
      <c r="AO125" s="27" t="str">
        <f t="shared" ca="1" si="236"/>
        <v>-</v>
      </c>
      <c r="AP125" s="27" t="str">
        <f t="shared" ca="1" si="236"/>
        <v>-</v>
      </c>
      <c r="AQ125" s="27" t="str">
        <f t="shared" ca="1" si="236"/>
        <v>-</v>
      </c>
      <c r="AR125" s="27" t="str">
        <f t="shared" ca="1" si="236"/>
        <v>-</v>
      </c>
      <c r="AS125" s="27" t="str">
        <f t="shared" ca="1" si="236"/>
        <v>-</v>
      </c>
      <c r="AT125" s="27" t="str">
        <f t="shared" ca="1" si="236"/>
        <v>-</v>
      </c>
      <c r="AU125" s="27" t="str">
        <f t="shared" ca="1" si="236"/>
        <v>-</v>
      </c>
      <c r="AV125" s="27" t="str">
        <f t="shared" ca="1" si="236"/>
        <v>-</v>
      </c>
      <c r="AW125" s="27" t="str">
        <f t="shared" ca="1" si="236"/>
        <v>-</v>
      </c>
      <c r="AX125" s="50">
        <f t="shared" ca="1" si="250"/>
        <v>1</v>
      </c>
      <c r="AY125" s="50">
        <f t="shared" ca="1" si="250"/>
        <v>4</v>
      </c>
      <c r="AZ125" s="50">
        <f t="shared" ca="1" si="250"/>
        <v>0</v>
      </c>
      <c r="BA125" s="50" t="str">
        <f t="shared" ca="1" si="250"/>
        <v>-</v>
      </c>
      <c r="BB125" s="50" t="str">
        <f t="shared" ca="1" si="250"/>
        <v>-</v>
      </c>
      <c r="BC125" s="50" t="str">
        <f t="shared" ca="1" si="250"/>
        <v>-</v>
      </c>
      <c r="BD125" s="50" t="str">
        <f t="shared" ca="1" si="250"/>
        <v>-</v>
      </c>
      <c r="BE125" s="50" t="str">
        <f t="shared" ca="1" si="250"/>
        <v>-</v>
      </c>
      <c r="BF125" s="50" t="str">
        <f t="shared" ca="1" si="250"/>
        <v>-</v>
      </c>
      <c r="BG125" s="50" t="str">
        <f t="shared" ca="1" si="250"/>
        <v>-</v>
      </c>
      <c r="BH125" s="27">
        <f t="shared" ca="1" si="238"/>
        <v>0.3</v>
      </c>
      <c r="BI125" s="27">
        <f t="shared" ca="1" si="238"/>
        <v>0.7</v>
      </c>
      <c r="BJ125" s="27">
        <f t="shared" ca="1" si="238"/>
        <v>-0.2</v>
      </c>
      <c r="BK125" s="27">
        <f t="shared" ca="1" si="238"/>
        <v>1.4</v>
      </c>
      <c r="BL125" s="27" t="str">
        <f t="shared" ca="1" si="238"/>
        <v>-</v>
      </c>
      <c r="BM125" s="27" t="str">
        <f t="shared" ca="1" si="238"/>
        <v>-</v>
      </c>
      <c r="BN125" s="27">
        <f t="shared" ca="1" si="239"/>
        <v>0</v>
      </c>
      <c r="BO125" s="27">
        <f t="shared" ca="1" si="239"/>
        <v>0</v>
      </c>
      <c r="BP125" s="27">
        <f t="shared" ca="1" si="239"/>
        <v>0</v>
      </c>
      <c r="BQ125" s="27">
        <f t="shared" ca="1" si="239"/>
        <v>0</v>
      </c>
      <c r="BR125" s="27" t="str">
        <f t="shared" ca="1" si="239"/>
        <v>-</v>
      </c>
      <c r="BS125" s="27" t="str">
        <f t="shared" ca="1" si="239"/>
        <v>-</v>
      </c>
      <c r="BT125" s="27" t="str">
        <f t="shared" ca="1" si="239"/>
        <v>-</v>
      </c>
      <c r="BU125" s="27" t="str">
        <f t="shared" ca="1" si="239"/>
        <v>-</v>
      </c>
      <c r="BV125" s="27" t="str">
        <f t="shared" ca="1" si="239"/>
        <v>-</v>
      </c>
      <c r="BW125" s="27" t="str">
        <f t="shared" ca="1" si="239"/>
        <v>-</v>
      </c>
      <c r="BX125" s="27" t="str">
        <f t="shared" ca="1" si="240"/>
        <v>-</v>
      </c>
      <c r="BY125" s="27" t="str">
        <f t="shared" ca="1" si="240"/>
        <v>-</v>
      </c>
      <c r="BZ125" s="27" t="str">
        <f t="shared" ca="1" si="240"/>
        <v>-</v>
      </c>
      <c r="CA125" s="27">
        <f t="shared" ca="1" si="240"/>
        <v>2</v>
      </c>
      <c r="CB125" s="27" t="str">
        <f t="shared" ca="1" si="240"/>
        <v>-</v>
      </c>
      <c r="CC125" s="27" t="str">
        <f t="shared" ca="1" si="240"/>
        <v>-</v>
      </c>
      <c r="CD125" s="27" t="str">
        <f t="shared" ca="1" si="240"/>
        <v>-</v>
      </c>
      <c r="CE125" s="27" t="str">
        <f t="shared" ca="1" si="240"/>
        <v>-</v>
      </c>
      <c r="CF125" s="27" t="str">
        <f t="shared" ca="1" si="240"/>
        <v>-</v>
      </c>
      <c r="CG125" s="27" t="str">
        <f t="shared" ca="1" si="240"/>
        <v>-</v>
      </c>
      <c r="CH125" s="27">
        <f t="shared" ca="1" si="241"/>
        <v>0</v>
      </c>
      <c r="CI125" s="27" t="str">
        <f t="shared" ca="1" si="241"/>
        <v>-</v>
      </c>
      <c r="CJ125" s="27">
        <f t="shared" ca="1" si="241"/>
        <v>1</v>
      </c>
      <c r="CK125" s="27">
        <f t="shared" ca="1" si="241"/>
        <v>0</v>
      </c>
      <c r="CL125" s="27">
        <f t="shared" ca="1" si="241"/>
        <v>1</v>
      </c>
      <c r="CM125" s="27">
        <f t="shared" ca="1" si="241"/>
        <v>1</v>
      </c>
      <c r="CN125" s="27">
        <f t="shared" ca="1" si="241"/>
        <v>1</v>
      </c>
      <c r="CO125" s="27">
        <f t="shared" ca="1" si="241"/>
        <v>0</v>
      </c>
      <c r="CP125" s="27">
        <f t="shared" ca="1" si="241"/>
        <v>0</v>
      </c>
      <c r="CQ125" s="27">
        <f t="shared" ca="1" si="241"/>
        <v>0</v>
      </c>
      <c r="CR125" s="27">
        <f t="shared" ca="1" si="242"/>
        <v>-0.04</v>
      </c>
      <c r="CS125" s="27">
        <f t="shared" ca="1" si="242"/>
        <v>0.96</v>
      </c>
      <c r="CT125" s="27">
        <f t="shared" ca="1" si="242"/>
        <v>1.8</v>
      </c>
      <c r="CU125" s="27">
        <f t="shared" ca="1" si="242"/>
        <v>0.64</v>
      </c>
      <c r="CV125" s="27">
        <f t="shared" ca="1" si="242"/>
        <v>0.21</v>
      </c>
      <c r="CW125" s="27">
        <f t="shared" ca="1" si="242"/>
        <v>0.19</v>
      </c>
      <c r="CX125" s="27">
        <f t="shared" ca="1" si="242"/>
        <v>0</v>
      </c>
      <c r="CY125" s="27">
        <f t="shared" ca="1" si="242"/>
        <v>1</v>
      </c>
      <c r="CZ125" s="27">
        <f t="shared" ca="1" si="242"/>
        <v>0</v>
      </c>
      <c r="DA125" s="27">
        <f t="shared" ca="1" si="242"/>
        <v>0</v>
      </c>
      <c r="DB125" s="27">
        <f t="shared" ca="1" si="243"/>
        <v>0</v>
      </c>
      <c r="DC125" s="27">
        <f t="shared" ca="1" si="243"/>
        <v>0</v>
      </c>
      <c r="DD125" s="27">
        <f t="shared" ca="1" si="243"/>
        <v>0</v>
      </c>
      <c r="DE125" s="27">
        <f t="shared" ca="1" si="243"/>
        <v>0</v>
      </c>
      <c r="DF125" s="27">
        <f t="shared" ca="1" si="243"/>
        <v>0</v>
      </c>
      <c r="DG125" s="27" t="str">
        <f t="shared" ca="1" si="243"/>
        <v>-</v>
      </c>
      <c r="DH125" s="27" t="str">
        <f t="shared" ca="1" si="243"/>
        <v>-</v>
      </c>
      <c r="DI125" s="27" t="str">
        <f t="shared" ca="1" si="243"/>
        <v>-</v>
      </c>
      <c r="DJ125" s="27" t="str">
        <f t="shared" ca="1" si="243"/>
        <v>-</v>
      </c>
      <c r="DK125" s="27" t="str">
        <f t="shared" ca="1" si="243"/>
        <v>-</v>
      </c>
      <c r="DL125" s="27" t="str">
        <f t="shared" ca="1" si="244"/>
        <v>-</v>
      </c>
      <c r="DM125" s="27" t="b">
        <f t="shared" ca="1" si="244"/>
        <v>1</v>
      </c>
      <c r="DN125" s="27" t="b">
        <f t="shared" ca="1" si="244"/>
        <v>0</v>
      </c>
      <c r="DO125" s="27" t="b">
        <f t="shared" ca="1" si="244"/>
        <v>0</v>
      </c>
      <c r="DP125" s="27">
        <f t="shared" ca="1" si="244"/>
        <v>0</v>
      </c>
      <c r="DQ125" s="27" t="str">
        <f t="shared" ca="1" si="244"/>
        <v>-</v>
      </c>
      <c r="DR125" s="27" t="str">
        <f t="shared" ca="1" si="244"/>
        <v>-</v>
      </c>
      <c r="DS125" s="27" t="str">
        <f t="shared" ca="1" si="244"/>
        <v>-</v>
      </c>
      <c r="DT125" s="27" t="str">
        <f t="shared" ca="1" si="244"/>
        <v>-</v>
      </c>
      <c r="DU125" s="27" t="str">
        <f t="shared" ca="1" si="244"/>
        <v>-</v>
      </c>
      <c r="DV125" s="27" t="b">
        <f t="shared" ca="1" si="245"/>
        <v>1</v>
      </c>
      <c r="DW125" s="27" t="str">
        <f t="shared" ca="1" si="245"/>
        <v>-</v>
      </c>
      <c r="DX125" s="27">
        <f t="shared" ca="1" si="245"/>
        <v>0</v>
      </c>
      <c r="DY125" s="27" t="str">
        <f t="shared" ca="1" si="245"/>
        <v>-</v>
      </c>
      <c r="DZ125" s="27" t="str">
        <f t="shared" ca="1" si="245"/>
        <v>-</v>
      </c>
      <c r="EA125" s="27">
        <f t="shared" ca="1" si="245"/>
        <v>500</v>
      </c>
      <c r="EB125" s="27">
        <f t="shared" ca="1" si="245"/>
        <v>500</v>
      </c>
      <c r="EC125" s="27">
        <f t="shared" ca="1" si="245"/>
        <v>1</v>
      </c>
      <c r="ED125" s="27">
        <f t="shared" ca="1" si="245"/>
        <v>0</v>
      </c>
      <c r="EE125" s="27">
        <f t="shared" ca="1" si="245"/>
        <v>1</v>
      </c>
      <c r="EF125" s="27">
        <f t="shared" ca="1" si="246"/>
        <v>1</v>
      </c>
      <c r="EG125" s="27">
        <f t="shared" ca="1" si="246"/>
        <v>0</v>
      </c>
      <c r="EH125" s="27" t="str">
        <f t="shared" ca="1" si="246"/>
        <v>-</v>
      </c>
      <c r="EI125" s="27" t="str">
        <f t="shared" ca="1" si="246"/>
        <v>-</v>
      </c>
      <c r="EJ125" s="27" t="str">
        <f t="shared" ca="1" si="246"/>
        <v>-</v>
      </c>
      <c r="EK125" s="27" t="str">
        <f t="shared" ca="1" si="246"/>
        <v>-</v>
      </c>
      <c r="EL125" s="27">
        <f t="shared" ca="1" si="246"/>
        <v>1</v>
      </c>
      <c r="EM125" s="27">
        <f t="shared" ca="1" si="246"/>
        <v>1</v>
      </c>
      <c r="EN125" s="27">
        <f t="shared" ca="1" si="246"/>
        <v>1</v>
      </c>
      <c r="EO125" s="27">
        <f t="shared" ca="1" si="246"/>
        <v>0</v>
      </c>
      <c r="EP125" s="27" t="str">
        <f t="shared" ca="1" si="246"/>
        <v>-</v>
      </c>
      <c r="EQ125" s="27" t="str">
        <f t="shared" ca="1" si="246"/>
        <v>-</v>
      </c>
      <c r="ER125" s="27">
        <f t="shared" ca="1" si="246"/>
        <v>0</v>
      </c>
      <c r="ES125" s="27">
        <f t="shared" ca="1" si="246"/>
        <v>0</v>
      </c>
      <c r="ET125" s="34">
        <v>0</v>
      </c>
    </row>
    <row r="126" spans="1:150" outlineLevel="3">
      <c r="A126" s="31">
        <f t="shared" si="230"/>
        <v>121</v>
      </c>
      <c r="B126" s="37">
        <f t="shared" ca="1" si="247"/>
        <v>70</v>
      </c>
      <c r="C126">
        <f t="shared" ca="1" si="248"/>
        <v>4</v>
      </c>
      <c r="D126" t="b">
        <f t="shared" ca="1" si="231"/>
        <v>0</v>
      </c>
      <c r="E126" t="b">
        <f t="shared" ca="1" si="231"/>
        <v>0</v>
      </c>
      <c r="F126" t="b">
        <f t="shared" ca="1" si="231"/>
        <v>0</v>
      </c>
      <c r="H126" s="47" t="str">
        <f ca="1">TEXT(LEFT(H125,2)+1,"00")&amp;MID(H125,3,FIND(" ",H125,4)-2)&amp;d.RegionName&amp;IF($CA126&lt;3,"M-M","Mat")&amp;IF($CF126=TRUE,"&amp;BBT","")&amp;IF($DX126&lt;&gt;0,"-mate EL","")&amp;IF($DM126," Aut","")&amp;IF($DN126," Win","")&amp;IF($DO126," Spr","")&amp;" Scan "&amp;$DP126&amp;" (F"&amp;3+IFERROR(1*$AP126,0)&amp;3+IFERROR(1*$AS126,0)&amp;"N"&amp;$AX126&amp;$AY126&amp;")"</f>
        <v>04 Cal CWM M-M Win Scan 3 (F33N14)</v>
      </c>
      <c r="I126" s="13" t="str">
        <f ca="1">IF(MATCH(H126,H$5:H126,0)=(COUNTA(H$5:H126)),"-","Dup")</f>
        <v>-</v>
      </c>
      <c r="J126" s="27" t="str">
        <f t="shared" ca="1" si="232"/>
        <v>-</v>
      </c>
      <c r="K126" s="27" t="str">
        <f t="shared" ca="1" si="232"/>
        <v>-</v>
      </c>
      <c r="L126" s="50" t="b">
        <f t="shared" ca="1" si="249"/>
        <v>1</v>
      </c>
      <c r="M126" s="50" t="str">
        <f t="shared" ca="1" si="249"/>
        <v>-</v>
      </c>
      <c r="N126" s="50" t="b">
        <f t="shared" ca="1" si="249"/>
        <v>1</v>
      </c>
      <c r="O126" s="50" t="b">
        <f t="shared" ca="1" si="249"/>
        <v>1</v>
      </c>
      <c r="P126" s="50" t="b">
        <f t="shared" ca="1" si="249"/>
        <v>1</v>
      </c>
      <c r="Q126" s="50">
        <f t="shared" ca="1" si="249"/>
        <v>0</v>
      </c>
      <c r="R126" s="50">
        <f t="shared" ca="1" si="249"/>
        <v>0</v>
      </c>
      <c r="S126" s="27" t="str">
        <f t="shared" ca="1" si="234"/>
        <v>-</v>
      </c>
      <c r="T126" s="27" t="str">
        <f t="shared" ca="1" si="234"/>
        <v>-</v>
      </c>
      <c r="U126" s="27" t="str">
        <f t="shared" ca="1" si="234"/>
        <v>-</v>
      </c>
      <c r="V126" s="27">
        <f t="shared" ca="1" si="234"/>
        <v>1</v>
      </c>
      <c r="W126" s="27">
        <f t="shared" ca="1" si="234"/>
        <v>1</v>
      </c>
      <c r="X126" s="27" t="str">
        <f t="shared" ca="1" si="234"/>
        <v>-</v>
      </c>
      <c r="Y126" s="27" t="str">
        <f t="shared" ca="1" si="234"/>
        <v>-</v>
      </c>
      <c r="Z126" s="27" t="str">
        <f t="shared" ca="1" si="234"/>
        <v>-</v>
      </c>
      <c r="AA126" s="27" t="str">
        <f t="shared" ca="1" si="234"/>
        <v>-</v>
      </c>
      <c r="AB126" s="27" t="str">
        <f t="shared" ca="1" si="234"/>
        <v>-</v>
      </c>
      <c r="AC126" s="27">
        <f t="shared" ca="1" si="235"/>
        <v>1</v>
      </c>
      <c r="AD126" s="27" t="str">
        <f t="shared" ca="1" si="235"/>
        <v>-</v>
      </c>
      <c r="AE126" s="27" t="str">
        <f t="shared" ca="1" si="235"/>
        <v>-</v>
      </c>
      <c r="AF126" s="27" t="str">
        <f t="shared" ca="1" si="235"/>
        <v>-</v>
      </c>
      <c r="AG126" s="27" t="str">
        <f t="shared" ca="1" si="235"/>
        <v>-</v>
      </c>
      <c r="AH126" s="27" t="str">
        <f t="shared" ca="1" si="235"/>
        <v>-</v>
      </c>
      <c r="AI126" s="27" t="str">
        <f t="shared" ca="1" si="235"/>
        <v>-</v>
      </c>
      <c r="AJ126" s="27" t="str">
        <f t="shared" ca="1" si="235"/>
        <v>-</v>
      </c>
      <c r="AK126" s="27" t="str">
        <f t="shared" ca="1" si="235"/>
        <v>-</v>
      </c>
      <c r="AL126" s="27" t="str">
        <f t="shared" ca="1" si="235"/>
        <v>-</v>
      </c>
      <c r="AM126" s="27" t="str">
        <f t="shared" ca="1" si="236"/>
        <v>-</v>
      </c>
      <c r="AN126" s="27" t="str">
        <f t="shared" ca="1" si="236"/>
        <v>-</v>
      </c>
      <c r="AO126" s="27" t="str">
        <f t="shared" ca="1" si="236"/>
        <v>-</v>
      </c>
      <c r="AP126" s="27" t="str">
        <f t="shared" ca="1" si="236"/>
        <v>-</v>
      </c>
      <c r="AQ126" s="27" t="str">
        <f t="shared" ca="1" si="236"/>
        <v>-</v>
      </c>
      <c r="AR126" s="27" t="str">
        <f t="shared" ca="1" si="236"/>
        <v>-</v>
      </c>
      <c r="AS126" s="27" t="str">
        <f t="shared" ca="1" si="236"/>
        <v>-</v>
      </c>
      <c r="AT126" s="27" t="str">
        <f t="shared" ca="1" si="236"/>
        <v>-</v>
      </c>
      <c r="AU126" s="27" t="str">
        <f t="shared" ca="1" si="236"/>
        <v>-</v>
      </c>
      <c r="AV126" s="27" t="str">
        <f t="shared" ca="1" si="236"/>
        <v>-</v>
      </c>
      <c r="AW126" s="27" t="str">
        <f t="shared" ca="1" si="236"/>
        <v>-</v>
      </c>
      <c r="AX126" s="50">
        <f t="shared" ca="1" si="250"/>
        <v>1</v>
      </c>
      <c r="AY126" s="50">
        <f t="shared" ca="1" si="250"/>
        <v>4</v>
      </c>
      <c r="AZ126" s="50">
        <f t="shared" ca="1" si="250"/>
        <v>0</v>
      </c>
      <c r="BA126" s="50" t="str">
        <f t="shared" ca="1" si="250"/>
        <v>-</v>
      </c>
      <c r="BB126" s="50" t="str">
        <f t="shared" ca="1" si="250"/>
        <v>-</v>
      </c>
      <c r="BC126" s="50" t="str">
        <f t="shared" ca="1" si="250"/>
        <v>-</v>
      </c>
      <c r="BD126" s="50" t="str">
        <f t="shared" ca="1" si="250"/>
        <v>-</v>
      </c>
      <c r="BE126" s="50" t="str">
        <f t="shared" ca="1" si="250"/>
        <v>-</v>
      </c>
      <c r="BF126" s="50" t="str">
        <f t="shared" ca="1" si="250"/>
        <v>-</v>
      </c>
      <c r="BG126" s="50" t="str">
        <f t="shared" ca="1" si="250"/>
        <v>-</v>
      </c>
      <c r="BH126" s="27">
        <f t="shared" ca="1" si="238"/>
        <v>0.1</v>
      </c>
      <c r="BI126" s="27">
        <f t="shared" ca="1" si="238"/>
        <v>0.5</v>
      </c>
      <c r="BJ126" s="27">
        <f t="shared" ca="1" si="238"/>
        <v>-0.4</v>
      </c>
      <c r="BK126" s="27">
        <f t="shared" ca="1" si="238"/>
        <v>1</v>
      </c>
      <c r="BL126" s="27" t="str">
        <f t="shared" ca="1" si="238"/>
        <v>-</v>
      </c>
      <c r="BM126" s="27" t="str">
        <f t="shared" ca="1" si="238"/>
        <v>-</v>
      </c>
      <c r="BN126" s="27">
        <f t="shared" ca="1" si="239"/>
        <v>0</v>
      </c>
      <c r="BO126" s="27">
        <f t="shared" ca="1" si="239"/>
        <v>0</v>
      </c>
      <c r="BP126" s="27">
        <f t="shared" ca="1" si="239"/>
        <v>0</v>
      </c>
      <c r="BQ126" s="27">
        <f t="shared" ca="1" si="239"/>
        <v>0</v>
      </c>
      <c r="BR126" s="27" t="str">
        <f t="shared" ca="1" si="239"/>
        <v>-</v>
      </c>
      <c r="BS126" s="27" t="str">
        <f t="shared" ca="1" si="239"/>
        <v>-</v>
      </c>
      <c r="BT126" s="27" t="str">
        <f t="shared" ca="1" si="239"/>
        <v>-</v>
      </c>
      <c r="BU126" s="27" t="str">
        <f t="shared" ca="1" si="239"/>
        <v>-</v>
      </c>
      <c r="BV126" s="27" t="str">
        <f t="shared" ca="1" si="239"/>
        <v>-</v>
      </c>
      <c r="BW126" s="27" t="str">
        <f t="shared" ca="1" si="239"/>
        <v>-</v>
      </c>
      <c r="BX126" s="27" t="str">
        <f t="shared" ca="1" si="240"/>
        <v>-</v>
      </c>
      <c r="BY126" s="27" t="str">
        <f t="shared" ca="1" si="240"/>
        <v>-</v>
      </c>
      <c r="BZ126" s="27" t="str">
        <f t="shared" ca="1" si="240"/>
        <v>-</v>
      </c>
      <c r="CA126" s="27">
        <f t="shared" ca="1" si="240"/>
        <v>2</v>
      </c>
      <c r="CB126" s="27" t="str">
        <f t="shared" ca="1" si="240"/>
        <v>-</v>
      </c>
      <c r="CC126" s="27" t="str">
        <f t="shared" ca="1" si="240"/>
        <v>-</v>
      </c>
      <c r="CD126" s="27" t="str">
        <f t="shared" ca="1" si="240"/>
        <v>-</v>
      </c>
      <c r="CE126" s="27" t="str">
        <f t="shared" ca="1" si="240"/>
        <v>-</v>
      </c>
      <c r="CF126" s="27" t="str">
        <f t="shared" ca="1" si="240"/>
        <v>-</v>
      </c>
      <c r="CG126" s="27" t="str">
        <f t="shared" ca="1" si="240"/>
        <v>-</v>
      </c>
      <c r="CH126" s="27">
        <f t="shared" ca="1" si="241"/>
        <v>0</v>
      </c>
      <c r="CI126" s="27" t="str">
        <f t="shared" ca="1" si="241"/>
        <v>-</v>
      </c>
      <c r="CJ126" s="27">
        <f t="shared" ca="1" si="241"/>
        <v>1</v>
      </c>
      <c r="CK126" s="27">
        <f t="shared" ca="1" si="241"/>
        <v>0</v>
      </c>
      <c r="CL126" s="27">
        <f t="shared" ca="1" si="241"/>
        <v>1</v>
      </c>
      <c r="CM126" s="27">
        <f t="shared" ca="1" si="241"/>
        <v>1</v>
      </c>
      <c r="CN126" s="27">
        <f t="shared" ca="1" si="241"/>
        <v>1</v>
      </c>
      <c r="CO126" s="27">
        <f t="shared" ca="1" si="241"/>
        <v>0</v>
      </c>
      <c r="CP126" s="27">
        <f t="shared" ca="1" si="241"/>
        <v>0</v>
      </c>
      <c r="CQ126" s="27">
        <f t="shared" ca="1" si="241"/>
        <v>0</v>
      </c>
      <c r="CR126" s="27">
        <f t="shared" ca="1" si="242"/>
        <v>-0.04</v>
      </c>
      <c r="CS126" s="27">
        <f t="shared" ca="1" si="242"/>
        <v>0.96</v>
      </c>
      <c r="CT126" s="27">
        <f t="shared" ca="1" si="242"/>
        <v>1.8</v>
      </c>
      <c r="CU126" s="27">
        <f t="shared" ca="1" si="242"/>
        <v>0.64</v>
      </c>
      <c r="CV126" s="27">
        <f t="shared" ca="1" si="242"/>
        <v>0.21</v>
      </c>
      <c r="CW126" s="27">
        <f t="shared" ca="1" si="242"/>
        <v>0.19</v>
      </c>
      <c r="CX126" s="27">
        <f t="shared" ca="1" si="242"/>
        <v>0</v>
      </c>
      <c r="CY126" s="27">
        <f t="shared" ca="1" si="242"/>
        <v>1</v>
      </c>
      <c r="CZ126" s="27">
        <f t="shared" ca="1" si="242"/>
        <v>0</v>
      </c>
      <c r="DA126" s="27">
        <f t="shared" ca="1" si="242"/>
        <v>0</v>
      </c>
      <c r="DB126" s="27">
        <f t="shared" ca="1" si="243"/>
        <v>0</v>
      </c>
      <c r="DC126" s="27">
        <f t="shared" ca="1" si="243"/>
        <v>0</v>
      </c>
      <c r="DD126" s="27">
        <f t="shared" ca="1" si="243"/>
        <v>0</v>
      </c>
      <c r="DE126" s="27">
        <f t="shared" ca="1" si="243"/>
        <v>0</v>
      </c>
      <c r="DF126" s="27">
        <f t="shared" ca="1" si="243"/>
        <v>0</v>
      </c>
      <c r="DG126" s="27" t="str">
        <f t="shared" ca="1" si="243"/>
        <v>-</v>
      </c>
      <c r="DH126" s="27" t="str">
        <f t="shared" ca="1" si="243"/>
        <v>-</v>
      </c>
      <c r="DI126" s="27" t="str">
        <f t="shared" ca="1" si="243"/>
        <v>-</v>
      </c>
      <c r="DJ126" s="27" t="str">
        <f t="shared" ca="1" si="243"/>
        <v>-</v>
      </c>
      <c r="DK126" s="27" t="str">
        <f t="shared" ca="1" si="243"/>
        <v>-</v>
      </c>
      <c r="DL126" s="27" t="str">
        <f t="shared" ca="1" si="244"/>
        <v>-</v>
      </c>
      <c r="DM126" s="27" t="b">
        <f t="shared" ca="1" si="244"/>
        <v>0</v>
      </c>
      <c r="DN126" s="27" t="b">
        <f t="shared" ca="1" si="244"/>
        <v>1</v>
      </c>
      <c r="DO126" s="27" t="b">
        <f t="shared" ca="1" si="244"/>
        <v>0</v>
      </c>
      <c r="DP126" s="27">
        <f t="shared" ca="1" si="244"/>
        <v>3</v>
      </c>
      <c r="DQ126" s="27" t="str">
        <f t="shared" ca="1" si="244"/>
        <v>-</v>
      </c>
      <c r="DR126" s="27" t="str">
        <f t="shared" ca="1" si="244"/>
        <v>-</v>
      </c>
      <c r="DS126" s="27" t="str">
        <f t="shared" ca="1" si="244"/>
        <v>-</v>
      </c>
      <c r="DT126" s="27" t="str">
        <f t="shared" ca="1" si="244"/>
        <v>-</v>
      </c>
      <c r="DU126" s="27" t="str">
        <f t="shared" ca="1" si="244"/>
        <v>-</v>
      </c>
      <c r="DV126" s="27" t="b">
        <f t="shared" ca="1" si="245"/>
        <v>1</v>
      </c>
      <c r="DW126" s="27" t="str">
        <f t="shared" ca="1" si="245"/>
        <v>-</v>
      </c>
      <c r="DX126" s="27">
        <f t="shared" ca="1" si="245"/>
        <v>0</v>
      </c>
      <c r="DY126" s="27" t="str">
        <f t="shared" ca="1" si="245"/>
        <v>-</v>
      </c>
      <c r="DZ126" s="27" t="str">
        <f t="shared" ca="1" si="245"/>
        <v>-</v>
      </c>
      <c r="EA126" s="27">
        <f t="shared" ca="1" si="245"/>
        <v>500</v>
      </c>
      <c r="EB126" s="27">
        <f t="shared" ca="1" si="245"/>
        <v>500</v>
      </c>
      <c r="EC126" s="27">
        <f t="shared" ca="1" si="245"/>
        <v>1</v>
      </c>
      <c r="ED126" s="27">
        <f t="shared" ca="1" si="245"/>
        <v>0</v>
      </c>
      <c r="EE126" s="27">
        <f t="shared" ca="1" si="245"/>
        <v>1</v>
      </c>
      <c r="EF126" s="27">
        <f t="shared" ca="1" si="246"/>
        <v>1</v>
      </c>
      <c r="EG126" s="27">
        <f t="shared" ca="1" si="246"/>
        <v>0</v>
      </c>
      <c r="EH126" s="27" t="str">
        <f t="shared" ca="1" si="246"/>
        <v>-</v>
      </c>
      <c r="EI126" s="27" t="str">
        <f t="shared" ca="1" si="246"/>
        <v>-</v>
      </c>
      <c r="EJ126" s="27" t="str">
        <f t="shared" ca="1" si="246"/>
        <v>-</v>
      </c>
      <c r="EK126" s="27" t="str">
        <f t="shared" ca="1" si="246"/>
        <v>-</v>
      </c>
      <c r="EL126" s="27">
        <f t="shared" ca="1" si="246"/>
        <v>1</v>
      </c>
      <c r="EM126" s="27">
        <f t="shared" ca="1" si="246"/>
        <v>1</v>
      </c>
      <c r="EN126" s="27">
        <f t="shared" ca="1" si="246"/>
        <v>1</v>
      </c>
      <c r="EO126" s="27">
        <f t="shared" ca="1" si="246"/>
        <v>0</v>
      </c>
      <c r="EP126" s="27" t="str">
        <f t="shared" ca="1" si="246"/>
        <v>-</v>
      </c>
      <c r="EQ126" s="27" t="str">
        <f t="shared" ca="1" si="246"/>
        <v>-</v>
      </c>
      <c r="ER126" s="27">
        <f t="shared" ca="1" si="246"/>
        <v>0</v>
      </c>
      <c r="ES126" s="27">
        <f t="shared" ca="1" si="246"/>
        <v>0</v>
      </c>
      <c r="ET126" s="34">
        <v>0</v>
      </c>
    </row>
    <row r="127" spans="1:150" outlineLevel="3">
      <c r="A127" s="31">
        <f t="shared" si="230"/>
        <v>122</v>
      </c>
      <c r="B127" s="37">
        <f t="shared" ca="1" si="247"/>
        <v>71</v>
      </c>
      <c r="C127">
        <f t="shared" ca="1" si="248"/>
        <v>4</v>
      </c>
      <c r="D127" t="b">
        <f t="shared" ca="1" si="231"/>
        <v>1</v>
      </c>
      <c r="E127" t="b">
        <f t="shared" ca="1" si="231"/>
        <v>0</v>
      </c>
      <c r="F127" t="b">
        <f t="shared" ca="1" si="231"/>
        <v>1</v>
      </c>
      <c r="H127" s="47" t="str">
        <f ca="1">TEXT(LEFT(H126,2)+1,"00")&amp;MID(H126,3,FIND(" ",H126,4)-2)&amp;d.RegionName&amp;IF($CA127&lt;3,"M-M","Mat")&amp;IF($CF127=TRUE,"&amp;BBT","")&amp;IF($DX127&lt;&gt;0,"-mate EL","")&amp;IF($DM127," Aut","")&amp;IF($DN127," Win","")&amp;IF($DO127," Spr","")&amp;" Scan "&amp;$DP127&amp;" (F"&amp;3+IFERROR(1*$AP127,0)&amp;3+IFERROR(1*$AS127,0)&amp;"N"&amp;$AX127&amp;$AY127&amp;")"</f>
        <v>05 Cal CWM M-M Win Scan 2 (F33N14)</v>
      </c>
      <c r="I127" s="13" t="str">
        <f ca="1">IF(MATCH(H127,H$5:H127,0)=(COUNTA(H$5:H127)),"-","Dup")</f>
        <v>-</v>
      </c>
      <c r="J127" s="27" t="str">
        <f t="shared" ca="1" si="232"/>
        <v>-</v>
      </c>
      <c r="K127" s="27" t="str">
        <f t="shared" ca="1" si="232"/>
        <v>-</v>
      </c>
      <c r="L127" s="50" t="b">
        <f t="shared" ca="1" si="249"/>
        <v>1</v>
      </c>
      <c r="M127" s="50" t="str">
        <f t="shared" ca="1" si="249"/>
        <v>-</v>
      </c>
      <c r="N127" s="50" t="b">
        <f t="shared" ca="1" si="249"/>
        <v>1</v>
      </c>
      <c r="O127" s="50" t="b">
        <f t="shared" ca="1" si="249"/>
        <v>1</v>
      </c>
      <c r="P127" s="50" t="b">
        <f t="shared" ca="1" si="249"/>
        <v>1</v>
      </c>
      <c r="Q127" s="50">
        <f t="shared" ca="1" si="249"/>
        <v>0</v>
      </c>
      <c r="R127" s="50">
        <f t="shared" ca="1" si="249"/>
        <v>0</v>
      </c>
      <c r="S127" s="27" t="str">
        <f t="shared" ca="1" si="234"/>
        <v>-</v>
      </c>
      <c r="T127" s="27" t="str">
        <f t="shared" ca="1" si="234"/>
        <v>-</v>
      </c>
      <c r="U127" s="27" t="str">
        <f t="shared" ca="1" si="234"/>
        <v>-</v>
      </c>
      <c r="V127" s="27">
        <f t="shared" ca="1" si="234"/>
        <v>1</v>
      </c>
      <c r="W127" s="27">
        <f t="shared" ca="1" si="234"/>
        <v>1</v>
      </c>
      <c r="X127" s="27" t="str">
        <f t="shared" ca="1" si="234"/>
        <v>-</v>
      </c>
      <c r="Y127" s="27" t="str">
        <f t="shared" ca="1" si="234"/>
        <v>-</v>
      </c>
      <c r="Z127" s="27" t="str">
        <f t="shared" ca="1" si="234"/>
        <v>-</v>
      </c>
      <c r="AA127" s="27" t="str">
        <f t="shared" ca="1" si="234"/>
        <v>-</v>
      </c>
      <c r="AB127" s="27" t="str">
        <f t="shared" ca="1" si="234"/>
        <v>-</v>
      </c>
      <c r="AC127" s="27">
        <f t="shared" ca="1" si="235"/>
        <v>1</v>
      </c>
      <c r="AD127" s="27" t="str">
        <f t="shared" ca="1" si="235"/>
        <v>-</v>
      </c>
      <c r="AE127" s="27" t="str">
        <f t="shared" ca="1" si="235"/>
        <v>-</v>
      </c>
      <c r="AF127" s="27" t="str">
        <f t="shared" ca="1" si="235"/>
        <v>-</v>
      </c>
      <c r="AG127" s="27" t="str">
        <f t="shared" ca="1" si="235"/>
        <v>-</v>
      </c>
      <c r="AH127" s="27" t="str">
        <f t="shared" ca="1" si="235"/>
        <v>-</v>
      </c>
      <c r="AI127" s="27" t="str">
        <f t="shared" ca="1" si="235"/>
        <v>-</v>
      </c>
      <c r="AJ127" s="27" t="str">
        <f t="shared" ca="1" si="235"/>
        <v>-</v>
      </c>
      <c r="AK127" s="27" t="str">
        <f t="shared" ca="1" si="235"/>
        <v>-</v>
      </c>
      <c r="AL127" s="27" t="str">
        <f t="shared" ca="1" si="235"/>
        <v>-</v>
      </c>
      <c r="AM127" s="27" t="str">
        <f t="shared" ca="1" si="236"/>
        <v>-</v>
      </c>
      <c r="AN127" s="27" t="str">
        <f t="shared" ca="1" si="236"/>
        <v>-</v>
      </c>
      <c r="AO127" s="27" t="str">
        <f t="shared" ca="1" si="236"/>
        <v>-</v>
      </c>
      <c r="AP127" s="27" t="str">
        <f t="shared" ca="1" si="236"/>
        <v>-</v>
      </c>
      <c r="AQ127" s="27" t="str">
        <f t="shared" ca="1" si="236"/>
        <v>-</v>
      </c>
      <c r="AR127" s="27" t="str">
        <f t="shared" ca="1" si="236"/>
        <v>-</v>
      </c>
      <c r="AS127" s="27" t="str">
        <f t="shared" ca="1" si="236"/>
        <v>-</v>
      </c>
      <c r="AT127" s="27" t="str">
        <f t="shared" ca="1" si="236"/>
        <v>-</v>
      </c>
      <c r="AU127" s="27" t="str">
        <f t="shared" ca="1" si="236"/>
        <v>-</v>
      </c>
      <c r="AV127" s="27" t="str">
        <f t="shared" ca="1" si="236"/>
        <v>-</v>
      </c>
      <c r="AW127" s="27" t="str">
        <f t="shared" ca="1" si="236"/>
        <v>-</v>
      </c>
      <c r="AX127" s="50">
        <f t="shared" ca="1" si="250"/>
        <v>1</v>
      </c>
      <c r="AY127" s="50">
        <f t="shared" ca="1" si="250"/>
        <v>4</v>
      </c>
      <c r="AZ127" s="50">
        <f t="shared" ca="1" si="250"/>
        <v>0</v>
      </c>
      <c r="BA127" s="50" t="str">
        <f t="shared" ca="1" si="250"/>
        <v>-</v>
      </c>
      <c r="BB127" s="50" t="str">
        <f t="shared" ca="1" si="250"/>
        <v>-</v>
      </c>
      <c r="BC127" s="50" t="str">
        <f t="shared" ca="1" si="250"/>
        <v>-</v>
      </c>
      <c r="BD127" s="50" t="str">
        <f t="shared" ca="1" si="250"/>
        <v>-</v>
      </c>
      <c r="BE127" s="50" t="str">
        <f t="shared" ca="1" si="250"/>
        <v>-</v>
      </c>
      <c r="BF127" s="50" t="str">
        <f t="shared" ca="1" si="250"/>
        <v>-</v>
      </c>
      <c r="BG127" s="50" t="str">
        <f t="shared" ca="1" si="250"/>
        <v>-</v>
      </c>
      <c r="BH127" s="27">
        <f t="shared" ca="1" si="238"/>
        <v>0.1</v>
      </c>
      <c r="BI127" s="27">
        <f t="shared" ca="1" si="238"/>
        <v>0.5</v>
      </c>
      <c r="BJ127" s="27">
        <f t="shared" ca="1" si="238"/>
        <v>-0.4</v>
      </c>
      <c r="BK127" s="27">
        <f t="shared" ca="1" si="238"/>
        <v>1</v>
      </c>
      <c r="BL127" s="27" t="str">
        <f t="shared" ca="1" si="238"/>
        <v>-</v>
      </c>
      <c r="BM127" s="27" t="str">
        <f t="shared" ca="1" si="238"/>
        <v>-</v>
      </c>
      <c r="BN127" s="27">
        <f t="shared" ca="1" si="239"/>
        <v>0</v>
      </c>
      <c r="BO127" s="27">
        <f t="shared" ca="1" si="239"/>
        <v>0</v>
      </c>
      <c r="BP127" s="27">
        <f t="shared" ca="1" si="239"/>
        <v>0</v>
      </c>
      <c r="BQ127" s="27">
        <f t="shared" ca="1" si="239"/>
        <v>0</v>
      </c>
      <c r="BR127" s="27" t="str">
        <f t="shared" ca="1" si="239"/>
        <v>-</v>
      </c>
      <c r="BS127" s="27" t="str">
        <f t="shared" ca="1" si="239"/>
        <v>-</v>
      </c>
      <c r="BT127" s="27" t="str">
        <f t="shared" ca="1" si="239"/>
        <v>-</v>
      </c>
      <c r="BU127" s="27" t="str">
        <f t="shared" ca="1" si="239"/>
        <v>-</v>
      </c>
      <c r="BV127" s="27" t="str">
        <f t="shared" ca="1" si="239"/>
        <v>-</v>
      </c>
      <c r="BW127" s="27" t="str">
        <f t="shared" ca="1" si="239"/>
        <v>-</v>
      </c>
      <c r="BX127" s="27" t="str">
        <f t="shared" ca="1" si="240"/>
        <v>-</v>
      </c>
      <c r="BY127" s="27" t="str">
        <f t="shared" ca="1" si="240"/>
        <v>-</v>
      </c>
      <c r="BZ127" s="27" t="str">
        <f t="shared" ca="1" si="240"/>
        <v>-</v>
      </c>
      <c r="CA127" s="27">
        <f t="shared" ca="1" si="240"/>
        <v>2</v>
      </c>
      <c r="CB127" s="27" t="str">
        <f t="shared" ca="1" si="240"/>
        <v>-</v>
      </c>
      <c r="CC127" s="27" t="str">
        <f t="shared" ca="1" si="240"/>
        <v>-</v>
      </c>
      <c r="CD127" s="27" t="str">
        <f t="shared" ca="1" si="240"/>
        <v>-</v>
      </c>
      <c r="CE127" s="27" t="str">
        <f t="shared" ca="1" si="240"/>
        <v>-</v>
      </c>
      <c r="CF127" s="27" t="str">
        <f t="shared" ca="1" si="240"/>
        <v>-</v>
      </c>
      <c r="CG127" s="27" t="str">
        <f t="shared" ca="1" si="240"/>
        <v>-</v>
      </c>
      <c r="CH127" s="27">
        <f t="shared" ca="1" si="241"/>
        <v>0</v>
      </c>
      <c r="CI127" s="27" t="str">
        <f t="shared" ca="1" si="241"/>
        <v>-</v>
      </c>
      <c r="CJ127" s="27">
        <f t="shared" ca="1" si="241"/>
        <v>1</v>
      </c>
      <c r="CK127" s="27">
        <f t="shared" ca="1" si="241"/>
        <v>0</v>
      </c>
      <c r="CL127" s="27">
        <f t="shared" ca="1" si="241"/>
        <v>1</v>
      </c>
      <c r="CM127" s="27">
        <f t="shared" ca="1" si="241"/>
        <v>1</v>
      </c>
      <c r="CN127" s="27">
        <f t="shared" ca="1" si="241"/>
        <v>1</v>
      </c>
      <c r="CO127" s="27">
        <f t="shared" ca="1" si="241"/>
        <v>0</v>
      </c>
      <c r="CP127" s="27">
        <f t="shared" ca="1" si="241"/>
        <v>0</v>
      </c>
      <c r="CQ127" s="27">
        <f t="shared" ca="1" si="241"/>
        <v>0</v>
      </c>
      <c r="CR127" s="27">
        <f t="shared" ca="1" si="242"/>
        <v>-0.04</v>
      </c>
      <c r="CS127" s="27">
        <f t="shared" ca="1" si="242"/>
        <v>0.96</v>
      </c>
      <c r="CT127" s="27">
        <f t="shared" ca="1" si="242"/>
        <v>1.8</v>
      </c>
      <c r="CU127" s="27">
        <f t="shared" ca="1" si="242"/>
        <v>0.64</v>
      </c>
      <c r="CV127" s="27">
        <f t="shared" ca="1" si="242"/>
        <v>0.21</v>
      </c>
      <c r="CW127" s="27">
        <f t="shared" ca="1" si="242"/>
        <v>0.19</v>
      </c>
      <c r="CX127" s="27">
        <f t="shared" ca="1" si="242"/>
        <v>0</v>
      </c>
      <c r="CY127" s="27">
        <f t="shared" ca="1" si="242"/>
        <v>1</v>
      </c>
      <c r="CZ127" s="27">
        <f t="shared" ca="1" si="242"/>
        <v>0</v>
      </c>
      <c r="DA127" s="27">
        <f t="shared" ca="1" si="242"/>
        <v>0</v>
      </c>
      <c r="DB127" s="27">
        <f t="shared" ca="1" si="243"/>
        <v>0</v>
      </c>
      <c r="DC127" s="27">
        <f t="shared" ca="1" si="243"/>
        <v>0</v>
      </c>
      <c r="DD127" s="27">
        <f t="shared" ca="1" si="243"/>
        <v>0</v>
      </c>
      <c r="DE127" s="27">
        <f t="shared" ca="1" si="243"/>
        <v>0</v>
      </c>
      <c r="DF127" s="27">
        <f t="shared" ca="1" si="243"/>
        <v>0</v>
      </c>
      <c r="DG127" s="27" t="str">
        <f t="shared" ca="1" si="243"/>
        <v>-</v>
      </c>
      <c r="DH127" s="27" t="str">
        <f t="shared" ca="1" si="243"/>
        <v>-</v>
      </c>
      <c r="DI127" s="27" t="str">
        <f t="shared" ca="1" si="243"/>
        <v>-</v>
      </c>
      <c r="DJ127" s="27" t="str">
        <f t="shared" ca="1" si="243"/>
        <v>-</v>
      </c>
      <c r="DK127" s="27" t="str">
        <f t="shared" ca="1" si="243"/>
        <v>-</v>
      </c>
      <c r="DL127" s="27" t="str">
        <f t="shared" ca="1" si="244"/>
        <v>-</v>
      </c>
      <c r="DM127" s="27" t="b">
        <f t="shared" ca="1" si="244"/>
        <v>0</v>
      </c>
      <c r="DN127" s="27" t="b">
        <f t="shared" ca="1" si="244"/>
        <v>1</v>
      </c>
      <c r="DO127" s="27" t="b">
        <f t="shared" ca="1" si="244"/>
        <v>0</v>
      </c>
      <c r="DP127" s="27">
        <f t="shared" ca="1" si="244"/>
        <v>2</v>
      </c>
      <c r="DQ127" s="27" t="str">
        <f t="shared" ca="1" si="244"/>
        <v>-</v>
      </c>
      <c r="DR127" s="27" t="str">
        <f t="shared" ca="1" si="244"/>
        <v>-</v>
      </c>
      <c r="DS127" s="27" t="str">
        <f t="shared" ca="1" si="244"/>
        <v>-</v>
      </c>
      <c r="DT127" s="27" t="str">
        <f t="shared" ca="1" si="244"/>
        <v>-</v>
      </c>
      <c r="DU127" s="27" t="str">
        <f t="shared" ca="1" si="244"/>
        <v>-</v>
      </c>
      <c r="DV127" s="27" t="b">
        <f t="shared" ca="1" si="245"/>
        <v>1</v>
      </c>
      <c r="DW127" s="27" t="str">
        <f t="shared" ca="1" si="245"/>
        <v>-</v>
      </c>
      <c r="DX127" s="27">
        <f t="shared" ca="1" si="245"/>
        <v>0</v>
      </c>
      <c r="DY127" s="27" t="str">
        <f t="shared" ca="1" si="245"/>
        <v>-</v>
      </c>
      <c r="DZ127" s="27" t="str">
        <f t="shared" ca="1" si="245"/>
        <v>-</v>
      </c>
      <c r="EA127" s="27">
        <f t="shared" ca="1" si="245"/>
        <v>500</v>
      </c>
      <c r="EB127" s="27">
        <f t="shared" ca="1" si="245"/>
        <v>500</v>
      </c>
      <c r="EC127" s="27">
        <f t="shared" ca="1" si="245"/>
        <v>1</v>
      </c>
      <c r="ED127" s="27">
        <f t="shared" ca="1" si="245"/>
        <v>0</v>
      </c>
      <c r="EE127" s="27">
        <f t="shared" ca="1" si="245"/>
        <v>1</v>
      </c>
      <c r="EF127" s="27">
        <f t="shared" ca="1" si="246"/>
        <v>1</v>
      </c>
      <c r="EG127" s="27">
        <f t="shared" ca="1" si="246"/>
        <v>0</v>
      </c>
      <c r="EH127" s="27" t="str">
        <f t="shared" ca="1" si="246"/>
        <v>-</v>
      </c>
      <c r="EI127" s="27" t="str">
        <f t="shared" ca="1" si="246"/>
        <v>-</v>
      </c>
      <c r="EJ127" s="27" t="str">
        <f t="shared" ca="1" si="246"/>
        <v>-</v>
      </c>
      <c r="EK127" s="27" t="str">
        <f t="shared" ca="1" si="246"/>
        <v>-</v>
      </c>
      <c r="EL127" s="27">
        <f t="shared" ca="1" si="246"/>
        <v>1</v>
      </c>
      <c r="EM127" s="27">
        <f t="shared" ca="1" si="246"/>
        <v>1</v>
      </c>
      <c r="EN127" s="27">
        <f t="shared" ca="1" si="246"/>
        <v>1</v>
      </c>
      <c r="EO127" s="27">
        <f t="shared" ca="1" si="246"/>
        <v>0</v>
      </c>
      <c r="EP127" s="27" t="str">
        <f t="shared" ca="1" si="246"/>
        <v>-</v>
      </c>
      <c r="EQ127" s="27" t="str">
        <f t="shared" ca="1" si="246"/>
        <v>-</v>
      </c>
      <c r="ER127" s="27">
        <f t="shared" ca="1" si="246"/>
        <v>0</v>
      </c>
      <c r="ES127" s="27">
        <f t="shared" ca="1" si="246"/>
        <v>0</v>
      </c>
      <c r="ET127" s="34">
        <v>0</v>
      </c>
    </row>
    <row r="128" spans="1:150" outlineLevel="3">
      <c r="A128" s="31">
        <f t="shared" si="230"/>
        <v>123</v>
      </c>
      <c r="B128" s="37">
        <f t="shared" ca="1" si="247"/>
        <v>72</v>
      </c>
      <c r="C128">
        <f t="shared" ca="1" si="248"/>
        <v>4</v>
      </c>
      <c r="D128" t="b">
        <f t="shared" ca="1" si="231"/>
        <v>1</v>
      </c>
      <c r="E128" t="b">
        <f t="shared" ca="1" si="231"/>
        <v>0</v>
      </c>
      <c r="F128" t="b">
        <f t="shared" ca="1" si="231"/>
        <v>1</v>
      </c>
      <c r="H128" s="47" t="str">
        <f ca="1">TEXT(LEFT(H127,2)+1,"00")&amp;MID(H127,3,FIND(" ",H127,4)-2)&amp;d.RegionName&amp;IF($CA128&lt;3,"M-M","Mat")&amp;IF($CF128=TRUE,"&amp;BBT","")&amp;IF($DX128&lt;&gt;0,"-mate EL","")&amp;IF($DM128," Aut","")&amp;IF($DN128," Win","")&amp;IF($DO128," Spr","")&amp;" Scan "&amp;$DP128&amp;" (F"&amp;3+IFERROR(1*$AP128,0)&amp;3+IFERROR(1*$AS128,0)&amp;"N"&amp;$AX128&amp;$AY128&amp;")"</f>
        <v>06 Cal CWM M-M Win Scan 1 (F33N14)</v>
      </c>
      <c r="I128" s="13" t="str">
        <f ca="1">IF(MATCH(H128,H$5:H128,0)=(COUNTA(H$5:H128)),"-","Dup")</f>
        <v>-</v>
      </c>
      <c r="J128" s="27" t="str">
        <f t="shared" ca="1" si="232"/>
        <v>-</v>
      </c>
      <c r="K128" s="27" t="str">
        <f t="shared" ca="1" si="232"/>
        <v>-</v>
      </c>
      <c r="L128" s="50" t="b">
        <f t="shared" ca="1" si="249"/>
        <v>1</v>
      </c>
      <c r="M128" s="50" t="str">
        <f t="shared" ca="1" si="249"/>
        <v>-</v>
      </c>
      <c r="N128" s="50" t="b">
        <f t="shared" ca="1" si="249"/>
        <v>1</v>
      </c>
      <c r="O128" s="50" t="b">
        <f t="shared" ca="1" si="249"/>
        <v>1</v>
      </c>
      <c r="P128" s="50" t="b">
        <f t="shared" ca="1" si="249"/>
        <v>1</v>
      </c>
      <c r="Q128" s="50">
        <f t="shared" ca="1" si="249"/>
        <v>0</v>
      </c>
      <c r="R128" s="50">
        <f t="shared" ca="1" si="249"/>
        <v>0</v>
      </c>
      <c r="S128" s="27" t="str">
        <f t="shared" ca="1" si="234"/>
        <v>-</v>
      </c>
      <c r="T128" s="27" t="str">
        <f t="shared" ca="1" si="234"/>
        <v>-</v>
      </c>
      <c r="U128" s="27" t="str">
        <f t="shared" ca="1" si="234"/>
        <v>-</v>
      </c>
      <c r="V128" s="27">
        <f t="shared" ca="1" si="234"/>
        <v>1</v>
      </c>
      <c r="W128" s="27">
        <f t="shared" ca="1" si="234"/>
        <v>1</v>
      </c>
      <c r="X128" s="27" t="str">
        <f t="shared" ca="1" si="234"/>
        <v>-</v>
      </c>
      <c r="Y128" s="27" t="str">
        <f t="shared" ca="1" si="234"/>
        <v>-</v>
      </c>
      <c r="Z128" s="27" t="str">
        <f t="shared" ca="1" si="234"/>
        <v>-</v>
      </c>
      <c r="AA128" s="27" t="str">
        <f t="shared" ca="1" si="234"/>
        <v>-</v>
      </c>
      <c r="AB128" s="27" t="str">
        <f t="shared" ca="1" si="234"/>
        <v>-</v>
      </c>
      <c r="AC128" s="27">
        <f t="shared" ca="1" si="235"/>
        <v>1</v>
      </c>
      <c r="AD128" s="27" t="str">
        <f t="shared" ca="1" si="235"/>
        <v>-</v>
      </c>
      <c r="AE128" s="27" t="str">
        <f t="shared" ca="1" si="235"/>
        <v>-</v>
      </c>
      <c r="AF128" s="27" t="str">
        <f t="shared" ca="1" si="235"/>
        <v>-</v>
      </c>
      <c r="AG128" s="27" t="str">
        <f t="shared" ca="1" si="235"/>
        <v>-</v>
      </c>
      <c r="AH128" s="27" t="str">
        <f t="shared" ca="1" si="235"/>
        <v>-</v>
      </c>
      <c r="AI128" s="27" t="str">
        <f t="shared" ca="1" si="235"/>
        <v>-</v>
      </c>
      <c r="AJ128" s="27" t="str">
        <f t="shared" ca="1" si="235"/>
        <v>-</v>
      </c>
      <c r="AK128" s="27" t="str">
        <f t="shared" ca="1" si="235"/>
        <v>-</v>
      </c>
      <c r="AL128" s="27" t="str">
        <f t="shared" ca="1" si="235"/>
        <v>-</v>
      </c>
      <c r="AM128" s="27" t="str">
        <f t="shared" ca="1" si="236"/>
        <v>-</v>
      </c>
      <c r="AN128" s="27" t="str">
        <f t="shared" ca="1" si="236"/>
        <v>-</v>
      </c>
      <c r="AO128" s="27" t="str">
        <f t="shared" ca="1" si="236"/>
        <v>-</v>
      </c>
      <c r="AP128" s="27" t="str">
        <f t="shared" ca="1" si="236"/>
        <v>-</v>
      </c>
      <c r="AQ128" s="27" t="str">
        <f t="shared" ca="1" si="236"/>
        <v>-</v>
      </c>
      <c r="AR128" s="27" t="str">
        <f t="shared" ca="1" si="236"/>
        <v>-</v>
      </c>
      <c r="AS128" s="27" t="str">
        <f t="shared" ca="1" si="236"/>
        <v>-</v>
      </c>
      <c r="AT128" s="27" t="str">
        <f t="shared" ca="1" si="236"/>
        <v>-</v>
      </c>
      <c r="AU128" s="27" t="str">
        <f t="shared" ca="1" si="236"/>
        <v>-</v>
      </c>
      <c r="AV128" s="27" t="str">
        <f t="shared" ca="1" si="236"/>
        <v>-</v>
      </c>
      <c r="AW128" s="27" t="str">
        <f t="shared" ca="1" si="236"/>
        <v>-</v>
      </c>
      <c r="AX128" s="50">
        <f t="shared" ca="1" si="250"/>
        <v>1</v>
      </c>
      <c r="AY128" s="50">
        <f t="shared" ca="1" si="250"/>
        <v>4</v>
      </c>
      <c r="AZ128" s="50">
        <f t="shared" ca="1" si="250"/>
        <v>0</v>
      </c>
      <c r="BA128" s="50" t="str">
        <f t="shared" ca="1" si="250"/>
        <v>-</v>
      </c>
      <c r="BB128" s="50" t="str">
        <f t="shared" ca="1" si="250"/>
        <v>-</v>
      </c>
      <c r="BC128" s="50" t="str">
        <f t="shared" ca="1" si="250"/>
        <v>-</v>
      </c>
      <c r="BD128" s="50" t="str">
        <f t="shared" ca="1" si="250"/>
        <v>-</v>
      </c>
      <c r="BE128" s="50" t="str">
        <f t="shared" ca="1" si="250"/>
        <v>-</v>
      </c>
      <c r="BF128" s="50" t="str">
        <f t="shared" ca="1" si="250"/>
        <v>-</v>
      </c>
      <c r="BG128" s="50" t="str">
        <f t="shared" ca="1" si="250"/>
        <v>-</v>
      </c>
      <c r="BH128" s="27">
        <f t="shared" ca="1" si="238"/>
        <v>0.1</v>
      </c>
      <c r="BI128" s="27">
        <f t="shared" ca="1" si="238"/>
        <v>0.5</v>
      </c>
      <c r="BJ128" s="27">
        <f t="shared" ca="1" si="238"/>
        <v>-0.4</v>
      </c>
      <c r="BK128" s="27">
        <f t="shared" ca="1" si="238"/>
        <v>1</v>
      </c>
      <c r="BL128" s="27" t="str">
        <f t="shared" ca="1" si="238"/>
        <v>-</v>
      </c>
      <c r="BM128" s="27" t="str">
        <f t="shared" ca="1" si="238"/>
        <v>-</v>
      </c>
      <c r="BN128" s="27">
        <f t="shared" ca="1" si="239"/>
        <v>0</v>
      </c>
      <c r="BO128" s="27">
        <f t="shared" ca="1" si="239"/>
        <v>0</v>
      </c>
      <c r="BP128" s="27">
        <f t="shared" ca="1" si="239"/>
        <v>0</v>
      </c>
      <c r="BQ128" s="27">
        <f t="shared" ca="1" si="239"/>
        <v>0</v>
      </c>
      <c r="BR128" s="27" t="str">
        <f t="shared" ca="1" si="239"/>
        <v>-</v>
      </c>
      <c r="BS128" s="27" t="str">
        <f t="shared" ca="1" si="239"/>
        <v>-</v>
      </c>
      <c r="BT128" s="27" t="str">
        <f t="shared" ca="1" si="239"/>
        <v>-</v>
      </c>
      <c r="BU128" s="27" t="str">
        <f t="shared" ca="1" si="239"/>
        <v>-</v>
      </c>
      <c r="BV128" s="27" t="str">
        <f t="shared" ca="1" si="239"/>
        <v>-</v>
      </c>
      <c r="BW128" s="27" t="str">
        <f t="shared" ca="1" si="239"/>
        <v>-</v>
      </c>
      <c r="BX128" s="27" t="str">
        <f t="shared" ca="1" si="240"/>
        <v>-</v>
      </c>
      <c r="BY128" s="27" t="str">
        <f t="shared" ca="1" si="240"/>
        <v>-</v>
      </c>
      <c r="BZ128" s="27" t="str">
        <f t="shared" ca="1" si="240"/>
        <v>-</v>
      </c>
      <c r="CA128" s="27">
        <f t="shared" ca="1" si="240"/>
        <v>2</v>
      </c>
      <c r="CB128" s="27" t="str">
        <f t="shared" ca="1" si="240"/>
        <v>-</v>
      </c>
      <c r="CC128" s="27" t="str">
        <f t="shared" ca="1" si="240"/>
        <v>-</v>
      </c>
      <c r="CD128" s="27" t="str">
        <f t="shared" ca="1" si="240"/>
        <v>-</v>
      </c>
      <c r="CE128" s="27" t="str">
        <f t="shared" ca="1" si="240"/>
        <v>-</v>
      </c>
      <c r="CF128" s="27" t="str">
        <f t="shared" ca="1" si="240"/>
        <v>-</v>
      </c>
      <c r="CG128" s="27" t="str">
        <f t="shared" ca="1" si="240"/>
        <v>-</v>
      </c>
      <c r="CH128" s="27">
        <f t="shared" ca="1" si="241"/>
        <v>0</v>
      </c>
      <c r="CI128" s="27" t="str">
        <f t="shared" ca="1" si="241"/>
        <v>-</v>
      </c>
      <c r="CJ128" s="27">
        <f t="shared" ca="1" si="241"/>
        <v>1</v>
      </c>
      <c r="CK128" s="27">
        <f t="shared" ca="1" si="241"/>
        <v>0</v>
      </c>
      <c r="CL128" s="27">
        <f t="shared" ca="1" si="241"/>
        <v>1</v>
      </c>
      <c r="CM128" s="27">
        <f t="shared" ca="1" si="241"/>
        <v>1</v>
      </c>
      <c r="CN128" s="27">
        <f t="shared" ca="1" si="241"/>
        <v>1</v>
      </c>
      <c r="CO128" s="27">
        <f t="shared" ca="1" si="241"/>
        <v>0</v>
      </c>
      <c r="CP128" s="27">
        <f t="shared" ca="1" si="241"/>
        <v>0</v>
      </c>
      <c r="CQ128" s="27">
        <f t="shared" ca="1" si="241"/>
        <v>0</v>
      </c>
      <c r="CR128" s="27">
        <f t="shared" ca="1" si="242"/>
        <v>-0.04</v>
      </c>
      <c r="CS128" s="27">
        <f t="shared" ca="1" si="242"/>
        <v>0.96</v>
      </c>
      <c r="CT128" s="27">
        <f t="shared" ca="1" si="242"/>
        <v>1.8</v>
      </c>
      <c r="CU128" s="27">
        <f t="shared" ca="1" si="242"/>
        <v>0.64</v>
      </c>
      <c r="CV128" s="27">
        <f t="shared" ca="1" si="242"/>
        <v>0.21</v>
      </c>
      <c r="CW128" s="27">
        <f t="shared" ca="1" si="242"/>
        <v>0.19</v>
      </c>
      <c r="CX128" s="27">
        <f t="shared" ca="1" si="242"/>
        <v>0</v>
      </c>
      <c r="CY128" s="27">
        <f t="shared" ca="1" si="242"/>
        <v>1</v>
      </c>
      <c r="CZ128" s="27">
        <f t="shared" ca="1" si="242"/>
        <v>0</v>
      </c>
      <c r="DA128" s="27">
        <f t="shared" ca="1" si="242"/>
        <v>0</v>
      </c>
      <c r="DB128" s="27">
        <f t="shared" ca="1" si="243"/>
        <v>0</v>
      </c>
      <c r="DC128" s="27">
        <f t="shared" ca="1" si="243"/>
        <v>0</v>
      </c>
      <c r="DD128" s="27">
        <f t="shared" ca="1" si="243"/>
        <v>0</v>
      </c>
      <c r="DE128" s="27">
        <f t="shared" ca="1" si="243"/>
        <v>0</v>
      </c>
      <c r="DF128" s="27">
        <f t="shared" ca="1" si="243"/>
        <v>0</v>
      </c>
      <c r="DG128" s="27" t="str">
        <f t="shared" ca="1" si="243"/>
        <v>-</v>
      </c>
      <c r="DH128" s="27" t="str">
        <f t="shared" ca="1" si="243"/>
        <v>-</v>
      </c>
      <c r="DI128" s="27" t="str">
        <f t="shared" ca="1" si="243"/>
        <v>-</v>
      </c>
      <c r="DJ128" s="27" t="str">
        <f t="shared" ca="1" si="243"/>
        <v>-</v>
      </c>
      <c r="DK128" s="27" t="str">
        <f t="shared" ca="1" si="243"/>
        <v>-</v>
      </c>
      <c r="DL128" s="27" t="str">
        <f t="shared" ca="1" si="244"/>
        <v>-</v>
      </c>
      <c r="DM128" s="27" t="b">
        <f t="shared" ca="1" si="244"/>
        <v>0</v>
      </c>
      <c r="DN128" s="27" t="b">
        <f t="shared" ca="1" si="244"/>
        <v>1</v>
      </c>
      <c r="DO128" s="27" t="b">
        <f t="shared" ca="1" si="244"/>
        <v>0</v>
      </c>
      <c r="DP128" s="27">
        <f t="shared" ca="1" si="244"/>
        <v>1</v>
      </c>
      <c r="DQ128" s="27" t="str">
        <f t="shared" ca="1" si="244"/>
        <v>-</v>
      </c>
      <c r="DR128" s="27" t="str">
        <f t="shared" ca="1" si="244"/>
        <v>-</v>
      </c>
      <c r="DS128" s="27" t="str">
        <f t="shared" ca="1" si="244"/>
        <v>-</v>
      </c>
      <c r="DT128" s="27" t="str">
        <f t="shared" ca="1" si="244"/>
        <v>-</v>
      </c>
      <c r="DU128" s="27" t="str">
        <f t="shared" ca="1" si="244"/>
        <v>-</v>
      </c>
      <c r="DV128" s="27" t="b">
        <f t="shared" ca="1" si="245"/>
        <v>1</v>
      </c>
      <c r="DW128" s="27" t="str">
        <f t="shared" ca="1" si="245"/>
        <v>-</v>
      </c>
      <c r="DX128" s="27">
        <f t="shared" ca="1" si="245"/>
        <v>0</v>
      </c>
      <c r="DY128" s="27" t="str">
        <f t="shared" ca="1" si="245"/>
        <v>-</v>
      </c>
      <c r="DZ128" s="27" t="str">
        <f t="shared" ca="1" si="245"/>
        <v>-</v>
      </c>
      <c r="EA128" s="27">
        <f t="shared" ca="1" si="245"/>
        <v>500</v>
      </c>
      <c r="EB128" s="27">
        <f t="shared" ca="1" si="245"/>
        <v>500</v>
      </c>
      <c r="EC128" s="27">
        <f t="shared" ca="1" si="245"/>
        <v>1</v>
      </c>
      <c r="ED128" s="27">
        <f t="shared" ca="1" si="245"/>
        <v>0</v>
      </c>
      <c r="EE128" s="27">
        <f t="shared" ca="1" si="245"/>
        <v>1</v>
      </c>
      <c r="EF128" s="27">
        <f t="shared" ca="1" si="246"/>
        <v>1</v>
      </c>
      <c r="EG128" s="27">
        <f t="shared" ca="1" si="246"/>
        <v>0</v>
      </c>
      <c r="EH128" s="27" t="str">
        <f t="shared" ca="1" si="246"/>
        <v>-</v>
      </c>
      <c r="EI128" s="27" t="str">
        <f t="shared" ca="1" si="246"/>
        <v>-</v>
      </c>
      <c r="EJ128" s="27" t="str">
        <f t="shared" ca="1" si="246"/>
        <v>-</v>
      </c>
      <c r="EK128" s="27" t="str">
        <f t="shared" ca="1" si="246"/>
        <v>-</v>
      </c>
      <c r="EL128" s="27">
        <f t="shared" ca="1" si="246"/>
        <v>1</v>
      </c>
      <c r="EM128" s="27">
        <f t="shared" ca="1" si="246"/>
        <v>1</v>
      </c>
      <c r="EN128" s="27">
        <f t="shared" ca="1" si="246"/>
        <v>1</v>
      </c>
      <c r="EO128" s="27">
        <f t="shared" ca="1" si="246"/>
        <v>0</v>
      </c>
      <c r="EP128" s="27" t="str">
        <f t="shared" ca="1" si="246"/>
        <v>-</v>
      </c>
      <c r="EQ128" s="27" t="str">
        <f t="shared" ca="1" si="246"/>
        <v>-</v>
      </c>
      <c r="ER128" s="27">
        <f t="shared" ca="1" si="246"/>
        <v>0</v>
      </c>
      <c r="ES128" s="27">
        <f t="shared" ca="1" si="246"/>
        <v>0</v>
      </c>
      <c r="ET128" s="34">
        <v>0</v>
      </c>
    </row>
    <row r="129" spans="1:150" outlineLevel="3">
      <c r="A129" s="31">
        <f t="shared" si="230"/>
        <v>124</v>
      </c>
      <c r="B129" s="37">
        <f t="shared" ca="1" si="247"/>
        <v>73</v>
      </c>
      <c r="C129">
        <f t="shared" ca="1" si="248"/>
        <v>4</v>
      </c>
      <c r="D129" t="b">
        <f t="shared" ca="1" si="231"/>
        <v>1</v>
      </c>
      <c r="E129" t="b">
        <f t="shared" ca="1" si="231"/>
        <v>0</v>
      </c>
      <c r="F129" t="b">
        <f t="shared" ca="1" si="231"/>
        <v>1</v>
      </c>
      <c r="H129" s="47" t="str">
        <f ca="1">TEXT(LEFT(H128,2)+1,"00")&amp;MID(H128,3,FIND(" ",H128,4)-2)&amp;d.RegionName&amp;IF($CA129&lt;3,"M-M","Mat")&amp;IF($CF129=TRUE,"&amp;BBT","")&amp;IF($DX129&lt;&gt;0,"-mate EL","")&amp;IF($DM129," Aut","")&amp;IF($DN129," Win","")&amp;IF($DO129," Spr","")&amp;" Scan "&amp;$DP129&amp;" (F"&amp;3+IFERROR(1*$AP129,0)&amp;3+IFERROR(1*$AS129,0)&amp;"N"&amp;$AX129&amp;$AY129&amp;")"</f>
        <v>07 Cal CWM M-M Win Scan 0 (F33N14)</v>
      </c>
      <c r="I129" s="13" t="str">
        <f ca="1">IF(MATCH(H129,H$5:H129,0)=(COUNTA(H$5:H129)),"-","Dup")</f>
        <v>-</v>
      </c>
      <c r="J129" s="27" t="str">
        <f t="shared" ca="1" si="232"/>
        <v>-</v>
      </c>
      <c r="K129" s="27" t="str">
        <f t="shared" ca="1" si="232"/>
        <v>-</v>
      </c>
      <c r="L129" s="50" t="b">
        <f t="shared" ca="1" si="249"/>
        <v>1</v>
      </c>
      <c r="M129" s="50" t="str">
        <f t="shared" ca="1" si="249"/>
        <v>-</v>
      </c>
      <c r="N129" s="50" t="b">
        <f t="shared" ca="1" si="249"/>
        <v>1</v>
      </c>
      <c r="O129" s="50" t="b">
        <f t="shared" ca="1" si="249"/>
        <v>1</v>
      </c>
      <c r="P129" s="50" t="b">
        <f t="shared" ca="1" si="249"/>
        <v>1</v>
      </c>
      <c r="Q129" s="50">
        <f t="shared" ca="1" si="249"/>
        <v>0</v>
      </c>
      <c r="R129" s="50">
        <f t="shared" ca="1" si="249"/>
        <v>0</v>
      </c>
      <c r="S129" s="27" t="str">
        <f t="shared" ca="1" si="234"/>
        <v>-</v>
      </c>
      <c r="T129" s="27" t="str">
        <f t="shared" ca="1" si="234"/>
        <v>-</v>
      </c>
      <c r="U129" s="27" t="str">
        <f t="shared" ca="1" si="234"/>
        <v>-</v>
      </c>
      <c r="V129" s="27">
        <f t="shared" ca="1" si="234"/>
        <v>1</v>
      </c>
      <c r="W129" s="27">
        <f t="shared" ca="1" si="234"/>
        <v>1</v>
      </c>
      <c r="X129" s="27" t="str">
        <f t="shared" ca="1" si="234"/>
        <v>-</v>
      </c>
      <c r="Y129" s="27" t="str">
        <f t="shared" ca="1" si="234"/>
        <v>-</v>
      </c>
      <c r="Z129" s="27" t="str">
        <f t="shared" ca="1" si="234"/>
        <v>-</v>
      </c>
      <c r="AA129" s="27" t="str">
        <f t="shared" ca="1" si="234"/>
        <v>-</v>
      </c>
      <c r="AB129" s="27" t="str">
        <f t="shared" ca="1" si="234"/>
        <v>-</v>
      </c>
      <c r="AC129" s="27">
        <f t="shared" ca="1" si="235"/>
        <v>1</v>
      </c>
      <c r="AD129" s="27" t="str">
        <f t="shared" ca="1" si="235"/>
        <v>-</v>
      </c>
      <c r="AE129" s="27" t="str">
        <f t="shared" ca="1" si="235"/>
        <v>-</v>
      </c>
      <c r="AF129" s="27" t="str">
        <f t="shared" ca="1" si="235"/>
        <v>-</v>
      </c>
      <c r="AG129" s="27" t="str">
        <f t="shared" ca="1" si="235"/>
        <v>-</v>
      </c>
      <c r="AH129" s="27" t="str">
        <f t="shared" ca="1" si="235"/>
        <v>-</v>
      </c>
      <c r="AI129" s="27" t="str">
        <f t="shared" ca="1" si="235"/>
        <v>-</v>
      </c>
      <c r="AJ129" s="27" t="str">
        <f t="shared" ca="1" si="235"/>
        <v>-</v>
      </c>
      <c r="AK129" s="27" t="str">
        <f t="shared" ca="1" si="235"/>
        <v>-</v>
      </c>
      <c r="AL129" s="27" t="str">
        <f t="shared" ca="1" si="235"/>
        <v>-</v>
      </c>
      <c r="AM129" s="27" t="str">
        <f t="shared" ca="1" si="236"/>
        <v>-</v>
      </c>
      <c r="AN129" s="27" t="str">
        <f t="shared" ca="1" si="236"/>
        <v>-</v>
      </c>
      <c r="AO129" s="27" t="str">
        <f t="shared" ca="1" si="236"/>
        <v>-</v>
      </c>
      <c r="AP129" s="27" t="str">
        <f t="shared" ca="1" si="236"/>
        <v>-</v>
      </c>
      <c r="AQ129" s="27" t="str">
        <f t="shared" ca="1" si="236"/>
        <v>-</v>
      </c>
      <c r="AR129" s="27" t="str">
        <f t="shared" ca="1" si="236"/>
        <v>-</v>
      </c>
      <c r="AS129" s="27" t="str">
        <f t="shared" ca="1" si="236"/>
        <v>-</v>
      </c>
      <c r="AT129" s="27" t="str">
        <f t="shared" ca="1" si="236"/>
        <v>-</v>
      </c>
      <c r="AU129" s="27" t="str">
        <f t="shared" ca="1" si="236"/>
        <v>-</v>
      </c>
      <c r="AV129" s="27" t="str">
        <f t="shared" ca="1" si="236"/>
        <v>-</v>
      </c>
      <c r="AW129" s="27" t="str">
        <f t="shared" ca="1" si="236"/>
        <v>-</v>
      </c>
      <c r="AX129" s="50">
        <f t="shared" ca="1" si="250"/>
        <v>1</v>
      </c>
      <c r="AY129" s="50">
        <f t="shared" ca="1" si="250"/>
        <v>4</v>
      </c>
      <c r="AZ129" s="50">
        <f t="shared" ca="1" si="250"/>
        <v>0</v>
      </c>
      <c r="BA129" s="50" t="str">
        <f t="shared" ca="1" si="250"/>
        <v>-</v>
      </c>
      <c r="BB129" s="50" t="str">
        <f t="shared" ca="1" si="250"/>
        <v>-</v>
      </c>
      <c r="BC129" s="50" t="str">
        <f t="shared" ca="1" si="250"/>
        <v>-</v>
      </c>
      <c r="BD129" s="50" t="str">
        <f t="shared" ca="1" si="250"/>
        <v>-</v>
      </c>
      <c r="BE129" s="50" t="str">
        <f t="shared" ca="1" si="250"/>
        <v>-</v>
      </c>
      <c r="BF129" s="50" t="str">
        <f t="shared" ca="1" si="250"/>
        <v>-</v>
      </c>
      <c r="BG129" s="50" t="str">
        <f t="shared" ca="1" si="250"/>
        <v>-</v>
      </c>
      <c r="BH129" s="27">
        <f t="shared" ca="1" si="238"/>
        <v>0.1</v>
      </c>
      <c r="BI129" s="27">
        <f t="shared" ca="1" si="238"/>
        <v>0.5</v>
      </c>
      <c r="BJ129" s="27">
        <f t="shared" ca="1" si="238"/>
        <v>-0.4</v>
      </c>
      <c r="BK129" s="27">
        <f t="shared" ca="1" si="238"/>
        <v>1</v>
      </c>
      <c r="BL129" s="27" t="str">
        <f t="shared" ca="1" si="238"/>
        <v>-</v>
      </c>
      <c r="BM129" s="27" t="str">
        <f t="shared" ca="1" si="238"/>
        <v>-</v>
      </c>
      <c r="BN129" s="27">
        <f t="shared" ca="1" si="239"/>
        <v>0</v>
      </c>
      <c r="BO129" s="27">
        <f t="shared" ca="1" si="239"/>
        <v>0</v>
      </c>
      <c r="BP129" s="27">
        <f t="shared" ca="1" si="239"/>
        <v>0</v>
      </c>
      <c r="BQ129" s="27">
        <f t="shared" ca="1" si="239"/>
        <v>0</v>
      </c>
      <c r="BR129" s="27" t="str">
        <f t="shared" ca="1" si="239"/>
        <v>-</v>
      </c>
      <c r="BS129" s="27" t="str">
        <f t="shared" ca="1" si="239"/>
        <v>-</v>
      </c>
      <c r="BT129" s="27" t="str">
        <f t="shared" ca="1" si="239"/>
        <v>-</v>
      </c>
      <c r="BU129" s="27" t="str">
        <f t="shared" ca="1" si="239"/>
        <v>-</v>
      </c>
      <c r="BV129" s="27" t="str">
        <f t="shared" ca="1" si="239"/>
        <v>-</v>
      </c>
      <c r="BW129" s="27" t="str">
        <f t="shared" ca="1" si="239"/>
        <v>-</v>
      </c>
      <c r="BX129" s="27" t="str">
        <f t="shared" ca="1" si="240"/>
        <v>-</v>
      </c>
      <c r="BY129" s="27" t="str">
        <f t="shared" ca="1" si="240"/>
        <v>-</v>
      </c>
      <c r="BZ129" s="27" t="str">
        <f t="shared" ca="1" si="240"/>
        <v>-</v>
      </c>
      <c r="CA129" s="27">
        <f t="shared" ca="1" si="240"/>
        <v>2</v>
      </c>
      <c r="CB129" s="27" t="str">
        <f t="shared" ca="1" si="240"/>
        <v>-</v>
      </c>
      <c r="CC129" s="27" t="str">
        <f t="shared" ca="1" si="240"/>
        <v>-</v>
      </c>
      <c r="CD129" s="27" t="str">
        <f t="shared" ca="1" si="240"/>
        <v>-</v>
      </c>
      <c r="CE129" s="27" t="str">
        <f t="shared" ca="1" si="240"/>
        <v>-</v>
      </c>
      <c r="CF129" s="27" t="str">
        <f t="shared" ca="1" si="240"/>
        <v>-</v>
      </c>
      <c r="CG129" s="27" t="str">
        <f t="shared" ca="1" si="240"/>
        <v>-</v>
      </c>
      <c r="CH129" s="27">
        <f t="shared" ca="1" si="241"/>
        <v>0</v>
      </c>
      <c r="CI129" s="27" t="str">
        <f t="shared" ca="1" si="241"/>
        <v>-</v>
      </c>
      <c r="CJ129" s="27">
        <f t="shared" ca="1" si="241"/>
        <v>1</v>
      </c>
      <c r="CK129" s="27">
        <f t="shared" ca="1" si="241"/>
        <v>0</v>
      </c>
      <c r="CL129" s="27">
        <f t="shared" ca="1" si="241"/>
        <v>1</v>
      </c>
      <c r="CM129" s="27">
        <f t="shared" ca="1" si="241"/>
        <v>1</v>
      </c>
      <c r="CN129" s="27">
        <f t="shared" ca="1" si="241"/>
        <v>1</v>
      </c>
      <c r="CO129" s="27">
        <f t="shared" ca="1" si="241"/>
        <v>0</v>
      </c>
      <c r="CP129" s="27">
        <f t="shared" ca="1" si="241"/>
        <v>0</v>
      </c>
      <c r="CQ129" s="27">
        <f t="shared" ca="1" si="241"/>
        <v>0</v>
      </c>
      <c r="CR129" s="27">
        <f t="shared" ca="1" si="242"/>
        <v>-0.04</v>
      </c>
      <c r="CS129" s="27">
        <f t="shared" ca="1" si="242"/>
        <v>0.96</v>
      </c>
      <c r="CT129" s="27">
        <f t="shared" ca="1" si="242"/>
        <v>1.8</v>
      </c>
      <c r="CU129" s="27">
        <f t="shared" ca="1" si="242"/>
        <v>0.64</v>
      </c>
      <c r="CV129" s="27">
        <f t="shared" ca="1" si="242"/>
        <v>0.21</v>
      </c>
      <c r="CW129" s="27">
        <f t="shared" ca="1" si="242"/>
        <v>0.19</v>
      </c>
      <c r="CX129" s="27">
        <f t="shared" ca="1" si="242"/>
        <v>0</v>
      </c>
      <c r="CY129" s="27">
        <f t="shared" ca="1" si="242"/>
        <v>1</v>
      </c>
      <c r="CZ129" s="27">
        <f t="shared" ca="1" si="242"/>
        <v>0</v>
      </c>
      <c r="DA129" s="27">
        <f t="shared" ca="1" si="242"/>
        <v>0</v>
      </c>
      <c r="DB129" s="27">
        <f t="shared" ca="1" si="243"/>
        <v>0</v>
      </c>
      <c r="DC129" s="27">
        <f t="shared" ca="1" si="243"/>
        <v>0</v>
      </c>
      <c r="DD129" s="27">
        <f t="shared" ca="1" si="243"/>
        <v>0</v>
      </c>
      <c r="DE129" s="27">
        <f t="shared" ca="1" si="243"/>
        <v>0</v>
      </c>
      <c r="DF129" s="27">
        <f t="shared" ca="1" si="243"/>
        <v>0</v>
      </c>
      <c r="DG129" s="27" t="str">
        <f t="shared" ca="1" si="243"/>
        <v>-</v>
      </c>
      <c r="DH129" s="27" t="str">
        <f t="shared" ca="1" si="243"/>
        <v>-</v>
      </c>
      <c r="DI129" s="27" t="str">
        <f t="shared" ca="1" si="243"/>
        <v>-</v>
      </c>
      <c r="DJ129" s="27" t="str">
        <f t="shared" ca="1" si="243"/>
        <v>-</v>
      </c>
      <c r="DK129" s="27" t="str">
        <f t="shared" ca="1" si="243"/>
        <v>-</v>
      </c>
      <c r="DL129" s="27" t="str">
        <f t="shared" ca="1" si="244"/>
        <v>-</v>
      </c>
      <c r="DM129" s="27" t="b">
        <f t="shared" ca="1" si="244"/>
        <v>0</v>
      </c>
      <c r="DN129" s="27" t="b">
        <f t="shared" ca="1" si="244"/>
        <v>1</v>
      </c>
      <c r="DO129" s="27" t="b">
        <f t="shared" ca="1" si="244"/>
        <v>0</v>
      </c>
      <c r="DP129" s="27">
        <f t="shared" ca="1" si="244"/>
        <v>0</v>
      </c>
      <c r="DQ129" s="27" t="str">
        <f t="shared" ca="1" si="244"/>
        <v>-</v>
      </c>
      <c r="DR129" s="27" t="str">
        <f t="shared" ca="1" si="244"/>
        <v>-</v>
      </c>
      <c r="DS129" s="27" t="str">
        <f t="shared" ca="1" si="244"/>
        <v>-</v>
      </c>
      <c r="DT129" s="27" t="str">
        <f t="shared" ca="1" si="244"/>
        <v>-</v>
      </c>
      <c r="DU129" s="27" t="str">
        <f t="shared" ca="1" si="244"/>
        <v>-</v>
      </c>
      <c r="DV129" s="27" t="b">
        <f t="shared" ca="1" si="245"/>
        <v>1</v>
      </c>
      <c r="DW129" s="27" t="str">
        <f t="shared" ca="1" si="245"/>
        <v>-</v>
      </c>
      <c r="DX129" s="27">
        <f t="shared" ca="1" si="245"/>
        <v>0</v>
      </c>
      <c r="DY129" s="27" t="str">
        <f t="shared" ca="1" si="245"/>
        <v>-</v>
      </c>
      <c r="DZ129" s="27" t="str">
        <f t="shared" ca="1" si="245"/>
        <v>-</v>
      </c>
      <c r="EA129" s="27">
        <f t="shared" ca="1" si="245"/>
        <v>500</v>
      </c>
      <c r="EB129" s="27">
        <f t="shared" ca="1" si="245"/>
        <v>500</v>
      </c>
      <c r="EC129" s="27">
        <f t="shared" ca="1" si="245"/>
        <v>1</v>
      </c>
      <c r="ED129" s="27">
        <f t="shared" ca="1" si="245"/>
        <v>0</v>
      </c>
      <c r="EE129" s="27">
        <f t="shared" ca="1" si="245"/>
        <v>1</v>
      </c>
      <c r="EF129" s="27">
        <f t="shared" ca="1" si="246"/>
        <v>1</v>
      </c>
      <c r="EG129" s="27">
        <f t="shared" ca="1" si="246"/>
        <v>0</v>
      </c>
      <c r="EH129" s="27" t="str">
        <f t="shared" ca="1" si="246"/>
        <v>-</v>
      </c>
      <c r="EI129" s="27" t="str">
        <f t="shared" ca="1" si="246"/>
        <v>-</v>
      </c>
      <c r="EJ129" s="27" t="str">
        <f t="shared" ca="1" si="246"/>
        <v>-</v>
      </c>
      <c r="EK129" s="27" t="str">
        <f t="shared" ca="1" si="246"/>
        <v>-</v>
      </c>
      <c r="EL129" s="27">
        <f t="shared" ca="1" si="246"/>
        <v>1</v>
      </c>
      <c r="EM129" s="27">
        <f t="shared" ca="1" si="246"/>
        <v>1</v>
      </c>
      <c r="EN129" s="27">
        <f t="shared" ca="1" si="246"/>
        <v>1</v>
      </c>
      <c r="EO129" s="27">
        <f t="shared" ca="1" si="246"/>
        <v>0</v>
      </c>
      <c r="EP129" s="27" t="str">
        <f t="shared" ca="1" si="246"/>
        <v>-</v>
      </c>
      <c r="EQ129" s="27" t="str">
        <f t="shared" ca="1" si="246"/>
        <v>-</v>
      </c>
      <c r="ER129" s="27">
        <f t="shared" ca="1" si="246"/>
        <v>0</v>
      </c>
      <c r="ES129" s="27">
        <f t="shared" ca="1" si="246"/>
        <v>0</v>
      </c>
      <c r="ET129" s="34">
        <v>0</v>
      </c>
    </row>
    <row r="130" spans="1:150" outlineLevel="3">
      <c r="A130" s="31">
        <f t="shared" si="230"/>
        <v>125</v>
      </c>
      <c r="B130" s="37">
        <f t="shared" ca="1" si="247"/>
        <v>74</v>
      </c>
      <c r="C130">
        <f t="shared" ca="1" si="248"/>
        <v>4</v>
      </c>
      <c r="D130" t="b">
        <f t="shared" ca="1" si="231"/>
        <v>0</v>
      </c>
      <c r="E130" t="b">
        <f t="shared" ca="1" si="231"/>
        <v>0</v>
      </c>
      <c r="F130" t="b">
        <f t="shared" ca="1" si="231"/>
        <v>0</v>
      </c>
      <c r="H130" s="47" t="str">
        <f ca="1">TEXT(LEFT(H129,2)+1,"00")&amp;MID(H129,3,FIND(" ",H129,4)-2)&amp;d.RegionName&amp;IF($CA130&lt;3,"M-M","Mat")&amp;IF($CF130=TRUE,"&amp;BBT","")&amp;IF($DX130&lt;&gt;0,"-mate EL","")&amp;IF($DM130," Aut","")&amp;IF($DN130," Win","")&amp;IF($DO130," Spr","")&amp;" Scan "&amp;$DP130&amp;" (F"&amp;3+IFERROR(1*$AP130,0)&amp;3+IFERROR(1*$AS130,0)&amp;"N"&amp;$AX130&amp;$AY130&amp;")"</f>
        <v>08 Cal CWM M-M Spr Scan 3 (F33N14)</v>
      </c>
      <c r="I130" s="13" t="str">
        <f ca="1">IF(MATCH(H130,H$5:H130,0)=(COUNTA(H$5:H130)),"-","Dup")</f>
        <v>-</v>
      </c>
      <c r="J130" s="27" t="str">
        <f t="shared" ca="1" si="232"/>
        <v>-</v>
      </c>
      <c r="K130" s="27" t="str">
        <f t="shared" ca="1" si="232"/>
        <v>-</v>
      </c>
      <c r="L130" s="50" t="b">
        <f t="shared" ca="1" si="249"/>
        <v>1</v>
      </c>
      <c r="M130" s="50" t="str">
        <f t="shared" ca="1" si="249"/>
        <v>-</v>
      </c>
      <c r="N130" s="50" t="b">
        <f t="shared" ca="1" si="249"/>
        <v>1</v>
      </c>
      <c r="O130" s="50" t="b">
        <f t="shared" ca="1" si="249"/>
        <v>1</v>
      </c>
      <c r="P130" s="50" t="b">
        <f t="shared" ca="1" si="249"/>
        <v>1</v>
      </c>
      <c r="Q130" s="50">
        <f t="shared" ca="1" si="249"/>
        <v>0</v>
      </c>
      <c r="R130" s="50">
        <f t="shared" ca="1" si="249"/>
        <v>0</v>
      </c>
      <c r="S130" s="27" t="str">
        <f t="shared" ca="1" si="234"/>
        <v>-</v>
      </c>
      <c r="T130" s="27" t="str">
        <f t="shared" ca="1" si="234"/>
        <v>-</v>
      </c>
      <c r="U130" s="27" t="str">
        <f t="shared" ca="1" si="234"/>
        <v>-</v>
      </c>
      <c r="V130" s="27">
        <f t="shared" ca="1" si="234"/>
        <v>1</v>
      </c>
      <c r="W130" s="27">
        <f t="shared" ca="1" si="234"/>
        <v>1</v>
      </c>
      <c r="X130" s="27" t="str">
        <f t="shared" ca="1" si="234"/>
        <v>-</v>
      </c>
      <c r="Y130" s="27" t="str">
        <f t="shared" ca="1" si="234"/>
        <v>-</v>
      </c>
      <c r="Z130" s="27" t="str">
        <f t="shared" ca="1" si="234"/>
        <v>-</v>
      </c>
      <c r="AA130" s="27" t="str">
        <f t="shared" ca="1" si="234"/>
        <v>-</v>
      </c>
      <c r="AB130" s="27" t="str">
        <f t="shared" ca="1" si="234"/>
        <v>-</v>
      </c>
      <c r="AC130" s="27">
        <f t="shared" ca="1" si="235"/>
        <v>1</v>
      </c>
      <c r="AD130" s="27" t="str">
        <f t="shared" ca="1" si="235"/>
        <v>-</v>
      </c>
      <c r="AE130" s="27" t="str">
        <f t="shared" ca="1" si="235"/>
        <v>-</v>
      </c>
      <c r="AF130" s="27" t="str">
        <f t="shared" ca="1" si="235"/>
        <v>-</v>
      </c>
      <c r="AG130" s="27" t="str">
        <f t="shared" ca="1" si="235"/>
        <v>-</v>
      </c>
      <c r="AH130" s="27" t="str">
        <f t="shared" ca="1" si="235"/>
        <v>-</v>
      </c>
      <c r="AI130" s="27" t="str">
        <f t="shared" ca="1" si="235"/>
        <v>-</v>
      </c>
      <c r="AJ130" s="27" t="str">
        <f t="shared" ca="1" si="235"/>
        <v>-</v>
      </c>
      <c r="AK130" s="27" t="str">
        <f t="shared" ca="1" si="235"/>
        <v>-</v>
      </c>
      <c r="AL130" s="27" t="str">
        <f t="shared" ca="1" si="235"/>
        <v>-</v>
      </c>
      <c r="AM130" s="27" t="str">
        <f t="shared" ca="1" si="236"/>
        <v>-</v>
      </c>
      <c r="AN130" s="27" t="str">
        <f t="shared" ca="1" si="236"/>
        <v>-</v>
      </c>
      <c r="AO130" s="27" t="str">
        <f t="shared" ca="1" si="236"/>
        <v>-</v>
      </c>
      <c r="AP130" s="27" t="str">
        <f t="shared" ca="1" si="236"/>
        <v>-</v>
      </c>
      <c r="AQ130" s="27" t="str">
        <f t="shared" ca="1" si="236"/>
        <v>-</v>
      </c>
      <c r="AR130" s="27" t="str">
        <f t="shared" ca="1" si="236"/>
        <v>-</v>
      </c>
      <c r="AS130" s="27" t="str">
        <f t="shared" ca="1" si="236"/>
        <v>-</v>
      </c>
      <c r="AT130" s="27" t="str">
        <f t="shared" ca="1" si="236"/>
        <v>-</v>
      </c>
      <c r="AU130" s="27" t="str">
        <f t="shared" ca="1" si="236"/>
        <v>-</v>
      </c>
      <c r="AV130" s="27" t="str">
        <f t="shared" ca="1" si="236"/>
        <v>-</v>
      </c>
      <c r="AW130" s="27" t="str">
        <f t="shared" ca="1" si="236"/>
        <v>-</v>
      </c>
      <c r="AX130" s="50">
        <f t="shared" ca="1" si="250"/>
        <v>1</v>
      </c>
      <c r="AY130" s="50">
        <f t="shared" ca="1" si="250"/>
        <v>4</v>
      </c>
      <c r="AZ130" s="50">
        <f t="shared" ca="1" si="250"/>
        <v>0</v>
      </c>
      <c r="BA130" s="50" t="str">
        <f t="shared" ca="1" si="250"/>
        <v>-</v>
      </c>
      <c r="BB130" s="50" t="str">
        <f t="shared" ca="1" si="250"/>
        <v>-</v>
      </c>
      <c r="BC130" s="50" t="str">
        <f t="shared" ca="1" si="250"/>
        <v>-</v>
      </c>
      <c r="BD130" s="50" t="str">
        <f t="shared" ca="1" si="250"/>
        <v>-</v>
      </c>
      <c r="BE130" s="50" t="str">
        <f t="shared" ca="1" si="250"/>
        <v>-</v>
      </c>
      <c r="BF130" s="50" t="str">
        <f t="shared" ca="1" si="250"/>
        <v>-</v>
      </c>
      <c r="BG130" s="50" t="str">
        <f t="shared" ca="1" si="250"/>
        <v>-</v>
      </c>
      <c r="BH130" s="27">
        <f t="shared" ca="1" si="238"/>
        <v>0.3</v>
      </c>
      <c r="BI130" s="27">
        <f t="shared" ca="1" si="238"/>
        <v>0.7</v>
      </c>
      <c r="BJ130" s="27">
        <f t="shared" ca="1" si="238"/>
        <v>-0.2</v>
      </c>
      <c r="BK130" s="27">
        <f t="shared" ca="1" si="238"/>
        <v>1.4</v>
      </c>
      <c r="BL130" s="27" t="str">
        <f t="shared" ca="1" si="238"/>
        <v>-</v>
      </c>
      <c r="BM130" s="27" t="str">
        <f t="shared" ca="1" si="238"/>
        <v>-</v>
      </c>
      <c r="BN130" s="27">
        <f t="shared" ca="1" si="239"/>
        <v>0</v>
      </c>
      <c r="BO130" s="27">
        <f t="shared" ca="1" si="239"/>
        <v>0</v>
      </c>
      <c r="BP130" s="27">
        <f t="shared" ca="1" si="239"/>
        <v>0</v>
      </c>
      <c r="BQ130" s="27">
        <f t="shared" ca="1" si="239"/>
        <v>0</v>
      </c>
      <c r="BR130" s="27" t="str">
        <f t="shared" ca="1" si="239"/>
        <v>-</v>
      </c>
      <c r="BS130" s="27" t="str">
        <f t="shared" ca="1" si="239"/>
        <v>-</v>
      </c>
      <c r="BT130" s="27" t="str">
        <f t="shared" ca="1" si="239"/>
        <v>-</v>
      </c>
      <c r="BU130" s="27" t="str">
        <f t="shared" ca="1" si="239"/>
        <v>-</v>
      </c>
      <c r="BV130" s="27" t="str">
        <f t="shared" ca="1" si="239"/>
        <v>-</v>
      </c>
      <c r="BW130" s="27" t="str">
        <f t="shared" ca="1" si="239"/>
        <v>-</v>
      </c>
      <c r="BX130" s="27" t="str">
        <f t="shared" ca="1" si="240"/>
        <v>-</v>
      </c>
      <c r="BY130" s="27" t="str">
        <f t="shared" ca="1" si="240"/>
        <v>-</v>
      </c>
      <c r="BZ130" s="27" t="str">
        <f t="shared" ca="1" si="240"/>
        <v>-</v>
      </c>
      <c r="CA130" s="27">
        <f t="shared" ca="1" si="240"/>
        <v>2</v>
      </c>
      <c r="CB130" s="27" t="str">
        <f t="shared" ca="1" si="240"/>
        <v>-</v>
      </c>
      <c r="CC130" s="27" t="str">
        <f t="shared" ca="1" si="240"/>
        <v>-</v>
      </c>
      <c r="CD130" s="27" t="str">
        <f t="shared" ca="1" si="240"/>
        <v>-</v>
      </c>
      <c r="CE130" s="27" t="str">
        <f t="shared" ca="1" si="240"/>
        <v>-</v>
      </c>
      <c r="CF130" s="27" t="str">
        <f t="shared" ca="1" si="240"/>
        <v>-</v>
      </c>
      <c r="CG130" s="27" t="str">
        <f t="shared" ca="1" si="240"/>
        <v>-</v>
      </c>
      <c r="CH130" s="27">
        <f t="shared" ca="1" si="241"/>
        <v>0</v>
      </c>
      <c r="CI130" s="27" t="str">
        <f t="shared" ca="1" si="241"/>
        <v>-</v>
      </c>
      <c r="CJ130" s="27">
        <f t="shared" ca="1" si="241"/>
        <v>1</v>
      </c>
      <c r="CK130" s="27">
        <f t="shared" ca="1" si="241"/>
        <v>0</v>
      </c>
      <c r="CL130" s="27">
        <f t="shared" ca="1" si="241"/>
        <v>1</v>
      </c>
      <c r="CM130" s="27">
        <f t="shared" ca="1" si="241"/>
        <v>1</v>
      </c>
      <c r="CN130" s="27">
        <f t="shared" ca="1" si="241"/>
        <v>1</v>
      </c>
      <c r="CO130" s="27">
        <f t="shared" ca="1" si="241"/>
        <v>0</v>
      </c>
      <c r="CP130" s="27">
        <f t="shared" ca="1" si="241"/>
        <v>0</v>
      </c>
      <c r="CQ130" s="27">
        <f t="shared" ca="1" si="241"/>
        <v>0</v>
      </c>
      <c r="CR130" s="27">
        <f t="shared" ca="1" si="242"/>
        <v>-0.04</v>
      </c>
      <c r="CS130" s="27">
        <f t="shared" ca="1" si="242"/>
        <v>0.96</v>
      </c>
      <c r="CT130" s="27">
        <f t="shared" ca="1" si="242"/>
        <v>1.8</v>
      </c>
      <c r="CU130" s="27">
        <f t="shared" ca="1" si="242"/>
        <v>0.64</v>
      </c>
      <c r="CV130" s="27">
        <f t="shared" ca="1" si="242"/>
        <v>0.21</v>
      </c>
      <c r="CW130" s="27">
        <f t="shared" ca="1" si="242"/>
        <v>0.19</v>
      </c>
      <c r="CX130" s="27">
        <f t="shared" ca="1" si="242"/>
        <v>0</v>
      </c>
      <c r="CY130" s="27">
        <f t="shared" ca="1" si="242"/>
        <v>1</v>
      </c>
      <c r="CZ130" s="27">
        <f t="shared" ca="1" si="242"/>
        <v>0</v>
      </c>
      <c r="DA130" s="27">
        <f t="shared" ca="1" si="242"/>
        <v>0</v>
      </c>
      <c r="DB130" s="27">
        <f t="shared" ca="1" si="243"/>
        <v>0</v>
      </c>
      <c r="DC130" s="27">
        <f t="shared" ca="1" si="243"/>
        <v>0</v>
      </c>
      <c r="DD130" s="27">
        <f t="shared" ca="1" si="243"/>
        <v>0</v>
      </c>
      <c r="DE130" s="27">
        <f t="shared" ca="1" si="243"/>
        <v>0</v>
      </c>
      <c r="DF130" s="27">
        <f t="shared" ca="1" si="243"/>
        <v>0</v>
      </c>
      <c r="DG130" s="27" t="str">
        <f t="shared" ca="1" si="243"/>
        <v>-</v>
      </c>
      <c r="DH130" s="27" t="str">
        <f t="shared" ca="1" si="243"/>
        <v>-</v>
      </c>
      <c r="DI130" s="27" t="str">
        <f t="shared" ca="1" si="243"/>
        <v>-</v>
      </c>
      <c r="DJ130" s="27" t="str">
        <f t="shared" ca="1" si="243"/>
        <v>-</v>
      </c>
      <c r="DK130" s="27" t="str">
        <f t="shared" ca="1" si="243"/>
        <v>-</v>
      </c>
      <c r="DL130" s="27" t="str">
        <f t="shared" ca="1" si="244"/>
        <v>-</v>
      </c>
      <c r="DM130" s="27" t="b">
        <f t="shared" ca="1" si="244"/>
        <v>0</v>
      </c>
      <c r="DN130" s="27" t="b">
        <f t="shared" ca="1" si="244"/>
        <v>0</v>
      </c>
      <c r="DO130" s="27" t="b">
        <f t="shared" ca="1" si="244"/>
        <v>1</v>
      </c>
      <c r="DP130" s="27">
        <f t="shared" ca="1" si="244"/>
        <v>3</v>
      </c>
      <c r="DQ130" s="27" t="str">
        <f t="shared" ca="1" si="244"/>
        <v>-</v>
      </c>
      <c r="DR130" s="27" t="str">
        <f t="shared" ca="1" si="244"/>
        <v>-</v>
      </c>
      <c r="DS130" s="27" t="str">
        <f t="shared" ca="1" si="244"/>
        <v>-</v>
      </c>
      <c r="DT130" s="27" t="str">
        <f t="shared" ca="1" si="244"/>
        <v>-</v>
      </c>
      <c r="DU130" s="27" t="str">
        <f t="shared" ca="1" si="244"/>
        <v>-</v>
      </c>
      <c r="DV130" s="27" t="b">
        <f t="shared" ca="1" si="245"/>
        <v>1</v>
      </c>
      <c r="DW130" s="27" t="str">
        <f t="shared" ca="1" si="245"/>
        <v>-</v>
      </c>
      <c r="DX130" s="27">
        <f t="shared" ca="1" si="245"/>
        <v>0</v>
      </c>
      <c r="DY130" s="27" t="str">
        <f t="shared" ca="1" si="245"/>
        <v>-</v>
      </c>
      <c r="DZ130" s="27" t="str">
        <f t="shared" ca="1" si="245"/>
        <v>-</v>
      </c>
      <c r="EA130" s="27">
        <f t="shared" ca="1" si="245"/>
        <v>500</v>
      </c>
      <c r="EB130" s="27">
        <f t="shared" ca="1" si="245"/>
        <v>500</v>
      </c>
      <c r="EC130" s="27">
        <f t="shared" ca="1" si="245"/>
        <v>1</v>
      </c>
      <c r="ED130" s="27">
        <f t="shared" ca="1" si="245"/>
        <v>0</v>
      </c>
      <c r="EE130" s="27">
        <f t="shared" ca="1" si="245"/>
        <v>1</v>
      </c>
      <c r="EF130" s="27">
        <f t="shared" ca="1" si="246"/>
        <v>1</v>
      </c>
      <c r="EG130" s="27">
        <f t="shared" ca="1" si="246"/>
        <v>0</v>
      </c>
      <c r="EH130" s="27" t="str">
        <f t="shared" ca="1" si="246"/>
        <v>-</v>
      </c>
      <c r="EI130" s="27" t="str">
        <f t="shared" ca="1" si="246"/>
        <v>-</v>
      </c>
      <c r="EJ130" s="27" t="str">
        <f t="shared" ca="1" si="246"/>
        <v>-</v>
      </c>
      <c r="EK130" s="27" t="str">
        <f t="shared" ca="1" si="246"/>
        <v>-</v>
      </c>
      <c r="EL130" s="27">
        <f t="shared" ca="1" si="246"/>
        <v>1</v>
      </c>
      <c r="EM130" s="27">
        <f t="shared" ca="1" si="246"/>
        <v>1</v>
      </c>
      <c r="EN130" s="27">
        <f t="shared" ca="1" si="246"/>
        <v>1</v>
      </c>
      <c r="EO130" s="27">
        <f t="shared" ca="1" si="246"/>
        <v>0</v>
      </c>
      <c r="EP130" s="27" t="str">
        <f t="shared" ca="1" si="246"/>
        <v>-</v>
      </c>
      <c r="EQ130" s="27" t="str">
        <f t="shared" ca="1" si="246"/>
        <v>-</v>
      </c>
      <c r="ER130" s="27">
        <f t="shared" ca="1" si="246"/>
        <v>0</v>
      </c>
      <c r="ES130" s="27">
        <f t="shared" ca="1" si="246"/>
        <v>0</v>
      </c>
      <c r="ET130" s="34">
        <v>0</v>
      </c>
    </row>
    <row r="131" spans="1:150" outlineLevel="3">
      <c r="A131" s="31">
        <f t="shared" si="230"/>
        <v>126</v>
      </c>
      <c r="B131" s="37">
        <f t="shared" ca="1" si="247"/>
        <v>75</v>
      </c>
      <c r="C131">
        <f t="shared" ca="1" si="248"/>
        <v>4</v>
      </c>
      <c r="D131" t="b">
        <f t="shared" ca="1" si="231"/>
        <v>1</v>
      </c>
      <c r="E131" t="b">
        <f t="shared" ca="1" si="231"/>
        <v>0</v>
      </c>
      <c r="F131" t="b">
        <f t="shared" ca="1" si="231"/>
        <v>1</v>
      </c>
      <c r="H131" s="47" t="str">
        <f ca="1">TEXT(LEFT(H130,2)+1,"00")&amp;MID(H130,3,FIND(" ",H130,4)-2)&amp;d.RegionName&amp;IF($CA131&lt;3,"M-M","Mat")&amp;IF($CF131=TRUE,"&amp;BBT","")&amp;IF($DX131&lt;&gt;0,"-mate EL","")&amp;IF($DM131," Aut","")&amp;IF($DN131," Win","")&amp;IF($DO131," Spr","")&amp;" Scan "&amp;$DP131&amp;" (F"&amp;3+IFERROR(1*$AP131,0)&amp;3+IFERROR(1*$AS131,0)&amp;"N"&amp;$AX131&amp;$AY131&amp;")"</f>
        <v>09 Cal CWM M-M Spr Scan 2 (F33N14)</v>
      </c>
      <c r="I131" s="13" t="str">
        <f ca="1">IF(MATCH(H131,H$5:H131,0)=(COUNTA(H$5:H131)),"-","Dup")</f>
        <v>-</v>
      </c>
      <c r="J131" s="27" t="str">
        <f t="shared" ca="1" si="232"/>
        <v>-</v>
      </c>
      <c r="K131" s="27" t="str">
        <f t="shared" ca="1" si="232"/>
        <v>-</v>
      </c>
      <c r="L131" s="50" t="b">
        <f t="shared" ca="1" si="249"/>
        <v>1</v>
      </c>
      <c r="M131" s="50" t="str">
        <f t="shared" ca="1" si="249"/>
        <v>-</v>
      </c>
      <c r="N131" s="50" t="b">
        <f t="shared" ca="1" si="249"/>
        <v>1</v>
      </c>
      <c r="O131" s="50" t="b">
        <f t="shared" ca="1" si="249"/>
        <v>1</v>
      </c>
      <c r="P131" s="50" t="b">
        <f t="shared" ca="1" si="249"/>
        <v>1</v>
      </c>
      <c r="Q131" s="50">
        <f t="shared" ca="1" si="249"/>
        <v>0</v>
      </c>
      <c r="R131" s="50">
        <f t="shared" ca="1" si="249"/>
        <v>0</v>
      </c>
      <c r="S131" s="27" t="str">
        <f t="shared" ca="1" si="234"/>
        <v>-</v>
      </c>
      <c r="T131" s="27" t="str">
        <f t="shared" ca="1" si="234"/>
        <v>-</v>
      </c>
      <c r="U131" s="27" t="str">
        <f t="shared" ca="1" si="234"/>
        <v>-</v>
      </c>
      <c r="V131" s="27">
        <f t="shared" ca="1" si="234"/>
        <v>1</v>
      </c>
      <c r="W131" s="27">
        <f t="shared" ca="1" si="234"/>
        <v>1</v>
      </c>
      <c r="X131" s="27" t="str">
        <f t="shared" ca="1" si="234"/>
        <v>-</v>
      </c>
      <c r="Y131" s="27" t="str">
        <f t="shared" ca="1" si="234"/>
        <v>-</v>
      </c>
      <c r="Z131" s="27" t="str">
        <f t="shared" ca="1" si="234"/>
        <v>-</v>
      </c>
      <c r="AA131" s="27" t="str">
        <f t="shared" ca="1" si="234"/>
        <v>-</v>
      </c>
      <c r="AB131" s="27" t="str">
        <f t="shared" ca="1" si="234"/>
        <v>-</v>
      </c>
      <c r="AC131" s="27">
        <f t="shared" ca="1" si="235"/>
        <v>1</v>
      </c>
      <c r="AD131" s="27" t="str">
        <f t="shared" ca="1" si="235"/>
        <v>-</v>
      </c>
      <c r="AE131" s="27" t="str">
        <f t="shared" ca="1" si="235"/>
        <v>-</v>
      </c>
      <c r="AF131" s="27" t="str">
        <f t="shared" ca="1" si="235"/>
        <v>-</v>
      </c>
      <c r="AG131" s="27" t="str">
        <f t="shared" ca="1" si="235"/>
        <v>-</v>
      </c>
      <c r="AH131" s="27" t="str">
        <f t="shared" ca="1" si="235"/>
        <v>-</v>
      </c>
      <c r="AI131" s="27" t="str">
        <f t="shared" ca="1" si="235"/>
        <v>-</v>
      </c>
      <c r="AJ131" s="27" t="str">
        <f t="shared" ca="1" si="235"/>
        <v>-</v>
      </c>
      <c r="AK131" s="27" t="str">
        <f t="shared" ca="1" si="235"/>
        <v>-</v>
      </c>
      <c r="AL131" s="27" t="str">
        <f t="shared" ca="1" si="235"/>
        <v>-</v>
      </c>
      <c r="AM131" s="27" t="str">
        <f t="shared" ca="1" si="236"/>
        <v>-</v>
      </c>
      <c r="AN131" s="27" t="str">
        <f t="shared" ca="1" si="236"/>
        <v>-</v>
      </c>
      <c r="AO131" s="27" t="str">
        <f t="shared" ca="1" si="236"/>
        <v>-</v>
      </c>
      <c r="AP131" s="27" t="str">
        <f t="shared" ca="1" si="236"/>
        <v>-</v>
      </c>
      <c r="AQ131" s="27" t="str">
        <f t="shared" ca="1" si="236"/>
        <v>-</v>
      </c>
      <c r="AR131" s="27" t="str">
        <f t="shared" ca="1" si="236"/>
        <v>-</v>
      </c>
      <c r="AS131" s="27" t="str">
        <f t="shared" ca="1" si="236"/>
        <v>-</v>
      </c>
      <c r="AT131" s="27" t="str">
        <f t="shared" ca="1" si="236"/>
        <v>-</v>
      </c>
      <c r="AU131" s="27" t="str">
        <f t="shared" ca="1" si="236"/>
        <v>-</v>
      </c>
      <c r="AV131" s="27" t="str">
        <f t="shared" ca="1" si="236"/>
        <v>-</v>
      </c>
      <c r="AW131" s="27" t="str">
        <f t="shared" ca="1" si="236"/>
        <v>-</v>
      </c>
      <c r="AX131" s="50">
        <f t="shared" ca="1" si="250"/>
        <v>1</v>
      </c>
      <c r="AY131" s="50">
        <f t="shared" ca="1" si="250"/>
        <v>4</v>
      </c>
      <c r="AZ131" s="50">
        <f t="shared" ca="1" si="250"/>
        <v>0</v>
      </c>
      <c r="BA131" s="50" t="str">
        <f t="shared" ca="1" si="250"/>
        <v>-</v>
      </c>
      <c r="BB131" s="50" t="str">
        <f t="shared" ca="1" si="250"/>
        <v>-</v>
      </c>
      <c r="BC131" s="50" t="str">
        <f t="shared" ca="1" si="250"/>
        <v>-</v>
      </c>
      <c r="BD131" s="50" t="str">
        <f t="shared" ca="1" si="250"/>
        <v>-</v>
      </c>
      <c r="BE131" s="50" t="str">
        <f t="shared" ca="1" si="250"/>
        <v>-</v>
      </c>
      <c r="BF131" s="50" t="str">
        <f t="shared" ca="1" si="250"/>
        <v>-</v>
      </c>
      <c r="BG131" s="50" t="str">
        <f t="shared" ca="1" si="250"/>
        <v>-</v>
      </c>
      <c r="BH131" s="27">
        <f t="shared" ca="1" si="238"/>
        <v>0.3</v>
      </c>
      <c r="BI131" s="27">
        <f t="shared" ca="1" si="238"/>
        <v>0.7</v>
      </c>
      <c r="BJ131" s="27">
        <f t="shared" ca="1" si="238"/>
        <v>-0.2</v>
      </c>
      <c r="BK131" s="27">
        <f t="shared" ca="1" si="238"/>
        <v>1.4</v>
      </c>
      <c r="BL131" s="27" t="str">
        <f t="shared" ca="1" si="238"/>
        <v>-</v>
      </c>
      <c r="BM131" s="27" t="str">
        <f t="shared" ca="1" si="238"/>
        <v>-</v>
      </c>
      <c r="BN131" s="27">
        <f t="shared" ca="1" si="239"/>
        <v>0</v>
      </c>
      <c r="BO131" s="27">
        <f t="shared" ca="1" si="239"/>
        <v>0</v>
      </c>
      <c r="BP131" s="27">
        <f t="shared" ca="1" si="239"/>
        <v>0</v>
      </c>
      <c r="BQ131" s="27">
        <f t="shared" ca="1" si="239"/>
        <v>0</v>
      </c>
      <c r="BR131" s="27" t="str">
        <f t="shared" ca="1" si="239"/>
        <v>-</v>
      </c>
      <c r="BS131" s="27" t="str">
        <f t="shared" ca="1" si="239"/>
        <v>-</v>
      </c>
      <c r="BT131" s="27" t="str">
        <f t="shared" ca="1" si="239"/>
        <v>-</v>
      </c>
      <c r="BU131" s="27" t="str">
        <f t="shared" ca="1" si="239"/>
        <v>-</v>
      </c>
      <c r="BV131" s="27" t="str">
        <f t="shared" ca="1" si="239"/>
        <v>-</v>
      </c>
      <c r="BW131" s="27" t="str">
        <f t="shared" ca="1" si="239"/>
        <v>-</v>
      </c>
      <c r="BX131" s="27" t="str">
        <f t="shared" ca="1" si="240"/>
        <v>-</v>
      </c>
      <c r="BY131" s="27" t="str">
        <f t="shared" ca="1" si="240"/>
        <v>-</v>
      </c>
      <c r="BZ131" s="27" t="str">
        <f t="shared" ca="1" si="240"/>
        <v>-</v>
      </c>
      <c r="CA131" s="27">
        <f t="shared" ca="1" si="240"/>
        <v>2</v>
      </c>
      <c r="CB131" s="27" t="str">
        <f t="shared" ca="1" si="240"/>
        <v>-</v>
      </c>
      <c r="CC131" s="27" t="str">
        <f t="shared" ca="1" si="240"/>
        <v>-</v>
      </c>
      <c r="CD131" s="27" t="str">
        <f t="shared" ca="1" si="240"/>
        <v>-</v>
      </c>
      <c r="CE131" s="27" t="str">
        <f t="shared" ca="1" si="240"/>
        <v>-</v>
      </c>
      <c r="CF131" s="27" t="str">
        <f t="shared" ca="1" si="240"/>
        <v>-</v>
      </c>
      <c r="CG131" s="27" t="str">
        <f t="shared" ca="1" si="240"/>
        <v>-</v>
      </c>
      <c r="CH131" s="27">
        <f t="shared" ca="1" si="241"/>
        <v>0</v>
      </c>
      <c r="CI131" s="27" t="str">
        <f t="shared" ca="1" si="241"/>
        <v>-</v>
      </c>
      <c r="CJ131" s="27">
        <f t="shared" ca="1" si="241"/>
        <v>1</v>
      </c>
      <c r="CK131" s="27">
        <f t="shared" ca="1" si="241"/>
        <v>0</v>
      </c>
      <c r="CL131" s="27">
        <f t="shared" ca="1" si="241"/>
        <v>1</v>
      </c>
      <c r="CM131" s="27">
        <f t="shared" ca="1" si="241"/>
        <v>1</v>
      </c>
      <c r="CN131" s="27">
        <f t="shared" ca="1" si="241"/>
        <v>1</v>
      </c>
      <c r="CO131" s="27">
        <f t="shared" ca="1" si="241"/>
        <v>0</v>
      </c>
      <c r="CP131" s="27">
        <f t="shared" ca="1" si="241"/>
        <v>0</v>
      </c>
      <c r="CQ131" s="27">
        <f t="shared" ca="1" si="241"/>
        <v>0</v>
      </c>
      <c r="CR131" s="27">
        <f t="shared" ca="1" si="242"/>
        <v>-0.04</v>
      </c>
      <c r="CS131" s="27">
        <f t="shared" ca="1" si="242"/>
        <v>0.96</v>
      </c>
      <c r="CT131" s="27">
        <f t="shared" ca="1" si="242"/>
        <v>1.8</v>
      </c>
      <c r="CU131" s="27">
        <f t="shared" ca="1" si="242"/>
        <v>0.64</v>
      </c>
      <c r="CV131" s="27">
        <f t="shared" ca="1" si="242"/>
        <v>0.21</v>
      </c>
      <c r="CW131" s="27">
        <f t="shared" ca="1" si="242"/>
        <v>0.19</v>
      </c>
      <c r="CX131" s="27">
        <f t="shared" ca="1" si="242"/>
        <v>0</v>
      </c>
      <c r="CY131" s="27">
        <f t="shared" ca="1" si="242"/>
        <v>1</v>
      </c>
      <c r="CZ131" s="27">
        <f t="shared" ca="1" si="242"/>
        <v>0</v>
      </c>
      <c r="DA131" s="27">
        <f t="shared" ca="1" si="242"/>
        <v>0</v>
      </c>
      <c r="DB131" s="27">
        <f t="shared" ca="1" si="243"/>
        <v>0</v>
      </c>
      <c r="DC131" s="27">
        <f t="shared" ca="1" si="243"/>
        <v>0</v>
      </c>
      <c r="DD131" s="27">
        <f t="shared" ca="1" si="243"/>
        <v>0</v>
      </c>
      <c r="DE131" s="27">
        <f t="shared" ca="1" si="243"/>
        <v>0</v>
      </c>
      <c r="DF131" s="27">
        <f t="shared" ca="1" si="243"/>
        <v>0</v>
      </c>
      <c r="DG131" s="27" t="str">
        <f t="shared" ca="1" si="243"/>
        <v>-</v>
      </c>
      <c r="DH131" s="27" t="str">
        <f t="shared" ca="1" si="243"/>
        <v>-</v>
      </c>
      <c r="DI131" s="27" t="str">
        <f t="shared" ca="1" si="243"/>
        <v>-</v>
      </c>
      <c r="DJ131" s="27" t="str">
        <f t="shared" ca="1" si="243"/>
        <v>-</v>
      </c>
      <c r="DK131" s="27" t="str">
        <f t="shared" ca="1" si="243"/>
        <v>-</v>
      </c>
      <c r="DL131" s="27" t="str">
        <f t="shared" ca="1" si="244"/>
        <v>-</v>
      </c>
      <c r="DM131" s="27" t="b">
        <f t="shared" ca="1" si="244"/>
        <v>0</v>
      </c>
      <c r="DN131" s="27" t="b">
        <f t="shared" ca="1" si="244"/>
        <v>0</v>
      </c>
      <c r="DO131" s="27" t="b">
        <f t="shared" ca="1" si="244"/>
        <v>1</v>
      </c>
      <c r="DP131" s="27">
        <f t="shared" ca="1" si="244"/>
        <v>2</v>
      </c>
      <c r="DQ131" s="27" t="str">
        <f t="shared" ca="1" si="244"/>
        <v>-</v>
      </c>
      <c r="DR131" s="27" t="str">
        <f t="shared" ca="1" si="244"/>
        <v>-</v>
      </c>
      <c r="DS131" s="27" t="str">
        <f t="shared" ca="1" si="244"/>
        <v>-</v>
      </c>
      <c r="DT131" s="27" t="str">
        <f t="shared" ca="1" si="244"/>
        <v>-</v>
      </c>
      <c r="DU131" s="27" t="str">
        <f t="shared" ca="1" si="244"/>
        <v>-</v>
      </c>
      <c r="DV131" s="27" t="b">
        <f t="shared" ca="1" si="245"/>
        <v>1</v>
      </c>
      <c r="DW131" s="27" t="str">
        <f t="shared" ca="1" si="245"/>
        <v>-</v>
      </c>
      <c r="DX131" s="27">
        <f t="shared" ca="1" si="245"/>
        <v>0</v>
      </c>
      <c r="DY131" s="27" t="str">
        <f t="shared" ca="1" si="245"/>
        <v>-</v>
      </c>
      <c r="DZ131" s="27" t="str">
        <f t="shared" ca="1" si="245"/>
        <v>-</v>
      </c>
      <c r="EA131" s="27">
        <f t="shared" ca="1" si="245"/>
        <v>500</v>
      </c>
      <c r="EB131" s="27">
        <f t="shared" ca="1" si="245"/>
        <v>500</v>
      </c>
      <c r="EC131" s="27">
        <f t="shared" ca="1" si="245"/>
        <v>1</v>
      </c>
      <c r="ED131" s="27">
        <f t="shared" ca="1" si="245"/>
        <v>0</v>
      </c>
      <c r="EE131" s="27">
        <f t="shared" ca="1" si="245"/>
        <v>1</v>
      </c>
      <c r="EF131" s="27">
        <f t="shared" ca="1" si="246"/>
        <v>1</v>
      </c>
      <c r="EG131" s="27">
        <f t="shared" ca="1" si="246"/>
        <v>0</v>
      </c>
      <c r="EH131" s="27" t="str">
        <f t="shared" ca="1" si="246"/>
        <v>-</v>
      </c>
      <c r="EI131" s="27" t="str">
        <f t="shared" ca="1" si="246"/>
        <v>-</v>
      </c>
      <c r="EJ131" s="27" t="str">
        <f t="shared" ca="1" si="246"/>
        <v>-</v>
      </c>
      <c r="EK131" s="27" t="str">
        <f t="shared" ca="1" si="246"/>
        <v>-</v>
      </c>
      <c r="EL131" s="27">
        <f t="shared" ca="1" si="246"/>
        <v>1</v>
      </c>
      <c r="EM131" s="27">
        <f t="shared" ca="1" si="246"/>
        <v>1</v>
      </c>
      <c r="EN131" s="27">
        <f t="shared" ca="1" si="246"/>
        <v>1</v>
      </c>
      <c r="EO131" s="27">
        <f t="shared" ca="1" si="246"/>
        <v>0</v>
      </c>
      <c r="EP131" s="27" t="str">
        <f t="shared" ca="1" si="246"/>
        <v>-</v>
      </c>
      <c r="EQ131" s="27" t="str">
        <f t="shared" ca="1" si="246"/>
        <v>-</v>
      </c>
      <c r="ER131" s="27">
        <f t="shared" ca="1" si="246"/>
        <v>0</v>
      </c>
      <c r="ES131" s="27">
        <f t="shared" ca="1" si="246"/>
        <v>0</v>
      </c>
      <c r="ET131" s="34">
        <v>0</v>
      </c>
    </row>
    <row r="132" spans="1:150" outlineLevel="3">
      <c r="A132" s="31">
        <f t="shared" si="230"/>
        <v>127</v>
      </c>
      <c r="B132" s="37">
        <f t="shared" ca="1" si="247"/>
        <v>76</v>
      </c>
      <c r="C132">
        <f t="shared" ca="1" si="248"/>
        <v>4</v>
      </c>
      <c r="D132" t="b">
        <f t="shared" ca="1" si="231"/>
        <v>1</v>
      </c>
      <c r="E132" t="b">
        <f t="shared" ca="1" si="231"/>
        <v>0</v>
      </c>
      <c r="F132" t="b">
        <f t="shared" ca="1" si="231"/>
        <v>1</v>
      </c>
      <c r="H132" s="47" t="str">
        <f ca="1">TEXT(LEFT(H131,2)+1,"00")&amp;MID(H131,3,FIND(" ",H131,4)-2)&amp;d.RegionName&amp;IF($CA132&lt;3,"M-M","Mat")&amp;IF($CF132=TRUE,"&amp;BBT","")&amp;IF($DX132&lt;&gt;0,"-mate EL","")&amp;IF($DM132," Aut","")&amp;IF($DN132," Win","")&amp;IF($DO132," Spr","")&amp;" Scan "&amp;$DP132&amp;" (F"&amp;3+IFERROR(1*$AP132,0)&amp;3+IFERROR(1*$AS132,0)&amp;"N"&amp;$AX132&amp;$AY132&amp;")"</f>
        <v>10 Cal CWM M-M Spr Scan 1 (F33N14)</v>
      </c>
      <c r="I132" s="13" t="str">
        <f ca="1">IF(MATCH(H132,H$5:H132,0)=(COUNTA(H$5:H132)),"-","Dup")</f>
        <v>-</v>
      </c>
      <c r="J132" s="27" t="str">
        <f t="shared" ca="1" si="232"/>
        <v>-</v>
      </c>
      <c r="K132" s="27" t="str">
        <f t="shared" ca="1" si="232"/>
        <v>-</v>
      </c>
      <c r="L132" s="50" t="b">
        <f t="shared" ca="1" si="249"/>
        <v>1</v>
      </c>
      <c r="M132" s="50" t="str">
        <f t="shared" ca="1" si="249"/>
        <v>-</v>
      </c>
      <c r="N132" s="50" t="b">
        <f t="shared" ca="1" si="249"/>
        <v>1</v>
      </c>
      <c r="O132" s="50" t="b">
        <f t="shared" ca="1" si="249"/>
        <v>1</v>
      </c>
      <c r="P132" s="50" t="b">
        <f t="shared" ca="1" si="249"/>
        <v>1</v>
      </c>
      <c r="Q132" s="50">
        <f t="shared" ca="1" si="249"/>
        <v>0</v>
      </c>
      <c r="R132" s="50">
        <f t="shared" ca="1" si="249"/>
        <v>0</v>
      </c>
      <c r="S132" s="27" t="str">
        <f t="shared" ref="S132:AB141" ca="1" si="251">OFFSET(S$5,$B132,0)</f>
        <v>-</v>
      </c>
      <c r="T132" s="27" t="str">
        <f t="shared" ca="1" si="251"/>
        <v>-</v>
      </c>
      <c r="U132" s="27" t="str">
        <f t="shared" ca="1" si="251"/>
        <v>-</v>
      </c>
      <c r="V132" s="27">
        <f t="shared" ca="1" si="251"/>
        <v>1</v>
      </c>
      <c r="W132" s="27">
        <f t="shared" ca="1" si="251"/>
        <v>1</v>
      </c>
      <c r="X132" s="27" t="str">
        <f t="shared" ca="1" si="251"/>
        <v>-</v>
      </c>
      <c r="Y132" s="27" t="str">
        <f t="shared" ca="1" si="251"/>
        <v>-</v>
      </c>
      <c r="Z132" s="27" t="str">
        <f t="shared" ca="1" si="251"/>
        <v>-</v>
      </c>
      <c r="AA132" s="27" t="str">
        <f t="shared" ca="1" si="251"/>
        <v>-</v>
      </c>
      <c r="AB132" s="27" t="str">
        <f t="shared" ca="1" si="251"/>
        <v>-</v>
      </c>
      <c r="AC132" s="27">
        <f t="shared" ref="AC132:AL141" ca="1" si="252">OFFSET(AC$5,$B132,0)</f>
        <v>1</v>
      </c>
      <c r="AD132" s="27" t="str">
        <f t="shared" ca="1" si="252"/>
        <v>-</v>
      </c>
      <c r="AE132" s="27" t="str">
        <f t="shared" ca="1" si="252"/>
        <v>-</v>
      </c>
      <c r="AF132" s="27" t="str">
        <f t="shared" ca="1" si="252"/>
        <v>-</v>
      </c>
      <c r="AG132" s="27" t="str">
        <f t="shared" ca="1" si="252"/>
        <v>-</v>
      </c>
      <c r="AH132" s="27" t="str">
        <f t="shared" ca="1" si="252"/>
        <v>-</v>
      </c>
      <c r="AI132" s="27" t="str">
        <f t="shared" ca="1" si="252"/>
        <v>-</v>
      </c>
      <c r="AJ132" s="27" t="str">
        <f t="shared" ca="1" si="252"/>
        <v>-</v>
      </c>
      <c r="AK132" s="27" t="str">
        <f t="shared" ca="1" si="252"/>
        <v>-</v>
      </c>
      <c r="AL132" s="27" t="str">
        <f t="shared" ca="1" si="252"/>
        <v>-</v>
      </c>
      <c r="AM132" s="27" t="str">
        <f t="shared" ref="AM132:AW141" ca="1" si="253">OFFSET(AM$5,$B132,0)</f>
        <v>-</v>
      </c>
      <c r="AN132" s="27" t="str">
        <f t="shared" ca="1" si="253"/>
        <v>-</v>
      </c>
      <c r="AO132" s="27" t="str">
        <f t="shared" ca="1" si="253"/>
        <v>-</v>
      </c>
      <c r="AP132" s="27" t="str">
        <f t="shared" ca="1" si="253"/>
        <v>-</v>
      </c>
      <c r="AQ132" s="27" t="str">
        <f t="shared" ca="1" si="253"/>
        <v>-</v>
      </c>
      <c r="AR132" s="27" t="str">
        <f t="shared" ca="1" si="253"/>
        <v>-</v>
      </c>
      <c r="AS132" s="27" t="str">
        <f t="shared" ca="1" si="253"/>
        <v>-</v>
      </c>
      <c r="AT132" s="27" t="str">
        <f t="shared" ca="1" si="253"/>
        <v>-</v>
      </c>
      <c r="AU132" s="27" t="str">
        <f t="shared" ca="1" si="253"/>
        <v>-</v>
      </c>
      <c r="AV132" s="27" t="str">
        <f t="shared" ca="1" si="253"/>
        <v>-</v>
      </c>
      <c r="AW132" s="27" t="str">
        <f t="shared" ca="1" si="253"/>
        <v>-</v>
      </c>
      <c r="AX132" s="50">
        <f t="shared" ca="1" si="250"/>
        <v>1</v>
      </c>
      <c r="AY132" s="50">
        <f t="shared" ca="1" si="250"/>
        <v>4</v>
      </c>
      <c r="AZ132" s="50">
        <f t="shared" ca="1" si="250"/>
        <v>0</v>
      </c>
      <c r="BA132" s="50" t="str">
        <f t="shared" ca="1" si="250"/>
        <v>-</v>
      </c>
      <c r="BB132" s="50" t="str">
        <f t="shared" ca="1" si="250"/>
        <v>-</v>
      </c>
      <c r="BC132" s="50" t="str">
        <f t="shared" ca="1" si="250"/>
        <v>-</v>
      </c>
      <c r="BD132" s="50" t="str">
        <f t="shared" ca="1" si="250"/>
        <v>-</v>
      </c>
      <c r="BE132" s="50" t="str">
        <f t="shared" ca="1" si="250"/>
        <v>-</v>
      </c>
      <c r="BF132" s="50" t="str">
        <f t="shared" ca="1" si="250"/>
        <v>-</v>
      </c>
      <c r="BG132" s="50" t="str">
        <f t="shared" ca="1" si="250"/>
        <v>-</v>
      </c>
      <c r="BH132" s="27">
        <f t="shared" ref="BH132:BM141" ca="1" si="254">OFFSET(BH$5,$B132,0)</f>
        <v>0.3</v>
      </c>
      <c r="BI132" s="27">
        <f t="shared" ca="1" si="254"/>
        <v>0.7</v>
      </c>
      <c r="BJ132" s="27">
        <f t="shared" ca="1" si="254"/>
        <v>-0.2</v>
      </c>
      <c r="BK132" s="27">
        <f t="shared" ca="1" si="254"/>
        <v>1.4</v>
      </c>
      <c r="BL132" s="27" t="str">
        <f t="shared" ca="1" si="254"/>
        <v>-</v>
      </c>
      <c r="BM132" s="27" t="str">
        <f t="shared" ca="1" si="254"/>
        <v>-</v>
      </c>
      <c r="BN132" s="27">
        <f t="shared" ref="BN132:BW141" ca="1" si="255">OFFSET(BN$5,$B132,0)</f>
        <v>0</v>
      </c>
      <c r="BO132" s="27">
        <f t="shared" ca="1" si="255"/>
        <v>0</v>
      </c>
      <c r="BP132" s="27">
        <f t="shared" ca="1" si="255"/>
        <v>0</v>
      </c>
      <c r="BQ132" s="27">
        <f t="shared" ca="1" si="255"/>
        <v>0</v>
      </c>
      <c r="BR132" s="27" t="str">
        <f t="shared" ca="1" si="255"/>
        <v>-</v>
      </c>
      <c r="BS132" s="27" t="str">
        <f t="shared" ca="1" si="255"/>
        <v>-</v>
      </c>
      <c r="BT132" s="27" t="str">
        <f t="shared" ca="1" si="255"/>
        <v>-</v>
      </c>
      <c r="BU132" s="27" t="str">
        <f t="shared" ca="1" si="255"/>
        <v>-</v>
      </c>
      <c r="BV132" s="27" t="str">
        <f t="shared" ca="1" si="255"/>
        <v>-</v>
      </c>
      <c r="BW132" s="27" t="str">
        <f t="shared" ca="1" si="255"/>
        <v>-</v>
      </c>
      <c r="BX132" s="27" t="str">
        <f t="shared" ref="BX132:CG141" ca="1" si="256">OFFSET(BX$5,$B132,0)</f>
        <v>-</v>
      </c>
      <c r="BY132" s="27" t="str">
        <f t="shared" ca="1" si="256"/>
        <v>-</v>
      </c>
      <c r="BZ132" s="27" t="str">
        <f t="shared" ca="1" si="256"/>
        <v>-</v>
      </c>
      <c r="CA132" s="27">
        <f t="shared" ca="1" si="256"/>
        <v>2</v>
      </c>
      <c r="CB132" s="27" t="str">
        <f t="shared" ca="1" si="256"/>
        <v>-</v>
      </c>
      <c r="CC132" s="27" t="str">
        <f t="shared" ca="1" si="256"/>
        <v>-</v>
      </c>
      <c r="CD132" s="27" t="str">
        <f t="shared" ca="1" si="256"/>
        <v>-</v>
      </c>
      <c r="CE132" s="27" t="str">
        <f t="shared" ca="1" si="256"/>
        <v>-</v>
      </c>
      <c r="CF132" s="27" t="str">
        <f t="shared" ca="1" si="256"/>
        <v>-</v>
      </c>
      <c r="CG132" s="27" t="str">
        <f t="shared" ca="1" si="256"/>
        <v>-</v>
      </c>
      <c r="CH132" s="27">
        <f t="shared" ref="CH132:CQ141" ca="1" si="257">OFFSET(CH$5,$B132,0)</f>
        <v>0</v>
      </c>
      <c r="CI132" s="27" t="str">
        <f t="shared" ca="1" si="257"/>
        <v>-</v>
      </c>
      <c r="CJ132" s="27">
        <f t="shared" ca="1" si="257"/>
        <v>1</v>
      </c>
      <c r="CK132" s="27">
        <f t="shared" ca="1" si="257"/>
        <v>0</v>
      </c>
      <c r="CL132" s="27">
        <f t="shared" ca="1" si="257"/>
        <v>1</v>
      </c>
      <c r="CM132" s="27">
        <f t="shared" ca="1" si="257"/>
        <v>1</v>
      </c>
      <c r="CN132" s="27">
        <f t="shared" ca="1" si="257"/>
        <v>1</v>
      </c>
      <c r="CO132" s="27">
        <f t="shared" ca="1" si="257"/>
        <v>0</v>
      </c>
      <c r="CP132" s="27">
        <f t="shared" ca="1" si="257"/>
        <v>0</v>
      </c>
      <c r="CQ132" s="27">
        <f t="shared" ca="1" si="257"/>
        <v>0</v>
      </c>
      <c r="CR132" s="27">
        <f t="shared" ref="CR132:DA141" ca="1" si="258">OFFSET(CR$5,$B132,0)</f>
        <v>-0.04</v>
      </c>
      <c r="CS132" s="27">
        <f t="shared" ca="1" si="258"/>
        <v>0.96</v>
      </c>
      <c r="CT132" s="27">
        <f t="shared" ca="1" si="258"/>
        <v>1.8</v>
      </c>
      <c r="CU132" s="27">
        <f t="shared" ca="1" si="258"/>
        <v>0.64</v>
      </c>
      <c r="CV132" s="27">
        <f t="shared" ca="1" si="258"/>
        <v>0.21</v>
      </c>
      <c r="CW132" s="27">
        <f t="shared" ca="1" si="258"/>
        <v>0.19</v>
      </c>
      <c r="CX132" s="27">
        <f t="shared" ca="1" si="258"/>
        <v>0</v>
      </c>
      <c r="CY132" s="27">
        <f t="shared" ca="1" si="258"/>
        <v>1</v>
      </c>
      <c r="CZ132" s="27">
        <f t="shared" ca="1" si="258"/>
        <v>0</v>
      </c>
      <c r="DA132" s="27">
        <f t="shared" ca="1" si="258"/>
        <v>0</v>
      </c>
      <c r="DB132" s="27">
        <f t="shared" ref="DB132:DK141" ca="1" si="259">OFFSET(DB$5,$B132,0)</f>
        <v>0</v>
      </c>
      <c r="DC132" s="27">
        <f t="shared" ca="1" si="259"/>
        <v>0</v>
      </c>
      <c r="DD132" s="27">
        <f t="shared" ca="1" si="259"/>
        <v>0</v>
      </c>
      <c r="DE132" s="27">
        <f t="shared" ca="1" si="259"/>
        <v>0</v>
      </c>
      <c r="DF132" s="27">
        <f t="shared" ca="1" si="259"/>
        <v>0</v>
      </c>
      <c r="DG132" s="27" t="str">
        <f t="shared" ca="1" si="259"/>
        <v>-</v>
      </c>
      <c r="DH132" s="27" t="str">
        <f t="shared" ca="1" si="259"/>
        <v>-</v>
      </c>
      <c r="DI132" s="27" t="str">
        <f t="shared" ca="1" si="259"/>
        <v>-</v>
      </c>
      <c r="DJ132" s="27" t="str">
        <f t="shared" ca="1" si="259"/>
        <v>-</v>
      </c>
      <c r="DK132" s="27" t="str">
        <f t="shared" ca="1" si="259"/>
        <v>-</v>
      </c>
      <c r="DL132" s="27" t="str">
        <f t="shared" ref="DL132:DU141" ca="1" si="260">OFFSET(DL$5,$B132,0)</f>
        <v>-</v>
      </c>
      <c r="DM132" s="27" t="b">
        <f t="shared" ca="1" si="260"/>
        <v>0</v>
      </c>
      <c r="DN132" s="27" t="b">
        <f t="shared" ca="1" si="260"/>
        <v>0</v>
      </c>
      <c r="DO132" s="27" t="b">
        <f t="shared" ca="1" si="260"/>
        <v>1</v>
      </c>
      <c r="DP132" s="27">
        <f t="shared" ca="1" si="260"/>
        <v>1</v>
      </c>
      <c r="DQ132" s="27" t="str">
        <f t="shared" ca="1" si="260"/>
        <v>-</v>
      </c>
      <c r="DR132" s="27" t="str">
        <f t="shared" ca="1" si="260"/>
        <v>-</v>
      </c>
      <c r="DS132" s="27" t="str">
        <f t="shared" ca="1" si="260"/>
        <v>-</v>
      </c>
      <c r="DT132" s="27" t="str">
        <f t="shared" ca="1" si="260"/>
        <v>-</v>
      </c>
      <c r="DU132" s="27" t="str">
        <f t="shared" ca="1" si="260"/>
        <v>-</v>
      </c>
      <c r="DV132" s="27" t="b">
        <f t="shared" ref="DV132:EE141" ca="1" si="261">OFFSET(DV$5,$B132,0)</f>
        <v>1</v>
      </c>
      <c r="DW132" s="27" t="str">
        <f t="shared" ca="1" si="261"/>
        <v>-</v>
      </c>
      <c r="DX132" s="27">
        <f t="shared" ca="1" si="261"/>
        <v>0</v>
      </c>
      <c r="DY132" s="27" t="str">
        <f t="shared" ca="1" si="261"/>
        <v>-</v>
      </c>
      <c r="DZ132" s="27" t="str">
        <f t="shared" ca="1" si="261"/>
        <v>-</v>
      </c>
      <c r="EA132" s="27">
        <f t="shared" ca="1" si="261"/>
        <v>500</v>
      </c>
      <c r="EB132" s="27">
        <f t="shared" ca="1" si="261"/>
        <v>500</v>
      </c>
      <c r="EC132" s="27">
        <f t="shared" ca="1" si="261"/>
        <v>1</v>
      </c>
      <c r="ED132" s="27">
        <f t="shared" ca="1" si="261"/>
        <v>0</v>
      </c>
      <c r="EE132" s="27">
        <f t="shared" ca="1" si="261"/>
        <v>1</v>
      </c>
      <c r="EF132" s="27">
        <f t="shared" ref="EF132:ES141" ca="1" si="262">OFFSET(EF$5,$B132,0)</f>
        <v>1</v>
      </c>
      <c r="EG132" s="27">
        <f t="shared" ca="1" si="262"/>
        <v>0</v>
      </c>
      <c r="EH132" s="27" t="str">
        <f t="shared" ca="1" si="262"/>
        <v>-</v>
      </c>
      <c r="EI132" s="27" t="str">
        <f t="shared" ca="1" si="262"/>
        <v>-</v>
      </c>
      <c r="EJ132" s="27" t="str">
        <f t="shared" ca="1" si="262"/>
        <v>-</v>
      </c>
      <c r="EK132" s="27" t="str">
        <f t="shared" ca="1" si="262"/>
        <v>-</v>
      </c>
      <c r="EL132" s="27">
        <f t="shared" ca="1" si="262"/>
        <v>1</v>
      </c>
      <c r="EM132" s="27">
        <f t="shared" ca="1" si="262"/>
        <v>1</v>
      </c>
      <c r="EN132" s="27">
        <f t="shared" ca="1" si="262"/>
        <v>1</v>
      </c>
      <c r="EO132" s="27">
        <f t="shared" ca="1" si="262"/>
        <v>0</v>
      </c>
      <c r="EP132" s="27" t="str">
        <f t="shared" ca="1" si="262"/>
        <v>-</v>
      </c>
      <c r="EQ132" s="27" t="str">
        <f t="shared" ca="1" si="262"/>
        <v>-</v>
      </c>
      <c r="ER132" s="27">
        <f t="shared" ca="1" si="262"/>
        <v>0</v>
      </c>
      <c r="ES132" s="27">
        <f t="shared" ca="1" si="262"/>
        <v>0</v>
      </c>
      <c r="ET132" s="34">
        <v>0</v>
      </c>
    </row>
    <row r="133" spans="1:150" outlineLevel="3">
      <c r="A133" s="31">
        <f t="shared" si="230"/>
        <v>128</v>
      </c>
      <c r="B133" s="37">
        <f t="shared" ca="1" si="247"/>
        <v>77</v>
      </c>
      <c r="C133">
        <f t="shared" ca="1" si="248"/>
        <v>4</v>
      </c>
      <c r="D133" t="b">
        <f t="shared" ca="1" si="231"/>
        <v>1</v>
      </c>
      <c r="E133" t="b">
        <f t="shared" ca="1" si="231"/>
        <v>0</v>
      </c>
      <c r="F133" t="b">
        <f t="shared" ca="1" si="231"/>
        <v>1</v>
      </c>
      <c r="H133" s="47" t="str">
        <f ca="1">TEXT(LEFT(H132,2)+1,"00")&amp;MID(H132,3,FIND(" ",H132,4)-2)&amp;d.RegionName&amp;IF($CA133&lt;3,"M-M","Mat")&amp;IF($CF133=TRUE,"&amp;BBT","")&amp;IF($DX133&lt;&gt;0,"-mate EL","")&amp;IF($DM133," Aut","")&amp;IF($DN133," Win","")&amp;IF($DO133," Spr","")&amp;" Scan "&amp;$DP133&amp;" (F"&amp;3+IFERROR(1*$AP133,0)&amp;3+IFERROR(1*$AS133,0)&amp;"N"&amp;$AX133&amp;$AY133&amp;")"</f>
        <v>11 Cal CWM M-M Spr Scan 0 (F33N14)</v>
      </c>
      <c r="I133" s="13" t="str">
        <f ca="1">IF(MATCH(H133,H$5:H133,0)=(COUNTA(H$5:H133)),"-","Dup")</f>
        <v>-</v>
      </c>
      <c r="J133" s="27" t="str">
        <f t="shared" ca="1" si="232"/>
        <v>-</v>
      </c>
      <c r="K133" s="27" t="str">
        <f t="shared" ca="1" si="232"/>
        <v>-</v>
      </c>
      <c r="L133" s="50" t="b">
        <f t="shared" ca="1" si="249"/>
        <v>1</v>
      </c>
      <c r="M133" s="50" t="str">
        <f t="shared" ca="1" si="249"/>
        <v>-</v>
      </c>
      <c r="N133" s="50" t="b">
        <f t="shared" ca="1" si="249"/>
        <v>1</v>
      </c>
      <c r="O133" s="50" t="b">
        <f t="shared" ca="1" si="249"/>
        <v>1</v>
      </c>
      <c r="P133" s="50" t="b">
        <f t="shared" ca="1" si="249"/>
        <v>1</v>
      </c>
      <c r="Q133" s="50">
        <f t="shared" ca="1" si="249"/>
        <v>0</v>
      </c>
      <c r="R133" s="50">
        <f t="shared" ca="1" si="249"/>
        <v>0</v>
      </c>
      <c r="S133" s="27" t="str">
        <f t="shared" ca="1" si="251"/>
        <v>-</v>
      </c>
      <c r="T133" s="27" t="str">
        <f t="shared" ca="1" si="251"/>
        <v>-</v>
      </c>
      <c r="U133" s="27" t="str">
        <f t="shared" ca="1" si="251"/>
        <v>-</v>
      </c>
      <c r="V133" s="27">
        <f t="shared" ca="1" si="251"/>
        <v>1</v>
      </c>
      <c r="W133" s="27">
        <f t="shared" ca="1" si="251"/>
        <v>1</v>
      </c>
      <c r="X133" s="27" t="str">
        <f t="shared" ca="1" si="251"/>
        <v>-</v>
      </c>
      <c r="Y133" s="27" t="str">
        <f t="shared" ca="1" si="251"/>
        <v>-</v>
      </c>
      <c r="Z133" s="27" t="str">
        <f t="shared" ca="1" si="251"/>
        <v>-</v>
      </c>
      <c r="AA133" s="27" t="str">
        <f t="shared" ca="1" si="251"/>
        <v>-</v>
      </c>
      <c r="AB133" s="27" t="str">
        <f t="shared" ca="1" si="251"/>
        <v>-</v>
      </c>
      <c r="AC133" s="27">
        <f t="shared" ca="1" si="252"/>
        <v>1</v>
      </c>
      <c r="AD133" s="27" t="str">
        <f t="shared" ca="1" si="252"/>
        <v>-</v>
      </c>
      <c r="AE133" s="27" t="str">
        <f t="shared" ca="1" si="252"/>
        <v>-</v>
      </c>
      <c r="AF133" s="27" t="str">
        <f t="shared" ca="1" si="252"/>
        <v>-</v>
      </c>
      <c r="AG133" s="27" t="str">
        <f t="shared" ca="1" si="252"/>
        <v>-</v>
      </c>
      <c r="AH133" s="27" t="str">
        <f t="shared" ca="1" si="252"/>
        <v>-</v>
      </c>
      <c r="AI133" s="27" t="str">
        <f t="shared" ca="1" si="252"/>
        <v>-</v>
      </c>
      <c r="AJ133" s="27" t="str">
        <f t="shared" ca="1" si="252"/>
        <v>-</v>
      </c>
      <c r="AK133" s="27" t="str">
        <f t="shared" ca="1" si="252"/>
        <v>-</v>
      </c>
      <c r="AL133" s="27" t="str">
        <f t="shared" ca="1" si="252"/>
        <v>-</v>
      </c>
      <c r="AM133" s="27" t="str">
        <f t="shared" ca="1" si="253"/>
        <v>-</v>
      </c>
      <c r="AN133" s="27" t="str">
        <f t="shared" ca="1" si="253"/>
        <v>-</v>
      </c>
      <c r="AO133" s="27" t="str">
        <f t="shared" ca="1" si="253"/>
        <v>-</v>
      </c>
      <c r="AP133" s="27" t="str">
        <f t="shared" ca="1" si="253"/>
        <v>-</v>
      </c>
      <c r="AQ133" s="27" t="str">
        <f t="shared" ca="1" si="253"/>
        <v>-</v>
      </c>
      <c r="AR133" s="27" t="str">
        <f t="shared" ca="1" si="253"/>
        <v>-</v>
      </c>
      <c r="AS133" s="27" t="str">
        <f t="shared" ca="1" si="253"/>
        <v>-</v>
      </c>
      <c r="AT133" s="27" t="str">
        <f t="shared" ca="1" si="253"/>
        <v>-</v>
      </c>
      <c r="AU133" s="27" t="str">
        <f t="shared" ca="1" si="253"/>
        <v>-</v>
      </c>
      <c r="AV133" s="27" t="str">
        <f t="shared" ca="1" si="253"/>
        <v>-</v>
      </c>
      <c r="AW133" s="27" t="str">
        <f t="shared" ca="1" si="253"/>
        <v>-</v>
      </c>
      <c r="AX133" s="50">
        <f t="shared" ca="1" si="250"/>
        <v>1</v>
      </c>
      <c r="AY133" s="50">
        <f t="shared" ca="1" si="250"/>
        <v>4</v>
      </c>
      <c r="AZ133" s="50">
        <f t="shared" ca="1" si="250"/>
        <v>0</v>
      </c>
      <c r="BA133" s="50" t="str">
        <f t="shared" ca="1" si="250"/>
        <v>-</v>
      </c>
      <c r="BB133" s="50" t="str">
        <f t="shared" ca="1" si="250"/>
        <v>-</v>
      </c>
      <c r="BC133" s="50" t="str">
        <f t="shared" ca="1" si="250"/>
        <v>-</v>
      </c>
      <c r="BD133" s="50" t="str">
        <f t="shared" ca="1" si="250"/>
        <v>-</v>
      </c>
      <c r="BE133" s="50" t="str">
        <f t="shared" ca="1" si="250"/>
        <v>-</v>
      </c>
      <c r="BF133" s="50" t="str">
        <f t="shared" ca="1" si="250"/>
        <v>-</v>
      </c>
      <c r="BG133" s="50" t="str">
        <f t="shared" ca="1" si="250"/>
        <v>-</v>
      </c>
      <c r="BH133" s="27">
        <f t="shared" ca="1" si="254"/>
        <v>0.3</v>
      </c>
      <c r="BI133" s="27">
        <f t="shared" ca="1" si="254"/>
        <v>0.7</v>
      </c>
      <c r="BJ133" s="27">
        <f t="shared" ca="1" si="254"/>
        <v>-0.2</v>
      </c>
      <c r="BK133" s="27">
        <f t="shared" ca="1" si="254"/>
        <v>1.4</v>
      </c>
      <c r="BL133" s="27" t="str">
        <f t="shared" ca="1" si="254"/>
        <v>-</v>
      </c>
      <c r="BM133" s="27" t="str">
        <f t="shared" ca="1" si="254"/>
        <v>-</v>
      </c>
      <c r="BN133" s="27">
        <f t="shared" ca="1" si="255"/>
        <v>0</v>
      </c>
      <c r="BO133" s="27">
        <f t="shared" ca="1" si="255"/>
        <v>0</v>
      </c>
      <c r="BP133" s="27">
        <f t="shared" ca="1" si="255"/>
        <v>0</v>
      </c>
      <c r="BQ133" s="27">
        <f t="shared" ca="1" si="255"/>
        <v>0</v>
      </c>
      <c r="BR133" s="27" t="str">
        <f t="shared" ca="1" si="255"/>
        <v>-</v>
      </c>
      <c r="BS133" s="27" t="str">
        <f t="shared" ca="1" si="255"/>
        <v>-</v>
      </c>
      <c r="BT133" s="27" t="str">
        <f t="shared" ca="1" si="255"/>
        <v>-</v>
      </c>
      <c r="BU133" s="27" t="str">
        <f t="shared" ca="1" si="255"/>
        <v>-</v>
      </c>
      <c r="BV133" s="27" t="str">
        <f t="shared" ca="1" si="255"/>
        <v>-</v>
      </c>
      <c r="BW133" s="27" t="str">
        <f t="shared" ca="1" si="255"/>
        <v>-</v>
      </c>
      <c r="BX133" s="27" t="str">
        <f t="shared" ca="1" si="256"/>
        <v>-</v>
      </c>
      <c r="BY133" s="27" t="str">
        <f t="shared" ca="1" si="256"/>
        <v>-</v>
      </c>
      <c r="BZ133" s="27" t="str">
        <f t="shared" ca="1" si="256"/>
        <v>-</v>
      </c>
      <c r="CA133" s="27">
        <f t="shared" ca="1" si="256"/>
        <v>2</v>
      </c>
      <c r="CB133" s="27" t="str">
        <f t="shared" ca="1" si="256"/>
        <v>-</v>
      </c>
      <c r="CC133" s="27" t="str">
        <f t="shared" ca="1" si="256"/>
        <v>-</v>
      </c>
      <c r="CD133" s="27" t="str">
        <f t="shared" ca="1" si="256"/>
        <v>-</v>
      </c>
      <c r="CE133" s="27" t="str">
        <f t="shared" ca="1" si="256"/>
        <v>-</v>
      </c>
      <c r="CF133" s="27" t="str">
        <f t="shared" ca="1" si="256"/>
        <v>-</v>
      </c>
      <c r="CG133" s="27" t="str">
        <f t="shared" ca="1" si="256"/>
        <v>-</v>
      </c>
      <c r="CH133" s="27">
        <f t="shared" ca="1" si="257"/>
        <v>0</v>
      </c>
      <c r="CI133" s="27" t="str">
        <f t="shared" ca="1" si="257"/>
        <v>-</v>
      </c>
      <c r="CJ133" s="27">
        <f t="shared" ca="1" si="257"/>
        <v>1</v>
      </c>
      <c r="CK133" s="27">
        <f t="shared" ca="1" si="257"/>
        <v>0</v>
      </c>
      <c r="CL133" s="27">
        <f t="shared" ca="1" si="257"/>
        <v>1</v>
      </c>
      <c r="CM133" s="27">
        <f t="shared" ca="1" si="257"/>
        <v>1</v>
      </c>
      <c r="CN133" s="27">
        <f t="shared" ca="1" si="257"/>
        <v>1</v>
      </c>
      <c r="CO133" s="27">
        <f t="shared" ca="1" si="257"/>
        <v>0</v>
      </c>
      <c r="CP133" s="27">
        <f t="shared" ca="1" si="257"/>
        <v>0</v>
      </c>
      <c r="CQ133" s="27">
        <f t="shared" ca="1" si="257"/>
        <v>0</v>
      </c>
      <c r="CR133" s="27">
        <f t="shared" ca="1" si="258"/>
        <v>-0.04</v>
      </c>
      <c r="CS133" s="27">
        <f t="shared" ca="1" si="258"/>
        <v>0.96</v>
      </c>
      <c r="CT133" s="27">
        <f t="shared" ca="1" si="258"/>
        <v>1.8</v>
      </c>
      <c r="CU133" s="27">
        <f t="shared" ca="1" si="258"/>
        <v>0.64</v>
      </c>
      <c r="CV133" s="27">
        <f t="shared" ca="1" si="258"/>
        <v>0.21</v>
      </c>
      <c r="CW133" s="27">
        <f t="shared" ca="1" si="258"/>
        <v>0.19</v>
      </c>
      <c r="CX133" s="27">
        <f t="shared" ca="1" si="258"/>
        <v>0</v>
      </c>
      <c r="CY133" s="27">
        <f t="shared" ca="1" si="258"/>
        <v>1</v>
      </c>
      <c r="CZ133" s="27">
        <f t="shared" ca="1" si="258"/>
        <v>0</v>
      </c>
      <c r="DA133" s="27">
        <f t="shared" ca="1" si="258"/>
        <v>0</v>
      </c>
      <c r="DB133" s="27">
        <f t="shared" ca="1" si="259"/>
        <v>0</v>
      </c>
      <c r="DC133" s="27">
        <f t="shared" ca="1" si="259"/>
        <v>0</v>
      </c>
      <c r="DD133" s="27">
        <f t="shared" ca="1" si="259"/>
        <v>0</v>
      </c>
      <c r="DE133" s="27">
        <f t="shared" ca="1" si="259"/>
        <v>0</v>
      </c>
      <c r="DF133" s="27">
        <f t="shared" ca="1" si="259"/>
        <v>0</v>
      </c>
      <c r="DG133" s="27" t="str">
        <f t="shared" ca="1" si="259"/>
        <v>-</v>
      </c>
      <c r="DH133" s="27" t="str">
        <f t="shared" ca="1" si="259"/>
        <v>-</v>
      </c>
      <c r="DI133" s="27" t="str">
        <f t="shared" ca="1" si="259"/>
        <v>-</v>
      </c>
      <c r="DJ133" s="27" t="str">
        <f t="shared" ca="1" si="259"/>
        <v>-</v>
      </c>
      <c r="DK133" s="27" t="str">
        <f t="shared" ca="1" si="259"/>
        <v>-</v>
      </c>
      <c r="DL133" s="27" t="str">
        <f t="shared" ca="1" si="260"/>
        <v>-</v>
      </c>
      <c r="DM133" s="27" t="b">
        <f t="shared" ca="1" si="260"/>
        <v>0</v>
      </c>
      <c r="DN133" s="27" t="b">
        <f t="shared" ca="1" si="260"/>
        <v>0</v>
      </c>
      <c r="DO133" s="27" t="b">
        <f t="shared" ca="1" si="260"/>
        <v>1</v>
      </c>
      <c r="DP133" s="27">
        <f t="shared" ca="1" si="260"/>
        <v>0</v>
      </c>
      <c r="DQ133" s="27" t="str">
        <f t="shared" ca="1" si="260"/>
        <v>-</v>
      </c>
      <c r="DR133" s="27" t="str">
        <f t="shared" ca="1" si="260"/>
        <v>-</v>
      </c>
      <c r="DS133" s="27" t="str">
        <f t="shared" ca="1" si="260"/>
        <v>-</v>
      </c>
      <c r="DT133" s="27" t="str">
        <f t="shared" ca="1" si="260"/>
        <v>-</v>
      </c>
      <c r="DU133" s="27" t="str">
        <f t="shared" ca="1" si="260"/>
        <v>-</v>
      </c>
      <c r="DV133" s="27" t="b">
        <f t="shared" ca="1" si="261"/>
        <v>1</v>
      </c>
      <c r="DW133" s="27" t="str">
        <f t="shared" ca="1" si="261"/>
        <v>-</v>
      </c>
      <c r="DX133" s="27">
        <f t="shared" ca="1" si="261"/>
        <v>0</v>
      </c>
      <c r="DY133" s="27" t="str">
        <f t="shared" ca="1" si="261"/>
        <v>-</v>
      </c>
      <c r="DZ133" s="27" t="str">
        <f t="shared" ca="1" si="261"/>
        <v>-</v>
      </c>
      <c r="EA133" s="27">
        <f t="shared" ca="1" si="261"/>
        <v>500</v>
      </c>
      <c r="EB133" s="27">
        <f t="shared" ca="1" si="261"/>
        <v>500</v>
      </c>
      <c r="EC133" s="27">
        <f t="shared" ca="1" si="261"/>
        <v>1</v>
      </c>
      <c r="ED133" s="27">
        <f t="shared" ca="1" si="261"/>
        <v>0</v>
      </c>
      <c r="EE133" s="27">
        <f t="shared" ca="1" si="261"/>
        <v>1</v>
      </c>
      <c r="EF133" s="27">
        <f t="shared" ca="1" si="262"/>
        <v>1</v>
      </c>
      <c r="EG133" s="27">
        <f t="shared" ca="1" si="262"/>
        <v>0</v>
      </c>
      <c r="EH133" s="27" t="str">
        <f t="shared" ca="1" si="262"/>
        <v>-</v>
      </c>
      <c r="EI133" s="27" t="str">
        <f t="shared" ca="1" si="262"/>
        <v>-</v>
      </c>
      <c r="EJ133" s="27" t="str">
        <f t="shared" ca="1" si="262"/>
        <v>-</v>
      </c>
      <c r="EK133" s="27" t="str">
        <f t="shared" ca="1" si="262"/>
        <v>-</v>
      </c>
      <c r="EL133" s="27">
        <f t="shared" ca="1" si="262"/>
        <v>1</v>
      </c>
      <c r="EM133" s="27">
        <f t="shared" ca="1" si="262"/>
        <v>1</v>
      </c>
      <c r="EN133" s="27">
        <f t="shared" ca="1" si="262"/>
        <v>1</v>
      </c>
      <c r="EO133" s="27">
        <f t="shared" ca="1" si="262"/>
        <v>0</v>
      </c>
      <c r="EP133" s="27" t="str">
        <f t="shared" ca="1" si="262"/>
        <v>-</v>
      </c>
      <c r="EQ133" s="27" t="str">
        <f t="shared" ca="1" si="262"/>
        <v>-</v>
      </c>
      <c r="ER133" s="27">
        <f t="shared" ca="1" si="262"/>
        <v>0</v>
      </c>
      <c r="ES133" s="27">
        <f t="shared" ca="1" si="262"/>
        <v>0</v>
      </c>
      <c r="ET133" s="34">
        <v>0</v>
      </c>
    </row>
    <row r="134" spans="1:150" outlineLevel="2">
      <c r="A134" s="31">
        <f t="shared" si="230"/>
        <v>129</v>
      </c>
      <c r="B134" s="37">
        <f t="shared" ca="1" si="247"/>
        <v>78</v>
      </c>
      <c r="C134">
        <f t="shared" ca="1" si="248"/>
        <v>4</v>
      </c>
      <c r="D134" t="b">
        <f t="shared" ca="1" si="231"/>
        <v>0</v>
      </c>
      <c r="E134" t="b">
        <f t="shared" ca="1" si="231"/>
        <v>0</v>
      </c>
      <c r="F134" t="b">
        <f t="shared" ca="1" si="231"/>
        <v>0</v>
      </c>
      <c r="H134" s="47" t="str">
        <f ca="1">TEXT(LEFT(H133,2)+1,"00")&amp;MID(H133,3,FIND(" ",H133,4)-2)&amp;d.RegionName&amp;IF($CA134&lt;3,"M-M","Mat")&amp;IF($CF134=TRUE,"&amp;BBT","")&amp;IF($DX134&lt;&gt;0,"-mate EL","")&amp;IF($DM134," Aut","")&amp;IF($DN134," Win","")&amp;IF($DO134," Spr","")&amp;" Scan "&amp;$DP134&amp;" (F"&amp;3+IFERROR(1*$AP134,0)&amp;3+IFERROR(1*$AS134,0)&amp;"N"&amp;$AX134&amp;$AY134&amp;")"</f>
        <v>12 Cal CWM M-M&amp;BBT Aut Scan 3 (F33N14)</v>
      </c>
      <c r="I134" s="13" t="str">
        <f ca="1">IF(MATCH(H134,H$5:H134,0)=(COUNTA(H$5:H134)),"-","Dup")</f>
        <v>-</v>
      </c>
      <c r="J134" s="27" t="str">
        <f t="shared" ca="1" si="232"/>
        <v>-</v>
      </c>
      <c r="K134" s="27" t="str">
        <f t="shared" ca="1" si="232"/>
        <v>-</v>
      </c>
      <c r="L134" s="50" t="b">
        <f t="shared" ca="1" si="249"/>
        <v>1</v>
      </c>
      <c r="M134" s="50" t="str">
        <f t="shared" ca="1" si="249"/>
        <v>-</v>
      </c>
      <c r="N134" s="50" t="b">
        <f t="shared" ca="1" si="249"/>
        <v>1</v>
      </c>
      <c r="O134" s="50" t="b">
        <f t="shared" ca="1" si="249"/>
        <v>1</v>
      </c>
      <c r="P134" s="50" t="b">
        <f t="shared" ca="1" si="249"/>
        <v>1</v>
      </c>
      <c r="Q134" s="50">
        <f t="shared" ca="1" si="249"/>
        <v>0</v>
      </c>
      <c r="R134" s="50">
        <f t="shared" ca="1" si="249"/>
        <v>0</v>
      </c>
      <c r="S134" s="27" t="str">
        <f t="shared" ca="1" si="251"/>
        <v>-</v>
      </c>
      <c r="T134" s="27" t="str">
        <f t="shared" ca="1" si="251"/>
        <v>-</v>
      </c>
      <c r="U134" s="27" t="str">
        <f t="shared" ca="1" si="251"/>
        <v>-</v>
      </c>
      <c r="V134" s="27">
        <f t="shared" ca="1" si="251"/>
        <v>1</v>
      </c>
      <c r="W134" s="27">
        <f t="shared" ca="1" si="251"/>
        <v>1</v>
      </c>
      <c r="X134" s="27" t="str">
        <f t="shared" ca="1" si="251"/>
        <v>-</v>
      </c>
      <c r="Y134" s="27" t="str">
        <f t="shared" ca="1" si="251"/>
        <v>-</v>
      </c>
      <c r="Z134" s="27" t="str">
        <f t="shared" ca="1" si="251"/>
        <v>-</v>
      </c>
      <c r="AA134" s="27" t="str">
        <f t="shared" ca="1" si="251"/>
        <v>-</v>
      </c>
      <c r="AB134" s="27" t="str">
        <f t="shared" ca="1" si="251"/>
        <v>-</v>
      </c>
      <c r="AC134" s="27">
        <f t="shared" ca="1" si="252"/>
        <v>1</v>
      </c>
      <c r="AD134" s="27" t="str">
        <f t="shared" ca="1" si="252"/>
        <v>-</v>
      </c>
      <c r="AE134" s="27" t="str">
        <f t="shared" ca="1" si="252"/>
        <v>-</v>
      </c>
      <c r="AF134" s="27" t="str">
        <f t="shared" ca="1" si="252"/>
        <v>-</v>
      </c>
      <c r="AG134" s="27" t="str">
        <f t="shared" ca="1" si="252"/>
        <v>-</v>
      </c>
      <c r="AH134" s="27" t="str">
        <f t="shared" ca="1" si="252"/>
        <v>-</v>
      </c>
      <c r="AI134" s="27" t="str">
        <f t="shared" ca="1" si="252"/>
        <v>-</v>
      </c>
      <c r="AJ134" s="27" t="str">
        <f t="shared" ca="1" si="252"/>
        <v>-</v>
      </c>
      <c r="AK134" s="27" t="str">
        <f t="shared" ca="1" si="252"/>
        <v>-</v>
      </c>
      <c r="AL134" s="27" t="str">
        <f t="shared" ca="1" si="252"/>
        <v>-</v>
      </c>
      <c r="AM134" s="27" t="str">
        <f t="shared" ca="1" si="253"/>
        <v>-</v>
      </c>
      <c r="AN134" s="27" t="str">
        <f t="shared" ca="1" si="253"/>
        <v>-</v>
      </c>
      <c r="AO134" s="27" t="str">
        <f t="shared" ca="1" si="253"/>
        <v>-</v>
      </c>
      <c r="AP134" s="27" t="str">
        <f t="shared" ca="1" si="253"/>
        <v>-</v>
      </c>
      <c r="AQ134" s="27" t="str">
        <f t="shared" ca="1" si="253"/>
        <v>-</v>
      </c>
      <c r="AR134" s="27" t="str">
        <f t="shared" ca="1" si="253"/>
        <v>-</v>
      </c>
      <c r="AS134" s="27" t="str">
        <f t="shared" ca="1" si="253"/>
        <v>-</v>
      </c>
      <c r="AT134" s="27" t="str">
        <f t="shared" ca="1" si="253"/>
        <v>-</v>
      </c>
      <c r="AU134" s="27" t="str">
        <f t="shared" ca="1" si="253"/>
        <v>-</v>
      </c>
      <c r="AV134" s="27" t="str">
        <f t="shared" ca="1" si="253"/>
        <v>-</v>
      </c>
      <c r="AW134" s="27" t="str">
        <f t="shared" ca="1" si="253"/>
        <v>-</v>
      </c>
      <c r="AX134" s="50">
        <f t="shared" ca="1" si="250"/>
        <v>1</v>
      </c>
      <c r="AY134" s="50">
        <f t="shared" ca="1" si="250"/>
        <v>4</v>
      </c>
      <c r="AZ134" s="50">
        <f t="shared" ca="1" si="250"/>
        <v>0</v>
      </c>
      <c r="BA134" s="50" t="str">
        <f t="shared" ca="1" si="250"/>
        <v>-</v>
      </c>
      <c r="BB134" s="50" t="str">
        <f t="shared" ca="1" si="250"/>
        <v>-</v>
      </c>
      <c r="BC134" s="50" t="str">
        <f t="shared" ca="1" si="250"/>
        <v>-</v>
      </c>
      <c r="BD134" s="50" t="str">
        <f t="shared" ca="1" si="250"/>
        <v>-</v>
      </c>
      <c r="BE134" s="50" t="str">
        <f t="shared" ca="1" si="250"/>
        <v>-</v>
      </c>
      <c r="BF134" s="50" t="str">
        <f t="shared" ca="1" si="250"/>
        <v>-</v>
      </c>
      <c r="BG134" s="50" t="str">
        <f t="shared" ca="1" si="250"/>
        <v>-</v>
      </c>
      <c r="BH134" s="27">
        <f t="shared" ca="1" si="254"/>
        <v>0.3</v>
      </c>
      <c r="BI134" s="27">
        <f t="shared" ca="1" si="254"/>
        <v>0.7</v>
      </c>
      <c r="BJ134" s="27">
        <f t="shared" ca="1" si="254"/>
        <v>-0.2</v>
      </c>
      <c r="BK134" s="27">
        <f t="shared" ca="1" si="254"/>
        <v>1.4</v>
      </c>
      <c r="BL134" s="27" t="str">
        <f t="shared" ca="1" si="254"/>
        <v>-</v>
      </c>
      <c r="BM134" s="27" t="str">
        <f t="shared" ca="1" si="254"/>
        <v>-</v>
      </c>
      <c r="BN134" s="27">
        <f t="shared" ca="1" si="255"/>
        <v>0</v>
      </c>
      <c r="BO134" s="27">
        <f t="shared" ca="1" si="255"/>
        <v>0</v>
      </c>
      <c r="BP134" s="27">
        <f t="shared" ca="1" si="255"/>
        <v>0</v>
      </c>
      <c r="BQ134" s="27">
        <f t="shared" ca="1" si="255"/>
        <v>0</v>
      </c>
      <c r="BR134" s="27" t="str">
        <f t="shared" ca="1" si="255"/>
        <v>-</v>
      </c>
      <c r="BS134" s="27" t="str">
        <f t="shared" ca="1" si="255"/>
        <v>-</v>
      </c>
      <c r="BT134" s="27" t="str">
        <f t="shared" ca="1" si="255"/>
        <v>-</v>
      </c>
      <c r="BU134" s="27" t="str">
        <f t="shared" ca="1" si="255"/>
        <v>-</v>
      </c>
      <c r="BV134" s="27" t="str">
        <f t="shared" ca="1" si="255"/>
        <v>-</v>
      </c>
      <c r="BW134" s="27" t="str">
        <f t="shared" ca="1" si="255"/>
        <v>-</v>
      </c>
      <c r="BX134" s="27" t="str">
        <f t="shared" ca="1" si="256"/>
        <v>-</v>
      </c>
      <c r="BY134" s="27" t="str">
        <f t="shared" ca="1" si="256"/>
        <v>-</v>
      </c>
      <c r="BZ134" s="27" t="str">
        <f t="shared" ca="1" si="256"/>
        <v>-</v>
      </c>
      <c r="CA134" s="27">
        <f t="shared" ca="1" si="256"/>
        <v>2</v>
      </c>
      <c r="CB134" s="27" t="str">
        <f t="shared" ca="1" si="256"/>
        <v>-</v>
      </c>
      <c r="CC134" s="27" t="str">
        <f t="shared" ca="1" si="256"/>
        <v>-</v>
      </c>
      <c r="CD134" s="27" t="str">
        <f t="shared" ca="1" si="256"/>
        <v>-</v>
      </c>
      <c r="CE134" s="27" t="str">
        <f t="shared" ca="1" si="256"/>
        <v>-</v>
      </c>
      <c r="CF134" s="27" t="b">
        <f t="shared" ca="1" si="256"/>
        <v>1</v>
      </c>
      <c r="CG134" s="27" t="str">
        <f t="shared" ca="1" si="256"/>
        <v>-</v>
      </c>
      <c r="CH134" s="27">
        <f t="shared" ca="1" si="257"/>
        <v>0</v>
      </c>
      <c r="CI134" s="27" t="str">
        <f t="shared" ca="1" si="257"/>
        <v>-</v>
      </c>
      <c r="CJ134" s="27">
        <f t="shared" ca="1" si="257"/>
        <v>1</v>
      </c>
      <c r="CK134" s="27">
        <f t="shared" ca="1" si="257"/>
        <v>0</v>
      </c>
      <c r="CL134" s="27">
        <f t="shared" ca="1" si="257"/>
        <v>1</v>
      </c>
      <c r="CM134" s="27">
        <f t="shared" ca="1" si="257"/>
        <v>1</v>
      </c>
      <c r="CN134" s="27">
        <f t="shared" ca="1" si="257"/>
        <v>1</v>
      </c>
      <c r="CO134" s="27">
        <f t="shared" ca="1" si="257"/>
        <v>0</v>
      </c>
      <c r="CP134" s="27">
        <f t="shared" ca="1" si="257"/>
        <v>0</v>
      </c>
      <c r="CQ134" s="27">
        <f t="shared" ca="1" si="257"/>
        <v>0</v>
      </c>
      <c r="CR134" s="27">
        <f t="shared" ca="1" si="258"/>
        <v>-0.04</v>
      </c>
      <c r="CS134" s="27">
        <f t="shared" ca="1" si="258"/>
        <v>0.96</v>
      </c>
      <c r="CT134" s="27">
        <f t="shared" ca="1" si="258"/>
        <v>1.8</v>
      </c>
      <c r="CU134" s="27">
        <f t="shared" ca="1" si="258"/>
        <v>0.64</v>
      </c>
      <c r="CV134" s="27">
        <f t="shared" ca="1" si="258"/>
        <v>0.21</v>
      </c>
      <c r="CW134" s="27">
        <f t="shared" ca="1" si="258"/>
        <v>0.19</v>
      </c>
      <c r="CX134" s="27">
        <f t="shared" ca="1" si="258"/>
        <v>0</v>
      </c>
      <c r="CY134" s="27">
        <f t="shared" ca="1" si="258"/>
        <v>1</v>
      </c>
      <c r="CZ134" s="27">
        <f t="shared" ca="1" si="258"/>
        <v>0</v>
      </c>
      <c r="DA134" s="27">
        <f t="shared" ca="1" si="258"/>
        <v>0</v>
      </c>
      <c r="DB134" s="27">
        <f t="shared" ca="1" si="259"/>
        <v>0</v>
      </c>
      <c r="DC134" s="27">
        <f t="shared" ca="1" si="259"/>
        <v>0</v>
      </c>
      <c r="DD134" s="27">
        <f t="shared" ca="1" si="259"/>
        <v>0</v>
      </c>
      <c r="DE134" s="27">
        <f t="shared" ca="1" si="259"/>
        <v>0</v>
      </c>
      <c r="DF134" s="27">
        <f t="shared" ca="1" si="259"/>
        <v>0</v>
      </c>
      <c r="DG134" s="27" t="str">
        <f t="shared" ca="1" si="259"/>
        <v>-</v>
      </c>
      <c r="DH134" s="27" t="str">
        <f t="shared" ca="1" si="259"/>
        <v>-</v>
      </c>
      <c r="DI134" s="27" t="str">
        <f t="shared" ca="1" si="259"/>
        <v>-</v>
      </c>
      <c r="DJ134" s="27" t="str">
        <f t="shared" ca="1" si="259"/>
        <v>-</v>
      </c>
      <c r="DK134" s="27" t="str">
        <f t="shared" ca="1" si="259"/>
        <v>-</v>
      </c>
      <c r="DL134" s="27" t="str">
        <f t="shared" ca="1" si="260"/>
        <v>-</v>
      </c>
      <c r="DM134" s="27" t="b">
        <f t="shared" ca="1" si="260"/>
        <v>1</v>
      </c>
      <c r="DN134" s="27" t="b">
        <f t="shared" ca="1" si="260"/>
        <v>0</v>
      </c>
      <c r="DO134" s="27" t="b">
        <f t="shared" ca="1" si="260"/>
        <v>0</v>
      </c>
      <c r="DP134" s="27">
        <f t="shared" ca="1" si="260"/>
        <v>3</v>
      </c>
      <c r="DQ134" s="27" t="str">
        <f t="shared" ca="1" si="260"/>
        <v>-</v>
      </c>
      <c r="DR134" s="27" t="str">
        <f t="shared" ca="1" si="260"/>
        <v>-</v>
      </c>
      <c r="DS134" s="27" t="str">
        <f t="shared" ca="1" si="260"/>
        <v>-</v>
      </c>
      <c r="DT134" s="27" t="str">
        <f t="shared" ca="1" si="260"/>
        <v>-</v>
      </c>
      <c r="DU134" s="27" t="str">
        <f t="shared" ca="1" si="260"/>
        <v>-</v>
      </c>
      <c r="DV134" s="27" t="b">
        <f t="shared" ca="1" si="261"/>
        <v>1</v>
      </c>
      <c r="DW134" s="27" t="str">
        <f t="shared" ca="1" si="261"/>
        <v>-</v>
      </c>
      <c r="DX134" s="27">
        <f t="shared" ca="1" si="261"/>
        <v>0</v>
      </c>
      <c r="DY134" s="27" t="str">
        <f t="shared" ca="1" si="261"/>
        <v>-</v>
      </c>
      <c r="DZ134" s="27" t="str">
        <f t="shared" ca="1" si="261"/>
        <v>-</v>
      </c>
      <c r="EA134" s="27">
        <f t="shared" ca="1" si="261"/>
        <v>500</v>
      </c>
      <c r="EB134" s="27">
        <f t="shared" ca="1" si="261"/>
        <v>500</v>
      </c>
      <c r="EC134" s="27">
        <f t="shared" ca="1" si="261"/>
        <v>1</v>
      </c>
      <c r="ED134" s="27">
        <f t="shared" ca="1" si="261"/>
        <v>0</v>
      </c>
      <c r="EE134" s="27">
        <f t="shared" ca="1" si="261"/>
        <v>1</v>
      </c>
      <c r="EF134" s="27">
        <f t="shared" ca="1" si="262"/>
        <v>1</v>
      </c>
      <c r="EG134" s="27">
        <f t="shared" ca="1" si="262"/>
        <v>0</v>
      </c>
      <c r="EH134" s="27" t="str">
        <f t="shared" ca="1" si="262"/>
        <v>-</v>
      </c>
      <c r="EI134" s="27" t="str">
        <f t="shared" ca="1" si="262"/>
        <v>-</v>
      </c>
      <c r="EJ134" s="27" t="str">
        <f t="shared" ca="1" si="262"/>
        <v>-</v>
      </c>
      <c r="EK134" s="27" t="str">
        <f t="shared" ca="1" si="262"/>
        <v>-</v>
      </c>
      <c r="EL134" s="27">
        <f t="shared" ca="1" si="262"/>
        <v>1</v>
      </c>
      <c r="EM134" s="27">
        <f t="shared" ca="1" si="262"/>
        <v>1</v>
      </c>
      <c r="EN134" s="27">
        <f t="shared" ca="1" si="262"/>
        <v>1</v>
      </c>
      <c r="EO134" s="27">
        <f t="shared" ca="1" si="262"/>
        <v>0</v>
      </c>
      <c r="EP134" s="27" t="str">
        <f t="shared" ca="1" si="262"/>
        <v>-</v>
      </c>
      <c r="EQ134" s="27" t="str">
        <f t="shared" ca="1" si="262"/>
        <v>-</v>
      </c>
      <c r="ER134" s="27">
        <f t="shared" ca="1" si="262"/>
        <v>0</v>
      </c>
      <c r="ES134" s="27">
        <f t="shared" ca="1" si="262"/>
        <v>0</v>
      </c>
      <c r="ET134" s="34">
        <v>0</v>
      </c>
    </row>
    <row r="135" spans="1:150" outlineLevel="3">
      <c r="A135" s="31">
        <f t="shared" si="230"/>
        <v>130</v>
      </c>
      <c r="B135" s="37">
        <f t="shared" ca="1" si="247"/>
        <v>79</v>
      </c>
      <c r="C135">
        <f t="shared" ca="1" si="248"/>
        <v>4</v>
      </c>
      <c r="D135" t="b">
        <f t="shared" ca="1" si="231"/>
        <v>1</v>
      </c>
      <c r="E135" t="b">
        <f t="shared" ca="1" si="231"/>
        <v>0</v>
      </c>
      <c r="F135" t="b">
        <f t="shared" ca="1" si="231"/>
        <v>1</v>
      </c>
      <c r="H135" s="47" t="str">
        <f ca="1">TEXT(LEFT(H134,2)+1,"00")&amp;MID(H134,3,FIND(" ",H134,4)-2)&amp;d.RegionName&amp;IF($CA135&lt;3,"M-M","Mat")&amp;IF($CF135=TRUE,"&amp;BBT","")&amp;IF($DX135&lt;&gt;0,"-mate EL","")&amp;IF($DM135," Aut","")&amp;IF($DN135," Win","")&amp;IF($DO135," Spr","")&amp;" Scan "&amp;$DP135&amp;" (F"&amp;3+IFERROR(1*$AP135,0)&amp;3+IFERROR(1*$AS135,0)&amp;"N"&amp;$AX135&amp;$AY135&amp;")"</f>
        <v>13 Cal CWM M-M&amp;BBT Aut Scan 2 (F33N14)</v>
      </c>
      <c r="I135" s="13" t="str">
        <f ca="1">IF(MATCH(H135,H$5:H135,0)=(COUNTA(H$5:H135)),"-","Dup")</f>
        <v>-</v>
      </c>
      <c r="J135" s="27" t="str">
        <f t="shared" ca="1" si="232"/>
        <v>-</v>
      </c>
      <c r="K135" s="27" t="str">
        <f t="shared" ca="1" si="232"/>
        <v>-</v>
      </c>
      <c r="L135" s="50" t="b">
        <f t="shared" ca="1" si="249"/>
        <v>1</v>
      </c>
      <c r="M135" s="50" t="str">
        <f t="shared" ca="1" si="249"/>
        <v>-</v>
      </c>
      <c r="N135" s="50" t="b">
        <f t="shared" ca="1" si="249"/>
        <v>1</v>
      </c>
      <c r="O135" s="50" t="b">
        <f t="shared" ca="1" si="249"/>
        <v>1</v>
      </c>
      <c r="P135" s="50" t="b">
        <f t="shared" ca="1" si="249"/>
        <v>1</v>
      </c>
      <c r="Q135" s="50">
        <f t="shared" ca="1" si="249"/>
        <v>0</v>
      </c>
      <c r="R135" s="50">
        <f t="shared" ca="1" si="249"/>
        <v>0</v>
      </c>
      <c r="S135" s="27" t="str">
        <f t="shared" ca="1" si="251"/>
        <v>-</v>
      </c>
      <c r="T135" s="27" t="str">
        <f t="shared" ca="1" si="251"/>
        <v>-</v>
      </c>
      <c r="U135" s="27" t="str">
        <f t="shared" ca="1" si="251"/>
        <v>-</v>
      </c>
      <c r="V135" s="27">
        <f t="shared" ca="1" si="251"/>
        <v>1</v>
      </c>
      <c r="W135" s="27">
        <f t="shared" ca="1" si="251"/>
        <v>1</v>
      </c>
      <c r="X135" s="27" t="str">
        <f t="shared" ca="1" si="251"/>
        <v>-</v>
      </c>
      <c r="Y135" s="27" t="str">
        <f t="shared" ca="1" si="251"/>
        <v>-</v>
      </c>
      <c r="Z135" s="27" t="str">
        <f t="shared" ca="1" si="251"/>
        <v>-</v>
      </c>
      <c r="AA135" s="27" t="str">
        <f t="shared" ca="1" si="251"/>
        <v>-</v>
      </c>
      <c r="AB135" s="27" t="str">
        <f t="shared" ca="1" si="251"/>
        <v>-</v>
      </c>
      <c r="AC135" s="27">
        <f t="shared" ca="1" si="252"/>
        <v>1</v>
      </c>
      <c r="AD135" s="27" t="str">
        <f t="shared" ca="1" si="252"/>
        <v>-</v>
      </c>
      <c r="AE135" s="27" t="str">
        <f t="shared" ca="1" si="252"/>
        <v>-</v>
      </c>
      <c r="AF135" s="27" t="str">
        <f t="shared" ca="1" si="252"/>
        <v>-</v>
      </c>
      <c r="AG135" s="27" t="str">
        <f t="shared" ca="1" si="252"/>
        <v>-</v>
      </c>
      <c r="AH135" s="27" t="str">
        <f t="shared" ca="1" si="252"/>
        <v>-</v>
      </c>
      <c r="AI135" s="27" t="str">
        <f t="shared" ca="1" si="252"/>
        <v>-</v>
      </c>
      <c r="AJ135" s="27" t="str">
        <f t="shared" ca="1" si="252"/>
        <v>-</v>
      </c>
      <c r="AK135" s="27" t="str">
        <f t="shared" ca="1" si="252"/>
        <v>-</v>
      </c>
      <c r="AL135" s="27" t="str">
        <f t="shared" ca="1" si="252"/>
        <v>-</v>
      </c>
      <c r="AM135" s="27" t="str">
        <f t="shared" ca="1" si="253"/>
        <v>-</v>
      </c>
      <c r="AN135" s="27" t="str">
        <f t="shared" ca="1" si="253"/>
        <v>-</v>
      </c>
      <c r="AO135" s="27" t="str">
        <f t="shared" ca="1" si="253"/>
        <v>-</v>
      </c>
      <c r="AP135" s="27" t="str">
        <f t="shared" ca="1" si="253"/>
        <v>-</v>
      </c>
      <c r="AQ135" s="27" t="str">
        <f t="shared" ca="1" si="253"/>
        <v>-</v>
      </c>
      <c r="AR135" s="27" t="str">
        <f t="shared" ca="1" si="253"/>
        <v>-</v>
      </c>
      <c r="AS135" s="27" t="str">
        <f t="shared" ca="1" si="253"/>
        <v>-</v>
      </c>
      <c r="AT135" s="27" t="str">
        <f t="shared" ca="1" si="253"/>
        <v>-</v>
      </c>
      <c r="AU135" s="27" t="str">
        <f t="shared" ca="1" si="253"/>
        <v>-</v>
      </c>
      <c r="AV135" s="27" t="str">
        <f t="shared" ca="1" si="253"/>
        <v>-</v>
      </c>
      <c r="AW135" s="27" t="str">
        <f t="shared" ca="1" si="253"/>
        <v>-</v>
      </c>
      <c r="AX135" s="50">
        <f t="shared" ca="1" si="250"/>
        <v>1</v>
      </c>
      <c r="AY135" s="50">
        <f t="shared" ca="1" si="250"/>
        <v>4</v>
      </c>
      <c r="AZ135" s="50">
        <f t="shared" ca="1" si="250"/>
        <v>0</v>
      </c>
      <c r="BA135" s="50" t="str">
        <f t="shared" ca="1" si="250"/>
        <v>-</v>
      </c>
      <c r="BB135" s="50" t="str">
        <f t="shared" ca="1" si="250"/>
        <v>-</v>
      </c>
      <c r="BC135" s="50" t="str">
        <f t="shared" ca="1" si="250"/>
        <v>-</v>
      </c>
      <c r="BD135" s="50" t="str">
        <f t="shared" ca="1" si="250"/>
        <v>-</v>
      </c>
      <c r="BE135" s="50" t="str">
        <f t="shared" ca="1" si="250"/>
        <v>-</v>
      </c>
      <c r="BF135" s="50" t="str">
        <f t="shared" ca="1" si="250"/>
        <v>-</v>
      </c>
      <c r="BG135" s="50" t="str">
        <f t="shared" ca="1" si="250"/>
        <v>-</v>
      </c>
      <c r="BH135" s="27">
        <f t="shared" ca="1" si="254"/>
        <v>0.3</v>
      </c>
      <c r="BI135" s="27">
        <f t="shared" ca="1" si="254"/>
        <v>0.7</v>
      </c>
      <c r="BJ135" s="27">
        <f t="shared" ca="1" si="254"/>
        <v>-0.2</v>
      </c>
      <c r="BK135" s="27">
        <f t="shared" ca="1" si="254"/>
        <v>1.4</v>
      </c>
      <c r="BL135" s="27" t="str">
        <f t="shared" ca="1" si="254"/>
        <v>-</v>
      </c>
      <c r="BM135" s="27" t="str">
        <f t="shared" ca="1" si="254"/>
        <v>-</v>
      </c>
      <c r="BN135" s="27">
        <f t="shared" ca="1" si="255"/>
        <v>0</v>
      </c>
      <c r="BO135" s="27">
        <f t="shared" ca="1" si="255"/>
        <v>0</v>
      </c>
      <c r="BP135" s="27">
        <f t="shared" ca="1" si="255"/>
        <v>0</v>
      </c>
      <c r="BQ135" s="27">
        <f t="shared" ca="1" si="255"/>
        <v>0</v>
      </c>
      <c r="BR135" s="27" t="str">
        <f t="shared" ca="1" si="255"/>
        <v>-</v>
      </c>
      <c r="BS135" s="27" t="str">
        <f t="shared" ca="1" si="255"/>
        <v>-</v>
      </c>
      <c r="BT135" s="27" t="str">
        <f t="shared" ca="1" si="255"/>
        <v>-</v>
      </c>
      <c r="BU135" s="27" t="str">
        <f t="shared" ca="1" si="255"/>
        <v>-</v>
      </c>
      <c r="BV135" s="27" t="str">
        <f t="shared" ca="1" si="255"/>
        <v>-</v>
      </c>
      <c r="BW135" s="27" t="str">
        <f t="shared" ca="1" si="255"/>
        <v>-</v>
      </c>
      <c r="BX135" s="27" t="str">
        <f t="shared" ca="1" si="256"/>
        <v>-</v>
      </c>
      <c r="BY135" s="27" t="str">
        <f t="shared" ca="1" si="256"/>
        <v>-</v>
      </c>
      <c r="BZ135" s="27" t="str">
        <f t="shared" ca="1" si="256"/>
        <v>-</v>
      </c>
      <c r="CA135" s="27">
        <f t="shared" ca="1" si="256"/>
        <v>2</v>
      </c>
      <c r="CB135" s="27" t="str">
        <f t="shared" ca="1" si="256"/>
        <v>-</v>
      </c>
      <c r="CC135" s="27" t="str">
        <f t="shared" ca="1" si="256"/>
        <v>-</v>
      </c>
      <c r="CD135" s="27" t="str">
        <f t="shared" ca="1" si="256"/>
        <v>-</v>
      </c>
      <c r="CE135" s="27" t="str">
        <f t="shared" ca="1" si="256"/>
        <v>-</v>
      </c>
      <c r="CF135" s="27" t="b">
        <f t="shared" ca="1" si="256"/>
        <v>1</v>
      </c>
      <c r="CG135" s="27" t="str">
        <f t="shared" ca="1" si="256"/>
        <v>-</v>
      </c>
      <c r="CH135" s="27">
        <f t="shared" ca="1" si="257"/>
        <v>0</v>
      </c>
      <c r="CI135" s="27" t="str">
        <f t="shared" ca="1" si="257"/>
        <v>-</v>
      </c>
      <c r="CJ135" s="27">
        <f t="shared" ca="1" si="257"/>
        <v>1</v>
      </c>
      <c r="CK135" s="27">
        <f t="shared" ca="1" si="257"/>
        <v>0</v>
      </c>
      <c r="CL135" s="27">
        <f t="shared" ca="1" si="257"/>
        <v>1</v>
      </c>
      <c r="CM135" s="27">
        <f t="shared" ca="1" si="257"/>
        <v>1</v>
      </c>
      <c r="CN135" s="27">
        <f t="shared" ca="1" si="257"/>
        <v>1</v>
      </c>
      <c r="CO135" s="27">
        <f t="shared" ca="1" si="257"/>
        <v>0</v>
      </c>
      <c r="CP135" s="27">
        <f t="shared" ca="1" si="257"/>
        <v>0</v>
      </c>
      <c r="CQ135" s="27">
        <f t="shared" ca="1" si="257"/>
        <v>0</v>
      </c>
      <c r="CR135" s="27">
        <f t="shared" ca="1" si="258"/>
        <v>-0.04</v>
      </c>
      <c r="CS135" s="27">
        <f t="shared" ca="1" si="258"/>
        <v>0.96</v>
      </c>
      <c r="CT135" s="27">
        <f t="shared" ca="1" si="258"/>
        <v>1.8</v>
      </c>
      <c r="CU135" s="27">
        <f t="shared" ca="1" si="258"/>
        <v>0.64</v>
      </c>
      <c r="CV135" s="27">
        <f t="shared" ca="1" si="258"/>
        <v>0.21</v>
      </c>
      <c r="CW135" s="27">
        <f t="shared" ca="1" si="258"/>
        <v>0.19</v>
      </c>
      <c r="CX135" s="27">
        <f t="shared" ca="1" si="258"/>
        <v>0</v>
      </c>
      <c r="CY135" s="27">
        <f t="shared" ca="1" si="258"/>
        <v>1</v>
      </c>
      <c r="CZ135" s="27">
        <f t="shared" ca="1" si="258"/>
        <v>0</v>
      </c>
      <c r="DA135" s="27">
        <f t="shared" ca="1" si="258"/>
        <v>0</v>
      </c>
      <c r="DB135" s="27">
        <f t="shared" ca="1" si="259"/>
        <v>0</v>
      </c>
      <c r="DC135" s="27">
        <f t="shared" ca="1" si="259"/>
        <v>0</v>
      </c>
      <c r="DD135" s="27">
        <f t="shared" ca="1" si="259"/>
        <v>0</v>
      </c>
      <c r="DE135" s="27">
        <f t="shared" ca="1" si="259"/>
        <v>0</v>
      </c>
      <c r="DF135" s="27">
        <f t="shared" ca="1" si="259"/>
        <v>0</v>
      </c>
      <c r="DG135" s="27" t="str">
        <f t="shared" ca="1" si="259"/>
        <v>-</v>
      </c>
      <c r="DH135" s="27" t="str">
        <f t="shared" ca="1" si="259"/>
        <v>-</v>
      </c>
      <c r="DI135" s="27" t="str">
        <f t="shared" ca="1" si="259"/>
        <v>-</v>
      </c>
      <c r="DJ135" s="27" t="str">
        <f t="shared" ca="1" si="259"/>
        <v>-</v>
      </c>
      <c r="DK135" s="27" t="str">
        <f t="shared" ca="1" si="259"/>
        <v>-</v>
      </c>
      <c r="DL135" s="27" t="str">
        <f t="shared" ca="1" si="260"/>
        <v>-</v>
      </c>
      <c r="DM135" s="27" t="b">
        <f t="shared" ca="1" si="260"/>
        <v>1</v>
      </c>
      <c r="DN135" s="27" t="b">
        <f t="shared" ca="1" si="260"/>
        <v>0</v>
      </c>
      <c r="DO135" s="27" t="b">
        <f t="shared" ca="1" si="260"/>
        <v>0</v>
      </c>
      <c r="DP135" s="27">
        <f t="shared" ca="1" si="260"/>
        <v>2</v>
      </c>
      <c r="DQ135" s="27" t="str">
        <f t="shared" ca="1" si="260"/>
        <v>-</v>
      </c>
      <c r="DR135" s="27" t="str">
        <f t="shared" ca="1" si="260"/>
        <v>-</v>
      </c>
      <c r="DS135" s="27" t="str">
        <f t="shared" ca="1" si="260"/>
        <v>-</v>
      </c>
      <c r="DT135" s="27" t="str">
        <f t="shared" ca="1" si="260"/>
        <v>-</v>
      </c>
      <c r="DU135" s="27" t="str">
        <f t="shared" ca="1" si="260"/>
        <v>-</v>
      </c>
      <c r="DV135" s="27" t="b">
        <f t="shared" ca="1" si="261"/>
        <v>1</v>
      </c>
      <c r="DW135" s="27" t="str">
        <f t="shared" ca="1" si="261"/>
        <v>-</v>
      </c>
      <c r="DX135" s="27">
        <f t="shared" ca="1" si="261"/>
        <v>0</v>
      </c>
      <c r="DY135" s="27" t="str">
        <f t="shared" ca="1" si="261"/>
        <v>-</v>
      </c>
      <c r="DZ135" s="27" t="str">
        <f t="shared" ca="1" si="261"/>
        <v>-</v>
      </c>
      <c r="EA135" s="27">
        <f t="shared" ca="1" si="261"/>
        <v>500</v>
      </c>
      <c r="EB135" s="27">
        <f t="shared" ca="1" si="261"/>
        <v>500</v>
      </c>
      <c r="EC135" s="27">
        <f t="shared" ca="1" si="261"/>
        <v>1</v>
      </c>
      <c r="ED135" s="27">
        <f t="shared" ca="1" si="261"/>
        <v>0</v>
      </c>
      <c r="EE135" s="27">
        <f t="shared" ca="1" si="261"/>
        <v>1</v>
      </c>
      <c r="EF135" s="27">
        <f t="shared" ca="1" si="262"/>
        <v>1</v>
      </c>
      <c r="EG135" s="27">
        <f t="shared" ca="1" si="262"/>
        <v>0</v>
      </c>
      <c r="EH135" s="27" t="str">
        <f t="shared" ca="1" si="262"/>
        <v>-</v>
      </c>
      <c r="EI135" s="27" t="str">
        <f t="shared" ca="1" si="262"/>
        <v>-</v>
      </c>
      <c r="EJ135" s="27" t="str">
        <f t="shared" ca="1" si="262"/>
        <v>-</v>
      </c>
      <c r="EK135" s="27" t="str">
        <f t="shared" ca="1" si="262"/>
        <v>-</v>
      </c>
      <c r="EL135" s="27">
        <f t="shared" ca="1" si="262"/>
        <v>1</v>
      </c>
      <c r="EM135" s="27">
        <f t="shared" ca="1" si="262"/>
        <v>1</v>
      </c>
      <c r="EN135" s="27">
        <f t="shared" ca="1" si="262"/>
        <v>1</v>
      </c>
      <c r="EO135" s="27">
        <f t="shared" ca="1" si="262"/>
        <v>0</v>
      </c>
      <c r="EP135" s="27" t="str">
        <f t="shared" ca="1" si="262"/>
        <v>-</v>
      </c>
      <c r="EQ135" s="27" t="str">
        <f t="shared" ca="1" si="262"/>
        <v>-</v>
      </c>
      <c r="ER135" s="27">
        <f t="shared" ca="1" si="262"/>
        <v>0</v>
      </c>
      <c r="ES135" s="27">
        <f t="shared" ca="1" si="262"/>
        <v>0</v>
      </c>
      <c r="ET135" s="34">
        <v>0</v>
      </c>
    </row>
    <row r="136" spans="1:150" outlineLevel="3">
      <c r="A136" s="31">
        <f t="shared" si="230"/>
        <v>131</v>
      </c>
      <c r="B136" s="37">
        <f t="shared" ca="1" si="247"/>
        <v>80</v>
      </c>
      <c r="C136">
        <f t="shared" ca="1" si="248"/>
        <v>4</v>
      </c>
      <c r="D136" t="b">
        <f t="shared" ca="1" si="231"/>
        <v>1</v>
      </c>
      <c r="E136" t="b">
        <f t="shared" ca="1" si="231"/>
        <v>0</v>
      </c>
      <c r="F136" t="b">
        <f t="shared" ca="1" si="231"/>
        <v>1</v>
      </c>
      <c r="H136" s="47" t="str">
        <f ca="1">TEXT(LEFT(H135,2)+1,"00")&amp;MID(H135,3,FIND(" ",H135,4)-2)&amp;d.RegionName&amp;IF($CA136&lt;3,"M-M","Mat")&amp;IF($CF136=TRUE,"&amp;BBT","")&amp;IF($DX136&lt;&gt;0,"-mate EL","")&amp;IF($DM136," Aut","")&amp;IF($DN136," Win","")&amp;IF($DO136," Spr","")&amp;" Scan "&amp;$DP136&amp;" (F"&amp;3+IFERROR(1*$AP136,0)&amp;3+IFERROR(1*$AS136,0)&amp;"N"&amp;$AX136&amp;$AY136&amp;")"</f>
        <v>14 Cal CWM M-M&amp;BBT Aut Scan 1 (F33N14)</v>
      </c>
      <c r="I136" s="13" t="str">
        <f ca="1">IF(MATCH(H136,H$5:H136,0)=(COUNTA(H$5:H136)),"-","Dup")</f>
        <v>-</v>
      </c>
      <c r="J136" s="27" t="str">
        <f t="shared" ca="1" si="232"/>
        <v>-</v>
      </c>
      <c r="K136" s="27" t="str">
        <f t="shared" ca="1" si="232"/>
        <v>-</v>
      </c>
      <c r="L136" s="50" t="b">
        <f t="shared" ca="1" si="249"/>
        <v>1</v>
      </c>
      <c r="M136" s="50" t="str">
        <f t="shared" ca="1" si="249"/>
        <v>-</v>
      </c>
      <c r="N136" s="50" t="b">
        <f t="shared" ca="1" si="249"/>
        <v>1</v>
      </c>
      <c r="O136" s="50" t="b">
        <f t="shared" ca="1" si="249"/>
        <v>1</v>
      </c>
      <c r="P136" s="50" t="b">
        <f t="shared" ca="1" si="249"/>
        <v>1</v>
      </c>
      <c r="Q136" s="50">
        <f t="shared" ca="1" si="249"/>
        <v>0</v>
      </c>
      <c r="R136" s="50">
        <f t="shared" ca="1" si="249"/>
        <v>0</v>
      </c>
      <c r="S136" s="27" t="str">
        <f t="shared" ca="1" si="251"/>
        <v>-</v>
      </c>
      <c r="T136" s="27" t="str">
        <f t="shared" ca="1" si="251"/>
        <v>-</v>
      </c>
      <c r="U136" s="27" t="str">
        <f t="shared" ca="1" si="251"/>
        <v>-</v>
      </c>
      <c r="V136" s="27">
        <f t="shared" ca="1" si="251"/>
        <v>1</v>
      </c>
      <c r="W136" s="27">
        <f t="shared" ca="1" si="251"/>
        <v>1</v>
      </c>
      <c r="X136" s="27" t="str">
        <f t="shared" ca="1" si="251"/>
        <v>-</v>
      </c>
      <c r="Y136" s="27" t="str">
        <f t="shared" ca="1" si="251"/>
        <v>-</v>
      </c>
      <c r="Z136" s="27" t="str">
        <f t="shared" ca="1" si="251"/>
        <v>-</v>
      </c>
      <c r="AA136" s="27" t="str">
        <f t="shared" ca="1" si="251"/>
        <v>-</v>
      </c>
      <c r="AB136" s="27" t="str">
        <f t="shared" ca="1" si="251"/>
        <v>-</v>
      </c>
      <c r="AC136" s="27">
        <f t="shared" ca="1" si="252"/>
        <v>1</v>
      </c>
      <c r="AD136" s="27" t="str">
        <f t="shared" ca="1" si="252"/>
        <v>-</v>
      </c>
      <c r="AE136" s="27" t="str">
        <f t="shared" ca="1" si="252"/>
        <v>-</v>
      </c>
      <c r="AF136" s="27" t="str">
        <f t="shared" ca="1" si="252"/>
        <v>-</v>
      </c>
      <c r="AG136" s="27" t="str">
        <f t="shared" ca="1" si="252"/>
        <v>-</v>
      </c>
      <c r="AH136" s="27" t="str">
        <f t="shared" ca="1" si="252"/>
        <v>-</v>
      </c>
      <c r="AI136" s="27" t="str">
        <f t="shared" ca="1" si="252"/>
        <v>-</v>
      </c>
      <c r="AJ136" s="27" t="str">
        <f t="shared" ca="1" si="252"/>
        <v>-</v>
      </c>
      <c r="AK136" s="27" t="str">
        <f t="shared" ca="1" si="252"/>
        <v>-</v>
      </c>
      <c r="AL136" s="27" t="str">
        <f t="shared" ca="1" si="252"/>
        <v>-</v>
      </c>
      <c r="AM136" s="27" t="str">
        <f t="shared" ca="1" si="253"/>
        <v>-</v>
      </c>
      <c r="AN136" s="27" t="str">
        <f t="shared" ca="1" si="253"/>
        <v>-</v>
      </c>
      <c r="AO136" s="27" t="str">
        <f t="shared" ca="1" si="253"/>
        <v>-</v>
      </c>
      <c r="AP136" s="27" t="str">
        <f t="shared" ca="1" si="253"/>
        <v>-</v>
      </c>
      <c r="AQ136" s="27" t="str">
        <f t="shared" ca="1" si="253"/>
        <v>-</v>
      </c>
      <c r="AR136" s="27" t="str">
        <f t="shared" ca="1" si="253"/>
        <v>-</v>
      </c>
      <c r="AS136" s="27" t="str">
        <f t="shared" ca="1" si="253"/>
        <v>-</v>
      </c>
      <c r="AT136" s="27" t="str">
        <f t="shared" ca="1" si="253"/>
        <v>-</v>
      </c>
      <c r="AU136" s="27" t="str">
        <f t="shared" ca="1" si="253"/>
        <v>-</v>
      </c>
      <c r="AV136" s="27" t="str">
        <f t="shared" ca="1" si="253"/>
        <v>-</v>
      </c>
      <c r="AW136" s="27" t="str">
        <f t="shared" ca="1" si="253"/>
        <v>-</v>
      </c>
      <c r="AX136" s="50">
        <f t="shared" ca="1" si="250"/>
        <v>1</v>
      </c>
      <c r="AY136" s="50">
        <f t="shared" ca="1" si="250"/>
        <v>4</v>
      </c>
      <c r="AZ136" s="50">
        <f t="shared" ca="1" si="250"/>
        <v>0</v>
      </c>
      <c r="BA136" s="50" t="str">
        <f t="shared" ca="1" si="250"/>
        <v>-</v>
      </c>
      <c r="BB136" s="50" t="str">
        <f t="shared" ca="1" si="250"/>
        <v>-</v>
      </c>
      <c r="BC136" s="50" t="str">
        <f t="shared" ca="1" si="250"/>
        <v>-</v>
      </c>
      <c r="BD136" s="50" t="str">
        <f t="shared" ca="1" si="250"/>
        <v>-</v>
      </c>
      <c r="BE136" s="50" t="str">
        <f t="shared" ca="1" si="250"/>
        <v>-</v>
      </c>
      <c r="BF136" s="50" t="str">
        <f t="shared" ca="1" si="250"/>
        <v>-</v>
      </c>
      <c r="BG136" s="50" t="str">
        <f t="shared" ca="1" si="250"/>
        <v>-</v>
      </c>
      <c r="BH136" s="27">
        <f t="shared" ca="1" si="254"/>
        <v>0.3</v>
      </c>
      <c r="BI136" s="27">
        <f t="shared" ca="1" si="254"/>
        <v>0.7</v>
      </c>
      <c r="BJ136" s="27">
        <f t="shared" ca="1" si="254"/>
        <v>-0.2</v>
      </c>
      <c r="BK136" s="27">
        <f t="shared" ca="1" si="254"/>
        <v>1.4</v>
      </c>
      <c r="BL136" s="27" t="str">
        <f t="shared" ca="1" si="254"/>
        <v>-</v>
      </c>
      <c r="BM136" s="27" t="str">
        <f t="shared" ca="1" si="254"/>
        <v>-</v>
      </c>
      <c r="BN136" s="27">
        <f t="shared" ca="1" si="255"/>
        <v>0</v>
      </c>
      <c r="BO136" s="27">
        <f t="shared" ca="1" si="255"/>
        <v>0</v>
      </c>
      <c r="BP136" s="27">
        <f t="shared" ca="1" si="255"/>
        <v>0</v>
      </c>
      <c r="BQ136" s="27">
        <f t="shared" ca="1" si="255"/>
        <v>0</v>
      </c>
      <c r="BR136" s="27" t="str">
        <f t="shared" ca="1" si="255"/>
        <v>-</v>
      </c>
      <c r="BS136" s="27" t="str">
        <f t="shared" ca="1" si="255"/>
        <v>-</v>
      </c>
      <c r="BT136" s="27" t="str">
        <f t="shared" ca="1" si="255"/>
        <v>-</v>
      </c>
      <c r="BU136" s="27" t="str">
        <f t="shared" ca="1" si="255"/>
        <v>-</v>
      </c>
      <c r="BV136" s="27" t="str">
        <f t="shared" ca="1" si="255"/>
        <v>-</v>
      </c>
      <c r="BW136" s="27" t="str">
        <f t="shared" ca="1" si="255"/>
        <v>-</v>
      </c>
      <c r="BX136" s="27" t="str">
        <f t="shared" ca="1" si="256"/>
        <v>-</v>
      </c>
      <c r="BY136" s="27" t="str">
        <f t="shared" ca="1" si="256"/>
        <v>-</v>
      </c>
      <c r="BZ136" s="27" t="str">
        <f t="shared" ca="1" si="256"/>
        <v>-</v>
      </c>
      <c r="CA136" s="27">
        <f t="shared" ca="1" si="256"/>
        <v>2</v>
      </c>
      <c r="CB136" s="27" t="str">
        <f t="shared" ca="1" si="256"/>
        <v>-</v>
      </c>
      <c r="CC136" s="27" t="str">
        <f t="shared" ca="1" si="256"/>
        <v>-</v>
      </c>
      <c r="CD136" s="27" t="str">
        <f t="shared" ca="1" si="256"/>
        <v>-</v>
      </c>
      <c r="CE136" s="27" t="str">
        <f t="shared" ca="1" si="256"/>
        <v>-</v>
      </c>
      <c r="CF136" s="27" t="b">
        <f t="shared" ca="1" si="256"/>
        <v>1</v>
      </c>
      <c r="CG136" s="27" t="str">
        <f t="shared" ca="1" si="256"/>
        <v>-</v>
      </c>
      <c r="CH136" s="27">
        <f t="shared" ca="1" si="257"/>
        <v>0</v>
      </c>
      <c r="CI136" s="27" t="str">
        <f t="shared" ca="1" si="257"/>
        <v>-</v>
      </c>
      <c r="CJ136" s="27">
        <f t="shared" ca="1" si="257"/>
        <v>1</v>
      </c>
      <c r="CK136" s="27">
        <f t="shared" ca="1" si="257"/>
        <v>0</v>
      </c>
      <c r="CL136" s="27">
        <f t="shared" ca="1" si="257"/>
        <v>1</v>
      </c>
      <c r="CM136" s="27">
        <f t="shared" ca="1" si="257"/>
        <v>1</v>
      </c>
      <c r="CN136" s="27">
        <f t="shared" ca="1" si="257"/>
        <v>1</v>
      </c>
      <c r="CO136" s="27">
        <f t="shared" ca="1" si="257"/>
        <v>0</v>
      </c>
      <c r="CP136" s="27">
        <f t="shared" ca="1" si="257"/>
        <v>0</v>
      </c>
      <c r="CQ136" s="27">
        <f t="shared" ca="1" si="257"/>
        <v>0</v>
      </c>
      <c r="CR136" s="27">
        <f t="shared" ca="1" si="258"/>
        <v>-0.04</v>
      </c>
      <c r="CS136" s="27">
        <f t="shared" ca="1" si="258"/>
        <v>0.96</v>
      </c>
      <c r="CT136" s="27">
        <f t="shared" ca="1" si="258"/>
        <v>1.8</v>
      </c>
      <c r="CU136" s="27">
        <f t="shared" ca="1" si="258"/>
        <v>0.64</v>
      </c>
      <c r="CV136" s="27">
        <f t="shared" ca="1" si="258"/>
        <v>0.21</v>
      </c>
      <c r="CW136" s="27">
        <f t="shared" ca="1" si="258"/>
        <v>0.19</v>
      </c>
      <c r="CX136" s="27">
        <f t="shared" ca="1" si="258"/>
        <v>0</v>
      </c>
      <c r="CY136" s="27">
        <f t="shared" ca="1" si="258"/>
        <v>1</v>
      </c>
      <c r="CZ136" s="27">
        <f t="shared" ca="1" si="258"/>
        <v>0</v>
      </c>
      <c r="DA136" s="27">
        <f t="shared" ca="1" si="258"/>
        <v>0</v>
      </c>
      <c r="DB136" s="27">
        <f t="shared" ca="1" si="259"/>
        <v>0</v>
      </c>
      <c r="DC136" s="27">
        <f t="shared" ca="1" si="259"/>
        <v>0</v>
      </c>
      <c r="DD136" s="27">
        <f t="shared" ca="1" si="259"/>
        <v>0</v>
      </c>
      <c r="DE136" s="27">
        <f t="shared" ca="1" si="259"/>
        <v>0</v>
      </c>
      <c r="DF136" s="27">
        <f t="shared" ca="1" si="259"/>
        <v>0</v>
      </c>
      <c r="DG136" s="27" t="str">
        <f t="shared" ca="1" si="259"/>
        <v>-</v>
      </c>
      <c r="DH136" s="27" t="str">
        <f t="shared" ca="1" si="259"/>
        <v>-</v>
      </c>
      <c r="DI136" s="27" t="str">
        <f t="shared" ca="1" si="259"/>
        <v>-</v>
      </c>
      <c r="DJ136" s="27" t="str">
        <f t="shared" ca="1" si="259"/>
        <v>-</v>
      </c>
      <c r="DK136" s="27" t="str">
        <f t="shared" ca="1" si="259"/>
        <v>-</v>
      </c>
      <c r="DL136" s="27" t="str">
        <f t="shared" ca="1" si="260"/>
        <v>-</v>
      </c>
      <c r="DM136" s="27" t="b">
        <f t="shared" ca="1" si="260"/>
        <v>1</v>
      </c>
      <c r="DN136" s="27" t="b">
        <f t="shared" ca="1" si="260"/>
        <v>0</v>
      </c>
      <c r="DO136" s="27" t="b">
        <f t="shared" ca="1" si="260"/>
        <v>0</v>
      </c>
      <c r="DP136" s="27">
        <f t="shared" ca="1" si="260"/>
        <v>1</v>
      </c>
      <c r="DQ136" s="27" t="str">
        <f t="shared" ca="1" si="260"/>
        <v>-</v>
      </c>
      <c r="DR136" s="27" t="str">
        <f t="shared" ca="1" si="260"/>
        <v>-</v>
      </c>
      <c r="DS136" s="27" t="str">
        <f t="shared" ca="1" si="260"/>
        <v>-</v>
      </c>
      <c r="DT136" s="27" t="str">
        <f t="shared" ca="1" si="260"/>
        <v>-</v>
      </c>
      <c r="DU136" s="27" t="str">
        <f t="shared" ca="1" si="260"/>
        <v>-</v>
      </c>
      <c r="DV136" s="27" t="b">
        <f t="shared" ca="1" si="261"/>
        <v>1</v>
      </c>
      <c r="DW136" s="27" t="str">
        <f t="shared" ca="1" si="261"/>
        <v>-</v>
      </c>
      <c r="DX136" s="27">
        <f t="shared" ca="1" si="261"/>
        <v>0</v>
      </c>
      <c r="DY136" s="27" t="str">
        <f t="shared" ca="1" si="261"/>
        <v>-</v>
      </c>
      <c r="DZ136" s="27" t="str">
        <f t="shared" ca="1" si="261"/>
        <v>-</v>
      </c>
      <c r="EA136" s="27">
        <f t="shared" ca="1" si="261"/>
        <v>500</v>
      </c>
      <c r="EB136" s="27">
        <f t="shared" ca="1" si="261"/>
        <v>500</v>
      </c>
      <c r="EC136" s="27">
        <f t="shared" ca="1" si="261"/>
        <v>1</v>
      </c>
      <c r="ED136" s="27">
        <f t="shared" ca="1" si="261"/>
        <v>0</v>
      </c>
      <c r="EE136" s="27">
        <f t="shared" ca="1" si="261"/>
        <v>1</v>
      </c>
      <c r="EF136" s="27">
        <f t="shared" ca="1" si="262"/>
        <v>1</v>
      </c>
      <c r="EG136" s="27">
        <f t="shared" ca="1" si="262"/>
        <v>0</v>
      </c>
      <c r="EH136" s="27" t="str">
        <f t="shared" ca="1" si="262"/>
        <v>-</v>
      </c>
      <c r="EI136" s="27" t="str">
        <f t="shared" ca="1" si="262"/>
        <v>-</v>
      </c>
      <c r="EJ136" s="27" t="str">
        <f t="shared" ca="1" si="262"/>
        <v>-</v>
      </c>
      <c r="EK136" s="27" t="str">
        <f t="shared" ca="1" si="262"/>
        <v>-</v>
      </c>
      <c r="EL136" s="27">
        <f t="shared" ca="1" si="262"/>
        <v>1</v>
      </c>
      <c r="EM136" s="27">
        <f t="shared" ca="1" si="262"/>
        <v>1</v>
      </c>
      <c r="EN136" s="27">
        <f t="shared" ca="1" si="262"/>
        <v>1</v>
      </c>
      <c r="EO136" s="27">
        <f t="shared" ca="1" si="262"/>
        <v>0</v>
      </c>
      <c r="EP136" s="27" t="str">
        <f t="shared" ca="1" si="262"/>
        <v>-</v>
      </c>
      <c r="EQ136" s="27" t="str">
        <f t="shared" ca="1" si="262"/>
        <v>-</v>
      </c>
      <c r="ER136" s="27">
        <f t="shared" ca="1" si="262"/>
        <v>0</v>
      </c>
      <c r="ES136" s="27">
        <f t="shared" ca="1" si="262"/>
        <v>0</v>
      </c>
      <c r="ET136" s="34">
        <v>0</v>
      </c>
    </row>
    <row r="137" spans="1:150" outlineLevel="3">
      <c r="A137" s="31">
        <f t="shared" si="230"/>
        <v>132</v>
      </c>
      <c r="B137" s="37">
        <f t="shared" ca="1" si="247"/>
        <v>81</v>
      </c>
      <c r="C137">
        <f t="shared" ca="1" si="248"/>
        <v>4</v>
      </c>
      <c r="D137" t="b">
        <f t="shared" ca="1" si="231"/>
        <v>1</v>
      </c>
      <c r="E137" t="b">
        <f t="shared" ca="1" si="231"/>
        <v>0</v>
      </c>
      <c r="F137" t="b">
        <f t="shared" ca="1" si="231"/>
        <v>1</v>
      </c>
      <c r="H137" s="47" t="str">
        <f ca="1">TEXT(LEFT(H136,2)+1,"00")&amp;MID(H136,3,FIND(" ",H136,4)-2)&amp;d.RegionName&amp;IF($CA137&lt;3,"M-M","Mat")&amp;IF($CF137=TRUE,"&amp;BBT","")&amp;IF($DX137&lt;&gt;0,"-mate EL","")&amp;IF($DM137," Aut","")&amp;IF($DN137," Win","")&amp;IF($DO137," Spr","")&amp;" Scan "&amp;$DP137&amp;" (F"&amp;3+IFERROR(1*$AP137,0)&amp;3+IFERROR(1*$AS137,0)&amp;"N"&amp;$AX137&amp;$AY137&amp;")"</f>
        <v>15 Cal CWM M-M&amp;BBT Aut Scan 0 (F33N14)</v>
      </c>
      <c r="I137" s="13" t="str">
        <f ca="1">IF(MATCH(H137,H$5:H137,0)=(COUNTA(H$5:H137)),"-","Dup")</f>
        <v>-</v>
      </c>
      <c r="J137" s="27" t="str">
        <f t="shared" ca="1" si="232"/>
        <v>-</v>
      </c>
      <c r="K137" s="27" t="str">
        <f t="shared" ca="1" si="232"/>
        <v>-</v>
      </c>
      <c r="L137" s="50" t="b">
        <f t="shared" ca="1" si="249"/>
        <v>1</v>
      </c>
      <c r="M137" s="50" t="str">
        <f t="shared" ca="1" si="249"/>
        <v>-</v>
      </c>
      <c r="N137" s="50" t="b">
        <f t="shared" ca="1" si="249"/>
        <v>1</v>
      </c>
      <c r="O137" s="50" t="b">
        <f t="shared" ca="1" si="249"/>
        <v>1</v>
      </c>
      <c r="P137" s="50" t="b">
        <f t="shared" ca="1" si="249"/>
        <v>1</v>
      </c>
      <c r="Q137" s="50">
        <f t="shared" ca="1" si="249"/>
        <v>0</v>
      </c>
      <c r="R137" s="50">
        <f t="shared" ca="1" si="249"/>
        <v>0</v>
      </c>
      <c r="S137" s="27" t="str">
        <f t="shared" ca="1" si="251"/>
        <v>-</v>
      </c>
      <c r="T137" s="27" t="str">
        <f t="shared" ca="1" si="251"/>
        <v>-</v>
      </c>
      <c r="U137" s="27" t="str">
        <f t="shared" ca="1" si="251"/>
        <v>-</v>
      </c>
      <c r="V137" s="27">
        <f t="shared" ca="1" si="251"/>
        <v>1</v>
      </c>
      <c r="W137" s="27">
        <f t="shared" ca="1" si="251"/>
        <v>1</v>
      </c>
      <c r="X137" s="27" t="str">
        <f t="shared" ca="1" si="251"/>
        <v>-</v>
      </c>
      <c r="Y137" s="27" t="str">
        <f t="shared" ca="1" si="251"/>
        <v>-</v>
      </c>
      <c r="Z137" s="27" t="str">
        <f t="shared" ca="1" si="251"/>
        <v>-</v>
      </c>
      <c r="AA137" s="27" t="str">
        <f t="shared" ca="1" si="251"/>
        <v>-</v>
      </c>
      <c r="AB137" s="27" t="str">
        <f t="shared" ca="1" si="251"/>
        <v>-</v>
      </c>
      <c r="AC137" s="27">
        <f t="shared" ca="1" si="252"/>
        <v>1</v>
      </c>
      <c r="AD137" s="27" t="str">
        <f t="shared" ca="1" si="252"/>
        <v>-</v>
      </c>
      <c r="AE137" s="27" t="str">
        <f t="shared" ca="1" si="252"/>
        <v>-</v>
      </c>
      <c r="AF137" s="27" t="str">
        <f t="shared" ca="1" si="252"/>
        <v>-</v>
      </c>
      <c r="AG137" s="27" t="str">
        <f t="shared" ca="1" si="252"/>
        <v>-</v>
      </c>
      <c r="AH137" s="27" t="str">
        <f t="shared" ca="1" si="252"/>
        <v>-</v>
      </c>
      <c r="AI137" s="27" t="str">
        <f t="shared" ca="1" si="252"/>
        <v>-</v>
      </c>
      <c r="AJ137" s="27" t="str">
        <f t="shared" ca="1" si="252"/>
        <v>-</v>
      </c>
      <c r="AK137" s="27" t="str">
        <f t="shared" ca="1" si="252"/>
        <v>-</v>
      </c>
      <c r="AL137" s="27" t="str">
        <f t="shared" ca="1" si="252"/>
        <v>-</v>
      </c>
      <c r="AM137" s="27" t="str">
        <f t="shared" ca="1" si="253"/>
        <v>-</v>
      </c>
      <c r="AN137" s="27" t="str">
        <f t="shared" ca="1" si="253"/>
        <v>-</v>
      </c>
      <c r="AO137" s="27" t="str">
        <f t="shared" ca="1" si="253"/>
        <v>-</v>
      </c>
      <c r="AP137" s="27" t="str">
        <f t="shared" ca="1" si="253"/>
        <v>-</v>
      </c>
      <c r="AQ137" s="27" t="str">
        <f t="shared" ca="1" si="253"/>
        <v>-</v>
      </c>
      <c r="AR137" s="27" t="str">
        <f t="shared" ca="1" si="253"/>
        <v>-</v>
      </c>
      <c r="AS137" s="27" t="str">
        <f t="shared" ca="1" si="253"/>
        <v>-</v>
      </c>
      <c r="AT137" s="27" t="str">
        <f t="shared" ca="1" si="253"/>
        <v>-</v>
      </c>
      <c r="AU137" s="27" t="str">
        <f t="shared" ca="1" si="253"/>
        <v>-</v>
      </c>
      <c r="AV137" s="27" t="str">
        <f t="shared" ca="1" si="253"/>
        <v>-</v>
      </c>
      <c r="AW137" s="27" t="str">
        <f t="shared" ca="1" si="253"/>
        <v>-</v>
      </c>
      <c r="AX137" s="50">
        <f t="shared" ca="1" si="250"/>
        <v>1</v>
      </c>
      <c r="AY137" s="50">
        <f t="shared" ca="1" si="250"/>
        <v>4</v>
      </c>
      <c r="AZ137" s="50">
        <f t="shared" ca="1" si="250"/>
        <v>0</v>
      </c>
      <c r="BA137" s="50" t="str">
        <f t="shared" ca="1" si="250"/>
        <v>-</v>
      </c>
      <c r="BB137" s="50" t="str">
        <f t="shared" ca="1" si="250"/>
        <v>-</v>
      </c>
      <c r="BC137" s="50" t="str">
        <f t="shared" ca="1" si="250"/>
        <v>-</v>
      </c>
      <c r="BD137" s="50" t="str">
        <f t="shared" ca="1" si="250"/>
        <v>-</v>
      </c>
      <c r="BE137" s="50" t="str">
        <f t="shared" ca="1" si="250"/>
        <v>-</v>
      </c>
      <c r="BF137" s="50" t="str">
        <f t="shared" ca="1" si="250"/>
        <v>-</v>
      </c>
      <c r="BG137" s="50" t="str">
        <f t="shared" ca="1" si="250"/>
        <v>-</v>
      </c>
      <c r="BH137" s="27">
        <f t="shared" ca="1" si="254"/>
        <v>0.3</v>
      </c>
      <c r="BI137" s="27">
        <f t="shared" ca="1" si="254"/>
        <v>0.7</v>
      </c>
      <c r="BJ137" s="27">
        <f t="shared" ca="1" si="254"/>
        <v>-0.2</v>
      </c>
      <c r="BK137" s="27">
        <f t="shared" ca="1" si="254"/>
        <v>1.4</v>
      </c>
      <c r="BL137" s="27" t="str">
        <f t="shared" ca="1" si="254"/>
        <v>-</v>
      </c>
      <c r="BM137" s="27" t="str">
        <f t="shared" ca="1" si="254"/>
        <v>-</v>
      </c>
      <c r="BN137" s="27">
        <f t="shared" ca="1" si="255"/>
        <v>0</v>
      </c>
      <c r="BO137" s="27">
        <f t="shared" ca="1" si="255"/>
        <v>0</v>
      </c>
      <c r="BP137" s="27">
        <f t="shared" ca="1" si="255"/>
        <v>0</v>
      </c>
      <c r="BQ137" s="27">
        <f t="shared" ca="1" si="255"/>
        <v>0</v>
      </c>
      <c r="BR137" s="27" t="str">
        <f t="shared" ca="1" si="255"/>
        <v>-</v>
      </c>
      <c r="BS137" s="27" t="str">
        <f t="shared" ca="1" si="255"/>
        <v>-</v>
      </c>
      <c r="BT137" s="27" t="str">
        <f t="shared" ca="1" si="255"/>
        <v>-</v>
      </c>
      <c r="BU137" s="27" t="str">
        <f t="shared" ca="1" si="255"/>
        <v>-</v>
      </c>
      <c r="BV137" s="27" t="str">
        <f t="shared" ca="1" si="255"/>
        <v>-</v>
      </c>
      <c r="BW137" s="27" t="str">
        <f t="shared" ca="1" si="255"/>
        <v>-</v>
      </c>
      <c r="BX137" s="27" t="str">
        <f t="shared" ca="1" si="256"/>
        <v>-</v>
      </c>
      <c r="BY137" s="27" t="str">
        <f t="shared" ca="1" si="256"/>
        <v>-</v>
      </c>
      <c r="BZ137" s="27" t="str">
        <f t="shared" ca="1" si="256"/>
        <v>-</v>
      </c>
      <c r="CA137" s="27">
        <f t="shared" ca="1" si="256"/>
        <v>2</v>
      </c>
      <c r="CB137" s="27" t="str">
        <f t="shared" ca="1" si="256"/>
        <v>-</v>
      </c>
      <c r="CC137" s="27" t="str">
        <f t="shared" ca="1" si="256"/>
        <v>-</v>
      </c>
      <c r="CD137" s="27" t="str">
        <f t="shared" ca="1" si="256"/>
        <v>-</v>
      </c>
      <c r="CE137" s="27" t="str">
        <f t="shared" ca="1" si="256"/>
        <v>-</v>
      </c>
      <c r="CF137" s="27" t="b">
        <f t="shared" ca="1" si="256"/>
        <v>1</v>
      </c>
      <c r="CG137" s="27" t="str">
        <f t="shared" ca="1" si="256"/>
        <v>-</v>
      </c>
      <c r="CH137" s="27">
        <f t="shared" ca="1" si="257"/>
        <v>0</v>
      </c>
      <c r="CI137" s="27" t="str">
        <f t="shared" ca="1" si="257"/>
        <v>-</v>
      </c>
      <c r="CJ137" s="27">
        <f t="shared" ca="1" si="257"/>
        <v>1</v>
      </c>
      <c r="CK137" s="27">
        <f t="shared" ca="1" si="257"/>
        <v>0</v>
      </c>
      <c r="CL137" s="27">
        <f t="shared" ca="1" si="257"/>
        <v>1</v>
      </c>
      <c r="CM137" s="27">
        <f t="shared" ca="1" si="257"/>
        <v>1</v>
      </c>
      <c r="CN137" s="27">
        <f t="shared" ca="1" si="257"/>
        <v>1</v>
      </c>
      <c r="CO137" s="27">
        <f t="shared" ca="1" si="257"/>
        <v>0</v>
      </c>
      <c r="CP137" s="27">
        <f t="shared" ca="1" si="257"/>
        <v>0</v>
      </c>
      <c r="CQ137" s="27">
        <f t="shared" ca="1" si="257"/>
        <v>0</v>
      </c>
      <c r="CR137" s="27">
        <f t="shared" ca="1" si="258"/>
        <v>-0.04</v>
      </c>
      <c r="CS137" s="27">
        <f t="shared" ca="1" si="258"/>
        <v>0.96</v>
      </c>
      <c r="CT137" s="27">
        <f t="shared" ca="1" si="258"/>
        <v>1.8</v>
      </c>
      <c r="CU137" s="27">
        <f t="shared" ca="1" si="258"/>
        <v>0.64</v>
      </c>
      <c r="CV137" s="27">
        <f t="shared" ca="1" si="258"/>
        <v>0.21</v>
      </c>
      <c r="CW137" s="27">
        <f t="shared" ca="1" si="258"/>
        <v>0.19</v>
      </c>
      <c r="CX137" s="27">
        <f t="shared" ca="1" si="258"/>
        <v>0</v>
      </c>
      <c r="CY137" s="27">
        <f t="shared" ca="1" si="258"/>
        <v>1</v>
      </c>
      <c r="CZ137" s="27">
        <f t="shared" ca="1" si="258"/>
        <v>0</v>
      </c>
      <c r="DA137" s="27">
        <f t="shared" ca="1" si="258"/>
        <v>0</v>
      </c>
      <c r="DB137" s="27">
        <f t="shared" ca="1" si="259"/>
        <v>0</v>
      </c>
      <c r="DC137" s="27">
        <f t="shared" ca="1" si="259"/>
        <v>0</v>
      </c>
      <c r="DD137" s="27">
        <f t="shared" ca="1" si="259"/>
        <v>0</v>
      </c>
      <c r="DE137" s="27">
        <f t="shared" ca="1" si="259"/>
        <v>0</v>
      </c>
      <c r="DF137" s="27">
        <f t="shared" ca="1" si="259"/>
        <v>0</v>
      </c>
      <c r="DG137" s="27" t="str">
        <f t="shared" ca="1" si="259"/>
        <v>-</v>
      </c>
      <c r="DH137" s="27" t="str">
        <f t="shared" ca="1" si="259"/>
        <v>-</v>
      </c>
      <c r="DI137" s="27" t="str">
        <f t="shared" ca="1" si="259"/>
        <v>-</v>
      </c>
      <c r="DJ137" s="27" t="str">
        <f t="shared" ca="1" si="259"/>
        <v>-</v>
      </c>
      <c r="DK137" s="27" t="str">
        <f t="shared" ca="1" si="259"/>
        <v>-</v>
      </c>
      <c r="DL137" s="27" t="str">
        <f t="shared" ca="1" si="260"/>
        <v>-</v>
      </c>
      <c r="DM137" s="27" t="b">
        <f t="shared" ca="1" si="260"/>
        <v>1</v>
      </c>
      <c r="DN137" s="27" t="b">
        <f t="shared" ca="1" si="260"/>
        <v>0</v>
      </c>
      <c r="DO137" s="27" t="b">
        <f t="shared" ca="1" si="260"/>
        <v>0</v>
      </c>
      <c r="DP137" s="27">
        <f t="shared" ca="1" si="260"/>
        <v>0</v>
      </c>
      <c r="DQ137" s="27" t="str">
        <f t="shared" ca="1" si="260"/>
        <v>-</v>
      </c>
      <c r="DR137" s="27" t="str">
        <f t="shared" ca="1" si="260"/>
        <v>-</v>
      </c>
      <c r="DS137" s="27" t="str">
        <f t="shared" ca="1" si="260"/>
        <v>-</v>
      </c>
      <c r="DT137" s="27" t="str">
        <f t="shared" ca="1" si="260"/>
        <v>-</v>
      </c>
      <c r="DU137" s="27" t="str">
        <f t="shared" ca="1" si="260"/>
        <v>-</v>
      </c>
      <c r="DV137" s="27" t="b">
        <f t="shared" ca="1" si="261"/>
        <v>1</v>
      </c>
      <c r="DW137" s="27" t="str">
        <f t="shared" ca="1" si="261"/>
        <v>-</v>
      </c>
      <c r="DX137" s="27">
        <f t="shared" ca="1" si="261"/>
        <v>0</v>
      </c>
      <c r="DY137" s="27" t="str">
        <f t="shared" ca="1" si="261"/>
        <v>-</v>
      </c>
      <c r="DZ137" s="27" t="str">
        <f t="shared" ca="1" si="261"/>
        <v>-</v>
      </c>
      <c r="EA137" s="27">
        <f t="shared" ca="1" si="261"/>
        <v>500</v>
      </c>
      <c r="EB137" s="27">
        <f t="shared" ca="1" si="261"/>
        <v>500</v>
      </c>
      <c r="EC137" s="27">
        <f t="shared" ca="1" si="261"/>
        <v>1</v>
      </c>
      <c r="ED137" s="27">
        <f t="shared" ca="1" si="261"/>
        <v>0</v>
      </c>
      <c r="EE137" s="27">
        <f t="shared" ca="1" si="261"/>
        <v>1</v>
      </c>
      <c r="EF137" s="27">
        <f t="shared" ca="1" si="262"/>
        <v>1</v>
      </c>
      <c r="EG137" s="27">
        <f t="shared" ca="1" si="262"/>
        <v>0</v>
      </c>
      <c r="EH137" s="27" t="str">
        <f t="shared" ca="1" si="262"/>
        <v>-</v>
      </c>
      <c r="EI137" s="27" t="str">
        <f t="shared" ca="1" si="262"/>
        <v>-</v>
      </c>
      <c r="EJ137" s="27" t="str">
        <f t="shared" ca="1" si="262"/>
        <v>-</v>
      </c>
      <c r="EK137" s="27" t="str">
        <f t="shared" ca="1" si="262"/>
        <v>-</v>
      </c>
      <c r="EL137" s="27">
        <f t="shared" ca="1" si="262"/>
        <v>1</v>
      </c>
      <c r="EM137" s="27">
        <f t="shared" ca="1" si="262"/>
        <v>1</v>
      </c>
      <c r="EN137" s="27">
        <f t="shared" ca="1" si="262"/>
        <v>1</v>
      </c>
      <c r="EO137" s="27">
        <f t="shared" ca="1" si="262"/>
        <v>0</v>
      </c>
      <c r="EP137" s="27" t="str">
        <f t="shared" ca="1" si="262"/>
        <v>-</v>
      </c>
      <c r="EQ137" s="27" t="str">
        <f t="shared" ca="1" si="262"/>
        <v>-</v>
      </c>
      <c r="ER137" s="27">
        <f t="shared" ca="1" si="262"/>
        <v>0</v>
      </c>
      <c r="ES137" s="27">
        <f t="shared" ca="1" si="262"/>
        <v>0</v>
      </c>
      <c r="ET137" s="34">
        <v>0</v>
      </c>
    </row>
    <row r="138" spans="1:150" outlineLevel="3">
      <c r="A138" s="31">
        <f t="shared" si="230"/>
        <v>133</v>
      </c>
      <c r="B138" s="37">
        <f t="shared" ca="1" si="247"/>
        <v>82</v>
      </c>
      <c r="C138">
        <f t="shared" ca="1" si="248"/>
        <v>4</v>
      </c>
      <c r="D138" t="b">
        <f t="shared" ca="1" si="231"/>
        <v>0</v>
      </c>
      <c r="E138" t="b">
        <f t="shared" ca="1" si="231"/>
        <v>0</v>
      </c>
      <c r="F138" t="b">
        <f t="shared" ca="1" si="231"/>
        <v>0</v>
      </c>
      <c r="H138" s="47" t="str">
        <f ca="1">TEXT(LEFT(H137,2)+1,"00")&amp;MID(H137,3,FIND(" ",H137,4)-2)&amp;d.RegionName&amp;IF($CA138&lt;3,"M-M","Mat")&amp;IF($CF138=TRUE,"&amp;BBT","")&amp;IF($DX138&lt;&gt;0,"-mate EL","")&amp;IF($DM138," Aut","")&amp;IF($DN138," Win","")&amp;IF($DO138," Spr","")&amp;" Scan "&amp;$DP138&amp;" (F"&amp;3+IFERROR(1*$AP138,0)&amp;3+IFERROR(1*$AS138,0)&amp;"N"&amp;$AX138&amp;$AY138&amp;")"</f>
        <v>16 Cal CWM M-M&amp;BBT Win Scan 3 (F33N14)</v>
      </c>
      <c r="I138" s="13" t="str">
        <f ca="1">IF(MATCH(H138,H$5:H138,0)=(COUNTA(H$5:H138)),"-","Dup")</f>
        <v>-</v>
      </c>
      <c r="J138" s="27" t="str">
        <f t="shared" ca="1" si="232"/>
        <v>-</v>
      </c>
      <c r="K138" s="27" t="str">
        <f t="shared" ca="1" si="232"/>
        <v>-</v>
      </c>
      <c r="L138" s="50" t="b">
        <f t="shared" ca="1" si="249"/>
        <v>1</v>
      </c>
      <c r="M138" s="50" t="str">
        <f t="shared" ca="1" si="249"/>
        <v>-</v>
      </c>
      <c r="N138" s="50" t="b">
        <f t="shared" ca="1" si="249"/>
        <v>1</v>
      </c>
      <c r="O138" s="50" t="b">
        <f t="shared" ca="1" si="249"/>
        <v>1</v>
      </c>
      <c r="P138" s="50" t="b">
        <f t="shared" ca="1" si="249"/>
        <v>1</v>
      </c>
      <c r="Q138" s="50">
        <f t="shared" ca="1" si="249"/>
        <v>0</v>
      </c>
      <c r="R138" s="50">
        <f t="shared" ca="1" si="249"/>
        <v>0</v>
      </c>
      <c r="S138" s="27" t="str">
        <f t="shared" ca="1" si="251"/>
        <v>-</v>
      </c>
      <c r="T138" s="27" t="str">
        <f t="shared" ca="1" si="251"/>
        <v>-</v>
      </c>
      <c r="U138" s="27" t="str">
        <f t="shared" ca="1" si="251"/>
        <v>-</v>
      </c>
      <c r="V138" s="27">
        <f t="shared" ca="1" si="251"/>
        <v>1</v>
      </c>
      <c r="W138" s="27">
        <f t="shared" ca="1" si="251"/>
        <v>1</v>
      </c>
      <c r="X138" s="27" t="str">
        <f t="shared" ca="1" si="251"/>
        <v>-</v>
      </c>
      <c r="Y138" s="27" t="str">
        <f t="shared" ca="1" si="251"/>
        <v>-</v>
      </c>
      <c r="Z138" s="27" t="str">
        <f t="shared" ca="1" si="251"/>
        <v>-</v>
      </c>
      <c r="AA138" s="27" t="str">
        <f t="shared" ca="1" si="251"/>
        <v>-</v>
      </c>
      <c r="AB138" s="27" t="str">
        <f t="shared" ca="1" si="251"/>
        <v>-</v>
      </c>
      <c r="AC138" s="27">
        <f t="shared" ca="1" si="252"/>
        <v>1</v>
      </c>
      <c r="AD138" s="27" t="str">
        <f t="shared" ca="1" si="252"/>
        <v>-</v>
      </c>
      <c r="AE138" s="27" t="str">
        <f t="shared" ca="1" si="252"/>
        <v>-</v>
      </c>
      <c r="AF138" s="27" t="str">
        <f t="shared" ca="1" si="252"/>
        <v>-</v>
      </c>
      <c r="AG138" s="27" t="str">
        <f t="shared" ca="1" si="252"/>
        <v>-</v>
      </c>
      <c r="AH138" s="27" t="str">
        <f t="shared" ca="1" si="252"/>
        <v>-</v>
      </c>
      <c r="AI138" s="27" t="str">
        <f t="shared" ca="1" si="252"/>
        <v>-</v>
      </c>
      <c r="AJ138" s="27" t="str">
        <f t="shared" ca="1" si="252"/>
        <v>-</v>
      </c>
      <c r="AK138" s="27" t="str">
        <f t="shared" ca="1" si="252"/>
        <v>-</v>
      </c>
      <c r="AL138" s="27" t="str">
        <f t="shared" ca="1" si="252"/>
        <v>-</v>
      </c>
      <c r="AM138" s="27" t="str">
        <f t="shared" ca="1" si="253"/>
        <v>-</v>
      </c>
      <c r="AN138" s="27" t="str">
        <f t="shared" ca="1" si="253"/>
        <v>-</v>
      </c>
      <c r="AO138" s="27" t="str">
        <f t="shared" ca="1" si="253"/>
        <v>-</v>
      </c>
      <c r="AP138" s="27" t="str">
        <f t="shared" ca="1" si="253"/>
        <v>-</v>
      </c>
      <c r="AQ138" s="27" t="str">
        <f t="shared" ca="1" si="253"/>
        <v>-</v>
      </c>
      <c r="AR138" s="27" t="str">
        <f t="shared" ca="1" si="253"/>
        <v>-</v>
      </c>
      <c r="AS138" s="27" t="str">
        <f t="shared" ca="1" si="253"/>
        <v>-</v>
      </c>
      <c r="AT138" s="27" t="str">
        <f t="shared" ca="1" si="253"/>
        <v>-</v>
      </c>
      <c r="AU138" s="27" t="str">
        <f t="shared" ca="1" si="253"/>
        <v>-</v>
      </c>
      <c r="AV138" s="27" t="str">
        <f t="shared" ca="1" si="253"/>
        <v>-</v>
      </c>
      <c r="AW138" s="27" t="str">
        <f t="shared" ca="1" si="253"/>
        <v>-</v>
      </c>
      <c r="AX138" s="50">
        <f t="shared" ca="1" si="250"/>
        <v>1</v>
      </c>
      <c r="AY138" s="50">
        <f t="shared" ca="1" si="250"/>
        <v>4</v>
      </c>
      <c r="AZ138" s="50">
        <f t="shared" ca="1" si="250"/>
        <v>0</v>
      </c>
      <c r="BA138" s="50" t="str">
        <f t="shared" ca="1" si="250"/>
        <v>-</v>
      </c>
      <c r="BB138" s="50" t="str">
        <f t="shared" ca="1" si="250"/>
        <v>-</v>
      </c>
      <c r="BC138" s="50" t="str">
        <f t="shared" ca="1" si="250"/>
        <v>-</v>
      </c>
      <c r="BD138" s="50" t="str">
        <f t="shared" ca="1" si="250"/>
        <v>-</v>
      </c>
      <c r="BE138" s="50" t="str">
        <f t="shared" ca="1" si="250"/>
        <v>-</v>
      </c>
      <c r="BF138" s="50" t="str">
        <f t="shared" ca="1" si="250"/>
        <v>-</v>
      </c>
      <c r="BG138" s="50" t="str">
        <f t="shared" ca="1" si="250"/>
        <v>-</v>
      </c>
      <c r="BH138" s="27">
        <f t="shared" ca="1" si="254"/>
        <v>0.1</v>
      </c>
      <c r="BI138" s="27">
        <f t="shared" ca="1" si="254"/>
        <v>0.5</v>
      </c>
      <c r="BJ138" s="27">
        <f t="shared" ca="1" si="254"/>
        <v>-0.4</v>
      </c>
      <c r="BK138" s="27">
        <f t="shared" ca="1" si="254"/>
        <v>1</v>
      </c>
      <c r="BL138" s="27" t="str">
        <f t="shared" ca="1" si="254"/>
        <v>-</v>
      </c>
      <c r="BM138" s="27" t="str">
        <f t="shared" ca="1" si="254"/>
        <v>-</v>
      </c>
      <c r="BN138" s="27">
        <f t="shared" ca="1" si="255"/>
        <v>0</v>
      </c>
      <c r="BO138" s="27">
        <f t="shared" ca="1" si="255"/>
        <v>0</v>
      </c>
      <c r="BP138" s="27">
        <f t="shared" ca="1" si="255"/>
        <v>0</v>
      </c>
      <c r="BQ138" s="27">
        <f t="shared" ca="1" si="255"/>
        <v>0</v>
      </c>
      <c r="BR138" s="27" t="str">
        <f t="shared" ca="1" si="255"/>
        <v>-</v>
      </c>
      <c r="BS138" s="27" t="str">
        <f t="shared" ca="1" si="255"/>
        <v>-</v>
      </c>
      <c r="BT138" s="27" t="str">
        <f t="shared" ca="1" si="255"/>
        <v>-</v>
      </c>
      <c r="BU138" s="27" t="str">
        <f t="shared" ca="1" si="255"/>
        <v>-</v>
      </c>
      <c r="BV138" s="27" t="str">
        <f t="shared" ca="1" si="255"/>
        <v>-</v>
      </c>
      <c r="BW138" s="27" t="str">
        <f t="shared" ca="1" si="255"/>
        <v>-</v>
      </c>
      <c r="BX138" s="27" t="str">
        <f t="shared" ca="1" si="256"/>
        <v>-</v>
      </c>
      <c r="BY138" s="27" t="str">
        <f t="shared" ca="1" si="256"/>
        <v>-</v>
      </c>
      <c r="BZ138" s="27" t="str">
        <f t="shared" ca="1" si="256"/>
        <v>-</v>
      </c>
      <c r="CA138" s="27">
        <f t="shared" ca="1" si="256"/>
        <v>2</v>
      </c>
      <c r="CB138" s="27" t="str">
        <f t="shared" ca="1" si="256"/>
        <v>-</v>
      </c>
      <c r="CC138" s="27" t="str">
        <f t="shared" ca="1" si="256"/>
        <v>-</v>
      </c>
      <c r="CD138" s="27" t="str">
        <f t="shared" ca="1" si="256"/>
        <v>-</v>
      </c>
      <c r="CE138" s="27" t="str">
        <f t="shared" ca="1" si="256"/>
        <v>-</v>
      </c>
      <c r="CF138" s="27" t="b">
        <f t="shared" ca="1" si="256"/>
        <v>1</v>
      </c>
      <c r="CG138" s="27" t="str">
        <f t="shared" ca="1" si="256"/>
        <v>-</v>
      </c>
      <c r="CH138" s="27">
        <f t="shared" ca="1" si="257"/>
        <v>0</v>
      </c>
      <c r="CI138" s="27" t="str">
        <f t="shared" ca="1" si="257"/>
        <v>-</v>
      </c>
      <c r="CJ138" s="27">
        <f t="shared" ca="1" si="257"/>
        <v>1</v>
      </c>
      <c r="CK138" s="27">
        <f t="shared" ca="1" si="257"/>
        <v>0</v>
      </c>
      <c r="CL138" s="27">
        <f t="shared" ca="1" si="257"/>
        <v>1</v>
      </c>
      <c r="CM138" s="27">
        <f t="shared" ca="1" si="257"/>
        <v>1</v>
      </c>
      <c r="CN138" s="27">
        <f t="shared" ca="1" si="257"/>
        <v>1</v>
      </c>
      <c r="CO138" s="27">
        <f t="shared" ca="1" si="257"/>
        <v>0</v>
      </c>
      <c r="CP138" s="27">
        <f t="shared" ca="1" si="257"/>
        <v>0</v>
      </c>
      <c r="CQ138" s="27">
        <f t="shared" ca="1" si="257"/>
        <v>0</v>
      </c>
      <c r="CR138" s="27">
        <f t="shared" ca="1" si="258"/>
        <v>-0.04</v>
      </c>
      <c r="CS138" s="27">
        <f t="shared" ca="1" si="258"/>
        <v>0.96</v>
      </c>
      <c r="CT138" s="27">
        <f t="shared" ca="1" si="258"/>
        <v>1.8</v>
      </c>
      <c r="CU138" s="27">
        <f t="shared" ca="1" si="258"/>
        <v>0.64</v>
      </c>
      <c r="CV138" s="27">
        <f t="shared" ca="1" si="258"/>
        <v>0.21</v>
      </c>
      <c r="CW138" s="27">
        <f t="shared" ca="1" si="258"/>
        <v>0.19</v>
      </c>
      <c r="CX138" s="27">
        <f t="shared" ca="1" si="258"/>
        <v>0</v>
      </c>
      <c r="CY138" s="27">
        <f t="shared" ca="1" si="258"/>
        <v>1</v>
      </c>
      <c r="CZ138" s="27">
        <f t="shared" ca="1" si="258"/>
        <v>0</v>
      </c>
      <c r="DA138" s="27">
        <f t="shared" ca="1" si="258"/>
        <v>0</v>
      </c>
      <c r="DB138" s="27">
        <f t="shared" ca="1" si="259"/>
        <v>0</v>
      </c>
      <c r="DC138" s="27">
        <f t="shared" ca="1" si="259"/>
        <v>0</v>
      </c>
      <c r="DD138" s="27">
        <f t="shared" ca="1" si="259"/>
        <v>0</v>
      </c>
      <c r="DE138" s="27">
        <f t="shared" ca="1" si="259"/>
        <v>0</v>
      </c>
      <c r="DF138" s="27">
        <f t="shared" ca="1" si="259"/>
        <v>0</v>
      </c>
      <c r="DG138" s="27" t="str">
        <f t="shared" ca="1" si="259"/>
        <v>-</v>
      </c>
      <c r="DH138" s="27" t="str">
        <f t="shared" ca="1" si="259"/>
        <v>-</v>
      </c>
      <c r="DI138" s="27" t="str">
        <f t="shared" ca="1" si="259"/>
        <v>-</v>
      </c>
      <c r="DJ138" s="27" t="str">
        <f t="shared" ca="1" si="259"/>
        <v>-</v>
      </c>
      <c r="DK138" s="27" t="str">
        <f t="shared" ca="1" si="259"/>
        <v>-</v>
      </c>
      <c r="DL138" s="27" t="str">
        <f t="shared" ca="1" si="260"/>
        <v>-</v>
      </c>
      <c r="DM138" s="27" t="b">
        <f t="shared" ca="1" si="260"/>
        <v>0</v>
      </c>
      <c r="DN138" s="27" t="b">
        <f t="shared" ca="1" si="260"/>
        <v>1</v>
      </c>
      <c r="DO138" s="27" t="b">
        <f t="shared" ca="1" si="260"/>
        <v>0</v>
      </c>
      <c r="DP138" s="27">
        <f t="shared" ca="1" si="260"/>
        <v>3</v>
      </c>
      <c r="DQ138" s="27" t="str">
        <f t="shared" ca="1" si="260"/>
        <v>-</v>
      </c>
      <c r="DR138" s="27" t="str">
        <f t="shared" ca="1" si="260"/>
        <v>-</v>
      </c>
      <c r="DS138" s="27" t="str">
        <f t="shared" ca="1" si="260"/>
        <v>-</v>
      </c>
      <c r="DT138" s="27" t="str">
        <f t="shared" ca="1" si="260"/>
        <v>-</v>
      </c>
      <c r="DU138" s="27" t="str">
        <f t="shared" ca="1" si="260"/>
        <v>-</v>
      </c>
      <c r="DV138" s="27" t="b">
        <f t="shared" ca="1" si="261"/>
        <v>1</v>
      </c>
      <c r="DW138" s="27" t="str">
        <f t="shared" ca="1" si="261"/>
        <v>-</v>
      </c>
      <c r="DX138" s="27">
        <f t="shared" ca="1" si="261"/>
        <v>0</v>
      </c>
      <c r="DY138" s="27" t="str">
        <f t="shared" ca="1" si="261"/>
        <v>-</v>
      </c>
      <c r="DZ138" s="27" t="str">
        <f t="shared" ca="1" si="261"/>
        <v>-</v>
      </c>
      <c r="EA138" s="27">
        <f t="shared" ca="1" si="261"/>
        <v>500</v>
      </c>
      <c r="EB138" s="27">
        <f t="shared" ca="1" si="261"/>
        <v>500</v>
      </c>
      <c r="EC138" s="27">
        <f t="shared" ca="1" si="261"/>
        <v>1</v>
      </c>
      <c r="ED138" s="27">
        <f t="shared" ca="1" si="261"/>
        <v>0</v>
      </c>
      <c r="EE138" s="27">
        <f t="shared" ca="1" si="261"/>
        <v>1</v>
      </c>
      <c r="EF138" s="27">
        <f t="shared" ca="1" si="262"/>
        <v>1</v>
      </c>
      <c r="EG138" s="27">
        <f t="shared" ca="1" si="262"/>
        <v>0</v>
      </c>
      <c r="EH138" s="27" t="str">
        <f t="shared" ca="1" si="262"/>
        <v>-</v>
      </c>
      <c r="EI138" s="27" t="str">
        <f t="shared" ca="1" si="262"/>
        <v>-</v>
      </c>
      <c r="EJ138" s="27" t="str">
        <f t="shared" ca="1" si="262"/>
        <v>-</v>
      </c>
      <c r="EK138" s="27" t="str">
        <f t="shared" ca="1" si="262"/>
        <v>-</v>
      </c>
      <c r="EL138" s="27">
        <f t="shared" ca="1" si="262"/>
        <v>1</v>
      </c>
      <c r="EM138" s="27">
        <f t="shared" ca="1" si="262"/>
        <v>1</v>
      </c>
      <c r="EN138" s="27">
        <f t="shared" ca="1" si="262"/>
        <v>1</v>
      </c>
      <c r="EO138" s="27">
        <f t="shared" ca="1" si="262"/>
        <v>0</v>
      </c>
      <c r="EP138" s="27" t="str">
        <f t="shared" ca="1" si="262"/>
        <v>-</v>
      </c>
      <c r="EQ138" s="27" t="str">
        <f t="shared" ca="1" si="262"/>
        <v>-</v>
      </c>
      <c r="ER138" s="27">
        <f t="shared" ca="1" si="262"/>
        <v>0</v>
      </c>
      <c r="ES138" s="27">
        <f t="shared" ca="1" si="262"/>
        <v>0</v>
      </c>
      <c r="ET138" s="34">
        <v>0</v>
      </c>
    </row>
    <row r="139" spans="1:150" outlineLevel="3">
      <c r="A139" s="31">
        <f t="shared" si="230"/>
        <v>134</v>
      </c>
      <c r="B139" s="37">
        <f t="shared" ca="1" si="247"/>
        <v>83</v>
      </c>
      <c r="C139">
        <f t="shared" ca="1" si="248"/>
        <v>4</v>
      </c>
      <c r="D139" t="b">
        <f t="shared" ca="1" si="231"/>
        <v>1</v>
      </c>
      <c r="E139" t="b">
        <f t="shared" ca="1" si="231"/>
        <v>0</v>
      </c>
      <c r="F139" t="b">
        <f t="shared" ca="1" si="231"/>
        <v>1</v>
      </c>
      <c r="H139" s="47" t="str">
        <f ca="1">TEXT(LEFT(H138,2)+1,"00")&amp;MID(H138,3,FIND(" ",H138,4)-2)&amp;d.RegionName&amp;IF($CA139&lt;3,"M-M","Mat")&amp;IF($CF139=TRUE,"&amp;BBT","")&amp;IF($DX139&lt;&gt;0,"-mate EL","")&amp;IF($DM139," Aut","")&amp;IF($DN139," Win","")&amp;IF($DO139," Spr","")&amp;" Scan "&amp;$DP139&amp;" (F"&amp;3+IFERROR(1*$AP139,0)&amp;3+IFERROR(1*$AS139,0)&amp;"N"&amp;$AX139&amp;$AY139&amp;")"</f>
        <v>17 Cal CWM M-M&amp;BBT Win Scan 2 (F33N14)</v>
      </c>
      <c r="I139" s="13" t="str">
        <f ca="1">IF(MATCH(H139,H$5:H139,0)=(COUNTA(H$5:H139)),"-","Dup")</f>
        <v>-</v>
      </c>
      <c r="J139" s="27" t="str">
        <f t="shared" ca="1" si="232"/>
        <v>-</v>
      </c>
      <c r="K139" s="27" t="str">
        <f t="shared" ca="1" si="232"/>
        <v>-</v>
      </c>
      <c r="L139" s="50" t="b">
        <f t="shared" ca="1" si="249"/>
        <v>1</v>
      </c>
      <c r="M139" s="50" t="str">
        <f t="shared" ca="1" si="249"/>
        <v>-</v>
      </c>
      <c r="N139" s="50" t="b">
        <f t="shared" ca="1" si="249"/>
        <v>1</v>
      </c>
      <c r="O139" s="50" t="b">
        <f t="shared" ca="1" si="249"/>
        <v>1</v>
      </c>
      <c r="P139" s="50" t="b">
        <f t="shared" ca="1" si="249"/>
        <v>1</v>
      </c>
      <c r="Q139" s="50">
        <f t="shared" ca="1" si="249"/>
        <v>0</v>
      </c>
      <c r="R139" s="50">
        <f t="shared" ca="1" si="249"/>
        <v>0</v>
      </c>
      <c r="S139" s="27" t="str">
        <f t="shared" ca="1" si="251"/>
        <v>-</v>
      </c>
      <c r="T139" s="27" t="str">
        <f t="shared" ca="1" si="251"/>
        <v>-</v>
      </c>
      <c r="U139" s="27" t="str">
        <f t="shared" ca="1" si="251"/>
        <v>-</v>
      </c>
      <c r="V139" s="27">
        <f t="shared" ca="1" si="251"/>
        <v>1</v>
      </c>
      <c r="W139" s="27">
        <f t="shared" ca="1" si="251"/>
        <v>1</v>
      </c>
      <c r="X139" s="27" t="str">
        <f t="shared" ca="1" si="251"/>
        <v>-</v>
      </c>
      <c r="Y139" s="27" t="str">
        <f t="shared" ca="1" si="251"/>
        <v>-</v>
      </c>
      <c r="Z139" s="27" t="str">
        <f t="shared" ca="1" si="251"/>
        <v>-</v>
      </c>
      <c r="AA139" s="27" t="str">
        <f t="shared" ca="1" si="251"/>
        <v>-</v>
      </c>
      <c r="AB139" s="27" t="str">
        <f t="shared" ca="1" si="251"/>
        <v>-</v>
      </c>
      <c r="AC139" s="27">
        <f t="shared" ca="1" si="252"/>
        <v>1</v>
      </c>
      <c r="AD139" s="27" t="str">
        <f t="shared" ca="1" si="252"/>
        <v>-</v>
      </c>
      <c r="AE139" s="27" t="str">
        <f t="shared" ca="1" si="252"/>
        <v>-</v>
      </c>
      <c r="AF139" s="27" t="str">
        <f t="shared" ca="1" si="252"/>
        <v>-</v>
      </c>
      <c r="AG139" s="27" t="str">
        <f t="shared" ca="1" si="252"/>
        <v>-</v>
      </c>
      <c r="AH139" s="27" t="str">
        <f t="shared" ca="1" si="252"/>
        <v>-</v>
      </c>
      <c r="AI139" s="27" t="str">
        <f t="shared" ca="1" si="252"/>
        <v>-</v>
      </c>
      <c r="AJ139" s="27" t="str">
        <f t="shared" ca="1" si="252"/>
        <v>-</v>
      </c>
      <c r="AK139" s="27" t="str">
        <f t="shared" ca="1" si="252"/>
        <v>-</v>
      </c>
      <c r="AL139" s="27" t="str">
        <f t="shared" ca="1" si="252"/>
        <v>-</v>
      </c>
      <c r="AM139" s="27" t="str">
        <f t="shared" ca="1" si="253"/>
        <v>-</v>
      </c>
      <c r="AN139" s="27" t="str">
        <f t="shared" ca="1" si="253"/>
        <v>-</v>
      </c>
      <c r="AO139" s="27" t="str">
        <f t="shared" ca="1" si="253"/>
        <v>-</v>
      </c>
      <c r="AP139" s="27" t="str">
        <f t="shared" ca="1" si="253"/>
        <v>-</v>
      </c>
      <c r="AQ139" s="27" t="str">
        <f t="shared" ca="1" si="253"/>
        <v>-</v>
      </c>
      <c r="AR139" s="27" t="str">
        <f t="shared" ca="1" si="253"/>
        <v>-</v>
      </c>
      <c r="AS139" s="27" t="str">
        <f t="shared" ca="1" si="253"/>
        <v>-</v>
      </c>
      <c r="AT139" s="27" t="str">
        <f t="shared" ca="1" si="253"/>
        <v>-</v>
      </c>
      <c r="AU139" s="27" t="str">
        <f t="shared" ca="1" si="253"/>
        <v>-</v>
      </c>
      <c r="AV139" s="27" t="str">
        <f t="shared" ca="1" si="253"/>
        <v>-</v>
      </c>
      <c r="AW139" s="27" t="str">
        <f t="shared" ca="1" si="253"/>
        <v>-</v>
      </c>
      <c r="AX139" s="50">
        <f t="shared" ref="AX139:BG154" ca="1" si="263">OFFSET(AX139,-1,0)</f>
        <v>1</v>
      </c>
      <c r="AY139" s="50">
        <f t="shared" ca="1" si="263"/>
        <v>4</v>
      </c>
      <c r="AZ139" s="50">
        <f t="shared" ca="1" si="263"/>
        <v>0</v>
      </c>
      <c r="BA139" s="50" t="str">
        <f t="shared" ca="1" si="263"/>
        <v>-</v>
      </c>
      <c r="BB139" s="50" t="str">
        <f t="shared" ca="1" si="263"/>
        <v>-</v>
      </c>
      <c r="BC139" s="50" t="str">
        <f t="shared" ca="1" si="263"/>
        <v>-</v>
      </c>
      <c r="BD139" s="50" t="str">
        <f t="shared" ca="1" si="263"/>
        <v>-</v>
      </c>
      <c r="BE139" s="50" t="str">
        <f t="shared" ca="1" si="263"/>
        <v>-</v>
      </c>
      <c r="BF139" s="50" t="str">
        <f t="shared" ca="1" si="263"/>
        <v>-</v>
      </c>
      <c r="BG139" s="50" t="str">
        <f t="shared" ca="1" si="263"/>
        <v>-</v>
      </c>
      <c r="BH139" s="27">
        <f t="shared" ca="1" si="254"/>
        <v>0.1</v>
      </c>
      <c r="BI139" s="27">
        <f t="shared" ca="1" si="254"/>
        <v>0.5</v>
      </c>
      <c r="BJ139" s="27">
        <f t="shared" ca="1" si="254"/>
        <v>-0.4</v>
      </c>
      <c r="BK139" s="27">
        <f t="shared" ca="1" si="254"/>
        <v>1</v>
      </c>
      <c r="BL139" s="27" t="str">
        <f t="shared" ca="1" si="254"/>
        <v>-</v>
      </c>
      <c r="BM139" s="27" t="str">
        <f t="shared" ca="1" si="254"/>
        <v>-</v>
      </c>
      <c r="BN139" s="27">
        <f t="shared" ca="1" si="255"/>
        <v>0</v>
      </c>
      <c r="BO139" s="27">
        <f t="shared" ca="1" si="255"/>
        <v>0</v>
      </c>
      <c r="BP139" s="27">
        <f t="shared" ca="1" si="255"/>
        <v>0</v>
      </c>
      <c r="BQ139" s="27">
        <f t="shared" ca="1" si="255"/>
        <v>0</v>
      </c>
      <c r="BR139" s="27" t="str">
        <f t="shared" ca="1" si="255"/>
        <v>-</v>
      </c>
      <c r="BS139" s="27" t="str">
        <f t="shared" ca="1" si="255"/>
        <v>-</v>
      </c>
      <c r="BT139" s="27" t="str">
        <f t="shared" ca="1" si="255"/>
        <v>-</v>
      </c>
      <c r="BU139" s="27" t="str">
        <f t="shared" ca="1" si="255"/>
        <v>-</v>
      </c>
      <c r="BV139" s="27" t="str">
        <f t="shared" ca="1" si="255"/>
        <v>-</v>
      </c>
      <c r="BW139" s="27" t="str">
        <f t="shared" ca="1" si="255"/>
        <v>-</v>
      </c>
      <c r="BX139" s="27" t="str">
        <f t="shared" ca="1" si="256"/>
        <v>-</v>
      </c>
      <c r="BY139" s="27" t="str">
        <f t="shared" ca="1" si="256"/>
        <v>-</v>
      </c>
      <c r="BZ139" s="27" t="str">
        <f t="shared" ca="1" si="256"/>
        <v>-</v>
      </c>
      <c r="CA139" s="27">
        <f t="shared" ca="1" si="256"/>
        <v>2</v>
      </c>
      <c r="CB139" s="27" t="str">
        <f t="shared" ca="1" si="256"/>
        <v>-</v>
      </c>
      <c r="CC139" s="27" t="str">
        <f t="shared" ca="1" si="256"/>
        <v>-</v>
      </c>
      <c r="CD139" s="27" t="str">
        <f t="shared" ca="1" si="256"/>
        <v>-</v>
      </c>
      <c r="CE139" s="27" t="str">
        <f t="shared" ca="1" si="256"/>
        <v>-</v>
      </c>
      <c r="CF139" s="27" t="b">
        <f t="shared" ca="1" si="256"/>
        <v>1</v>
      </c>
      <c r="CG139" s="27" t="str">
        <f t="shared" ca="1" si="256"/>
        <v>-</v>
      </c>
      <c r="CH139" s="27">
        <f t="shared" ca="1" si="257"/>
        <v>0</v>
      </c>
      <c r="CI139" s="27" t="str">
        <f t="shared" ca="1" si="257"/>
        <v>-</v>
      </c>
      <c r="CJ139" s="27">
        <f t="shared" ca="1" si="257"/>
        <v>1</v>
      </c>
      <c r="CK139" s="27">
        <f t="shared" ca="1" si="257"/>
        <v>0</v>
      </c>
      <c r="CL139" s="27">
        <f t="shared" ca="1" si="257"/>
        <v>1</v>
      </c>
      <c r="CM139" s="27">
        <f t="shared" ca="1" si="257"/>
        <v>1</v>
      </c>
      <c r="CN139" s="27">
        <f t="shared" ca="1" si="257"/>
        <v>1</v>
      </c>
      <c r="CO139" s="27">
        <f t="shared" ca="1" si="257"/>
        <v>0</v>
      </c>
      <c r="CP139" s="27">
        <f t="shared" ca="1" si="257"/>
        <v>0</v>
      </c>
      <c r="CQ139" s="27">
        <f t="shared" ca="1" si="257"/>
        <v>0</v>
      </c>
      <c r="CR139" s="27">
        <f t="shared" ca="1" si="258"/>
        <v>-0.04</v>
      </c>
      <c r="CS139" s="27">
        <f t="shared" ca="1" si="258"/>
        <v>0.96</v>
      </c>
      <c r="CT139" s="27">
        <f t="shared" ca="1" si="258"/>
        <v>1.8</v>
      </c>
      <c r="CU139" s="27">
        <f t="shared" ca="1" si="258"/>
        <v>0.64</v>
      </c>
      <c r="CV139" s="27">
        <f t="shared" ca="1" si="258"/>
        <v>0.21</v>
      </c>
      <c r="CW139" s="27">
        <f t="shared" ca="1" si="258"/>
        <v>0.19</v>
      </c>
      <c r="CX139" s="27">
        <f t="shared" ca="1" si="258"/>
        <v>0</v>
      </c>
      <c r="CY139" s="27">
        <f t="shared" ca="1" si="258"/>
        <v>1</v>
      </c>
      <c r="CZ139" s="27">
        <f t="shared" ca="1" si="258"/>
        <v>0</v>
      </c>
      <c r="DA139" s="27">
        <f t="shared" ca="1" si="258"/>
        <v>0</v>
      </c>
      <c r="DB139" s="27">
        <f t="shared" ca="1" si="259"/>
        <v>0</v>
      </c>
      <c r="DC139" s="27">
        <f t="shared" ca="1" si="259"/>
        <v>0</v>
      </c>
      <c r="DD139" s="27">
        <f t="shared" ca="1" si="259"/>
        <v>0</v>
      </c>
      <c r="DE139" s="27">
        <f t="shared" ca="1" si="259"/>
        <v>0</v>
      </c>
      <c r="DF139" s="27">
        <f t="shared" ca="1" si="259"/>
        <v>0</v>
      </c>
      <c r="DG139" s="27" t="str">
        <f t="shared" ca="1" si="259"/>
        <v>-</v>
      </c>
      <c r="DH139" s="27" t="str">
        <f t="shared" ca="1" si="259"/>
        <v>-</v>
      </c>
      <c r="DI139" s="27" t="str">
        <f t="shared" ca="1" si="259"/>
        <v>-</v>
      </c>
      <c r="DJ139" s="27" t="str">
        <f t="shared" ca="1" si="259"/>
        <v>-</v>
      </c>
      <c r="DK139" s="27" t="str">
        <f t="shared" ca="1" si="259"/>
        <v>-</v>
      </c>
      <c r="DL139" s="27" t="str">
        <f t="shared" ca="1" si="260"/>
        <v>-</v>
      </c>
      <c r="DM139" s="27" t="b">
        <f t="shared" ca="1" si="260"/>
        <v>0</v>
      </c>
      <c r="DN139" s="27" t="b">
        <f t="shared" ca="1" si="260"/>
        <v>1</v>
      </c>
      <c r="DO139" s="27" t="b">
        <f t="shared" ca="1" si="260"/>
        <v>0</v>
      </c>
      <c r="DP139" s="27">
        <f t="shared" ca="1" si="260"/>
        <v>2</v>
      </c>
      <c r="DQ139" s="27" t="str">
        <f t="shared" ca="1" si="260"/>
        <v>-</v>
      </c>
      <c r="DR139" s="27" t="str">
        <f t="shared" ca="1" si="260"/>
        <v>-</v>
      </c>
      <c r="DS139" s="27" t="str">
        <f t="shared" ca="1" si="260"/>
        <v>-</v>
      </c>
      <c r="DT139" s="27" t="str">
        <f t="shared" ca="1" si="260"/>
        <v>-</v>
      </c>
      <c r="DU139" s="27" t="str">
        <f t="shared" ca="1" si="260"/>
        <v>-</v>
      </c>
      <c r="DV139" s="27" t="b">
        <f t="shared" ca="1" si="261"/>
        <v>1</v>
      </c>
      <c r="DW139" s="27" t="str">
        <f t="shared" ca="1" si="261"/>
        <v>-</v>
      </c>
      <c r="DX139" s="27">
        <f t="shared" ca="1" si="261"/>
        <v>0</v>
      </c>
      <c r="DY139" s="27" t="str">
        <f t="shared" ca="1" si="261"/>
        <v>-</v>
      </c>
      <c r="DZ139" s="27" t="str">
        <f t="shared" ca="1" si="261"/>
        <v>-</v>
      </c>
      <c r="EA139" s="27">
        <f t="shared" ca="1" si="261"/>
        <v>500</v>
      </c>
      <c r="EB139" s="27">
        <f t="shared" ca="1" si="261"/>
        <v>500</v>
      </c>
      <c r="EC139" s="27">
        <f t="shared" ca="1" si="261"/>
        <v>1</v>
      </c>
      <c r="ED139" s="27">
        <f t="shared" ca="1" si="261"/>
        <v>0</v>
      </c>
      <c r="EE139" s="27">
        <f t="shared" ca="1" si="261"/>
        <v>1</v>
      </c>
      <c r="EF139" s="27">
        <f t="shared" ca="1" si="262"/>
        <v>1</v>
      </c>
      <c r="EG139" s="27">
        <f t="shared" ca="1" si="262"/>
        <v>0</v>
      </c>
      <c r="EH139" s="27" t="str">
        <f t="shared" ca="1" si="262"/>
        <v>-</v>
      </c>
      <c r="EI139" s="27" t="str">
        <f t="shared" ca="1" si="262"/>
        <v>-</v>
      </c>
      <c r="EJ139" s="27" t="str">
        <f t="shared" ca="1" si="262"/>
        <v>-</v>
      </c>
      <c r="EK139" s="27" t="str">
        <f t="shared" ca="1" si="262"/>
        <v>-</v>
      </c>
      <c r="EL139" s="27">
        <f t="shared" ca="1" si="262"/>
        <v>1</v>
      </c>
      <c r="EM139" s="27">
        <f t="shared" ca="1" si="262"/>
        <v>1</v>
      </c>
      <c r="EN139" s="27">
        <f t="shared" ca="1" si="262"/>
        <v>1</v>
      </c>
      <c r="EO139" s="27">
        <f t="shared" ca="1" si="262"/>
        <v>0</v>
      </c>
      <c r="EP139" s="27" t="str">
        <f t="shared" ca="1" si="262"/>
        <v>-</v>
      </c>
      <c r="EQ139" s="27" t="str">
        <f t="shared" ca="1" si="262"/>
        <v>-</v>
      </c>
      <c r="ER139" s="27">
        <f t="shared" ca="1" si="262"/>
        <v>0</v>
      </c>
      <c r="ES139" s="27">
        <f t="shared" ca="1" si="262"/>
        <v>0</v>
      </c>
      <c r="ET139" s="34">
        <v>0</v>
      </c>
    </row>
    <row r="140" spans="1:150" outlineLevel="3">
      <c r="A140" s="31">
        <f t="shared" si="230"/>
        <v>135</v>
      </c>
      <c r="B140" s="37">
        <f t="shared" ca="1" si="247"/>
        <v>84</v>
      </c>
      <c r="C140">
        <f t="shared" ca="1" si="248"/>
        <v>4</v>
      </c>
      <c r="D140" t="b">
        <f t="shared" ca="1" si="231"/>
        <v>1</v>
      </c>
      <c r="E140" t="b">
        <f t="shared" ca="1" si="231"/>
        <v>0</v>
      </c>
      <c r="F140" t="b">
        <f t="shared" ca="1" si="231"/>
        <v>1</v>
      </c>
      <c r="H140" s="47" t="str">
        <f ca="1">TEXT(LEFT(H139,2)+1,"00")&amp;MID(H139,3,FIND(" ",H139,4)-2)&amp;d.RegionName&amp;IF($CA140&lt;3,"M-M","Mat")&amp;IF($CF140=TRUE,"&amp;BBT","")&amp;IF($DX140&lt;&gt;0,"-mate EL","")&amp;IF($DM140," Aut","")&amp;IF($DN140," Win","")&amp;IF($DO140," Spr","")&amp;" Scan "&amp;$DP140&amp;" (F"&amp;3+IFERROR(1*$AP140,0)&amp;3+IFERROR(1*$AS140,0)&amp;"N"&amp;$AX140&amp;$AY140&amp;")"</f>
        <v>18 Cal CWM M-M&amp;BBT Win Scan 1 (F33N14)</v>
      </c>
      <c r="I140" s="13" t="str">
        <f ca="1">IF(MATCH(H140,H$5:H140,0)=(COUNTA(H$5:H140)),"-","Dup")</f>
        <v>-</v>
      </c>
      <c r="J140" s="27" t="str">
        <f t="shared" ca="1" si="232"/>
        <v>-</v>
      </c>
      <c r="K140" s="27" t="str">
        <f t="shared" ca="1" si="232"/>
        <v>-</v>
      </c>
      <c r="L140" s="50" t="b">
        <f t="shared" ca="1" si="249"/>
        <v>1</v>
      </c>
      <c r="M140" s="50" t="str">
        <f t="shared" ca="1" si="249"/>
        <v>-</v>
      </c>
      <c r="N140" s="50" t="b">
        <f t="shared" ca="1" si="249"/>
        <v>1</v>
      </c>
      <c r="O140" s="50" t="b">
        <f t="shared" ca="1" si="249"/>
        <v>1</v>
      </c>
      <c r="P140" s="50" t="b">
        <f t="shared" ca="1" si="249"/>
        <v>1</v>
      </c>
      <c r="Q140" s="50">
        <f t="shared" ca="1" si="249"/>
        <v>0</v>
      </c>
      <c r="R140" s="50">
        <f t="shared" ca="1" si="249"/>
        <v>0</v>
      </c>
      <c r="S140" s="27" t="str">
        <f t="shared" ca="1" si="251"/>
        <v>-</v>
      </c>
      <c r="T140" s="27" t="str">
        <f t="shared" ca="1" si="251"/>
        <v>-</v>
      </c>
      <c r="U140" s="27" t="str">
        <f t="shared" ca="1" si="251"/>
        <v>-</v>
      </c>
      <c r="V140" s="27">
        <f t="shared" ca="1" si="251"/>
        <v>1</v>
      </c>
      <c r="W140" s="27">
        <f t="shared" ca="1" si="251"/>
        <v>1</v>
      </c>
      <c r="X140" s="27" t="str">
        <f t="shared" ca="1" si="251"/>
        <v>-</v>
      </c>
      <c r="Y140" s="27" t="str">
        <f t="shared" ca="1" si="251"/>
        <v>-</v>
      </c>
      <c r="Z140" s="27" t="str">
        <f t="shared" ca="1" si="251"/>
        <v>-</v>
      </c>
      <c r="AA140" s="27" t="str">
        <f t="shared" ca="1" si="251"/>
        <v>-</v>
      </c>
      <c r="AB140" s="27" t="str">
        <f t="shared" ca="1" si="251"/>
        <v>-</v>
      </c>
      <c r="AC140" s="27">
        <f t="shared" ca="1" si="252"/>
        <v>1</v>
      </c>
      <c r="AD140" s="27" t="str">
        <f t="shared" ca="1" si="252"/>
        <v>-</v>
      </c>
      <c r="AE140" s="27" t="str">
        <f t="shared" ca="1" si="252"/>
        <v>-</v>
      </c>
      <c r="AF140" s="27" t="str">
        <f t="shared" ca="1" si="252"/>
        <v>-</v>
      </c>
      <c r="AG140" s="27" t="str">
        <f t="shared" ca="1" si="252"/>
        <v>-</v>
      </c>
      <c r="AH140" s="27" t="str">
        <f t="shared" ca="1" si="252"/>
        <v>-</v>
      </c>
      <c r="AI140" s="27" t="str">
        <f t="shared" ca="1" si="252"/>
        <v>-</v>
      </c>
      <c r="AJ140" s="27" t="str">
        <f t="shared" ca="1" si="252"/>
        <v>-</v>
      </c>
      <c r="AK140" s="27" t="str">
        <f t="shared" ca="1" si="252"/>
        <v>-</v>
      </c>
      <c r="AL140" s="27" t="str">
        <f t="shared" ca="1" si="252"/>
        <v>-</v>
      </c>
      <c r="AM140" s="27" t="str">
        <f t="shared" ca="1" si="253"/>
        <v>-</v>
      </c>
      <c r="AN140" s="27" t="str">
        <f t="shared" ca="1" si="253"/>
        <v>-</v>
      </c>
      <c r="AO140" s="27" t="str">
        <f t="shared" ca="1" si="253"/>
        <v>-</v>
      </c>
      <c r="AP140" s="27" t="str">
        <f t="shared" ca="1" si="253"/>
        <v>-</v>
      </c>
      <c r="AQ140" s="27" t="str">
        <f t="shared" ca="1" si="253"/>
        <v>-</v>
      </c>
      <c r="AR140" s="27" t="str">
        <f t="shared" ca="1" si="253"/>
        <v>-</v>
      </c>
      <c r="AS140" s="27" t="str">
        <f t="shared" ca="1" si="253"/>
        <v>-</v>
      </c>
      <c r="AT140" s="27" t="str">
        <f t="shared" ca="1" si="253"/>
        <v>-</v>
      </c>
      <c r="AU140" s="27" t="str">
        <f t="shared" ca="1" si="253"/>
        <v>-</v>
      </c>
      <c r="AV140" s="27" t="str">
        <f t="shared" ca="1" si="253"/>
        <v>-</v>
      </c>
      <c r="AW140" s="27" t="str">
        <f t="shared" ca="1" si="253"/>
        <v>-</v>
      </c>
      <c r="AX140" s="50">
        <f t="shared" ca="1" si="263"/>
        <v>1</v>
      </c>
      <c r="AY140" s="50">
        <f t="shared" ca="1" si="263"/>
        <v>4</v>
      </c>
      <c r="AZ140" s="50">
        <f t="shared" ca="1" si="263"/>
        <v>0</v>
      </c>
      <c r="BA140" s="50" t="str">
        <f t="shared" ca="1" si="263"/>
        <v>-</v>
      </c>
      <c r="BB140" s="50" t="str">
        <f t="shared" ca="1" si="263"/>
        <v>-</v>
      </c>
      <c r="BC140" s="50" t="str">
        <f t="shared" ca="1" si="263"/>
        <v>-</v>
      </c>
      <c r="BD140" s="50" t="str">
        <f t="shared" ca="1" si="263"/>
        <v>-</v>
      </c>
      <c r="BE140" s="50" t="str">
        <f t="shared" ca="1" si="263"/>
        <v>-</v>
      </c>
      <c r="BF140" s="50" t="str">
        <f t="shared" ca="1" si="263"/>
        <v>-</v>
      </c>
      <c r="BG140" s="50" t="str">
        <f t="shared" ca="1" si="263"/>
        <v>-</v>
      </c>
      <c r="BH140" s="27">
        <f t="shared" ca="1" si="254"/>
        <v>0.1</v>
      </c>
      <c r="BI140" s="27">
        <f t="shared" ca="1" si="254"/>
        <v>0.5</v>
      </c>
      <c r="BJ140" s="27">
        <f t="shared" ca="1" si="254"/>
        <v>-0.4</v>
      </c>
      <c r="BK140" s="27">
        <f t="shared" ca="1" si="254"/>
        <v>1</v>
      </c>
      <c r="BL140" s="27" t="str">
        <f t="shared" ca="1" si="254"/>
        <v>-</v>
      </c>
      <c r="BM140" s="27" t="str">
        <f t="shared" ca="1" si="254"/>
        <v>-</v>
      </c>
      <c r="BN140" s="27">
        <f t="shared" ca="1" si="255"/>
        <v>0</v>
      </c>
      <c r="BO140" s="27">
        <f t="shared" ca="1" si="255"/>
        <v>0</v>
      </c>
      <c r="BP140" s="27">
        <f t="shared" ca="1" si="255"/>
        <v>0</v>
      </c>
      <c r="BQ140" s="27">
        <f t="shared" ca="1" si="255"/>
        <v>0</v>
      </c>
      <c r="BR140" s="27" t="str">
        <f t="shared" ca="1" si="255"/>
        <v>-</v>
      </c>
      <c r="BS140" s="27" t="str">
        <f t="shared" ca="1" si="255"/>
        <v>-</v>
      </c>
      <c r="BT140" s="27" t="str">
        <f t="shared" ca="1" si="255"/>
        <v>-</v>
      </c>
      <c r="BU140" s="27" t="str">
        <f t="shared" ca="1" si="255"/>
        <v>-</v>
      </c>
      <c r="BV140" s="27" t="str">
        <f t="shared" ca="1" si="255"/>
        <v>-</v>
      </c>
      <c r="BW140" s="27" t="str">
        <f t="shared" ca="1" si="255"/>
        <v>-</v>
      </c>
      <c r="BX140" s="27" t="str">
        <f t="shared" ca="1" si="256"/>
        <v>-</v>
      </c>
      <c r="BY140" s="27" t="str">
        <f t="shared" ca="1" si="256"/>
        <v>-</v>
      </c>
      <c r="BZ140" s="27" t="str">
        <f t="shared" ca="1" si="256"/>
        <v>-</v>
      </c>
      <c r="CA140" s="27">
        <f t="shared" ca="1" si="256"/>
        <v>2</v>
      </c>
      <c r="CB140" s="27" t="str">
        <f t="shared" ca="1" si="256"/>
        <v>-</v>
      </c>
      <c r="CC140" s="27" t="str">
        <f t="shared" ca="1" si="256"/>
        <v>-</v>
      </c>
      <c r="CD140" s="27" t="str">
        <f t="shared" ca="1" si="256"/>
        <v>-</v>
      </c>
      <c r="CE140" s="27" t="str">
        <f t="shared" ca="1" si="256"/>
        <v>-</v>
      </c>
      <c r="CF140" s="27" t="b">
        <f t="shared" ca="1" si="256"/>
        <v>1</v>
      </c>
      <c r="CG140" s="27" t="str">
        <f t="shared" ca="1" si="256"/>
        <v>-</v>
      </c>
      <c r="CH140" s="27">
        <f t="shared" ca="1" si="257"/>
        <v>0</v>
      </c>
      <c r="CI140" s="27" t="str">
        <f t="shared" ca="1" si="257"/>
        <v>-</v>
      </c>
      <c r="CJ140" s="27">
        <f t="shared" ca="1" si="257"/>
        <v>1</v>
      </c>
      <c r="CK140" s="27">
        <f t="shared" ca="1" si="257"/>
        <v>0</v>
      </c>
      <c r="CL140" s="27">
        <f t="shared" ca="1" si="257"/>
        <v>1</v>
      </c>
      <c r="CM140" s="27">
        <f t="shared" ca="1" si="257"/>
        <v>1</v>
      </c>
      <c r="CN140" s="27">
        <f t="shared" ca="1" si="257"/>
        <v>1</v>
      </c>
      <c r="CO140" s="27">
        <f t="shared" ca="1" si="257"/>
        <v>0</v>
      </c>
      <c r="CP140" s="27">
        <f t="shared" ca="1" si="257"/>
        <v>0</v>
      </c>
      <c r="CQ140" s="27">
        <f t="shared" ca="1" si="257"/>
        <v>0</v>
      </c>
      <c r="CR140" s="27">
        <f t="shared" ca="1" si="258"/>
        <v>-0.04</v>
      </c>
      <c r="CS140" s="27">
        <f t="shared" ca="1" si="258"/>
        <v>0.96</v>
      </c>
      <c r="CT140" s="27">
        <f t="shared" ca="1" si="258"/>
        <v>1.8</v>
      </c>
      <c r="CU140" s="27">
        <f t="shared" ca="1" si="258"/>
        <v>0.64</v>
      </c>
      <c r="CV140" s="27">
        <f t="shared" ca="1" si="258"/>
        <v>0.21</v>
      </c>
      <c r="CW140" s="27">
        <f t="shared" ca="1" si="258"/>
        <v>0.19</v>
      </c>
      <c r="CX140" s="27">
        <f t="shared" ca="1" si="258"/>
        <v>0</v>
      </c>
      <c r="CY140" s="27">
        <f t="shared" ca="1" si="258"/>
        <v>1</v>
      </c>
      <c r="CZ140" s="27">
        <f t="shared" ca="1" si="258"/>
        <v>0</v>
      </c>
      <c r="DA140" s="27">
        <f t="shared" ca="1" si="258"/>
        <v>0</v>
      </c>
      <c r="DB140" s="27">
        <f t="shared" ca="1" si="259"/>
        <v>0</v>
      </c>
      <c r="DC140" s="27">
        <f t="shared" ca="1" si="259"/>
        <v>0</v>
      </c>
      <c r="DD140" s="27">
        <f t="shared" ca="1" si="259"/>
        <v>0</v>
      </c>
      <c r="DE140" s="27">
        <f t="shared" ca="1" si="259"/>
        <v>0</v>
      </c>
      <c r="DF140" s="27">
        <f t="shared" ca="1" si="259"/>
        <v>0</v>
      </c>
      <c r="DG140" s="27" t="str">
        <f t="shared" ca="1" si="259"/>
        <v>-</v>
      </c>
      <c r="DH140" s="27" t="str">
        <f t="shared" ca="1" si="259"/>
        <v>-</v>
      </c>
      <c r="DI140" s="27" t="str">
        <f t="shared" ca="1" si="259"/>
        <v>-</v>
      </c>
      <c r="DJ140" s="27" t="str">
        <f t="shared" ca="1" si="259"/>
        <v>-</v>
      </c>
      <c r="DK140" s="27" t="str">
        <f t="shared" ca="1" si="259"/>
        <v>-</v>
      </c>
      <c r="DL140" s="27" t="str">
        <f t="shared" ca="1" si="260"/>
        <v>-</v>
      </c>
      <c r="DM140" s="27" t="b">
        <f t="shared" ca="1" si="260"/>
        <v>0</v>
      </c>
      <c r="DN140" s="27" t="b">
        <f t="shared" ca="1" si="260"/>
        <v>1</v>
      </c>
      <c r="DO140" s="27" t="b">
        <f t="shared" ca="1" si="260"/>
        <v>0</v>
      </c>
      <c r="DP140" s="27">
        <f t="shared" ca="1" si="260"/>
        <v>1</v>
      </c>
      <c r="DQ140" s="27" t="str">
        <f t="shared" ca="1" si="260"/>
        <v>-</v>
      </c>
      <c r="DR140" s="27" t="str">
        <f t="shared" ca="1" si="260"/>
        <v>-</v>
      </c>
      <c r="DS140" s="27" t="str">
        <f t="shared" ca="1" si="260"/>
        <v>-</v>
      </c>
      <c r="DT140" s="27" t="str">
        <f t="shared" ca="1" si="260"/>
        <v>-</v>
      </c>
      <c r="DU140" s="27" t="str">
        <f t="shared" ca="1" si="260"/>
        <v>-</v>
      </c>
      <c r="DV140" s="27" t="b">
        <f t="shared" ca="1" si="261"/>
        <v>1</v>
      </c>
      <c r="DW140" s="27" t="str">
        <f t="shared" ca="1" si="261"/>
        <v>-</v>
      </c>
      <c r="DX140" s="27">
        <f t="shared" ca="1" si="261"/>
        <v>0</v>
      </c>
      <c r="DY140" s="27" t="str">
        <f t="shared" ca="1" si="261"/>
        <v>-</v>
      </c>
      <c r="DZ140" s="27" t="str">
        <f t="shared" ca="1" si="261"/>
        <v>-</v>
      </c>
      <c r="EA140" s="27">
        <f t="shared" ca="1" si="261"/>
        <v>500</v>
      </c>
      <c r="EB140" s="27">
        <f t="shared" ca="1" si="261"/>
        <v>500</v>
      </c>
      <c r="EC140" s="27">
        <f t="shared" ca="1" si="261"/>
        <v>1</v>
      </c>
      <c r="ED140" s="27">
        <f t="shared" ca="1" si="261"/>
        <v>0</v>
      </c>
      <c r="EE140" s="27">
        <f t="shared" ca="1" si="261"/>
        <v>1</v>
      </c>
      <c r="EF140" s="27">
        <f t="shared" ca="1" si="262"/>
        <v>1</v>
      </c>
      <c r="EG140" s="27">
        <f t="shared" ca="1" si="262"/>
        <v>0</v>
      </c>
      <c r="EH140" s="27" t="str">
        <f t="shared" ca="1" si="262"/>
        <v>-</v>
      </c>
      <c r="EI140" s="27" t="str">
        <f t="shared" ca="1" si="262"/>
        <v>-</v>
      </c>
      <c r="EJ140" s="27" t="str">
        <f t="shared" ca="1" si="262"/>
        <v>-</v>
      </c>
      <c r="EK140" s="27" t="str">
        <f t="shared" ca="1" si="262"/>
        <v>-</v>
      </c>
      <c r="EL140" s="27">
        <f t="shared" ca="1" si="262"/>
        <v>1</v>
      </c>
      <c r="EM140" s="27">
        <f t="shared" ca="1" si="262"/>
        <v>1</v>
      </c>
      <c r="EN140" s="27">
        <f t="shared" ca="1" si="262"/>
        <v>1</v>
      </c>
      <c r="EO140" s="27">
        <f t="shared" ca="1" si="262"/>
        <v>0</v>
      </c>
      <c r="EP140" s="27" t="str">
        <f t="shared" ca="1" si="262"/>
        <v>-</v>
      </c>
      <c r="EQ140" s="27" t="str">
        <f t="shared" ca="1" si="262"/>
        <v>-</v>
      </c>
      <c r="ER140" s="27">
        <f t="shared" ca="1" si="262"/>
        <v>0</v>
      </c>
      <c r="ES140" s="27">
        <f t="shared" ca="1" si="262"/>
        <v>0</v>
      </c>
      <c r="ET140" s="34">
        <v>0</v>
      </c>
    </row>
    <row r="141" spans="1:150" outlineLevel="3">
      <c r="A141" s="31">
        <f t="shared" si="230"/>
        <v>136</v>
      </c>
      <c r="B141" s="37">
        <f t="shared" ca="1" si="247"/>
        <v>85</v>
      </c>
      <c r="C141">
        <f t="shared" ca="1" si="248"/>
        <v>4</v>
      </c>
      <c r="D141" t="b">
        <f t="shared" ca="1" si="231"/>
        <v>1</v>
      </c>
      <c r="E141" t="b">
        <f t="shared" ca="1" si="231"/>
        <v>0</v>
      </c>
      <c r="F141" t="b">
        <f t="shared" ca="1" si="231"/>
        <v>1</v>
      </c>
      <c r="H141" s="47" t="str">
        <f ca="1">TEXT(LEFT(H140,2)+1,"00")&amp;MID(H140,3,FIND(" ",H140,4)-2)&amp;d.RegionName&amp;IF($CA141&lt;3,"M-M","Mat")&amp;IF($CF141=TRUE,"&amp;BBT","")&amp;IF($DX141&lt;&gt;0,"-mate EL","")&amp;IF($DM141," Aut","")&amp;IF($DN141," Win","")&amp;IF($DO141," Spr","")&amp;" Scan "&amp;$DP141&amp;" (F"&amp;3+IFERROR(1*$AP141,0)&amp;3+IFERROR(1*$AS141,0)&amp;"N"&amp;$AX141&amp;$AY141&amp;")"</f>
        <v>19 Cal CWM M-M&amp;BBT Win Scan 0 (F33N14)</v>
      </c>
      <c r="I141" s="13" t="str">
        <f ca="1">IF(MATCH(H141,H$5:H141,0)=(COUNTA(H$5:H141)),"-","Dup")</f>
        <v>-</v>
      </c>
      <c r="J141" s="27" t="str">
        <f t="shared" ca="1" si="232"/>
        <v>-</v>
      </c>
      <c r="K141" s="27" t="str">
        <f t="shared" ca="1" si="232"/>
        <v>-</v>
      </c>
      <c r="L141" s="50" t="b">
        <f t="shared" ca="1" si="249"/>
        <v>1</v>
      </c>
      <c r="M141" s="50" t="str">
        <f t="shared" ca="1" si="249"/>
        <v>-</v>
      </c>
      <c r="N141" s="50" t="b">
        <f t="shared" ca="1" si="249"/>
        <v>1</v>
      </c>
      <c r="O141" s="50" t="b">
        <f t="shared" ca="1" si="249"/>
        <v>1</v>
      </c>
      <c r="P141" s="50" t="b">
        <f t="shared" ca="1" si="249"/>
        <v>1</v>
      </c>
      <c r="Q141" s="50">
        <f t="shared" ca="1" si="249"/>
        <v>0</v>
      </c>
      <c r="R141" s="50">
        <f t="shared" ca="1" si="249"/>
        <v>0</v>
      </c>
      <c r="S141" s="27" t="str">
        <f t="shared" ca="1" si="251"/>
        <v>-</v>
      </c>
      <c r="T141" s="27" t="str">
        <f t="shared" ca="1" si="251"/>
        <v>-</v>
      </c>
      <c r="U141" s="27" t="str">
        <f t="shared" ca="1" si="251"/>
        <v>-</v>
      </c>
      <c r="V141" s="27">
        <f t="shared" ca="1" si="251"/>
        <v>1</v>
      </c>
      <c r="W141" s="27">
        <f t="shared" ca="1" si="251"/>
        <v>1</v>
      </c>
      <c r="X141" s="27" t="str">
        <f t="shared" ca="1" si="251"/>
        <v>-</v>
      </c>
      <c r="Y141" s="27" t="str">
        <f t="shared" ca="1" si="251"/>
        <v>-</v>
      </c>
      <c r="Z141" s="27" t="str">
        <f t="shared" ca="1" si="251"/>
        <v>-</v>
      </c>
      <c r="AA141" s="27" t="str">
        <f t="shared" ca="1" si="251"/>
        <v>-</v>
      </c>
      <c r="AB141" s="27" t="str">
        <f t="shared" ca="1" si="251"/>
        <v>-</v>
      </c>
      <c r="AC141" s="27">
        <f t="shared" ca="1" si="252"/>
        <v>1</v>
      </c>
      <c r="AD141" s="27" t="str">
        <f t="shared" ca="1" si="252"/>
        <v>-</v>
      </c>
      <c r="AE141" s="27" t="str">
        <f t="shared" ca="1" si="252"/>
        <v>-</v>
      </c>
      <c r="AF141" s="27" t="str">
        <f t="shared" ca="1" si="252"/>
        <v>-</v>
      </c>
      <c r="AG141" s="27" t="str">
        <f t="shared" ca="1" si="252"/>
        <v>-</v>
      </c>
      <c r="AH141" s="27" t="str">
        <f t="shared" ca="1" si="252"/>
        <v>-</v>
      </c>
      <c r="AI141" s="27" t="str">
        <f t="shared" ca="1" si="252"/>
        <v>-</v>
      </c>
      <c r="AJ141" s="27" t="str">
        <f t="shared" ca="1" si="252"/>
        <v>-</v>
      </c>
      <c r="AK141" s="27" t="str">
        <f t="shared" ca="1" si="252"/>
        <v>-</v>
      </c>
      <c r="AL141" s="27" t="str">
        <f t="shared" ca="1" si="252"/>
        <v>-</v>
      </c>
      <c r="AM141" s="27" t="str">
        <f t="shared" ca="1" si="253"/>
        <v>-</v>
      </c>
      <c r="AN141" s="27" t="str">
        <f t="shared" ca="1" si="253"/>
        <v>-</v>
      </c>
      <c r="AO141" s="27" t="str">
        <f t="shared" ca="1" si="253"/>
        <v>-</v>
      </c>
      <c r="AP141" s="27" t="str">
        <f t="shared" ca="1" si="253"/>
        <v>-</v>
      </c>
      <c r="AQ141" s="27" t="str">
        <f t="shared" ca="1" si="253"/>
        <v>-</v>
      </c>
      <c r="AR141" s="27" t="str">
        <f t="shared" ca="1" si="253"/>
        <v>-</v>
      </c>
      <c r="AS141" s="27" t="str">
        <f t="shared" ca="1" si="253"/>
        <v>-</v>
      </c>
      <c r="AT141" s="27" t="str">
        <f t="shared" ca="1" si="253"/>
        <v>-</v>
      </c>
      <c r="AU141" s="27" t="str">
        <f t="shared" ca="1" si="253"/>
        <v>-</v>
      </c>
      <c r="AV141" s="27" t="str">
        <f t="shared" ca="1" si="253"/>
        <v>-</v>
      </c>
      <c r="AW141" s="27" t="str">
        <f t="shared" ca="1" si="253"/>
        <v>-</v>
      </c>
      <c r="AX141" s="50">
        <f t="shared" ca="1" si="263"/>
        <v>1</v>
      </c>
      <c r="AY141" s="50">
        <f t="shared" ca="1" si="263"/>
        <v>4</v>
      </c>
      <c r="AZ141" s="50">
        <f t="shared" ca="1" si="263"/>
        <v>0</v>
      </c>
      <c r="BA141" s="50" t="str">
        <f t="shared" ca="1" si="263"/>
        <v>-</v>
      </c>
      <c r="BB141" s="50" t="str">
        <f t="shared" ca="1" si="263"/>
        <v>-</v>
      </c>
      <c r="BC141" s="50" t="str">
        <f t="shared" ca="1" si="263"/>
        <v>-</v>
      </c>
      <c r="BD141" s="50" t="str">
        <f t="shared" ca="1" si="263"/>
        <v>-</v>
      </c>
      <c r="BE141" s="50" t="str">
        <f t="shared" ca="1" si="263"/>
        <v>-</v>
      </c>
      <c r="BF141" s="50" t="str">
        <f t="shared" ca="1" si="263"/>
        <v>-</v>
      </c>
      <c r="BG141" s="50" t="str">
        <f t="shared" ca="1" si="263"/>
        <v>-</v>
      </c>
      <c r="BH141" s="27">
        <f t="shared" ca="1" si="254"/>
        <v>0.1</v>
      </c>
      <c r="BI141" s="27">
        <f t="shared" ca="1" si="254"/>
        <v>0.5</v>
      </c>
      <c r="BJ141" s="27">
        <f t="shared" ca="1" si="254"/>
        <v>-0.4</v>
      </c>
      <c r="BK141" s="27">
        <f t="shared" ca="1" si="254"/>
        <v>1</v>
      </c>
      <c r="BL141" s="27" t="str">
        <f t="shared" ca="1" si="254"/>
        <v>-</v>
      </c>
      <c r="BM141" s="27" t="str">
        <f t="shared" ca="1" si="254"/>
        <v>-</v>
      </c>
      <c r="BN141" s="27">
        <f t="shared" ca="1" si="255"/>
        <v>0</v>
      </c>
      <c r="BO141" s="27">
        <f t="shared" ca="1" si="255"/>
        <v>0</v>
      </c>
      <c r="BP141" s="27">
        <f t="shared" ca="1" si="255"/>
        <v>0</v>
      </c>
      <c r="BQ141" s="27">
        <f t="shared" ca="1" si="255"/>
        <v>0</v>
      </c>
      <c r="BR141" s="27" t="str">
        <f t="shared" ca="1" si="255"/>
        <v>-</v>
      </c>
      <c r="BS141" s="27" t="str">
        <f t="shared" ca="1" si="255"/>
        <v>-</v>
      </c>
      <c r="BT141" s="27" t="str">
        <f t="shared" ca="1" si="255"/>
        <v>-</v>
      </c>
      <c r="BU141" s="27" t="str">
        <f t="shared" ca="1" si="255"/>
        <v>-</v>
      </c>
      <c r="BV141" s="27" t="str">
        <f t="shared" ca="1" si="255"/>
        <v>-</v>
      </c>
      <c r="BW141" s="27" t="str">
        <f t="shared" ca="1" si="255"/>
        <v>-</v>
      </c>
      <c r="BX141" s="27" t="str">
        <f t="shared" ca="1" si="256"/>
        <v>-</v>
      </c>
      <c r="BY141" s="27" t="str">
        <f t="shared" ca="1" si="256"/>
        <v>-</v>
      </c>
      <c r="BZ141" s="27" t="str">
        <f t="shared" ca="1" si="256"/>
        <v>-</v>
      </c>
      <c r="CA141" s="27">
        <f t="shared" ca="1" si="256"/>
        <v>2</v>
      </c>
      <c r="CB141" s="27" t="str">
        <f t="shared" ca="1" si="256"/>
        <v>-</v>
      </c>
      <c r="CC141" s="27" t="str">
        <f t="shared" ca="1" si="256"/>
        <v>-</v>
      </c>
      <c r="CD141" s="27" t="str">
        <f t="shared" ca="1" si="256"/>
        <v>-</v>
      </c>
      <c r="CE141" s="27" t="str">
        <f t="shared" ca="1" si="256"/>
        <v>-</v>
      </c>
      <c r="CF141" s="27" t="b">
        <f t="shared" ca="1" si="256"/>
        <v>1</v>
      </c>
      <c r="CG141" s="27" t="str">
        <f t="shared" ca="1" si="256"/>
        <v>-</v>
      </c>
      <c r="CH141" s="27">
        <f t="shared" ca="1" si="257"/>
        <v>0</v>
      </c>
      <c r="CI141" s="27" t="str">
        <f t="shared" ca="1" si="257"/>
        <v>-</v>
      </c>
      <c r="CJ141" s="27">
        <f t="shared" ca="1" si="257"/>
        <v>1</v>
      </c>
      <c r="CK141" s="27">
        <f t="shared" ca="1" si="257"/>
        <v>0</v>
      </c>
      <c r="CL141" s="27">
        <f t="shared" ca="1" si="257"/>
        <v>1</v>
      </c>
      <c r="CM141" s="27">
        <f t="shared" ca="1" si="257"/>
        <v>1</v>
      </c>
      <c r="CN141" s="27">
        <f t="shared" ca="1" si="257"/>
        <v>1</v>
      </c>
      <c r="CO141" s="27">
        <f t="shared" ca="1" si="257"/>
        <v>0</v>
      </c>
      <c r="CP141" s="27">
        <f t="shared" ca="1" si="257"/>
        <v>0</v>
      </c>
      <c r="CQ141" s="27">
        <f t="shared" ca="1" si="257"/>
        <v>0</v>
      </c>
      <c r="CR141" s="27">
        <f t="shared" ca="1" si="258"/>
        <v>-0.04</v>
      </c>
      <c r="CS141" s="27">
        <f t="shared" ca="1" si="258"/>
        <v>0.96</v>
      </c>
      <c r="CT141" s="27">
        <f t="shared" ca="1" si="258"/>
        <v>1.8</v>
      </c>
      <c r="CU141" s="27">
        <f t="shared" ca="1" si="258"/>
        <v>0.64</v>
      </c>
      <c r="CV141" s="27">
        <f t="shared" ca="1" si="258"/>
        <v>0.21</v>
      </c>
      <c r="CW141" s="27">
        <f t="shared" ca="1" si="258"/>
        <v>0.19</v>
      </c>
      <c r="CX141" s="27">
        <f t="shared" ca="1" si="258"/>
        <v>0</v>
      </c>
      <c r="CY141" s="27">
        <f t="shared" ca="1" si="258"/>
        <v>1</v>
      </c>
      <c r="CZ141" s="27">
        <f t="shared" ca="1" si="258"/>
        <v>0</v>
      </c>
      <c r="DA141" s="27">
        <f t="shared" ca="1" si="258"/>
        <v>0</v>
      </c>
      <c r="DB141" s="27">
        <f t="shared" ca="1" si="259"/>
        <v>0</v>
      </c>
      <c r="DC141" s="27">
        <f t="shared" ca="1" si="259"/>
        <v>0</v>
      </c>
      <c r="DD141" s="27">
        <f t="shared" ca="1" si="259"/>
        <v>0</v>
      </c>
      <c r="DE141" s="27">
        <f t="shared" ca="1" si="259"/>
        <v>0</v>
      </c>
      <c r="DF141" s="27">
        <f t="shared" ca="1" si="259"/>
        <v>0</v>
      </c>
      <c r="DG141" s="27" t="str">
        <f t="shared" ca="1" si="259"/>
        <v>-</v>
      </c>
      <c r="DH141" s="27" t="str">
        <f t="shared" ca="1" si="259"/>
        <v>-</v>
      </c>
      <c r="DI141" s="27" t="str">
        <f t="shared" ca="1" si="259"/>
        <v>-</v>
      </c>
      <c r="DJ141" s="27" t="str">
        <f t="shared" ca="1" si="259"/>
        <v>-</v>
      </c>
      <c r="DK141" s="27" t="str">
        <f t="shared" ca="1" si="259"/>
        <v>-</v>
      </c>
      <c r="DL141" s="27" t="str">
        <f t="shared" ca="1" si="260"/>
        <v>-</v>
      </c>
      <c r="DM141" s="27" t="b">
        <f t="shared" ca="1" si="260"/>
        <v>0</v>
      </c>
      <c r="DN141" s="27" t="b">
        <f t="shared" ca="1" si="260"/>
        <v>1</v>
      </c>
      <c r="DO141" s="27" t="b">
        <f t="shared" ca="1" si="260"/>
        <v>0</v>
      </c>
      <c r="DP141" s="27">
        <f t="shared" ca="1" si="260"/>
        <v>0</v>
      </c>
      <c r="DQ141" s="27" t="str">
        <f t="shared" ca="1" si="260"/>
        <v>-</v>
      </c>
      <c r="DR141" s="27" t="str">
        <f t="shared" ca="1" si="260"/>
        <v>-</v>
      </c>
      <c r="DS141" s="27" t="str">
        <f t="shared" ca="1" si="260"/>
        <v>-</v>
      </c>
      <c r="DT141" s="27" t="str">
        <f t="shared" ca="1" si="260"/>
        <v>-</v>
      </c>
      <c r="DU141" s="27" t="str">
        <f t="shared" ca="1" si="260"/>
        <v>-</v>
      </c>
      <c r="DV141" s="27" t="b">
        <f t="shared" ca="1" si="261"/>
        <v>1</v>
      </c>
      <c r="DW141" s="27" t="str">
        <f t="shared" ca="1" si="261"/>
        <v>-</v>
      </c>
      <c r="DX141" s="27">
        <f t="shared" ca="1" si="261"/>
        <v>0</v>
      </c>
      <c r="DY141" s="27" t="str">
        <f t="shared" ca="1" si="261"/>
        <v>-</v>
      </c>
      <c r="DZ141" s="27" t="str">
        <f t="shared" ca="1" si="261"/>
        <v>-</v>
      </c>
      <c r="EA141" s="27">
        <f t="shared" ca="1" si="261"/>
        <v>500</v>
      </c>
      <c r="EB141" s="27">
        <f t="shared" ca="1" si="261"/>
        <v>500</v>
      </c>
      <c r="EC141" s="27">
        <f t="shared" ca="1" si="261"/>
        <v>1</v>
      </c>
      <c r="ED141" s="27">
        <f t="shared" ca="1" si="261"/>
        <v>0</v>
      </c>
      <c r="EE141" s="27">
        <f t="shared" ca="1" si="261"/>
        <v>1</v>
      </c>
      <c r="EF141" s="27">
        <f t="shared" ca="1" si="262"/>
        <v>1</v>
      </c>
      <c r="EG141" s="27">
        <f t="shared" ca="1" si="262"/>
        <v>0</v>
      </c>
      <c r="EH141" s="27" t="str">
        <f t="shared" ca="1" si="262"/>
        <v>-</v>
      </c>
      <c r="EI141" s="27" t="str">
        <f t="shared" ca="1" si="262"/>
        <v>-</v>
      </c>
      <c r="EJ141" s="27" t="str">
        <f t="shared" ca="1" si="262"/>
        <v>-</v>
      </c>
      <c r="EK141" s="27" t="str">
        <f t="shared" ca="1" si="262"/>
        <v>-</v>
      </c>
      <c r="EL141" s="27">
        <f t="shared" ca="1" si="262"/>
        <v>1</v>
      </c>
      <c r="EM141" s="27">
        <f t="shared" ca="1" si="262"/>
        <v>1</v>
      </c>
      <c r="EN141" s="27">
        <f t="shared" ca="1" si="262"/>
        <v>1</v>
      </c>
      <c r="EO141" s="27">
        <f t="shared" ca="1" si="262"/>
        <v>0</v>
      </c>
      <c r="EP141" s="27" t="str">
        <f t="shared" ca="1" si="262"/>
        <v>-</v>
      </c>
      <c r="EQ141" s="27" t="str">
        <f t="shared" ca="1" si="262"/>
        <v>-</v>
      </c>
      <c r="ER141" s="27">
        <f t="shared" ca="1" si="262"/>
        <v>0</v>
      </c>
      <c r="ES141" s="27">
        <f t="shared" ca="1" si="262"/>
        <v>0</v>
      </c>
      <c r="ET141" s="34">
        <v>0</v>
      </c>
    </row>
    <row r="142" spans="1:150" outlineLevel="3">
      <c r="A142" s="31">
        <f t="shared" si="230"/>
        <v>137</v>
      </c>
      <c r="B142" s="37">
        <f t="shared" ca="1" si="247"/>
        <v>86</v>
      </c>
      <c r="C142">
        <f t="shared" ca="1" si="248"/>
        <v>4</v>
      </c>
      <c r="D142" t="b">
        <f t="shared" ref="D142:F161" ca="1" si="264">OFFSET(D$5,$B142,0)</f>
        <v>0</v>
      </c>
      <c r="E142" t="b">
        <f t="shared" ca="1" si="264"/>
        <v>0</v>
      </c>
      <c r="F142" t="b">
        <f t="shared" ca="1" si="264"/>
        <v>0</v>
      </c>
      <c r="H142" s="47" t="str">
        <f ca="1">TEXT(LEFT(H141,2)+1,"00")&amp;MID(H141,3,FIND(" ",H141,4)-2)&amp;d.RegionName&amp;IF($CA142&lt;3,"M-M","Mat")&amp;IF($CF142=TRUE,"&amp;BBT","")&amp;IF($DX142&lt;&gt;0,"-mate EL","")&amp;IF($DM142," Aut","")&amp;IF($DN142," Win","")&amp;IF($DO142," Spr","")&amp;" Scan "&amp;$DP142&amp;" (F"&amp;3+IFERROR(1*$AP142,0)&amp;3+IFERROR(1*$AS142,0)&amp;"N"&amp;$AX142&amp;$AY142&amp;")"</f>
        <v>20 Cal CWM M-M&amp;BBT Spr Scan 3 (F33N14)</v>
      </c>
      <c r="I142" s="13" t="str">
        <f ca="1">IF(MATCH(H142,H$5:H142,0)=(COUNTA(H$5:H142)),"-","Dup")</f>
        <v>-</v>
      </c>
      <c r="J142" s="27" t="str">
        <f t="shared" ref="J142:K161" ca="1" si="265">OFFSET(J$5,$B142,0)</f>
        <v>-</v>
      </c>
      <c r="K142" s="27" t="str">
        <f t="shared" ca="1" si="265"/>
        <v>-</v>
      </c>
      <c r="L142" s="50" t="b">
        <f t="shared" ca="1" si="249"/>
        <v>1</v>
      </c>
      <c r="M142" s="50" t="str">
        <f t="shared" ca="1" si="249"/>
        <v>-</v>
      </c>
      <c r="N142" s="50" t="b">
        <f t="shared" ca="1" si="249"/>
        <v>1</v>
      </c>
      <c r="O142" s="50" t="b">
        <f t="shared" ca="1" si="249"/>
        <v>1</v>
      </c>
      <c r="P142" s="50" t="b">
        <f t="shared" ca="1" si="249"/>
        <v>1</v>
      </c>
      <c r="Q142" s="50">
        <f t="shared" ca="1" si="249"/>
        <v>0</v>
      </c>
      <c r="R142" s="50">
        <f t="shared" ca="1" si="249"/>
        <v>0</v>
      </c>
      <c r="S142" s="27" t="str">
        <f t="shared" ref="S142:AB151" ca="1" si="266">OFFSET(S$5,$B142,0)</f>
        <v>-</v>
      </c>
      <c r="T142" s="27" t="str">
        <f t="shared" ca="1" si="266"/>
        <v>-</v>
      </c>
      <c r="U142" s="27" t="str">
        <f t="shared" ca="1" si="266"/>
        <v>-</v>
      </c>
      <c r="V142" s="27">
        <f t="shared" ca="1" si="266"/>
        <v>1</v>
      </c>
      <c r="W142" s="27">
        <f t="shared" ca="1" si="266"/>
        <v>1</v>
      </c>
      <c r="X142" s="27" t="str">
        <f t="shared" ca="1" si="266"/>
        <v>-</v>
      </c>
      <c r="Y142" s="27" t="str">
        <f t="shared" ca="1" si="266"/>
        <v>-</v>
      </c>
      <c r="Z142" s="27" t="str">
        <f t="shared" ca="1" si="266"/>
        <v>-</v>
      </c>
      <c r="AA142" s="27" t="str">
        <f t="shared" ca="1" si="266"/>
        <v>-</v>
      </c>
      <c r="AB142" s="27" t="str">
        <f t="shared" ca="1" si="266"/>
        <v>-</v>
      </c>
      <c r="AC142" s="27">
        <f t="shared" ref="AC142:AL151" ca="1" si="267">OFFSET(AC$5,$B142,0)</f>
        <v>1</v>
      </c>
      <c r="AD142" s="27" t="str">
        <f t="shared" ca="1" si="267"/>
        <v>-</v>
      </c>
      <c r="AE142" s="27" t="str">
        <f t="shared" ca="1" si="267"/>
        <v>-</v>
      </c>
      <c r="AF142" s="27" t="str">
        <f t="shared" ca="1" si="267"/>
        <v>-</v>
      </c>
      <c r="AG142" s="27" t="str">
        <f t="shared" ca="1" si="267"/>
        <v>-</v>
      </c>
      <c r="AH142" s="27" t="str">
        <f t="shared" ca="1" si="267"/>
        <v>-</v>
      </c>
      <c r="AI142" s="27" t="str">
        <f t="shared" ca="1" si="267"/>
        <v>-</v>
      </c>
      <c r="AJ142" s="27" t="str">
        <f t="shared" ca="1" si="267"/>
        <v>-</v>
      </c>
      <c r="AK142" s="27" t="str">
        <f t="shared" ca="1" si="267"/>
        <v>-</v>
      </c>
      <c r="AL142" s="27" t="str">
        <f t="shared" ca="1" si="267"/>
        <v>-</v>
      </c>
      <c r="AM142" s="27" t="str">
        <f t="shared" ref="AM142:AW151" ca="1" si="268">OFFSET(AM$5,$B142,0)</f>
        <v>-</v>
      </c>
      <c r="AN142" s="27" t="str">
        <f t="shared" ca="1" si="268"/>
        <v>-</v>
      </c>
      <c r="AO142" s="27" t="str">
        <f t="shared" ca="1" si="268"/>
        <v>-</v>
      </c>
      <c r="AP142" s="27" t="str">
        <f t="shared" ca="1" si="268"/>
        <v>-</v>
      </c>
      <c r="AQ142" s="27" t="str">
        <f t="shared" ca="1" si="268"/>
        <v>-</v>
      </c>
      <c r="AR142" s="27" t="str">
        <f t="shared" ca="1" si="268"/>
        <v>-</v>
      </c>
      <c r="AS142" s="27" t="str">
        <f t="shared" ca="1" si="268"/>
        <v>-</v>
      </c>
      <c r="AT142" s="27" t="str">
        <f t="shared" ca="1" si="268"/>
        <v>-</v>
      </c>
      <c r="AU142" s="27" t="str">
        <f t="shared" ca="1" si="268"/>
        <v>-</v>
      </c>
      <c r="AV142" s="27" t="str">
        <f t="shared" ca="1" si="268"/>
        <v>-</v>
      </c>
      <c r="AW142" s="27" t="str">
        <f t="shared" ca="1" si="268"/>
        <v>-</v>
      </c>
      <c r="AX142" s="50">
        <f t="shared" ca="1" si="263"/>
        <v>1</v>
      </c>
      <c r="AY142" s="50">
        <f t="shared" ca="1" si="263"/>
        <v>4</v>
      </c>
      <c r="AZ142" s="50">
        <f t="shared" ca="1" si="263"/>
        <v>0</v>
      </c>
      <c r="BA142" s="50" t="str">
        <f t="shared" ca="1" si="263"/>
        <v>-</v>
      </c>
      <c r="BB142" s="50" t="str">
        <f t="shared" ca="1" si="263"/>
        <v>-</v>
      </c>
      <c r="BC142" s="50" t="str">
        <f t="shared" ca="1" si="263"/>
        <v>-</v>
      </c>
      <c r="BD142" s="50" t="str">
        <f t="shared" ca="1" si="263"/>
        <v>-</v>
      </c>
      <c r="BE142" s="50" t="str">
        <f t="shared" ca="1" si="263"/>
        <v>-</v>
      </c>
      <c r="BF142" s="50" t="str">
        <f t="shared" ca="1" si="263"/>
        <v>-</v>
      </c>
      <c r="BG142" s="50" t="str">
        <f t="shared" ca="1" si="263"/>
        <v>-</v>
      </c>
      <c r="BH142" s="27">
        <f t="shared" ref="BH142:BM151" ca="1" si="269">OFFSET(BH$5,$B142,0)</f>
        <v>0.3</v>
      </c>
      <c r="BI142" s="27">
        <f t="shared" ca="1" si="269"/>
        <v>0.7</v>
      </c>
      <c r="BJ142" s="27">
        <f t="shared" ca="1" si="269"/>
        <v>-0.2</v>
      </c>
      <c r="BK142" s="27">
        <f t="shared" ca="1" si="269"/>
        <v>1.4</v>
      </c>
      <c r="BL142" s="27" t="str">
        <f t="shared" ca="1" si="269"/>
        <v>-</v>
      </c>
      <c r="BM142" s="27" t="str">
        <f t="shared" ca="1" si="269"/>
        <v>-</v>
      </c>
      <c r="BN142" s="27">
        <f t="shared" ref="BN142:BW151" ca="1" si="270">OFFSET(BN$5,$B142,0)</f>
        <v>0</v>
      </c>
      <c r="BO142" s="27">
        <f t="shared" ca="1" si="270"/>
        <v>0</v>
      </c>
      <c r="BP142" s="27">
        <f t="shared" ca="1" si="270"/>
        <v>0</v>
      </c>
      <c r="BQ142" s="27">
        <f t="shared" ca="1" si="270"/>
        <v>0</v>
      </c>
      <c r="BR142" s="27" t="str">
        <f t="shared" ca="1" si="270"/>
        <v>-</v>
      </c>
      <c r="BS142" s="27" t="str">
        <f t="shared" ca="1" si="270"/>
        <v>-</v>
      </c>
      <c r="BT142" s="27" t="str">
        <f t="shared" ca="1" si="270"/>
        <v>-</v>
      </c>
      <c r="BU142" s="27" t="str">
        <f t="shared" ca="1" si="270"/>
        <v>-</v>
      </c>
      <c r="BV142" s="27" t="str">
        <f t="shared" ca="1" si="270"/>
        <v>-</v>
      </c>
      <c r="BW142" s="27" t="str">
        <f t="shared" ca="1" si="270"/>
        <v>-</v>
      </c>
      <c r="BX142" s="27" t="str">
        <f t="shared" ref="BX142:CG151" ca="1" si="271">OFFSET(BX$5,$B142,0)</f>
        <v>-</v>
      </c>
      <c r="BY142" s="27" t="str">
        <f t="shared" ca="1" si="271"/>
        <v>-</v>
      </c>
      <c r="BZ142" s="27" t="str">
        <f t="shared" ca="1" si="271"/>
        <v>-</v>
      </c>
      <c r="CA142" s="27">
        <f t="shared" ca="1" si="271"/>
        <v>2</v>
      </c>
      <c r="CB142" s="27" t="str">
        <f t="shared" ca="1" si="271"/>
        <v>-</v>
      </c>
      <c r="CC142" s="27" t="str">
        <f t="shared" ca="1" si="271"/>
        <v>-</v>
      </c>
      <c r="CD142" s="27" t="str">
        <f t="shared" ca="1" si="271"/>
        <v>-</v>
      </c>
      <c r="CE142" s="27" t="str">
        <f t="shared" ca="1" si="271"/>
        <v>-</v>
      </c>
      <c r="CF142" s="27" t="b">
        <f t="shared" ca="1" si="271"/>
        <v>1</v>
      </c>
      <c r="CG142" s="27" t="str">
        <f t="shared" ca="1" si="271"/>
        <v>-</v>
      </c>
      <c r="CH142" s="27">
        <f t="shared" ref="CH142:CQ151" ca="1" si="272">OFFSET(CH$5,$B142,0)</f>
        <v>0</v>
      </c>
      <c r="CI142" s="27" t="str">
        <f t="shared" ca="1" si="272"/>
        <v>-</v>
      </c>
      <c r="CJ142" s="27">
        <f t="shared" ca="1" si="272"/>
        <v>1</v>
      </c>
      <c r="CK142" s="27">
        <f t="shared" ca="1" si="272"/>
        <v>0</v>
      </c>
      <c r="CL142" s="27">
        <f t="shared" ca="1" si="272"/>
        <v>1</v>
      </c>
      <c r="CM142" s="27">
        <f t="shared" ca="1" si="272"/>
        <v>1</v>
      </c>
      <c r="CN142" s="27">
        <f t="shared" ca="1" si="272"/>
        <v>1</v>
      </c>
      <c r="CO142" s="27">
        <f t="shared" ca="1" si="272"/>
        <v>0</v>
      </c>
      <c r="CP142" s="27">
        <f t="shared" ca="1" si="272"/>
        <v>0</v>
      </c>
      <c r="CQ142" s="27">
        <f t="shared" ca="1" si="272"/>
        <v>0</v>
      </c>
      <c r="CR142" s="27">
        <f t="shared" ref="CR142:DA151" ca="1" si="273">OFFSET(CR$5,$B142,0)</f>
        <v>-0.04</v>
      </c>
      <c r="CS142" s="27">
        <f t="shared" ca="1" si="273"/>
        <v>0.96</v>
      </c>
      <c r="CT142" s="27">
        <f t="shared" ca="1" si="273"/>
        <v>1.8</v>
      </c>
      <c r="CU142" s="27">
        <f t="shared" ca="1" si="273"/>
        <v>0.64</v>
      </c>
      <c r="CV142" s="27">
        <f t="shared" ca="1" si="273"/>
        <v>0.21</v>
      </c>
      <c r="CW142" s="27">
        <f t="shared" ca="1" si="273"/>
        <v>0.19</v>
      </c>
      <c r="CX142" s="27">
        <f t="shared" ca="1" si="273"/>
        <v>0</v>
      </c>
      <c r="CY142" s="27">
        <f t="shared" ca="1" si="273"/>
        <v>1</v>
      </c>
      <c r="CZ142" s="27">
        <f t="shared" ca="1" si="273"/>
        <v>0</v>
      </c>
      <c r="DA142" s="27">
        <f t="shared" ca="1" si="273"/>
        <v>0</v>
      </c>
      <c r="DB142" s="27">
        <f t="shared" ref="DB142:DK151" ca="1" si="274">OFFSET(DB$5,$B142,0)</f>
        <v>0</v>
      </c>
      <c r="DC142" s="27">
        <f t="shared" ca="1" si="274"/>
        <v>0</v>
      </c>
      <c r="DD142" s="27">
        <f t="shared" ca="1" si="274"/>
        <v>0</v>
      </c>
      <c r="DE142" s="27">
        <f t="shared" ca="1" si="274"/>
        <v>0</v>
      </c>
      <c r="DF142" s="27">
        <f t="shared" ca="1" si="274"/>
        <v>0</v>
      </c>
      <c r="DG142" s="27" t="str">
        <f t="shared" ca="1" si="274"/>
        <v>-</v>
      </c>
      <c r="DH142" s="27" t="str">
        <f t="shared" ca="1" si="274"/>
        <v>-</v>
      </c>
      <c r="DI142" s="27" t="str">
        <f t="shared" ca="1" si="274"/>
        <v>-</v>
      </c>
      <c r="DJ142" s="27" t="str">
        <f t="shared" ca="1" si="274"/>
        <v>-</v>
      </c>
      <c r="DK142" s="27" t="str">
        <f t="shared" ca="1" si="274"/>
        <v>-</v>
      </c>
      <c r="DL142" s="27" t="str">
        <f t="shared" ref="DL142:DU151" ca="1" si="275">OFFSET(DL$5,$B142,0)</f>
        <v>-</v>
      </c>
      <c r="DM142" s="27" t="b">
        <f t="shared" ca="1" si="275"/>
        <v>0</v>
      </c>
      <c r="DN142" s="27" t="b">
        <f t="shared" ca="1" si="275"/>
        <v>0</v>
      </c>
      <c r="DO142" s="27" t="b">
        <f t="shared" ca="1" si="275"/>
        <v>1</v>
      </c>
      <c r="DP142" s="27">
        <f t="shared" ca="1" si="275"/>
        <v>3</v>
      </c>
      <c r="DQ142" s="27" t="str">
        <f t="shared" ca="1" si="275"/>
        <v>-</v>
      </c>
      <c r="DR142" s="27" t="str">
        <f t="shared" ca="1" si="275"/>
        <v>-</v>
      </c>
      <c r="DS142" s="27" t="str">
        <f t="shared" ca="1" si="275"/>
        <v>-</v>
      </c>
      <c r="DT142" s="27" t="str">
        <f t="shared" ca="1" si="275"/>
        <v>-</v>
      </c>
      <c r="DU142" s="27" t="str">
        <f t="shared" ca="1" si="275"/>
        <v>-</v>
      </c>
      <c r="DV142" s="27" t="b">
        <f t="shared" ref="DV142:EE151" ca="1" si="276">OFFSET(DV$5,$B142,0)</f>
        <v>1</v>
      </c>
      <c r="DW142" s="27" t="str">
        <f t="shared" ca="1" si="276"/>
        <v>-</v>
      </c>
      <c r="DX142" s="27">
        <f t="shared" ca="1" si="276"/>
        <v>0</v>
      </c>
      <c r="DY142" s="27" t="str">
        <f t="shared" ca="1" si="276"/>
        <v>-</v>
      </c>
      <c r="DZ142" s="27" t="str">
        <f t="shared" ca="1" si="276"/>
        <v>-</v>
      </c>
      <c r="EA142" s="27">
        <f t="shared" ca="1" si="276"/>
        <v>500</v>
      </c>
      <c r="EB142" s="27">
        <f t="shared" ca="1" si="276"/>
        <v>500</v>
      </c>
      <c r="EC142" s="27">
        <f t="shared" ca="1" si="276"/>
        <v>1</v>
      </c>
      <c r="ED142" s="27">
        <f t="shared" ca="1" si="276"/>
        <v>0</v>
      </c>
      <c r="EE142" s="27">
        <f t="shared" ca="1" si="276"/>
        <v>1</v>
      </c>
      <c r="EF142" s="27">
        <f t="shared" ref="EF142:ES151" ca="1" si="277">OFFSET(EF$5,$B142,0)</f>
        <v>1</v>
      </c>
      <c r="EG142" s="27">
        <f t="shared" ca="1" si="277"/>
        <v>0</v>
      </c>
      <c r="EH142" s="27" t="str">
        <f t="shared" ca="1" si="277"/>
        <v>-</v>
      </c>
      <c r="EI142" s="27" t="str">
        <f t="shared" ca="1" si="277"/>
        <v>-</v>
      </c>
      <c r="EJ142" s="27" t="str">
        <f t="shared" ca="1" si="277"/>
        <v>-</v>
      </c>
      <c r="EK142" s="27" t="str">
        <f t="shared" ca="1" si="277"/>
        <v>-</v>
      </c>
      <c r="EL142" s="27">
        <f t="shared" ca="1" si="277"/>
        <v>1</v>
      </c>
      <c r="EM142" s="27">
        <f t="shared" ca="1" si="277"/>
        <v>1</v>
      </c>
      <c r="EN142" s="27">
        <f t="shared" ca="1" si="277"/>
        <v>1</v>
      </c>
      <c r="EO142" s="27">
        <f t="shared" ca="1" si="277"/>
        <v>0</v>
      </c>
      <c r="EP142" s="27" t="str">
        <f t="shared" ca="1" si="277"/>
        <v>-</v>
      </c>
      <c r="EQ142" s="27" t="str">
        <f t="shared" ca="1" si="277"/>
        <v>-</v>
      </c>
      <c r="ER142" s="27">
        <f t="shared" ca="1" si="277"/>
        <v>0</v>
      </c>
      <c r="ES142" s="27">
        <f t="shared" ca="1" si="277"/>
        <v>0</v>
      </c>
      <c r="ET142" s="34">
        <v>0</v>
      </c>
    </row>
    <row r="143" spans="1:150" outlineLevel="3">
      <c r="A143" s="31">
        <f t="shared" si="230"/>
        <v>138</v>
      </c>
      <c r="B143" s="37">
        <f t="shared" ca="1" si="247"/>
        <v>87</v>
      </c>
      <c r="C143">
        <f t="shared" ca="1" si="248"/>
        <v>4</v>
      </c>
      <c r="D143" t="b">
        <f t="shared" ca="1" si="264"/>
        <v>1</v>
      </c>
      <c r="E143" t="b">
        <f t="shared" ca="1" si="264"/>
        <v>0</v>
      </c>
      <c r="F143" t="b">
        <f t="shared" ca="1" si="264"/>
        <v>1</v>
      </c>
      <c r="H143" s="47" t="str">
        <f ca="1">TEXT(LEFT(H142,2)+1,"00")&amp;MID(H142,3,FIND(" ",H142,4)-2)&amp;d.RegionName&amp;IF($CA143&lt;3,"M-M","Mat")&amp;IF($CF143=TRUE,"&amp;BBT","")&amp;IF($DX143&lt;&gt;0,"-mate EL","")&amp;IF($DM143," Aut","")&amp;IF($DN143," Win","")&amp;IF($DO143," Spr","")&amp;" Scan "&amp;$DP143&amp;" (F"&amp;3+IFERROR(1*$AP143,0)&amp;3+IFERROR(1*$AS143,0)&amp;"N"&amp;$AX143&amp;$AY143&amp;")"</f>
        <v>21 Cal CWM M-M&amp;BBT Spr Scan 2 (F33N14)</v>
      </c>
      <c r="I143" s="13" t="str">
        <f ca="1">IF(MATCH(H143,H$5:H143,0)=(COUNTA(H$5:H143)),"-","Dup")</f>
        <v>-</v>
      </c>
      <c r="J143" s="27" t="str">
        <f t="shared" ca="1" si="265"/>
        <v>-</v>
      </c>
      <c r="K143" s="27" t="str">
        <f t="shared" ca="1" si="265"/>
        <v>-</v>
      </c>
      <c r="L143" s="50" t="b">
        <f t="shared" ca="1" si="249"/>
        <v>1</v>
      </c>
      <c r="M143" s="50" t="str">
        <f t="shared" ca="1" si="249"/>
        <v>-</v>
      </c>
      <c r="N143" s="50" t="b">
        <f t="shared" ca="1" si="249"/>
        <v>1</v>
      </c>
      <c r="O143" s="50" t="b">
        <f t="shared" ca="1" si="249"/>
        <v>1</v>
      </c>
      <c r="P143" s="50" t="b">
        <f t="shared" ca="1" si="249"/>
        <v>1</v>
      </c>
      <c r="Q143" s="50">
        <f t="shared" ca="1" si="249"/>
        <v>0</v>
      </c>
      <c r="R143" s="50">
        <f t="shared" ca="1" si="249"/>
        <v>0</v>
      </c>
      <c r="S143" s="27" t="str">
        <f t="shared" ca="1" si="266"/>
        <v>-</v>
      </c>
      <c r="T143" s="27" t="str">
        <f t="shared" ca="1" si="266"/>
        <v>-</v>
      </c>
      <c r="U143" s="27" t="str">
        <f t="shared" ca="1" si="266"/>
        <v>-</v>
      </c>
      <c r="V143" s="27">
        <f t="shared" ca="1" si="266"/>
        <v>1</v>
      </c>
      <c r="W143" s="27">
        <f t="shared" ca="1" si="266"/>
        <v>1</v>
      </c>
      <c r="X143" s="27" t="str">
        <f t="shared" ca="1" si="266"/>
        <v>-</v>
      </c>
      <c r="Y143" s="27" t="str">
        <f t="shared" ca="1" si="266"/>
        <v>-</v>
      </c>
      <c r="Z143" s="27" t="str">
        <f t="shared" ca="1" si="266"/>
        <v>-</v>
      </c>
      <c r="AA143" s="27" t="str">
        <f t="shared" ca="1" si="266"/>
        <v>-</v>
      </c>
      <c r="AB143" s="27" t="str">
        <f t="shared" ca="1" si="266"/>
        <v>-</v>
      </c>
      <c r="AC143" s="27">
        <f t="shared" ca="1" si="267"/>
        <v>1</v>
      </c>
      <c r="AD143" s="27" t="str">
        <f t="shared" ca="1" si="267"/>
        <v>-</v>
      </c>
      <c r="AE143" s="27" t="str">
        <f t="shared" ca="1" si="267"/>
        <v>-</v>
      </c>
      <c r="AF143" s="27" t="str">
        <f t="shared" ca="1" si="267"/>
        <v>-</v>
      </c>
      <c r="AG143" s="27" t="str">
        <f t="shared" ca="1" si="267"/>
        <v>-</v>
      </c>
      <c r="AH143" s="27" t="str">
        <f t="shared" ca="1" si="267"/>
        <v>-</v>
      </c>
      <c r="AI143" s="27" t="str">
        <f t="shared" ca="1" si="267"/>
        <v>-</v>
      </c>
      <c r="AJ143" s="27" t="str">
        <f t="shared" ca="1" si="267"/>
        <v>-</v>
      </c>
      <c r="AK143" s="27" t="str">
        <f t="shared" ca="1" si="267"/>
        <v>-</v>
      </c>
      <c r="AL143" s="27" t="str">
        <f t="shared" ca="1" si="267"/>
        <v>-</v>
      </c>
      <c r="AM143" s="27" t="str">
        <f t="shared" ca="1" si="268"/>
        <v>-</v>
      </c>
      <c r="AN143" s="27" t="str">
        <f t="shared" ca="1" si="268"/>
        <v>-</v>
      </c>
      <c r="AO143" s="27" t="str">
        <f t="shared" ca="1" si="268"/>
        <v>-</v>
      </c>
      <c r="AP143" s="27" t="str">
        <f t="shared" ca="1" si="268"/>
        <v>-</v>
      </c>
      <c r="AQ143" s="27" t="str">
        <f t="shared" ca="1" si="268"/>
        <v>-</v>
      </c>
      <c r="AR143" s="27" t="str">
        <f t="shared" ca="1" si="268"/>
        <v>-</v>
      </c>
      <c r="AS143" s="27" t="str">
        <f t="shared" ca="1" si="268"/>
        <v>-</v>
      </c>
      <c r="AT143" s="27" t="str">
        <f t="shared" ca="1" si="268"/>
        <v>-</v>
      </c>
      <c r="AU143" s="27" t="str">
        <f t="shared" ca="1" si="268"/>
        <v>-</v>
      </c>
      <c r="AV143" s="27" t="str">
        <f t="shared" ca="1" si="268"/>
        <v>-</v>
      </c>
      <c r="AW143" s="27" t="str">
        <f t="shared" ca="1" si="268"/>
        <v>-</v>
      </c>
      <c r="AX143" s="50">
        <f t="shared" ca="1" si="263"/>
        <v>1</v>
      </c>
      <c r="AY143" s="50">
        <f t="shared" ca="1" si="263"/>
        <v>4</v>
      </c>
      <c r="AZ143" s="50">
        <f t="shared" ca="1" si="263"/>
        <v>0</v>
      </c>
      <c r="BA143" s="50" t="str">
        <f t="shared" ca="1" si="263"/>
        <v>-</v>
      </c>
      <c r="BB143" s="50" t="str">
        <f t="shared" ca="1" si="263"/>
        <v>-</v>
      </c>
      <c r="BC143" s="50" t="str">
        <f t="shared" ca="1" si="263"/>
        <v>-</v>
      </c>
      <c r="BD143" s="50" t="str">
        <f t="shared" ca="1" si="263"/>
        <v>-</v>
      </c>
      <c r="BE143" s="50" t="str">
        <f t="shared" ca="1" si="263"/>
        <v>-</v>
      </c>
      <c r="BF143" s="50" t="str">
        <f t="shared" ca="1" si="263"/>
        <v>-</v>
      </c>
      <c r="BG143" s="50" t="str">
        <f t="shared" ca="1" si="263"/>
        <v>-</v>
      </c>
      <c r="BH143" s="27">
        <f t="shared" ca="1" si="269"/>
        <v>0.3</v>
      </c>
      <c r="BI143" s="27">
        <f t="shared" ca="1" si="269"/>
        <v>0.7</v>
      </c>
      <c r="BJ143" s="27">
        <f t="shared" ca="1" si="269"/>
        <v>-0.2</v>
      </c>
      <c r="BK143" s="27">
        <f t="shared" ca="1" si="269"/>
        <v>1.4</v>
      </c>
      <c r="BL143" s="27" t="str">
        <f t="shared" ca="1" si="269"/>
        <v>-</v>
      </c>
      <c r="BM143" s="27" t="str">
        <f t="shared" ca="1" si="269"/>
        <v>-</v>
      </c>
      <c r="BN143" s="27">
        <f t="shared" ca="1" si="270"/>
        <v>0</v>
      </c>
      <c r="BO143" s="27">
        <f t="shared" ca="1" si="270"/>
        <v>0</v>
      </c>
      <c r="BP143" s="27">
        <f t="shared" ca="1" si="270"/>
        <v>0</v>
      </c>
      <c r="BQ143" s="27">
        <f t="shared" ca="1" si="270"/>
        <v>0</v>
      </c>
      <c r="BR143" s="27" t="str">
        <f t="shared" ca="1" si="270"/>
        <v>-</v>
      </c>
      <c r="BS143" s="27" t="str">
        <f t="shared" ca="1" si="270"/>
        <v>-</v>
      </c>
      <c r="BT143" s="27" t="str">
        <f t="shared" ca="1" si="270"/>
        <v>-</v>
      </c>
      <c r="BU143" s="27" t="str">
        <f t="shared" ca="1" si="270"/>
        <v>-</v>
      </c>
      <c r="BV143" s="27" t="str">
        <f t="shared" ca="1" si="270"/>
        <v>-</v>
      </c>
      <c r="BW143" s="27" t="str">
        <f t="shared" ca="1" si="270"/>
        <v>-</v>
      </c>
      <c r="BX143" s="27" t="str">
        <f t="shared" ca="1" si="271"/>
        <v>-</v>
      </c>
      <c r="BY143" s="27" t="str">
        <f t="shared" ca="1" si="271"/>
        <v>-</v>
      </c>
      <c r="BZ143" s="27" t="str">
        <f t="shared" ca="1" si="271"/>
        <v>-</v>
      </c>
      <c r="CA143" s="27">
        <f t="shared" ca="1" si="271"/>
        <v>2</v>
      </c>
      <c r="CB143" s="27" t="str">
        <f t="shared" ca="1" si="271"/>
        <v>-</v>
      </c>
      <c r="CC143" s="27" t="str">
        <f t="shared" ca="1" si="271"/>
        <v>-</v>
      </c>
      <c r="CD143" s="27" t="str">
        <f t="shared" ca="1" si="271"/>
        <v>-</v>
      </c>
      <c r="CE143" s="27" t="str">
        <f t="shared" ca="1" si="271"/>
        <v>-</v>
      </c>
      <c r="CF143" s="27" t="b">
        <f t="shared" ca="1" si="271"/>
        <v>1</v>
      </c>
      <c r="CG143" s="27" t="str">
        <f t="shared" ca="1" si="271"/>
        <v>-</v>
      </c>
      <c r="CH143" s="27">
        <f t="shared" ca="1" si="272"/>
        <v>0</v>
      </c>
      <c r="CI143" s="27" t="str">
        <f t="shared" ca="1" si="272"/>
        <v>-</v>
      </c>
      <c r="CJ143" s="27">
        <f t="shared" ca="1" si="272"/>
        <v>1</v>
      </c>
      <c r="CK143" s="27">
        <f t="shared" ca="1" si="272"/>
        <v>0</v>
      </c>
      <c r="CL143" s="27">
        <f t="shared" ca="1" si="272"/>
        <v>1</v>
      </c>
      <c r="CM143" s="27">
        <f t="shared" ca="1" si="272"/>
        <v>1</v>
      </c>
      <c r="CN143" s="27">
        <f t="shared" ca="1" si="272"/>
        <v>1</v>
      </c>
      <c r="CO143" s="27">
        <f t="shared" ca="1" si="272"/>
        <v>0</v>
      </c>
      <c r="CP143" s="27">
        <f t="shared" ca="1" si="272"/>
        <v>0</v>
      </c>
      <c r="CQ143" s="27">
        <f t="shared" ca="1" si="272"/>
        <v>0</v>
      </c>
      <c r="CR143" s="27">
        <f t="shared" ca="1" si="273"/>
        <v>-0.04</v>
      </c>
      <c r="CS143" s="27">
        <f t="shared" ca="1" si="273"/>
        <v>0.96</v>
      </c>
      <c r="CT143" s="27">
        <f t="shared" ca="1" si="273"/>
        <v>1.8</v>
      </c>
      <c r="CU143" s="27">
        <f t="shared" ca="1" si="273"/>
        <v>0.64</v>
      </c>
      <c r="CV143" s="27">
        <f t="shared" ca="1" si="273"/>
        <v>0.21</v>
      </c>
      <c r="CW143" s="27">
        <f t="shared" ca="1" si="273"/>
        <v>0.19</v>
      </c>
      <c r="CX143" s="27">
        <f t="shared" ca="1" si="273"/>
        <v>0</v>
      </c>
      <c r="CY143" s="27">
        <f t="shared" ca="1" si="273"/>
        <v>1</v>
      </c>
      <c r="CZ143" s="27">
        <f t="shared" ca="1" si="273"/>
        <v>0</v>
      </c>
      <c r="DA143" s="27">
        <f t="shared" ca="1" si="273"/>
        <v>0</v>
      </c>
      <c r="DB143" s="27">
        <f t="shared" ca="1" si="274"/>
        <v>0</v>
      </c>
      <c r="DC143" s="27">
        <f t="shared" ca="1" si="274"/>
        <v>0</v>
      </c>
      <c r="DD143" s="27">
        <f t="shared" ca="1" si="274"/>
        <v>0</v>
      </c>
      <c r="DE143" s="27">
        <f t="shared" ca="1" si="274"/>
        <v>0</v>
      </c>
      <c r="DF143" s="27">
        <f t="shared" ca="1" si="274"/>
        <v>0</v>
      </c>
      <c r="DG143" s="27" t="str">
        <f t="shared" ca="1" si="274"/>
        <v>-</v>
      </c>
      <c r="DH143" s="27" t="str">
        <f t="shared" ca="1" si="274"/>
        <v>-</v>
      </c>
      <c r="DI143" s="27" t="str">
        <f t="shared" ca="1" si="274"/>
        <v>-</v>
      </c>
      <c r="DJ143" s="27" t="str">
        <f t="shared" ca="1" si="274"/>
        <v>-</v>
      </c>
      <c r="DK143" s="27" t="str">
        <f t="shared" ca="1" si="274"/>
        <v>-</v>
      </c>
      <c r="DL143" s="27" t="str">
        <f t="shared" ca="1" si="275"/>
        <v>-</v>
      </c>
      <c r="DM143" s="27" t="b">
        <f t="shared" ca="1" si="275"/>
        <v>0</v>
      </c>
      <c r="DN143" s="27" t="b">
        <f t="shared" ca="1" si="275"/>
        <v>0</v>
      </c>
      <c r="DO143" s="27" t="b">
        <f t="shared" ca="1" si="275"/>
        <v>1</v>
      </c>
      <c r="DP143" s="27">
        <f t="shared" ca="1" si="275"/>
        <v>2</v>
      </c>
      <c r="DQ143" s="27" t="str">
        <f t="shared" ca="1" si="275"/>
        <v>-</v>
      </c>
      <c r="DR143" s="27" t="str">
        <f t="shared" ca="1" si="275"/>
        <v>-</v>
      </c>
      <c r="DS143" s="27" t="str">
        <f t="shared" ca="1" si="275"/>
        <v>-</v>
      </c>
      <c r="DT143" s="27" t="str">
        <f t="shared" ca="1" si="275"/>
        <v>-</v>
      </c>
      <c r="DU143" s="27" t="str">
        <f t="shared" ca="1" si="275"/>
        <v>-</v>
      </c>
      <c r="DV143" s="27" t="b">
        <f t="shared" ca="1" si="276"/>
        <v>1</v>
      </c>
      <c r="DW143" s="27" t="str">
        <f t="shared" ca="1" si="276"/>
        <v>-</v>
      </c>
      <c r="DX143" s="27">
        <f t="shared" ca="1" si="276"/>
        <v>0</v>
      </c>
      <c r="DY143" s="27" t="str">
        <f t="shared" ca="1" si="276"/>
        <v>-</v>
      </c>
      <c r="DZ143" s="27" t="str">
        <f t="shared" ca="1" si="276"/>
        <v>-</v>
      </c>
      <c r="EA143" s="27">
        <f t="shared" ca="1" si="276"/>
        <v>500</v>
      </c>
      <c r="EB143" s="27">
        <f t="shared" ca="1" si="276"/>
        <v>500</v>
      </c>
      <c r="EC143" s="27">
        <f t="shared" ca="1" si="276"/>
        <v>1</v>
      </c>
      <c r="ED143" s="27">
        <f t="shared" ca="1" si="276"/>
        <v>0</v>
      </c>
      <c r="EE143" s="27">
        <f t="shared" ca="1" si="276"/>
        <v>1</v>
      </c>
      <c r="EF143" s="27">
        <f t="shared" ca="1" si="277"/>
        <v>1</v>
      </c>
      <c r="EG143" s="27">
        <f t="shared" ca="1" si="277"/>
        <v>0</v>
      </c>
      <c r="EH143" s="27" t="str">
        <f t="shared" ca="1" si="277"/>
        <v>-</v>
      </c>
      <c r="EI143" s="27" t="str">
        <f t="shared" ca="1" si="277"/>
        <v>-</v>
      </c>
      <c r="EJ143" s="27" t="str">
        <f t="shared" ca="1" si="277"/>
        <v>-</v>
      </c>
      <c r="EK143" s="27" t="str">
        <f t="shared" ca="1" si="277"/>
        <v>-</v>
      </c>
      <c r="EL143" s="27">
        <f t="shared" ca="1" si="277"/>
        <v>1</v>
      </c>
      <c r="EM143" s="27">
        <f t="shared" ca="1" si="277"/>
        <v>1</v>
      </c>
      <c r="EN143" s="27">
        <f t="shared" ca="1" si="277"/>
        <v>1</v>
      </c>
      <c r="EO143" s="27">
        <f t="shared" ca="1" si="277"/>
        <v>0</v>
      </c>
      <c r="EP143" s="27" t="str">
        <f t="shared" ca="1" si="277"/>
        <v>-</v>
      </c>
      <c r="EQ143" s="27" t="str">
        <f t="shared" ca="1" si="277"/>
        <v>-</v>
      </c>
      <c r="ER143" s="27">
        <f t="shared" ca="1" si="277"/>
        <v>0</v>
      </c>
      <c r="ES143" s="27">
        <f t="shared" ca="1" si="277"/>
        <v>0</v>
      </c>
      <c r="ET143" s="34">
        <v>0</v>
      </c>
    </row>
    <row r="144" spans="1:150" outlineLevel="3">
      <c r="A144" s="31">
        <f t="shared" si="230"/>
        <v>139</v>
      </c>
      <c r="B144" s="37">
        <f t="shared" ca="1" si="247"/>
        <v>88</v>
      </c>
      <c r="C144">
        <f t="shared" ca="1" si="248"/>
        <v>4</v>
      </c>
      <c r="D144" t="b">
        <f t="shared" ca="1" si="264"/>
        <v>1</v>
      </c>
      <c r="E144" t="b">
        <f t="shared" ca="1" si="264"/>
        <v>0</v>
      </c>
      <c r="F144" t="b">
        <f t="shared" ca="1" si="264"/>
        <v>1</v>
      </c>
      <c r="H144" s="47" t="str">
        <f ca="1">TEXT(LEFT(H143,2)+1,"00")&amp;MID(H143,3,FIND(" ",H143,4)-2)&amp;d.RegionName&amp;IF($CA144&lt;3,"M-M","Mat")&amp;IF($CF144=TRUE,"&amp;BBT","")&amp;IF($DX144&lt;&gt;0,"-mate EL","")&amp;IF($DM144," Aut","")&amp;IF($DN144," Win","")&amp;IF($DO144," Spr","")&amp;" Scan "&amp;$DP144&amp;" (F"&amp;3+IFERROR(1*$AP144,0)&amp;3+IFERROR(1*$AS144,0)&amp;"N"&amp;$AX144&amp;$AY144&amp;")"</f>
        <v>22 Cal CWM M-M&amp;BBT Spr Scan 1 (F33N14)</v>
      </c>
      <c r="I144" s="13" t="str">
        <f ca="1">IF(MATCH(H144,H$5:H144,0)=(COUNTA(H$5:H144)),"-","Dup")</f>
        <v>-</v>
      </c>
      <c r="J144" s="27" t="str">
        <f t="shared" ca="1" si="265"/>
        <v>-</v>
      </c>
      <c r="K144" s="27" t="str">
        <f t="shared" ca="1" si="265"/>
        <v>-</v>
      </c>
      <c r="L144" s="50" t="b">
        <f t="shared" ca="1" si="249"/>
        <v>1</v>
      </c>
      <c r="M144" s="50" t="str">
        <f t="shared" ca="1" si="249"/>
        <v>-</v>
      </c>
      <c r="N144" s="50" t="b">
        <f t="shared" ca="1" si="249"/>
        <v>1</v>
      </c>
      <c r="O144" s="50" t="b">
        <f t="shared" ca="1" si="249"/>
        <v>1</v>
      </c>
      <c r="P144" s="50" t="b">
        <f t="shared" ca="1" si="249"/>
        <v>1</v>
      </c>
      <c r="Q144" s="50">
        <f t="shared" ca="1" si="249"/>
        <v>0</v>
      </c>
      <c r="R144" s="50">
        <f t="shared" ca="1" si="249"/>
        <v>0</v>
      </c>
      <c r="S144" s="27" t="str">
        <f t="shared" ca="1" si="266"/>
        <v>-</v>
      </c>
      <c r="T144" s="27" t="str">
        <f t="shared" ca="1" si="266"/>
        <v>-</v>
      </c>
      <c r="U144" s="27" t="str">
        <f t="shared" ca="1" si="266"/>
        <v>-</v>
      </c>
      <c r="V144" s="27">
        <f t="shared" ca="1" si="266"/>
        <v>1</v>
      </c>
      <c r="W144" s="27">
        <f t="shared" ca="1" si="266"/>
        <v>1</v>
      </c>
      <c r="X144" s="27" t="str">
        <f t="shared" ca="1" si="266"/>
        <v>-</v>
      </c>
      <c r="Y144" s="27" t="str">
        <f t="shared" ca="1" si="266"/>
        <v>-</v>
      </c>
      <c r="Z144" s="27" t="str">
        <f t="shared" ca="1" si="266"/>
        <v>-</v>
      </c>
      <c r="AA144" s="27" t="str">
        <f t="shared" ca="1" si="266"/>
        <v>-</v>
      </c>
      <c r="AB144" s="27" t="str">
        <f t="shared" ca="1" si="266"/>
        <v>-</v>
      </c>
      <c r="AC144" s="27">
        <f t="shared" ca="1" si="267"/>
        <v>1</v>
      </c>
      <c r="AD144" s="27" t="str">
        <f t="shared" ca="1" si="267"/>
        <v>-</v>
      </c>
      <c r="AE144" s="27" t="str">
        <f t="shared" ca="1" si="267"/>
        <v>-</v>
      </c>
      <c r="AF144" s="27" t="str">
        <f t="shared" ca="1" si="267"/>
        <v>-</v>
      </c>
      <c r="AG144" s="27" t="str">
        <f t="shared" ca="1" si="267"/>
        <v>-</v>
      </c>
      <c r="AH144" s="27" t="str">
        <f t="shared" ca="1" si="267"/>
        <v>-</v>
      </c>
      <c r="AI144" s="27" t="str">
        <f t="shared" ca="1" si="267"/>
        <v>-</v>
      </c>
      <c r="AJ144" s="27" t="str">
        <f t="shared" ca="1" si="267"/>
        <v>-</v>
      </c>
      <c r="AK144" s="27" t="str">
        <f t="shared" ca="1" si="267"/>
        <v>-</v>
      </c>
      <c r="AL144" s="27" t="str">
        <f t="shared" ca="1" si="267"/>
        <v>-</v>
      </c>
      <c r="AM144" s="27" t="str">
        <f t="shared" ca="1" si="268"/>
        <v>-</v>
      </c>
      <c r="AN144" s="27" t="str">
        <f t="shared" ca="1" si="268"/>
        <v>-</v>
      </c>
      <c r="AO144" s="27" t="str">
        <f t="shared" ca="1" si="268"/>
        <v>-</v>
      </c>
      <c r="AP144" s="27" t="str">
        <f t="shared" ca="1" si="268"/>
        <v>-</v>
      </c>
      <c r="AQ144" s="27" t="str">
        <f t="shared" ca="1" si="268"/>
        <v>-</v>
      </c>
      <c r="AR144" s="27" t="str">
        <f t="shared" ca="1" si="268"/>
        <v>-</v>
      </c>
      <c r="AS144" s="27" t="str">
        <f t="shared" ca="1" si="268"/>
        <v>-</v>
      </c>
      <c r="AT144" s="27" t="str">
        <f t="shared" ca="1" si="268"/>
        <v>-</v>
      </c>
      <c r="AU144" s="27" t="str">
        <f t="shared" ca="1" si="268"/>
        <v>-</v>
      </c>
      <c r="AV144" s="27" t="str">
        <f t="shared" ca="1" si="268"/>
        <v>-</v>
      </c>
      <c r="AW144" s="27" t="str">
        <f t="shared" ca="1" si="268"/>
        <v>-</v>
      </c>
      <c r="AX144" s="50">
        <f t="shared" ca="1" si="263"/>
        <v>1</v>
      </c>
      <c r="AY144" s="50">
        <f t="shared" ca="1" si="263"/>
        <v>4</v>
      </c>
      <c r="AZ144" s="50">
        <f t="shared" ca="1" si="263"/>
        <v>0</v>
      </c>
      <c r="BA144" s="50" t="str">
        <f t="shared" ca="1" si="263"/>
        <v>-</v>
      </c>
      <c r="BB144" s="50" t="str">
        <f t="shared" ca="1" si="263"/>
        <v>-</v>
      </c>
      <c r="BC144" s="50" t="str">
        <f t="shared" ca="1" si="263"/>
        <v>-</v>
      </c>
      <c r="BD144" s="50" t="str">
        <f t="shared" ca="1" si="263"/>
        <v>-</v>
      </c>
      <c r="BE144" s="50" t="str">
        <f t="shared" ca="1" si="263"/>
        <v>-</v>
      </c>
      <c r="BF144" s="50" t="str">
        <f t="shared" ca="1" si="263"/>
        <v>-</v>
      </c>
      <c r="BG144" s="50" t="str">
        <f t="shared" ca="1" si="263"/>
        <v>-</v>
      </c>
      <c r="BH144" s="27">
        <f t="shared" ca="1" si="269"/>
        <v>0.3</v>
      </c>
      <c r="BI144" s="27">
        <f t="shared" ca="1" si="269"/>
        <v>0.7</v>
      </c>
      <c r="BJ144" s="27">
        <f t="shared" ca="1" si="269"/>
        <v>-0.2</v>
      </c>
      <c r="BK144" s="27">
        <f t="shared" ca="1" si="269"/>
        <v>1.4</v>
      </c>
      <c r="BL144" s="27" t="str">
        <f t="shared" ca="1" si="269"/>
        <v>-</v>
      </c>
      <c r="BM144" s="27" t="str">
        <f t="shared" ca="1" si="269"/>
        <v>-</v>
      </c>
      <c r="BN144" s="27">
        <f t="shared" ca="1" si="270"/>
        <v>0</v>
      </c>
      <c r="BO144" s="27">
        <f t="shared" ca="1" si="270"/>
        <v>0</v>
      </c>
      <c r="BP144" s="27">
        <f t="shared" ca="1" si="270"/>
        <v>0</v>
      </c>
      <c r="BQ144" s="27">
        <f t="shared" ca="1" si="270"/>
        <v>0</v>
      </c>
      <c r="BR144" s="27" t="str">
        <f t="shared" ca="1" si="270"/>
        <v>-</v>
      </c>
      <c r="BS144" s="27" t="str">
        <f t="shared" ca="1" si="270"/>
        <v>-</v>
      </c>
      <c r="BT144" s="27" t="str">
        <f t="shared" ca="1" si="270"/>
        <v>-</v>
      </c>
      <c r="BU144" s="27" t="str">
        <f t="shared" ca="1" si="270"/>
        <v>-</v>
      </c>
      <c r="BV144" s="27" t="str">
        <f t="shared" ca="1" si="270"/>
        <v>-</v>
      </c>
      <c r="BW144" s="27" t="str">
        <f t="shared" ca="1" si="270"/>
        <v>-</v>
      </c>
      <c r="BX144" s="27" t="str">
        <f t="shared" ca="1" si="271"/>
        <v>-</v>
      </c>
      <c r="BY144" s="27" t="str">
        <f t="shared" ca="1" si="271"/>
        <v>-</v>
      </c>
      <c r="BZ144" s="27" t="str">
        <f t="shared" ca="1" si="271"/>
        <v>-</v>
      </c>
      <c r="CA144" s="27">
        <f t="shared" ca="1" si="271"/>
        <v>2</v>
      </c>
      <c r="CB144" s="27" t="str">
        <f t="shared" ca="1" si="271"/>
        <v>-</v>
      </c>
      <c r="CC144" s="27" t="str">
        <f t="shared" ca="1" si="271"/>
        <v>-</v>
      </c>
      <c r="CD144" s="27" t="str">
        <f t="shared" ca="1" si="271"/>
        <v>-</v>
      </c>
      <c r="CE144" s="27" t="str">
        <f t="shared" ca="1" si="271"/>
        <v>-</v>
      </c>
      <c r="CF144" s="27" t="b">
        <f t="shared" ca="1" si="271"/>
        <v>1</v>
      </c>
      <c r="CG144" s="27" t="str">
        <f t="shared" ca="1" si="271"/>
        <v>-</v>
      </c>
      <c r="CH144" s="27">
        <f t="shared" ca="1" si="272"/>
        <v>0</v>
      </c>
      <c r="CI144" s="27" t="str">
        <f t="shared" ca="1" si="272"/>
        <v>-</v>
      </c>
      <c r="CJ144" s="27">
        <f t="shared" ca="1" si="272"/>
        <v>1</v>
      </c>
      <c r="CK144" s="27">
        <f t="shared" ca="1" si="272"/>
        <v>0</v>
      </c>
      <c r="CL144" s="27">
        <f t="shared" ca="1" si="272"/>
        <v>1</v>
      </c>
      <c r="CM144" s="27">
        <f t="shared" ca="1" si="272"/>
        <v>1</v>
      </c>
      <c r="CN144" s="27">
        <f t="shared" ca="1" si="272"/>
        <v>1</v>
      </c>
      <c r="CO144" s="27">
        <f t="shared" ca="1" si="272"/>
        <v>0</v>
      </c>
      <c r="CP144" s="27">
        <f t="shared" ca="1" si="272"/>
        <v>0</v>
      </c>
      <c r="CQ144" s="27">
        <f t="shared" ca="1" si="272"/>
        <v>0</v>
      </c>
      <c r="CR144" s="27">
        <f t="shared" ca="1" si="273"/>
        <v>-0.04</v>
      </c>
      <c r="CS144" s="27">
        <f t="shared" ca="1" si="273"/>
        <v>0.96</v>
      </c>
      <c r="CT144" s="27">
        <f t="shared" ca="1" si="273"/>
        <v>1.8</v>
      </c>
      <c r="CU144" s="27">
        <f t="shared" ca="1" si="273"/>
        <v>0.64</v>
      </c>
      <c r="CV144" s="27">
        <f t="shared" ca="1" si="273"/>
        <v>0.21</v>
      </c>
      <c r="CW144" s="27">
        <f t="shared" ca="1" si="273"/>
        <v>0.19</v>
      </c>
      <c r="CX144" s="27">
        <f t="shared" ca="1" si="273"/>
        <v>0</v>
      </c>
      <c r="CY144" s="27">
        <f t="shared" ca="1" si="273"/>
        <v>1</v>
      </c>
      <c r="CZ144" s="27">
        <f t="shared" ca="1" si="273"/>
        <v>0</v>
      </c>
      <c r="DA144" s="27">
        <f t="shared" ca="1" si="273"/>
        <v>0</v>
      </c>
      <c r="DB144" s="27">
        <f t="shared" ca="1" si="274"/>
        <v>0</v>
      </c>
      <c r="DC144" s="27">
        <f t="shared" ca="1" si="274"/>
        <v>0</v>
      </c>
      <c r="DD144" s="27">
        <f t="shared" ca="1" si="274"/>
        <v>0</v>
      </c>
      <c r="DE144" s="27">
        <f t="shared" ca="1" si="274"/>
        <v>0</v>
      </c>
      <c r="DF144" s="27">
        <f t="shared" ca="1" si="274"/>
        <v>0</v>
      </c>
      <c r="DG144" s="27" t="str">
        <f t="shared" ca="1" si="274"/>
        <v>-</v>
      </c>
      <c r="DH144" s="27" t="str">
        <f t="shared" ca="1" si="274"/>
        <v>-</v>
      </c>
      <c r="DI144" s="27" t="str">
        <f t="shared" ca="1" si="274"/>
        <v>-</v>
      </c>
      <c r="DJ144" s="27" t="str">
        <f t="shared" ca="1" si="274"/>
        <v>-</v>
      </c>
      <c r="DK144" s="27" t="str">
        <f t="shared" ca="1" si="274"/>
        <v>-</v>
      </c>
      <c r="DL144" s="27" t="str">
        <f t="shared" ca="1" si="275"/>
        <v>-</v>
      </c>
      <c r="DM144" s="27" t="b">
        <f t="shared" ca="1" si="275"/>
        <v>0</v>
      </c>
      <c r="DN144" s="27" t="b">
        <f t="shared" ca="1" si="275"/>
        <v>0</v>
      </c>
      <c r="DO144" s="27" t="b">
        <f t="shared" ca="1" si="275"/>
        <v>1</v>
      </c>
      <c r="DP144" s="27">
        <f t="shared" ca="1" si="275"/>
        <v>1</v>
      </c>
      <c r="DQ144" s="27" t="str">
        <f t="shared" ca="1" si="275"/>
        <v>-</v>
      </c>
      <c r="DR144" s="27" t="str">
        <f t="shared" ca="1" si="275"/>
        <v>-</v>
      </c>
      <c r="DS144" s="27" t="str">
        <f t="shared" ca="1" si="275"/>
        <v>-</v>
      </c>
      <c r="DT144" s="27" t="str">
        <f t="shared" ca="1" si="275"/>
        <v>-</v>
      </c>
      <c r="DU144" s="27" t="str">
        <f t="shared" ca="1" si="275"/>
        <v>-</v>
      </c>
      <c r="DV144" s="27" t="b">
        <f t="shared" ca="1" si="276"/>
        <v>1</v>
      </c>
      <c r="DW144" s="27" t="str">
        <f t="shared" ca="1" si="276"/>
        <v>-</v>
      </c>
      <c r="DX144" s="27">
        <f t="shared" ca="1" si="276"/>
        <v>0</v>
      </c>
      <c r="DY144" s="27" t="str">
        <f t="shared" ca="1" si="276"/>
        <v>-</v>
      </c>
      <c r="DZ144" s="27" t="str">
        <f t="shared" ca="1" si="276"/>
        <v>-</v>
      </c>
      <c r="EA144" s="27">
        <f t="shared" ca="1" si="276"/>
        <v>500</v>
      </c>
      <c r="EB144" s="27">
        <f t="shared" ca="1" si="276"/>
        <v>500</v>
      </c>
      <c r="EC144" s="27">
        <f t="shared" ca="1" si="276"/>
        <v>1</v>
      </c>
      <c r="ED144" s="27">
        <f t="shared" ca="1" si="276"/>
        <v>0</v>
      </c>
      <c r="EE144" s="27">
        <f t="shared" ca="1" si="276"/>
        <v>1</v>
      </c>
      <c r="EF144" s="27">
        <f t="shared" ca="1" si="277"/>
        <v>1</v>
      </c>
      <c r="EG144" s="27">
        <f t="shared" ca="1" si="277"/>
        <v>0</v>
      </c>
      <c r="EH144" s="27" t="str">
        <f t="shared" ca="1" si="277"/>
        <v>-</v>
      </c>
      <c r="EI144" s="27" t="str">
        <f t="shared" ca="1" si="277"/>
        <v>-</v>
      </c>
      <c r="EJ144" s="27" t="str">
        <f t="shared" ca="1" si="277"/>
        <v>-</v>
      </c>
      <c r="EK144" s="27" t="str">
        <f t="shared" ca="1" si="277"/>
        <v>-</v>
      </c>
      <c r="EL144" s="27">
        <f t="shared" ca="1" si="277"/>
        <v>1</v>
      </c>
      <c r="EM144" s="27">
        <f t="shared" ca="1" si="277"/>
        <v>1</v>
      </c>
      <c r="EN144" s="27">
        <f t="shared" ca="1" si="277"/>
        <v>1</v>
      </c>
      <c r="EO144" s="27">
        <f t="shared" ca="1" si="277"/>
        <v>0</v>
      </c>
      <c r="EP144" s="27" t="str">
        <f t="shared" ca="1" si="277"/>
        <v>-</v>
      </c>
      <c r="EQ144" s="27" t="str">
        <f t="shared" ca="1" si="277"/>
        <v>-</v>
      </c>
      <c r="ER144" s="27">
        <f t="shared" ca="1" si="277"/>
        <v>0</v>
      </c>
      <c r="ES144" s="27">
        <f t="shared" ca="1" si="277"/>
        <v>0</v>
      </c>
      <c r="ET144" s="34">
        <v>0</v>
      </c>
    </row>
    <row r="145" spans="1:150" outlineLevel="3">
      <c r="A145" s="31">
        <f t="shared" si="230"/>
        <v>140</v>
      </c>
      <c r="B145" s="37">
        <f t="shared" ca="1" si="247"/>
        <v>89</v>
      </c>
      <c r="C145">
        <f t="shared" ca="1" si="248"/>
        <v>4</v>
      </c>
      <c r="D145" t="b">
        <f t="shared" ca="1" si="264"/>
        <v>1</v>
      </c>
      <c r="E145" t="b">
        <f t="shared" ca="1" si="264"/>
        <v>0</v>
      </c>
      <c r="F145" t="b">
        <f t="shared" ca="1" si="264"/>
        <v>1</v>
      </c>
      <c r="H145" s="47" t="str">
        <f ca="1">TEXT(LEFT(H144,2)+1,"00")&amp;MID(H144,3,FIND(" ",H144,4)-2)&amp;d.RegionName&amp;IF($CA145&lt;3,"M-M","Mat")&amp;IF($CF145=TRUE,"&amp;BBT","")&amp;IF($DX145&lt;&gt;0,"-mate EL","")&amp;IF($DM145," Aut","")&amp;IF($DN145," Win","")&amp;IF($DO145," Spr","")&amp;" Scan "&amp;$DP145&amp;" (F"&amp;3+IFERROR(1*$AP145,0)&amp;3+IFERROR(1*$AS145,0)&amp;"N"&amp;$AX145&amp;$AY145&amp;")"</f>
        <v>23 Cal CWM M-M&amp;BBT Spr Scan 0 (F33N14)</v>
      </c>
      <c r="I145" s="13" t="str">
        <f ca="1">IF(MATCH(H145,H$5:H145,0)=(COUNTA(H$5:H145)),"-","Dup")</f>
        <v>-</v>
      </c>
      <c r="J145" s="27" t="str">
        <f t="shared" ca="1" si="265"/>
        <v>-</v>
      </c>
      <c r="K145" s="27" t="str">
        <f t="shared" ca="1" si="265"/>
        <v>-</v>
      </c>
      <c r="L145" s="50" t="b">
        <f t="shared" ca="1" si="249"/>
        <v>1</v>
      </c>
      <c r="M145" s="50" t="str">
        <f t="shared" ca="1" si="249"/>
        <v>-</v>
      </c>
      <c r="N145" s="50" t="b">
        <f t="shared" ca="1" si="249"/>
        <v>1</v>
      </c>
      <c r="O145" s="50" t="b">
        <f t="shared" ca="1" si="249"/>
        <v>1</v>
      </c>
      <c r="P145" s="50" t="b">
        <f t="shared" ca="1" si="249"/>
        <v>1</v>
      </c>
      <c r="Q145" s="50">
        <f t="shared" ca="1" si="249"/>
        <v>0</v>
      </c>
      <c r="R145" s="50">
        <f t="shared" ca="1" si="249"/>
        <v>0</v>
      </c>
      <c r="S145" s="27" t="str">
        <f t="shared" ca="1" si="266"/>
        <v>-</v>
      </c>
      <c r="T145" s="27" t="str">
        <f t="shared" ca="1" si="266"/>
        <v>-</v>
      </c>
      <c r="U145" s="27" t="str">
        <f t="shared" ca="1" si="266"/>
        <v>-</v>
      </c>
      <c r="V145" s="27">
        <f t="shared" ca="1" si="266"/>
        <v>1</v>
      </c>
      <c r="W145" s="27">
        <f t="shared" ca="1" si="266"/>
        <v>1</v>
      </c>
      <c r="X145" s="27" t="str">
        <f t="shared" ca="1" si="266"/>
        <v>-</v>
      </c>
      <c r="Y145" s="27" t="str">
        <f t="shared" ca="1" si="266"/>
        <v>-</v>
      </c>
      <c r="Z145" s="27" t="str">
        <f t="shared" ca="1" si="266"/>
        <v>-</v>
      </c>
      <c r="AA145" s="27" t="str">
        <f t="shared" ca="1" si="266"/>
        <v>-</v>
      </c>
      <c r="AB145" s="27" t="str">
        <f t="shared" ca="1" si="266"/>
        <v>-</v>
      </c>
      <c r="AC145" s="27">
        <f t="shared" ca="1" si="267"/>
        <v>1</v>
      </c>
      <c r="AD145" s="27" t="str">
        <f t="shared" ca="1" si="267"/>
        <v>-</v>
      </c>
      <c r="AE145" s="27" t="str">
        <f t="shared" ca="1" si="267"/>
        <v>-</v>
      </c>
      <c r="AF145" s="27" t="str">
        <f t="shared" ca="1" si="267"/>
        <v>-</v>
      </c>
      <c r="AG145" s="27" t="str">
        <f t="shared" ca="1" si="267"/>
        <v>-</v>
      </c>
      <c r="AH145" s="27" t="str">
        <f t="shared" ca="1" si="267"/>
        <v>-</v>
      </c>
      <c r="AI145" s="27" t="str">
        <f t="shared" ca="1" si="267"/>
        <v>-</v>
      </c>
      <c r="AJ145" s="27" t="str">
        <f t="shared" ca="1" si="267"/>
        <v>-</v>
      </c>
      <c r="AK145" s="27" t="str">
        <f t="shared" ca="1" si="267"/>
        <v>-</v>
      </c>
      <c r="AL145" s="27" t="str">
        <f t="shared" ca="1" si="267"/>
        <v>-</v>
      </c>
      <c r="AM145" s="27" t="str">
        <f t="shared" ca="1" si="268"/>
        <v>-</v>
      </c>
      <c r="AN145" s="27" t="str">
        <f t="shared" ca="1" si="268"/>
        <v>-</v>
      </c>
      <c r="AO145" s="27" t="str">
        <f t="shared" ca="1" si="268"/>
        <v>-</v>
      </c>
      <c r="AP145" s="27" t="str">
        <f t="shared" ca="1" si="268"/>
        <v>-</v>
      </c>
      <c r="AQ145" s="27" t="str">
        <f t="shared" ca="1" si="268"/>
        <v>-</v>
      </c>
      <c r="AR145" s="27" t="str">
        <f t="shared" ca="1" si="268"/>
        <v>-</v>
      </c>
      <c r="AS145" s="27" t="str">
        <f t="shared" ca="1" si="268"/>
        <v>-</v>
      </c>
      <c r="AT145" s="27" t="str">
        <f t="shared" ca="1" si="268"/>
        <v>-</v>
      </c>
      <c r="AU145" s="27" t="str">
        <f t="shared" ca="1" si="268"/>
        <v>-</v>
      </c>
      <c r="AV145" s="27" t="str">
        <f t="shared" ca="1" si="268"/>
        <v>-</v>
      </c>
      <c r="AW145" s="27" t="str">
        <f t="shared" ca="1" si="268"/>
        <v>-</v>
      </c>
      <c r="AX145" s="50">
        <f t="shared" ca="1" si="263"/>
        <v>1</v>
      </c>
      <c r="AY145" s="50">
        <f t="shared" ca="1" si="263"/>
        <v>4</v>
      </c>
      <c r="AZ145" s="50">
        <f t="shared" ca="1" si="263"/>
        <v>0</v>
      </c>
      <c r="BA145" s="50" t="str">
        <f t="shared" ca="1" si="263"/>
        <v>-</v>
      </c>
      <c r="BB145" s="50" t="str">
        <f t="shared" ca="1" si="263"/>
        <v>-</v>
      </c>
      <c r="BC145" s="50" t="str">
        <f t="shared" ca="1" si="263"/>
        <v>-</v>
      </c>
      <c r="BD145" s="50" t="str">
        <f t="shared" ca="1" si="263"/>
        <v>-</v>
      </c>
      <c r="BE145" s="50" t="str">
        <f t="shared" ca="1" si="263"/>
        <v>-</v>
      </c>
      <c r="BF145" s="50" t="str">
        <f t="shared" ca="1" si="263"/>
        <v>-</v>
      </c>
      <c r="BG145" s="50" t="str">
        <f t="shared" ca="1" si="263"/>
        <v>-</v>
      </c>
      <c r="BH145" s="27">
        <f t="shared" ca="1" si="269"/>
        <v>0.3</v>
      </c>
      <c r="BI145" s="27">
        <f t="shared" ca="1" si="269"/>
        <v>0.7</v>
      </c>
      <c r="BJ145" s="27">
        <f t="shared" ca="1" si="269"/>
        <v>-0.2</v>
      </c>
      <c r="BK145" s="27">
        <f t="shared" ca="1" si="269"/>
        <v>1.4</v>
      </c>
      <c r="BL145" s="27" t="str">
        <f t="shared" ca="1" si="269"/>
        <v>-</v>
      </c>
      <c r="BM145" s="27" t="str">
        <f t="shared" ca="1" si="269"/>
        <v>-</v>
      </c>
      <c r="BN145" s="27">
        <f t="shared" ca="1" si="270"/>
        <v>0</v>
      </c>
      <c r="BO145" s="27">
        <f t="shared" ca="1" si="270"/>
        <v>0</v>
      </c>
      <c r="BP145" s="27">
        <f t="shared" ca="1" si="270"/>
        <v>0</v>
      </c>
      <c r="BQ145" s="27">
        <f t="shared" ca="1" si="270"/>
        <v>0</v>
      </c>
      <c r="BR145" s="27" t="str">
        <f t="shared" ca="1" si="270"/>
        <v>-</v>
      </c>
      <c r="BS145" s="27" t="str">
        <f t="shared" ca="1" si="270"/>
        <v>-</v>
      </c>
      <c r="BT145" s="27" t="str">
        <f t="shared" ca="1" si="270"/>
        <v>-</v>
      </c>
      <c r="BU145" s="27" t="str">
        <f t="shared" ca="1" si="270"/>
        <v>-</v>
      </c>
      <c r="BV145" s="27" t="str">
        <f t="shared" ca="1" si="270"/>
        <v>-</v>
      </c>
      <c r="BW145" s="27" t="str">
        <f t="shared" ca="1" si="270"/>
        <v>-</v>
      </c>
      <c r="BX145" s="27" t="str">
        <f t="shared" ca="1" si="271"/>
        <v>-</v>
      </c>
      <c r="BY145" s="27" t="str">
        <f t="shared" ca="1" si="271"/>
        <v>-</v>
      </c>
      <c r="BZ145" s="27" t="str">
        <f t="shared" ca="1" si="271"/>
        <v>-</v>
      </c>
      <c r="CA145" s="27">
        <f t="shared" ca="1" si="271"/>
        <v>2</v>
      </c>
      <c r="CB145" s="27" t="str">
        <f t="shared" ca="1" si="271"/>
        <v>-</v>
      </c>
      <c r="CC145" s="27" t="str">
        <f t="shared" ca="1" si="271"/>
        <v>-</v>
      </c>
      <c r="CD145" s="27" t="str">
        <f t="shared" ca="1" si="271"/>
        <v>-</v>
      </c>
      <c r="CE145" s="27" t="str">
        <f t="shared" ca="1" si="271"/>
        <v>-</v>
      </c>
      <c r="CF145" s="27" t="b">
        <f t="shared" ca="1" si="271"/>
        <v>1</v>
      </c>
      <c r="CG145" s="27" t="str">
        <f t="shared" ca="1" si="271"/>
        <v>-</v>
      </c>
      <c r="CH145" s="27">
        <f t="shared" ca="1" si="272"/>
        <v>0</v>
      </c>
      <c r="CI145" s="27" t="str">
        <f t="shared" ca="1" si="272"/>
        <v>-</v>
      </c>
      <c r="CJ145" s="27">
        <f t="shared" ca="1" si="272"/>
        <v>1</v>
      </c>
      <c r="CK145" s="27">
        <f t="shared" ca="1" si="272"/>
        <v>0</v>
      </c>
      <c r="CL145" s="27">
        <f t="shared" ca="1" si="272"/>
        <v>1</v>
      </c>
      <c r="CM145" s="27">
        <f t="shared" ca="1" si="272"/>
        <v>1</v>
      </c>
      <c r="CN145" s="27">
        <f t="shared" ca="1" si="272"/>
        <v>1</v>
      </c>
      <c r="CO145" s="27">
        <f t="shared" ca="1" si="272"/>
        <v>0</v>
      </c>
      <c r="CP145" s="27">
        <f t="shared" ca="1" si="272"/>
        <v>0</v>
      </c>
      <c r="CQ145" s="27">
        <f t="shared" ca="1" si="272"/>
        <v>0</v>
      </c>
      <c r="CR145" s="27">
        <f t="shared" ca="1" si="273"/>
        <v>-0.04</v>
      </c>
      <c r="CS145" s="27">
        <f t="shared" ca="1" si="273"/>
        <v>0.96</v>
      </c>
      <c r="CT145" s="27">
        <f t="shared" ca="1" si="273"/>
        <v>1.8</v>
      </c>
      <c r="CU145" s="27">
        <f t="shared" ca="1" si="273"/>
        <v>0.64</v>
      </c>
      <c r="CV145" s="27">
        <f t="shared" ca="1" si="273"/>
        <v>0.21</v>
      </c>
      <c r="CW145" s="27">
        <f t="shared" ca="1" si="273"/>
        <v>0.19</v>
      </c>
      <c r="CX145" s="27">
        <f t="shared" ca="1" si="273"/>
        <v>0</v>
      </c>
      <c r="CY145" s="27">
        <f t="shared" ca="1" si="273"/>
        <v>1</v>
      </c>
      <c r="CZ145" s="27">
        <f t="shared" ca="1" si="273"/>
        <v>0</v>
      </c>
      <c r="DA145" s="27">
        <f t="shared" ca="1" si="273"/>
        <v>0</v>
      </c>
      <c r="DB145" s="27">
        <f t="shared" ca="1" si="274"/>
        <v>0</v>
      </c>
      <c r="DC145" s="27">
        <f t="shared" ca="1" si="274"/>
        <v>0</v>
      </c>
      <c r="DD145" s="27">
        <f t="shared" ca="1" si="274"/>
        <v>0</v>
      </c>
      <c r="DE145" s="27">
        <f t="shared" ca="1" si="274"/>
        <v>0</v>
      </c>
      <c r="DF145" s="27">
        <f t="shared" ca="1" si="274"/>
        <v>0</v>
      </c>
      <c r="DG145" s="27" t="str">
        <f t="shared" ca="1" si="274"/>
        <v>-</v>
      </c>
      <c r="DH145" s="27" t="str">
        <f t="shared" ca="1" si="274"/>
        <v>-</v>
      </c>
      <c r="DI145" s="27" t="str">
        <f t="shared" ca="1" si="274"/>
        <v>-</v>
      </c>
      <c r="DJ145" s="27" t="str">
        <f t="shared" ca="1" si="274"/>
        <v>-</v>
      </c>
      <c r="DK145" s="27" t="str">
        <f t="shared" ca="1" si="274"/>
        <v>-</v>
      </c>
      <c r="DL145" s="27" t="str">
        <f t="shared" ca="1" si="275"/>
        <v>-</v>
      </c>
      <c r="DM145" s="27" t="b">
        <f t="shared" ca="1" si="275"/>
        <v>0</v>
      </c>
      <c r="DN145" s="27" t="b">
        <f t="shared" ca="1" si="275"/>
        <v>0</v>
      </c>
      <c r="DO145" s="27" t="b">
        <f t="shared" ca="1" si="275"/>
        <v>1</v>
      </c>
      <c r="DP145" s="27">
        <f t="shared" ca="1" si="275"/>
        <v>0</v>
      </c>
      <c r="DQ145" s="27" t="str">
        <f t="shared" ca="1" si="275"/>
        <v>-</v>
      </c>
      <c r="DR145" s="27" t="str">
        <f t="shared" ca="1" si="275"/>
        <v>-</v>
      </c>
      <c r="DS145" s="27" t="str">
        <f t="shared" ca="1" si="275"/>
        <v>-</v>
      </c>
      <c r="DT145" s="27" t="str">
        <f t="shared" ca="1" si="275"/>
        <v>-</v>
      </c>
      <c r="DU145" s="27" t="str">
        <f t="shared" ca="1" si="275"/>
        <v>-</v>
      </c>
      <c r="DV145" s="27" t="b">
        <f t="shared" ca="1" si="276"/>
        <v>1</v>
      </c>
      <c r="DW145" s="27" t="str">
        <f t="shared" ca="1" si="276"/>
        <v>-</v>
      </c>
      <c r="DX145" s="27">
        <f t="shared" ca="1" si="276"/>
        <v>0</v>
      </c>
      <c r="DY145" s="27" t="str">
        <f t="shared" ca="1" si="276"/>
        <v>-</v>
      </c>
      <c r="DZ145" s="27" t="str">
        <f t="shared" ca="1" si="276"/>
        <v>-</v>
      </c>
      <c r="EA145" s="27">
        <f t="shared" ca="1" si="276"/>
        <v>500</v>
      </c>
      <c r="EB145" s="27">
        <f t="shared" ca="1" si="276"/>
        <v>500</v>
      </c>
      <c r="EC145" s="27">
        <f t="shared" ca="1" si="276"/>
        <v>1</v>
      </c>
      <c r="ED145" s="27">
        <f t="shared" ca="1" si="276"/>
        <v>0</v>
      </c>
      <c r="EE145" s="27">
        <f t="shared" ca="1" si="276"/>
        <v>1</v>
      </c>
      <c r="EF145" s="27">
        <f t="shared" ca="1" si="277"/>
        <v>1</v>
      </c>
      <c r="EG145" s="27">
        <f t="shared" ca="1" si="277"/>
        <v>0</v>
      </c>
      <c r="EH145" s="27" t="str">
        <f t="shared" ca="1" si="277"/>
        <v>-</v>
      </c>
      <c r="EI145" s="27" t="str">
        <f t="shared" ca="1" si="277"/>
        <v>-</v>
      </c>
      <c r="EJ145" s="27" t="str">
        <f t="shared" ca="1" si="277"/>
        <v>-</v>
      </c>
      <c r="EK145" s="27" t="str">
        <f t="shared" ca="1" si="277"/>
        <v>-</v>
      </c>
      <c r="EL145" s="27">
        <f t="shared" ca="1" si="277"/>
        <v>1</v>
      </c>
      <c r="EM145" s="27">
        <f t="shared" ca="1" si="277"/>
        <v>1</v>
      </c>
      <c r="EN145" s="27">
        <f t="shared" ca="1" si="277"/>
        <v>1</v>
      </c>
      <c r="EO145" s="27">
        <f t="shared" ca="1" si="277"/>
        <v>0</v>
      </c>
      <c r="EP145" s="27" t="str">
        <f t="shared" ca="1" si="277"/>
        <v>-</v>
      </c>
      <c r="EQ145" s="27" t="str">
        <f t="shared" ca="1" si="277"/>
        <v>-</v>
      </c>
      <c r="ER145" s="27">
        <f t="shared" ca="1" si="277"/>
        <v>0</v>
      </c>
      <c r="ES145" s="27">
        <f t="shared" ca="1" si="277"/>
        <v>0</v>
      </c>
      <c r="ET145" s="34">
        <v>0</v>
      </c>
    </row>
    <row r="146" spans="1:150" outlineLevel="2">
      <c r="A146" s="31">
        <f t="shared" si="230"/>
        <v>141</v>
      </c>
      <c r="B146" s="37">
        <f t="shared" ca="1" si="247"/>
        <v>90</v>
      </c>
      <c r="C146">
        <f t="shared" ca="1" si="248"/>
        <v>4</v>
      </c>
      <c r="D146" t="b">
        <f t="shared" ca="1" si="264"/>
        <v>0</v>
      </c>
      <c r="E146" t="b">
        <f t="shared" ca="1" si="264"/>
        <v>0</v>
      </c>
      <c r="F146" t="b">
        <f t="shared" ca="1" si="264"/>
        <v>0</v>
      </c>
      <c r="H146" s="47" t="str">
        <f ca="1">TEXT(LEFT(H145,2)+1,"00")&amp;MID(H145,3,FIND(" ",H145,4)-2)&amp;d.RegionName&amp;IF($CA146&lt;3,"M-M","Mat")&amp;IF($CF146=TRUE,"&amp;BBT","")&amp;IF($DX146&lt;&gt;0,"-mate EL","")&amp;IF($DM146," Aut","")&amp;IF($DN146," Win","")&amp;IF($DO146," Spr","")&amp;" Scan "&amp;$DP146&amp;" (F"&amp;3+IFERROR(1*$AP146,0)&amp;3+IFERROR(1*$AS146,0)&amp;"N"&amp;$AX146&amp;$AY146&amp;")"</f>
        <v>24 Cal CWM Mat Aut Scan 3 (F33N14)</v>
      </c>
      <c r="I146" s="13" t="str">
        <f ca="1">IF(MATCH(H146,H$5:H146,0)=(COUNTA(H$5:H146)),"-","Dup")</f>
        <v>-</v>
      </c>
      <c r="J146" s="27" t="str">
        <f t="shared" ca="1" si="265"/>
        <v>-</v>
      </c>
      <c r="K146" s="27" t="str">
        <f t="shared" ca="1" si="265"/>
        <v>-</v>
      </c>
      <c r="L146" s="50" t="b">
        <f t="shared" ca="1" si="249"/>
        <v>1</v>
      </c>
      <c r="M146" s="50" t="str">
        <f t="shared" ca="1" si="249"/>
        <v>-</v>
      </c>
      <c r="N146" s="50" t="b">
        <f t="shared" ca="1" si="249"/>
        <v>1</v>
      </c>
      <c r="O146" s="50" t="b">
        <f t="shared" ca="1" si="249"/>
        <v>1</v>
      </c>
      <c r="P146" s="50" t="b">
        <f t="shared" ca="1" si="249"/>
        <v>1</v>
      </c>
      <c r="Q146" s="50">
        <f t="shared" ca="1" si="249"/>
        <v>0</v>
      </c>
      <c r="R146" s="50">
        <f t="shared" ca="1" si="249"/>
        <v>0</v>
      </c>
      <c r="S146" s="27" t="str">
        <f t="shared" ca="1" si="266"/>
        <v>-</v>
      </c>
      <c r="T146" s="27" t="str">
        <f t="shared" ca="1" si="266"/>
        <v>-</v>
      </c>
      <c r="U146" s="27">
        <f t="shared" ca="1" si="266"/>
        <v>1</v>
      </c>
      <c r="V146" s="27">
        <f t="shared" ca="1" si="266"/>
        <v>1</v>
      </c>
      <c r="W146" s="27">
        <f t="shared" ca="1" si="266"/>
        <v>1</v>
      </c>
      <c r="X146" s="27">
        <f t="shared" ca="1" si="266"/>
        <v>1</v>
      </c>
      <c r="Y146" s="27" t="str">
        <f t="shared" ca="1" si="266"/>
        <v>-</v>
      </c>
      <c r="Z146" s="27">
        <f t="shared" ca="1" si="266"/>
        <v>1</v>
      </c>
      <c r="AA146" s="27" t="str">
        <f t="shared" ca="1" si="266"/>
        <v>-</v>
      </c>
      <c r="AB146" s="27" t="str">
        <f t="shared" ca="1" si="266"/>
        <v>-</v>
      </c>
      <c r="AC146" s="27">
        <f t="shared" ca="1" si="267"/>
        <v>1</v>
      </c>
      <c r="AD146" s="27">
        <f t="shared" ca="1" si="267"/>
        <v>1</v>
      </c>
      <c r="AE146" s="27" t="str">
        <f t="shared" ca="1" si="267"/>
        <v>-</v>
      </c>
      <c r="AF146" s="27" t="str">
        <f t="shared" ca="1" si="267"/>
        <v>-</v>
      </c>
      <c r="AG146" s="27" t="str">
        <f t="shared" ca="1" si="267"/>
        <v>-</v>
      </c>
      <c r="AH146" s="27" t="str">
        <f t="shared" ca="1" si="267"/>
        <v>-</v>
      </c>
      <c r="AI146" s="27" t="str">
        <f t="shared" ca="1" si="267"/>
        <v>-</v>
      </c>
      <c r="AJ146" s="27" t="str">
        <f t="shared" ca="1" si="267"/>
        <v>-</v>
      </c>
      <c r="AK146" s="27" t="str">
        <f t="shared" ca="1" si="267"/>
        <v>-</v>
      </c>
      <c r="AL146" s="27" t="str">
        <f t="shared" ca="1" si="267"/>
        <v>-</v>
      </c>
      <c r="AM146" s="27" t="str">
        <f t="shared" ca="1" si="268"/>
        <v>-</v>
      </c>
      <c r="AN146" s="27" t="str">
        <f t="shared" ca="1" si="268"/>
        <v>-</v>
      </c>
      <c r="AO146" s="27" t="str">
        <f t="shared" ca="1" si="268"/>
        <v>-</v>
      </c>
      <c r="AP146" s="27" t="str">
        <f t="shared" ca="1" si="268"/>
        <v>-</v>
      </c>
      <c r="AQ146" s="27" t="str">
        <f t="shared" ca="1" si="268"/>
        <v>-</v>
      </c>
      <c r="AR146" s="27" t="str">
        <f t="shared" ca="1" si="268"/>
        <v>-</v>
      </c>
      <c r="AS146" s="27" t="str">
        <f t="shared" ca="1" si="268"/>
        <v>-</v>
      </c>
      <c r="AT146" s="27" t="str">
        <f t="shared" ca="1" si="268"/>
        <v>-</v>
      </c>
      <c r="AU146" s="27" t="str">
        <f t="shared" ca="1" si="268"/>
        <v>-</v>
      </c>
      <c r="AV146" s="27" t="str">
        <f t="shared" ca="1" si="268"/>
        <v>-</v>
      </c>
      <c r="AW146" s="27" t="str">
        <f t="shared" ca="1" si="268"/>
        <v>-</v>
      </c>
      <c r="AX146" s="50">
        <f t="shared" ca="1" si="263"/>
        <v>1</v>
      </c>
      <c r="AY146" s="50">
        <f t="shared" ca="1" si="263"/>
        <v>4</v>
      </c>
      <c r="AZ146" s="50">
        <f t="shared" ca="1" si="263"/>
        <v>0</v>
      </c>
      <c r="BA146" s="50" t="str">
        <f t="shared" ca="1" si="263"/>
        <v>-</v>
      </c>
      <c r="BB146" s="50" t="str">
        <f t="shared" ca="1" si="263"/>
        <v>-</v>
      </c>
      <c r="BC146" s="50" t="str">
        <f t="shared" ca="1" si="263"/>
        <v>-</v>
      </c>
      <c r="BD146" s="50" t="str">
        <f t="shared" ca="1" si="263"/>
        <v>-</v>
      </c>
      <c r="BE146" s="50" t="str">
        <f t="shared" ca="1" si="263"/>
        <v>-</v>
      </c>
      <c r="BF146" s="50" t="str">
        <f t="shared" ca="1" si="263"/>
        <v>-</v>
      </c>
      <c r="BG146" s="50" t="str">
        <f t="shared" ca="1" si="263"/>
        <v>-</v>
      </c>
      <c r="BH146" s="27">
        <f t="shared" ca="1" si="269"/>
        <v>0.1</v>
      </c>
      <c r="BI146" s="27">
        <f t="shared" ca="1" si="269"/>
        <v>0.5</v>
      </c>
      <c r="BJ146" s="27">
        <f t="shared" ca="1" si="269"/>
        <v>-0.4</v>
      </c>
      <c r="BK146" s="27">
        <f t="shared" ca="1" si="269"/>
        <v>1</v>
      </c>
      <c r="BL146" s="27" t="str">
        <f t="shared" ca="1" si="269"/>
        <v>-</v>
      </c>
      <c r="BM146" s="27" t="str">
        <f t="shared" ca="1" si="269"/>
        <v>-</v>
      </c>
      <c r="BN146" s="27">
        <f t="shared" ca="1" si="270"/>
        <v>12</v>
      </c>
      <c r="BO146" s="27">
        <f t="shared" ca="1" si="270"/>
        <v>12</v>
      </c>
      <c r="BP146" s="27">
        <f t="shared" ca="1" si="270"/>
        <v>144</v>
      </c>
      <c r="BQ146" s="27">
        <f t="shared" ca="1" si="270"/>
        <v>144</v>
      </c>
      <c r="BR146" s="27" t="str">
        <f t="shared" ca="1" si="270"/>
        <v>-</v>
      </c>
      <c r="BS146" s="27" t="str">
        <f t="shared" ca="1" si="270"/>
        <v>-</v>
      </c>
      <c r="BT146" s="27" t="str">
        <f t="shared" ca="1" si="270"/>
        <v>-</v>
      </c>
      <c r="BU146" s="27" t="str">
        <f t="shared" ca="1" si="270"/>
        <v>-</v>
      </c>
      <c r="BV146" s="27" t="str">
        <f t="shared" ca="1" si="270"/>
        <v>-</v>
      </c>
      <c r="BW146" s="27" t="str">
        <f t="shared" ca="1" si="270"/>
        <v>-</v>
      </c>
      <c r="BX146" s="27" t="str">
        <f t="shared" ca="1" si="271"/>
        <v>-</v>
      </c>
      <c r="BY146" s="27" t="str">
        <f t="shared" ca="1" si="271"/>
        <v>-</v>
      </c>
      <c r="BZ146" s="27" t="str">
        <f t="shared" ca="1" si="271"/>
        <v>-</v>
      </c>
      <c r="CA146" s="27">
        <f t="shared" ca="1" si="271"/>
        <v>5</v>
      </c>
      <c r="CB146" s="27" t="str">
        <f t="shared" ca="1" si="271"/>
        <v>-</v>
      </c>
      <c r="CC146" s="27" t="str">
        <f t="shared" ca="1" si="271"/>
        <v>-</v>
      </c>
      <c r="CD146" s="27" t="str">
        <f t="shared" ca="1" si="271"/>
        <v>-</v>
      </c>
      <c r="CE146" s="27" t="str">
        <f t="shared" ca="1" si="271"/>
        <v>-</v>
      </c>
      <c r="CF146" s="27" t="str">
        <f t="shared" ca="1" si="271"/>
        <v>-</v>
      </c>
      <c r="CG146" s="27" t="str">
        <f t="shared" ca="1" si="271"/>
        <v>-</v>
      </c>
      <c r="CH146" s="27">
        <f t="shared" ca="1" si="272"/>
        <v>0</v>
      </c>
      <c r="CI146" s="27" t="str">
        <f t="shared" ca="1" si="272"/>
        <v>-</v>
      </c>
      <c r="CJ146" s="27">
        <f t="shared" ca="1" si="272"/>
        <v>1</v>
      </c>
      <c r="CK146" s="27">
        <f t="shared" ca="1" si="272"/>
        <v>0</v>
      </c>
      <c r="CL146" s="27">
        <f t="shared" ca="1" si="272"/>
        <v>1</v>
      </c>
      <c r="CM146" s="27">
        <f t="shared" ca="1" si="272"/>
        <v>1</v>
      </c>
      <c r="CN146" s="27">
        <f t="shared" ca="1" si="272"/>
        <v>1</v>
      </c>
      <c r="CO146" s="27">
        <f t="shared" ca="1" si="272"/>
        <v>0</v>
      </c>
      <c r="CP146" s="27">
        <f t="shared" ca="1" si="272"/>
        <v>0</v>
      </c>
      <c r="CQ146" s="27">
        <f t="shared" ca="1" si="272"/>
        <v>0</v>
      </c>
      <c r="CR146" s="27">
        <f t="shared" ca="1" si="273"/>
        <v>-1.29</v>
      </c>
      <c r="CS146" s="27">
        <f t="shared" ca="1" si="273"/>
        <v>0.95</v>
      </c>
      <c r="CT146" s="27">
        <f t="shared" ca="1" si="273"/>
        <v>-1.67</v>
      </c>
      <c r="CU146" s="27">
        <f t="shared" ca="1" si="273"/>
        <v>0.05</v>
      </c>
      <c r="CV146" s="27">
        <f t="shared" ca="1" si="273"/>
        <v>0.22</v>
      </c>
      <c r="CW146" s="27">
        <f t="shared" ca="1" si="273"/>
        <v>-0.37</v>
      </c>
      <c r="CX146" s="27">
        <f t="shared" ca="1" si="273"/>
        <v>0</v>
      </c>
      <c r="CY146" s="27">
        <f t="shared" ca="1" si="273"/>
        <v>1</v>
      </c>
      <c r="CZ146" s="27">
        <f t="shared" ca="1" si="273"/>
        <v>0</v>
      </c>
      <c r="DA146" s="27">
        <f t="shared" ca="1" si="273"/>
        <v>0</v>
      </c>
      <c r="DB146" s="27">
        <f t="shared" ca="1" si="274"/>
        <v>0</v>
      </c>
      <c r="DC146" s="27">
        <f t="shared" ca="1" si="274"/>
        <v>0</v>
      </c>
      <c r="DD146" s="27">
        <f t="shared" ca="1" si="274"/>
        <v>0</v>
      </c>
      <c r="DE146" s="27">
        <f t="shared" ca="1" si="274"/>
        <v>0</v>
      </c>
      <c r="DF146" s="27">
        <f t="shared" ca="1" si="274"/>
        <v>0</v>
      </c>
      <c r="DG146" s="27" t="str">
        <f t="shared" ca="1" si="274"/>
        <v>-</v>
      </c>
      <c r="DH146" s="27" t="str">
        <f t="shared" ca="1" si="274"/>
        <v>-</v>
      </c>
      <c r="DI146" s="27" t="str">
        <f t="shared" ca="1" si="274"/>
        <v>-</v>
      </c>
      <c r="DJ146" s="27" t="str">
        <f t="shared" ca="1" si="274"/>
        <v>-</v>
      </c>
      <c r="DK146" s="27" t="str">
        <f t="shared" ca="1" si="274"/>
        <v>-</v>
      </c>
      <c r="DL146" s="27" t="str">
        <f t="shared" ca="1" si="275"/>
        <v>-</v>
      </c>
      <c r="DM146" s="27" t="b">
        <f t="shared" ca="1" si="275"/>
        <v>1</v>
      </c>
      <c r="DN146" s="27" t="b">
        <f t="shared" ca="1" si="275"/>
        <v>0</v>
      </c>
      <c r="DO146" s="27" t="b">
        <f t="shared" ca="1" si="275"/>
        <v>0</v>
      </c>
      <c r="DP146" s="27">
        <f t="shared" ca="1" si="275"/>
        <v>3</v>
      </c>
      <c r="DQ146" s="27" t="str">
        <f t="shared" ca="1" si="275"/>
        <v>-</v>
      </c>
      <c r="DR146" s="27" t="str">
        <f t="shared" ca="1" si="275"/>
        <v>-</v>
      </c>
      <c r="DS146" s="27" t="str">
        <f t="shared" ca="1" si="275"/>
        <v>-</v>
      </c>
      <c r="DT146" s="27" t="str">
        <f t="shared" ca="1" si="275"/>
        <v>-</v>
      </c>
      <c r="DU146" s="27" t="str">
        <f t="shared" ca="1" si="275"/>
        <v>-</v>
      </c>
      <c r="DV146" s="27" t="b">
        <f t="shared" ca="1" si="276"/>
        <v>1</v>
      </c>
      <c r="DW146" s="27" t="str">
        <f t="shared" ca="1" si="276"/>
        <v>-</v>
      </c>
      <c r="DX146" s="27">
        <f t="shared" ca="1" si="276"/>
        <v>0</v>
      </c>
      <c r="DY146" s="27" t="str">
        <f t="shared" ca="1" si="276"/>
        <v>-</v>
      </c>
      <c r="DZ146" s="27" t="str">
        <f t="shared" ca="1" si="276"/>
        <v>-</v>
      </c>
      <c r="EA146" s="27" t="str">
        <f t="shared" ca="1" si="276"/>
        <v>-</v>
      </c>
      <c r="EB146" s="27" t="str">
        <f t="shared" ca="1" si="276"/>
        <v>-</v>
      </c>
      <c r="EC146" s="27">
        <f t="shared" ca="1" si="276"/>
        <v>1</v>
      </c>
      <c r="ED146" s="27">
        <f t="shared" ca="1" si="276"/>
        <v>0</v>
      </c>
      <c r="EE146" s="27">
        <f t="shared" ca="1" si="276"/>
        <v>1</v>
      </c>
      <c r="EF146" s="27">
        <f t="shared" ca="1" si="277"/>
        <v>1</v>
      </c>
      <c r="EG146" s="27">
        <f t="shared" ca="1" si="277"/>
        <v>0</v>
      </c>
      <c r="EH146" s="27" t="str">
        <f t="shared" ca="1" si="277"/>
        <v>-</v>
      </c>
      <c r="EI146" s="27" t="str">
        <f t="shared" ca="1" si="277"/>
        <v>-</v>
      </c>
      <c r="EJ146" s="27" t="str">
        <f t="shared" ca="1" si="277"/>
        <v>-</v>
      </c>
      <c r="EK146" s="27" t="str">
        <f t="shared" ca="1" si="277"/>
        <v>-</v>
      </c>
      <c r="EL146" s="27">
        <f t="shared" ca="1" si="277"/>
        <v>1</v>
      </c>
      <c r="EM146" s="27">
        <f t="shared" ca="1" si="277"/>
        <v>1</v>
      </c>
      <c r="EN146" s="27">
        <f t="shared" ca="1" si="277"/>
        <v>1</v>
      </c>
      <c r="EO146" s="27">
        <f t="shared" ca="1" si="277"/>
        <v>0</v>
      </c>
      <c r="EP146" s="27" t="str">
        <f t="shared" ca="1" si="277"/>
        <v>-</v>
      </c>
      <c r="EQ146" s="27" t="str">
        <f t="shared" ca="1" si="277"/>
        <v>-</v>
      </c>
      <c r="ER146" s="27">
        <f t="shared" ca="1" si="277"/>
        <v>0</v>
      </c>
      <c r="ES146" s="27">
        <f t="shared" ca="1" si="277"/>
        <v>0</v>
      </c>
      <c r="ET146" s="34">
        <v>0</v>
      </c>
    </row>
    <row r="147" spans="1:150" outlineLevel="3">
      <c r="A147" s="31">
        <f t="shared" si="230"/>
        <v>142</v>
      </c>
      <c r="B147" s="37">
        <f t="shared" ca="1" si="247"/>
        <v>91</v>
      </c>
      <c r="C147">
        <f t="shared" ca="1" si="248"/>
        <v>4</v>
      </c>
      <c r="D147" t="b">
        <f t="shared" ca="1" si="264"/>
        <v>0</v>
      </c>
      <c r="E147" t="b">
        <f t="shared" ca="1" si="264"/>
        <v>0</v>
      </c>
      <c r="F147" t="b">
        <f t="shared" ca="1" si="264"/>
        <v>0</v>
      </c>
      <c r="H147" s="47" t="str">
        <f ca="1">TEXT(LEFT(H146,2)+1,"00")&amp;MID(H146,3,FIND(" ",H146,4)-2)&amp;d.RegionName&amp;IF($CA147&lt;3,"M-M","Mat")&amp;IF($CF147=TRUE,"&amp;BBT","")&amp;IF($DX147&lt;&gt;0,"-mate EL","")&amp;IF($DM147," Aut","")&amp;IF($DN147," Win","")&amp;IF($DO147," Spr","")&amp;" Scan "&amp;$DP147&amp;" (F"&amp;3+IFERROR(1*$AP147,0)&amp;3+IFERROR(1*$AS147,0)&amp;"N"&amp;$AX147&amp;$AY147&amp;")"</f>
        <v>25 Cal CWM Mat Aut Scan 2 (F33N14)</v>
      </c>
      <c r="I147" s="13" t="str">
        <f ca="1">IF(MATCH(H147,H$5:H147,0)=(COUNTA(H$5:H147)),"-","Dup")</f>
        <v>-</v>
      </c>
      <c r="J147" s="27" t="str">
        <f t="shared" ca="1" si="265"/>
        <v>-</v>
      </c>
      <c r="K147" s="27" t="str">
        <f t="shared" ca="1" si="265"/>
        <v>-</v>
      </c>
      <c r="L147" s="50" t="b">
        <f t="shared" ca="1" si="249"/>
        <v>1</v>
      </c>
      <c r="M147" s="50" t="str">
        <f t="shared" ca="1" si="249"/>
        <v>-</v>
      </c>
      <c r="N147" s="50" t="b">
        <f t="shared" ca="1" si="249"/>
        <v>1</v>
      </c>
      <c r="O147" s="50" t="b">
        <f t="shared" ca="1" si="249"/>
        <v>1</v>
      </c>
      <c r="P147" s="50" t="b">
        <f t="shared" ca="1" si="249"/>
        <v>1</v>
      </c>
      <c r="Q147" s="50">
        <f t="shared" ca="1" si="249"/>
        <v>0</v>
      </c>
      <c r="R147" s="50">
        <f t="shared" ca="1" si="249"/>
        <v>0</v>
      </c>
      <c r="S147" s="27" t="str">
        <f t="shared" ca="1" si="266"/>
        <v>-</v>
      </c>
      <c r="T147" s="27" t="str">
        <f t="shared" ca="1" si="266"/>
        <v>-</v>
      </c>
      <c r="U147" s="27">
        <f t="shared" ca="1" si="266"/>
        <v>1</v>
      </c>
      <c r="V147" s="27">
        <f t="shared" ca="1" si="266"/>
        <v>1</v>
      </c>
      <c r="W147" s="27">
        <f t="shared" ca="1" si="266"/>
        <v>1</v>
      </c>
      <c r="X147" s="27">
        <f t="shared" ca="1" si="266"/>
        <v>1</v>
      </c>
      <c r="Y147" s="27" t="str">
        <f t="shared" ca="1" si="266"/>
        <v>-</v>
      </c>
      <c r="Z147" s="27">
        <f t="shared" ca="1" si="266"/>
        <v>1</v>
      </c>
      <c r="AA147" s="27" t="str">
        <f t="shared" ca="1" si="266"/>
        <v>-</v>
      </c>
      <c r="AB147" s="27" t="str">
        <f t="shared" ca="1" si="266"/>
        <v>-</v>
      </c>
      <c r="AC147" s="27">
        <f t="shared" ca="1" si="267"/>
        <v>1</v>
      </c>
      <c r="AD147" s="27">
        <f t="shared" ca="1" si="267"/>
        <v>1</v>
      </c>
      <c r="AE147" s="27" t="str">
        <f t="shared" ca="1" si="267"/>
        <v>-</v>
      </c>
      <c r="AF147" s="27" t="str">
        <f t="shared" ca="1" si="267"/>
        <v>-</v>
      </c>
      <c r="AG147" s="27" t="str">
        <f t="shared" ca="1" si="267"/>
        <v>-</v>
      </c>
      <c r="AH147" s="27" t="str">
        <f t="shared" ca="1" si="267"/>
        <v>-</v>
      </c>
      <c r="AI147" s="27" t="str">
        <f t="shared" ca="1" si="267"/>
        <v>-</v>
      </c>
      <c r="AJ147" s="27" t="str">
        <f t="shared" ca="1" si="267"/>
        <v>-</v>
      </c>
      <c r="AK147" s="27" t="str">
        <f t="shared" ca="1" si="267"/>
        <v>-</v>
      </c>
      <c r="AL147" s="27" t="str">
        <f t="shared" ca="1" si="267"/>
        <v>-</v>
      </c>
      <c r="AM147" s="27" t="str">
        <f t="shared" ca="1" si="268"/>
        <v>-</v>
      </c>
      <c r="AN147" s="27" t="str">
        <f t="shared" ca="1" si="268"/>
        <v>-</v>
      </c>
      <c r="AO147" s="27" t="str">
        <f t="shared" ca="1" si="268"/>
        <v>-</v>
      </c>
      <c r="AP147" s="27" t="str">
        <f t="shared" ca="1" si="268"/>
        <v>-</v>
      </c>
      <c r="AQ147" s="27" t="str">
        <f t="shared" ca="1" si="268"/>
        <v>-</v>
      </c>
      <c r="AR147" s="27" t="str">
        <f t="shared" ca="1" si="268"/>
        <v>-</v>
      </c>
      <c r="AS147" s="27" t="str">
        <f t="shared" ca="1" si="268"/>
        <v>-</v>
      </c>
      <c r="AT147" s="27" t="str">
        <f t="shared" ca="1" si="268"/>
        <v>-</v>
      </c>
      <c r="AU147" s="27" t="str">
        <f t="shared" ca="1" si="268"/>
        <v>-</v>
      </c>
      <c r="AV147" s="27" t="str">
        <f t="shared" ca="1" si="268"/>
        <v>-</v>
      </c>
      <c r="AW147" s="27" t="str">
        <f t="shared" ca="1" si="268"/>
        <v>-</v>
      </c>
      <c r="AX147" s="50">
        <f t="shared" ca="1" si="263"/>
        <v>1</v>
      </c>
      <c r="AY147" s="50">
        <f t="shared" ca="1" si="263"/>
        <v>4</v>
      </c>
      <c r="AZ147" s="50">
        <f t="shared" ca="1" si="263"/>
        <v>0</v>
      </c>
      <c r="BA147" s="50" t="str">
        <f t="shared" ca="1" si="263"/>
        <v>-</v>
      </c>
      <c r="BB147" s="50" t="str">
        <f t="shared" ca="1" si="263"/>
        <v>-</v>
      </c>
      <c r="BC147" s="50" t="str">
        <f t="shared" ca="1" si="263"/>
        <v>-</v>
      </c>
      <c r="BD147" s="50" t="str">
        <f t="shared" ca="1" si="263"/>
        <v>-</v>
      </c>
      <c r="BE147" s="50" t="str">
        <f t="shared" ca="1" si="263"/>
        <v>-</v>
      </c>
      <c r="BF147" s="50" t="str">
        <f t="shared" ca="1" si="263"/>
        <v>-</v>
      </c>
      <c r="BG147" s="50" t="str">
        <f t="shared" ca="1" si="263"/>
        <v>-</v>
      </c>
      <c r="BH147" s="27">
        <f t="shared" ca="1" si="269"/>
        <v>0.1</v>
      </c>
      <c r="BI147" s="27">
        <f t="shared" ca="1" si="269"/>
        <v>0.5</v>
      </c>
      <c r="BJ147" s="27">
        <f t="shared" ca="1" si="269"/>
        <v>-0.4</v>
      </c>
      <c r="BK147" s="27">
        <f t="shared" ca="1" si="269"/>
        <v>1</v>
      </c>
      <c r="BL147" s="27" t="str">
        <f t="shared" ca="1" si="269"/>
        <v>-</v>
      </c>
      <c r="BM147" s="27" t="str">
        <f t="shared" ca="1" si="269"/>
        <v>-</v>
      </c>
      <c r="BN147" s="27">
        <f t="shared" ca="1" si="270"/>
        <v>12</v>
      </c>
      <c r="BO147" s="27">
        <f t="shared" ca="1" si="270"/>
        <v>12</v>
      </c>
      <c r="BP147" s="27">
        <f t="shared" ca="1" si="270"/>
        <v>144</v>
      </c>
      <c r="BQ147" s="27">
        <f t="shared" ca="1" si="270"/>
        <v>144</v>
      </c>
      <c r="BR147" s="27" t="str">
        <f t="shared" ca="1" si="270"/>
        <v>-</v>
      </c>
      <c r="BS147" s="27" t="str">
        <f t="shared" ca="1" si="270"/>
        <v>-</v>
      </c>
      <c r="BT147" s="27" t="str">
        <f t="shared" ca="1" si="270"/>
        <v>-</v>
      </c>
      <c r="BU147" s="27" t="str">
        <f t="shared" ca="1" si="270"/>
        <v>-</v>
      </c>
      <c r="BV147" s="27" t="str">
        <f t="shared" ca="1" si="270"/>
        <v>-</v>
      </c>
      <c r="BW147" s="27" t="str">
        <f t="shared" ca="1" si="270"/>
        <v>-</v>
      </c>
      <c r="BX147" s="27" t="str">
        <f t="shared" ca="1" si="271"/>
        <v>-</v>
      </c>
      <c r="BY147" s="27" t="str">
        <f t="shared" ca="1" si="271"/>
        <v>-</v>
      </c>
      <c r="BZ147" s="27" t="str">
        <f t="shared" ca="1" si="271"/>
        <v>-</v>
      </c>
      <c r="CA147" s="27">
        <f t="shared" ca="1" si="271"/>
        <v>5</v>
      </c>
      <c r="CB147" s="27" t="str">
        <f t="shared" ca="1" si="271"/>
        <v>-</v>
      </c>
      <c r="CC147" s="27" t="str">
        <f t="shared" ca="1" si="271"/>
        <v>-</v>
      </c>
      <c r="CD147" s="27" t="str">
        <f t="shared" ca="1" si="271"/>
        <v>-</v>
      </c>
      <c r="CE147" s="27" t="str">
        <f t="shared" ca="1" si="271"/>
        <v>-</v>
      </c>
      <c r="CF147" s="27" t="str">
        <f t="shared" ca="1" si="271"/>
        <v>-</v>
      </c>
      <c r="CG147" s="27" t="str">
        <f t="shared" ca="1" si="271"/>
        <v>-</v>
      </c>
      <c r="CH147" s="27">
        <f t="shared" ca="1" si="272"/>
        <v>0</v>
      </c>
      <c r="CI147" s="27" t="str">
        <f t="shared" ca="1" si="272"/>
        <v>-</v>
      </c>
      <c r="CJ147" s="27">
        <f t="shared" ca="1" si="272"/>
        <v>1</v>
      </c>
      <c r="CK147" s="27">
        <f t="shared" ca="1" si="272"/>
        <v>0</v>
      </c>
      <c r="CL147" s="27">
        <f t="shared" ca="1" si="272"/>
        <v>1</v>
      </c>
      <c r="CM147" s="27">
        <f t="shared" ca="1" si="272"/>
        <v>1</v>
      </c>
      <c r="CN147" s="27">
        <f t="shared" ca="1" si="272"/>
        <v>1</v>
      </c>
      <c r="CO147" s="27">
        <f t="shared" ca="1" si="272"/>
        <v>0</v>
      </c>
      <c r="CP147" s="27">
        <f t="shared" ca="1" si="272"/>
        <v>0</v>
      </c>
      <c r="CQ147" s="27">
        <f t="shared" ca="1" si="272"/>
        <v>0</v>
      </c>
      <c r="CR147" s="27">
        <f t="shared" ca="1" si="273"/>
        <v>-1.29</v>
      </c>
      <c r="CS147" s="27">
        <f t="shared" ca="1" si="273"/>
        <v>0.95</v>
      </c>
      <c r="CT147" s="27">
        <f t="shared" ca="1" si="273"/>
        <v>-1.67</v>
      </c>
      <c r="CU147" s="27">
        <f t="shared" ca="1" si="273"/>
        <v>0.05</v>
      </c>
      <c r="CV147" s="27">
        <f t="shared" ca="1" si="273"/>
        <v>0.22</v>
      </c>
      <c r="CW147" s="27">
        <f t="shared" ca="1" si="273"/>
        <v>-0.37</v>
      </c>
      <c r="CX147" s="27">
        <f t="shared" ca="1" si="273"/>
        <v>0</v>
      </c>
      <c r="CY147" s="27">
        <f t="shared" ca="1" si="273"/>
        <v>1</v>
      </c>
      <c r="CZ147" s="27">
        <f t="shared" ca="1" si="273"/>
        <v>0</v>
      </c>
      <c r="DA147" s="27">
        <f t="shared" ca="1" si="273"/>
        <v>0</v>
      </c>
      <c r="DB147" s="27">
        <f t="shared" ca="1" si="274"/>
        <v>0</v>
      </c>
      <c r="DC147" s="27">
        <f t="shared" ca="1" si="274"/>
        <v>0</v>
      </c>
      <c r="DD147" s="27">
        <f t="shared" ca="1" si="274"/>
        <v>0</v>
      </c>
      <c r="DE147" s="27">
        <f t="shared" ca="1" si="274"/>
        <v>0</v>
      </c>
      <c r="DF147" s="27">
        <f t="shared" ca="1" si="274"/>
        <v>0</v>
      </c>
      <c r="DG147" s="27" t="str">
        <f t="shared" ca="1" si="274"/>
        <v>-</v>
      </c>
      <c r="DH147" s="27" t="str">
        <f t="shared" ca="1" si="274"/>
        <v>-</v>
      </c>
      <c r="DI147" s="27" t="str">
        <f t="shared" ca="1" si="274"/>
        <v>-</v>
      </c>
      <c r="DJ147" s="27" t="str">
        <f t="shared" ca="1" si="274"/>
        <v>-</v>
      </c>
      <c r="DK147" s="27" t="str">
        <f t="shared" ca="1" si="274"/>
        <v>-</v>
      </c>
      <c r="DL147" s="27" t="str">
        <f t="shared" ca="1" si="275"/>
        <v>-</v>
      </c>
      <c r="DM147" s="27" t="b">
        <f t="shared" ca="1" si="275"/>
        <v>1</v>
      </c>
      <c r="DN147" s="27" t="b">
        <f t="shared" ca="1" si="275"/>
        <v>0</v>
      </c>
      <c r="DO147" s="27" t="b">
        <f t="shared" ca="1" si="275"/>
        <v>0</v>
      </c>
      <c r="DP147" s="27">
        <f t="shared" ca="1" si="275"/>
        <v>2</v>
      </c>
      <c r="DQ147" s="27" t="str">
        <f t="shared" ca="1" si="275"/>
        <v>-</v>
      </c>
      <c r="DR147" s="27" t="str">
        <f t="shared" ca="1" si="275"/>
        <v>-</v>
      </c>
      <c r="DS147" s="27" t="str">
        <f t="shared" ca="1" si="275"/>
        <v>-</v>
      </c>
      <c r="DT147" s="27" t="str">
        <f t="shared" ca="1" si="275"/>
        <v>-</v>
      </c>
      <c r="DU147" s="27" t="str">
        <f t="shared" ca="1" si="275"/>
        <v>-</v>
      </c>
      <c r="DV147" s="27" t="b">
        <f t="shared" ca="1" si="276"/>
        <v>1</v>
      </c>
      <c r="DW147" s="27" t="str">
        <f t="shared" ca="1" si="276"/>
        <v>-</v>
      </c>
      <c r="DX147" s="27">
        <f t="shared" ca="1" si="276"/>
        <v>0</v>
      </c>
      <c r="DY147" s="27" t="str">
        <f t="shared" ca="1" si="276"/>
        <v>-</v>
      </c>
      <c r="DZ147" s="27" t="str">
        <f t="shared" ca="1" si="276"/>
        <v>-</v>
      </c>
      <c r="EA147" s="27" t="str">
        <f t="shared" ca="1" si="276"/>
        <v>-</v>
      </c>
      <c r="EB147" s="27" t="str">
        <f t="shared" ca="1" si="276"/>
        <v>-</v>
      </c>
      <c r="EC147" s="27">
        <f t="shared" ca="1" si="276"/>
        <v>1</v>
      </c>
      <c r="ED147" s="27">
        <f t="shared" ca="1" si="276"/>
        <v>0</v>
      </c>
      <c r="EE147" s="27">
        <f t="shared" ca="1" si="276"/>
        <v>1</v>
      </c>
      <c r="EF147" s="27">
        <f t="shared" ca="1" si="277"/>
        <v>1</v>
      </c>
      <c r="EG147" s="27">
        <f t="shared" ca="1" si="277"/>
        <v>0</v>
      </c>
      <c r="EH147" s="27" t="str">
        <f t="shared" ca="1" si="277"/>
        <v>-</v>
      </c>
      <c r="EI147" s="27" t="str">
        <f t="shared" ca="1" si="277"/>
        <v>-</v>
      </c>
      <c r="EJ147" s="27" t="str">
        <f t="shared" ca="1" si="277"/>
        <v>-</v>
      </c>
      <c r="EK147" s="27" t="str">
        <f t="shared" ca="1" si="277"/>
        <v>-</v>
      </c>
      <c r="EL147" s="27">
        <f t="shared" ca="1" si="277"/>
        <v>1</v>
      </c>
      <c r="EM147" s="27">
        <f t="shared" ca="1" si="277"/>
        <v>1</v>
      </c>
      <c r="EN147" s="27">
        <f t="shared" ca="1" si="277"/>
        <v>1</v>
      </c>
      <c r="EO147" s="27">
        <f t="shared" ca="1" si="277"/>
        <v>0</v>
      </c>
      <c r="EP147" s="27" t="str">
        <f t="shared" ca="1" si="277"/>
        <v>-</v>
      </c>
      <c r="EQ147" s="27" t="str">
        <f t="shared" ca="1" si="277"/>
        <v>-</v>
      </c>
      <c r="ER147" s="27">
        <f t="shared" ca="1" si="277"/>
        <v>0</v>
      </c>
      <c r="ES147" s="27">
        <f t="shared" ca="1" si="277"/>
        <v>0</v>
      </c>
      <c r="ET147" s="34">
        <v>0</v>
      </c>
    </row>
    <row r="148" spans="1:150" outlineLevel="3">
      <c r="A148" s="31">
        <f t="shared" si="230"/>
        <v>143</v>
      </c>
      <c r="B148" s="37">
        <f t="shared" ca="1" si="247"/>
        <v>92</v>
      </c>
      <c r="C148">
        <f t="shared" ca="1" si="248"/>
        <v>4</v>
      </c>
      <c r="D148" t="b">
        <f t="shared" ca="1" si="264"/>
        <v>0</v>
      </c>
      <c r="E148" t="b">
        <f t="shared" ca="1" si="264"/>
        <v>0</v>
      </c>
      <c r="F148" t="b">
        <f t="shared" ca="1" si="264"/>
        <v>0</v>
      </c>
      <c r="H148" s="47" t="str">
        <f ca="1">TEXT(LEFT(H147,2)+1,"00")&amp;MID(H147,3,FIND(" ",H147,4)-2)&amp;d.RegionName&amp;IF($CA148&lt;3,"M-M","Mat")&amp;IF($CF148=TRUE,"&amp;BBT","")&amp;IF($DX148&lt;&gt;0,"-mate EL","")&amp;IF($DM148," Aut","")&amp;IF($DN148," Win","")&amp;IF($DO148," Spr","")&amp;" Scan "&amp;$DP148&amp;" (F"&amp;3+IFERROR(1*$AP148,0)&amp;3+IFERROR(1*$AS148,0)&amp;"N"&amp;$AX148&amp;$AY148&amp;")"</f>
        <v>26 Cal CWM Mat Aut Scan 1 (F33N14)</v>
      </c>
      <c r="I148" s="13" t="str">
        <f ca="1">IF(MATCH(H148,H$5:H148,0)=(COUNTA(H$5:H148)),"-","Dup")</f>
        <v>-</v>
      </c>
      <c r="J148" s="27" t="str">
        <f t="shared" ca="1" si="265"/>
        <v>-</v>
      </c>
      <c r="K148" s="27" t="str">
        <f t="shared" ca="1" si="265"/>
        <v>-</v>
      </c>
      <c r="L148" s="50" t="b">
        <f t="shared" ca="1" si="249"/>
        <v>1</v>
      </c>
      <c r="M148" s="50" t="str">
        <f t="shared" ca="1" si="249"/>
        <v>-</v>
      </c>
      <c r="N148" s="50" t="b">
        <f t="shared" ca="1" si="249"/>
        <v>1</v>
      </c>
      <c r="O148" s="50" t="b">
        <f t="shared" ca="1" si="249"/>
        <v>1</v>
      </c>
      <c r="P148" s="50" t="b">
        <f t="shared" ca="1" si="249"/>
        <v>1</v>
      </c>
      <c r="Q148" s="50">
        <f t="shared" ca="1" si="249"/>
        <v>0</v>
      </c>
      <c r="R148" s="50">
        <f t="shared" ca="1" si="249"/>
        <v>0</v>
      </c>
      <c r="S148" s="27" t="str">
        <f t="shared" ca="1" si="266"/>
        <v>-</v>
      </c>
      <c r="T148" s="27" t="str">
        <f t="shared" ca="1" si="266"/>
        <v>-</v>
      </c>
      <c r="U148" s="27">
        <f t="shared" ca="1" si="266"/>
        <v>1</v>
      </c>
      <c r="V148" s="27">
        <f t="shared" ca="1" si="266"/>
        <v>1</v>
      </c>
      <c r="W148" s="27">
        <f t="shared" ca="1" si="266"/>
        <v>1</v>
      </c>
      <c r="X148" s="27">
        <f t="shared" ca="1" si="266"/>
        <v>1</v>
      </c>
      <c r="Y148" s="27" t="str">
        <f t="shared" ca="1" si="266"/>
        <v>-</v>
      </c>
      <c r="Z148" s="27">
        <f t="shared" ca="1" si="266"/>
        <v>1</v>
      </c>
      <c r="AA148" s="27" t="str">
        <f t="shared" ca="1" si="266"/>
        <v>-</v>
      </c>
      <c r="AB148" s="27" t="str">
        <f t="shared" ca="1" si="266"/>
        <v>-</v>
      </c>
      <c r="AC148" s="27">
        <f t="shared" ca="1" si="267"/>
        <v>1</v>
      </c>
      <c r="AD148" s="27">
        <f t="shared" ca="1" si="267"/>
        <v>1</v>
      </c>
      <c r="AE148" s="27" t="str">
        <f t="shared" ca="1" si="267"/>
        <v>-</v>
      </c>
      <c r="AF148" s="27" t="str">
        <f t="shared" ca="1" si="267"/>
        <v>-</v>
      </c>
      <c r="AG148" s="27" t="str">
        <f t="shared" ca="1" si="267"/>
        <v>-</v>
      </c>
      <c r="AH148" s="27" t="str">
        <f t="shared" ca="1" si="267"/>
        <v>-</v>
      </c>
      <c r="AI148" s="27" t="str">
        <f t="shared" ca="1" si="267"/>
        <v>-</v>
      </c>
      <c r="AJ148" s="27" t="str">
        <f t="shared" ca="1" si="267"/>
        <v>-</v>
      </c>
      <c r="AK148" s="27" t="str">
        <f t="shared" ca="1" si="267"/>
        <v>-</v>
      </c>
      <c r="AL148" s="27" t="str">
        <f t="shared" ca="1" si="267"/>
        <v>-</v>
      </c>
      <c r="AM148" s="27" t="str">
        <f t="shared" ca="1" si="268"/>
        <v>-</v>
      </c>
      <c r="AN148" s="27" t="str">
        <f t="shared" ca="1" si="268"/>
        <v>-</v>
      </c>
      <c r="AO148" s="27" t="str">
        <f t="shared" ca="1" si="268"/>
        <v>-</v>
      </c>
      <c r="AP148" s="27" t="str">
        <f t="shared" ca="1" si="268"/>
        <v>-</v>
      </c>
      <c r="AQ148" s="27" t="str">
        <f t="shared" ca="1" si="268"/>
        <v>-</v>
      </c>
      <c r="AR148" s="27" t="str">
        <f t="shared" ca="1" si="268"/>
        <v>-</v>
      </c>
      <c r="AS148" s="27" t="str">
        <f t="shared" ca="1" si="268"/>
        <v>-</v>
      </c>
      <c r="AT148" s="27" t="str">
        <f t="shared" ca="1" si="268"/>
        <v>-</v>
      </c>
      <c r="AU148" s="27" t="str">
        <f t="shared" ca="1" si="268"/>
        <v>-</v>
      </c>
      <c r="AV148" s="27" t="str">
        <f t="shared" ca="1" si="268"/>
        <v>-</v>
      </c>
      <c r="AW148" s="27" t="str">
        <f t="shared" ca="1" si="268"/>
        <v>-</v>
      </c>
      <c r="AX148" s="50">
        <f t="shared" ca="1" si="263"/>
        <v>1</v>
      </c>
      <c r="AY148" s="50">
        <f t="shared" ca="1" si="263"/>
        <v>4</v>
      </c>
      <c r="AZ148" s="50">
        <f t="shared" ca="1" si="263"/>
        <v>0</v>
      </c>
      <c r="BA148" s="50" t="str">
        <f t="shared" ca="1" si="263"/>
        <v>-</v>
      </c>
      <c r="BB148" s="50" t="str">
        <f t="shared" ca="1" si="263"/>
        <v>-</v>
      </c>
      <c r="BC148" s="50" t="str">
        <f t="shared" ca="1" si="263"/>
        <v>-</v>
      </c>
      <c r="BD148" s="50" t="str">
        <f t="shared" ca="1" si="263"/>
        <v>-</v>
      </c>
      <c r="BE148" s="50" t="str">
        <f t="shared" ca="1" si="263"/>
        <v>-</v>
      </c>
      <c r="BF148" s="50" t="str">
        <f t="shared" ca="1" si="263"/>
        <v>-</v>
      </c>
      <c r="BG148" s="50" t="str">
        <f t="shared" ca="1" si="263"/>
        <v>-</v>
      </c>
      <c r="BH148" s="27">
        <f t="shared" ca="1" si="269"/>
        <v>0.1</v>
      </c>
      <c r="BI148" s="27">
        <f t="shared" ca="1" si="269"/>
        <v>0.5</v>
      </c>
      <c r="BJ148" s="27">
        <f t="shared" ca="1" si="269"/>
        <v>-0.4</v>
      </c>
      <c r="BK148" s="27">
        <f t="shared" ca="1" si="269"/>
        <v>1</v>
      </c>
      <c r="BL148" s="27" t="str">
        <f t="shared" ca="1" si="269"/>
        <v>-</v>
      </c>
      <c r="BM148" s="27" t="str">
        <f t="shared" ca="1" si="269"/>
        <v>-</v>
      </c>
      <c r="BN148" s="27">
        <f t="shared" ca="1" si="270"/>
        <v>12</v>
      </c>
      <c r="BO148" s="27">
        <f t="shared" ca="1" si="270"/>
        <v>12</v>
      </c>
      <c r="BP148" s="27">
        <f t="shared" ca="1" si="270"/>
        <v>144</v>
      </c>
      <c r="BQ148" s="27">
        <f t="shared" ca="1" si="270"/>
        <v>144</v>
      </c>
      <c r="BR148" s="27" t="str">
        <f t="shared" ca="1" si="270"/>
        <v>-</v>
      </c>
      <c r="BS148" s="27" t="str">
        <f t="shared" ca="1" si="270"/>
        <v>-</v>
      </c>
      <c r="BT148" s="27" t="str">
        <f t="shared" ca="1" si="270"/>
        <v>-</v>
      </c>
      <c r="BU148" s="27" t="str">
        <f t="shared" ca="1" si="270"/>
        <v>-</v>
      </c>
      <c r="BV148" s="27" t="str">
        <f t="shared" ca="1" si="270"/>
        <v>-</v>
      </c>
      <c r="BW148" s="27" t="str">
        <f t="shared" ca="1" si="270"/>
        <v>-</v>
      </c>
      <c r="BX148" s="27" t="str">
        <f t="shared" ca="1" si="271"/>
        <v>-</v>
      </c>
      <c r="BY148" s="27" t="str">
        <f t="shared" ca="1" si="271"/>
        <v>-</v>
      </c>
      <c r="BZ148" s="27" t="str">
        <f t="shared" ca="1" si="271"/>
        <v>-</v>
      </c>
      <c r="CA148" s="27">
        <f t="shared" ca="1" si="271"/>
        <v>5</v>
      </c>
      <c r="CB148" s="27" t="str">
        <f t="shared" ca="1" si="271"/>
        <v>-</v>
      </c>
      <c r="CC148" s="27" t="str">
        <f t="shared" ca="1" si="271"/>
        <v>-</v>
      </c>
      <c r="CD148" s="27" t="str">
        <f t="shared" ca="1" si="271"/>
        <v>-</v>
      </c>
      <c r="CE148" s="27" t="str">
        <f t="shared" ca="1" si="271"/>
        <v>-</v>
      </c>
      <c r="CF148" s="27" t="str">
        <f t="shared" ca="1" si="271"/>
        <v>-</v>
      </c>
      <c r="CG148" s="27" t="str">
        <f t="shared" ca="1" si="271"/>
        <v>-</v>
      </c>
      <c r="CH148" s="27">
        <f t="shared" ca="1" si="272"/>
        <v>0</v>
      </c>
      <c r="CI148" s="27" t="str">
        <f t="shared" ca="1" si="272"/>
        <v>-</v>
      </c>
      <c r="CJ148" s="27">
        <f t="shared" ca="1" si="272"/>
        <v>1</v>
      </c>
      <c r="CK148" s="27">
        <f t="shared" ca="1" si="272"/>
        <v>0</v>
      </c>
      <c r="CL148" s="27">
        <f t="shared" ca="1" si="272"/>
        <v>1</v>
      </c>
      <c r="CM148" s="27">
        <f t="shared" ca="1" si="272"/>
        <v>1</v>
      </c>
      <c r="CN148" s="27">
        <f t="shared" ca="1" si="272"/>
        <v>1</v>
      </c>
      <c r="CO148" s="27">
        <f t="shared" ca="1" si="272"/>
        <v>0</v>
      </c>
      <c r="CP148" s="27">
        <f t="shared" ca="1" si="272"/>
        <v>0</v>
      </c>
      <c r="CQ148" s="27">
        <f t="shared" ca="1" si="272"/>
        <v>0</v>
      </c>
      <c r="CR148" s="27">
        <f t="shared" ca="1" si="273"/>
        <v>-1.29</v>
      </c>
      <c r="CS148" s="27">
        <f t="shared" ca="1" si="273"/>
        <v>0.95</v>
      </c>
      <c r="CT148" s="27">
        <f t="shared" ca="1" si="273"/>
        <v>-1.67</v>
      </c>
      <c r="CU148" s="27">
        <f t="shared" ca="1" si="273"/>
        <v>0.05</v>
      </c>
      <c r="CV148" s="27">
        <f t="shared" ca="1" si="273"/>
        <v>0.22</v>
      </c>
      <c r="CW148" s="27">
        <f t="shared" ca="1" si="273"/>
        <v>-0.37</v>
      </c>
      <c r="CX148" s="27">
        <f t="shared" ca="1" si="273"/>
        <v>0</v>
      </c>
      <c r="CY148" s="27">
        <f t="shared" ca="1" si="273"/>
        <v>1</v>
      </c>
      <c r="CZ148" s="27">
        <f t="shared" ca="1" si="273"/>
        <v>0</v>
      </c>
      <c r="DA148" s="27">
        <f t="shared" ca="1" si="273"/>
        <v>0</v>
      </c>
      <c r="DB148" s="27">
        <f t="shared" ca="1" si="274"/>
        <v>0</v>
      </c>
      <c r="DC148" s="27">
        <f t="shared" ca="1" si="274"/>
        <v>0</v>
      </c>
      <c r="DD148" s="27">
        <f t="shared" ca="1" si="274"/>
        <v>0</v>
      </c>
      <c r="DE148" s="27">
        <f t="shared" ca="1" si="274"/>
        <v>0</v>
      </c>
      <c r="DF148" s="27">
        <f t="shared" ca="1" si="274"/>
        <v>0</v>
      </c>
      <c r="DG148" s="27" t="str">
        <f t="shared" ca="1" si="274"/>
        <v>-</v>
      </c>
      <c r="DH148" s="27" t="str">
        <f t="shared" ca="1" si="274"/>
        <v>-</v>
      </c>
      <c r="DI148" s="27" t="str">
        <f t="shared" ca="1" si="274"/>
        <v>-</v>
      </c>
      <c r="DJ148" s="27" t="str">
        <f t="shared" ca="1" si="274"/>
        <v>-</v>
      </c>
      <c r="DK148" s="27" t="str">
        <f t="shared" ca="1" si="274"/>
        <v>-</v>
      </c>
      <c r="DL148" s="27" t="str">
        <f t="shared" ca="1" si="275"/>
        <v>-</v>
      </c>
      <c r="DM148" s="27" t="b">
        <f t="shared" ca="1" si="275"/>
        <v>1</v>
      </c>
      <c r="DN148" s="27" t="b">
        <f t="shared" ca="1" si="275"/>
        <v>0</v>
      </c>
      <c r="DO148" s="27" t="b">
        <f t="shared" ca="1" si="275"/>
        <v>0</v>
      </c>
      <c r="DP148" s="27">
        <f t="shared" ca="1" si="275"/>
        <v>1</v>
      </c>
      <c r="DQ148" s="27" t="str">
        <f t="shared" ca="1" si="275"/>
        <v>-</v>
      </c>
      <c r="DR148" s="27" t="str">
        <f t="shared" ca="1" si="275"/>
        <v>-</v>
      </c>
      <c r="DS148" s="27" t="str">
        <f t="shared" ca="1" si="275"/>
        <v>-</v>
      </c>
      <c r="DT148" s="27" t="str">
        <f t="shared" ca="1" si="275"/>
        <v>-</v>
      </c>
      <c r="DU148" s="27" t="str">
        <f t="shared" ca="1" si="275"/>
        <v>-</v>
      </c>
      <c r="DV148" s="27" t="b">
        <f t="shared" ca="1" si="276"/>
        <v>1</v>
      </c>
      <c r="DW148" s="27" t="str">
        <f t="shared" ca="1" si="276"/>
        <v>-</v>
      </c>
      <c r="DX148" s="27">
        <f t="shared" ca="1" si="276"/>
        <v>0</v>
      </c>
      <c r="DY148" s="27" t="str">
        <f t="shared" ca="1" si="276"/>
        <v>-</v>
      </c>
      <c r="DZ148" s="27" t="str">
        <f t="shared" ca="1" si="276"/>
        <v>-</v>
      </c>
      <c r="EA148" s="27" t="str">
        <f t="shared" ca="1" si="276"/>
        <v>-</v>
      </c>
      <c r="EB148" s="27" t="str">
        <f t="shared" ca="1" si="276"/>
        <v>-</v>
      </c>
      <c r="EC148" s="27">
        <f t="shared" ca="1" si="276"/>
        <v>1</v>
      </c>
      <c r="ED148" s="27">
        <f t="shared" ca="1" si="276"/>
        <v>0</v>
      </c>
      <c r="EE148" s="27">
        <f t="shared" ca="1" si="276"/>
        <v>1</v>
      </c>
      <c r="EF148" s="27">
        <f t="shared" ca="1" si="277"/>
        <v>1</v>
      </c>
      <c r="EG148" s="27">
        <f t="shared" ca="1" si="277"/>
        <v>0</v>
      </c>
      <c r="EH148" s="27" t="str">
        <f t="shared" ca="1" si="277"/>
        <v>-</v>
      </c>
      <c r="EI148" s="27" t="str">
        <f t="shared" ca="1" si="277"/>
        <v>-</v>
      </c>
      <c r="EJ148" s="27" t="str">
        <f t="shared" ca="1" si="277"/>
        <v>-</v>
      </c>
      <c r="EK148" s="27" t="str">
        <f t="shared" ca="1" si="277"/>
        <v>-</v>
      </c>
      <c r="EL148" s="27">
        <f t="shared" ca="1" si="277"/>
        <v>1</v>
      </c>
      <c r="EM148" s="27">
        <f t="shared" ca="1" si="277"/>
        <v>1</v>
      </c>
      <c r="EN148" s="27">
        <f t="shared" ca="1" si="277"/>
        <v>1</v>
      </c>
      <c r="EO148" s="27">
        <f t="shared" ca="1" si="277"/>
        <v>0</v>
      </c>
      <c r="EP148" s="27" t="str">
        <f t="shared" ca="1" si="277"/>
        <v>-</v>
      </c>
      <c r="EQ148" s="27" t="str">
        <f t="shared" ca="1" si="277"/>
        <v>-</v>
      </c>
      <c r="ER148" s="27">
        <f t="shared" ca="1" si="277"/>
        <v>0</v>
      </c>
      <c r="ES148" s="27">
        <f t="shared" ca="1" si="277"/>
        <v>0</v>
      </c>
      <c r="ET148" s="34">
        <v>0</v>
      </c>
    </row>
    <row r="149" spans="1:150" outlineLevel="3">
      <c r="A149" s="31">
        <f t="shared" si="230"/>
        <v>144</v>
      </c>
      <c r="B149" s="37">
        <f t="shared" ca="1" si="247"/>
        <v>93</v>
      </c>
      <c r="C149">
        <f t="shared" ca="1" si="248"/>
        <v>4</v>
      </c>
      <c r="D149" t="b">
        <f t="shared" ca="1" si="264"/>
        <v>0</v>
      </c>
      <c r="E149" t="b">
        <f t="shared" ca="1" si="264"/>
        <v>0</v>
      </c>
      <c r="F149" t="b">
        <f t="shared" ca="1" si="264"/>
        <v>0</v>
      </c>
      <c r="H149" s="47" t="str">
        <f ca="1">TEXT(LEFT(H148,2)+1,"00")&amp;MID(H148,3,FIND(" ",H148,4)-2)&amp;d.RegionName&amp;IF($CA149&lt;3,"M-M","Mat")&amp;IF($CF149=TRUE,"&amp;BBT","")&amp;IF($DX149&lt;&gt;0,"-mate EL","")&amp;IF($DM149," Aut","")&amp;IF($DN149," Win","")&amp;IF($DO149," Spr","")&amp;" Scan "&amp;$DP149&amp;" (F"&amp;3+IFERROR(1*$AP149,0)&amp;3+IFERROR(1*$AS149,0)&amp;"N"&amp;$AX149&amp;$AY149&amp;")"</f>
        <v>27 Cal CWM Mat Aut Scan 0 (F33N14)</v>
      </c>
      <c r="I149" s="13" t="str">
        <f ca="1">IF(MATCH(H149,H$5:H149,0)=(COUNTA(H$5:H149)),"-","Dup")</f>
        <v>-</v>
      </c>
      <c r="J149" s="27" t="str">
        <f t="shared" ca="1" si="265"/>
        <v>-</v>
      </c>
      <c r="K149" s="27" t="str">
        <f t="shared" ca="1" si="265"/>
        <v>-</v>
      </c>
      <c r="L149" s="50" t="b">
        <f t="shared" ca="1" si="249"/>
        <v>1</v>
      </c>
      <c r="M149" s="50" t="str">
        <f t="shared" ca="1" si="249"/>
        <v>-</v>
      </c>
      <c r="N149" s="50" t="b">
        <f t="shared" ca="1" si="249"/>
        <v>1</v>
      </c>
      <c r="O149" s="50" t="b">
        <f t="shared" ca="1" si="249"/>
        <v>1</v>
      </c>
      <c r="P149" s="50" t="b">
        <f t="shared" ca="1" si="249"/>
        <v>1</v>
      </c>
      <c r="Q149" s="50">
        <f t="shared" ca="1" si="249"/>
        <v>0</v>
      </c>
      <c r="R149" s="50">
        <f t="shared" ca="1" si="249"/>
        <v>0</v>
      </c>
      <c r="S149" s="27" t="str">
        <f t="shared" ca="1" si="266"/>
        <v>-</v>
      </c>
      <c r="T149" s="27" t="str">
        <f t="shared" ca="1" si="266"/>
        <v>-</v>
      </c>
      <c r="U149" s="27">
        <f t="shared" ca="1" si="266"/>
        <v>1</v>
      </c>
      <c r="V149" s="27">
        <f t="shared" ca="1" si="266"/>
        <v>1</v>
      </c>
      <c r="W149" s="27">
        <f t="shared" ca="1" si="266"/>
        <v>1</v>
      </c>
      <c r="X149" s="27">
        <f t="shared" ca="1" si="266"/>
        <v>1</v>
      </c>
      <c r="Y149" s="27" t="str">
        <f t="shared" ca="1" si="266"/>
        <v>-</v>
      </c>
      <c r="Z149" s="27">
        <f t="shared" ca="1" si="266"/>
        <v>1</v>
      </c>
      <c r="AA149" s="27" t="str">
        <f t="shared" ca="1" si="266"/>
        <v>-</v>
      </c>
      <c r="AB149" s="27" t="str">
        <f t="shared" ca="1" si="266"/>
        <v>-</v>
      </c>
      <c r="AC149" s="27">
        <f t="shared" ca="1" si="267"/>
        <v>1</v>
      </c>
      <c r="AD149" s="27">
        <f t="shared" ca="1" si="267"/>
        <v>1</v>
      </c>
      <c r="AE149" s="27" t="str">
        <f t="shared" ca="1" si="267"/>
        <v>-</v>
      </c>
      <c r="AF149" s="27" t="str">
        <f t="shared" ca="1" si="267"/>
        <v>-</v>
      </c>
      <c r="AG149" s="27" t="str">
        <f t="shared" ca="1" si="267"/>
        <v>-</v>
      </c>
      <c r="AH149" s="27" t="str">
        <f t="shared" ca="1" si="267"/>
        <v>-</v>
      </c>
      <c r="AI149" s="27" t="str">
        <f t="shared" ca="1" si="267"/>
        <v>-</v>
      </c>
      <c r="AJ149" s="27" t="str">
        <f t="shared" ca="1" si="267"/>
        <v>-</v>
      </c>
      <c r="AK149" s="27" t="str">
        <f t="shared" ca="1" si="267"/>
        <v>-</v>
      </c>
      <c r="AL149" s="27" t="str">
        <f t="shared" ca="1" si="267"/>
        <v>-</v>
      </c>
      <c r="AM149" s="27" t="str">
        <f t="shared" ca="1" si="268"/>
        <v>-</v>
      </c>
      <c r="AN149" s="27" t="str">
        <f t="shared" ca="1" si="268"/>
        <v>-</v>
      </c>
      <c r="AO149" s="27" t="str">
        <f t="shared" ca="1" si="268"/>
        <v>-</v>
      </c>
      <c r="AP149" s="27" t="str">
        <f t="shared" ca="1" si="268"/>
        <v>-</v>
      </c>
      <c r="AQ149" s="27" t="str">
        <f t="shared" ca="1" si="268"/>
        <v>-</v>
      </c>
      <c r="AR149" s="27" t="str">
        <f t="shared" ca="1" si="268"/>
        <v>-</v>
      </c>
      <c r="AS149" s="27" t="str">
        <f t="shared" ca="1" si="268"/>
        <v>-</v>
      </c>
      <c r="AT149" s="27" t="str">
        <f t="shared" ca="1" si="268"/>
        <v>-</v>
      </c>
      <c r="AU149" s="27" t="str">
        <f t="shared" ca="1" si="268"/>
        <v>-</v>
      </c>
      <c r="AV149" s="27" t="str">
        <f t="shared" ca="1" si="268"/>
        <v>-</v>
      </c>
      <c r="AW149" s="27" t="str">
        <f t="shared" ca="1" si="268"/>
        <v>-</v>
      </c>
      <c r="AX149" s="50">
        <f t="shared" ca="1" si="263"/>
        <v>1</v>
      </c>
      <c r="AY149" s="50">
        <f t="shared" ca="1" si="263"/>
        <v>4</v>
      </c>
      <c r="AZ149" s="50">
        <f t="shared" ca="1" si="263"/>
        <v>0</v>
      </c>
      <c r="BA149" s="50" t="str">
        <f t="shared" ca="1" si="263"/>
        <v>-</v>
      </c>
      <c r="BB149" s="50" t="str">
        <f t="shared" ca="1" si="263"/>
        <v>-</v>
      </c>
      <c r="BC149" s="50" t="str">
        <f t="shared" ca="1" si="263"/>
        <v>-</v>
      </c>
      <c r="BD149" s="50" t="str">
        <f t="shared" ca="1" si="263"/>
        <v>-</v>
      </c>
      <c r="BE149" s="50" t="str">
        <f t="shared" ca="1" si="263"/>
        <v>-</v>
      </c>
      <c r="BF149" s="50" t="str">
        <f t="shared" ca="1" si="263"/>
        <v>-</v>
      </c>
      <c r="BG149" s="50" t="str">
        <f t="shared" ca="1" si="263"/>
        <v>-</v>
      </c>
      <c r="BH149" s="27">
        <f t="shared" ca="1" si="269"/>
        <v>0.1</v>
      </c>
      <c r="BI149" s="27">
        <f t="shared" ca="1" si="269"/>
        <v>0.5</v>
      </c>
      <c r="BJ149" s="27">
        <f t="shared" ca="1" si="269"/>
        <v>-0.4</v>
      </c>
      <c r="BK149" s="27">
        <f t="shared" ca="1" si="269"/>
        <v>1</v>
      </c>
      <c r="BL149" s="27" t="str">
        <f t="shared" ca="1" si="269"/>
        <v>-</v>
      </c>
      <c r="BM149" s="27" t="str">
        <f t="shared" ca="1" si="269"/>
        <v>-</v>
      </c>
      <c r="BN149" s="27">
        <f t="shared" ca="1" si="270"/>
        <v>12</v>
      </c>
      <c r="BO149" s="27">
        <f t="shared" ca="1" si="270"/>
        <v>12</v>
      </c>
      <c r="BP149" s="27">
        <f t="shared" ca="1" si="270"/>
        <v>144</v>
      </c>
      <c r="BQ149" s="27">
        <f t="shared" ca="1" si="270"/>
        <v>144</v>
      </c>
      <c r="BR149" s="27" t="str">
        <f t="shared" ca="1" si="270"/>
        <v>-</v>
      </c>
      <c r="BS149" s="27" t="str">
        <f t="shared" ca="1" si="270"/>
        <v>-</v>
      </c>
      <c r="BT149" s="27" t="str">
        <f t="shared" ca="1" si="270"/>
        <v>-</v>
      </c>
      <c r="BU149" s="27" t="str">
        <f t="shared" ca="1" si="270"/>
        <v>-</v>
      </c>
      <c r="BV149" s="27" t="str">
        <f t="shared" ca="1" si="270"/>
        <v>-</v>
      </c>
      <c r="BW149" s="27" t="str">
        <f t="shared" ca="1" si="270"/>
        <v>-</v>
      </c>
      <c r="BX149" s="27" t="str">
        <f t="shared" ca="1" si="271"/>
        <v>-</v>
      </c>
      <c r="BY149" s="27" t="str">
        <f t="shared" ca="1" si="271"/>
        <v>-</v>
      </c>
      <c r="BZ149" s="27" t="str">
        <f t="shared" ca="1" si="271"/>
        <v>-</v>
      </c>
      <c r="CA149" s="27">
        <f t="shared" ca="1" si="271"/>
        <v>5</v>
      </c>
      <c r="CB149" s="27" t="str">
        <f t="shared" ca="1" si="271"/>
        <v>-</v>
      </c>
      <c r="CC149" s="27" t="str">
        <f t="shared" ca="1" si="271"/>
        <v>-</v>
      </c>
      <c r="CD149" s="27" t="str">
        <f t="shared" ca="1" si="271"/>
        <v>-</v>
      </c>
      <c r="CE149" s="27" t="str">
        <f t="shared" ca="1" si="271"/>
        <v>-</v>
      </c>
      <c r="CF149" s="27" t="str">
        <f t="shared" ca="1" si="271"/>
        <v>-</v>
      </c>
      <c r="CG149" s="27" t="str">
        <f t="shared" ca="1" si="271"/>
        <v>-</v>
      </c>
      <c r="CH149" s="27">
        <f t="shared" ca="1" si="272"/>
        <v>0</v>
      </c>
      <c r="CI149" s="27" t="str">
        <f t="shared" ca="1" si="272"/>
        <v>-</v>
      </c>
      <c r="CJ149" s="27">
        <f t="shared" ca="1" si="272"/>
        <v>1</v>
      </c>
      <c r="CK149" s="27">
        <f t="shared" ca="1" si="272"/>
        <v>0</v>
      </c>
      <c r="CL149" s="27">
        <f t="shared" ca="1" si="272"/>
        <v>1</v>
      </c>
      <c r="CM149" s="27">
        <f t="shared" ca="1" si="272"/>
        <v>1</v>
      </c>
      <c r="CN149" s="27">
        <f t="shared" ca="1" si="272"/>
        <v>1</v>
      </c>
      <c r="CO149" s="27">
        <f t="shared" ca="1" si="272"/>
        <v>0</v>
      </c>
      <c r="CP149" s="27">
        <f t="shared" ca="1" si="272"/>
        <v>0</v>
      </c>
      <c r="CQ149" s="27">
        <f t="shared" ca="1" si="272"/>
        <v>0</v>
      </c>
      <c r="CR149" s="27">
        <f t="shared" ca="1" si="273"/>
        <v>-1.29</v>
      </c>
      <c r="CS149" s="27">
        <f t="shared" ca="1" si="273"/>
        <v>0.95</v>
      </c>
      <c r="CT149" s="27">
        <f t="shared" ca="1" si="273"/>
        <v>-1.67</v>
      </c>
      <c r="CU149" s="27">
        <f t="shared" ca="1" si="273"/>
        <v>0.05</v>
      </c>
      <c r="CV149" s="27">
        <f t="shared" ca="1" si="273"/>
        <v>0.22</v>
      </c>
      <c r="CW149" s="27">
        <f t="shared" ca="1" si="273"/>
        <v>-0.37</v>
      </c>
      <c r="CX149" s="27">
        <f t="shared" ca="1" si="273"/>
        <v>0</v>
      </c>
      <c r="CY149" s="27">
        <f t="shared" ca="1" si="273"/>
        <v>1</v>
      </c>
      <c r="CZ149" s="27">
        <f t="shared" ca="1" si="273"/>
        <v>0</v>
      </c>
      <c r="DA149" s="27">
        <f t="shared" ca="1" si="273"/>
        <v>0</v>
      </c>
      <c r="DB149" s="27">
        <f t="shared" ca="1" si="274"/>
        <v>0</v>
      </c>
      <c r="DC149" s="27">
        <f t="shared" ca="1" si="274"/>
        <v>0</v>
      </c>
      <c r="DD149" s="27">
        <f t="shared" ca="1" si="274"/>
        <v>0</v>
      </c>
      <c r="DE149" s="27">
        <f t="shared" ca="1" si="274"/>
        <v>0</v>
      </c>
      <c r="DF149" s="27">
        <f t="shared" ca="1" si="274"/>
        <v>0</v>
      </c>
      <c r="DG149" s="27" t="str">
        <f t="shared" ca="1" si="274"/>
        <v>-</v>
      </c>
      <c r="DH149" s="27" t="str">
        <f t="shared" ca="1" si="274"/>
        <v>-</v>
      </c>
      <c r="DI149" s="27" t="str">
        <f t="shared" ca="1" si="274"/>
        <v>-</v>
      </c>
      <c r="DJ149" s="27" t="str">
        <f t="shared" ca="1" si="274"/>
        <v>-</v>
      </c>
      <c r="DK149" s="27" t="str">
        <f t="shared" ca="1" si="274"/>
        <v>-</v>
      </c>
      <c r="DL149" s="27" t="str">
        <f t="shared" ca="1" si="275"/>
        <v>-</v>
      </c>
      <c r="DM149" s="27" t="b">
        <f t="shared" ca="1" si="275"/>
        <v>1</v>
      </c>
      <c r="DN149" s="27" t="b">
        <f t="shared" ca="1" si="275"/>
        <v>0</v>
      </c>
      <c r="DO149" s="27" t="b">
        <f t="shared" ca="1" si="275"/>
        <v>0</v>
      </c>
      <c r="DP149" s="27">
        <f t="shared" ca="1" si="275"/>
        <v>0</v>
      </c>
      <c r="DQ149" s="27" t="str">
        <f t="shared" ca="1" si="275"/>
        <v>-</v>
      </c>
      <c r="DR149" s="27" t="str">
        <f t="shared" ca="1" si="275"/>
        <v>-</v>
      </c>
      <c r="DS149" s="27" t="str">
        <f t="shared" ca="1" si="275"/>
        <v>-</v>
      </c>
      <c r="DT149" s="27" t="str">
        <f t="shared" ca="1" si="275"/>
        <v>-</v>
      </c>
      <c r="DU149" s="27" t="str">
        <f t="shared" ca="1" si="275"/>
        <v>-</v>
      </c>
      <c r="DV149" s="27" t="b">
        <f t="shared" ca="1" si="276"/>
        <v>1</v>
      </c>
      <c r="DW149" s="27" t="str">
        <f t="shared" ca="1" si="276"/>
        <v>-</v>
      </c>
      <c r="DX149" s="27">
        <f t="shared" ca="1" si="276"/>
        <v>0</v>
      </c>
      <c r="DY149" s="27" t="str">
        <f t="shared" ca="1" si="276"/>
        <v>-</v>
      </c>
      <c r="DZ149" s="27" t="str">
        <f t="shared" ca="1" si="276"/>
        <v>-</v>
      </c>
      <c r="EA149" s="27" t="str">
        <f t="shared" ca="1" si="276"/>
        <v>-</v>
      </c>
      <c r="EB149" s="27" t="str">
        <f t="shared" ca="1" si="276"/>
        <v>-</v>
      </c>
      <c r="EC149" s="27">
        <f t="shared" ca="1" si="276"/>
        <v>1</v>
      </c>
      <c r="ED149" s="27">
        <f t="shared" ca="1" si="276"/>
        <v>0</v>
      </c>
      <c r="EE149" s="27">
        <f t="shared" ca="1" si="276"/>
        <v>1</v>
      </c>
      <c r="EF149" s="27">
        <f t="shared" ca="1" si="277"/>
        <v>1</v>
      </c>
      <c r="EG149" s="27">
        <f t="shared" ca="1" si="277"/>
        <v>0</v>
      </c>
      <c r="EH149" s="27" t="str">
        <f t="shared" ca="1" si="277"/>
        <v>-</v>
      </c>
      <c r="EI149" s="27" t="str">
        <f t="shared" ca="1" si="277"/>
        <v>-</v>
      </c>
      <c r="EJ149" s="27" t="str">
        <f t="shared" ca="1" si="277"/>
        <v>-</v>
      </c>
      <c r="EK149" s="27" t="str">
        <f t="shared" ca="1" si="277"/>
        <v>-</v>
      </c>
      <c r="EL149" s="27">
        <f t="shared" ca="1" si="277"/>
        <v>1</v>
      </c>
      <c r="EM149" s="27">
        <f t="shared" ca="1" si="277"/>
        <v>1</v>
      </c>
      <c r="EN149" s="27">
        <f t="shared" ca="1" si="277"/>
        <v>1</v>
      </c>
      <c r="EO149" s="27">
        <f t="shared" ca="1" si="277"/>
        <v>0</v>
      </c>
      <c r="EP149" s="27" t="str">
        <f t="shared" ca="1" si="277"/>
        <v>-</v>
      </c>
      <c r="EQ149" s="27" t="str">
        <f t="shared" ca="1" si="277"/>
        <v>-</v>
      </c>
      <c r="ER149" s="27">
        <f t="shared" ca="1" si="277"/>
        <v>0</v>
      </c>
      <c r="ES149" s="27">
        <f t="shared" ca="1" si="277"/>
        <v>0</v>
      </c>
      <c r="ET149" s="34">
        <v>0</v>
      </c>
    </row>
    <row r="150" spans="1:150" outlineLevel="3">
      <c r="A150" s="31">
        <f t="shared" si="230"/>
        <v>145</v>
      </c>
      <c r="B150" s="37">
        <f t="shared" ca="1" si="247"/>
        <v>94</v>
      </c>
      <c r="C150">
        <f t="shared" ca="1" si="248"/>
        <v>4</v>
      </c>
      <c r="D150" t="b">
        <f t="shared" ca="1" si="264"/>
        <v>0</v>
      </c>
      <c r="E150" t="b">
        <f t="shared" ca="1" si="264"/>
        <v>0</v>
      </c>
      <c r="F150" t="b">
        <f t="shared" ca="1" si="264"/>
        <v>0</v>
      </c>
      <c r="H150" s="47" t="str">
        <f ca="1">TEXT(LEFT(H149,2)+1,"00")&amp;MID(H149,3,FIND(" ",H149,4)-2)&amp;d.RegionName&amp;IF($CA150&lt;3,"M-M","Mat")&amp;IF($CF150=TRUE,"&amp;BBT","")&amp;IF($DX150&lt;&gt;0,"-mate EL","")&amp;IF($DM150," Aut","")&amp;IF($DN150," Win","")&amp;IF($DO150," Spr","")&amp;" Scan "&amp;$DP150&amp;" (F"&amp;3+IFERROR(1*$AP150,0)&amp;3+IFERROR(1*$AS150,0)&amp;"N"&amp;$AX150&amp;$AY150&amp;")"</f>
        <v>28 Cal CWM Mat Win Scan 3 (F33N14)</v>
      </c>
      <c r="I150" s="13" t="str">
        <f ca="1">IF(MATCH(H150,H$5:H150,0)=(COUNTA(H$5:H150)),"-","Dup")</f>
        <v>-</v>
      </c>
      <c r="J150" s="27" t="str">
        <f t="shared" ca="1" si="265"/>
        <v>-</v>
      </c>
      <c r="K150" s="27" t="str">
        <f t="shared" ca="1" si="265"/>
        <v>-</v>
      </c>
      <c r="L150" s="50" t="b">
        <f t="shared" ca="1" si="249"/>
        <v>1</v>
      </c>
      <c r="M150" s="50" t="str">
        <f t="shared" ca="1" si="249"/>
        <v>-</v>
      </c>
      <c r="N150" s="50" t="b">
        <f t="shared" ca="1" si="249"/>
        <v>1</v>
      </c>
      <c r="O150" s="50" t="b">
        <f t="shared" ca="1" si="249"/>
        <v>1</v>
      </c>
      <c r="P150" s="50" t="b">
        <f t="shared" ca="1" si="249"/>
        <v>1</v>
      </c>
      <c r="Q150" s="50">
        <f t="shared" ca="1" si="249"/>
        <v>0</v>
      </c>
      <c r="R150" s="50">
        <f t="shared" ca="1" si="249"/>
        <v>0</v>
      </c>
      <c r="S150" s="27" t="str">
        <f t="shared" ca="1" si="266"/>
        <v>-</v>
      </c>
      <c r="T150" s="27" t="str">
        <f t="shared" ca="1" si="266"/>
        <v>-</v>
      </c>
      <c r="U150" s="27">
        <f t="shared" ca="1" si="266"/>
        <v>1</v>
      </c>
      <c r="V150" s="27">
        <f t="shared" ca="1" si="266"/>
        <v>1</v>
      </c>
      <c r="W150" s="27">
        <f t="shared" ca="1" si="266"/>
        <v>1</v>
      </c>
      <c r="X150" s="27">
        <f t="shared" ca="1" si="266"/>
        <v>1</v>
      </c>
      <c r="Y150" s="27" t="str">
        <f t="shared" ca="1" si="266"/>
        <v>-</v>
      </c>
      <c r="Z150" s="27">
        <f t="shared" ca="1" si="266"/>
        <v>1</v>
      </c>
      <c r="AA150" s="27" t="str">
        <f t="shared" ca="1" si="266"/>
        <v>-</v>
      </c>
      <c r="AB150" s="27" t="str">
        <f t="shared" ca="1" si="266"/>
        <v>-</v>
      </c>
      <c r="AC150" s="27">
        <f t="shared" ca="1" si="267"/>
        <v>1</v>
      </c>
      <c r="AD150" s="27">
        <f t="shared" ca="1" si="267"/>
        <v>1</v>
      </c>
      <c r="AE150" s="27" t="str">
        <f t="shared" ca="1" si="267"/>
        <v>-</v>
      </c>
      <c r="AF150" s="27" t="str">
        <f t="shared" ca="1" si="267"/>
        <v>-</v>
      </c>
      <c r="AG150" s="27" t="str">
        <f t="shared" ca="1" si="267"/>
        <v>-</v>
      </c>
      <c r="AH150" s="27" t="str">
        <f t="shared" ca="1" si="267"/>
        <v>-</v>
      </c>
      <c r="AI150" s="27" t="str">
        <f t="shared" ca="1" si="267"/>
        <v>-</v>
      </c>
      <c r="AJ150" s="27" t="str">
        <f t="shared" ca="1" si="267"/>
        <v>-</v>
      </c>
      <c r="AK150" s="27" t="str">
        <f t="shared" ca="1" si="267"/>
        <v>-</v>
      </c>
      <c r="AL150" s="27" t="str">
        <f t="shared" ca="1" si="267"/>
        <v>-</v>
      </c>
      <c r="AM150" s="27" t="str">
        <f t="shared" ca="1" si="268"/>
        <v>-</v>
      </c>
      <c r="AN150" s="27" t="str">
        <f t="shared" ca="1" si="268"/>
        <v>-</v>
      </c>
      <c r="AO150" s="27" t="str">
        <f t="shared" ca="1" si="268"/>
        <v>-</v>
      </c>
      <c r="AP150" s="27" t="str">
        <f t="shared" ca="1" si="268"/>
        <v>-</v>
      </c>
      <c r="AQ150" s="27" t="str">
        <f t="shared" ca="1" si="268"/>
        <v>-</v>
      </c>
      <c r="AR150" s="27" t="str">
        <f t="shared" ca="1" si="268"/>
        <v>-</v>
      </c>
      <c r="AS150" s="27" t="str">
        <f t="shared" ca="1" si="268"/>
        <v>-</v>
      </c>
      <c r="AT150" s="27" t="str">
        <f t="shared" ca="1" si="268"/>
        <v>-</v>
      </c>
      <c r="AU150" s="27" t="str">
        <f t="shared" ca="1" si="268"/>
        <v>-</v>
      </c>
      <c r="AV150" s="27" t="str">
        <f t="shared" ca="1" si="268"/>
        <v>-</v>
      </c>
      <c r="AW150" s="27" t="str">
        <f t="shared" ca="1" si="268"/>
        <v>-</v>
      </c>
      <c r="AX150" s="50">
        <f t="shared" ca="1" si="263"/>
        <v>1</v>
      </c>
      <c r="AY150" s="50">
        <f t="shared" ca="1" si="263"/>
        <v>4</v>
      </c>
      <c r="AZ150" s="50">
        <f t="shared" ca="1" si="263"/>
        <v>0</v>
      </c>
      <c r="BA150" s="50" t="str">
        <f t="shared" ca="1" si="263"/>
        <v>-</v>
      </c>
      <c r="BB150" s="50" t="str">
        <f t="shared" ca="1" si="263"/>
        <v>-</v>
      </c>
      <c r="BC150" s="50" t="str">
        <f t="shared" ca="1" si="263"/>
        <v>-</v>
      </c>
      <c r="BD150" s="50" t="str">
        <f t="shared" ca="1" si="263"/>
        <v>-</v>
      </c>
      <c r="BE150" s="50" t="str">
        <f t="shared" ca="1" si="263"/>
        <v>-</v>
      </c>
      <c r="BF150" s="50" t="str">
        <f t="shared" ca="1" si="263"/>
        <v>-</v>
      </c>
      <c r="BG150" s="50" t="str">
        <f t="shared" ca="1" si="263"/>
        <v>-</v>
      </c>
      <c r="BH150" s="27">
        <f t="shared" ca="1" si="269"/>
        <v>0.3</v>
      </c>
      <c r="BI150" s="27">
        <f t="shared" ca="1" si="269"/>
        <v>0.7</v>
      </c>
      <c r="BJ150" s="27">
        <f t="shared" ca="1" si="269"/>
        <v>-0.4</v>
      </c>
      <c r="BK150" s="27">
        <f t="shared" ca="1" si="269"/>
        <v>1.5</v>
      </c>
      <c r="BL150" s="27" t="str">
        <f t="shared" ca="1" si="269"/>
        <v>-</v>
      </c>
      <c r="BM150" s="27" t="str">
        <f t="shared" ca="1" si="269"/>
        <v>-</v>
      </c>
      <c r="BN150" s="27">
        <f t="shared" ca="1" si="270"/>
        <v>12</v>
      </c>
      <c r="BO150" s="27">
        <f t="shared" ca="1" si="270"/>
        <v>12</v>
      </c>
      <c r="BP150" s="27">
        <f t="shared" ca="1" si="270"/>
        <v>144</v>
      </c>
      <c r="BQ150" s="27">
        <f t="shared" ca="1" si="270"/>
        <v>144</v>
      </c>
      <c r="BR150" s="27" t="str">
        <f t="shared" ca="1" si="270"/>
        <v>-</v>
      </c>
      <c r="BS150" s="27" t="str">
        <f t="shared" ca="1" si="270"/>
        <v>-</v>
      </c>
      <c r="BT150" s="27" t="str">
        <f t="shared" ca="1" si="270"/>
        <v>-</v>
      </c>
      <c r="BU150" s="27" t="str">
        <f t="shared" ca="1" si="270"/>
        <v>-</v>
      </c>
      <c r="BV150" s="27" t="str">
        <f t="shared" ca="1" si="270"/>
        <v>-</v>
      </c>
      <c r="BW150" s="27" t="str">
        <f t="shared" ca="1" si="270"/>
        <v>-</v>
      </c>
      <c r="BX150" s="27" t="str">
        <f t="shared" ca="1" si="271"/>
        <v>-</v>
      </c>
      <c r="BY150" s="27" t="str">
        <f t="shared" ca="1" si="271"/>
        <v>-</v>
      </c>
      <c r="BZ150" s="27" t="str">
        <f t="shared" ca="1" si="271"/>
        <v>-</v>
      </c>
      <c r="CA150" s="27">
        <f t="shared" ca="1" si="271"/>
        <v>5</v>
      </c>
      <c r="CB150" s="27" t="str">
        <f t="shared" ca="1" si="271"/>
        <v>-</v>
      </c>
      <c r="CC150" s="27" t="str">
        <f t="shared" ca="1" si="271"/>
        <v>-</v>
      </c>
      <c r="CD150" s="27" t="str">
        <f t="shared" ca="1" si="271"/>
        <v>-</v>
      </c>
      <c r="CE150" s="27" t="str">
        <f t="shared" ca="1" si="271"/>
        <v>-</v>
      </c>
      <c r="CF150" s="27" t="str">
        <f t="shared" ca="1" si="271"/>
        <v>-</v>
      </c>
      <c r="CG150" s="27" t="str">
        <f t="shared" ca="1" si="271"/>
        <v>-</v>
      </c>
      <c r="CH150" s="27">
        <f t="shared" ca="1" si="272"/>
        <v>0</v>
      </c>
      <c r="CI150" s="27" t="str">
        <f t="shared" ca="1" si="272"/>
        <v>-</v>
      </c>
      <c r="CJ150" s="27">
        <f t="shared" ca="1" si="272"/>
        <v>1</v>
      </c>
      <c r="CK150" s="27">
        <f t="shared" ca="1" si="272"/>
        <v>0</v>
      </c>
      <c r="CL150" s="27">
        <f t="shared" ca="1" si="272"/>
        <v>1</v>
      </c>
      <c r="CM150" s="27">
        <f t="shared" ca="1" si="272"/>
        <v>1</v>
      </c>
      <c r="CN150" s="27">
        <f t="shared" ca="1" si="272"/>
        <v>1</v>
      </c>
      <c r="CO150" s="27">
        <f t="shared" ca="1" si="272"/>
        <v>0</v>
      </c>
      <c r="CP150" s="27">
        <f t="shared" ca="1" si="272"/>
        <v>0</v>
      </c>
      <c r="CQ150" s="27">
        <f t="shared" ca="1" si="272"/>
        <v>0</v>
      </c>
      <c r="CR150" s="27">
        <f t="shared" ca="1" si="273"/>
        <v>-1.29</v>
      </c>
      <c r="CS150" s="27">
        <f t="shared" ca="1" si="273"/>
        <v>0.95</v>
      </c>
      <c r="CT150" s="27">
        <f t="shared" ca="1" si="273"/>
        <v>-1.67</v>
      </c>
      <c r="CU150" s="27">
        <f t="shared" ca="1" si="273"/>
        <v>0.05</v>
      </c>
      <c r="CV150" s="27">
        <f t="shared" ca="1" si="273"/>
        <v>0.22</v>
      </c>
      <c r="CW150" s="27">
        <f t="shared" ca="1" si="273"/>
        <v>-0.37</v>
      </c>
      <c r="CX150" s="27">
        <f t="shared" ca="1" si="273"/>
        <v>0</v>
      </c>
      <c r="CY150" s="27">
        <f t="shared" ca="1" si="273"/>
        <v>1</v>
      </c>
      <c r="CZ150" s="27">
        <f t="shared" ca="1" si="273"/>
        <v>0</v>
      </c>
      <c r="DA150" s="27">
        <f t="shared" ca="1" si="273"/>
        <v>0</v>
      </c>
      <c r="DB150" s="27">
        <f t="shared" ca="1" si="274"/>
        <v>0</v>
      </c>
      <c r="DC150" s="27">
        <f t="shared" ca="1" si="274"/>
        <v>0</v>
      </c>
      <c r="DD150" s="27">
        <f t="shared" ca="1" si="274"/>
        <v>0</v>
      </c>
      <c r="DE150" s="27">
        <f t="shared" ca="1" si="274"/>
        <v>0</v>
      </c>
      <c r="DF150" s="27">
        <f t="shared" ca="1" si="274"/>
        <v>0</v>
      </c>
      <c r="DG150" s="27" t="str">
        <f t="shared" ca="1" si="274"/>
        <v>-</v>
      </c>
      <c r="DH150" s="27" t="str">
        <f t="shared" ca="1" si="274"/>
        <v>-</v>
      </c>
      <c r="DI150" s="27" t="str">
        <f t="shared" ca="1" si="274"/>
        <v>-</v>
      </c>
      <c r="DJ150" s="27" t="str">
        <f t="shared" ca="1" si="274"/>
        <v>-</v>
      </c>
      <c r="DK150" s="27" t="str">
        <f t="shared" ca="1" si="274"/>
        <v>-</v>
      </c>
      <c r="DL150" s="27" t="str">
        <f t="shared" ca="1" si="275"/>
        <v>-</v>
      </c>
      <c r="DM150" s="27" t="b">
        <f t="shared" ca="1" si="275"/>
        <v>0</v>
      </c>
      <c r="DN150" s="27" t="b">
        <f t="shared" ca="1" si="275"/>
        <v>1</v>
      </c>
      <c r="DO150" s="27" t="b">
        <f t="shared" ca="1" si="275"/>
        <v>0</v>
      </c>
      <c r="DP150" s="27">
        <f t="shared" ca="1" si="275"/>
        <v>3</v>
      </c>
      <c r="DQ150" s="27" t="str">
        <f t="shared" ca="1" si="275"/>
        <v>-</v>
      </c>
      <c r="DR150" s="27" t="str">
        <f t="shared" ca="1" si="275"/>
        <v>-</v>
      </c>
      <c r="DS150" s="27" t="str">
        <f t="shared" ca="1" si="275"/>
        <v>-</v>
      </c>
      <c r="DT150" s="27" t="str">
        <f t="shared" ca="1" si="275"/>
        <v>-</v>
      </c>
      <c r="DU150" s="27" t="str">
        <f t="shared" ca="1" si="275"/>
        <v>-</v>
      </c>
      <c r="DV150" s="27" t="b">
        <f t="shared" ca="1" si="276"/>
        <v>1</v>
      </c>
      <c r="DW150" s="27" t="str">
        <f t="shared" ca="1" si="276"/>
        <v>-</v>
      </c>
      <c r="DX150" s="27">
        <f t="shared" ca="1" si="276"/>
        <v>0</v>
      </c>
      <c r="DY150" s="27" t="str">
        <f t="shared" ca="1" si="276"/>
        <v>-</v>
      </c>
      <c r="DZ150" s="27" t="str">
        <f t="shared" ca="1" si="276"/>
        <v>-</v>
      </c>
      <c r="EA150" s="27" t="str">
        <f t="shared" ca="1" si="276"/>
        <v>-</v>
      </c>
      <c r="EB150" s="27" t="str">
        <f t="shared" ca="1" si="276"/>
        <v>-</v>
      </c>
      <c r="EC150" s="27">
        <f t="shared" ca="1" si="276"/>
        <v>1</v>
      </c>
      <c r="ED150" s="27">
        <f t="shared" ca="1" si="276"/>
        <v>0</v>
      </c>
      <c r="EE150" s="27">
        <f t="shared" ca="1" si="276"/>
        <v>1</v>
      </c>
      <c r="EF150" s="27">
        <f t="shared" ca="1" si="277"/>
        <v>1</v>
      </c>
      <c r="EG150" s="27">
        <f t="shared" ca="1" si="277"/>
        <v>0</v>
      </c>
      <c r="EH150" s="27" t="str">
        <f t="shared" ca="1" si="277"/>
        <v>-</v>
      </c>
      <c r="EI150" s="27" t="str">
        <f t="shared" ca="1" si="277"/>
        <v>-</v>
      </c>
      <c r="EJ150" s="27" t="str">
        <f t="shared" ca="1" si="277"/>
        <v>-</v>
      </c>
      <c r="EK150" s="27" t="str">
        <f t="shared" ca="1" si="277"/>
        <v>-</v>
      </c>
      <c r="EL150" s="27">
        <f t="shared" ca="1" si="277"/>
        <v>1</v>
      </c>
      <c r="EM150" s="27">
        <f t="shared" ca="1" si="277"/>
        <v>1</v>
      </c>
      <c r="EN150" s="27">
        <f t="shared" ca="1" si="277"/>
        <v>1</v>
      </c>
      <c r="EO150" s="27">
        <f t="shared" ca="1" si="277"/>
        <v>0</v>
      </c>
      <c r="EP150" s="27" t="str">
        <f t="shared" ca="1" si="277"/>
        <v>-</v>
      </c>
      <c r="EQ150" s="27" t="str">
        <f t="shared" ca="1" si="277"/>
        <v>-</v>
      </c>
      <c r="ER150" s="27">
        <f t="shared" ca="1" si="277"/>
        <v>0</v>
      </c>
      <c r="ES150" s="27">
        <f t="shared" ca="1" si="277"/>
        <v>0</v>
      </c>
      <c r="ET150" s="34">
        <v>0</v>
      </c>
    </row>
    <row r="151" spans="1:150" outlineLevel="3">
      <c r="A151" s="31">
        <f t="shared" si="230"/>
        <v>146</v>
      </c>
      <c r="B151" s="37">
        <f t="shared" ca="1" si="247"/>
        <v>95</v>
      </c>
      <c r="C151">
        <f t="shared" ca="1" si="248"/>
        <v>4</v>
      </c>
      <c r="D151" t="b">
        <f t="shared" ca="1" si="264"/>
        <v>0</v>
      </c>
      <c r="E151" t="b">
        <f t="shared" ca="1" si="264"/>
        <v>0</v>
      </c>
      <c r="F151" t="b">
        <f t="shared" ca="1" si="264"/>
        <v>0</v>
      </c>
      <c r="H151" s="47" t="str">
        <f ca="1">TEXT(LEFT(H150,2)+1,"00")&amp;MID(H150,3,FIND(" ",H150,4)-2)&amp;d.RegionName&amp;IF($CA151&lt;3,"M-M","Mat")&amp;IF($CF151=TRUE,"&amp;BBT","")&amp;IF($DX151&lt;&gt;0,"-mate EL","")&amp;IF($DM151," Aut","")&amp;IF($DN151," Win","")&amp;IF($DO151," Spr","")&amp;" Scan "&amp;$DP151&amp;" (F"&amp;3+IFERROR(1*$AP151,0)&amp;3+IFERROR(1*$AS151,0)&amp;"N"&amp;$AX151&amp;$AY151&amp;")"</f>
        <v>29 Cal CWM Mat Win Scan 2 (F33N14)</v>
      </c>
      <c r="I151" s="13" t="str">
        <f ca="1">IF(MATCH(H151,H$5:H151,0)=(COUNTA(H$5:H151)),"-","Dup")</f>
        <v>-</v>
      </c>
      <c r="J151" s="27" t="str">
        <f t="shared" ca="1" si="265"/>
        <v>-</v>
      </c>
      <c r="K151" s="27" t="str">
        <f t="shared" ca="1" si="265"/>
        <v>-</v>
      </c>
      <c r="L151" s="50" t="b">
        <f t="shared" ca="1" si="249"/>
        <v>1</v>
      </c>
      <c r="M151" s="50" t="str">
        <f t="shared" ca="1" si="249"/>
        <v>-</v>
      </c>
      <c r="N151" s="50" t="b">
        <f t="shared" ca="1" si="249"/>
        <v>1</v>
      </c>
      <c r="O151" s="50" t="b">
        <f t="shared" ca="1" si="249"/>
        <v>1</v>
      </c>
      <c r="P151" s="50" t="b">
        <f t="shared" ca="1" si="249"/>
        <v>1</v>
      </c>
      <c r="Q151" s="50">
        <f t="shared" ca="1" si="249"/>
        <v>0</v>
      </c>
      <c r="R151" s="50">
        <f t="shared" ca="1" si="249"/>
        <v>0</v>
      </c>
      <c r="S151" s="27" t="str">
        <f t="shared" ca="1" si="266"/>
        <v>-</v>
      </c>
      <c r="T151" s="27" t="str">
        <f t="shared" ca="1" si="266"/>
        <v>-</v>
      </c>
      <c r="U151" s="27">
        <f t="shared" ca="1" si="266"/>
        <v>1</v>
      </c>
      <c r="V151" s="27">
        <f t="shared" ca="1" si="266"/>
        <v>1</v>
      </c>
      <c r="W151" s="27">
        <f t="shared" ca="1" si="266"/>
        <v>1</v>
      </c>
      <c r="X151" s="27">
        <f t="shared" ca="1" si="266"/>
        <v>1</v>
      </c>
      <c r="Y151" s="27" t="str">
        <f t="shared" ca="1" si="266"/>
        <v>-</v>
      </c>
      <c r="Z151" s="27">
        <f t="shared" ca="1" si="266"/>
        <v>1</v>
      </c>
      <c r="AA151" s="27" t="str">
        <f t="shared" ca="1" si="266"/>
        <v>-</v>
      </c>
      <c r="AB151" s="27" t="str">
        <f t="shared" ca="1" si="266"/>
        <v>-</v>
      </c>
      <c r="AC151" s="27">
        <f t="shared" ca="1" si="267"/>
        <v>1</v>
      </c>
      <c r="AD151" s="27">
        <f t="shared" ca="1" si="267"/>
        <v>1</v>
      </c>
      <c r="AE151" s="27" t="str">
        <f t="shared" ca="1" si="267"/>
        <v>-</v>
      </c>
      <c r="AF151" s="27" t="str">
        <f t="shared" ca="1" si="267"/>
        <v>-</v>
      </c>
      <c r="AG151" s="27" t="str">
        <f t="shared" ca="1" si="267"/>
        <v>-</v>
      </c>
      <c r="AH151" s="27" t="str">
        <f t="shared" ca="1" si="267"/>
        <v>-</v>
      </c>
      <c r="AI151" s="27" t="str">
        <f t="shared" ca="1" si="267"/>
        <v>-</v>
      </c>
      <c r="AJ151" s="27" t="str">
        <f t="shared" ca="1" si="267"/>
        <v>-</v>
      </c>
      <c r="AK151" s="27" t="str">
        <f t="shared" ca="1" si="267"/>
        <v>-</v>
      </c>
      <c r="AL151" s="27" t="str">
        <f t="shared" ca="1" si="267"/>
        <v>-</v>
      </c>
      <c r="AM151" s="27" t="str">
        <f t="shared" ca="1" si="268"/>
        <v>-</v>
      </c>
      <c r="AN151" s="27" t="str">
        <f t="shared" ca="1" si="268"/>
        <v>-</v>
      </c>
      <c r="AO151" s="27" t="str">
        <f t="shared" ca="1" si="268"/>
        <v>-</v>
      </c>
      <c r="AP151" s="27" t="str">
        <f t="shared" ca="1" si="268"/>
        <v>-</v>
      </c>
      <c r="AQ151" s="27" t="str">
        <f t="shared" ca="1" si="268"/>
        <v>-</v>
      </c>
      <c r="AR151" s="27" t="str">
        <f t="shared" ca="1" si="268"/>
        <v>-</v>
      </c>
      <c r="AS151" s="27" t="str">
        <f t="shared" ca="1" si="268"/>
        <v>-</v>
      </c>
      <c r="AT151" s="27" t="str">
        <f t="shared" ca="1" si="268"/>
        <v>-</v>
      </c>
      <c r="AU151" s="27" t="str">
        <f t="shared" ca="1" si="268"/>
        <v>-</v>
      </c>
      <c r="AV151" s="27" t="str">
        <f t="shared" ca="1" si="268"/>
        <v>-</v>
      </c>
      <c r="AW151" s="27" t="str">
        <f t="shared" ca="1" si="268"/>
        <v>-</v>
      </c>
      <c r="AX151" s="50">
        <f t="shared" ca="1" si="263"/>
        <v>1</v>
      </c>
      <c r="AY151" s="50">
        <f t="shared" ca="1" si="263"/>
        <v>4</v>
      </c>
      <c r="AZ151" s="50">
        <f t="shared" ca="1" si="263"/>
        <v>0</v>
      </c>
      <c r="BA151" s="50" t="str">
        <f t="shared" ca="1" si="263"/>
        <v>-</v>
      </c>
      <c r="BB151" s="50" t="str">
        <f t="shared" ca="1" si="263"/>
        <v>-</v>
      </c>
      <c r="BC151" s="50" t="str">
        <f t="shared" ca="1" si="263"/>
        <v>-</v>
      </c>
      <c r="BD151" s="50" t="str">
        <f t="shared" ca="1" si="263"/>
        <v>-</v>
      </c>
      <c r="BE151" s="50" t="str">
        <f t="shared" ca="1" si="263"/>
        <v>-</v>
      </c>
      <c r="BF151" s="50" t="str">
        <f t="shared" ca="1" si="263"/>
        <v>-</v>
      </c>
      <c r="BG151" s="50" t="str">
        <f t="shared" ca="1" si="263"/>
        <v>-</v>
      </c>
      <c r="BH151" s="27">
        <f t="shared" ca="1" si="269"/>
        <v>0.3</v>
      </c>
      <c r="BI151" s="27">
        <f t="shared" ca="1" si="269"/>
        <v>0.7</v>
      </c>
      <c r="BJ151" s="27">
        <f t="shared" ca="1" si="269"/>
        <v>-0.4</v>
      </c>
      <c r="BK151" s="27">
        <f t="shared" ca="1" si="269"/>
        <v>1.5</v>
      </c>
      <c r="BL151" s="27" t="str">
        <f t="shared" ca="1" si="269"/>
        <v>-</v>
      </c>
      <c r="BM151" s="27" t="str">
        <f t="shared" ca="1" si="269"/>
        <v>-</v>
      </c>
      <c r="BN151" s="27">
        <f t="shared" ca="1" si="270"/>
        <v>12</v>
      </c>
      <c r="BO151" s="27">
        <f t="shared" ca="1" si="270"/>
        <v>12</v>
      </c>
      <c r="BP151" s="27">
        <f t="shared" ca="1" si="270"/>
        <v>144</v>
      </c>
      <c r="BQ151" s="27">
        <f t="shared" ca="1" si="270"/>
        <v>144</v>
      </c>
      <c r="BR151" s="27" t="str">
        <f t="shared" ca="1" si="270"/>
        <v>-</v>
      </c>
      <c r="BS151" s="27" t="str">
        <f t="shared" ca="1" si="270"/>
        <v>-</v>
      </c>
      <c r="BT151" s="27" t="str">
        <f t="shared" ca="1" si="270"/>
        <v>-</v>
      </c>
      <c r="BU151" s="27" t="str">
        <f t="shared" ca="1" si="270"/>
        <v>-</v>
      </c>
      <c r="BV151" s="27" t="str">
        <f t="shared" ca="1" si="270"/>
        <v>-</v>
      </c>
      <c r="BW151" s="27" t="str">
        <f t="shared" ca="1" si="270"/>
        <v>-</v>
      </c>
      <c r="BX151" s="27" t="str">
        <f t="shared" ca="1" si="271"/>
        <v>-</v>
      </c>
      <c r="BY151" s="27" t="str">
        <f t="shared" ca="1" si="271"/>
        <v>-</v>
      </c>
      <c r="BZ151" s="27" t="str">
        <f t="shared" ca="1" si="271"/>
        <v>-</v>
      </c>
      <c r="CA151" s="27">
        <f t="shared" ca="1" si="271"/>
        <v>5</v>
      </c>
      <c r="CB151" s="27" t="str">
        <f t="shared" ca="1" si="271"/>
        <v>-</v>
      </c>
      <c r="CC151" s="27" t="str">
        <f t="shared" ca="1" si="271"/>
        <v>-</v>
      </c>
      <c r="CD151" s="27" t="str">
        <f t="shared" ca="1" si="271"/>
        <v>-</v>
      </c>
      <c r="CE151" s="27" t="str">
        <f t="shared" ca="1" si="271"/>
        <v>-</v>
      </c>
      <c r="CF151" s="27" t="str">
        <f t="shared" ca="1" si="271"/>
        <v>-</v>
      </c>
      <c r="CG151" s="27" t="str">
        <f t="shared" ca="1" si="271"/>
        <v>-</v>
      </c>
      <c r="CH151" s="27">
        <f t="shared" ca="1" si="272"/>
        <v>0</v>
      </c>
      <c r="CI151" s="27" t="str">
        <f t="shared" ca="1" si="272"/>
        <v>-</v>
      </c>
      <c r="CJ151" s="27">
        <f t="shared" ca="1" si="272"/>
        <v>1</v>
      </c>
      <c r="CK151" s="27">
        <f t="shared" ca="1" si="272"/>
        <v>0</v>
      </c>
      <c r="CL151" s="27">
        <f t="shared" ca="1" si="272"/>
        <v>1</v>
      </c>
      <c r="CM151" s="27">
        <f t="shared" ca="1" si="272"/>
        <v>1</v>
      </c>
      <c r="CN151" s="27">
        <f t="shared" ca="1" si="272"/>
        <v>1</v>
      </c>
      <c r="CO151" s="27">
        <f t="shared" ca="1" si="272"/>
        <v>0</v>
      </c>
      <c r="CP151" s="27">
        <f t="shared" ca="1" si="272"/>
        <v>0</v>
      </c>
      <c r="CQ151" s="27">
        <f t="shared" ca="1" si="272"/>
        <v>0</v>
      </c>
      <c r="CR151" s="27">
        <f t="shared" ca="1" si="273"/>
        <v>-1.29</v>
      </c>
      <c r="CS151" s="27">
        <f t="shared" ca="1" si="273"/>
        <v>0.95</v>
      </c>
      <c r="CT151" s="27">
        <f t="shared" ca="1" si="273"/>
        <v>-1.67</v>
      </c>
      <c r="CU151" s="27">
        <f t="shared" ca="1" si="273"/>
        <v>0.05</v>
      </c>
      <c r="CV151" s="27">
        <f t="shared" ca="1" si="273"/>
        <v>0.22</v>
      </c>
      <c r="CW151" s="27">
        <f t="shared" ca="1" si="273"/>
        <v>-0.37</v>
      </c>
      <c r="CX151" s="27">
        <f t="shared" ca="1" si="273"/>
        <v>0</v>
      </c>
      <c r="CY151" s="27">
        <f t="shared" ca="1" si="273"/>
        <v>1</v>
      </c>
      <c r="CZ151" s="27">
        <f t="shared" ca="1" si="273"/>
        <v>0</v>
      </c>
      <c r="DA151" s="27">
        <f t="shared" ca="1" si="273"/>
        <v>0</v>
      </c>
      <c r="DB151" s="27">
        <f t="shared" ca="1" si="274"/>
        <v>0</v>
      </c>
      <c r="DC151" s="27">
        <f t="shared" ca="1" si="274"/>
        <v>0</v>
      </c>
      <c r="DD151" s="27">
        <f t="shared" ca="1" si="274"/>
        <v>0</v>
      </c>
      <c r="DE151" s="27">
        <f t="shared" ca="1" si="274"/>
        <v>0</v>
      </c>
      <c r="DF151" s="27">
        <f t="shared" ca="1" si="274"/>
        <v>0</v>
      </c>
      <c r="DG151" s="27" t="str">
        <f t="shared" ca="1" si="274"/>
        <v>-</v>
      </c>
      <c r="DH151" s="27" t="str">
        <f t="shared" ca="1" si="274"/>
        <v>-</v>
      </c>
      <c r="DI151" s="27" t="str">
        <f t="shared" ca="1" si="274"/>
        <v>-</v>
      </c>
      <c r="DJ151" s="27" t="str">
        <f t="shared" ca="1" si="274"/>
        <v>-</v>
      </c>
      <c r="DK151" s="27" t="str">
        <f t="shared" ca="1" si="274"/>
        <v>-</v>
      </c>
      <c r="DL151" s="27" t="str">
        <f t="shared" ca="1" si="275"/>
        <v>-</v>
      </c>
      <c r="DM151" s="27" t="b">
        <f t="shared" ca="1" si="275"/>
        <v>0</v>
      </c>
      <c r="DN151" s="27" t="b">
        <f t="shared" ca="1" si="275"/>
        <v>1</v>
      </c>
      <c r="DO151" s="27" t="b">
        <f t="shared" ca="1" si="275"/>
        <v>0</v>
      </c>
      <c r="DP151" s="27">
        <f t="shared" ca="1" si="275"/>
        <v>2</v>
      </c>
      <c r="DQ151" s="27" t="str">
        <f t="shared" ca="1" si="275"/>
        <v>-</v>
      </c>
      <c r="DR151" s="27" t="str">
        <f t="shared" ca="1" si="275"/>
        <v>-</v>
      </c>
      <c r="DS151" s="27" t="str">
        <f t="shared" ca="1" si="275"/>
        <v>-</v>
      </c>
      <c r="DT151" s="27" t="str">
        <f t="shared" ca="1" si="275"/>
        <v>-</v>
      </c>
      <c r="DU151" s="27" t="str">
        <f t="shared" ca="1" si="275"/>
        <v>-</v>
      </c>
      <c r="DV151" s="27" t="b">
        <f t="shared" ca="1" si="276"/>
        <v>1</v>
      </c>
      <c r="DW151" s="27" t="str">
        <f t="shared" ca="1" si="276"/>
        <v>-</v>
      </c>
      <c r="DX151" s="27">
        <f t="shared" ca="1" si="276"/>
        <v>0</v>
      </c>
      <c r="DY151" s="27" t="str">
        <f t="shared" ca="1" si="276"/>
        <v>-</v>
      </c>
      <c r="DZ151" s="27" t="str">
        <f t="shared" ca="1" si="276"/>
        <v>-</v>
      </c>
      <c r="EA151" s="27" t="str">
        <f t="shared" ca="1" si="276"/>
        <v>-</v>
      </c>
      <c r="EB151" s="27" t="str">
        <f t="shared" ca="1" si="276"/>
        <v>-</v>
      </c>
      <c r="EC151" s="27">
        <f t="shared" ca="1" si="276"/>
        <v>1</v>
      </c>
      <c r="ED151" s="27">
        <f t="shared" ca="1" si="276"/>
        <v>0</v>
      </c>
      <c r="EE151" s="27">
        <f t="shared" ca="1" si="276"/>
        <v>1</v>
      </c>
      <c r="EF151" s="27">
        <f t="shared" ca="1" si="277"/>
        <v>1</v>
      </c>
      <c r="EG151" s="27">
        <f t="shared" ca="1" si="277"/>
        <v>0</v>
      </c>
      <c r="EH151" s="27" t="str">
        <f t="shared" ca="1" si="277"/>
        <v>-</v>
      </c>
      <c r="EI151" s="27" t="str">
        <f t="shared" ca="1" si="277"/>
        <v>-</v>
      </c>
      <c r="EJ151" s="27" t="str">
        <f t="shared" ca="1" si="277"/>
        <v>-</v>
      </c>
      <c r="EK151" s="27" t="str">
        <f t="shared" ca="1" si="277"/>
        <v>-</v>
      </c>
      <c r="EL151" s="27">
        <f t="shared" ca="1" si="277"/>
        <v>1</v>
      </c>
      <c r="EM151" s="27">
        <f t="shared" ca="1" si="277"/>
        <v>1</v>
      </c>
      <c r="EN151" s="27">
        <f t="shared" ca="1" si="277"/>
        <v>1</v>
      </c>
      <c r="EO151" s="27">
        <f t="shared" ca="1" si="277"/>
        <v>0</v>
      </c>
      <c r="EP151" s="27" t="str">
        <f t="shared" ca="1" si="277"/>
        <v>-</v>
      </c>
      <c r="EQ151" s="27" t="str">
        <f t="shared" ca="1" si="277"/>
        <v>-</v>
      </c>
      <c r="ER151" s="27">
        <f t="shared" ca="1" si="277"/>
        <v>0</v>
      </c>
      <c r="ES151" s="27">
        <f t="shared" ca="1" si="277"/>
        <v>0</v>
      </c>
      <c r="ET151" s="34">
        <v>0</v>
      </c>
    </row>
    <row r="152" spans="1:150" outlineLevel="3">
      <c r="A152" s="31">
        <f t="shared" si="230"/>
        <v>147</v>
      </c>
      <c r="B152" s="37">
        <f t="shared" ca="1" si="247"/>
        <v>96</v>
      </c>
      <c r="C152">
        <f t="shared" ca="1" si="248"/>
        <v>4</v>
      </c>
      <c r="D152" t="b">
        <f t="shared" ca="1" si="264"/>
        <v>0</v>
      </c>
      <c r="E152" t="b">
        <f t="shared" ca="1" si="264"/>
        <v>0</v>
      </c>
      <c r="F152" t="b">
        <f t="shared" ca="1" si="264"/>
        <v>0</v>
      </c>
      <c r="H152" s="47" t="str">
        <f ca="1">TEXT(LEFT(H151,2)+1,"00")&amp;MID(H151,3,FIND(" ",H151,4)-2)&amp;d.RegionName&amp;IF($CA152&lt;3,"M-M","Mat")&amp;IF($CF152=TRUE,"&amp;BBT","")&amp;IF($DX152&lt;&gt;0,"-mate EL","")&amp;IF($DM152," Aut","")&amp;IF($DN152," Win","")&amp;IF($DO152," Spr","")&amp;" Scan "&amp;$DP152&amp;" (F"&amp;3+IFERROR(1*$AP152,0)&amp;3+IFERROR(1*$AS152,0)&amp;"N"&amp;$AX152&amp;$AY152&amp;")"</f>
        <v>30 Cal CWM Mat Win Scan 1 (F33N14)</v>
      </c>
      <c r="I152" s="13" t="str">
        <f ca="1">IF(MATCH(H152,H$5:H152,0)=(COUNTA(H$5:H152)),"-","Dup")</f>
        <v>-</v>
      </c>
      <c r="J152" s="27" t="str">
        <f t="shared" ca="1" si="265"/>
        <v>-</v>
      </c>
      <c r="K152" s="27" t="str">
        <f t="shared" ca="1" si="265"/>
        <v>-</v>
      </c>
      <c r="L152" s="50" t="b">
        <f t="shared" ca="1" si="249"/>
        <v>1</v>
      </c>
      <c r="M152" s="50" t="str">
        <f t="shared" ca="1" si="249"/>
        <v>-</v>
      </c>
      <c r="N152" s="50" t="b">
        <f t="shared" ca="1" si="249"/>
        <v>1</v>
      </c>
      <c r="O152" s="50" t="b">
        <f t="shared" ca="1" si="249"/>
        <v>1</v>
      </c>
      <c r="P152" s="50" t="b">
        <f t="shared" ca="1" si="249"/>
        <v>1</v>
      </c>
      <c r="Q152" s="50">
        <f t="shared" ca="1" si="249"/>
        <v>0</v>
      </c>
      <c r="R152" s="50">
        <f t="shared" ca="1" si="249"/>
        <v>0</v>
      </c>
      <c r="S152" s="27" t="str">
        <f t="shared" ref="S152:AB161" ca="1" si="278">OFFSET(S$5,$B152,0)</f>
        <v>-</v>
      </c>
      <c r="T152" s="27" t="str">
        <f t="shared" ca="1" si="278"/>
        <v>-</v>
      </c>
      <c r="U152" s="27">
        <f t="shared" ca="1" si="278"/>
        <v>1</v>
      </c>
      <c r="V152" s="27">
        <f t="shared" ca="1" si="278"/>
        <v>1</v>
      </c>
      <c r="W152" s="27">
        <f t="shared" ca="1" si="278"/>
        <v>1</v>
      </c>
      <c r="X152" s="27">
        <f t="shared" ca="1" si="278"/>
        <v>1</v>
      </c>
      <c r="Y152" s="27" t="str">
        <f t="shared" ca="1" si="278"/>
        <v>-</v>
      </c>
      <c r="Z152" s="27">
        <f t="shared" ca="1" si="278"/>
        <v>1</v>
      </c>
      <c r="AA152" s="27" t="str">
        <f t="shared" ca="1" si="278"/>
        <v>-</v>
      </c>
      <c r="AB152" s="27" t="str">
        <f t="shared" ca="1" si="278"/>
        <v>-</v>
      </c>
      <c r="AC152" s="27">
        <f t="shared" ref="AC152:AL161" ca="1" si="279">OFFSET(AC$5,$B152,0)</f>
        <v>1</v>
      </c>
      <c r="AD152" s="27">
        <f t="shared" ca="1" si="279"/>
        <v>1</v>
      </c>
      <c r="AE152" s="27" t="str">
        <f t="shared" ca="1" si="279"/>
        <v>-</v>
      </c>
      <c r="AF152" s="27" t="str">
        <f t="shared" ca="1" si="279"/>
        <v>-</v>
      </c>
      <c r="AG152" s="27" t="str">
        <f t="shared" ca="1" si="279"/>
        <v>-</v>
      </c>
      <c r="AH152" s="27" t="str">
        <f t="shared" ca="1" si="279"/>
        <v>-</v>
      </c>
      <c r="AI152" s="27" t="str">
        <f t="shared" ca="1" si="279"/>
        <v>-</v>
      </c>
      <c r="AJ152" s="27" t="str">
        <f t="shared" ca="1" si="279"/>
        <v>-</v>
      </c>
      <c r="AK152" s="27" t="str">
        <f t="shared" ca="1" si="279"/>
        <v>-</v>
      </c>
      <c r="AL152" s="27" t="str">
        <f t="shared" ca="1" si="279"/>
        <v>-</v>
      </c>
      <c r="AM152" s="27" t="str">
        <f t="shared" ref="AM152:AW161" ca="1" si="280">OFFSET(AM$5,$B152,0)</f>
        <v>-</v>
      </c>
      <c r="AN152" s="27" t="str">
        <f t="shared" ca="1" si="280"/>
        <v>-</v>
      </c>
      <c r="AO152" s="27" t="str">
        <f t="shared" ca="1" si="280"/>
        <v>-</v>
      </c>
      <c r="AP152" s="27" t="str">
        <f t="shared" ca="1" si="280"/>
        <v>-</v>
      </c>
      <c r="AQ152" s="27" t="str">
        <f t="shared" ca="1" si="280"/>
        <v>-</v>
      </c>
      <c r="AR152" s="27" t="str">
        <f t="shared" ca="1" si="280"/>
        <v>-</v>
      </c>
      <c r="AS152" s="27" t="str">
        <f t="shared" ca="1" si="280"/>
        <v>-</v>
      </c>
      <c r="AT152" s="27" t="str">
        <f t="shared" ca="1" si="280"/>
        <v>-</v>
      </c>
      <c r="AU152" s="27" t="str">
        <f t="shared" ca="1" si="280"/>
        <v>-</v>
      </c>
      <c r="AV152" s="27" t="str">
        <f t="shared" ca="1" si="280"/>
        <v>-</v>
      </c>
      <c r="AW152" s="27" t="str">
        <f t="shared" ca="1" si="280"/>
        <v>-</v>
      </c>
      <c r="AX152" s="50">
        <f t="shared" ca="1" si="263"/>
        <v>1</v>
      </c>
      <c r="AY152" s="50">
        <f t="shared" ca="1" si="263"/>
        <v>4</v>
      </c>
      <c r="AZ152" s="50">
        <f t="shared" ca="1" si="263"/>
        <v>0</v>
      </c>
      <c r="BA152" s="50" t="str">
        <f t="shared" ca="1" si="263"/>
        <v>-</v>
      </c>
      <c r="BB152" s="50" t="str">
        <f t="shared" ca="1" si="263"/>
        <v>-</v>
      </c>
      <c r="BC152" s="50" t="str">
        <f t="shared" ca="1" si="263"/>
        <v>-</v>
      </c>
      <c r="BD152" s="50" t="str">
        <f t="shared" ca="1" si="263"/>
        <v>-</v>
      </c>
      <c r="BE152" s="50" t="str">
        <f t="shared" ca="1" si="263"/>
        <v>-</v>
      </c>
      <c r="BF152" s="50" t="str">
        <f t="shared" ca="1" si="263"/>
        <v>-</v>
      </c>
      <c r="BG152" s="50" t="str">
        <f t="shared" ca="1" si="263"/>
        <v>-</v>
      </c>
      <c r="BH152" s="27">
        <f t="shared" ref="BH152:BM161" ca="1" si="281">OFFSET(BH$5,$B152,0)</f>
        <v>0.3</v>
      </c>
      <c r="BI152" s="27">
        <f t="shared" ca="1" si="281"/>
        <v>0.7</v>
      </c>
      <c r="BJ152" s="27">
        <f t="shared" ca="1" si="281"/>
        <v>-0.4</v>
      </c>
      <c r="BK152" s="27">
        <f t="shared" ca="1" si="281"/>
        <v>1.5</v>
      </c>
      <c r="BL152" s="27" t="str">
        <f t="shared" ca="1" si="281"/>
        <v>-</v>
      </c>
      <c r="BM152" s="27" t="str">
        <f t="shared" ca="1" si="281"/>
        <v>-</v>
      </c>
      <c r="BN152" s="27">
        <f t="shared" ref="BN152:BW161" ca="1" si="282">OFFSET(BN$5,$B152,0)</f>
        <v>12</v>
      </c>
      <c r="BO152" s="27">
        <f t="shared" ca="1" si="282"/>
        <v>12</v>
      </c>
      <c r="BP152" s="27">
        <f t="shared" ca="1" si="282"/>
        <v>144</v>
      </c>
      <c r="BQ152" s="27">
        <f t="shared" ca="1" si="282"/>
        <v>144</v>
      </c>
      <c r="BR152" s="27" t="str">
        <f t="shared" ca="1" si="282"/>
        <v>-</v>
      </c>
      <c r="BS152" s="27" t="str">
        <f t="shared" ca="1" si="282"/>
        <v>-</v>
      </c>
      <c r="BT152" s="27" t="str">
        <f t="shared" ca="1" si="282"/>
        <v>-</v>
      </c>
      <c r="BU152" s="27" t="str">
        <f t="shared" ca="1" si="282"/>
        <v>-</v>
      </c>
      <c r="BV152" s="27" t="str">
        <f t="shared" ca="1" si="282"/>
        <v>-</v>
      </c>
      <c r="BW152" s="27" t="str">
        <f t="shared" ca="1" si="282"/>
        <v>-</v>
      </c>
      <c r="BX152" s="27" t="str">
        <f t="shared" ref="BX152:CG161" ca="1" si="283">OFFSET(BX$5,$B152,0)</f>
        <v>-</v>
      </c>
      <c r="BY152" s="27" t="str">
        <f t="shared" ca="1" si="283"/>
        <v>-</v>
      </c>
      <c r="BZ152" s="27" t="str">
        <f t="shared" ca="1" si="283"/>
        <v>-</v>
      </c>
      <c r="CA152" s="27">
        <f t="shared" ca="1" si="283"/>
        <v>5</v>
      </c>
      <c r="CB152" s="27" t="str">
        <f t="shared" ca="1" si="283"/>
        <v>-</v>
      </c>
      <c r="CC152" s="27" t="str">
        <f t="shared" ca="1" si="283"/>
        <v>-</v>
      </c>
      <c r="CD152" s="27" t="str">
        <f t="shared" ca="1" si="283"/>
        <v>-</v>
      </c>
      <c r="CE152" s="27" t="str">
        <f t="shared" ca="1" si="283"/>
        <v>-</v>
      </c>
      <c r="CF152" s="27" t="str">
        <f t="shared" ca="1" si="283"/>
        <v>-</v>
      </c>
      <c r="CG152" s="27" t="str">
        <f t="shared" ca="1" si="283"/>
        <v>-</v>
      </c>
      <c r="CH152" s="27">
        <f t="shared" ref="CH152:CQ161" ca="1" si="284">OFFSET(CH$5,$B152,0)</f>
        <v>0</v>
      </c>
      <c r="CI152" s="27" t="str">
        <f t="shared" ca="1" si="284"/>
        <v>-</v>
      </c>
      <c r="CJ152" s="27">
        <f t="shared" ca="1" si="284"/>
        <v>1</v>
      </c>
      <c r="CK152" s="27">
        <f t="shared" ca="1" si="284"/>
        <v>0</v>
      </c>
      <c r="CL152" s="27">
        <f t="shared" ca="1" si="284"/>
        <v>1</v>
      </c>
      <c r="CM152" s="27">
        <f t="shared" ca="1" si="284"/>
        <v>1</v>
      </c>
      <c r="CN152" s="27">
        <f t="shared" ca="1" si="284"/>
        <v>1</v>
      </c>
      <c r="CO152" s="27">
        <f t="shared" ca="1" si="284"/>
        <v>0</v>
      </c>
      <c r="CP152" s="27">
        <f t="shared" ca="1" si="284"/>
        <v>0</v>
      </c>
      <c r="CQ152" s="27">
        <f t="shared" ca="1" si="284"/>
        <v>0</v>
      </c>
      <c r="CR152" s="27">
        <f t="shared" ref="CR152:DA161" ca="1" si="285">OFFSET(CR$5,$B152,0)</f>
        <v>-1.29</v>
      </c>
      <c r="CS152" s="27">
        <f t="shared" ca="1" si="285"/>
        <v>0.95</v>
      </c>
      <c r="CT152" s="27">
        <f t="shared" ca="1" si="285"/>
        <v>-1.67</v>
      </c>
      <c r="CU152" s="27">
        <f t="shared" ca="1" si="285"/>
        <v>0.05</v>
      </c>
      <c r="CV152" s="27">
        <f t="shared" ca="1" si="285"/>
        <v>0.22</v>
      </c>
      <c r="CW152" s="27">
        <f t="shared" ca="1" si="285"/>
        <v>-0.37</v>
      </c>
      <c r="CX152" s="27">
        <f t="shared" ca="1" si="285"/>
        <v>0</v>
      </c>
      <c r="CY152" s="27">
        <f t="shared" ca="1" si="285"/>
        <v>1</v>
      </c>
      <c r="CZ152" s="27">
        <f t="shared" ca="1" si="285"/>
        <v>0</v>
      </c>
      <c r="DA152" s="27">
        <f t="shared" ca="1" si="285"/>
        <v>0</v>
      </c>
      <c r="DB152" s="27">
        <f t="shared" ref="DB152:DK161" ca="1" si="286">OFFSET(DB$5,$B152,0)</f>
        <v>0</v>
      </c>
      <c r="DC152" s="27">
        <f t="shared" ca="1" si="286"/>
        <v>0</v>
      </c>
      <c r="DD152" s="27">
        <f t="shared" ca="1" si="286"/>
        <v>0</v>
      </c>
      <c r="DE152" s="27">
        <f t="shared" ca="1" si="286"/>
        <v>0</v>
      </c>
      <c r="DF152" s="27">
        <f t="shared" ca="1" si="286"/>
        <v>0</v>
      </c>
      <c r="DG152" s="27" t="str">
        <f t="shared" ca="1" si="286"/>
        <v>-</v>
      </c>
      <c r="DH152" s="27" t="str">
        <f t="shared" ca="1" si="286"/>
        <v>-</v>
      </c>
      <c r="DI152" s="27" t="str">
        <f t="shared" ca="1" si="286"/>
        <v>-</v>
      </c>
      <c r="DJ152" s="27" t="str">
        <f t="shared" ca="1" si="286"/>
        <v>-</v>
      </c>
      <c r="DK152" s="27" t="str">
        <f t="shared" ca="1" si="286"/>
        <v>-</v>
      </c>
      <c r="DL152" s="27" t="str">
        <f t="shared" ref="DL152:DU161" ca="1" si="287">OFFSET(DL$5,$B152,0)</f>
        <v>-</v>
      </c>
      <c r="DM152" s="27" t="b">
        <f t="shared" ca="1" si="287"/>
        <v>0</v>
      </c>
      <c r="DN152" s="27" t="b">
        <f t="shared" ca="1" si="287"/>
        <v>1</v>
      </c>
      <c r="DO152" s="27" t="b">
        <f t="shared" ca="1" si="287"/>
        <v>0</v>
      </c>
      <c r="DP152" s="27">
        <f t="shared" ca="1" si="287"/>
        <v>1</v>
      </c>
      <c r="DQ152" s="27" t="str">
        <f t="shared" ca="1" si="287"/>
        <v>-</v>
      </c>
      <c r="DR152" s="27" t="str">
        <f t="shared" ca="1" si="287"/>
        <v>-</v>
      </c>
      <c r="DS152" s="27" t="str">
        <f t="shared" ca="1" si="287"/>
        <v>-</v>
      </c>
      <c r="DT152" s="27" t="str">
        <f t="shared" ca="1" si="287"/>
        <v>-</v>
      </c>
      <c r="DU152" s="27" t="str">
        <f t="shared" ca="1" si="287"/>
        <v>-</v>
      </c>
      <c r="DV152" s="27" t="b">
        <f t="shared" ref="DV152:EE161" ca="1" si="288">OFFSET(DV$5,$B152,0)</f>
        <v>1</v>
      </c>
      <c r="DW152" s="27" t="str">
        <f t="shared" ca="1" si="288"/>
        <v>-</v>
      </c>
      <c r="DX152" s="27">
        <f t="shared" ca="1" si="288"/>
        <v>0</v>
      </c>
      <c r="DY152" s="27" t="str">
        <f t="shared" ca="1" si="288"/>
        <v>-</v>
      </c>
      <c r="DZ152" s="27" t="str">
        <f t="shared" ca="1" si="288"/>
        <v>-</v>
      </c>
      <c r="EA152" s="27" t="str">
        <f t="shared" ca="1" si="288"/>
        <v>-</v>
      </c>
      <c r="EB152" s="27" t="str">
        <f t="shared" ca="1" si="288"/>
        <v>-</v>
      </c>
      <c r="EC152" s="27">
        <f t="shared" ca="1" si="288"/>
        <v>1</v>
      </c>
      <c r="ED152" s="27">
        <f t="shared" ca="1" si="288"/>
        <v>0</v>
      </c>
      <c r="EE152" s="27">
        <f t="shared" ca="1" si="288"/>
        <v>1</v>
      </c>
      <c r="EF152" s="27">
        <f t="shared" ref="EF152:ES161" ca="1" si="289">OFFSET(EF$5,$B152,0)</f>
        <v>1</v>
      </c>
      <c r="EG152" s="27">
        <f t="shared" ca="1" si="289"/>
        <v>0</v>
      </c>
      <c r="EH152" s="27" t="str">
        <f t="shared" ca="1" si="289"/>
        <v>-</v>
      </c>
      <c r="EI152" s="27" t="str">
        <f t="shared" ca="1" si="289"/>
        <v>-</v>
      </c>
      <c r="EJ152" s="27" t="str">
        <f t="shared" ca="1" si="289"/>
        <v>-</v>
      </c>
      <c r="EK152" s="27" t="str">
        <f t="shared" ca="1" si="289"/>
        <v>-</v>
      </c>
      <c r="EL152" s="27">
        <f t="shared" ca="1" si="289"/>
        <v>1</v>
      </c>
      <c r="EM152" s="27">
        <f t="shared" ca="1" si="289"/>
        <v>1</v>
      </c>
      <c r="EN152" s="27">
        <f t="shared" ca="1" si="289"/>
        <v>1</v>
      </c>
      <c r="EO152" s="27">
        <f t="shared" ca="1" si="289"/>
        <v>0</v>
      </c>
      <c r="EP152" s="27" t="str">
        <f t="shared" ca="1" si="289"/>
        <v>-</v>
      </c>
      <c r="EQ152" s="27" t="str">
        <f t="shared" ca="1" si="289"/>
        <v>-</v>
      </c>
      <c r="ER152" s="27">
        <f t="shared" ca="1" si="289"/>
        <v>0</v>
      </c>
      <c r="ES152" s="27">
        <f t="shared" ca="1" si="289"/>
        <v>0</v>
      </c>
      <c r="ET152" s="34">
        <v>0</v>
      </c>
    </row>
    <row r="153" spans="1:150" outlineLevel="3">
      <c r="A153" s="31">
        <f t="shared" si="230"/>
        <v>148</v>
      </c>
      <c r="B153" s="37">
        <f t="shared" ca="1" si="247"/>
        <v>97</v>
      </c>
      <c r="C153">
        <f t="shared" ca="1" si="248"/>
        <v>4</v>
      </c>
      <c r="D153" t="b">
        <f t="shared" ca="1" si="264"/>
        <v>0</v>
      </c>
      <c r="E153" t="b">
        <f t="shared" ca="1" si="264"/>
        <v>0</v>
      </c>
      <c r="F153" t="b">
        <f t="shared" ca="1" si="264"/>
        <v>0</v>
      </c>
      <c r="H153" s="47" t="str">
        <f ca="1">TEXT(LEFT(H152,2)+1,"00")&amp;MID(H152,3,FIND(" ",H152,4)-2)&amp;d.RegionName&amp;IF($CA153&lt;3,"M-M","Mat")&amp;IF($CF153=TRUE,"&amp;BBT","")&amp;IF($DX153&lt;&gt;0,"-mate EL","")&amp;IF($DM153," Aut","")&amp;IF($DN153," Win","")&amp;IF($DO153," Spr","")&amp;" Scan "&amp;$DP153&amp;" (F"&amp;3+IFERROR(1*$AP153,0)&amp;3+IFERROR(1*$AS153,0)&amp;"N"&amp;$AX153&amp;$AY153&amp;")"</f>
        <v>31 Cal CWM Mat Win Scan 0 (F33N14)</v>
      </c>
      <c r="I153" s="13" t="str">
        <f ca="1">IF(MATCH(H153,H$5:H153,0)=(COUNTA(H$5:H153)),"-","Dup")</f>
        <v>-</v>
      </c>
      <c r="J153" s="27" t="str">
        <f t="shared" ca="1" si="265"/>
        <v>-</v>
      </c>
      <c r="K153" s="27" t="str">
        <f t="shared" ca="1" si="265"/>
        <v>-</v>
      </c>
      <c r="L153" s="50" t="b">
        <f t="shared" ca="1" si="249"/>
        <v>1</v>
      </c>
      <c r="M153" s="50" t="str">
        <f t="shared" ca="1" si="249"/>
        <v>-</v>
      </c>
      <c r="N153" s="50" t="b">
        <f t="shared" ca="1" si="249"/>
        <v>1</v>
      </c>
      <c r="O153" s="50" t="b">
        <f t="shared" ca="1" si="249"/>
        <v>1</v>
      </c>
      <c r="P153" s="50" t="b">
        <f t="shared" ca="1" si="249"/>
        <v>1</v>
      </c>
      <c r="Q153" s="50">
        <f t="shared" ca="1" si="249"/>
        <v>0</v>
      </c>
      <c r="R153" s="50">
        <f t="shared" ca="1" si="249"/>
        <v>0</v>
      </c>
      <c r="S153" s="27" t="str">
        <f t="shared" ca="1" si="278"/>
        <v>-</v>
      </c>
      <c r="T153" s="27" t="str">
        <f t="shared" ca="1" si="278"/>
        <v>-</v>
      </c>
      <c r="U153" s="27">
        <f t="shared" ca="1" si="278"/>
        <v>1</v>
      </c>
      <c r="V153" s="27">
        <f t="shared" ca="1" si="278"/>
        <v>1</v>
      </c>
      <c r="W153" s="27">
        <f t="shared" ca="1" si="278"/>
        <v>1</v>
      </c>
      <c r="X153" s="27">
        <f t="shared" ca="1" si="278"/>
        <v>1</v>
      </c>
      <c r="Y153" s="27" t="str">
        <f t="shared" ca="1" si="278"/>
        <v>-</v>
      </c>
      <c r="Z153" s="27">
        <f t="shared" ca="1" si="278"/>
        <v>1</v>
      </c>
      <c r="AA153" s="27" t="str">
        <f t="shared" ca="1" si="278"/>
        <v>-</v>
      </c>
      <c r="AB153" s="27" t="str">
        <f t="shared" ca="1" si="278"/>
        <v>-</v>
      </c>
      <c r="AC153" s="27">
        <f t="shared" ca="1" si="279"/>
        <v>1</v>
      </c>
      <c r="AD153" s="27">
        <f t="shared" ca="1" si="279"/>
        <v>1</v>
      </c>
      <c r="AE153" s="27" t="str">
        <f t="shared" ca="1" si="279"/>
        <v>-</v>
      </c>
      <c r="AF153" s="27" t="str">
        <f t="shared" ca="1" si="279"/>
        <v>-</v>
      </c>
      <c r="AG153" s="27" t="str">
        <f t="shared" ca="1" si="279"/>
        <v>-</v>
      </c>
      <c r="AH153" s="27" t="str">
        <f t="shared" ca="1" si="279"/>
        <v>-</v>
      </c>
      <c r="AI153" s="27" t="str">
        <f t="shared" ca="1" si="279"/>
        <v>-</v>
      </c>
      <c r="AJ153" s="27" t="str">
        <f t="shared" ca="1" si="279"/>
        <v>-</v>
      </c>
      <c r="AK153" s="27" t="str">
        <f t="shared" ca="1" si="279"/>
        <v>-</v>
      </c>
      <c r="AL153" s="27" t="str">
        <f t="shared" ca="1" si="279"/>
        <v>-</v>
      </c>
      <c r="AM153" s="27" t="str">
        <f t="shared" ca="1" si="280"/>
        <v>-</v>
      </c>
      <c r="AN153" s="27" t="str">
        <f t="shared" ca="1" si="280"/>
        <v>-</v>
      </c>
      <c r="AO153" s="27" t="str">
        <f t="shared" ca="1" si="280"/>
        <v>-</v>
      </c>
      <c r="AP153" s="27" t="str">
        <f t="shared" ca="1" si="280"/>
        <v>-</v>
      </c>
      <c r="AQ153" s="27" t="str">
        <f t="shared" ca="1" si="280"/>
        <v>-</v>
      </c>
      <c r="AR153" s="27" t="str">
        <f t="shared" ca="1" si="280"/>
        <v>-</v>
      </c>
      <c r="AS153" s="27" t="str">
        <f t="shared" ca="1" si="280"/>
        <v>-</v>
      </c>
      <c r="AT153" s="27" t="str">
        <f t="shared" ca="1" si="280"/>
        <v>-</v>
      </c>
      <c r="AU153" s="27" t="str">
        <f t="shared" ca="1" si="280"/>
        <v>-</v>
      </c>
      <c r="AV153" s="27" t="str">
        <f t="shared" ca="1" si="280"/>
        <v>-</v>
      </c>
      <c r="AW153" s="27" t="str">
        <f t="shared" ca="1" si="280"/>
        <v>-</v>
      </c>
      <c r="AX153" s="50">
        <f t="shared" ca="1" si="263"/>
        <v>1</v>
      </c>
      <c r="AY153" s="50">
        <f t="shared" ca="1" si="263"/>
        <v>4</v>
      </c>
      <c r="AZ153" s="50">
        <f t="shared" ca="1" si="263"/>
        <v>0</v>
      </c>
      <c r="BA153" s="50" t="str">
        <f t="shared" ca="1" si="263"/>
        <v>-</v>
      </c>
      <c r="BB153" s="50" t="str">
        <f t="shared" ca="1" si="263"/>
        <v>-</v>
      </c>
      <c r="BC153" s="50" t="str">
        <f t="shared" ca="1" si="263"/>
        <v>-</v>
      </c>
      <c r="BD153" s="50" t="str">
        <f t="shared" ca="1" si="263"/>
        <v>-</v>
      </c>
      <c r="BE153" s="50" t="str">
        <f t="shared" ca="1" si="263"/>
        <v>-</v>
      </c>
      <c r="BF153" s="50" t="str">
        <f t="shared" ca="1" si="263"/>
        <v>-</v>
      </c>
      <c r="BG153" s="50" t="str">
        <f t="shared" ca="1" si="263"/>
        <v>-</v>
      </c>
      <c r="BH153" s="27">
        <f t="shared" ca="1" si="281"/>
        <v>0.3</v>
      </c>
      <c r="BI153" s="27">
        <f t="shared" ca="1" si="281"/>
        <v>0.7</v>
      </c>
      <c r="BJ153" s="27">
        <f t="shared" ca="1" si="281"/>
        <v>-0.4</v>
      </c>
      <c r="BK153" s="27">
        <f t="shared" ca="1" si="281"/>
        <v>1.5</v>
      </c>
      <c r="BL153" s="27" t="str">
        <f t="shared" ca="1" si="281"/>
        <v>-</v>
      </c>
      <c r="BM153" s="27" t="str">
        <f t="shared" ca="1" si="281"/>
        <v>-</v>
      </c>
      <c r="BN153" s="27">
        <f t="shared" ca="1" si="282"/>
        <v>12</v>
      </c>
      <c r="BO153" s="27">
        <f t="shared" ca="1" si="282"/>
        <v>12</v>
      </c>
      <c r="BP153" s="27">
        <f t="shared" ca="1" si="282"/>
        <v>144</v>
      </c>
      <c r="BQ153" s="27">
        <f t="shared" ca="1" si="282"/>
        <v>144</v>
      </c>
      <c r="BR153" s="27" t="str">
        <f t="shared" ca="1" si="282"/>
        <v>-</v>
      </c>
      <c r="BS153" s="27" t="str">
        <f t="shared" ca="1" si="282"/>
        <v>-</v>
      </c>
      <c r="BT153" s="27" t="str">
        <f t="shared" ca="1" si="282"/>
        <v>-</v>
      </c>
      <c r="BU153" s="27" t="str">
        <f t="shared" ca="1" si="282"/>
        <v>-</v>
      </c>
      <c r="BV153" s="27" t="str">
        <f t="shared" ca="1" si="282"/>
        <v>-</v>
      </c>
      <c r="BW153" s="27" t="str">
        <f t="shared" ca="1" si="282"/>
        <v>-</v>
      </c>
      <c r="BX153" s="27" t="str">
        <f t="shared" ca="1" si="283"/>
        <v>-</v>
      </c>
      <c r="BY153" s="27" t="str">
        <f t="shared" ca="1" si="283"/>
        <v>-</v>
      </c>
      <c r="BZ153" s="27" t="str">
        <f t="shared" ca="1" si="283"/>
        <v>-</v>
      </c>
      <c r="CA153" s="27">
        <f t="shared" ca="1" si="283"/>
        <v>5</v>
      </c>
      <c r="CB153" s="27" t="str">
        <f t="shared" ca="1" si="283"/>
        <v>-</v>
      </c>
      <c r="CC153" s="27" t="str">
        <f t="shared" ca="1" si="283"/>
        <v>-</v>
      </c>
      <c r="CD153" s="27" t="str">
        <f t="shared" ca="1" si="283"/>
        <v>-</v>
      </c>
      <c r="CE153" s="27" t="str">
        <f t="shared" ca="1" si="283"/>
        <v>-</v>
      </c>
      <c r="CF153" s="27" t="str">
        <f t="shared" ca="1" si="283"/>
        <v>-</v>
      </c>
      <c r="CG153" s="27" t="str">
        <f t="shared" ca="1" si="283"/>
        <v>-</v>
      </c>
      <c r="CH153" s="27">
        <f t="shared" ca="1" si="284"/>
        <v>0</v>
      </c>
      <c r="CI153" s="27" t="str">
        <f t="shared" ca="1" si="284"/>
        <v>-</v>
      </c>
      <c r="CJ153" s="27">
        <f t="shared" ca="1" si="284"/>
        <v>1</v>
      </c>
      <c r="CK153" s="27">
        <f t="shared" ca="1" si="284"/>
        <v>0</v>
      </c>
      <c r="CL153" s="27">
        <f t="shared" ca="1" si="284"/>
        <v>1</v>
      </c>
      <c r="CM153" s="27">
        <f t="shared" ca="1" si="284"/>
        <v>1</v>
      </c>
      <c r="CN153" s="27">
        <f t="shared" ca="1" si="284"/>
        <v>1</v>
      </c>
      <c r="CO153" s="27">
        <f t="shared" ca="1" si="284"/>
        <v>0</v>
      </c>
      <c r="CP153" s="27">
        <f t="shared" ca="1" si="284"/>
        <v>0</v>
      </c>
      <c r="CQ153" s="27">
        <f t="shared" ca="1" si="284"/>
        <v>0</v>
      </c>
      <c r="CR153" s="27">
        <f t="shared" ca="1" si="285"/>
        <v>-1.29</v>
      </c>
      <c r="CS153" s="27">
        <f t="shared" ca="1" si="285"/>
        <v>0.95</v>
      </c>
      <c r="CT153" s="27">
        <f t="shared" ca="1" si="285"/>
        <v>-1.67</v>
      </c>
      <c r="CU153" s="27">
        <f t="shared" ca="1" si="285"/>
        <v>0.05</v>
      </c>
      <c r="CV153" s="27">
        <f t="shared" ca="1" si="285"/>
        <v>0.22</v>
      </c>
      <c r="CW153" s="27">
        <f t="shared" ca="1" si="285"/>
        <v>-0.37</v>
      </c>
      <c r="CX153" s="27">
        <f t="shared" ca="1" si="285"/>
        <v>0</v>
      </c>
      <c r="CY153" s="27">
        <f t="shared" ca="1" si="285"/>
        <v>1</v>
      </c>
      <c r="CZ153" s="27">
        <f t="shared" ca="1" si="285"/>
        <v>0</v>
      </c>
      <c r="DA153" s="27">
        <f t="shared" ca="1" si="285"/>
        <v>0</v>
      </c>
      <c r="DB153" s="27">
        <f t="shared" ca="1" si="286"/>
        <v>0</v>
      </c>
      <c r="DC153" s="27">
        <f t="shared" ca="1" si="286"/>
        <v>0</v>
      </c>
      <c r="DD153" s="27">
        <f t="shared" ca="1" si="286"/>
        <v>0</v>
      </c>
      <c r="DE153" s="27">
        <f t="shared" ca="1" si="286"/>
        <v>0</v>
      </c>
      <c r="DF153" s="27">
        <f t="shared" ca="1" si="286"/>
        <v>0</v>
      </c>
      <c r="DG153" s="27" t="str">
        <f t="shared" ca="1" si="286"/>
        <v>-</v>
      </c>
      <c r="DH153" s="27" t="str">
        <f t="shared" ca="1" si="286"/>
        <v>-</v>
      </c>
      <c r="DI153" s="27" t="str">
        <f t="shared" ca="1" si="286"/>
        <v>-</v>
      </c>
      <c r="DJ153" s="27" t="str">
        <f t="shared" ca="1" si="286"/>
        <v>-</v>
      </c>
      <c r="DK153" s="27" t="str">
        <f t="shared" ca="1" si="286"/>
        <v>-</v>
      </c>
      <c r="DL153" s="27" t="str">
        <f t="shared" ca="1" si="287"/>
        <v>-</v>
      </c>
      <c r="DM153" s="27" t="b">
        <f t="shared" ca="1" si="287"/>
        <v>0</v>
      </c>
      <c r="DN153" s="27" t="b">
        <f t="shared" ca="1" si="287"/>
        <v>1</v>
      </c>
      <c r="DO153" s="27" t="b">
        <f t="shared" ca="1" si="287"/>
        <v>0</v>
      </c>
      <c r="DP153" s="27">
        <f t="shared" ca="1" si="287"/>
        <v>0</v>
      </c>
      <c r="DQ153" s="27" t="str">
        <f t="shared" ca="1" si="287"/>
        <v>-</v>
      </c>
      <c r="DR153" s="27" t="str">
        <f t="shared" ca="1" si="287"/>
        <v>-</v>
      </c>
      <c r="DS153" s="27" t="str">
        <f t="shared" ca="1" si="287"/>
        <v>-</v>
      </c>
      <c r="DT153" s="27" t="str">
        <f t="shared" ca="1" si="287"/>
        <v>-</v>
      </c>
      <c r="DU153" s="27" t="str">
        <f t="shared" ca="1" si="287"/>
        <v>-</v>
      </c>
      <c r="DV153" s="27" t="b">
        <f t="shared" ca="1" si="288"/>
        <v>1</v>
      </c>
      <c r="DW153" s="27" t="str">
        <f t="shared" ca="1" si="288"/>
        <v>-</v>
      </c>
      <c r="DX153" s="27">
        <f t="shared" ca="1" si="288"/>
        <v>0</v>
      </c>
      <c r="DY153" s="27" t="str">
        <f t="shared" ca="1" si="288"/>
        <v>-</v>
      </c>
      <c r="DZ153" s="27" t="str">
        <f t="shared" ca="1" si="288"/>
        <v>-</v>
      </c>
      <c r="EA153" s="27" t="str">
        <f t="shared" ca="1" si="288"/>
        <v>-</v>
      </c>
      <c r="EB153" s="27" t="str">
        <f t="shared" ca="1" si="288"/>
        <v>-</v>
      </c>
      <c r="EC153" s="27">
        <f t="shared" ca="1" si="288"/>
        <v>1</v>
      </c>
      <c r="ED153" s="27">
        <f t="shared" ca="1" si="288"/>
        <v>0</v>
      </c>
      <c r="EE153" s="27">
        <f t="shared" ca="1" si="288"/>
        <v>1</v>
      </c>
      <c r="EF153" s="27">
        <f t="shared" ca="1" si="289"/>
        <v>1</v>
      </c>
      <c r="EG153" s="27">
        <f t="shared" ca="1" si="289"/>
        <v>0</v>
      </c>
      <c r="EH153" s="27" t="str">
        <f t="shared" ca="1" si="289"/>
        <v>-</v>
      </c>
      <c r="EI153" s="27" t="str">
        <f t="shared" ca="1" si="289"/>
        <v>-</v>
      </c>
      <c r="EJ153" s="27" t="str">
        <f t="shared" ca="1" si="289"/>
        <v>-</v>
      </c>
      <c r="EK153" s="27" t="str">
        <f t="shared" ca="1" si="289"/>
        <v>-</v>
      </c>
      <c r="EL153" s="27">
        <f t="shared" ca="1" si="289"/>
        <v>1</v>
      </c>
      <c r="EM153" s="27">
        <f t="shared" ca="1" si="289"/>
        <v>1</v>
      </c>
      <c r="EN153" s="27">
        <f t="shared" ca="1" si="289"/>
        <v>1</v>
      </c>
      <c r="EO153" s="27">
        <f t="shared" ca="1" si="289"/>
        <v>0</v>
      </c>
      <c r="EP153" s="27" t="str">
        <f t="shared" ca="1" si="289"/>
        <v>-</v>
      </c>
      <c r="EQ153" s="27" t="str">
        <f t="shared" ca="1" si="289"/>
        <v>-</v>
      </c>
      <c r="ER153" s="27">
        <f t="shared" ca="1" si="289"/>
        <v>0</v>
      </c>
      <c r="ES153" s="27">
        <f t="shared" ca="1" si="289"/>
        <v>0</v>
      </c>
      <c r="ET153" s="34">
        <v>0</v>
      </c>
    </row>
    <row r="154" spans="1:150" outlineLevel="3">
      <c r="A154" s="31">
        <f t="shared" si="230"/>
        <v>149</v>
      </c>
      <c r="B154" s="37">
        <f t="shared" ca="1" si="247"/>
        <v>98</v>
      </c>
      <c r="C154">
        <f t="shared" ca="1" si="248"/>
        <v>4</v>
      </c>
      <c r="D154" t="b">
        <f t="shared" ca="1" si="264"/>
        <v>0</v>
      </c>
      <c r="E154" t="b">
        <f t="shared" ca="1" si="264"/>
        <v>0</v>
      </c>
      <c r="F154" t="b">
        <f t="shared" ca="1" si="264"/>
        <v>0</v>
      </c>
      <c r="H154" s="47" t="str">
        <f ca="1">TEXT(LEFT(H153,2)+1,"00")&amp;MID(H153,3,FIND(" ",H153,4)-2)&amp;d.RegionName&amp;IF($CA154&lt;3,"M-M","Mat")&amp;IF($CF154=TRUE,"&amp;BBT","")&amp;IF($DX154&lt;&gt;0,"-mate EL","")&amp;IF($DM154," Aut","")&amp;IF($DN154," Win","")&amp;IF($DO154," Spr","")&amp;" Scan "&amp;$DP154&amp;" (F"&amp;3+IFERROR(1*$AP154,0)&amp;3+IFERROR(1*$AS154,0)&amp;"N"&amp;$AX154&amp;$AY154&amp;")"</f>
        <v>32 Cal CWM Mat Spr Scan 3 (F33N14)</v>
      </c>
      <c r="I154" s="13" t="str">
        <f ca="1">IF(MATCH(H154,H$5:H154,0)=(COUNTA(H$5:H154)),"-","Dup")</f>
        <v>-</v>
      </c>
      <c r="J154" s="27" t="str">
        <f t="shared" ca="1" si="265"/>
        <v>-</v>
      </c>
      <c r="K154" s="27" t="str">
        <f t="shared" ca="1" si="265"/>
        <v>-</v>
      </c>
      <c r="L154" s="50" t="b">
        <f t="shared" ca="1" si="249"/>
        <v>1</v>
      </c>
      <c r="M154" s="50" t="str">
        <f t="shared" ca="1" si="249"/>
        <v>-</v>
      </c>
      <c r="N154" s="50" t="b">
        <f t="shared" ca="1" si="249"/>
        <v>1</v>
      </c>
      <c r="O154" s="50" t="b">
        <f t="shared" ca="1" si="249"/>
        <v>1</v>
      </c>
      <c r="P154" s="50" t="b">
        <f t="shared" ca="1" si="249"/>
        <v>1</v>
      </c>
      <c r="Q154" s="50">
        <f t="shared" ca="1" si="249"/>
        <v>0</v>
      </c>
      <c r="R154" s="50">
        <f t="shared" ca="1" si="249"/>
        <v>0</v>
      </c>
      <c r="S154" s="27" t="str">
        <f t="shared" ca="1" si="278"/>
        <v>-</v>
      </c>
      <c r="T154" s="27" t="str">
        <f t="shared" ca="1" si="278"/>
        <v>-</v>
      </c>
      <c r="U154" s="27">
        <f t="shared" ca="1" si="278"/>
        <v>1</v>
      </c>
      <c r="V154" s="27">
        <f t="shared" ca="1" si="278"/>
        <v>1</v>
      </c>
      <c r="W154" s="27">
        <f t="shared" ca="1" si="278"/>
        <v>1</v>
      </c>
      <c r="X154" s="27">
        <f t="shared" ca="1" si="278"/>
        <v>1</v>
      </c>
      <c r="Y154" s="27" t="str">
        <f t="shared" ca="1" si="278"/>
        <v>-</v>
      </c>
      <c r="Z154" s="27">
        <f t="shared" ca="1" si="278"/>
        <v>1</v>
      </c>
      <c r="AA154" s="27" t="str">
        <f t="shared" ca="1" si="278"/>
        <v>-</v>
      </c>
      <c r="AB154" s="27" t="str">
        <f t="shared" ca="1" si="278"/>
        <v>-</v>
      </c>
      <c r="AC154" s="27">
        <f t="shared" ca="1" si="279"/>
        <v>1</v>
      </c>
      <c r="AD154" s="27">
        <f t="shared" ca="1" si="279"/>
        <v>1</v>
      </c>
      <c r="AE154" s="27" t="str">
        <f t="shared" ca="1" si="279"/>
        <v>-</v>
      </c>
      <c r="AF154" s="27" t="str">
        <f t="shared" ca="1" si="279"/>
        <v>-</v>
      </c>
      <c r="AG154" s="27" t="str">
        <f t="shared" ca="1" si="279"/>
        <v>-</v>
      </c>
      <c r="AH154" s="27" t="str">
        <f t="shared" ca="1" si="279"/>
        <v>-</v>
      </c>
      <c r="AI154" s="27" t="str">
        <f t="shared" ca="1" si="279"/>
        <v>-</v>
      </c>
      <c r="AJ154" s="27" t="str">
        <f t="shared" ca="1" si="279"/>
        <v>-</v>
      </c>
      <c r="AK154" s="27" t="str">
        <f t="shared" ca="1" si="279"/>
        <v>-</v>
      </c>
      <c r="AL154" s="27" t="str">
        <f t="shared" ca="1" si="279"/>
        <v>-</v>
      </c>
      <c r="AM154" s="27" t="str">
        <f t="shared" ca="1" si="280"/>
        <v>-</v>
      </c>
      <c r="AN154" s="27" t="str">
        <f t="shared" ca="1" si="280"/>
        <v>-</v>
      </c>
      <c r="AO154" s="27" t="str">
        <f t="shared" ca="1" si="280"/>
        <v>-</v>
      </c>
      <c r="AP154" s="27" t="str">
        <f t="shared" ca="1" si="280"/>
        <v>-</v>
      </c>
      <c r="AQ154" s="27" t="str">
        <f t="shared" ca="1" si="280"/>
        <v>-</v>
      </c>
      <c r="AR154" s="27" t="str">
        <f t="shared" ca="1" si="280"/>
        <v>-</v>
      </c>
      <c r="AS154" s="27" t="str">
        <f t="shared" ca="1" si="280"/>
        <v>-</v>
      </c>
      <c r="AT154" s="27" t="str">
        <f t="shared" ca="1" si="280"/>
        <v>-</v>
      </c>
      <c r="AU154" s="27" t="str">
        <f t="shared" ca="1" si="280"/>
        <v>-</v>
      </c>
      <c r="AV154" s="27" t="str">
        <f t="shared" ca="1" si="280"/>
        <v>-</v>
      </c>
      <c r="AW154" s="27" t="str">
        <f t="shared" ca="1" si="280"/>
        <v>-</v>
      </c>
      <c r="AX154" s="50">
        <f t="shared" ca="1" si="263"/>
        <v>1</v>
      </c>
      <c r="AY154" s="50">
        <f t="shared" ca="1" si="263"/>
        <v>4</v>
      </c>
      <c r="AZ154" s="50">
        <f t="shared" ca="1" si="263"/>
        <v>0</v>
      </c>
      <c r="BA154" s="50" t="str">
        <f t="shared" ca="1" si="263"/>
        <v>-</v>
      </c>
      <c r="BB154" s="50" t="str">
        <f t="shared" ca="1" si="263"/>
        <v>-</v>
      </c>
      <c r="BC154" s="50" t="str">
        <f t="shared" ca="1" si="263"/>
        <v>-</v>
      </c>
      <c r="BD154" s="50" t="str">
        <f t="shared" ca="1" si="263"/>
        <v>-</v>
      </c>
      <c r="BE154" s="50" t="str">
        <f t="shared" ca="1" si="263"/>
        <v>-</v>
      </c>
      <c r="BF154" s="50" t="str">
        <f t="shared" ca="1" si="263"/>
        <v>-</v>
      </c>
      <c r="BG154" s="50" t="str">
        <f t="shared" ca="1" si="263"/>
        <v>-</v>
      </c>
      <c r="BH154" s="27">
        <f t="shared" ca="1" si="281"/>
        <v>0.3</v>
      </c>
      <c r="BI154" s="27">
        <f t="shared" ca="1" si="281"/>
        <v>0.7</v>
      </c>
      <c r="BJ154" s="27">
        <f t="shared" ca="1" si="281"/>
        <v>-0.4</v>
      </c>
      <c r="BK154" s="27">
        <f t="shared" ca="1" si="281"/>
        <v>1.5</v>
      </c>
      <c r="BL154" s="27" t="str">
        <f t="shared" ca="1" si="281"/>
        <v>-</v>
      </c>
      <c r="BM154" s="27" t="str">
        <f t="shared" ca="1" si="281"/>
        <v>-</v>
      </c>
      <c r="BN154" s="27">
        <f t="shared" ca="1" si="282"/>
        <v>12</v>
      </c>
      <c r="BO154" s="27">
        <f t="shared" ca="1" si="282"/>
        <v>12</v>
      </c>
      <c r="BP154" s="27">
        <f t="shared" ca="1" si="282"/>
        <v>144</v>
      </c>
      <c r="BQ154" s="27">
        <f t="shared" ca="1" si="282"/>
        <v>144</v>
      </c>
      <c r="BR154" s="27" t="str">
        <f t="shared" ca="1" si="282"/>
        <v>-</v>
      </c>
      <c r="BS154" s="27" t="str">
        <f t="shared" ca="1" si="282"/>
        <v>-</v>
      </c>
      <c r="BT154" s="27" t="str">
        <f t="shared" ca="1" si="282"/>
        <v>-</v>
      </c>
      <c r="BU154" s="27" t="str">
        <f t="shared" ca="1" si="282"/>
        <v>-</v>
      </c>
      <c r="BV154" s="27" t="str">
        <f t="shared" ca="1" si="282"/>
        <v>-</v>
      </c>
      <c r="BW154" s="27" t="str">
        <f t="shared" ca="1" si="282"/>
        <v>-</v>
      </c>
      <c r="BX154" s="27" t="str">
        <f t="shared" ca="1" si="283"/>
        <v>-</v>
      </c>
      <c r="BY154" s="27" t="str">
        <f t="shared" ca="1" si="283"/>
        <v>-</v>
      </c>
      <c r="BZ154" s="27" t="str">
        <f t="shared" ca="1" si="283"/>
        <v>-</v>
      </c>
      <c r="CA154" s="27">
        <f t="shared" ca="1" si="283"/>
        <v>5</v>
      </c>
      <c r="CB154" s="27" t="str">
        <f t="shared" ca="1" si="283"/>
        <v>-</v>
      </c>
      <c r="CC154" s="27" t="str">
        <f t="shared" ca="1" si="283"/>
        <v>-</v>
      </c>
      <c r="CD154" s="27" t="str">
        <f t="shared" ca="1" si="283"/>
        <v>-</v>
      </c>
      <c r="CE154" s="27" t="str">
        <f t="shared" ca="1" si="283"/>
        <v>-</v>
      </c>
      <c r="CF154" s="27" t="str">
        <f t="shared" ca="1" si="283"/>
        <v>-</v>
      </c>
      <c r="CG154" s="27" t="str">
        <f t="shared" ca="1" si="283"/>
        <v>-</v>
      </c>
      <c r="CH154" s="27">
        <f t="shared" ca="1" si="284"/>
        <v>0</v>
      </c>
      <c r="CI154" s="27" t="str">
        <f t="shared" ca="1" si="284"/>
        <v>-</v>
      </c>
      <c r="CJ154" s="27">
        <f t="shared" ca="1" si="284"/>
        <v>1</v>
      </c>
      <c r="CK154" s="27">
        <f t="shared" ca="1" si="284"/>
        <v>0</v>
      </c>
      <c r="CL154" s="27">
        <f t="shared" ca="1" si="284"/>
        <v>1</v>
      </c>
      <c r="CM154" s="27">
        <f t="shared" ca="1" si="284"/>
        <v>1</v>
      </c>
      <c r="CN154" s="27">
        <f t="shared" ca="1" si="284"/>
        <v>1</v>
      </c>
      <c r="CO154" s="27">
        <f t="shared" ca="1" si="284"/>
        <v>0</v>
      </c>
      <c r="CP154" s="27">
        <f t="shared" ca="1" si="284"/>
        <v>0</v>
      </c>
      <c r="CQ154" s="27">
        <f t="shared" ca="1" si="284"/>
        <v>0</v>
      </c>
      <c r="CR154" s="27">
        <f t="shared" ca="1" si="285"/>
        <v>-1.29</v>
      </c>
      <c r="CS154" s="27">
        <f t="shared" ca="1" si="285"/>
        <v>0.95</v>
      </c>
      <c r="CT154" s="27">
        <f t="shared" ca="1" si="285"/>
        <v>-1.67</v>
      </c>
      <c r="CU154" s="27">
        <f t="shared" ca="1" si="285"/>
        <v>0.05</v>
      </c>
      <c r="CV154" s="27">
        <f t="shared" ca="1" si="285"/>
        <v>0.22</v>
      </c>
      <c r="CW154" s="27">
        <f t="shared" ca="1" si="285"/>
        <v>-0.37</v>
      </c>
      <c r="CX154" s="27">
        <f t="shared" ca="1" si="285"/>
        <v>0</v>
      </c>
      <c r="CY154" s="27">
        <f t="shared" ca="1" si="285"/>
        <v>1</v>
      </c>
      <c r="CZ154" s="27">
        <f t="shared" ca="1" si="285"/>
        <v>0</v>
      </c>
      <c r="DA154" s="27">
        <f t="shared" ca="1" si="285"/>
        <v>0</v>
      </c>
      <c r="DB154" s="27">
        <f t="shared" ca="1" si="286"/>
        <v>0</v>
      </c>
      <c r="DC154" s="27">
        <f t="shared" ca="1" si="286"/>
        <v>0</v>
      </c>
      <c r="DD154" s="27">
        <f t="shared" ca="1" si="286"/>
        <v>0</v>
      </c>
      <c r="DE154" s="27">
        <f t="shared" ca="1" si="286"/>
        <v>0</v>
      </c>
      <c r="DF154" s="27">
        <f t="shared" ca="1" si="286"/>
        <v>0</v>
      </c>
      <c r="DG154" s="27" t="str">
        <f t="shared" ca="1" si="286"/>
        <v>-</v>
      </c>
      <c r="DH154" s="27" t="str">
        <f t="shared" ca="1" si="286"/>
        <v>-</v>
      </c>
      <c r="DI154" s="27" t="str">
        <f t="shared" ca="1" si="286"/>
        <v>-</v>
      </c>
      <c r="DJ154" s="27" t="str">
        <f t="shared" ca="1" si="286"/>
        <v>-</v>
      </c>
      <c r="DK154" s="27" t="str">
        <f t="shared" ca="1" si="286"/>
        <v>-</v>
      </c>
      <c r="DL154" s="27" t="str">
        <f t="shared" ca="1" si="287"/>
        <v>-</v>
      </c>
      <c r="DM154" s="27" t="b">
        <f t="shared" ca="1" si="287"/>
        <v>0</v>
      </c>
      <c r="DN154" s="27" t="b">
        <f t="shared" ca="1" si="287"/>
        <v>0</v>
      </c>
      <c r="DO154" s="27" t="b">
        <f t="shared" ca="1" si="287"/>
        <v>1</v>
      </c>
      <c r="DP154" s="27">
        <f t="shared" ca="1" si="287"/>
        <v>3</v>
      </c>
      <c r="DQ154" s="27" t="str">
        <f t="shared" ca="1" si="287"/>
        <v>-</v>
      </c>
      <c r="DR154" s="27" t="str">
        <f t="shared" ca="1" si="287"/>
        <v>-</v>
      </c>
      <c r="DS154" s="27" t="str">
        <f t="shared" ca="1" si="287"/>
        <v>-</v>
      </c>
      <c r="DT154" s="27" t="str">
        <f t="shared" ca="1" si="287"/>
        <v>-</v>
      </c>
      <c r="DU154" s="27" t="str">
        <f t="shared" ca="1" si="287"/>
        <v>-</v>
      </c>
      <c r="DV154" s="27" t="b">
        <f t="shared" ca="1" si="288"/>
        <v>1</v>
      </c>
      <c r="DW154" s="27" t="str">
        <f t="shared" ca="1" si="288"/>
        <v>-</v>
      </c>
      <c r="DX154" s="27">
        <f t="shared" ca="1" si="288"/>
        <v>0</v>
      </c>
      <c r="DY154" s="27" t="str">
        <f t="shared" ca="1" si="288"/>
        <v>-</v>
      </c>
      <c r="DZ154" s="27" t="str">
        <f t="shared" ca="1" si="288"/>
        <v>-</v>
      </c>
      <c r="EA154" s="27" t="str">
        <f t="shared" ca="1" si="288"/>
        <v>-</v>
      </c>
      <c r="EB154" s="27" t="str">
        <f t="shared" ca="1" si="288"/>
        <v>-</v>
      </c>
      <c r="EC154" s="27">
        <f t="shared" ca="1" si="288"/>
        <v>1</v>
      </c>
      <c r="ED154" s="27">
        <f t="shared" ca="1" si="288"/>
        <v>0</v>
      </c>
      <c r="EE154" s="27">
        <f t="shared" ca="1" si="288"/>
        <v>1</v>
      </c>
      <c r="EF154" s="27">
        <f t="shared" ca="1" si="289"/>
        <v>1</v>
      </c>
      <c r="EG154" s="27">
        <f t="shared" ca="1" si="289"/>
        <v>0</v>
      </c>
      <c r="EH154" s="27" t="str">
        <f t="shared" ca="1" si="289"/>
        <v>-</v>
      </c>
      <c r="EI154" s="27" t="str">
        <f t="shared" ca="1" si="289"/>
        <v>-</v>
      </c>
      <c r="EJ154" s="27" t="str">
        <f t="shared" ca="1" si="289"/>
        <v>-</v>
      </c>
      <c r="EK154" s="27" t="str">
        <f t="shared" ca="1" si="289"/>
        <v>-</v>
      </c>
      <c r="EL154" s="27">
        <f t="shared" ca="1" si="289"/>
        <v>1</v>
      </c>
      <c r="EM154" s="27">
        <f t="shared" ca="1" si="289"/>
        <v>1</v>
      </c>
      <c r="EN154" s="27">
        <f t="shared" ca="1" si="289"/>
        <v>1</v>
      </c>
      <c r="EO154" s="27">
        <f t="shared" ca="1" si="289"/>
        <v>0</v>
      </c>
      <c r="EP154" s="27" t="str">
        <f t="shared" ca="1" si="289"/>
        <v>-</v>
      </c>
      <c r="EQ154" s="27" t="str">
        <f t="shared" ca="1" si="289"/>
        <v>-</v>
      </c>
      <c r="ER154" s="27">
        <f t="shared" ca="1" si="289"/>
        <v>0</v>
      </c>
      <c r="ES154" s="27">
        <f t="shared" ca="1" si="289"/>
        <v>0</v>
      </c>
      <c r="ET154" s="34">
        <v>0</v>
      </c>
    </row>
    <row r="155" spans="1:150" outlineLevel="3">
      <c r="A155" s="31">
        <f t="shared" si="230"/>
        <v>150</v>
      </c>
      <c r="B155" s="37">
        <f t="shared" ca="1" si="247"/>
        <v>99</v>
      </c>
      <c r="C155">
        <f t="shared" ca="1" si="248"/>
        <v>4</v>
      </c>
      <c r="D155" t="b">
        <f t="shared" ca="1" si="264"/>
        <v>0</v>
      </c>
      <c r="E155" t="b">
        <f t="shared" ca="1" si="264"/>
        <v>0</v>
      </c>
      <c r="F155" t="b">
        <f t="shared" ca="1" si="264"/>
        <v>0</v>
      </c>
      <c r="H155" s="47" t="str">
        <f ca="1">TEXT(LEFT(H154,2)+1,"00")&amp;MID(H154,3,FIND(" ",H154,4)-2)&amp;d.RegionName&amp;IF($CA155&lt;3,"M-M","Mat")&amp;IF($CF155=TRUE,"&amp;BBT","")&amp;IF($DX155&lt;&gt;0,"-mate EL","")&amp;IF($DM155," Aut","")&amp;IF($DN155," Win","")&amp;IF($DO155," Spr","")&amp;" Scan "&amp;$DP155&amp;" (F"&amp;3+IFERROR(1*$AP155,0)&amp;3+IFERROR(1*$AS155,0)&amp;"N"&amp;$AX155&amp;$AY155&amp;")"</f>
        <v>33 Cal CWM Mat Spr Scan 2 (F33N14)</v>
      </c>
      <c r="I155" s="13" t="str">
        <f ca="1">IF(MATCH(H155,H$5:H155,0)=(COUNTA(H$5:H155)),"-","Dup")</f>
        <v>-</v>
      </c>
      <c r="J155" s="27" t="str">
        <f t="shared" ca="1" si="265"/>
        <v>-</v>
      </c>
      <c r="K155" s="27" t="str">
        <f t="shared" ca="1" si="265"/>
        <v>-</v>
      </c>
      <c r="L155" s="50" t="b">
        <f t="shared" ca="1" si="249"/>
        <v>1</v>
      </c>
      <c r="M155" s="50" t="str">
        <f t="shared" ca="1" si="249"/>
        <v>-</v>
      </c>
      <c r="N155" s="50" t="b">
        <f t="shared" ca="1" si="249"/>
        <v>1</v>
      </c>
      <c r="O155" s="50" t="b">
        <f t="shared" ca="1" si="249"/>
        <v>1</v>
      </c>
      <c r="P155" s="50" t="b">
        <f t="shared" ca="1" si="249"/>
        <v>1</v>
      </c>
      <c r="Q155" s="50">
        <f t="shared" ca="1" si="249"/>
        <v>0</v>
      </c>
      <c r="R155" s="50">
        <f t="shared" ca="1" si="249"/>
        <v>0</v>
      </c>
      <c r="S155" s="27" t="str">
        <f t="shared" ca="1" si="278"/>
        <v>-</v>
      </c>
      <c r="T155" s="27" t="str">
        <f t="shared" ca="1" si="278"/>
        <v>-</v>
      </c>
      <c r="U155" s="27">
        <f t="shared" ca="1" si="278"/>
        <v>1</v>
      </c>
      <c r="V155" s="27">
        <f t="shared" ca="1" si="278"/>
        <v>1</v>
      </c>
      <c r="W155" s="27">
        <f t="shared" ca="1" si="278"/>
        <v>1</v>
      </c>
      <c r="X155" s="27">
        <f t="shared" ca="1" si="278"/>
        <v>1</v>
      </c>
      <c r="Y155" s="27" t="str">
        <f t="shared" ca="1" si="278"/>
        <v>-</v>
      </c>
      <c r="Z155" s="27">
        <f t="shared" ca="1" si="278"/>
        <v>1</v>
      </c>
      <c r="AA155" s="27" t="str">
        <f t="shared" ca="1" si="278"/>
        <v>-</v>
      </c>
      <c r="AB155" s="27" t="str">
        <f t="shared" ca="1" si="278"/>
        <v>-</v>
      </c>
      <c r="AC155" s="27">
        <f t="shared" ca="1" si="279"/>
        <v>1</v>
      </c>
      <c r="AD155" s="27">
        <f t="shared" ca="1" si="279"/>
        <v>1</v>
      </c>
      <c r="AE155" s="27" t="str">
        <f t="shared" ca="1" si="279"/>
        <v>-</v>
      </c>
      <c r="AF155" s="27" t="str">
        <f t="shared" ca="1" si="279"/>
        <v>-</v>
      </c>
      <c r="AG155" s="27" t="str">
        <f t="shared" ca="1" si="279"/>
        <v>-</v>
      </c>
      <c r="AH155" s="27" t="str">
        <f t="shared" ca="1" si="279"/>
        <v>-</v>
      </c>
      <c r="AI155" s="27" t="str">
        <f t="shared" ca="1" si="279"/>
        <v>-</v>
      </c>
      <c r="AJ155" s="27" t="str">
        <f t="shared" ca="1" si="279"/>
        <v>-</v>
      </c>
      <c r="AK155" s="27" t="str">
        <f t="shared" ca="1" si="279"/>
        <v>-</v>
      </c>
      <c r="AL155" s="27" t="str">
        <f t="shared" ca="1" si="279"/>
        <v>-</v>
      </c>
      <c r="AM155" s="27" t="str">
        <f t="shared" ca="1" si="280"/>
        <v>-</v>
      </c>
      <c r="AN155" s="27" t="str">
        <f t="shared" ca="1" si="280"/>
        <v>-</v>
      </c>
      <c r="AO155" s="27" t="str">
        <f t="shared" ca="1" si="280"/>
        <v>-</v>
      </c>
      <c r="AP155" s="27" t="str">
        <f t="shared" ca="1" si="280"/>
        <v>-</v>
      </c>
      <c r="AQ155" s="27" t="str">
        <f t="shared" ca="1" si="280"/>
        <v>-</v>
      </c>
      <c r="AR155" s="27" t="str">
        <f t="shared" ca="1" si="280"/>
        <v>-</v>
      </c>
      <c r="AS155" s="27" t="str">
        <f t="shared" ca="1" si="280"/>
        <v>-</v>
      </c>
      <c r="AT155" s="27" t="str">
        <f t="shared" ca="1" si="280"/>
        <v>-</v>
      </c>
      <c r="AU155" s="27" t="str">
        <f t="shared" ca="1" si="280"/>
        <v>-</v>
      </c>
      <c r="AV155" s="27" t="str">
        <f t="shared" ca="1" si="280"/>
        <v>-</v>
      </c>
      <c r="AW155" s="27" t="str">
        <f t="shared" ca="1" si="280"/>
        <v>-</v>
      </c>
      <c r="AX155" s="50">
        <f t="shared" ref="AX155:BG169" ca="1" si="290">OFFSET(AX155,-1,0)</f>
        <v>1</v>
      </c>
      <c r="AY155" s="50">
        <f t="shared" ca="1" si="290"/>
        <v>4</v>
      </c>
      <c r="AZ155" s="50">
        <f t="shared" ca="1" si="290"/>
        <v>0</v>
      </c>
      <c r="BA155" s="50" t="str">
        <f t="shared" ca="1" si="290"/>
        <v>-</v>
      </c>
      <c r="BB155" s="50" t="str">
        <f t="shared" ca="1" si="290"/>
        <v>-</v>
      </c>
      <c r="BC155" s="50" t="str">
        <f t="shared" ca="1" si="290"/>
        <v>-</v>
      </c>
      <c r="BD155" s="50" t="str">
        <f t="shared" ca="1" si="290"/>
        <v>-</v>
      </c>
      <c r="BE155" s="50" t="str">
        <f t="shared" ca="1" si="290"/>
        <v>-</v>
      </c>
      <c r="BF155" s="50" t="str">
        <f t="shared" ca="1" si="290"/>
        <v>-</v>
      </c>
      <c r="BG155" s="50" t="str">
        <f t="shared" ca="1" si="290"/>
        <v>-</v>
      </c>
      <c r="BH155" s="27">
        <f t="shared" ca="1" si="281"/>
        <v>0.3</v>
      </c>
      <c r="BI155" s="27">
        <f t="shared" ca="1" si="281"/>
        <v>0.7</v>
      </c>
      <c r="BJ155" s="27">
        <f t="shared" ca="1" si="281"/>
        <v>-0.4</v>
      </c>
      <c r="BK155" s="27">
        <f t="shared" ca="1" si="281"/>
        <v>1.5</v>
      </c>
      <c r="BL155" s="27" t="str">
        <f t="shared" ca="1" si="281"/>
        <v>-</v>
      </c>
      <c r="BM155" s="27" t="str">
        <f t="shared" ca="1" si="281"/>
        <v>-</v>
      </c>
      <c r="BN155" s="27">
        <f t="shared" ca="1" si="282"/>
        <v>12</v>
      </c>
      <c r="BO155" s="27">
        <f t="shared" ca="1" si="282"/>
        <v>12</v>
      </c>
      <c r="BP155" s="27">
        <f t="shared" ca="1" si="282"/>
        <v>144</v>
      </c>
      <c r="BQ155" s="27">
        <f t="shared" ca="1" si="282"/>
        <v>144</v>
      </c>
      <c r="BR155" s="27" t="str">
        <f t="shared" ca="1" si="282"/>
        <v>-</v>
      </c>
      <c r="BS155" s="27" t="str">
        <f t="shared" ca="1" si="282"/>
        <v>-</v>
      </c>
      <c r="BT155" s="27" t="str">
        <f t="shared" ca="1" si="282"/>
        <v>-</v>
      </c>
      <c r="BU155" s="27" t="str">
        <f t="shared" ca="1" si="282"/>
        <v>-</v>
      </c>
      <c r="BV155" s="27" t="str">
        <f t="shared" ca="1" si="282"/>
        <v>-</v>
      </c>
      <c r="BW155" s="27" t="str">
        <f t="shared" ca="1" si="282"/>
        <v>-</v>
      </c>
      <c r="BX155" s="27" t="str">
        <f t="shared" ca="1" si="283"/>
        <v>-</v>
      </c>
      <c r="BY155" s="27" t="str">
        <f t="shared" ca="1" si="283"/>
        <v>-</v>
      </c>
      <c r="BZ155" s="27" t="str">
        <f t="shared" ca="1" si="283"/>
        <v>-</v>
      </c>
      <c r="CA155" s="27">
        <f t="shared" ca="1" si="283"/>
        <v>5</v>
      </c>
      <c r="CB155" s="27" t="str">
        <f t="shared" ca="1" si="283"/>
        <v>-</v>
      </c>
      <c r="CC155" s="27" t="str">
        <f t="shared" ca="1" si="283"/>
        <v>-</v>
      </c>
      <c r="CD155" s="27" t="str">
        <f t="shared" ca="1" si="283"/>
        <v>-</v>
      </c>
      <c r="CE155" s="27" t="str">
        <f t="shared" ca="1" si="283"/>
        <v>-</v>
      </c>
      <c r="CF155" s="27" t="str">
        <f t="shared" ca="1" si="283"/>
        <v>-</v>
      </c>
      <c r="CG155" s="27" t="str">
        <f t="shared" ca="1" si="283"/>
        <v>-</v>
      </c>
      <c r="CH155" s="27">
        <f t="shared" ca="1" si="284"/>
        <v>0</v>
      </c>
      <c r="CI155" s="27" t="str">
        <f t="shared" ca="1" si="284"/>
        <v>-</v>
      </c>
      <c r="CJ155" s="27">
        <f t="shared" ca="1" si="284"/>
        <v>1</v>
      </c>
      <c r="CK155" s="27">
        <f t="shared" ca="1" si="284"/>
        <v>0</v>
      </c>
      <c r="CL155" s="27">
        <f t="shared" ca="1" si="284"/>
        <v>1</v>
      </c>
      <c r="CM155" s="27">
        <f t="shared" ca="1" si="284"/>
        <v>1</v>
      </c>
      <c r="CN155" s="27">
        <f t="shared" ca="1" si="284"/>
        <v>1</v>
      </c>
      <c r="CO155" s="27">
        <f t="shared" ca="1" si="284"/>
        <v>0</v>
      </c>
      <c r="CP155" s="27">
        <f t="shared" ca="1" si="284"/>
        <v>0</v>
      </c>
      <c r="CQ155" s="27">
        <f t="shared" ca="1" si="284"/>
        <v>0</v>
      </c>
      <c r="CR155" s="27">
        <f t="shared" ca="1" si="285"/>
        <v>-1.29</v>
      </c>
      <c r="CS155" s="27">
        <f t="shared" ca="1" si="285"/>
        <v>0.95</v>
      </c>
      <c r="CT155" s="27">
        <f t="shared" ca="1" si="285"/>
        <v>-1.67</v>
      </c>
      <c r="CU155" s="27">
        <f t="shared" ca="1" si="285"/>
        <v>0.05</v>
      </c>
      <c r="CV155" s="27">
        <f t="shared" ca="1" si="285"/>
        <v>0.22</v>
      </c>
      <c r="CW155" s="27">
        <f t="shared" ca="1" si="285"/>
        <v>-0.37</v>
      </c>
      <c r="CX155" s="27">
        <f t="shared" ca="1" si="285"/>
        <v>0</v>
      </c>
      <c r="CY155" s="27">
        <f t="shared" ca="1" si="285"/>
        <v>1</v>
      </c>
      <c r="CZ155" s="27">
        <f t="shared" ca="1" si="285"/>
        <v>0</v>
      </c>
      <c r="DA155" s="27">
        <f t="shared" ca="1" si="285"/>
        <v>0</v>
      </c>
      <c r="DB155" s="27">
        <f t="shared" ca="1" si="286"/>
        <v>0</v>
      </c>
      <c r="DC155" s="27">
        <f t="shared" ca="1" si="286"/>
        <v>0</v>
      </c>
      <c r="DD155" s="27">
        <f t="shared" ca="1" si="286"/>
        <v>0</v>
      </c>
      <c r="DE155" s="27">
        <f t="shared" ca="1" si="286"/>
        <v>0</v>
      </c>
      <c r="DF155" s="27">
        <f t="shared" ca="1" si="286"/>
        <v>0</v>
      </c>
      <c r="DG155" s="27" t="str">
        <f t="shared" ca="1" si="286"/>
        <v>-</v>
      </c>
      <c r="DH155" s="27" t="str">
        <f t="shared" ca="1" si="286"/>
        <v>-</v>
      </c>
      <c r="DI155" s="27" t="str">
        <f t="shared" ca="1" si="286"/>
        <v>-</v>
      </c>
      <c r="DJ155" s="27" t="str">
        <f t="shared" ca="1" si="286"/>
        <v>-</v>
      </c>
      <c r="DK155" s="27" t="str">
        <f t="shared" ca="1" si="286"/>
        <v>-</v>
      </c>
      <c r="DL155" s="27" t="str">
        <f t="shared" ca="1" si="287"/>
        <v>-</v>
      </c>
      <c r="DM155" s="27" t="b">
        <f t="shared" ca="1" si="287"/>
        <v>0</v>
      </c>
      <c r="DN155" s="27" t="b">
        <f t="shared" ca="1" si="287"/>
        <v>0</v>
      </c>
      <c r="DO155" s="27" t="b">
        <f t="shared" ca="1" si="287"/>
        <v>1</v>
      </c>
      <c r="DP155" s="27">
        <f t="shared" ca="1" si="287"/>
        <v>2</v>
      </c>
      <c r="DQ155" s="27" t="str">
        <f t="shared" ca="1" si="287"/>
        <v>-</v>
      </c>
      <c r="DR155" s="27" t="str">
        <f t="shared" ca="1" si="287"/>
        <v>-</v>
      </c>
      <c r="DS155" s="27" t="str">
        <f t="shared" ca="1" si="287"/>
        <v>-</v>
      </c>
      <c r="DT155" s="27" t="str">
        <f t="shared" ca="1" si="287"/>
        <v>-</v>
      </c>
      <c r="DU155" s="27" t="str">
        <f t="shared" ca="1" si="287"/>
        <v>-</v>
      </c>
      <c r="DV155" s="27" t="b">
        <f t="shared" ca="1" si="288"/>
        <v>1</v>
      </c>
      <c r="DW155" s="27" t="str">
        <f t="shared" ca="1" si="288"/>
        <v>-</v>
      </c>
      <c r="DX155" s="27">
        <f t="shared" ca="1" si="288"/>
        <v>0</v>
      </c>
      <c r="DY155" s="27" t="str">
        <f t="shared" ca="1" si="288"/>
        <v>-</v>
      </c>
      <c r="DZ155" s="27" t="str">
        <f t="shared" ca="1" si="288"/>
        <v>-</v>
      </c>
      <c r="EA155" s="27" t="str">
        <f t="shared" ca="1" si="288"/>
        <v>-</v>
      </c>
      <c r="EB155" s="27" t="str">
        <f t="shared" ca="1" si="288"/>
        <v>-</v>
      </c>
      <c r="EC155" s="27">
        <f t="shared" ca="1" si="288"/>
        <v>1</v>
      </c>
      <c r="ED155" s="27">
        <f t="shared" ca="1" si="288"/>
        <v>0</v>
      </c>
      <c r="EE155" s="27">
        <f t="shared" ca="1" si="288"/>
        <v>1</v>
      </c>
      <c r="EF155" s="27">
        <f t="shared" ca="1" si="289"/>
        <v>1</v>
      </c>
      <c r="EG155" s="27">
        <f t="shared" ca="1" si="289"/>
        <v>0</v>
      </c>
      <c r="EH155" s="27" t="str">
        <f t="shared" ca="1" si="289"/>
        <v>-</v>
      </c>
      <c r="EI155" s="27" t="str">
        <f t="shared" ca="1" si="289"/>
        <v>-</v>
      </c>
      <c r="EJ155" s="27" t="str">
        <f t="shared" ca="1" si="289"/>
        <v>-</v>
      </c>
      <c r="EK155" s="27" t="str">
        <f t="shared" ca="1" si="289"/>
        <v>-</v>
      </c>
      <c r="EL155" s="27">
        <f t="shared" ca="1" si="289"/>
        <v>1</v>
      </c>
      <c r="EM155" s="27">
        <f t="shared" ca="1" si="289"/>
        <v>1</v>
      </c>
      <c r="EN155" s="27">
        <f t="shared" ca="1" si="289"/>
        <v>1</v>
      </c>
      <c r="EO155" s="27">
        <f t="shared" ca="1" si="289"/>
        <v>0</v>
      </c>
      <c r="EP155" s="27" t="str">
        <f t="shared" ca="1" si="289"/>
        <v>-</v>
      </c>
      <c r="EQ155" s="27" t="str">
        <f t="shared" ca="1" si="289"/>
        <v>-</v>
      </c>
      <c r="ER155" s="27">
        <f t="shared" ca="1" si="289"/>
        <v>0</v>
      </c>
      <c r="ES155" s="27">
        <f t="shared" ca="1" si="289"/>
        <v>0</v>
      </c>
      <c r="ET155" s="34">
        <v>0</v>
      </c>
    </row>
    <row r="156" spans="1:150" outlineLevel="3">
      <c r="A156" s="31">
        <f t="shared" si="230"/>
        <v>151</v>
      </c>
      <c r="B156" s="37">
        <f t="shared" ca="1" si="247"/>
        <v>100</v>
      </c>
      <c r="C156">
        <f t="shared" ca="1" si="248"/>
        <v>4</v>
      </c>
      <c r="D156" t="b">
        <f t="shared" ca="1" si="264"/>
        <v>0</v>
      </c>
      <c r="E156" t="b">
        <f t="shared" ca="1" si="264"/>
        <v>0</v>
      </c>
      <c r="F156" t="b">
        <f t="shared" ca="1" si="264"/>
        <v>0</v>
      </c>
      <c r="H156" s="47" t="str">
        <f ca="1">TEXT(LEFT(H155,2)+1,"00")&amp;MID(H155,3,FIND(" ",H155,4)-2)&amp;d.RegionName&amp;IF($CA156&lt;3,"M-M","Mat")&amp;IF($CF156=TRUE,"&amp;BBT","")&amp;IF($DX156&lt;&gt;0,"-mate EL","")&amp;IF($DM156," Aut","")&amp;IF($DN156," Win","")&amp;IF($DO156," Spr","")&amp;" Scan "&amp;$DP156&amp;" (F"&amp;3+IFERROR(1*$AP156,0)&amp;3+IFERROR(1*$AS156,0)&amp;"N"&amp;$AX156&amp;$AY156&amp;")"</f>
        <v>34 Cal CWM Mat Spr Scan 1 (F33N14)</v>
      </c>
      <c r="I156" s="13" t="str">
        <f ca="1">IF(MATCH(H156,H$5:H156,0)=(COUNTA(H$5:H156)),"-","Dup")</f>
        <v>-</v>
      </c>
      <c r="J156" s="27" t="str">
        <f t="shared" ca="1" si="265"/>
        <v>-</v>
      </c>
      <c r="K156" s="27" t="str">
        <f t="shared" ca="1" si="265"/>
        <v>-</v>
      </c>
      <c r="L156" s="50" t="b">
        <f t="shared" ca="1" si="249"/>
        <v>1</v>
      </c>
      <c r="M156" s="50" t="str">
        <f t="shared" ca="1" si="249"/>
        <v>-</v>
      </c>
      <c r="N156" s="50" t="b">
        <f t="shared" ca="1" si="249"/>
        <v>1</v>
      </c>
      <c r="O156" s="50" t="b">
        <f t="shared" ca="1" si="249"/>
        <v>1</v>
      </c>
      <c r="P156" s="50" t="b">
        <f t="shared" ca="1" si="249"/>
        <v>1</v>
      </c>
      <c r="Q156" s="50">
        <f t="shared" ca="1" si="249"/>
        <v>0</v>
      </c>
      <c r="R156" s="50">
        <f t="shared" ca="1" si="249"/>
        <v>0</v>
      </c>
      <c r="S156" s="27" t="str">
        <f t="shared" ca="1" si="278"/>
        <v>-</v>
      </c>
      <c r="T156" s="27" t="str">
        <f t="shared" ca="1" si="278"/>
        <v>-</v>
      </c>
      <c r="U156" s="27">
        <f t="shared" ca="1" si="278"/>
        <v>1</v>
      </c>
      <c r="V156" s="27">
        <f t="shared" ca="1" si="278"/>
        <v>1</v>
      </c>
      <c r="W156" s="27">
        <f t="shared" ca="1" si="278"/>
        <v>1</v>
      </c>
      <c r="X156" s="27">
        <f t="shared" ca="1" si="278"/>
        <v>1</v>
      </c>
      <c r="Y156" s="27" t="str">
        <f t="shared" ca="1" si="278"/>
        <v>-</v>
      </c>
      <c r="Z156" s="27">
        <f t="shared" ca="1" si="278"/>
        <v>1</v>
      </c>
      <c r="AA156" s="27" t="str">
        <f t="shared" ca="1" si="278"/>
        <v>-</v>
      </c>
      <c r="AB156" s="27" t="str">
        <f t="shared" ca="1" si="278"/>
        <v>-</v>
      </c>
      <c r="AC156" s="27">
        <f t="shared" ca="1" si="279"/>
        <v>1</v>
      </c>
      <c r="AD156" s="27">
        <f t="shared" ca="1" si="279"/>
        <v>1</v>
      </c>
      <c r="AE156" s="27" t="str">
        <f t="shared" ca="1" si="279"/>
        <v>-</v>
      </c>
      <c r="AF156" s="27" t="str">
        <f t="shared" ca="1" si="279"/>
        <v>-</v>
      </c>
      <c r="AG156" s="27" t="str">
        <f t="shared" ca="1" si="279"/>
        <v>-</v>
      </c>
      <c r="AH156" s="27" t="str">
        <f t="shared" ca="1" si="279"/>
        <v>-</v>
      </c>
      <c r="AI156" s="27" t="str">
        <f t="shared" ca="1" si="279"/>
        <v>-</v>
      </c>
      <c r="AJ156" s="27" t="str">
        <f t="shared" ca="1" si="279"/>
        <v>-</v>
      </c>
      <c r="AK156" s="27" t="str">
        <f t="shared" ca="1" si="279"/>
        <v>-</v>
      </c>
      <c r="AL156" s="27" t="str">
        <f t="shared" ca="1" si="279"/>
        <v>-</v>
      </c>
      <c r="AM156" s="27" t="str">
        <f t="shared" ca="1" si="280"/>
        <v>-</v>
      </c>
      <c r="AN156" s="27" t="str">
        <f t="shared" ca="1" si="280"/>
        <v>-</v>
      </c>
      <c r="AO156" s="27" t="str">
        <f t="shared" ca="1" si="280"/>
        <v>-</v>
      </c>
      <c r="AP156" s="27" t="str">
        <f t="shared" ca="1" si="280"/>
        <v>-</v>
      </c>
      <c r="AQ156" s="27" t="str">
        <f t="shared" ca="1" si="280"/>
        <v>-</v>
      </c>
      <c r="AR156" s="27" t="str">
        <f t="shared" ca="1" si="280"/>
        <v>-</v>
      </c>
      <c r="AS156" s="27" t="str">
        <f t="shared" ca="1" si="280"/>
        <v>-</v>
      </c>
      <c r="AT156" s="27" t="str">
        <f t="shared" ca="1" si="280"/>
        <v>-</v>
      </c>
      <c r="AU156" s="27" t="str">
        <f t="shared" ca="1" si="280"/>
        <v>-</v>
      </c>
      <c r="AV156" s="27" t="str">
        <f t="shared" ca="1" si="280"/>
        <v>-</v>
      </c>
      <c r="AW156" s="27" t="str">
        <f t="shared" ca="1" si="280"/>
        <v>-</v>
      </c>
      <c r="AX156" s="50">
        <f t="shared" ca="1" si="290"/>
        <v>1</v>
      </c>
      <c r="AY156" s="50">
        <f t="shared" ca="1" si="290"/>
        <v>4</v>
      </c>
      <c r="AZ156" s="50">
        <f t="shared" ca="1" si="290"/>
        <v>0</v>
      </c>
      <c r="BA156" s="50" t="str">
        <f t="shared" ca="1" si="290"/>
        <v>-</v>
      </c>
      <c r="BB156" s="50" t="str">
        <f t="shared" ca="1" si="290"/>
        <v>-</v>
      </c>
      <c r="BC156" s="50" t="str">
        <f t="shared" ca="1" si="290"/>
        <v>-</v>
      </c>
      <c r="BD156" s="50" t="str">
        <f t="shared" ca="1" si="290"/>
        <v>-</v>
      </c>
      <c r="BE156" s="50" t="str">
        <f t="shared" ca="1" si="290"/>
        <v>-</v>
      </c>
      <c r="BF156" s="50" t="str">
        <f t="shared" ca="1" si="290"/>
        <v>-</v>
      </c>
      <c r="BG156" s="50" t="str">
        <f t="shared" ca="1" si="290"/>
        <v>-</v>
      </c>
      <c r="BH156" s="27">
        <f t="shared" ca="1" si="281"/>
        <v>0.3</v>
      </c>
      <c r="BI156" s="27">
        <f t="shared" ca="1" si="281"/>
        <v>0.7</v>
      </c>
      <c r="BJ156" s="27">
        <f t="shared" ca="1" si="281"/>
        <v>-0.4</v>
      </c>
      <c r="BK156" s="27">
        <f t="shared" ca="1" si="281"/>
        <v>1.5</v>
      </c>
      <c r="BL156" s="27" t="str">
        <f t="shared" ca="1" si="281"/>
        <v>-</v>
      </c>
      <c r="BM156" s="27" t="str">
        <f t="shared" ca="1" si="281"/>
        <v>-</v>
      </c>
      <c r="BN156" s="27">
        <f t="shared" ca="1" si="282"/>
        <v>12</v>
      </c>
      <c r="BO156" s="27">
        <f t="shared" ca="1" si="282"/>
        <v>12</v>
      </c>
      <c r="BP156" s="27">
        <f t="shared" ca="1" si="282"/>
        <v>144</v>
      </c>
      <c r="BQ156" s="27">
        <f t="shared" ca="1" si="282"/>
        <v>144</v>
      </c>
      <c r="BR156" s="27" t="str">
        <f t="shared" ca="1" si="282"/>
        <v>-</v>
      </c>
      <c r="BS156" s="27" t="str">
        <f t="shared" ca="1" si="282"/>
        <v>-</v>
      </c>
      <c r="BT156" s="27" t="str">
        <f t="shared" ca="1" si="282"/>
        <v>-</v>
      </c>
      <c r="BU156" s="27" t="str">
        <f t="shared" ca="1" si="282"/>
        <v>-</v>
      </c>
      <c r="BV156" s="27" t="str">
        <f t="shared" ca="1" si="282"/>
        <v>-</v>
      </c>
      <c r="BW156" s="27" t="str">
        <f t="shared" ca="1" si="282"/>
        <v>-</v>
      </c>
      <c r="BX156" s="27" t="str">
        <f t="shared" ca="1" si="283"/>
        <v>-</v>
      </c>
      <c r="BY156" s="27" t="str">
        <f t="shared" ca="1" si="283"/>
        <v>-</v>
      </c>
      <c r="BZ156" s="27" t="str">
        <f t="shared" ca="1" si="283"/>
        <v>-</v>
      </c>
      <c r="CA156" s="27">
        <f t="shared" ca="1" si="283"/>
        <v>5</v>
      </c>
      <c r="CB156" s="27" t="str">
        <f t="shared" ca="1" si="283"/>
        <v>-</v>
      </c>
      <c r="CC156" s="27" t="str">
        <f t="shared" ca="1" si="283"/>
        <v>-</v>
      </c>
      <c r="CD156" s="27" t="str">
        <f t="shared" ca="1" si="283"/>
        <v>-</v>
      </c>
      <c r="CE156" s="27" t="str">
        <f t="shared" ca="1" si="283"/>
        <v>-</v>
      </c>
      <c r="CF156" s="27" t="str">
        <f t="shared" ca="1" si="283"/>
        <v>-</v>
      </c>
      <c r="CG156" s="27" t="str">
        <f t="shared" ca="1" si="283"/>
        <v>-</v>
      </c>
      <c r="CH156" s="27">
        <f t="shared" ca="1" si="284"/>
        <v>0</v>
      </c>
      <c r="CI156" s="27" t="str">
        <f t="shared" ca="1" si="284"/>
        <v>-</v>
      </c>
      <c r="CJ156" s="27">
        <f t="shared" ca="1" si="284"/>
        <v>1</v>
      </c>
      <c r="CK156" s="27">
        <f t="shared" ca="1" si="284"/>
        <v>0</v>
      </c>
      <c r="CL156" s="27">
        <f t="shared" ca="1" si="284"/>
        <v>1</v>
      </c>
      <c r="CM156" s="27">
        <f t="shared" ca="1" si="284"/>
        <v>1</v>
      </c>
      <c r="CN156" s="27">
        <f t="shared" ca="1" si="284"/>
        <v>1</v>
      </c>
      <c r="CO156" s="27">
        <f t="shared" ca="1" si="284"/>
        <v>0</v>
      </c>
      <c r="CP156" s="27">
        <f t="shared" ca="1" si="284"/>
        <v>0</v>
      </c>
      <c r="CQ156" s="27">
        <f t="shared" ca="1" si="284"/>
        <v>0</v>
      </c>
      <c r="CR156" s="27">
        <f t="shared" ca="1" si="285"/>
        <v>-1.29</v>
      </c>
      <c r="CS156" s="27">
        <f t="shared" ca="1" si="285"/>
        <v>0.95</v>
      </c>
      <c r="CT156" s="27">
        <f t="shared" ca="1" si="285"/>
        <v>-1.67</v>
      </c>
      <c r="CU156" s="27">
        <f t="shared" ca="1" si="285"/>
        <v>0.05</v>
      </c>
      <c r="CV156" s="27">
        <f t="shared" ca="1" si="285"/>
        <v>0.22</v>
      </c>
      <c r="CW156" s="27">
        <f t="shared" ca="1" si="285"/>
        <v>-0.37</v>
      </c>
      <c r="CX156" s="27">
        <f t="shared" ca="1" si="285"/>
        <v>0</v>
      </c>
      <c r="CY156" s="27">
        <f t="shared" ca="1" si="285"/>
        <v>1</v>
      </c>
      <c r="CZ156" s="27">
        <f t="shared" ca="1" si="285"/>
        <v>0</v>
      </c>
      <c r="DA156" s="27">
        <f t="shared" ca="1" si="285"/>
        <v>0</v>
      </c>
      <c r="DB156" s="27">
        <f t="shared" ca="1" si="286"/>
        <v>0</v>
      </c>
      <c r="DC156" s="27">
        <f t="shared" ca="1" si="286"/>
        <v>0</v>
      </c>
      <c r="DD156" s="27">
        <f t="shared" ca="1" si="286"/>
        <v>0</v>
      </c>
      <c r="DE156" s="27">
        <f t="shared" ca="1" si="286"/>
        <v>0</v>
      </c>
      <c r="DF156" s="27">
        <f t="shared" ca="1" si="286"/>
        <v>0</v>
      </c>
      <c r="DG156" s="27" t="str">
        <f t="shared" ca="1" si="286"/>
        <v>-</v>
      </c>
      <c r="DH156" s="27" t="str">
        <f t="shared" ca="1" si="286"/>
        <v>-</v>
      </c>
      <c r="DI156" s="27" t="str">
        <f t="shared" ca="1" si="286"/>
        <v>-</v>
      </c>
      <c r="DJ156" s="27" t="str">
        <f t="shared" ca="1" si="286"/>
        <v>-</v>
      </c>
      <c r="DK156" s="27" t="str">
        <f t="shared" ca="1" si="286"/>
        <v>-</v>
      </c>
      <c r="DL156" s="27" t="str">
        <f t="shared" ca="1" si="287"/>
        <v>-</v>
      </c>
      <c r="DM156" s="27" t="b">
        <f t="shared" ca="1" si="287"/>
        <v>0</v>
      </c>
      <c r="DN156" s="27" t="b">
        <f t="shared" ca="1" si="287"/>
        <v>0</v>
      </c>
      <c r="DO156" s="27" t="b">
        <f t="shared" ca="1" si="287"/>
        <v>1</v>
      </c>
      <c r="DP156" s="27">
        <f t="shared" ca="1" si="287"/>
        <v>1</v>
      </c>
      <c r="DQ156" s="27" t="str">
        <f t="shared" ca="1" si="287"/>
        <v>-</v>
      </c>
      <c r="DR156" s="27" t="str">
        <f t="shared" ca="1" si="287"/>
        <v>-</v>
      </c>
      <c r="DS156" s="27" t="str">
        <f t="shared" ca="1" si="287"/>
        <v>-</v>
      </c>
      <c r="DT156" s="27" t="str">
        <f t="shared" ca="1" si="287"/>
        <v>-</v>
      </c>
      <c r="DU156" s="27" t="str">
        <f t="shared" ca="1" si="287"/>
        <v>-</v>
      </c>
      <c r="DV156" s="27" t="b">
        <f t="shared" ca="1" si="288"/>
        <v>1</v>
      </c>
      <c r="DW156" s="27" t="str">
        <f t="shared" ca="1" si="288"/>
        <v>-</v>
      </c>
      <c r="DX156" s="27">
        <f t="shared" ca="1" si="288"/>
        <v>0</v>
      </c>
      <c r="DY156" s="27" t="str">
        <f t="shared" ca="1" si="288"/>
        <v>-</v>
      </c>
      <c r="DZ156" s="27" t="str">
        <f t="shared" ca="1" si="288"/>
        <v>-</v>
      </c>
      <c r="EA156" s="27" t="str">
        <f t="shared" ca="1" si="288"/>
        <v>-</v>
      </c>
      <c r="EB156" s="27" t="str">
        <f t="shared" ca="1" si="288"/>
        <v>-</v>
      </c>
      <c r="EC156" s="27">
        <f t="shared" ca="1" si="288"/>
        <v>1</v>
      </c>
      <c r="ED156" s="27">
        <f t="shared" ca="1" si="288"/>
        <v>0</v>
      </c>
      <c r="EE156" s="27">
        <f t="shared" ca="1" si="288"/>
        <v>1</v>
      </c>
      <c r="EF156" s="27">
        <f t="shared" ca="1" si="289"/>
        <v>1</v>
      </c>
      <c r="EG156" s="27">
        <f t="shared" ca="1" si="289"/>
        <v>0</v>
      </c>
      <c r="EH156" s="27" t="str">
        <f t="shared" ca="1" si="289"/>
        <v>-</v>
      </c>
      <c r="EI156" s="27" t="str">
        <f t="shared" ca="1" si="289"/>
        <v>-</v>
      </c>
      <c r="EJ156" s="27" t="str">
        <f t="shared" ca="1" si="289"/>
        <v>-</v>
      </c>
      <c r="EK156" s="27" t="str">
        <f t="shared" ca="1" si="289"/>
        <v>-</v>
      </c>
      <c r="EL156" s="27">
        <f t="shared" ca="1" si="289"/>
        <v>1</v>
      </c>
      <c r="EM156" s="27">
        <f t="shared" ca="1" si="289"/>
        <v>1</v>
      </c>
      <c r="EN156" s="27">
        <f t="shared" ca="1" si="289"/>
        <v>1</v>
      </c>
      <c r="EO156" s="27">
        <f t="shared" ca="1" si="289"/>
        <v>0</v>
      </c>
      <c r="EP156" s="27" t="str">
        <f t="shared" ca="1" si="289"/>
        <v>-</v>
      </c>
      <c r="EQ156" s="27" t="str">
        <f t="shared" ca="1" si="289"/>
        <v>-</v>
      </c>
      <c r="ER156" s="27">
        <f t="shared" ca="1" si="289"/>
        <v>0</v>
      </c>
      <c r="ES156" s="27">
        <f t="shared" ca="1" si="289"/>
        <v>0</v>
      </c>
      <c r="ET156" s="34">
        <v>0</v>
      </c>
    </row>
    <row r="157" spans="1:150" outlineLevel="3">
      <c r="A157" s="31">
        <f t="shared" si="230"/>
        <v>152</v>
      </c>
      <c r="B157" s="37">
        <f t="shared" ca="1" si="247"/>
        <v>101</v>
      </c>
      <c r="C157">
        <f t="shared" ca="1" si="248"/>
        <v>4</v>
      </c>
      <c r="D157" t="b">
        <f t="shared" ca="1" si="264"/>
        <v>0</v>
      </c>
      <c r="E157" t="b">
        <f t="shared" ca="1" si="264"/>
        <v>0</v>
      </c>
      <c r="F157" t="b">
        <f t="shared" ca="1" si="264"/>
        <v>0</v>
      </c>
      <c r="H157" s="47" t="str">
        <f ca="1">TEXT(LEFT(H156,2)+1,"00")&amp;MID(H156,3,FIND(" ",H156,4)-2)&amp;d.RegionName&amp;IF($CA157&lt;3,"M-M","Mat")&amp;IF($CF157=TRUE,"&amp;BBT","")&amp;IF($DX157&lt;&gt;0,"-mate EL","")&amp;IF($DM157," Aut","")&amp;IF($DN157," Win","")&amp;IF($DO157," Spr","")&amp;" Scan "&amp;$DP157&amp;" (F"&amp;3+IFERROR(1*$AP157,0)&amp;3+IFERROR(1*$AS157,0)&amp;"N"&amp;$AX157&amp;$AY157&amp;")"</f>
        <v>35 Cal CWM Mat Spr Scan 0 (F33N14)</v>
      </c>
      <c r="I157" s="13" t="str">
        <f ca="1">IF(MATCH(H157,H$5:H157,0)=(COUNTA(H$5:H157)),"-","Dup")</f>
        <v>-</v>
      </c>
      <c r="J157" s="27" t="str">
        <f t="shared" ca="1" si="265"/>
        <v>-</v>
      </c>
      <c r="K157" s="27" t="str">
        <f t="shared" ca="1" si="265"/>
        <v>-</v>
      </c>
      <c r="L157" s="50" t="b">
        <f t="shared" ca="1" si="249"/>
        <v>1</v>
      </c>
      <c r="M157" s="50" t="str">
        <f t="shared" ca="1" si="249"/>
        <v>-</v>
      </c>
      <c r="N157" s="50" t="b">
        <f t="shared" ca="1" si="249"/>
        <v>1</v>
      </c>
      <c r="O157" s="50" t="b">
        <f t="shared" ca="1" si="249"/>
        <v>1</v>
      </c>
      <c r="P157" s="50" t="b">
        <f t="shared" ca="1" si="249"/>
        <v>1</v>
      </c>
      <c r="Q157" s="50">
        <f t="shared" ca="1" si="249"/>
        <v>0</v>
      </c>
      <c r="R157" s="50">
        <f t="shared" ca="1" si="249"/>
        <v>0</v>
      </c>
      <c r="S157" s="27" t="str">
        <f t="shared" ca="1" si="278"/>
        <v>-</v>
      </c>
      <c r="T157" s="27" t="str">
        <f t="shared" ca="1" si="278"/>
        <v>-</v>
      </c>
      <c r="U157" s="27">
        <f t="shared" ca="1" si="278"/>
        <v>1</v>
      </c>
      <c r="V157" s="27">
        <f t="shared" ca="1" si="278"/>
        <v>1</v>
      </c>
      <c r="W157" s="27">
        <f t="shared" ca="1" si="278"/>
        <v>1</v>
      </c>
      <c r="X157" s="27">
        <f t="shared" ca="1" si="278"/>
        <v>1</v>
      </c>
      <c r="Y157" s="27" t="str">
        <f t="shared" ca="1" si="278"/>
        <v>-</v>
      </c>
      <c r="Z157" s="27">
        <f t="shared" ca="1" si="278"/>
        <v>1</v>
      </c>
      <c r="AA157" s="27" t="str">
        <f t="shared" ca="1" si="278"/>
        <v>-</v>
      </c>
      <c r="AB157" s="27" t="str">
        <f t="shared" ca="1" si="278"/>
        <v>-</v>
      </c>
      <c r="AC157" s="27">
        <f t="shared" ca="1" si="279"/>
        <v>1</v>
      </c>
      <c r="AD157" s="27">
        <f t="shared" ca="1" si="279"/>
        <v>1</v>
      </c>
      <c r="AE157" s="27" t="str">
        <f t="shared" ca="1" si="279"/>
        <v>-</v>
      </c>
      <c r="AF157" s="27" t="str">
        <f t="shared" ca="1" si="279"/>
        <v>-</v>
      </c>
      <c r="AG157" s="27" t="str">
        <f t="shared" ca="1" si="279"/>
        <v>-</v>
      </c>
      <c r="AH157" s="27" t="str">
        <f t="shared" ca="1" si="279"/>
        <v>-</v>
      </c>
      <c r="AI157" s="27" t="str">
        <f t="shared" ca="1" si="279"/>
        <v>-</v>
      </c>
      <c r="AJ157" s="27" t="str">
        <f t="shared" ca="1" si="279"/>
        <v>-</v>
      </c>
      <c r="AK157" s="27" t="str">
        <f t="shared" ca="1" si="279"/>
        <v>-</v>
      </c>
      <c r="AL157" s="27" t="str">
        <f t="shared" ca="1" si="279"/>
        <v>-</v>
      </c>
      <c r="AM157" s="27" t="str">
        <f t="shared" ca="1" si="280"/>
        <v>-</v>
      </c>
      <c r="AN157" s="27" t="str">
        <f t="shared" ca="1" si="280"/>
        <v>-</v>
      </c>
      <c r="AO157" s="27" t="str">
        <f t="shared" ca="1" si="280"/>
        <v>-</v>
      </c>
      <c r="AP157" s="27" t="str">
        <f t="shared" ca="1" si="280"/>
        <v>-</v>
      </c>
      <c r="AQ157" s="27" t="str">
        <f t="shared" ca="1" si="280"/>
        <v>-</v>
      </c>
      <c r="AR157" s="27" t="str">
        <f t="shared" ca="1" si="280"/>
        <v>-</v>
      </c>
      <c r="AS157" s="27" t="str">
        <f t="shared" ca="1" si="280"/>
        <v>-</v>
      </c>
      <c r="AT157" s="27" t="str">
        <f t="shared" ca="1" si="280"/>
        <v>-</v>
      </c>
      <c r="AU157" s="27" t="str">
        <f t="shared" ca="1" si="280"/>
        <v>-</v>
      </c>
      <c r="AV157" s="27" t="str">
        <f t="shared" ca="1" si="280"/>
        <v>-</v>
      </c>
      <c r="AW157" s="27" t="str">
        <f t="shared" ca="1" si="280"/>
        <v>-</v>
      </c>
      <c r="AX157" s="50">
        <f t="shared" ca="1" si="290"/>
        <v>1</v>
      </c>
      <c r="AY157" s="50">
        <f t="shared" ca="1" si="290"/>
        <v>4</v>
      </c>
      <c r="AZ157" s="50">
        <f t="shared" ca="1" si="290"/>
        <v>0</v>
      </c>
      <c r="BA157" s="50" t="str">
        <f t="shared" ca="1" si="290"/>
        <v>-</v>
      </c>
      <c r="BB157" s="50" t="str">
        <f t="shared" ca="1" si="290"/>
        <v>-</v>
      </c>
      <c r="BC157" s="50" t="str">
        <f t="shared" ca="1" si="290"/>
        <v>-</v>
      </c>
      <c r="BD157" s="50" t="str">
        <f t="shared" ca="1" si="290"/>
        <v>-</v>
      </c>
      <c r="BE157" s="50" t="str">
        <f t="shared" ca="1" si="290"/>
        <v>-</v>
      </c>
      <c r="BF157" s="50" t="str">
        <f t="shared" ca="1" si="290"/>
        <v>-</v>
      </c>
      <c r="BG157" s="50" t="str">
        <f t="shared" ca="1" si="290"/>
        <v>-</v>
      </c>
      <c r="BH157" s="27">
        <f t="shared" ca="1" si="281"/>
        <v>0.3</v>
      </c>
      <c r="BI157" s="27">
        <f t="shared" ca="1" si="281"/>
        <v>0.7</v>
      </c>
      <c r="BJ157" s="27">
        <f t="shared" ca="1" si="281"/>
        <v>-0.4</v>
      </c>
      <c r="BK157" s="27">
        <f t="shared" ca="1" si="281"/>
        <v>1.5</v>
      </c>
      <c r="BL157" s="27" t="str">
        <f t="shared" ca="1" si="281"/>
        <v>-</v>
      </c>
      <c r="BM157" s="27" t="str">
        <f t="shared" ca="1" si="281"/>
        <v>-</v>
      </c>
      <c r="BN157" s="27">
        <f t="shared" ca="1" si="282"/>
        <v>12</v>
      </c>
      <c r="BO157" s="27">
        <f t="shared" ca="1" si="282"/>
        <v>12</v>
      </c>
      <c r="BP157" s="27">
        <f t="shared" ca="1" si="282"/>
        <v>144</v>
      </c>
      <c r="BQ157" s="27">
        <f t="shared" ca="1" si="282"/>
        <v>144</v>
      </c>
      <c r="BR157" s="27" t="str">
        <f t="shared" ca="1" si="282"/>
        <v>-</v>
      </c>
      <c r="BS157" s="27" t="str">
        <f t="shared" ca="1" si="282"/>
        <v>-</v>
      </c>
      <c r="BT157" s="27" t="str">
        <f t="shared" ca="1" si="282"/>
        <v>-</v>
      </c>
      <c r="BU157" s="27" t="str">
        <f t="shared" ca="1" si="282"/>
        <v>-</v>
      </c>
      <c r="BV157" s="27" t="str">
        <f t="shared" ca="1" si="282"/>
        <v>-</v>
      </c>
      <c r="BW157" s="27" t="str">
        <f t="shared" ca="1" si="282"/>
        <v>-</v>
      </c>
      <c r="BX157" s="27" t="str">
        <f t="shared" ca="1" si="283"/>
        <v>-</v>
      </c>
      <c r="BY157" s="27" t="str">
        <f t="shared" ca="1" si="283"/>
        <v>-</v>
      </c>
      <c r="BZ157" s="27" t="str">
        <f t="shared" ca="1" si="283"/>
        <v>-</v>
      </c>
      <c r="CA157" s="27">
        <f t="shared" ca="1" si="283"/>
        <v>5</v>
      </c>
      <c r="CB157" s="27" t="str">
        <f t="shared" ca="1" si="283"/>
        <v>-</v>
      </c>
      <c r="CC157" s="27" t="str">
        <f t="shared" ca="1" si="283"/>
        <v>-</v>
      </c>
      <c r="CD157" s="27" t="str">
        <f t="shared" ca="1" si="283"/>
        <v>-</v>
      </c>
      <c r="CE157" s="27" t="str">
        <f t="shared" ca="1" si="283"/>
        <v>-</v>
      </c>
      <c r="CF157" s="27" t="str">
        <f t="shared" ca="1" si="283"/>
        <v>-</v>
      </c>
      <c r="CG157" s="27" t="str">
        <f t="shared" ca="1" si="283"/>
        <v>-</v>
      </c>
      <c r="CH157" s="27">
        <f t="shared" ca="1" si="284"/>
        <v>0</v>
      </c>
      <c r="CI157" s="27" t="str">
        <f t="shared" ca="1" si="284"/>
        <v>-</v>
      </c>
      <c r="CJ157" s="27">
        <f t="shared" ca="1" si="284"/>
        <v>1</v>
      </c>
      <c r="CK157" s="27">
        <f t="shared" ca="1" si="284"/>
        <v>0</v>
      </c>
      <c r="CL157" s="27">
        <f t="shared" ca="1" si="284"/>
        <v>1</v>
      </c>
      <c r="CM157" s="27">
        <f t="shared" ca="1" si="284"/>
        <v>1</v>
      </c>
      <c r="CN157" s="27">
        <f t="shared" ca="1" si="284"/>
        <v>1</v>
      </c>
      <c r="CO157" s="27">
        <f t="shared" ca="1" si="284"/>
        <v>0</v>
      </c>
      <c r="CP157" s="27">
        <f t="shared" ca="1" si="284"/>
        <v>0</v>
      </c>
      <c r="CQ157" s="27">
        <f t="shared" ca="1" si="284"/>
        <v>0</v>
      </c>
      <c r="CR157" s="27">
        <f t="shared" ca="1" si="285"/>
        <v>-1.29</v>
      </c>
      <c r="CS157" s="27">
        <f t="shared" ca="1" si="285"/>
        <v>0.95</v>
      </c>
      <c r="CT157" s="27">
        <f t="shared" ca="1" si="285"/>
        <v>-1.67</v>
      </c>
      <c r="CU157" s="27">
        <f t="shared" ca="1" si="285"/>
        <v>0.05</v>
      </c>
      <c r="CV157" s="27">
        <f t="shared" ca="1" si="285"/>
        <v>0.22</v>
      </c>
      <c r="CW157" s="27">
        <f t="shared" ca="1" si="285"/>
        <v>-0.37</v>
      </c>
      <c r="CX157" s="27">
        <f t="shared" ca="1" si="285"/>
        <v>0</v>
      </c>
      <c r="CY157" s="27">
        <f t="shared" ca="1" si="285"/>
        <v>1</v>
      </c>
      <c r="CZ157" s="27">
        <f t="shared" ca="1" si="285"/>
        <v>0</v>
      </c>
      <c r="DA157" s="27">
        <f t="shared" ca="1" si="285"/>
        <v>0</v>
      </c>
      <c r="DB157" s="27">
        <f t="shared" ca="1" si="286"/>
        <v>0</v>
      </c>
      <c r="DC157" s="27">
        <f t="shared" ca="1" si="286"/>
        <v>0</v>
      </c>
      <c r="DD157" s="27">
        <f t="shared" ca="1" si="286"/>
        <v>0</v>
      </c>
      <c r="DE157" s="27">
        <f t="shared" ca="1" si="286"/>
        <v>0</v>
      </c>
      <c r="DF157" s="27">
        <f t="shared" ca="1" si="286"/>
        <v>0</v>
      </c>
      <c r="DG157" s="27" t="str">
        <f t="shared" ca="1" si="286"/>
        <v>-</v>
      </c>
      <c r="DH157" s="27" t="str">
        <f t="shared" ca="1" si="286"/>
        <v>-</v>
      </c>
      <c r="DI157" s="27" t="str">
        <f t="shared" ca="1" si="286"/>
        <v>-</v>
      </c>
      <c r="DJ157" s="27" t="str">
        <f t="shared" ca="1" si="286"/>
        <v>-</v>
      </c>
      <c r="DK157" s="27" t="str">
        <f t="shared" ca="1" si="286"/>
        <v>-</v>
      </c>
      <c r="DL157" s="27" t="str">
        <f t="shared" ca="1" si="287"/>
        <v>-</v>
      </c>
      <c r="DM157" s="27" t="b">
        <f t="shared" ca="1" si="287"/>
        <v>0</v>
      </c>
      <c r="DN157" s="27" t="b">
        <f t="shared" ca="1" si="287"/>
        <v>0</v>
      </c>
      <c r="DO157" s="27" t="b">
        <f t="shared" ca="1" si="287"/>
        <v>1</v>
      </c>
      <c r="DP157" s="27">
        <f t="shared" ca="1" si="287"/>
        <v>0</v>
      </c>
      <c r="DQ157" s="27" t="str">
        <f t="shared" ca="1" si="287"/>
        <v>-</v>
      </c>
      <c r="DR157" s="27" t="str">
        <f t="shared" ca="1" si="287"/>
        <v>-</v>
      </c>
      <c r="DS157" s="27" t="str">
        <f t="shared" ca="1" si="287"/>
        <v>-</v>
      </c>
      <c r="DT157" s="27" t="str">
        <f t="shared" ca="1" si="287"/>
        <v>-</v>
      </c>
      <c r="DU157" s="27" t="str">
        <f t="shared" ca="1" si="287"/>
        <v>-</v>
      </c>
      <c r="DV157" s="27" t="b">
        <f t="shared" ca="1" si="288"/>
        <v>1</v>
      </c>
      <c r="DW157" s="27" t="str">
        <f t="shared" ca="1" si="288"/>
        <v>-</v>
      </c>
      <c r="DX157" s="27">
        <f t="shared" ca="1" si="288"/>
        <v>0</v>
      </c>
      <c r="DY157" s="27" t="str">
        <f t="shared" ca="1" si="288"/>
        <v>-</v>
      </c>
      <c r="DZ157" s="27" t="str">
        <f t="shared" ca="1" si="288"/>
        <v>-</v>
      </c>
      <c r="EA157" s="27" t="str">
        <f t="shared" ca="1" si="288"/>
        <v>-</v>
      </c>
      <c r="EB157" s="27" t="str">
        <f t="shared" ca="1" si="288"/>
        <v>-</v>
      </c>
      <c r="EC157" s="27">
        <f t="shared" ca="1" si="288"/>
        <v>1</v>
      </c>
      <c r="ED157" s="27">
        <f t="shared" ca="1" si="288"/>
        <v>0</v>
      </c>
      <c r="EE157" s="27">
        <f t="shared" ca="1" si="288"/>
        <v>1</v>
      </c>
      <c r="EF157" s="27">
        <f t="shared" ca="1" si="289"/>
        <v>1</v>
      </c>
      <c r="EG157" s="27">
        <f t="shared" ca="1" si="289"/>
        <v>0</v>
      </c>
      <c r="EH157" s="27" t="str">
        <f t="shared" ca="1" si="289"/>
        <v>-</v>
      </c>
      <c r="EI157" s="27" t="str">
        <f t="shared" ca="1" si="289"/>
        <v>-</v>
      </c>
      <c r="EJ157" s="27" t="str">
        <f t="shared" ca="1" si="289"/>
        <v>-</v>
      </c>
      <c r="EK157" s="27" t="str">
        <f t="shared" ca="1" si="289"/>
        <v>-</v>
      </c>
      <c r="EL157" s="27">
        <f t="shared" ca="1" si="289"/>
        <v>1</v>
      </c>
      <c r="EM157" s="27">
        <f t="shared" ca="1" si="289"/>
        <v>1</v>
      </c>
      <c r="EN157" s="27">
        <f t="shared" ca="1" si="289"/>
        <v>1</v>
      </c>
      <c r="EO157" s="27">
        <f t="shared" ca="1" si="289"/>
        <v>0</v>
      </c>
      <c r="EP157" s="27" t="str">
        <f t="shared" ca="1" si="289"/>
        <v>-</v>
      </c>
      <c r="EQ157" s="27" t="str">
        <f t="shared" ca="1" si="289"/>
        <v>-</v>
      </c>
      <c r="ER157" s="27">
        <f t="shared" ca="1" si="289"/>
        <v>0</v>
      </c>
      <c r="ES157" s="27">
        <f t="shared" ca="1" si="289"/>
        <v>0</v>
      </c>
      <c r="ET157" s="34">
        <v>0</v>
      </c>
    </row>
    <row r="158" spans="1:150" outlineLevel="2">
      <c r="A158" s="31">
        <f t="shared" si="230"/>
        <v>153</v>
      </c>
      <c r="B158" s="37">
        <f t="shared" ca="1" si="247"/>
        <v>102</v>
      </c>
      <c r="C158">
        <f t="shared" ca="1" si="248"/>
        <v>4</v>
      </c>
      <c r="D158" t="b">
        <f t="shared" ca="1" si="264"/>
        <v>0</v>
      </c>
      <c r="E158" t="b">
        <f t="shared" ca="1" si="264"/>
        <v>0</v>
      </c>
      <c r="F158" t="b">
        <f t="shared" ca="1" si="264"/>
        <v>0</v>
      </c>
      <c r="H158" s="47" t="str">
        <f ca="1">TEXT(LEFT(H157,2)+1,"00")&amp;MID(H157,3,FIND(" ",H157,4)-2)&amp;d.RegionName&amp;IF($CA158&lt;3,"M-M","Mat")&amp;IF($CF158=TRUE,"&amp;BBT","")&amp;IF($DX158&lt;&gt;0,"-mate EL","")&amp;IF($DM158," Aut","")&amp;IF($DN158," Win","")&amp;IF($DO158," Spr","")&amp;" Scan "&amp;$DP158&amp;" (F"&amp;3+IFERROR(1*$AP158,0)&amp;3+IFERROR(1*$AS158,0)&amp;"N"&amp;$AX158&amp;$AY158&amp;")"</f>
        <v>36 Cal CWM Mat-mate EL Aut Scan 3 (F33N14)</v>
      </c>
      <c r="I158" s="13" t="str">
        <f ca="1">IF(MATCH(H158,H$5:H158,0)=(COUNTA(H$5:H158)),"-","Dup")</f>
        <v>-</v>
      </c>
      <c r="J158" s="27" t="str">
        <f t="shared" ca="1" si="265"/>
        <v>-</v>
      </c>
      <c r="K158" s="27" t="str">
        <f t="shared" ca="1" si="265"/>
        <v>-</v>
      </c>
      <c r="L158" s="50" t="b">
        <f t="shared" ca="1" si="249"/>
        <v>1</v>
      </c>
      <c r="M158" s="50" t="str">
        <f t="shared" ca="1" si="249"/>
        <v>-</v>
      </c>
      <c r="N158" s="50" t="b">
        <f t="shared" ca="1" si="249"/>
        <v>1</v>
      </c>
      <c r="O158" s="50" t="b">
        <f t="shared" ca="1" si="249"/>
        <v>1</v>
      </c>
      <c r="P158" s="50" t="b">
        <f t="shared" ca="1" si="249"/>
        <v>1</v>
      </c>
      <c r="Q158" s="50">
        <f t="shared" ca="1" si="249"/>
        <v>0</v>
      </c>
      <c r="R158" s="50">
        <f t="shared" ca="1" si="249"/>
        <v>0</v>
      </c>
      <c r="S158" s="27" t="str">
        <f t="shared" ca="1" si="278"/>
        <v>-</v>
      </c>
      <c r="T158" s="27" t="str">
        <f t="shared" ca="1" si="278"/>
        <v>-</v>
      </c>
      <c r="U158" s="27">
        <f t="shared" ca="1" si="278"/>
        <v>1</v>
      </c>
      <c r="V158" s="27">
        <f t="shared" ca="1" si="278"/>
        <v>1</v>
      </c>
      <c r="W158" s="27">
        <f t="shared" ca="1" si="278"/>
        <v>1</v>
      </c>
      <c r="X158" s="27">
        <f t="shared" ca="1" si="278"/>
        <v>1</v>
      </c>
      <c r="Y158" s="27" t="str">
        <f t="shared" ca="1" si="278"/>
        <v>-</v>
      </c>
      <c r="Z158" s="27">
        <f t="shared" ca="1" si="278"/>
        <v>1</v>
      </c>
      <c r="AA158" s="27" t="str">
        <f t="shared" ca="1" si="278"/>
        <v>-</v>
      </c>
      <c r="AB158" s="27" t="str">
        <f t="shared" ca="1" si="278"/>
        <v>-</v>
      </c>
      <c r="AC158" s="27">
        <f t="shared" ca="1" si="279"/>
        <v>1</v>
      </c>
      <c r="AD158" s="27">
        <f t="shared" ca="1" si="279"/>
        <v>1</v>
      </c>
      <c r="AE158" s="27" t="str">
        <f t="shared" ca="1" si="279"/>
        <v>-</v>
      </c>
      <c r="AF158" s="27" t="str">
        <f t="shared" ca="1" si="279"/>
        <v>-</v>
      </c>
      <c r="AG158" s="27" t="str">
        <f t="shared" ca="1" si="279"/>
        <v>-</v>
      </c>
      <c r="AH158" s="27" t="str">
        <f t="shared" ca="1" si="279"/>
        <v>-</v>
      </c>
      <c r="AI158" s="27" t="str">
        <f t="shared" ca="1" si="279"/>
        <v>-</v>
      </c>
      <c r="AJ158" s="27" t="str">
        <f t="shared" ca="1" si="279"/>
        <v>-</v>
      </c>
      <c r="AK158" s="27" t="str">
        <f t="shared" ca="1" si="279"/>
        <v>-</v>
      </c>
      <c r="AL158" s="27" t="str">
        <f t="shared" ca="1" si="279"/>
        <v>-</v>
      </c>
      <c r="AM158" s="27" t="str">
        <f t="shared" ca="1" si="280"/>
        <v>-</v>
      </c>
      <c r="AN158" s="27" t="str">
        <f t="shared" ca="1" si="280"/>
        <v>-</v>
      </c>
      <c r="AO158" s="27" t="str">
        <f t="shared" ca="1" si="280"/>
        <v>-</v>
      </c>
      <c r="AP158" s="27" t="str">
        <f t="shared" ca="1" si="280"/>
        <v>-</v>
      </c>
      <c r="AQ158" s="27" t="str">
        <f t="shared" ca="1" si="280"/>
        <v>-</v>
      </c>
      <c r="AR158" s="27" t="str">
        <f t="shared" ca="1" si="280"/>
        <v>-</v>
      </c>
      <c r="AS158" s="27" t="str">
        <f t="shared" ca="1" si="280"/>
        <v>-</v>
      </c>
      <c r="AT158" s="27" t="str">
        <f t="shared" ca="1" si="280"/>
        <v>-</v>
      </c>
      <c r="AU158" s="27" t="str">
        <f t="shared" ca="1" si="280"/>
        <v>-</v>
      </c>
      <c r="AV158" s="27" t="str">
        <f t="shared" ca="1" si="280"/>
        <v>-</v>
      </c>
      <c r="AW158" s="27" t="str">
        <f t="shared" ca="1" si="280"/>
        <v>-</v>
      </c>
      <c r="AX158" s="50">
        <f t="shared" ca="1" si="290"/>
        <v>1</v>
      </c>
      <c r="AY158" s="50">
        <f t="shared" ca="1" si="290"/>
        <v>4</v>
      </c>
      <c r="AZ158" s="50">
        <f t="shared" ca="1" si="290"/>
        <v>0</v>
      </c>
      <c r="BA158" s="50" t="str">
        <f t="shared" ca="1" si="290"/>
        <v>-</v>
      </c>
      <c r="BB158" s="50" t="str">
        <f t="shared" ca="1" si="290"/>
        <v>-</v>
      </c>
      <c r="BC158" s="50" t="str">
        <f t="shared" ca="1" si="290"/>
        <v>-</v>
      </c>
      <c r="BD158" s="50" t="str">
        <f t="shared" ca="1" si="290"/>
        <v>-</v>
      </c>
      <c r="BE158" s="50" t="str">
        <f t="shared" ca="1" si="290"/>
        <v>-</v>
      </c>
      <c r="BF158" s="50" t="str">
        <f t="shared" ca="1" si="290"/>
        <v>-</v>
      </c>
      <c r="BG158" s="50" t="str">
        <f t="shared" ca="1" si="290"/>
        <v>-</v>
      </c>
      <c r="BH158" s="27">
        <f t="shared" ca="1" si="281"/>
        <v>0.1</v>
      </c>
      <c r="BI158" s="27">
        <f t="shared" ca="1" si="281"/>
        <v>0.5</v>
      </c>
      <c r="BJ158" s="27">
        <f t="shared" ca="1" si="281"/>
        <v>-0.4</v>
      </c>
      <c r="BK158" s="27">
        <f t="shared" ca="1" si="281"/>
        <v>1</v>
      </c>
      <c r="BL158" s="27" t="str">
        <f t="shared" ca="1" si="281"/>
        <v>-</v>
      </c>
      <c r="BM158" s="27" t="str">
        <f t="shared" ca="1" si="281"/>
        <v>-</v>
      </c>
      <c r="BN158" s="27">
        <f t="shared" ca="1" si="282"/>
        <v>12</v>
      </c>
      <c r="BO158" s="27">
        <f t="shared" ca="1" si="282"/>
        <v>12</v>
      </c>
      <c r="BP158" s="27">
        <f t="shared" ca="1" si="282"/>
        <v>144</v>
      </c>
      <c r="BQ158" s="27">
        <f t="shared" ca="1" si="282"/>
        <v>144</v>
      </c>
      <c r="BR158" s="27" t="str">
        <f t="shared" ca="1" si="282"/>
        <v>-</v>
      </c>
      <c r="BS158" s="27" t="str">
        <f t="shared" ca="1" si="282"/>
        <v>-</v>
      </c>
      <c r="BT158" s="27" t="str">
        <f t="shared" ca="1" si="282"/>
        <v>-</v>
      </c>
      <c r="BU158" s="27" t="str">
        <f t="shared" ca="1" si="282"/>
        <v>-</v>
      </c>
      <c r="BV158" s="27" t="str">
        <f t="shared" ca="1" si="282"/>
        <v>-</v>
      </c>
      <c r="BW158" s="27" t="str">
        <f t="shared" ca="1" si="282"/>
        <v>-</v>
      </c>
      <c r="BX158" s="27" t="str">
        <f t="shared" ca="1" si="283"/>
        <v>-</v>
      </c>
      <c r="BY158" s="27" t="str">
        <f t="shared" ca="1" si="283"/>
        <v>-</v>
      </c>
      <c r="BZ158" s="27" t="str">
        <f t="shared" ca="1" si="283"/>
        <v>-</v>
      </c>
      <c r="CA158" s="27">
        <f t="shared" ca="1" si="283"/>
        <v>5</v>
      </c>
      <c r="CB158" s="27" t="str">
        <f t="shared" ca="1" si="283"/>
        <v>-</v>
      </c>
      <c r="CC158" s="27" t="str">
        <f t="shared" ca="1" si="283"/>
        <v>-</v>
      </c>
      <c r="CD158" s="27" t="str">
        <f t="shared" ca="1" si="283"/>
        <v>-</v>
      </c>
      <c r="CE158" s="27" t="str">
        <f t="shared" ca="1" si="283"/>
        <v>-</v>
      </c>
      <c r="CF158" s="27" t="str">
        <f t="shared" ca="1" si="283"/>
        <v>-</v>
      </c>
      <c r="CG158" s="27" t="str">
        <f t="shared" ca="1" si="283"/>
        <v>-</v>
      </c>
      <c r="CH158" s="27">
        <f t="shared" ca="1" si="284"/>
        <v>0</v>
      </c>
      <c r="CI158" s="27" t="str">
        <f t="shared" ca="1" si="284"/>
        <v>-</v>
      </c>
      <c r="CJ158" s="27">
        <f t="shared" ca="1" si="284"/>
        <v>1</v>
      </c>
      <c r="CK158" s="27">
        <f t="shared" ca="1" si="284"/>
        <v>0</v>
      </c>
      <c r="CL158" s="27">
        <f t="shared" ca="1" si="284"/>
        <v>1</v>
      </c>
      <c r="CM158" s="27">
        <f t="shared" ca="1" si="284"/>
        <v>1</v>
      </c>
      <c r="CN158" s="27">
        <f t="shared" ca="1" si="284"/>
        <v>1</v>
      </c>
      <c r="CO158" s="27">
        <f t="shared" ca="1" si="284"/>
        <v>0</v>
      </c>
      <c r="CP158" s="27">
        <f t="shared" ca="1" si="284"/>
        <v>0</v>
      </c>
      <c r="CQ158" s="27">
        <f t="shared" ca="1" si="284"/>
        <v>0</v>
      </c>
      <c r="CR158" s="27">
        <f t="shared" ca="1" si="285"/>
        <v>-1.29</v>
      </c>
      <c r="CS158" s="27">
        <f t="shared" ca="1" si="285"/>
        <v>0.95</v>
      </c>
      <c r="CT158" s="27">
        <f t="shared" ca="1" si="285"/>
        <v>-1.67</v>
      </c>
      <c r="CU158" s="27">
        <f t="shared" ca="1" si="285"/>
        <v>0.05</v>
      </c>
      <c r="CV158" s="27">
        <f t="shared" ca="1" si="285"/>
        <v>0.22</v>
      </c>
      <c r="CW158" s="27">
        <f t="shared" ca="1" si="285"/>
        <v>-0.37</v>
      </c>
      <c r="CX158" s="27">
        <f t="shared" ca="1" si="285"/>
        <v>0</v>
      </c>
      <c r="CY158" s="27">
        <f t="shared" ca="1" si="285"/>
        <v>1</v>
      </c>
      <c r="CZ158" s="27">
        <f t="shared" ca="1" si="285"/>
        <v>0</v>
      </c>
      <c r="DA158" s="27">
        <f t="shared" ca="1" si="285"/>
        <v>0</v>
      </c>
      <c r="DB158" s="27">
        <f t="shared" ca="1" si="286"/>
        <v>0</v>
      </c>
      <c r="DC158" s="27">
        <f t="shared" ca="1" si="286"/>
        <v>0</v>
      </c>
      <c r="DD158" s="27">
        <f t="shared" ca="1" si="286"/>
        <v>0</v>
      </c>
      <c r="DE158" s="27">
        <f t="shared" ca="1" si="286"/>
        <v>0</v>
      </c>
      <c r="DF158" s="27">
        <f t="shared" ca="1" si="286"/>
        <v>0</v>
      </c>
      <c r="DG158" s="27" t="str">
        <f t="shared" ca="1" si="286"/>
        <v>-</v>
      </c>
      <c r="DH158" s="27" t="str">
        <f t="shared" ca="1" si="286"/>
        <v>-</v>
      </c>
      <c r="DI158" s="27" t="str">
        <f t="shared" ca="1" si="286"/>
        <v>-</v>
      </c>
      <c r="DJ158" s="27" t="str">
        <f t="shared" ca="1" si="286"/>
        <v>-</v>
      </c>
      <c r="DK158" s="27" t="str">
        <f t="shared" ca="1" si="286"/>
        <v>-</v>
      </c>
      <c r="DL158" s="27" t="str">
        <f t="shared" ca="1" si="287"/>
        <v>-</v>
      </c>
      <c r="DM158" s="27" t="b">
        <f t="shared" ca="1" si="287"/>
        <v>1</v>
      </c>
      <c r="DN158" s="27" t="b">
        <f t="shared" ca="1" si="287"/>
        <v>0</v>
      </c>
      <c r="DO158" s="27" t="b">
        <f t="shared" ca="1" si="287"/>
        <v>0</v>
      </c>
      <c r="DP158" s="27">
        <f t="shared" ca="1" si="287"/>
        <v>3</v>
      </c>
      <c r="DQ158" s="27" t="str">
        <f t="shared" ca="1" si="287"/>
        <v>-</v>
      </c>
      <c r="DR158" s="27" t="str">
        <f t="shared" ca="1" si="287"/>
        <v>-</v>
      </c>
      <c r="DS158" s="27" t="str">
        <f t="shared" ca="1" si="287"/>
        <v>-</v>
      </c>
      <c r="DT158" s="27" t="str">
        <f t="shared" ca="1" si="287"/>
        <v>-</v>
      </c>
      <c r="DU158" s="27" t="str">
        <f t="shared" ca="1" si="287"/>
        <v>-</v>
      </c>
      <c r="DV158" s="27" t="b">
        <f t="shared" ca="1" si="288"/>
        <v>1</v>
      </c>
      <c r="DW158" s="27" t="str">
        <f t="shared" ca="1" si="288"/>
        <v>-</v>
      </c>
      <c r="DX158" s="27">
        <f t="shared" ca="1" si="288"/>
        <v>0.99</v>
      </c>
      <c r="DY158" s="27" t="str">
        <f t="shared" ca="1" si="288"/>
        <v>-</v>
      </c>
      <c r="DZ158" s="27" t="str">
        <f t="shared" ca="1" si="288"/>
        <v>-</v>
      </c>
      <c r="EA158" s="27" t="str">
        <f t="shared" ca="1" si="288"/>
        <v>-</v>
      </c>
      <c r="EB158" s="27" t="str">
        <f t="shared" ca="1" si="288"/>
        <v>-</v>
      </c>
      <c r="EC158" s="27">
        <f t="shared" ca="1" si="288"/>
        <v>1</v>
      </c>
      <c r="ED158" s="27">
        <f t="shared" ca="1" si="288"/>
        <v>0</v>
      </c>
      <c r="EE158" s="27">
        <f t="shared" ca="1" si="288"/>
        <v>1</v>
      </c>
      <c r="EF158" s="27">
        <f t="shared" ca="1" si="289"/>
        <v>1</v>
      </c>
      <c r="EG158" s="27">
        <f t="shared" ca="1" si="289"/>
        <v>0</v>
      </c>
      <c r="EH158" s="27" t="str">
        <f t="shared" ca="1" si="289"/>
        <v>-</v>
      </c>
      <c r="EI158" s="27" t="str">
        <f t="shared" ca="1" si="289"/>
        <v>-</v>
      </c>
      <c r="EJ158" s="27" t="str">
        <f t="shared" ca="1" si="289"/>
        <v>-</v>
      </c>
      <c r="EK158" s="27" t="str">
        <f t="shared" ca="1" si="289"/>
        <v>-</v>
      </c>
      <c r="EL158" s="27">
        <f t="shared" ca="1" si="289"/>
        <v>1</v>
      </c>
      <c r="EM158" s="27">
        <f t="shared" ca="1" si="289"/>
        <v>1</v>
      </c>
      <c r="EN158" s="27">
        <f t="shared" ca="1" si="289"/>
        <v>1</v>
      </c>
      <c r="EO158" s="27">
        <f t="shared" ca="1" si="289"/>
        <v>0</v>
      </c>
      <c r="EP158" s="27" t="str">
        <f t="shared" ca="1" si="289"/>
        <v>-</v>
      </c>
      <c r="EQ158" s="27" t="str">
        <f t="shared" ca="1" si="289"/>
        <v>-</v>
      </c>
      <c r="ER158" s="27">
        <f t="shared" ca="1" si="289"/>
        <v>0</v>
      </c>
      <c r="ES158" s="27">
        <f t="shared" ca="1" si="289"/>
        <v>0</v>
      </c>
      <c r="ET158" s="34">
        <v>0</v>
      </c>
    </row>
    <row r="159" spans="1:150" outlineLevel="3">
      <c r="A159" s="31">
        <f t="shared" si="230"/>
        <v>154</v>
      </c>
      <c r="B159" s="37">
        <f t="shared" ca="1" si="247"/>
        <v>103</v>
      </c>
      <c r="C159">
        <f t="shared" ca="1" si="248"/>
        <v>4</v>
      </c>
      <c r="D159" t="b">
        <f t="shared" ca="1" si="264"/>
        <v>1</v>
      </c>
      <c r="E159" t="b">
        <f t="shared" ca="1" si="264"/>
        <v>0</v>
      </c>
      <c r="F159" t="b">
        <f t="shared" ca="1" si="264"/>
        <v>1</v>
      </c>
      <c r="H159" s="47" t="str">
        <f ca="1">TEXT(LEFT(H158,2)+1,"00")&amp;MID(H158,3,FIND(" ",H158,4)-2)&amp;d.RegionName&amp;IF($CA159&lt;3,"M-M","Mat")&amp;IF($CF159=TRUE,"&amp;BBT","")&amp;IF($DX159&lt;&gt;0,"-mate EL","")&amp;IF($DM159," Aut","")&amp;IF($DN159," Win","")&amp;IF($DO159," Spr","")&amp;" Scan "&amp;$DP159&amp;" (F"&amp;3+IFERROR(1*$AP159,0)&amp;3+IFERROR(1*$AS159,0)&amp;"N"&amp;$AX159&amp;$AY159&amp;")"</f>
        <v>37 Cal CWM Mat-mate EL Aut Scan 2 (F33N14)</v>
      </c>
      <c r="I159" s="13" t="str">
        <f ca="1">IF(MATCH(H159,H$5:H159,0)=(COUNTA(H$5:H159)),"-","Dup")</f>
        <v>-</v>
      </c>
      <c r="J159" s="27" t="str">
        <f t="shared" ca="1" si="265"/>
        <v>-</v>
      </c>
      <c r="K159" s="27" t="str">
        <f t="shared" ca="1" si="265"/>
        <v>-</v>
      </c>
      <c r="L159" s="50" t="b">
        <f t="shared" ca="1" si="249"/>
        <v>1</v>
      </c>
      <c r="M159" s="50" t="str">
        <f t="shared" ca="1" si="249"/>
        <v>-</v>
      </c>
      <c r="N159" s="50" t="b">
        <f t="shared" ca="1" si="249"/>
        <v>1</v>
      </c>
      <c r="O159" s="50" t="b">
        <f t="shared" ref="L159:R169" ca="1" si="291">OFFSET(O159,-1,0)</f>
        <v>1</v>
      </c>
      <c r="P159" s="50" t="b">
        <f t="shared" ca="1" si="291"/>
        <v>1</v>
      </c>
      <c r="Q159" s="50">
        <f t="shared" ca="1" si="291"/>
        <v>0</v>
      </c>
      <c r="R159" s="50">
        <f t="shared" ca="1" si="291"/>
        <v>0</v>
      </c>
      <c r="S159" s="27" t="str">
        <f t="shared" ca="1" si="278"/>
        <v>-</v>
      </c>
      <c r="T159" s="27" t="str">
        <f t="shared" ca="1" si="278"/>
        <v>-</v>
      </c>
      <c r="U159" s="27">
        <f t="shared" ca="1" si="278"/>
        <v>1</v>
      </c>
      <c r="V159" s="27">
        <f t="shared" ca="1" si="278"/>
        <v>1</v>
      </c>
      <c r="W159" s="27">
        <f t="shared" ca="1" si="278"/>
        <v>1</v>
      </c>
      <c r="X159" s="27">
        <f t="shared" ca="1" si="278"/>
        <v>1</v>
      </c>
      <c r="Y159" s="27" t="str">
        <f t="shared" ca="1" si="278"/>
        <v>-</v>
      </c>
      <c r="Z159" s="27">
        <f t="shared" ca="1" si="278"/>
        <v>1</v>
      </c>
      <c r="AA159" s="27" t="str">
        <f t="shared" ca="1" si="278"/>
        <v>-</v>
      </c>
      <c r="AB159" s="27" t="str">
        <f t="shared" ca="1" si="278"/>
        <v>-</v>
      </c>
      <c r="AC159" s="27">
        <f t="shared" ca="1" si="279"/>
        <v>1</v>
      </c>
      <c r="AD159" s="27">
        <f t="shared" ca="1" si="279"/>
        <v>1</v>
      </c>
      <c r="AE159" s="27" t="str">
        <f t="shared" ca="1" si="279"/>
        <v>-</v>
      </c>
      <c r="AF159" s="27" t="str">
        <f t="shared" ca="1" si="279"/>
        <v>-</v>
      </c>
      <c r="AG159" s="27" t="str">
        <f t="shared" ca="1" si="279"/>
        <v>-</v>
      </c>
      <c r="AH159" s="27" t="str">
        <f t="shared" ca="1" si="279"/>
        <v>-</v>
      </c>
      <c r="AI159" s="27" t="str">
        <f t="shared" ca="1" si="279"/>
        <v>-</v>
      </c>
      <c r="AJ159" s="27" t="str">
        <f t="shared" ca="1" si="279"/>
        <v>-</v>
      </c>
      <c r="AK159" s="27" t="str">
        <f t="shared" ca="1" si="279"/>
        <v>-</v>
      </c>
      <c r="AL159" s="27" t="str">
        <f t="shared" ca="1" si="279"/>
        <v>-</v>
      </c>
      <c r="AM159" s="27" t="str">
        <f t="shared" ca="1" si="280"/>
        <v>-</v>
      </c>
      <c r="AN159" s="27" t="str">
        <f t="shared" ca="1" si="280"/>
        <v>-</v>
      </c>
      <c r="AO159" s="27" t="str">
        <f t="shared" ca="1" si="280"/>
        <v>-</v>
      </c>
      <c r="AP159" s="27" t="str">
        <f t="shared" ca="1" si="280"/>
        <v>-</v>
      </c>
      <c r="AQ159" s="27" t="str">
        <f t="shared" ca="1" si="280"/>
        <v>-</v>
      </c>
      <c r="AR159" s="27" t="str">
        <f t="shared" ca="1" si="280"/>
        <v>-</v>
      </c>
      <c r="AS159" s="27" t="str">
        <f t="shared" ca="1" si="280"/>
        <v>-</v>
      </c>
      <c r="AT159" s="27" t="str">
        <f t="shared" ca="1" si="280"/>
        <v>-</v>
      </c>
      <c r="AU159" s="27" t="str">
        <f t="shared" ca="1" si="280"/>
        <v>-</v>
      </c>
      <c r="AV159" s="27" t="str">
        <f t="shared" ca="1" si="280"/>
        <v>-</v>
      </c>
      <c r="AW159" s="27" t="str">
        <f t="shared" ca="1" si="280"/>
        <v>-</v>
      </c>
      <c r="AX159" s="50">
        <f t="shared" ca="1" si="290"/>
        <v>1</v>
      </c>
      <c r="AY159" s="50">
        <f t="shared" ca="1" si="290"/>
        <v>4</v>
      </c>
      <c r="AZ159" s="50">
        <f t="shared" ca="1" si="290"/>
        <v>0</v>
      </c>
      <c r="BA159" s="50" t="str">
        <f t="shared" ca="1" si="290"/>
        <v>-</v>
      </c>
      <c r="BB159" s="50" t="str">
        <f t="shared" ca="1" si="290"/>
        <v>-</v>
      </c>
      <c r="BC159" s="50" t="str">
        <f t="shared" ca="1" si="290"/>
        <v>-</v>
      </c>
      <c r="BD159" s="50" t="str">
        <f t="shared" ca="1" si="290"/>
        <v>-</v>
      </c>
      <c r="BE159" s="50" t="str">
        <f t="shared" ca="1" si="290"/>
        <v>-</v>
      </c>
      <c r="BF159" s="50" t="str">
        <f t="shared" ca="1" si="290"/>
        <v>-</v>
      </c>
      <c r="BG159" s="50" t="str">
        <f t="shared" ca="1" si="290"/>
        <v>-</v>
      </c>
      <c r="BH159" s="27">
        <f t="shared" ca="1" si="281"/>
        <v>0.1</v>
      </c>
      <c r="BI159" s="27">
        <f t="shared" ca="1" si="281"/>
        <v>0.5</v>
      </c>
      <c r="BJ159" s="27">
        <f t="shared" ca="1" si="281"/>
        <v>-0.4</v>
      </c>
      <c r="BK159" s="27">
        <f t="shared" ca="1" si="281"/>
        <v>1</v>
      </c>
      <c r="BL159" s="27" t="str">
        <f t="shared" ca="1" si="281"/>
        <v>-</v>
      </c>
      <c r="BM159" s="27" t="str">
        <f t="shared" ca="1" si="281"/>
        <v>-</v>
      </c>
      <c r="BN159" s="27">
        <f t="shared" ca="1" si="282"/>
        <v>12</v>
      </c>
      <c r="BO159" s="27">
        <f t="shared" ca="1" si="282"/>
        <v>12</v>
      </c>
      <c r="BP159" s="27">
        <f t="shared" ca="1" si="282"/>
        <v>144</v>
      </c>
      <c r="BQ159" s="27">
        <f t="shared" ca="1" si="282"/>
        <v>144</v>
      </c>
      <c r="BR159" s="27" t="str">
        <f t="shared" ca="1" si="282"/>
        <v>-</v>
      </c>
      <c r="BS159" s="27" t="str">
        <f t="shared" ca="1" si="282"/>
        <v>-</v>
      </c>
      <c r="BT159" s="27" t="str">
        <f t="shared" ca="1" si="282"/>
        <v>-</v>
      </c>
      <c r="BU159" s="27" t="str">
        <f t="shared" ca="1" si="282"/>
        <v>-</v>
      </c>
      <c r="BV159" s="27" t="str">
        <f t="shared" ca="1" si="282"/>
        <v>-</v>
      </c>
      <c r="BW159" s="27" t="str">
        <f t="shared" ca="1" si="282"/>
        <v>-</v>
      </c>
      <c r="BX159" s="27" t="str">
        <f t="shared" ca="1" si="283"/>
        <v>-</v>
      </c>
      <c r="BY159" s="27" t="str">
        <f t="shared" ca="1" si="283"/>
        <v>-</v>
      </c>
      <c r="BZ159" s="27" t="str">
        <f t="shared" ca="1" si="283"/>
        <v>-</v>
      </c>
      <c r="CA159" s="27">
        <f t="shared" ca="1" si="283"/>
        <v>5</v>
      </c>
      <c r="CB159" s="27" t="str">
        <f t="shared" ca="1" si="283"/>
        <v>-</v>
      </c>
      <c r="CC159" s="27" t="str">
        <f t="shared" ca="1" si="283"/>
        <v>-</v>
      </c>
      <c r="CD159" s="27" t="str">
        <f t="shared" ca="1" si="283"/>
        <v>-</v>
      </c>
      <c r="CE159" s="27" t="str">
        <f t="shared" ca="1" si="283"/>
        <v>-</v>
      </c>
      <c r="CF159" s="27" t="str">
        <f t="shared" ca="1" si="283"/>
        <v>-</v>
      </c>
      <c r="CG159" s="27" t="str">
        <f t="shared" ca="1" si="283"/>
        <v>-</v>
      </c>
      <c r="CH159" s="27">
        <f t="shared" ca="1" si="284"/>
        <v>0</v>
      </c>
      <c r="CI159" s="27" t="str">
        <f t="shared" ca="1" si="284"/>
        <v>-</v>
      </c>
      <c r="CJ159" s="27">
        <f t="shared" ca="1" si="284"/>
        <v>1</v>
      </c>
      <c r="CK159" s="27">
        <f t="shared" ca="1" si="284"/>
        <v>0</v>
      </c>
      <c r="CL159" s="27">
        <f t="shared" ca="1" si="284"/>
        <v>1</v>
      </c>
      <c r="CM159" s="27">
        <f t="shared" ca="1" si="284"/>
        <v>1</v>
      </c>
      <c r="CN159" s="27">
        <f t="shared" ca="1" si="284"/>
        <v>1</v>
      </c>
      <c r="CO159" s="27">
        <f t="shared" ca="1" si="284"/>
        <v>0</v>
      </c>
      <c r="CP159" s="27">
        <f t="shared" ca="1" si="284"/>
        <v>0</v>
      </c>
      <c r="CQ159" s="27">
        <f t="shared" ca="1" si="284"/>
        <v>0</v>
      </c>
      <c r="CR159" s="27">
        <f t="shared" ca="1" si="285"/>
        <v>-1.29</v>
      </c>
      <c r="CS159" s="27">
        <f t="shared" ca="1" si="285"/>
        <v>0.95</v>
      </c>
      <c r="CT159" s="27">
        <f t="shared" ca="1" si="285"/>
        <v>-1.67</v>
      </c>
      <c r="CU159" s="27">
        <f t="shared" ca="1" si="285"/>
        <v>0.05</v>
      </c>
      <c r="CV159" s="27">
        <f t="shared" ca="1" si="285"/>
        <v>0.22</v>
      </c>
      <c r="CW159" s="27">
        <f t="shared" ca="1" si="285"/>
        <v>-0.37</v>
      </c>
      <c r="CX159" s="27">
        <f t="shared" ca="1" si="285"/>
        <v>0</v>
      </c>
      <c r="CY159" s="27">
        <f t="shared" ca="1" si="285"/>
        <v>1</v>
      </c>
      <c r="CZ159" s="27">
        <f t="shared" ca="1" si="285"/>
        <v>0</v>
      </c>
      <c r="DA159" s="27">
        <f t="shared" ca="1" si="285"/>
        <v>0</v>
      </c>
      <c r="DB159" s="27">
        <f t="shared" ca="1" si="286"/>
        <v>0</v>
      </c>
      <c r="DC159" s="27">
        <f t="shared" ca="1" si="286"/>
        <v>0</v>
      </c>
      <c r="DD159" s="27">
        <f t="shared" ca="1" si="286"/>
        <v>0</v>
      </c>
      <c r="DE159" s="27">
        <f t="shared" ca="1" si="286"/>
        <v>0</v>
      </c>
      <c r="DF159" s="27">
        <f t="shared" ca="1" si="286"/>
        <v>0</v>
      </c>
      <c r="DG159" s="27" t="str">
        <f t="shared" ca="1" si="286"/>
        <v>-</v>
      </c>
      <c r="DH159" s="27" t="str">
        <f t="shared" ca="1" si="286"/>
        <v>-</v>
      </c>
      <c r="DI159" s="27" t="str">
        <f t="shared" ca="1" si="286"/>
        <v>-</v>
      </c>
      <c r="DJ159" s="27" t="str">
        <f t="shared" ca="1" si="286"/>
        <v>-</v>
      </c>
      <c r="DK159" s="27" t="str">
        <f t="shared" ca="1" si="286"/>
        <v>-</v>
      </c>
      <c r="DL159" s="27" t="str">
        <f t="shared" ca="1" si="287"/>
        <v>-</v>
      </c>
      <c r="DM159" s="27" t="b">
        <f t="shared" ca="1" si="287"/>
        <v>1</v>
      </c>
      <c r="DN159" s="27" t="b">
        <f t="shared" ca="1" si="287"/>
        <v>0</v>
      </c>
      <c r="DO159" s="27" t="b">
        <f t="shared" ca="1" si="287"/>
        <v>0</v>
      </c>
      <c r="DP159" s="27">
        <f t="shared" ca="1" si="287"/>
        <v>2</v>
      </c>
      <c r="DQ159" s="27" t="str">
        <f t="shared" ca="1" si="287"/>
        <v>-</v>
      </c>
      <c r="DR159" s="27" t="str">
        <f t="shared" ca="1" si="287"/>
        <v>-</v>
      </c>
      <c r="DS159" s="27" t="str">
        <f t="shared" ca="1" si="287"/>
        <v>-</v>
      </c>
      <c r="DT159" s="27" t="str">
        <f t="shared" ca="1" si="287"/>
        <v>-</v>
      </c>
      <c r="DU159" s="27" t="str">
        <f t="shared" ca="1" si="287"/>
        <v>-</v>
      </c>
      <c r="DV159" s="27" t="b">
        <f t="shared" ca="1" si="288"/>
        <v>1</v>
      </c>
      <c r="DW159" s="27" t="str">
        <f t="shared" ca="1" si="288"/>
        <v>-</v>
      </c>
      <c r="DX159" s="27">
        <f t="shared" ca="1" si="288"/>
        <v>0.99</v>
      </c>
      <c r="DY159" s="27" t="str">
        <f t="shared" ca="1" si="288"/>
        <v>-</v>
      </c>
      <c r="DZ159" s="27" t="str">
        <f t="shared" ca="1" si="288"/>
        <v>-</v>
      </c>
      <c r="EA159" s="27" t="str">
        <f t="shared" ca="1" si="288"/>
        <v>-</v>
      </c>
      <c r="EB159" s="27" t="str">
        <f t="shared" ca="1" si="288"/>
        <v>-</v>
      </c>
      <c r="EC159" s="27">
        <f t="shared" ca="1" si="288"/>
        <v>1</v>
      </c>
      <c r="ED159" s="27">
        <f t="shared" ca="1" si="288"/>
        <v>0</v>
      </c>
      <c r="EE159" s="27">
        <f t="shared" ca="1" si="288"/>
        <v>1</v>
      </c>
      <c r="EF159" s="27">
        <f t="shared" ca="1" si="289"/>
        <v>1</v>
      </c>
      <c r="EG159" s="27">
        <f t="shared" ca="1" si="289"/>
        <v>0</v>
      </c>
      <c r="EH159" s="27" t="str">
        <f t="shared" ca="1" si="289"/>
        <v>-</v>
      </c>
      <c r="EI159" s="27" t="str">
        <f t="shared" ca="1" si="289"/>
        <v>-</v>
      </c>
      <c r="EJ159" s="27" t="str">
        <f t="shared" ca="1" si="289"/>
        <v>-</v>
      </c>
      <c r="EK159" s="27" t="str">
        <f t="shared" ca="1" si="289"/>
        <v>-</v>
      </c>
      <c r="EL159" s="27">
        <f t="shared" ca="1" si="289"/>
        <v>1</v>
      </c>
      <c r="EM159" s="27">
        <f t="shared" ca="1" si="289"/>
        <v>1</v>
      </c>
      <c r="EN159" s="27">
        <f t="shared" ca="1" si="289"/>
        <v>1</v>
      </c>
      <c r="EO159" s="27">
        <f t="shared" ca="1" si="289"/>
        <v>0</v>
      </c>
      <c r="EP159" s="27" t="str">
        <f t="shared" ca="1" si="289"/>
        <v>-</v>
      </c>
      <c r="EQ159" s="27" t="str">
        <f t="shared" ca="1" si="289"/>
        <v>-</v>
      </c>
      <c r="ER159" s="27">
        <f t="shared" ca="1" si="289"/>
        <v>0</v>
      </c>
      <c r="ES159" s="27">
        <f t="shared" ca="1" si="289"/>
        <v>0</v>
      </c>
      <c r="ET159" s="34">
        <v>0</v>
      </c>
    </row>
    <row r="160" spans="1:150" outlineLevel="3">
      <c r="A160" s="31">
        <f t="shared" si="230"/>
        <v>155</v>
      </c>
      <c r="B160" s="37">
        <f t="shared" ca="1" si="247"/>
        <v>104</v>
      </c>
      <c r="C160">
        <f t="shared" ca="1" si="248"/>
        <v>4</v>
      </c>
      <c r="D160" t="b">
        <f t="shared" ca="1" si="264"/>
        <v>1</v>
      </c>
      <c r="E160" t="b">
        <f t="shared" ca="1" si="264"/>
        <v>0</v>
      </c>
      <c r="F160" t="b">
        <f t="shared" ca="1" si="264"/>
        <v>1</v>
      </c>
      <c r="H160" s="47" t="str">
        <f ca="1">TEXT(LEFT(H159,2)+1,"00")&amp;MID(H159,3,FIND(" ",H159,4)-2)&amp;d.RegionName&amp;IF($CA160&lt;3,"M-M","Mat")&amp;IF($CF160=TRUE,"&amp;BBT","")&amp;IF($DX160&lt;&gt;0,"-mate EL","")&amp;IF($DM160," Aut","")&amp;IF($DN160," Win","")&amp;IF($DO160," Spr","")&amp;" Scan "&amp;$DP160&amp;" (F"&amp;3+IFERROR(1*$AP160,0)&amp;3+IFERROR(1*$AS160,0)&amp;"N"&amp;$AX160&amp;$AY160&amp;")"</f>
        <v>38 Cal CWM Mat-mate EL Aut Scan 1 (F33N14)</v>
      </c>
      <c r="I160" s="13" t="str">
        <f ca="1">IF(MATCH(H160,H$5:H160,0)=(COUNTA(H$5:H160)),"-","Dup")</f>
        <v>-</v>
      </c>
      <c r="J160" s="27" t="str">
        <f t="shared" ca="1" si="265"/>
        <v>-</v>
      </c>
      <c r="K160" s="27" t="str">
        <f t="shared" ca="1" si="265"/>
        <v>-</v>
      </c>
      <c r="L160" s="50" t="b">
        <f t="shared" ca="1" si="291"/>
        <v>1</v>
      </c>
      <c r="M160" s="50" t="str">
        <f t="shared" ca="1" si="291"/>
        <v>-</v>
      </c>
      <c r="N160" s="50" t="b">
        <f t="shared" ca="1" si="291"/>
        <v>1</v>
      </c>
      <c r="O160" s="50" t="b">
        <f t="shared" ca="1" si="291"/>
        <v>1</v>
      </c>
      <c r="P160" s="50" t="b">
        <f t="shared" ca="1" si="291"/>
        <v>1</v>
      </c>
      <c r="Q160" s="50">
        <f t="shared" ca="1" si="291"/>
        <v>0</v>
      </c>
      <c r="R160" s="50">
        <f t="shared" ca="1" si="291"/>
        <v>0</v>
      </c>
      <c r="S160" s="27" t="str">
        <f t="shared" ca="1" si="278"/>
        <v>-</v>
      </c>
      <c r="T160" s="27" t="str">
        <f t="shared" ca="1" si="278"/>
        <v>-</v>
      </c>
      <c r="U160" s="27">
        <f t="shared" ca="1" si="278"/>
        <v>1</v>
      </c>
      <c r="V160" s="27">
        <f t="shared" ca="1" si="278"/>
        <v>1</v>
      </c>
      <c r="W160" s="27">
        <f t="shared" ca="1" si="278"/>
        <v>1</v>
      </c>
      <c r="X160" s="27">
        <f t="shared" ca="1" si="278"/>
        <v>1</v>
      </c>
      <c r="Y160" s="27" t="str">
        <f t="shared" ca="1" si="278"/>
        <v>-</v>
      </c>
      <c r="Z160" s="27">
        <f t="shared" ca="1" si="278"/>
        <v>1</v>
      </c>
      <c r="AA160" s="27" t="str">
        <f t="shared" ca="1" si="278"/>
        <v>-</v>
      </c>
      <c r="AB160" s="27" t="str">
        <f t="shared" ca="1" si="278"/>
        <v>-</v>
      </c>
      <c r="AC160" s="27">
        <f t="shared" ca="1" si="279"/>
        <v>1</v>
      </c>
      <c r="AD160" s="27">
        <f t="shared" ca="1" si="279"/>
        <v>1</v>
      </c>
      <c r="AE160" s="27" t="str">
        <f t="shared" ca="1" si="279"/>
        <v>-</v>
      </c>
      <c r="AF160" s="27" t="str">
        <f t="shared" ca="1" si="279"/>
        <v>-</v>
      </c>
      <c r="AG160" s="27" t="str">
        <f t="shared" ca="1" si="279"/>
        <v>-</v>
      </c>
      <c r="AH160" s="27" t="str">
        <f t="shared" ca="1" si="279"/>
        <v>-</v>
      </c>
      <c r="AI160" s="27" t="str">
        <f t="shared" ca="1" si="279"/>
        <v>-</v>
      </c>
      <c r="AJ160" s="27" t="str">
        <f t="shared" ca="1" si="279"/>
        <v>-</v>
      </c>
      <c r="AK160" s="27" t="str">
        <f t="shared" ca="1" si="279"/>
        <v>-</v>
      </c>
      <c r="AL160" s="27" t="str">
        <f t="shared" ca="1" si="279"/>
        <v>-</v>
      </c>
      <c r="AM160" s="27" t="str">
        <f t="shared" ca="1" si="280"/>
        <v>-</v>
      </c>
      <c r="AN160" s="27" t="str">
        <f t="shared" ca="1" si="280"/>
        <v>-</v>
      </c>
      <c r="AO160" s="27" t="str">
        <f t="shared" ca="1" si="280"/>
        <v>-</v>
      </c>
      <c r="AP160" s="27" t="str">
        <f t="shared" ca="1" si="280"/>
        <v>-</v>
      </c>
      <c r="AQ160" s="27" t="str">
        <f t="shared" ca="1" si="280"/>
        <v>-</v>
      </c>
      <c r="AR160" s="27" t="str">
        <f t="shared" ca="1" si="280"/>
        <v>-</v>
      </c>
      <c r="AS160" s="27" t="str">
        <f t="shared" ca="1" si="280"/>
        <v>-</v>
      </c>
      <c r="AT160" s="27" t="str">
        <f t="shared" ca="1" si="280"/>
        <v>-</v>
      </c>
      <c r="AU160" s="27" t="str">
        <f t="shared" ca="1" si="280"/>
        <v>-</v>
      </c>
      <c r="AV160" s="27" t="str">
        <f t="shared" ca="1" si="280"/>
        <v>-</v>
      </c>
      <c r="AW160" s="27" t="str">
        <f t="shared" ca="1" si="280"/>
        <v>-</v>
      </c>
      <c r="AX160" s="50">
        <f t="shared" ca="1" si="290"/>
        <v>1</v>
      </c>
      <c r="AY160" s="50">
        <f t="shared" ca="1" si="290"/>
        <v>4</v>
      </c>
      <c r="AZ160" s="50">
        <f t="shared" ca="1" si="290"/>
        <v>0</v>
      </c>
      <c r="BA160" s="50" t="str">
        <f t="shared" ca="1" si="290"/>
        <v>-</v>
      </c>
      <c r="BB160" s="50" t="str">
        <f t="shared" ca="1" si="290"/>
        <v>-</v>
      </c>
      <c r="BC160" s="50" t="str">
        <f t="shared" ca="1" si="290"/>
        <v>-</v>
      </c>
      <c r="BD160" s="50" t="str">
        <f t="shared" ca="1" si="290"/>
        <v>-</v>
      </c>
      <c r="BE160" s="50" t="str">
        <f t="shared" ca="1" si="290"/>
        <v>-</v>
      </c>
      <c r="BF160" s="50" t="str">
        <f t="shared" ca="1" si="290"/>
        <v>-</v>
      </c>
      <c r="BG160" s="50" t="str">
        <f t="shared" ca="1" si="290"/>
        <v>-</v>
      </c>
      <c r="BH160" s="27">
        <f t="shared" ca="1" si="281"/>
        <v>0.1</v>
      </c>
      <c r="BI160" s="27">
        <f t="shared" ca="1" si="281"/>
        <v>0.5</v>
      </c>
      <c r="BJ160" s="27">
        <f t="shared" ca="1" si="281"/>
        <v>-0.4</v>
      </c>
      <c r="BK160" s="27">
        <f t="shared" ca="1" si="281"/>
        <v>1</v>
      </c>
      <c r="BL160" s="27" t="str">
        <f t="shared" ca="1" si="281"/>
        <v>-</v>
      </c>
      <c r="BM160" s="27" t="str">
        <f t="shared" ca="1" si="281"/>
        <v>-</v>
      </c>
      <c r="BN160" s="27">
        <f t="shared" ca="1" si="282"/>
        <v>12</v>
      </c>
      <c r="BO160" s="27">
        <f t="shared" ca="1" si="282"/>
        <v>12</v>
      </c>
      <c r="BP160" s="27">
        <f t="shared" ca="1" si="282"/>
        <v>144</v>
      </c>
      <c r="BQ160" s="27">
        <f t="shared" ca="1" si="282"/>
        <v>144</v>
      </c>
      <c r="BR160" s="27" t="str">
        <f t="shared" ca="1" si="282"/>
        <v>-</v>
      </c>
      <c r="BS160" s="27" t="str">
        <f t="shared" ca="1" si="282"/>
        <v>-</v>
      </c>
      <c r="BT160" s="27" t="str">
        <f t="shared" ca="1" si="282"/>
        <v>-</v>
      </c>
      <c r="BU160" s="27" t="str">
        <f t="shared" ca="1" si="282"/>
        <v>-</v>
      </c>
      <c r="BV160" s="27" t="str">
        <f t="shared" ca="1" si="282"/>
        <v>-</v>
      </c>
      <c r="BW160" s="27" t="str">
        <f t="shared" ca="1" si="282"/>
        <v>-</v>
      </c>
      <c r="BX160" s="27" t="str">
        <f t="shared" ca="1" si="283"/>
        <v>-</v>
      </c>
      <c r="BY160" s="27" t="str">
        <f t="shared" ca="1" si="283"/>
        <v>-</v>
      </c>
      <c r="BZ160" s="27" t="str">
        <f t="shared" ca="1" si="283"/>
        <v>-</v>
      </c>
      <c r="CA160" s="27">
        <f t="shared" ca="1" si="283"/>
        <v>5</v>
      </c>
      <c r="CB160" s="27" t="str">
        <f t="shared" ca="1" si="283"/>
        <v>-</v>
      </c>
      <c r="CC160" s="27" t="str">
        <f t="shared" ca="1" si="283"/>
        <v>-</v>
      </c>
      <c r="CD160" s="27" t="str">
        <f t="shared" ca="1" si="283"/>
        <v>-</v>
      </c>
      <c r="CE160" s="27" t="str">
        <f t="shared" ca="1" si="283"/>
        <v>-</v>
      </c>
      <c r="CF160" s="27" t="str">
        <f t="shared" ca="1" si="283"/>
        <v>-</v>
      </c>
      <c r="CG160" s="27" t="str">
        <f t="shared" ca="1" si="283"/>
        <v>-</v>
      </c>
      <c r="CH160" s="27">
        <f t="shared" ca="1" si="284"/>
        <v>0</v>
      </c>
      <c r="CI160" s="27" t="str">
        <f t="shared" ca="1" si="284"/>
        <v>-</v>
      </c>
      <c r="CJ160" s="27">
        <f t="shared" ca="1" si="284"/>
        <v>1</v>
      </c>
      <c r="CK160" s="27">
        <f t="shared" ca="1" si="284"/>
        <v>0</v>
      </c>
      <c r="CL160" s="27">
        <f t="shared" ca="1" si="284"/>
        <v>1</v>
      </c>
      <c r="CM160" s="27">
        <f t="shared" ca="1" si="284"/>
        <v>1</v>
      </c>
      <c r="CN160" s="27">
        <f t="shared" ca="1" si="284"/>
        <v>1</v>
      </c>
      <c r="CO160" s="27">
        <f t="shared" ca="1" si="284"/>
        <v>0</v>
      </c>
      <c r="CP160" s="27">
        <f t="shared" ca="1" si="284"/>
        <v>0</v>
      </c>
      <c r="CQ160" s="27">
        <f t="shared" ca="1" si="284"/>
        <v>0</v>
      </c>
      <c r="CR160" s="27">
        <f t="shared" ca="1" si="285"/>
        <v>-1.29</v>
      </c>
      <c r="CS160" s="27">
        <f t="shared" ca="1" si="285"/>
        <v>0.95</v>
      </c>
      <c r="CT160" s="27">
        <f t="shared" ca="1" si="285"/>
        <v>-1.67</v>
      </c>
      <c r="CU160" s="27">
        <f t="shared" ca="1" si="285"/>
        <v>0.05</v>
      </c>
      <c r="CV160" s="27">
        <f t="shared" ca="1" si="285"/>
        <v>0.22</v>
      </c>
      <c r="CW160" s="27">
        <f t="shared" ca="1" si="285"/>
        <v>-0.37</v>
      </c>
      <c r="CX160" s="27">
        <f t="shared" ca="1" si="285"/>
        <v>0</v>
      </c>
      <c r="CY160" s="27">
        <f t="shared" ca="1" si="285"/>
        <v>1</v>
      </c>
      <c r="CZ160" s="27">
        <f t="shared" ca="1" si="285"/>
        <v>0</v>
      </c>
      <c r="DA160" s="27">
        <f t="shared" ca="1" si="285"/>
        <v>0</v>
      </c>
      <c r="DB160" s="27">
        <f t="shared" ca="1" si="286"/>
        <v>0</v>
      </c>
      <c r="DC160" s="27">
        <f t="shared" ca="1" si="286"/>
        <v>0</v>
      </c>
      <c r="DD160" s="27">
        <f t="shared" ca="1" si="286"/>
        <v>0</v>
      </c>
      <c r="DE160" s="27">
        <f t="shared" ca="1" si="286"/>
        <v>0</v>
      </c>
      <c r="DF160" s="27">
        <f t="shared" ca="1" si="286"/>
        <v>0</v>
      </c>
      <c r="DG160" s="27" t="str">
        <f t="shared" ca="1" si="286"/>
        <v>-</v>
      </c>
      <c r="DH160" s="27" t="str">
        <f t="shared" ca="1" si="286"/>
        <v>-</v>
      </c>
      <c r="DI160" s="27" t="str">
        <f t="shared" ca="1" si="286"/>
        <v>-</v>
      </c>
      <c r="DJ160" s="27" t="str">
        <f t="shared" ca="1" si="286"/>
        <v>-</v>
      </c>
      <c r="DK160" s="27" t="str">
        <f t="shared" ca="1" si="286"/>
        <v>-</v>
      </c>
      <c r="DL160" s="27" t="str">
        <f t="shared" ca="1" si="287"/>
        <v>-</v>
      </c>
      <c r="DM160" s="27" t="b">
        <f t="shared" ca="1" si="287"/>
        <v>1</v>
      </c>
      <c r="DN160" s="27" t="b">
        <f t="shared" ca="1" si="287"/>
        <v>0</v>
      </c>
      <c r="DO160" s="27" t="b">
        <f t="shared" ca="1" si="287"/>
        <v>0</v>
      </c>
      <c r="DP160" s="27">
        <f t="shared" ca="1" si="287"/>
        <v>1</v>
      </c>
      <c r="DQ160" s="27" t="str">
        <f t="shared" ca="1" si="287"/>
        <v>-</v>
      </c>
      <c r="DR160" s="27" t="str">
        <f t="shared" ca="1" si="287"/>
        <v>-</v>
      </c>
      <c r="DS160" s="27" t="str">
        <f t="shared" ca="1" si="287"/>
        <v>-</v>
      </c>
      <c r="DT160" s="27" t="str">
        <f t="shared" ca="1" si="287"/>
        <v>-</v>
      </c>
      <c r="DU160" s="27" t="str">
        <f t="shared" ca="1" si="287"/>
        <v>-</v>
      </c>
      <c r="DV160" s="27" t="b">
        <f t="shared" ca="1" si="288"/>
        <v>1</v>
      </c>
      <c r="DW160" s="27" t="str">
        <f t="shared" ca="1" si="288"/>
        <v>-</v>
      </c>
      <c r="DX160" s="27">
        <f t="shared" ca="1" si="288"/>
        <v>0.99</v>
      </c>
      <c r="DY160" s="27" t="str">
        <f t="shared" ca="1" si="288"/>
        <v>-</v>
      </c>
      <c r="DZ160" s="27" t="str">
        <f t="shared" ca="1" si="288"/>
        <v>-</v>
      </c>
      <c r="EA160" s="27" t="str">
        <f t="shared" ca="1" si="288"/>
        <v>-</v>
      </c>
      <c r="EB160" s="27" t="str">
        <f t="shared" ca="1" si="288"/>
        <v>-</v>
      </c>
      <c r="EC160" s="27">
        <f t="shared" ca="1" si="288"/>
        <v>1</v>
      </c>
      <c r="ED160" s="27">
        <f t="shared" ca="1" si="288"/>
        <v>0</v>
      </c>
      <c r="EE160" s="27">
        <f t="shared" ca="1" si="288"/>
        <v>1</v>
      </c>
      <c r="EF160" s="27">
        <f t="shared" ca="1" si="289"/>
        <v>1</v>
      </c>
      <c r="EG160" s="27">
        <f t="shared" ca="1" si="289"/>
        <v>0</v>
      </c>
      <c r="EH160" s="27" t="str">
        <f t="shared" ca="1" si="289"/>
        <v>-</v>
      </c>
      <c r="EI160" s="27" t="str">
        <f t="shared" ca="1" si="289"/>
        <v>-</v>
      </c>
      <c r="EJ160" s="27" t="str">
        <f t="shared" ca="1" si="289"/>
        <v>-</v>
      </c>
      <c r="EK160" s="27" t="str">
        <f t="shared" ca="1" si="289"/>
        <v>-</v>
      </c>
      <c r="EL160" s="27">
        <f t="shared" ca="1" si="289"/>
        <v>1</v>
      </c>
      <c r="EM160" s="27">
        <f t="shared" ca="1" si="289"/>
        <v>1</v>
      </c>
      <c r="EN160" s="27">
        <f t="shared" ca="1" si="289"/>
        <v>1</v>
      </c>
      <c r="EO160" s="27">
        <f t="shared" ca="1" si="289"/>
        <v>0</v>
      </c>
      <c r="EP160" s="27" t="str">
        <f t="shared" ca="1" si="289"/>
        <v>-</v>
      </c>
      <c r="EQ160" s="27" t="str">
        <f t="shared" ca="1" si="289"/>
        <v>-</v>
      </c>
      <c r="ER160" s="27">
        <f t="shared" ca="1" si="289"/>
        <v>0</v>
      </c>
      <c r="ES160" s="27">
        <f t="shared" ca="1" si="289"/>
        <v>0</v>
      </c>
      <c r="ET160" s="34">
        <v>0</v>
      </c>
    </row>
    <row r="161" spans="1:150" outlineLevel="3">
      <c r="A161" s="31">
        <f t="shared" si="230"/>
        <v>156</v>
      </c>
      <c r="B161" s="37">
        <f t="shared" ca="1" si="247"/>
        <v>105</v>
      </c>
      <c r="C161">
        <f t="shared" ca="1" si="248"/>
        <v>4</v>
      </c>
      <c r="D161" t="b">
        <f t="shared" ca="1" si="264"/>
        <v>1</v>
      </c>
      <c r="E161" t="b">
        <f t="shared" ca="1" si="264"/>
        <v>0</v>
      </c>
      <c r="F161" t="b">
        <f t="shared" ca="1" si="264"/>
        <v>1</v>
      </c>
      <c r="H161" s="47" t="str">
        <f ca="1">TEXT(LEFT(H160,2)+1,"00")&amp;MID(H160,3,FIND(" ",H160,4)-2)&amp;d.RegionName&amp;IF($CA161&lt;3,"M-M","Mat")&amp;IF($CF161=TRUE,"&amp;BBT","")&amp;IF($DX161&lt;&gt;0,"-mate EL","")&amp;IF($DM161," Aut","")&amp;IF($DN161," Win","")&amp;IF($DO161," Spr","")&amp;" Scan "&amp;$DP161&amp;" (F"&amp;3+IFERROR(1*$AP161,0)&amp;3+IFERROR(1*$AS161,0)&amp;"N"&amp;$AX161&amp;$AY161&amp;")"</f>
        <v>39 Cal CWM Mat-mate EL Aut Scan 0 (F33N14)</v>
      </c>
      <c r="I161" s="13" t="str">
        <f ca="1">IF(MATCH(H161,H$5:H161,0)=(COUNTA(H$5:H161)),"-","Dup")</f>
        <v>-</v>
      </c>
      <c r="J161" s="27" t="str">
        <f t="shared" ca="1" si="265"/>
        <v>-</v>
      </c>
      <c r="K161" s="27" t="str">
        <f t="shared" ca="1" si="265"/>
        <v>-</v>
      </c>
      <c r="L161" s="50" t="b">
        <f t="shared" ca="1" si="291"/>
        <v>1</v>
      </c>
      <c r="M161" s="50" t="str">
        <f t="shared" ca="1" si="291"/>
        <v>-</v>
      </c>
      <c r="N161" s="50" t="b">
        <f t="shared" ca="1" si="291"/>
        <v>1</v>
      </c>
      <c r="O161" s="50" t="b">
        <f t="shared" ca="1" si="291"/>
        <v>1</v>
      </c>
      <c r="P161" s="50" t="b">
        <f t="shared" ca="1" si="291"/>
        <v>1</v>
      </c>
      <c r="Q161" s="50">
        <f t="shared" ca="1" si="291"/>
        <v>0</v>
      </c>
      <c r="R161" s="50">
        <f t="shared" ca="1" si="291"/>
        <v>0</v>
      </c>
      <c r="S161" s="27" t="str">
        <f t="shared" ca="1" si="278"/>
        <v>-</v>
      </c>
      <c r="T161" s="27" t="str">
        <f t="shared" ca="1" si="278"/>
        <v>-</v>
      </c>
      <c r="U161" s="27">
        <f t="shared" ca="1" si="278"/>
        <v>1</v>
      </c>
      <c r="V161" s="27">
        <f t="shared" ca="1" si="278"/>
        <v>1</v>
      </c>
      <c r="W161" s="27">
        <f t="shared" ca="1" si="278"/>
        <v>1</v>
      </c>
      <c r="X161" s="27">
        <f t="shared" ca="1" si="278"/>
        <v>1</v>
      </c>
      <c r="Y161" s="27" t="str">
        <f t="shared" ca="1" si="278"/>
        <v>-</v>
      </c>
      <c r="Z161" s="27">
        <f t="shared" ca="1" si="278"/>
        <v>1</v>
      </c>
      <c r="AA161" s="27" t="str">
        <f t="shared" ca="1" si="278"/>
        <v>-</v>
      </c>
      <c r="AB161" s="27" t="str">
        <f t="shared" ca="1" si="278"/>
        <v>-</v>
      </c>
      <c r="AC161" s="27">
        <f t="shared" ca="1" si="279"/>
        <v>1</v>
      </c>
      <c r="AD161" s="27">
        <f t="shared" ca="1" si="279"/>
        <v>1</v>
      </c>
      <c r="AE161" s="27" t="str">
        <f t="shared" ca="1" si="279"/>
        <v>-</v>
      </c>
      <c r="AF161" s="27" t="str">
        <f t="shared" ca="1" si="279"/>
        <v>-</v>
      </c>
      <c r="AG161" s="27" t="str">
        <f t="shared" ca="1" si="279"/>
        <v>-</v>
      </c>
      <c r="AH161" s="27" t="str">
        <f t="shared" ca="1" si="279"/>
        <v>-</v>
      </c>
      <c r="AI161" s="27" t="str">
        <f t="shared" ca="1" si="279"/>
        <v>-</v>
      </c>
      <c r="AJ161" s="27" t="str">
        <f t="shared" ca="1" si="279"/>
        <v>-</v>
      </c>
      <c r="AK161" s="27" t="str">
        <f t="shared" ca="1" si="279"/>
        <v>-</v>
      </c>
      <c r="AL161" s="27" t="str">
        <f t="shared" ca="1" si="279"/>
        <v>-</v>
      </c>
      <c r="AM161" s="27" t="str">
        <f t="shared" ca="1" si="280"/>
        <v>-</v>
      </c>
      <c r="AN161" s="27" t="str">
        <f t="shared" ca="1" si="280"/>
        <v>-</v>
      </c>
      <c r="AO161" s="27" t="str">
        <f t="shared" ca="1" si="280"/>
        <v>-</v>
      </c>
      <c r="AP161" s="27" t="str">
        <f t="shared" ca="1" si="280"/>
        <v>-</v>
      </c>
      <c r="AQ161" s="27" t="str">
        <f t="shared" ca="1" si="280"/>
        <v>-</v>
      </c>
      <c r="AR161" s="27" t="str">
        <f t="shared" ca="1" si="280"/>
        <v>-</v>
      </c>
      <c r="AS161" s="27" t="str">
        <f t="shared" ca="1" si="280"/>
        <v>-</v>
      </c>
      <c r="AT161" s="27" t="str">
        <f t="shared" ca="1" si="280"/>
        <v>-</v>
      </c>
      <c r="AU161" s="27" t="str">
        <f t="shared" ca="1" si="280"/>
        <v>-</v>
      </c>
      <c r="AV161" s="27" t="str">
        <f t="shared" ca="1" si="280"/>
        <v>-</v>
      </c>
      <c r="AW161" s="27" t="str">
        <f t="shared" ca="1" si="280"/>
        <v>-</v>
      </c>
      <c r="AX161" s="50">
        <f t="shared" ca="1" si="290"/>
        <v>1</v>
      </c>
      <c r="AY161" s="50">
        <f t="shared" ca="1" si="290"/>
        <v>4</v>
      </c>
      <c r="AZ161" s="50">
        <f t="shared" ca="1" si="290"/>
        <v>0</v>
      </c>
      <c r="BA161" s="50" t="str">
        <f t="shared" ca="1" si="290"/>
        <v>-</v>
      </c>
      <c r="BB161" s="50" t="str">
        <f t="shared" ca="1" si="290"/>
        <v>-</v>
      </c>
      <c r="BC161" s="50" t="str">
        <f t="shared" ca="1" si="290"/>
        <v>-</v>
      </c>
      <c r="BD161" s="50" t="str">
        <f t="shared" ca="1" si="290"/>
        <v>-</v>
      </c>
      <c r="BE161" s="50" t="str">
        <f t="shared" ca="1" si="290"/>
        <v>-</v>
      </c>
      <c r="BF161" s="50" t="str">
        <f t="shared" ca="1" si="290"/>
        <v>-</v>
      </c>
      <c r="BG161" s="50" t="str">
        <f t="shared" ca="1" si="290"/>
        <v>-</v>
      </c>
      <c r="BH161" s="27">
        <f t="shared" ca="1" si="281"/>
        <v>0.1</v>
      </c>
      <c r="BI161" s="27">
        <f t="shared" ca="1" si="281"/>
        <v>0.5</v>
      </c>
      <c r="BJ161" s="27">
        <f t="shared" ca="1" si="281"/>
        <v>-0.4</v>
      </c>
      <c r="BK161" s="27">
        <f t="shared" ca="1" si="281"/>
        <v>1</v>
      </c>
      <c r="BL161" s="27" t="str">
        <f t="shared" ca="1" si="281"/>
        <v>-</v>
      </c>
      <c r="BM161" s="27" t="str">
        <f t="shared" ca="1" si="281"/>
        <v>-</v>
      </c>
      <c r="BN161" s="27">
        <f t="shared" ca="1" si="282"/>
        <v>12</v>
      </c>
      <c r="BO161" s="27">
        <f t="shared" ca="1" si="282"/>
        <v>12</v>
      </c>
      <c r="BP161" s="27">
        <f t="shared" ca="1" si="282"/>
        <v>144</v>
      </c>
      <c r="BQ161" s="27">
        <f t="shared" ca="1" si="282"/>
        <v>144</v>
      </c>
      <c r="BR161" s="27" t="str">
        <f t="shared" ca="1" si="282"/>
        <v>-</v>
      </c>
      <c r="BS161" s="27" t="str">
        <f t="shared" ca="1" si="282"/>
        <v>-</v>
      </c>
      <c r="BT161" s="27" t="str">
        <f t="shared" ca="1" si="282"/>
        <v>-</v>
      </c>
      <c r="BU161" s="27" t="str">
        <f t="shared" ca="1" si="282"/>
        <v>-</v>
      </c>
      <c r="BV161" s="27" t="str">
        <f t="shared" ca="1" si="282"/>
        <v>-</v>
      </c>
      <c r="BW161" s="27" t="str">
        <f t="shared" ca="1" si="282"/>
        <v>-</v>
      </c>
      <c r="BX161" s="27" t="str">
        <f t="shared" ca="1" si="283"/>
        <v>-</v>
      </c>
      <c r="BY161" s="27" t="str">
        <f t="shared" ca="1" si="283"/>
        <v>-</v>
      </c>
      <c r="BZ161" s="27" t="str">
        <f t="shared" ca="1" si="283"/>
        <v>-</v>
      </c>
      <c r="CA161" s="27">
        <f t="shared" ca="1" si="283"/>
        <v>5</v>
      </c>
      <c r="CB161" s="27" t="str">
        <f t="shared" ca="1" si="283"/>
        <v>-</v>
      </c>
      <c r="CC161" s="27" t="str">
        <f t="shared" ca="1" si="283"/>
        <v>-</v>
      </c>
      <c r="CD161" s="27" t="str">
        <f t="shared" ca="1" si="283"/>
        <v>-</v>
      </c>
      <c r="CE161" s="27" t="str">
        <f t="shared" ca="1" si="283"/>
        <v>-</v>
      </c>
      <c r="CF161" s="27" t="str">
        <f t="shared" ca="1" si="283"/>
        <v>-</v>
      </c>
      <c r="CG161" s="27" t="str">
        <f t="shared" ca="1" si="283"/>
        <v>-</v>
      </c>
      <c r="CH161" s="27">
        <f t="shared" ca="1" si="284"/>
        <v>0</v>
      </c>
      <c r="CI161" s="27" t="str">
        <f t="shared" ca="1" si="284"/>
        <v>-</v>
      </c>
      <c r="CJ161" s="27">
        <f t="shared" ca="1" si="284"/>
        <v>1</v>
      </c>
      <c r="CK161" s="27">
        <f t="shared" ca="1" si="284"/>
        <v>0</v>
      </c>
      <c r="CL161" s="27">
        <f t="shared" ca="1" si="284"/>
        <v>1</v>
      </c>
      <c r="CM161" s="27">
        <f t="shared" ca="1" si="284"/>
        <v>1</v>
      </c>
      <c r="CN161" s="27">
        <f t="shared" ca="1" si="284"/>
        <v>1</v>
      </c>
      <c r="CO161" s="27">
        <f t="shared" ca="1" si="284"/>
        <v>0</v>
      </c>
      <c r="CP161" s="27">
        <f t="shared" ca="1" si="284"/>
        <v>0</v>
      </c>
      <c r="CQ161" s="27">
        <f t="shared" ca="1" si="284"/>
        <v>0</v>
      </c>
      <c r="CR161" s="27">
        <f t="shared" ca="1" si="285"/>
        <v>-1.29</v>
      </c>
      <c r="CS161" s="27">
        <f t="shared" ca="1" si="285"/>
        <v>0.95</v>
      </c>
      <c r="CT161" s="27">
        <f t="shared" ca="1" si="285"/>
        <v>-1.67</v>
      </c>
      <c r="CU161" s="27">
        <f t="shared" ca="1" si="285"/>
        <v>0.05</v>
      </c>
      <c r="CV161" s="27">
        <f t="shared" ca="1" si="285"/>
        <v>0.22</v>
      </c>
      <c r="CW161" s="27">
        <f t="shared" ca="1" si="285"/>
        <v>-0.37</v>
      </c>
      <c r="CX161" s="27">
        <f t="shared" ca="1" si="285"/>
        <v>0</v>
      </c>
      <c r="CY161" s="27">
        <f t="shared" ca="1" si="285"/>
        <v>1</v>
      </c>
      <c r="CZ161" s="27">
        <f t="shared" ca="1" si="285"/>
        <v>0</v>
      </c>
      <c r="DA161" s="27">
        <f t="shared" ca="1" si="285"/>
        <v>0</v>
      </c>
      <c r="DB161" s="27">
        <f t="shared" ca="1" si="286"/>
        <v>0</v>
      </c>
      <c r="DC161" s="27">
        <f t="shared" ca="1" si="286"/>
        <v>0</v>
      </c>
      <c r="DD161" s="27">
        <f t="shared" ca="1" si="286"/>
        <v>0</v>
      </c>
      <c r="DE161" s="27">
        <f t="shared" ca="1" si="286"/>
        <v>0</v>
      </c>
      <c r="DF161" s="27">
        <f t="shared" ca="1" si="286"/>
        <v>0</v>
      </c>
      <c r="DG161" s="27" t="str">
        <f t="shared" ca="1" si="286"/>
        <v>-</v>
      </c>
      <c r="DH161" s="27" t="str">
        <f t="shared" ca="1" si="286"/>
        <v>-</v>
      </c>
      <c r="DI161" s="27" t="str">
        <f t="shared" ca="1" si="286"/>
        <v>-</v>
      </c>
      <c r="DJ161" s="27" t="str">
        <f t="shared" ca="1" si="286"/>
        <v>-</v>
      </c>
      <c r="DK161" s="27" t="str">
        <f t="shared" ca="1" si="286"/>
        <v>-</v>
      </c>
      <c r="DL161" s="27" t="str">
        <f t="shared" ca="1" si="287"/>
        <v>-</v>
      </c>
      <c r="DM161" s="27" t="b">
        <f t="shared" ca="1" si="287"/>
        <v>1</v>
      </c>
      <c r="DN161" s="27" t="b">
        <f t="shared" ca="1" si="287"/>
        <v>0</v>
      </c>
      <c r="DO161" s="27" t="b">
        <f t="shared" ca="1" si="287"/>
        <v>0</v>
      </c>
      <c r="DP161" s="27">
        <f t="shared" ca="1" si="287"/>
        <v>0</v>
      </c>
      <c r="DQ161" s="27" t="str">
        <f t="shared" ca="1" si="287"/>
        <v>-</v>
      </c>
      <c r="DR161" s="27" t="str">
        <f t="shared" ca="1" si="287"/>
        <v>-</v>
      </c>
      <c r="DS161" s="27" t="str">
        <f t="shared" ca="1" si="287"/>
        <v>-</v>
      </c>
      <c r="DT161" s="27" t="str">
        <f t="shared" ca="1" si="287"/>
        <v>-</v>
      </c>
      <c r="DU161" s="27" t="str">
        <f t="shared" ca="1" si="287"/>
        <v>-</v>
      </c>
      <c r="DV161" s="27" t="b">
        <f t="shared" ca="1" si="288"/>
        <v>1</v>
      </c>
      <c r="DW161" s="27" t="str">
        <f t="shared" ca="1" si="288"/>
        <v>-</v>
      </c>
      <c r="DX161" s="27">
        <f t="shared" ca="1" si="288"/>
        <v>0.99</v>
      </c>
      <c r="DY161" s="27" t="str">
        <f t="shared" ca="1" si="288"/>
        <v>-</v>
      </c>
      <c r="DZ161" s="27" t="str">
        <f t="shared" ca="1" si="288"/>
        <v>-</v>
      </c>
      <c r="EA161" s="27" t="str">
        <f t="shared" ca="1" si="288"/>
        <v>-</v>
      </c>
      <c r="EB161" s="27" t="str">
        <f t="shared" ca="1" si="288"/>
        <v>-</v>
      </c>
      <c r="EC161" s="27">
        <f t="shared" ca="1" si="288"/>
        <v>1</v>
      </c>
      <c r="ED161" s="27">
        <f t="shared" ca="1" si="288"/>
        <v>0</v>
      </c>
      <c r="EE161" s="27">
        <f t="shared" ca="1" si="288"/>
        <v>1</v>
      </c>
      <c r="EF161" s="27">
        <f t="shared" ca="1" si="289"/>
        <v>1</v>
      </c>
      <c r="EG161" s="27">
        <f t="shared" ca="1" si="289"/>
        <v>0</v>
      </c>
      <c r="EH161" s="27" t="str">
        <f t="shared" ca="1" si="289"/>
        <v>-</v>
      </c>
      <c r="EI161" s="27" t="str">
        <f t="shared" ca="1" si="289"/>
        <v>-</v>
      </c>
      <c r="EJ161" s="27" t="str">
        <f t="shared" ca="1" si="289"/>
        <v>-</v>
      </c>
      <c r="EK161" s="27" t="str">
        <f t="shared" ca="1" si="289"/>
        <v>-</v>
      </c>
      <c r="EL161" s="27">
        <f t="shared" ca="1" si="289"/>
        <v>1</v>
      </c>
      <c r="EM161" s="27">
        <f t="shared" ca="1" si="289"/>
        <v>1</v>
      </c>
      <c r="EN161" s="27">
        <f t="shared" ca="1" si="289"/>
        <v>1</v>
      </c>
      <c r="EO161" s="27">
        <f t="shared" ca="1" si="289"/>
        <v>0</v>
      </c>
      <c r="EP161" s="27" t="str">
        <f t="shared" ca="1" si="289"/>
        <v>-</v>
      </c>
      <c r="EQ161" s="27" t="str">
        <f t="shared" ca="1" si="289"/>
        <v>-</v>
      </c>
      <c r="ER161" s="27">
        <f t="shared" ca="1" si="289"/>
        <v>0</v>
      </c>
      <c r="ES161" s="27">
        <f t="shared" ca="1" si="289"/>
        <v>0</v>
      </c>
      <c r="ET161" s="34">
        <v>0</v>
      </c>
    </row>
    <row r="162" spans="1:150" outlineLevel="3">
      <c r="A162" s="31">
        <f t="shared" si="230"/>
        <v>157</v>
      </c>
      <c r="B162" s="37">
        <f t="shared" ca="1" si="247"/>
        <v>106</v>
      </c>
      <c r="C162">
        <f t="shared" ca="1" si="248"/>
        <v>4</v>
      </c>
      <c r="D162" t="b">
        <f t="shared" ref="D162:F169" ca="1" si="292">OFFSET(D$5,$B162,0)</f>
        <v>0</v>
      </c>
      <c r="E162" t="b">
        <f t="shared" ca="1" si="292"/>
        <v>0</v>
      </c>
      <c r="F162" t="b">
        <f t="shared" ca="1" si="292"/>
        <v>0</v>
      </c>
      <c r="H162" s="47" t="str">
        <f ca="1">TEXT(LEFT(H161,2)+1,"00")&amp;MID(H161,3,FIND(" ",H161,4)-2)&amp;d.RegionName&amp;IF($CA162&lt;3,"M-M","Mat")&amp;IF($CF162=TRUE,"&amp;BBT","")&amp;IF($DX162&lt;&gt;0,"-mate EL","")&amp;IF($DM162," Aut","")&amp;IF($DN162," Win","")&amp;IF($DO162," Spr","")&amp;" Scan "&amp;$DP162&amp;" (F"&amp;3+IFERROR(1*$AP162,0)&amp;3+IFERROR(1*$AS162,0)&amp;"N"&amp;$AX162&amp;$AY162&amp;")"</f>
        <v>40 Cal CWM Mat-mate EL Win Scan 3 (F33N14)</v>
      </c>
      <c r="I162" s="13" t="str">
        <f ca="1">IF(MATCH(H162,H$5:H162,0)=(COUNTA(H$5:H162)),"-","Dup")</f>
        <v>-</v>
      </c>
      <c r="J162" s="27" t="str">
        <f t="shared" ref="J162:K169" ca="1" si="293">OFFSET(J$5,$B162,0)</f>
        <v>-</v>
      </c>
      <c r="K162" s="27" t="str">
        <f t="shared" ca="1" si="293"/>
        <v>-</v>
      </c>
      <c r="L162" s="50" t="b">
        <f t="shared" ca="1" si="291"/>
        <v>1</v>
      </c>
      <c r="M162" s="50" t="str">
        <f t="shared" ca="1" si="291"/>
        <v>-</v>
      </c>
      <c r="N162" s="50" t="b">
        <f t="shared" ca="1" si="291"/>
        <v>1</v>
      </c>
      <c r="O162" s="50" t="b">
        <f t="shared" ca="1" si="291"/>
        <v>1</v>
      </c>
      <c r="P162" s="50" t="b">
        <f t="shared" ca="1" si="291"/>
        <v>1</v>
      </c>
      <c r="Q162" s="50">
        <f t="shared" ca="1" si="291"/>
        <v>0</v>
      </c>
      <c r="R162" s="50">
        <f t="shared" ca="1" si="291"/>
        <v>0</v>
      </c>
      <c r="S162" s="27" t="str">
        <f t="shared" ref="S162:AB169" ca="1" si="294">OFFSET(S$5,$B162,0)</f>
        <v>-</v>
      </c>
      <c r="T162" s="27" t="str">
        <f t="shared" ca="1" si="294"/>
        <v>-</v>
      </c>
      <c r="U162" s="27">
        <f t="shared" ca="1" si="294"/>
        <v>1</v>
      </c>
      <c r="V162" s="27">
        <f t="shared" ca="1" si="294"/>
        <v>1</v>
      </c>
      <c r="W162" s="27">
        <f t="shared" ca="1" si="294"/>
        <v>1</v>
      </c>
      <c r="X162" s="27">
        <f t="shared" ca="1" si="294"/>
        <v>1</v>
      </c>
      <c r="Y162" s="27" t="str">
        <f t="shared" ca="1" si="294"/>
        <v>-</v>
      </c>
      <c r="Z162" s="27">
        <f t="shared" ca="1" si="294"/>
        <v>1</v>
      </c>
      <c r="AA162" s="27" t="str">
        <f t="shared" ca="1" si="294"/>
        <v>-</v>
      </c>
      <c r="AB162" s="27" t="str">
        <f t="shared" ca="1" si="294"/>
        <v>-</v>
      </c>
      <c r="AC162" s="27">
        <f t="shared" ref="AC162:AL169" ca="1" si="295">OFFSET(AC$5,$B162,0)</f>
        <v>1</v>
      </c>
      <c r="AD162" s="27">
        <f t="shared" ca="1" si="295"/>
        <v>1</v>
      </c>
      <c r="AE162" s="27" t="str">
        <f t="shared" ca="1" si="295"/>
        <v>-</v>
      </c>
      <c r="AF162" s="27" t="str">
        <f t="shared" ca="1" si="295"/>
        <v>-</v>
      </c>
      <c r="AG162" s="27" t="str">
        <f t="shared" ca="1" si="295"/>
        <v>-</v>
      </c>
      <c r="AH162" s="27" t="str">
        <f t="shared" ca="1" si="295"/>
        <v>-</v>
      </c>
      <c r="AI162" s="27" t="str">
        <f t="shared" ca="1" si="295"/>
        <v>-</v>
      </c>
      <c r="AJ162" s="27" t="str">
        <f t="shared" ca="1" si="295"/>
        <v>-</v>
      </c>
      <c r="AK162" s="27" t="str">
        <f t="shared" ca="1" si="295"/>
        <v>-</v>
      </c>
      <c r="AL162" s="27" t="str">
        <f t="shared" ca="1" si="295"/>
        <v>-</v>
      </c>
      <c r="AM162" s="27" t="str">
        <f t="shared" ref="AM162:AW169" ca="1" si="296">OFFSET(AM$5,$B162,0)</f>
        <v>-</v>
      </c>
      <c r="AN162" s="27" t="str">
        <f t="shared" ca="1" si="296"/>
        <v>-</v>
      </c>
      <c r="AO162" s="27" t="str">
        <f t="shared" ca="1" si="296"/>
        <v>-</v>
      </c>
      <c r="AP162" s="27" t="str">
        <f t="shared" ca="1" si="296"/>
        <v>-</v>
      </c>
      <c r="AQ162" s="27" t="str">
        <f t="shared" ca="1" si="296"/>
        <v>-</v>
      </c>
      <c r="AR162" s="27" t="str">
        <f t="shared" ca="1" si="296"/>
        <v>-</v>
      </c>
      <c r="AS162" s="27" t="str">
        <f t="shared" ca="1" si="296"/>
        <v>-</v>
      </c>
      <c r="AT162" s="27" t="str">
        <f t="shared" ca="1" si="296"/>
        <v>-</v>
      </c>
      <c r="AU162" s="27" t="str">
        <f t="shared" ca="1" si="296"/>
        <v>-</v>
      </c>
      <c r="AV162" s="27" t="str">
        <f t="shared" ca="1" si="296"/>
        <v>-</v>
      </c>
      <c r="AW162" s="27" t="str">
        <f t="shared" ca="1" si="296"/>
        <v>-</v>
      </c>
      <c r="AX162" s="50">
        <f t="shared" ca="1" si="290"/>
        <v>1</v>
      </c>
      <c r="AY162" s="50">
        <f t="shared" ca="1" si="290"/>
        <v>4</v>
      </c>
      <c r="AZ162" s="50">
        <f t="shared" ca="1" si="290"/>
        <v>0</v>
      </c>
      <c r="BA162" s="50" t="str">
        <f t="shared" ca="1" si="290"/>
        <v>-</v>
      </c>
      <c r="BB162" s="50" t="str">
        <f t="shared" ca="1" si="290"/>
        <v>-</v>
      </c>
      <c r="BC162" s="50" t="str">
        <f t="shared" ca="1" si="290"/>
        <v>-</v>
      </c>
      <c r="BD162" s="50" t="str">
        <f t="shared" ca="1" si="290"/>
        <v>-</v>
      </c>
      <c r="BE162" s="50" t="str">
        <f t="shared" ca="1" si="290"/>
        <v>-</v>
      </c>
      <c r="BF162" s="50" t="str">
        <f t="shared" ca="1" si="290"/>
        <v>-</v>
      </c>
      <c r="BG162" s="50" t="str">
        <f t="shared" ca="1" si="290"/>
        <v>-</v>
      </c>
      <c r="BH162" s="27">
        <f t="shared" ref="BH162:BM169" ca="1" si="297">OFFSET(BH$5,$B162,0)</f>
        <v>0.3</v>
      </c>
      <c r="BI162" s="27">
        <f t="shared" ca="1" si="297"/>
        <v>0.7</v>
      </c>
      <c r="BJ162" s="27">
        <f t="shared" ca="1" si="297"/>
        <v>-0.4</v>
      </c>
      <c r="BK162" s="27">
        <f t="shared" ca="1" si="297"/>
        <v>1.5</v>
      </c>
      <c r="BL162" s="27" t="str">
        <f t="shared" ca="1" si="297"/>
        <v>-</v>
      </c>
      <c r="BM162" s="27" t="str">
        <f t="shared" ca="1" si="297"/>
        <v>-</v>
      </c>
      <c r="BN162" s="27">
        <f t="shared" ref="BN162:BW169" ca="1" si="298">OFFSET(BN$5,$B162,0)</f>
        <v>12</v>
      </c>
      <c r="BO162" s="27">
        <f t="shared" ca="1" si="298"/>
        <v>12</v>
      </c>
      <c r="BP162" s="27">
        <f t="shared" ca="1" si="298"/>
        <v>144</v>
      </c>
      <c r="BQ162" s="27">
        <f t="shared" ca="1" si="298"/>
        <v>144</v>
      </c>
      <c r="BR162" s="27" t="str">
        <f t="shared" ca="1" si="298"/>
        <v>-</v>
      </c>
      <c r="BS162" s="27" t="str">
        <f t="shared" ca="1" si="298"/>
        <v>-</v>
      </c>
      <c r="BT162" s="27" t="str">
        <f t="shared" ca="1" si="298"/>
        <v>-</v>
      </c>
      <c r="BU162" s="27" t="str">
        <f t="shared" ca="1" si="298"/>
        <v>-</v>
      </c>
      <c r="BV162" s="27" t="str">
        <f t="shared" ca="1" si="298"/>
        <v>-</v>
      </c>
      <c r="BW162" s="27" t="str">
        <f t="shared" ca="1" si="298"/>
        <v>-</v>
      </c>
      <c r="BX162" s="27" t="str">
        <f t="shared" ref="BX162:CG169" ca="1" si="299">OFFSET(BX$5,$B162,0)</f>
        <v>-</v>
      </c>
      <c r="BY162" s="27" t="str">
        <f t="shared" ca="1" si="299"/>
        <v>-</v>
      </c>
      <c r="BZ162" s="27" t="str">
        <f t="shared" ca="1" si="299"/>
        <v>-</v>
      </c>
      <c r="CA162" s="27">
        <f t="shared" ca="1" si="299"/>
        <v>5</v>
      </c>
      <c r="CB162" s="27" t="str">
        <f t="shared" ca="1" si="299"/>
        <v>-</v>
      </c>
      <c r="CC162" s="27" t="str">
        <f t="shared" ca="1" si="299"/>
        <v>-</v>
      </c>
      <c r="CD162" s="27" t="str">
        <f t="shared" ca="1" si="299"/>
        <v>-</v>
      </c>
      <c r="CE162" s="27" t="str">
        <f t="shared" ca="1" si="299"/>
        <v>-</v>
      </c>
      <c r="CF162" s="27" t="str">
        <f t="shared" ca="1" si="299"/>
        <v>-</v>
      </c>
      <c r="CG162" s="27" t="str">
        <f t="shared" ca="1" si="299"/>
        <v>-</v>
      </c>
      <c r="CH162" s="27">
        <f t="shared" ref="CH162:CQ169" ca="1" si="300">OFFSET(CH$5,$B162,0)</f>
        <v>0</v>
      </c>
      <c r="CI162" s="27" t="str">
        <f t="shared" ca="1" si="300"/>
        <v>-</v>
      </c>
      <c r="CJ162" s="27">
        <f t="shared" ca="1" si="300"/>
        <v>1</v>
      </c>
      <c r="CK162" s="27">
        <f t="shared" ca="1" si="300"/>
        <v>0</v>
      </c>
      <c r="CL162" s="27">
        <f t="shared" ca="1" si="300"/>
        <v>1</v>
      </c>
      <c r="CM162" s="27">
        <f t="shared" ca="1" si="300"/>
        <v>1</v>
      </c>
      <c r="CN162" s="27">
        <f t="shared" ca="1" si="300"/>
        <v>1</v>
      </c>
      <c r="CO162" s="27">
        <f t="shared" ca="1" si="300"/>
        <v>0</v>
      </c>
      <c r="CP162" s="27">
        <f t="shared" ca="1" si="300"/>
        <v>0</v>
      </c>
      <c r="CQ162" s="27">
        <f t="shared" ca="1" si="300"/>
        <v>0</v>
      </c>
      <c r="CR162" s="27">
        <f t="shared" ref="CR162:DA169" ca="1" si="301">OFFSET(CR$5,$B162,0)</f>
        <v>-1.29</v>
      </c>
      <c r="CS162" s="27">
        <f t="shared" ca="1" si="301"/>
        <v>0.95</v>
      </c>
      <c r="CT162" s="27">
        <f t="shared" ca="1" si="301"/>
        <v>-1.67</v>
      </c>
      <c r="CU162" s="27">
        <f t="shared" ca="1" si="301"/>
        <v>0.05</v>
      </c>
      <c r="CV162" s="27">
        <f t="shared" ca="1" si="301"/>
        <v>0.22</v>
      </c>
      <c r="CW162" s="27">
        <f t="shared" ca="1" si="301"/>
        <v>-0.37</v>
      </c>
      <c r="CX162" s="27">
        <f t="shared" ca="1" si="301"/>
        <v>0</v>
      </c>
      <c r="CY162" s="27">
        <f t="shared" ca="1" si="301"/>
        <v>1</v>
      </c>
      <c r="CZ162" s="27">
        <f t="shared" ca="1" si="301"/>
        <v>0</v>
      </c>
      <c r="DA162" s="27">
        <f t="shared" ca="1" si="301"/>
        <v>0</v>
      </c>
      <c r="DB162" s="27">
        <f t="shared" ref="DB162:DK169" ca="1" si="302">OFFSET(DB$5,$B162,0)</f>
        <v>0</v>
      </c>
      <c r="DC162" s="27">
        <f t="shared" ca="1" si="302"/>
        <v>0</v>
      </c>
      <c r="DD162" s="27">
        <f t="shared" ca="1" si="302"/>
        <v>0</v>
      </c>
      <c r="DE162" s="27">
        <f t="shared" ca="1" si="302"/>
        <v>0</v>
      </c>
      <c r="DF162" s="27">
        <f t="shared" ca="1" si="302"/>
        <v>0</v>
      </c>
      <c r="DG162" s="27" t="str">
        <f t="shared" ca="1" si="302"/>
        <v>-</v>
      </c>
      <c r="DH162" s="27" t="str">
        <f t="shared" ca="1" si="302"/>
        <v>-</v>
      </c>
      <c r="DI162" s="27" t="str">
        <f t="shared" ca="1" si="302"/>
        <v>-</v>
      </c>
      <c r="DJ162" s="27" t="str">
        <f t="shared" ca="1" si="302"/>
        <v>-</v>
      </c>
      <c r="DK162" s="27" t="str">
        <f t="shared" ca="1" si="302"/>
        <v>-</v>
      </c>
      <c r="DL162" s="27" t="str">
        <f t="shared" ref="DL162:DU169" ca="1" si="303">OFFSET(DL$5,$B162,0)</f>
        <v>-</v>
      </c>
      <c r="DM162" s="27" t="b">
        <f t="shared" ca="1" si="303"/>
        <v>0</v>
      </c>
      <c r="DN162" s="27" t="b">
        <f t="shared" ca="1" si="303"/>
        <v>1</v>
      </c>
      <c r="DO162" s="27" t="b">
        <f t="shared" ca="1" si="303"/>
        <v>0</v>
      </c>
      <c r="DP162" s="27">
        <f t="shared" ca="1" si="303"/>
        <v>3</v>
      </c>
      <c r="DQ162" s="27" t="str">
        <f t="shared" ca="1" si="303"/>
        <v>-</v>
      </c>
      <c r="DR162" s="27" t="str">
        <f t="shared" ca="1" si="303"/>
        <v>-</v>
      </c>
      <c r="DS162" s="27" t="str">
        <f t="shared" ca="1" si="303"/>
        <v>-</v>
      </c>
      <c r="DT162" s="27" t="str">
        <f t="shared" ca="1" si="303"/>
        <v>-</v>
      </c>
      <c r="DU162" s="27" t="str">
        <f t="shared" ca="1" si="303"/>
        <v>-</v>
      </c>
      <c r="DV162" s="27" t="b">
        <f t="shared" ref="DV162:EE169" ca="1" si="304">OFFSET(DV$5,$B162,0)</f>
        <v>1</v>
      </c>
      <c r="DW162" s="27" t="str">
        <f t="shared" ca="1" si="304"/>
        <v>-</v>
      </c>
      <c r="DX162" s="27">
        <f t="shared" ca="1" si="304"/>
        <v>0.99</v>
      </c>
      <c r="DY162" s="27" t="str">
        <f t="shared" ca="1" si="304"/>
        <v>-</v>
      </c>
      <c r="DZ162" s="27" t="str">
        <f t="shared" ca="1" si="304"/>
        <v>-</v>
      </c>
      <c r="EA162" s="27" t="str">
        <f t="shared" ca="1" si="304"/>
        <v>-</v>
      </c>
      <c r="EB162" s="27" t="str">
        <f t="shared" ca="1" si="304"/>
        <v>-</v>
      </c>
      <c r="EC162" s="27">
        <f t="shared" ca="1" si="304"/>
        <v>1</v>
      </c>
      <c r="ED162" s="27">
        <f t="shared" ca="1" si="304"/>
        <v>0</v>
      </c>
      <c r="EE162" s="27">
        <f t="shared" ca="1" si="304"/>
        <v>1</v>
      </c>
      <c r="EF162" s="27">
        <f t="shared" ref="EF162:ES169" ca="1" si="305">OFFSET(EF$5,$B162,0)</f>
        <v>1</v>
      </c>
      <c r="EG162" s="27">
        <f t="shared" ca="1" si="305"/>
        <v>0</v>
      </c>
      <c r="EH162" s="27" t="str">
        <f t="shared" ca="1" si="305"/>
        <v>-</v>
      </c>
      <c r="EI162" s="27" t="str">
        <f t="shared" ca="1" si="305"/>
        <v>-</v>
      </c>
      <c r="EJ162" s="27" t="str">
        <f t="shared" ca="1" si="305"/>
        <v>-</v>
      </c>
      <c r="EK162" s="27" t="str">
        <f t="shared" ca="1" si="305"/>
        <v>-</v>
      </c>
      <c r="EL162" s="27">
        <f t="shared" ca="1" si="305"/>
        <v>1</v>
      </c>
      <c r="EM162" s="27">
        <f t="shared" ca="1" si="305"/>
        <v>1</v>
      </c>
      <c r="EN162" s="27">
        <f t="shared" ca="1" si="305"/>
        <v>1</v>
      </c>
      <c r="EO162" s="27">
        <f t="shared" ca="1" si="305"/>
        <v>0</v>
      </c>
      <c r="EP162" s="27" t="str">
        <f t="shared" ca="1" si="305"/>
        <v>-</v>
      </c>
      <c r="EQ162" s="27" t="str">
        <f t="shared" ca="1" si="305"/>
        <v>-</v>
      </c>
      <c r="ER162" s="27">
        <f t="shared" ca="1" si="305"/>
        <v>0</v>
      </c>
      <c r="ES162" s="27">
        <f t="shared" ca="1" si="305"/>
        <v>0</v>
      </c>
      <c r="ET162" s="34">
        <v>0</v>
      </c>
    </row>
    <row r="163" spans="1:150" outlineLevel="3">
      <c r="A163" s="31">
        <f t="shared" si="230"/>
        <v>158</v>
      </c>
      <c r="B163" s="37">
        <f t="shared" ca="1" si="247"/>
        <v>107</v>
      </c>
      <c r="C163">
        <f t="shared" ca="1" si="248"/>
        <v>4</v>
      </c>
      <c r="D163" t="b">
        <f t="shared" ca="1" si="292"/>
        <v>1</v>
      </c>
      <c r="E163" t="b">
        <f t="shared" ca="1" si="292"/>
        <v>0</v>
      </c>
      <c r="F163" t="b">
        <f t="shared" ca="1" si="292"/>
        <v>1</v>
      </c>
      <c r="H163" s="47" t="str">
        <f ca="1">TEXT(LEFT(H162,2)+1,"00")&amp;MID(H162,3,FIND(" ",H162,4)-2)&amp;d.RegionName&amp;IF($CA163&lt;3,"M-M","Mat")&amp;IF($CF163=TRUE,"&amp;BBT","")&amp;IF($DX163&lt;&gt;0,"-mate EL","")&amp;IF($DM163," Aut","")&amp;IF($DN163," Win","")&amp;IF($DO163," Spr","")&amp;" Scan "&amp;$DP163&amp;" (F"&amp;3+IFERROR(1*$AP163,0)&amp;3+IFERROR(1*$AS163,0)&amp;"N"&amp;$AX163&amp;$AY163&amp;")"</f>
        <v>41 Cal CWM Mat-mate EL Win Scan 2 (F33N14)</v>
      </c>
      <c r="I163" s="13" t="str">
        <f ca="1">IF(MATCH(H163,H$5:H163,0)=(COUNTA(H$5:H163)),"-","Dup")</f>
        <v>-</v>
      </c>
      <c r="J163" s="27" t="str">
        <f t="shared" ca="1" si="293"/>
        <v>-</v>
      </c>
      <c r="K163" s="27" t="str">
        <f t="shared" ca="1" si="293"/>
        <v>-</v>
      </c>
      <c r="L163" s="50" t="b">
        <f t="shared" ca="1" si="291"/>
        <v>1</v>
      </c>
      <c r="M163" s="50" t="str">
        <f t="shared" ca="1" si="291"/>
        <v>-</v>
      </c>
      <c r="N163" s="50" t="b">
        <f t="shared" ca="1" si="291"/>
        <v>1</v>
      </c>
      <c r="O163" s="50" t="b">
        <f t="shared" ca="1" si="291"/>
        <v>1</v>
      </c>
      <c r="P163" s="50" t="b">
        <f t="shared" ca="1" si="291"/>
        <v>1</v>
      </c>
      <c r="Q163" s="50">
        <f t="shared" ca="1" si="291"/>
        <v>0</v>
      </c>
      <c r="R163" s="50">
        <f t="shared" ca="1" si="291"/>
        <v>0</v>
      </c>
      <c r="S163" s="27" t="str">
        <f t="shared" ca="1" si="294"/>
        <v>-</v>
      </c>
      <c r="T163" s="27" t="str">
        <f t="shared" ca="1" si="294"/>
        <v>-</v>
      </c>
      <c r="U163" s="27">
        <f t="shared" ca="1" si="294"/>
        <v>1</v>
      </c>
      <c r="V163" s="27">
        <f t="shared" ca="1" si="294"/>
        <v>1</v>
      </c>
      <c r="W163" s="27">
        <f t="shared" ca="1" si="294"/>
        <v>1</v>
      </c>
      <c r="X163" s="27">
        <f t="shared" ca="1" si="294"/>
        <v>1</v>
      </c>
      <c r="Y163" s="27" t="str">
        <f t="shared" ca="1" si="294"/>
        <v>-</v>
      </c>
      <c r="Z163" s="27">
        <f t="shared" ca="1" si="294"/>
        <v>1</v>
      </c>
      <c r="AA163" s="27" t="str">
        <f t="shared" ca="1" si="294"/>
        <v>-</v>
      </c>
      <c r="AB163" s="27" t="str">
        <f t="shared" ca="1" si="294"/>
        <v>-</v>
      </c>
      <c r="AC163" s="27">
        <f t="shared" ca="1" si="295"/>
        <v>1</v>
      </c>
      <c r="AD163" s="27">
        <f t="shared" ca="1" si="295"/>
        <v>1</v>
      </c>
      <c r="AE163" s="27" t="str">
        <f t="shared" ca="1" si="295"/>
        <v>-</v>
      </c>
      <c r="AF163" s="27" t="str">
        <f t="shared" ca="1" si="295"/>
        <v>-</v>
      </c>
      <c r="AG163" s="27" t="str">
        <f t="shared" ca="1" si="295"/>
        <v>-</v>
      </c>
      <c r="AH163" s="27" t="str">
        <f t="shared" ca="1" si="295"/>
        <v>-</v>
      </c>
      <c r="AI163" s="27" t="str">
        <f t="shared" ca="1" si="295"/>
        <v>-</v>
      </c>
      <c r="AJ163" s="27" t="str">
        <f t="shared" ca="1" si="295"/>
        <v>-</v>
      </c>
      <c r="AK163" s="27" t="str">
        <f t="shared" ca="1" si="295"/>
        <v>-</v>
      </c>
      <c r="AL163" s="27" t="str">
        <f t="shared" ca="1" si="295"/>
        <v>-</v>
      </c>
      <c r="AM163" s="27" t="str">
        <f t="shared" ca="1" si="296"/>
        <v>-</v>
      </c>
      <c r="AN163" s="27" t="str">
        <f t="shared" ca="1" si="296"/>
        <v>-</v>
      </c>
      <c r="AO163" s="27" t="str">
        <f t="shared" ca="1" si="296"/>
        <v>-</v>
      </c>
      <c r="AP163" s="27" t="str">
        <f t="shared" ca="1" si="296"/>
        <v>-</v>
      </c>
      <c r="AQ163" s="27" t="str">
        <f t="shared" ca="1" si="296"/>
        <v>-</v>
      </c>
      <c r="AR163" s="27" t="str">
        <f t="shared" ca="1" si="296"/>
        <v>-</v>
      </c>
      <c r="AS163" s="27" t="str">
        <f t="shared" ca="1" si="296"/>
        <v>-</v>
      </c>
      <c r="AT163" s="27" t="str">
        <f t="shared" ca="1" si="296"/>
        <v>-</v>
      </c>
      <c r="AU163" s="27" t="str">
        <f t="shared" ca="1" si="296"/>
        <v>-</v>
      </c>
      <c r="AV163" s="27" t="str">
        <f t="shared" ca="1" si="296"/>
        <v>-</v>
      </c>
      <c r="AW163" s="27" t="str">
        <f t="shared" ca="1" si="296"/>
        <v>-</v>
      </c>
      <c r="AX163" s="50">
        <f t="shared" ca="1" si="290"/>
        <v>1</v>
      </c>
      <c r="AY163" s="50">
        <f t="shared" ca="1" si="290"/>
        <v>4</v>
      </c>
      <c r="AZ163" s="50">
        <f t="shared" ca="1" si="290"/>
        <v>0</v>
      </c>
      <c r="BA163" s="50" t="str">
        <f t="shared" ca="1" si="290"/>
        <v>-</v>
      </c>
      <c r="BB163" s="50" t="str">
        <f t="shared" ca="1" si="290"/>
        <v>-</v>
      </c>
      <c r="BC163" s="50" t="str">
        <f t="shared" ca="1" si="290"/>
        <v>-</v>
      </c>
      <c r="BD163" s="50" t="str">
        <f t="shared" ca="1" si="290"/>
        <v>-</v>
      </c>
      <c r="BE163" s="50" t="str">
        <f t="shared" ca="1" si="290"/>
        <v>-</v>
      </c>
      <c r="BF163" s="50" t="str">
        <f t="shared" ca="1" si="290"/>
        <v>-</v>
      </c>
      <c r="BG163" s="50" t="str">
        <f t="shared" ca="1" si="290"/>
        <v>-</v>
      </c>
      <c r="BH163" s="27">
        <f t="shared" ca="1" si="297"/>
        <v>0.3</v>
      </c>
      <c r="BI163" s="27">
        <f t="shared" ca="1" si="297"/>
        <v>0.7</v>
      </c>
      <c r="BJ163" s="27">
        <f t="shared" ca="1" si="297"/>
        <v>-0.4</v>
      </c>
      <c r="BK163" s="27">
        <f t="shared" ca="1" si="297"/>
        <v>1.5</v>
      </c>
      <c r="BL163" s="27" t="str">
        <f t="shared" ca="1" si="297"/>
        <v>-</v>
      </c>
      <c r="BM163" s="27" t="str">
        <f t="shared" ca="1" si="297"/>
        <v>-</v>
      </c>
      <c r="BN163" s="27">
        <f t="shared" ca="1" si="298"/>
        <v>12</v>
      </c>
      <c r="BO163" s="27">
        <f t="shared" ca="1" si="298"/>
        <v>12</v>
      </c>
      <c r="BP163" s="27">
        <f t="shared" ca="1" si="298"/>
        <v>144</v>
      </c>
      <c r="BQ163" s="27">
        <f t="shared" ca="1" si="298"/>
        <v>144</v>
      </c>
      <c r="BR163" s="27" t="str">
        <f t="shared" ca="1" si="298"/>
        <v>-</v>
      </c>
      <c r="BS163" s="27" t="str">
        <f t="shared" ca="1" si="298"/>
        <v>-</v>
      </c>
      <c r="BT163" s="27" t="str">
        <f t="shared" ca="1" si="298"/>
        <v>-</v>
      </c>
      <c r="BU163" s="27" t="str">
        <f t="shared" ca="1" si="298"/>
        <v>-</v>
      </c>
      <c r="BV163" s="27" t="str">
        <f t="shared" ca="1" si="298"/>
        <v>-</v>
      </c>
      <c r="BW163" s="27" t="str">
        <f t="shared" ca="1" si="298"/>
        <v>-</v>
      </c>
      <c r="BX163" s="27" t="str">
        <f t="shared" ca="1" si="299"/>
        <v>-</v>
      </c>
      <c r="BY163" s="27" t="str">
        <f t="shared" ca="1" si="299"/>
        <v>-</v>
      </c>
      <c r="BZ163" s="27" t="str">
        <f t="shared" ca="1" si="299"/>
        <v>-</v>
      </c>
      <c r="CA163" s="27">
        <f t="shared" ca="1" si="299"/>
        <v>5</v>
      </c>
      <c r="CB163" s="27" t="str">
        <f t="shared" ca="1" si="299"/>
        <v>-</v>
      </c>
      <c r="CC163" s="27" t="str">
        <f t="shared" ca="1" si="299"/>
        <v>-</v>
      </c>
      <c r="CD163" s="27" t="str">
        <f t="shared" ca="1" si="299"/>
        <v>-</v>
      </c>
      <c r="CE163" s="27" t="str">
        <f t="shared" ca="1" si="299"/>
        <v>-</v>
      </c>
      <c r="CF163" s="27" t="str">
        <f t="shared" ca="1" si="299"/>
        <v>-</v>
      </c>
      <c r="CG163" s="27" t="str">
        <f t="shared" ca="1" si="299"/>
        <v>-</v>
      </c>
      <c r="CH163" s="27">
        <f t="shared" ca="1" si="300"/>
        <v>0</v>
      </c>
      <c r="CI163" s="27" t="str">
        <f t="shared" ca="1" si="300"/>
        <v>-</v>
      </c>
      <c r="CJ163" s="27">
        <f t="shared" ca="1" si="300"/>
        <v>1</v>
      </c>
      <c r="CK163" s="27">
        <f t="shared" ca="1" si="300"/>
        <v>0</v>
      </c>
      <c r="CL163" s="27">
        <f t="shared" ca="1" si="300"/>
        <v>1</v>
      </c>
      <c r="CM163" s="27">
        <f t="shared" ca="1" si="300"/>
        <v>1</v>
      </c>
      <c r="CN163" s="27">
        <f t="shared" ca="1" si="300"/>
        <v>1</v>
      </c>
      <c r="CO163" s="27">
        <f t="shared" ca="1" si="300"/>
        <v>0</v>
      </c>
      <c r="CP163" s="27">
        <f t="shared" ca="1" si="300"/>
        <v>0</v>
      </c>
      <c r="CQ163" s="27">
        <f t="shared" ca="1" si="300"/>
        <v>0</v>
      </c>
      <c r="CR163" s="27">
        <f t="shared" ca="1" si="301"/>
        <v>-1.29</v>
      </c>
      <c r="CS163" s="27">
        <f t="shared" ca="1" si="301"/>
        <v>0.95</v>
      </c>
      <c r="CT163" s="27">
        <f t="shared" ca="1" si="301"/>
        <v>-1.67</v>
      </c>
      <c r="CU163" s="27">
        <f t="shared" ca="1" si="301"/>
        <v>0.05</v>
      </c>
      <c r="CV163" s="27">
        <f t="shared" ca="1" si="301"/>
        <v>0.22</v>
      </c>
      <c r="CW163" s="27">
        <f t="shared" ca="1" si="301"/>
        <v>-0.37</v>
      </c>
      <c r="CX163" s="27">
        <f t="shared" ca="1" si="301"/>
        <v>0</v>
      </c>
      <c r="CY163" s="27">
        <f t="shared" ca="1" si="301"/>
        <v>1</v>
      </c>
      <c r="CZ163" s="27">
        <f t="shared" ca="1" si="301"/>
        <v>0</v>
      </c>
      <c r="DA163" s="27">
        <f t="shared" ca="1" si="301"/>
        <v>0</v>
      </c>
      <c r="DB163" s="27">
        <f t="shared" ca="1" si="302"/>
        <v>0</v>
      </c>
      <c r="DC163" s="27">
        <f t="shared" ca="1" si="302"/>
        <v>0</v>
      </c>
      <c r="DD163" s="27">
        <f t="shared" ca="1" si="302"/>
        <v>0</v>
      </c>
      <c r="DE163" s="27">
        <f t="shared" ca="1" si="302"/>
        <v>0</v>
      </c>
      <c r="DF163" s="27">
        <f t="shared" ca="1" si="302"/>
        <v>0</v>
      </c>
      <c r="DG163" s="27" t="str">
        <f t="shared" ca="1" si="302"/>
        <v>-</v>
      </c>
      <c r="DH163" s="27" t="str">
        <f t="shared" ca="1" si="302"/>
        <v>-</v>
      </c>
      <c r="DI163" s="27" t="str">
        <f t="shared" ca="1" si="302"/>
        <v>-</v>
      </c>
      <c r="DJ163" s="27" t="str">
        <f t="shared" ca="1" si="302"/>
        <v>-</v>
      </c>
      <c r="DK163" s="27" t="str">
        <f t="shared" ca="1" si="302"/>
        <v>-</v>
      </c>
      <c r="DL163" s="27" t="str">
        <f t="shared" ca="1" si="303"/>
        <v>-</v>
      </c>
      <c r="DM163" s="27" t="b">
        <f t="shared" ca="1" si="303"/>
        <v>0</v>
      </c>
      <c r="DN163" s="27" t="b">
        <f t="shared" ca="1" si="303"/>
        <v>1</v>
      </c>
      <c r="DO163" s="27" t="b">
        <f t="shared" ca="1" si="303"/>
        <v>0</v>
      </c>
      <c r="DP163" s="27">
        <f t="shared" ca="1" si="303"/>
        <v>2</v>
      </c>
      <c r="DQ163" s="27" t="str">
        <f t="shared" ca="1" si="303"/>
        <v>-</v>
      </c>
      <c r="DR163" s="27" t="str">
        <f t="shared" ca="1" si="303"/>
        <v>-</v>
      </c>
      <c r="DS163" s="27" t="str">
        <f t="shared" ca="1" si="303"/>
        <v>-</v>
      </c>
      <c r="DT163" s="27" t="str">
        <f t="shared" ca="1" si="303"/>
        <v>-</v>
      </c>
      <c r="DU163" s="27" t="str">
        <f t="shared" ca="1" si="303"/>
        <v>-</v>
      </c>
      <c r="DV163" s="27" t="b">
        <f t="shared" ca="1" si="304"/>
        <v>1</v>
      </c>
      <c r="DW163" s="27" t="str">
        <f t="shared" ca="1" si="304"/>
        <v>-</v>
      </c>
      <c r="DX163" s="27">
        <f t="shared" ca="1" si="304"/>
        <v>0.99</v>
      </c>
      <c r="DY163" s="27" t="str">
        <f t="shared" ca="1" si="304"/>
        <v>-</v>
      </c>
      <c r="DZ163" s="27" t="str">
        <f t="shared" ca="1" si="304"/>
        <v>-</v>
      </c>
      <c r="EA163" s="27" t="str">
        <f t="shared" ca="1" si="304"/>
        <v>-</v>
      </c>
      <c r="EB163" s="27" t="str">
        <f t="shared" ca="1" si="304"/>
        <v>-</v>
      </c>
      <c r="EC163" s="27">
        <f t="shared" ca="1" si="304"/>
        <v>1</v>
      </c>
      <c r="ED163" s="27">
        <f t="shared" ca="1" si="304"/>
        <v>0</v>
      </c>
      <c r="EE163" s="27">
        <f t="shared" ca="1" si="304"/>
        <v>1</v>
      </c>
      <c r="EF163" s="27">
        <f t="shared" ca="1" si="305"/>
        <v>1</v>
      </c>
      <c r="EG163" s="27">
        <f t="shared" ca="1" si="305"/>
        <v>0</v>
      </c>
      <c r="EH163" s="27" t="str">
        <f t="shared" ca="1" si="305"/>
        <v>-</v>
      </c>
      <c r="EI163" s="27" t="str">
        <f t="shared" ca="1" si="305"/>
        <v>-</v>
      </c>
      <c r="EJ163" s="27" t="str">
        <f t="shared" ca="1" si="305"/>
        <v>-</v>
      </c>
      <c r="EK163" s="27" t="str">
        <f t="shared" ca="1" si="305"/>
        <v>-</v>
      </c>
      <c r="EL163" s="27">
        <f t="shared" ca="1" si="305"/>
        <v>1</v>
      </c>
      <c r="EM163" s="27">
        <f t="shared" ca="1" si="305"/>
        <v>1</v>
      </c>
      <c r="EN163" s="27">
        <f t="shared" ca="1" si="305"/>
        <v>1</v>
      </c>
      <c r="EO163" s="27">
        <f t="shared" ca="1" si="305"/>
        <v>0</v>
      </c>
      <c r="EP163" s="27" t="str">
        <f t="shared" ca="1" si="305"/>
        <v>-</v>
      </c>
      <c r="EQ163" s="27" t="str">
        <f t="shared" ca="1" si="305"/>
        <v>-</v>
      </c>
      <c r="ER163" s="27">
        <f t="shared" ca="1" si="305"/>
        <v>0</v>
      </c>
      <c r="ES163" s="27">
        <f t="shared" ca="1" si="305"/>
        <v>0</v>
      </c>
      <c r="ET163" s="34">
        <v>0</v>
      </c>
    </row>
    <row r="164" spans="1:150" outlineLevel="3">
      <c r="A164" s="31">
        <f t="shared" si="230"/>
        <v>159</v>
      </c>
      <c r="B164" s="37">
        <f t="shared" ca="1" si="247"/>
        <v>108</v>
      </c>
      <c r="C164">
        <f t="shared" ca="1" si="248"/>
        <v>4</v>
      </c>
      <c r="D164" t="b">
        <f t="shared" ca="1" si="292"/>
        <v>1</v>
      </c>
      <c r="E164" t="b">
        <f t="shared" ca="1" si="292"/>
        <v>0</v>
      </c>
      <c r="F164" t="b">
        <f t="shared" ca="1" si="292"/>
        <v>1</v>
      </c>
      <c r="H164" s="47" t="str">
        <f ca="1">TEXT(LEFT(H163,2)+1,"00")&amp;MID(H163,3,FIND(" ",H163,4)-2)&amp;d.RegionName&amp;IF($CA164&lt;3,"M-M","Mat")&amp;IF($CF164=TRUE,"&amp;BBT","")&amp;IF($DX164&lt;&gt;0,"-mate EL","")&amp;IF($DM164," Aut","")&amp;IF($DN164," Win","")&amp;IF($DO164," Spr","")&amp;" Scan "&amp;$DP164&amp;" (F"&amp;3+IFERROR(1*$AP164,0)&amp;3+IFERROR(1*$AS164,0)&amp;"N"&amp;$AX164&amp;$AY164&amp;")"</f>
        <v>42 Cal CWM Mat-mate EL Win Scan 1 (F33N14)</v>
      </c>
      <c r="I164" s="13" t="str">
        <f ca="1">IF(MATCH(H164,H$5:H164,0)=(COUNTA(H$5:H164)),"-","Dup")</f>
        <v>-</v>
      </c>
      <c r="J164" s="27" t="str">
        <f t="shared" ca="1" si="293"/>
        <v>-</v>
      </c>
      <c r="K164" s="27" t="str">
        <f t="shared" ca="1" si="293"/>
        <v>-</v>
      </c>
      <c r="L164" s="50" t="b">
        <f t="shared" ca="1" si="291"/>
        <v>1</v>
      </c>
      <c r="M164" s="50" t="str">
        <f t="shared" ca="1" si="291"/>
        <v>-</v>
      </c>
      <c r="N164" s="50" t="b">
        <f t="shared" ca="1" si="291"/>
        <v>1</v>
      </c>
      <c r="O164" s="50" t="b">
        <f t="shared" ca="1" si="291"/>
        <v>1</v>
      </c>
      <c r="P164" s="50" t="b">
        <f t="shared" ca="1" si="291"/>
        <v>1</v>
      </c>
      <c r="Q164" s="50">
        <f t="shared" ca="1" si="291"/>
        <v>0</v>
      </c>
      <c r="R164" s="50">
        <f t="shared" ca="1" si="291"/>
        <v>0</v>
      </c>
      <c r="S164" s="27" t="str">
        <f t="shared" ca="1" si="294"/>
        <v>-</v>
      </c>
      <c r="T164" s="27" t="str">
        <f t="shared" ca="1" si="294"/>
        <v>-</v>
      </c>
      <c r="U164" s="27">
        <f t="shared" ca="1" si="294"/>
        <v>1</v>
      </c>
      <c r="V164" s="27">
        <f t="shared" ca="1" si="294"/>
        <v>1</v>
      </c>
      <c r="W164" s="27">
        <f t="shared" ca="1" si="294"/>
        <v>1</v>
      </c>
      <c r="X164" s="27">
        <f t="shared" ca="1" si="294"/>
        <v>1</v>
      </c>
      <c r="Y164" s="27" t="str">
        <f t="shared" ca="1" si="294"/>
        <v>-</v>
      </c>
      <c r="Z164" s="27">
        <f t="shared" ca="1" si="294"/>
        <v>1</v>
      </c>
      <c r="AA164" s="27" t="str">
        <f t="shared" ca="1" si="294"/>
        <v>-</v>
      </c>
      <c r="AB164" s="27" t="str">
        <f t="shared" ca="1" si="294"/>
        <v>-</v>
      </c>
      <c r="AC164" s="27">
        <f t="shared" ca="1" si="295"/>
        <v>1</v>
      </c>
      <c r="AD164" s="27">
        <f t="shared" ca="1" si="295"/>
        <v>1</v>
      </c>
      <c r="AE164" s="27" t="str">
        <f t="shared" ca="1" si="295"/>
        <v>-</v>
      </c>
      <c r="AF164" s="27" t="str">
        <f t="shared" ca="1" si="295"/>
        <v>-</v>
      </c>
      <c r="AG164" s="27" t="str">
        <f t="shared" ca="1" si="295"/>
        <v>-</v>
      </c>
      <c r="AH164" s="27" t="str">
        <f t="shared" ca="1" si="295"/>
        <v>-</v>
      </c>
      <c r="AI164" s="27" t="str">
        <f t="shared" ca="1" si="295"/>
        <v>-</v>
      </c>
      <c r="AJ164" s="27" t="str">
        <f t="shared" ca="1" si="295"/>
        <v>-</v>
      </c>
      <c r="AK164" s="27" t="str">
        <f t="shared" ca="1" si="295"/>
        <v>-</v>
      </c>
      <c r="AL164" s="27" t="str">
        <f t="shared" ca="1" si="295"/>
        <v>-</v>
      </c>
      <c r="AM164" s="27" t="str">
        <f t="shared" ca="1" si="296"/>
        <v>-</v>
      </c>
      <c r="AN164" s="27" t="str">
        <f t="shared" ca="1" si="296"/>
        <v>-</v>
      </c>
      <c r="AO164" s="27" t="str">
        <f t="shared" ca="1" si="296"/>
        <v>-</v>
      </c>
      <c r="AP164" s="27" t="str">
        <f t="shared" ca="1" si="296"/>
        <v>-</v>
      </c>
      <c r="AQ164" s="27" t="str">
        <f t="shared" ca="1" si="296"/>
        <v>-</v>
      </c>
      <c r="AR164" s="27" t="str">
        <f t="shared" ca="1" si="296"/>
        <v>-</v>
      </c>
      <c r="AS164" s="27" t="str">
        <f t="shared" ca="1" si="296"/>
        <v>-</v>
      </c>
      <c r="AT164" s="27" t="str">
        <f t="shared" ca="1" si="296"/>
        <v>-</v>
      </c>
      <c r="AU164" s="27" t="str">
        <f t="shared" ca="1" si="296"/>
        <v>-</v>
      </c>
      <c r="AV164" s="27" t="str">
        <f t="shared" ca="1" si="296"/>
        <v>-</v>
      </c>
      <c r="AW164" s="27" t="str">
        <f t="shared" ca="1" si="296"/>
        <v>-</v>
      </c>
      <c r="AX164" s="50">
        <f t="shared" ca="1" si="290"/>
        <v>1</v>
      </c>
      <c r="AY164" s="50">
        <f t="shared" ca="1" si="290"/>
        <v>4</v>
      </c>
      <c r="AZ164" s="50">
        <f t="shared" ca="1" si="290"/>
        <v>0</v>
      </c>
      <c r="BA164" s="50" t="str">
        <f t="shared" ca="1" si="290"/>
        <v>-</v>
      </c>
      <c r="BB164" s="50" t="str">
        <f t="shared" ca="1" si="290"/>
        <v>-</v>
      </c>
      <c r="BC164" s="50" t="str">
        <f t="shared" ca="1" si="290"/>
        <v>-</v>
      </c>
      <c r="BD164" s="50" t="str">
        <f t="shared" ca="1" si="290"/>
        <v>-</v>
      </c>
      <c r="BE164" s="50" t="str">
        <f t="shared" ca="1" si="290"/>
        <v>-</v>
      </c>
      <c r="BF164" s="50" t="str">
        <f t="shared" ca="1" si="290"/>
        <v>-</v>
      </c>
      <c r="BG164" s="50" t="str">
        <f t="shared" ca="1" si="290"/>
        <v>-</v>
      </c>
      <c r="BH164" s="27">
        <f t="shared" ca="1" si="297"/>
        <v>0.3</v>
      </c>
      <c r="BI164" s="27">
        <f t="shared" ca="1" si="297"/>
        <v>0.7</v>
      </c>
      <c r="BJ164" s="27">
        <f t="shared" ca="1" si="297"/>
        <v>-0.4</v>
      </c>
      <c r="BK164" s="27">
        <f t="shared" ca="1" si="297"/>
        <v>1.5</v>
      </c>
      <c r="BL164" s="27" t="str">
        <f t="shared" ca="1" si="297"/>
        <v>-</v>
      </c>
      <c r="BM164" s="27" t="str">
        <f t="shared" ca="1" si="297"/>
        <v>-</v>
      </c>
      <c r="BN164" s="27">
        <f t="shared" ca="1" si="298"/>
        <v>12</v>
      </c>
      <c r="BO164" s="27">
        <f t="shared" ca="1" si="298"/>
        <v>12</v>
      </c>
      <c r="BP164" s="27">
        <f t="shared" ca="1" si="298"/>
        <v>144</v>
      </c>
      <c r="BQ164" s="27">
        <f t="shared" ca="1" si="298"/>
        <v>144</v>
      </c>
      <c r="BR164" s="27" t="str">
        <f t="shared" ca="1" si="298"/>
        <v>-</v>
      </c>
      <c r="BS164" s="27" t="str">
        <f t="shared" ca="1" si="298"/>
        <v>-</v>
      </c>
      <c r="BT164" s="27" t="str">
        <f t="shared" ca="1" si="298"/>
        <v>-</v>
      </c>
      <c r="BU164" s="27" t="str">
        <f t="shared" ca="1" si="298"/>
        <v>-</v>
      </c>
      <c r="BV164" s="27" t="str">
        <f t="shared" ca="1" si="298"/>
        <v>-</v>
      </c>
      <c r="BW164" s="27" t="str">
        <f t="shared" ca="1" si="298"/>
        <v>-</v>
      </c>
      <c r="BX164" s="27" t="str">
        <f t="shared" ca="1" si="299"/>
        <v>-</v>
      </c>
      <c r="BY164" s="27" t="str">
        <f t="shared" ca="1" si="299"/>
        <v>-</v>
      </c>
      <c r="BZ164" s="27" t="str">
        <f t="shared" ca="1" si="299"/>
        <v>-</v>
      </c>
      <c r="CA164" s="27">
        <f t="shared" ca="1" si="299"/>
        <v>5</v>
      </c>
      <c r="CB164" s="27" t="str">
        <f t="shared" ca="1" si="299"/>
        <v>-</v>
      </c>
      <c r="CC164" s="27" t="str">
        <f t="shared" ca="1" si="299"/>
        <v>-</v>
      </c>
      <c r="CD164" s="27" t="str">
        <f t="shared" ca="1" si="299"/>
        <v>-</v>
      </c>
      <c r="CE164" s="27" t="str">
        <f t="shared" ca="1" si="299"/>
        <v>-</v>
      </c>
      <c r="CF164" s="27" t="str">
        <f t="shared" ca="1" si="299"/>
        <v>-</v>
      </c>
      <c r="CG164" s="27" t="str">
        <f t="shared" ca="1" si="299"/>
        <v>-</v>
      </c>
      <c r="CH164" s="27">
        <f t="shared" ca="1" si="300"/>
        <v>0</v>
      </c>
      <c r="CI164" s="27" t="str">
        <f t="shared" ca="1" si="300"/>
        <v>-</v>
      </c>
      <c r="CJ164" s="27">
        <f t="shared" ca="1" si="300"/>
        <v>1</v>
      </c>
      <c r="CK164" s="27">
        <f t="shared" ca="1" si="300"/>
        <v>0</v>
      </c>
      <c r="CL164" s="27">
        <f t="shared" ca="1" si="300"/>
        <v>1</v>
      </c>
      <c r="CM164" s="27">
        <f t="shared" ca="1" si="300"/>
        <v>1</v>
      </c>
      <c r="CN164" s="27">
        <f t="shared" ca="1" si="300"/>
        <v>1</v>
      </c>
      <c r="CO164" s="27">
        <f t="shared" ca="1" si="300"/>
        <v>0</v>
      </c>
      <c r="CP164" s="27">
        <f t="shared" ca="1" si="300"/>
        <v>0</v>
      </c>
      <c r="CQ164" s="27">
        <f t="shared" ca="1" si="300"/>
        <v>0</v>
      </c>
      <c r="CR164" s="27">
        <f t="shared" ca="1" si="301"/>
        <v>-1.29</v>
      </c>
      <c r="CS164" s="27">
        <f t="shared" ca="1" si="301"/>
        <v>0.95</v>
      </c>
      <c r="CT164" s="27">
        <f t="shared" ca="1" si="301"/>
        <v>-1.67</v>
      </c>
      <c r="CU164" s="27">
        <f t="shared" ca="1" si="301"/>
        <v>0.05</v>
      </c>
      <c r="CV164" s="27">
        <f t="shared" ca="1" si="301"/>
        <v>0.22</v>
      </c>
      <c r="CW164" s="27">
        <f t="shared" ca="1" si="301"/>
        <v>-0.37</v>
      </c>
      <c r="CX164" s="27">
        <f t="shared" ca="1" si="301"/>
        <v>0</v>
      </c>
      <c r="CY164" s="27">
        <f t="shared" ca="1" si="301"/>
        <v>1</v>
      </c>
      <c r="CZ164" s="27">
        <f t="shared" ca="1" si="301"/>
        <v>0</v>
      </c>
      <c r="DA164" s="27">
        <f t="shared" ca="1" si="301"/>
        <v>0</v>
      </c>
      <c r="DB164" s="27">
        <f t="shared" ca="1" si="302"/>
        <v>0</v>
      </c>
      <c r="DC164" s="27">
        <f t="shared" ca="1" si="302"/>
        <v>0</v>
      </c>
      <c r="DD164" s="27">
        <f t="shared" ca="1" si="302"/>
        <v>0</v>
      </c>
      <c r="DE164" s="27">
        <f t="shared" ca="1" si="302"/>
        <v>0</v>
      </c>
      <c r="DF164" s="27">
        <f t="shared" ca="1" si="302"/>
        <v>0</v>
      </c>
      <c r="DG164" s="27" t="str">
        <f t="shared" ca="1" si="302"/>
        <v>-</v>
      </c>
      <c r="DH164" s="27" t="str">
        <f t="shared" ca="1" si="302"/>
        <v>-</v>
      </c>
      <c r="DI164" s="27" t="str">
        <f t="shared" ca="1" si="302"/>
        <v>-</v>
      </c>
      <c r="DJ164" s="27" t="str">
        <f t="shared" ca="1" si="302"/>
        <v>-</v>
      </c>
      <c r="DK164" s="27" t="str">
        <f t="shared" ca="1" si="302"/>
        <v>-</v>
      </c>
      <c r="DL164" s="27" t="str">
        <f t="shared" ca="1" si="303"/>
        <v>-</v>
      </c>
      <c r="DM164" s="27" t="b">
        <f t="shared" ca="1" si="303"/>
        <v>0</v>
      </c>
      <c r="DN164" s="27" t="b">
        <f t="shared" ca="1" si="303"/>
        <v>1</v>
      </c>
      <c r="DO164" s="27" t="b">
        <f t="shared" ca="1" si="303"/>
        <v>0</v>
      </c>
      <c r="DP164" s="27">
        <f t="shared" ca="1" si="303"/>
        <v>1</v>
      </c>
      <c r="DQ164" s="27" t="str">
        <f t="shared" ca="1" si="303"/>
        <v>-</v>
      </c>
      <c r="DR164" s="27" t="str">
        <f t="shared" ca="1" si="303"/>
        <v>-</v>
      </c>
      <c r="DS164" s="27" t="str">
        <f t="shared" ca="1" si="303"/>
        <v>-</v>
      </c>
      <c r="DT164" s="27" t="str">
        <f t="shared" ca="1" si="303"/>
        <v>-</v>
      </c>
      <c r="DU164" s="27" t="str">
        <f t="shared" ca="1" si="303"/>
        <v>-</v>
      </c>
      <c r="DV164" s="27" t="b">
        <f t="shared" ca="1" si="304"/>
        <v>1</v>
      </c>
      <c r="DW164" s="27" t="str">
        <f t="shared" ca="1" si="304"/>
        <v>-</v>
      </c>
      <c r="DX164" s="27">
        <f t="shared" ca="1" si="304"/>
        <v>0.99</v>
      </c>
      <c r="DY164" s="27" t="str">
        <f t="shared" ca="1" si="304"/>
        <v>-</v>
      </c>
      <c r="DZ164" s="27" t="str">
        <f t="shared" ca="1" si="304"/>
        <v>-</v>
      </c>
      <c r="EA164" s="27" t="str">
        <f t="shared" ca="1" si="304"/>
        <v>-</v>
      </c>
      <c r="EB164" s="27" t="str">
        <f t="shared" ca="1" si="304"/>
        <v>-</v>
      </c>
      <c r="EC164" s="27">
        <f t="shared" ca="1" si="304"/>
        <v>1</v>
      </c>
      <c r="ED164" s="27">
        <f t="shared" ca="1" si="304"/>
        <v>0</v>
      </c>
      <c r="EE164" s="27">
        <f t="shared" ca="1" si="304"/>
        <v>1</v>
      </c>
      <c r="EF164" s="27">
        <f t="shared" ca="1" si="305"/>
        <v>1</v>
      </c>
      <c r="EG164" s="27">
        <f t="shared" ca="1" si="305"/>
        <v>0</v>
      </c>
      <c r="EH164" s="27" t="str">
        <f t="shared" ca="1" si="305"/>
        <v>-</v>
      </c>
      <c r="EI164" s="27" t="str">
        <f t="shared" ca="1" si="305"/>
        <v>-</v>
      </c>
      <c r="EJ164" s="27" t="str">
        <f t="shared" ca="1" si="305"/>
        <v>-</v>
      </c>
      <c r="EK164" s="27" t="str">
        <f t="shared" ca="1" si="305"/>
        <v>-</v>
      </c>
      <c r="EL164" s="27">
        <f t="shared" ca="1" si="305"/>
        <v>1</v>
      </c>
      <c r="EM164" s="27">
        <f t="shared" ca="1" si="305"/>
        <v>1</v>
      </c>
      <c r="EN164" s="27">
        <f t="shared" ca="1" si="305"/>
        <v>1</v>
      </c>
      <c r="EO164" s="27">
        <f t="shared" ca="1" si="305"/>
        <v>0</v>
      </c>
      <c r="EP164" s="27" t="str">
        <f t="shared" ca="1" si="305"/>
        <v>-</v>
      </c>
      <c r="EQ164" s="27" t="str">
        <f t="shared" ca="1" si="305"/>
        <v>-</v>
      </c>
      <c r="ER164" s="27">
        <f t="shared" ca="1" si="305"/>
        <v>0</v>
      </c>
      <c r="ES164" s="27">
        <f t="shared" ca="1" si="305"/>
        <v>0</v>
      </c>
      <c r="ET164" s="34">
        <v>0</v>
      </c>
    </row>
    <row r="165" spans="1:150" outlineLevel="3">
      <c r="A165" s="31">
        <f t="shared" si="230"/>
        <v>160</v>
      </c>
      <c r="B165" s="37">
        <f t="shared" ca="1" si="247"/>
        <v>109</v>
      </c>
      <c r="C165">
        <f t="shared" ca="1" si="248"/>
        <v>4</v>
      </c>
      <c r="D165" t="b">
        <f t="shared" ca="1" si="292"/>
        <v>1</v>
      </c>
      <c r="E165" t="b">
        <f t="shared" ca="1" si="292"/>
        <v>0</v>
      </c>
      <c r="F165" t="b">
        <f t="shared" ca="1" si="292"/>
        <v>1</v>
      </c>
      <c r="H165" s="47" t="str">
        <f ca="1">TEXT(LEFT(H164,2)+1,"00")&amp;MID(H164,3,FIND(" ",H164,4)-2)&amp;d.RegionName&amp;IF($CA165&lt;3,"M-M","Mat")&amp;IF($CF165=TRUE,"&amp;BBT","")&amp;IF($DX165&lt;&gt;0,"-mate EL","")&amp;IF($DM165," Aut","")&amp;IF($DN165," Win","")&amp;IF($DO165," Spr","")&amp;" Scan "&amp;$DP165&amp;" (F"&amp;3+IFERROR(1*$AP165,0)&amp;3+IFERROR(1*$AS165,0)&amp;"N"&amp;$AX165&amp;$AY165&amp;")"</f>
        <v>43 Cal CWM Mat-mate EL Win Scan 0 (F33N14)</v>
      </c>
      <c r="I165" s="13" t="str">
        <f ca="1">IF(MATCH(H165,H$5:H165,0)=(COUNTA(H$5:H165)),"-","Dup")</f>
        <v>-</v>
      </c>
      <c r="J165" s="27" t="str">
        <f t="shared" ca="1" si="293"/>
        <v>-</v>
      </c>
      <c r="K165" s="27" t="str">
        <f t="shared" ca="1" si="293"/>
        <v>-</v>
      </c>
      <c r="L165" s="50" t="b">
        <f t="shared" ca="1" si="291"/>
        <v>1</v>
      </c>
      <c r="M165" s="50" t="str">
        <f t="shared" ca="1" si="291"/>
        <v>-</v>
      </c>
      <c r="N165" s="50" t="b">
        <f t="shared" ca="1" si="291"/>
        <v>1</v>
      </c>
      <c r="O165" s="50" t="b">
        <f t="shared" ca="1" si="291"/>
        <v>1</v>
      </c>
      <c r="P165" s="50" t="b">
        <f t="shared" ca="1" si="291"/>
        <v>1</v>
      </c>
      <c r="Q165" s="50">
        <f t="shared" ca="1" si="291"/>
        <v>0</v>
      </c>
      <c r="R165" s="50">
        <f t="shared" ca="1" si="291"/>
        <v>0</v>
      </c>
      <c r="S165" s="27" t="str">
        <f t="shared" ca="1" si="294"/>
        <v>-</v>
      </c>
      <c r="T165" s="27" t="str">
        <f t="shared" ca="1" si="294"/>
        <v>-</v>
      </c>
      <c r="U165" s="27">
        <f t="shared" ca="1" si="294"/>
        <v>1</v>
      </c>
      <c r="V165" s="27">
        <f t="shared" ca="1" si="294"/>
        <v>1</v>
      </c>
      <c r="W165" s="27">
        <f t="shared" ca="1" si="294"/>
        <v>1</v>
      </c>
      <c r="X165" s="27">
        <f t="shared" ca="1" si="294"/>
        <v>1</v>
      </c>
      <c r="Y165" s="27" t="str">
        <f t="shared" ca="1" si="294"/>
        <v>-</v>
      </c>
      <c r="Z165" s="27">
        <f t="shared" ca="1" si="294"/>
        <v>1</v>
      </c>
      <c r="AA165" s="27" t="str">
        <f t="shared" ca="1" si="294"/>
        <v>-</v>
      </c>
      <c r="AB165" s="27" t="str">
        <f t="shared" ca="1" si="294"/>
        <v>-</v>
      </c>
      <c r="AC165" s="27">
        <f t="shared" ca="1" si="295"/>
        <v>1</v>
      </c>
      <c r="AD165" s="27">
        <f t="shared" ca="1" si="295"/>
        <v>1</v>
      </c>
      <c r="AE165" s="27" t="str">
        <f t="shared" ca="1" si="295"/>
        <v>-</v>
      </c>
      <c r="AF165" s="27" t="str">
        <f t="shared" ca="1" si="295"/>
        <v>-</v>
      </c>
      <c r="AG165" s="27" t="str">
        <f t="shared" ca="1" si="295"/>
        <v>-</v>
      </c>
      <c r="AH165" s="27" t="str">
        <f t="shared" ca="1" si="295"/>
        <v>-</v>
      </c>
      <c r="AI165" s="27" t="str">
        <f t="shared" ca="1" si="295"/>
        <v>-</v>
      </c>
      <c r="AJ165" s="27" t="str">
        <f t="shared" ca="1" si="295"/>
        <v>-</v>
      </c>
      <c r="AK165" s="27" t="str">
        <f t="shared" ca="1" si="295"/>
        <v>-</v>
      </c>
      <c r="AL165" s="27" t="str">
        <f t="shared" ca="1" si="295"/>
        <v>-</v>
      </c>
      <c r="AM165" s="27" t="str">
        <f t="shared" ca="1" si="296"/>
        <v>-</v>
      </c>
      <c r="AN165" s="27" t="str">
        <f t="shared" ca="1" si="296"/>
        <v>-</v>
      </c>
      <c r="AO165" s="27" t="str">
        <f t="shared" ca="1" si="296"/>
        <v>-</v>
      </c>
      <c r="AP165" s="27" t="str">
        <f t="shared" ca="1" si="296"/>
        <v>-</v>
      </c>
      <c r="AQ165" s="27" t="str">
        <f t="shared" ca="1" si="296"/>
        <v>-</v>
      </c>
      <c r="AR165" s="27" t="str">
        <f t="shared" ca="1" si="296"/>
        <v>-</v>
      </c>
      <c r="AS165" s="27" t="str">
        <f t="shared" ca="1" si="296"/>
        <v>-</v>
      </c>
      <c r="AT165" s="27" t="str">
        <f t="shared" ca="1" si="296"/>
        <v>-</v>
      </c>
      <c r="AU165" s="27" t="str">
        <f t="shared" ca="1" si="296"/>
        <v>-</v>
      </c>
      <c r="AV165" s="27" t="str">
        <f t="shared" ca="1" si="296"/>
        <v>-</v>
      </c>
      <c r="AW165" s="27" t="str">
        <f t="shared" ca="1" si="296"/>
        <v>-</v>
      </c>
      <c r="AX165" s="50">
        <f t="shared" ca="1" si="290"/>
        <v>1</v>
      </c>
      <c r="AY165" s="50">
        <f t="shared" ca="1" si="290"/>
        <v>4</v>
      </c>
      <c r="AZ165" s="50">
        <f t="shared" ca="1" si="290"/>
        <v>0</v>
      </c>
      <c r="BA165" s="50" t="str">
        <f t="shared" ca="1" si="290"/>
        <v>-</v>
      </c>
      <c r="BB165" s="50" t="str">
        <f t="shared" ca="1" si="290"/>
        <v>-</v>
      </c>
      <c r="BC165" s="50" t="str">
        <f t="shared" ca="1" si="290"/>
        <v>-</v>
      </c>
      <c r="BD165" s="50" t="str">
        <f t="shared" ca="1" si="290"/>
        <v>-</v>
      </c>
      <c r="BE165" s="50" t="str">
        <f t="shared" ca="1" si="290"/>
        <v>-</v>
      </c>
      <c r="BF165" s="50" t="str">
        <f t="shared" ca="1" si="290"/>
        <v>-</v>
      </c>
      <c r="BG165" s="50" t="str">
        <f t="shared" ca="1" si="290"/>
        <v>-</v>
      </c>
      <c r="BH165" s="27">
        <f t="shared" ca="1" si="297"/>
        <v>0.3</v>
      </c>
      <c r="BI165" s="27">
        <f t="shared" ca="1" si="297"/>
        <v>0.7</v>
      </c>
      <c r="BJ165" s="27">
        <f t="shared" ca="1" si="297"/>
        <v>-0.4</v>
      </c>
      <c r="BK165" s="27">
        <f t="shared" ca="1" si="297"/>
        <v>1.5</v>
      </c>
      <c r="BL165" s="27" t="str">
        <f t="shared" ca="1" si="297"/>
        <v>-</v>
      </c>
      <c r="BM165" s="27" t="str">
        <f t="shared" ca="1" si="297"/>
        <v>-</v>
      </c>
      <c r="BN165" s="27">
        <f t="shared" ca="1" si="298"/>
        <v>12</v>
      </c>
      <c r="BO165" s="27">
        <f t="shared" ca="1" si="298"/>
        <v>12</v>
      </c>
      <c r="BP165" s="27">
        <f t="shared" ca="1" si="298"/>
        <v>144</v>
      </c>
      <c r="BQ165" s="27">
        <f t="shared" ca="1" si="298"/>
        <v>144</v>
      </c>
      <c r="BR165" s="27" t="str">
        <f t="shared" ca="1" si="298"/>
        <v>-</v>
      </c>
      <c r="BS165" s="27" t="str">
        <f t="shared" ca="1" si="298"/>
        <v>-</v>
      </c>
      <c r="BT165" s="27" t="str">
        <f t="shared" ca="1" si="298"/>
        <v>-</v>
      </c>
      <c r="BU165" s="27" t="str">
        <f t="shared" ca="1" si="298"/>
        <v>-</v>
      </c>
      <c r="BV165" s="27" t="str">
        <f t="shared" ca="1" si="298"/>
        <v>-</v>
      </c>
      <c r="BW165" s="27" t="str">
        <f t="shared" ca="1" si="298"/>
        <v>-</v>
      </c>
      <c r="BX165" s="27" t="str">
        <f t="shared" ca="1" si="299"/>
        <v>-</v>
      </c>
      <c r="BY165" s="27" t="str">
        <f t="shared" ca="1" si="299"/>
        <v>-</v>
      </c>
      <c r="BZ165" s="27" t="str">
        <f t="shared" ca="1" si="299"/>
        <v>-</v>
      </c>
      <c r="CA165" s="27">
        <f t="shared" ca="1" si="299"/>
        <v>5</v>
      </c>
      <c r="CB165" s="27" t="str">
        <f t="shared" ca="1" si="299"/>
        <v>-</v>
      </c>
      <c r="CC165" s="27" t="str">
        <f t="shared" ca="1" si="299"/>
        <v>-</v>
      </c>
      <c r="CD165" s="27" t="str">
        <f t="shared" ca="1" si="299"/>
        <v>-</v>
      </c>
      <c r="CE165" s="27" t="str">
        <f t="shared" ca="1" si="299"/>
        <v>-</v>
      </c>
      <c r="CF165" s="27" t="str">
        <f t="shared" ca="1" si="299"/>
        <v>-</v>
      </c>
      <c r="CG165" s="27" t="str">
        <f t="shared" ca="1" si="299"/>
        <v>-</v>
      </c>
      <c r="CH165" s="27">
        <f t="shared" ca="1" si="300"/>
        <v>0</v>
      </c>
      <c r="CI165" s="27" t="str">
        <f t="shared" ca="1" si="300"/>
        <v>-</v>
      </c>
      <c r="CJ165" s="27">
        <f t="shared" ca="1" si="300"/>
        <v>1</v>
      </c>
      <c r="CK165" s="27">
        <f t="shared" ca="1" si="300"/>
        <v>0</v>
      </c>
      <c r="CL165" s="27">
        <f t="shared" ca="1" si="300"/>
        <v>1</v>
      </c>
      <c r="CM165" s="27">
        <f t="shared" ca="1" si="300"/>
        <v>1</v>
      </c>
      <c r="CN165" s="27">
        <f t="shared" ca="1" si="300"/>
        <v>1</v>
      </c>
      <c r="CO165" s="27">
        <f t="shared" ca="1" si="300"/>
        <v>0</v>
      </c>
      <c r="CP165" s="27">
        <f t="shared" ca="1" si="300"/>
        <v>0</v>
      </c>
      <c r="CQ165" s="27">
        <f t="shared" ca="1" si="300"/>
        <v>0</v>
      </c>
      <c r="CR165" s="27">
        <f t="shared" ca="1" si="301"/>
        <v>-1.29</v>
      </c>
      <c r="CS165" s="27">
        <f t="shared" ca="1" si="301"/>
        <v>0.95</v>
      </c>
      <c r="CT165" s="27">
        <f t="shared" ca="1" si="301"/>
        <v>-1.67</v>
      </c>
      <c r="CU165" s="27">
        <f t="shared" ca="1" si="301"/>
        <v>0.05</v>
      </c>
      <c r="CV165" s="27">
        <f t="shared" ca="1" si="301"/>
        <v>0.22</v>
      </c>
      <c r="CW165" s="27">
        <f t="shared" ca="1" si="301"/>
        <v>-0.37</v>
      </c>
      <c r="CX165" s="27">
        <f t="shared" ca="1" si="301"/>
        <v>0</v>
      </c>
      <c r="CY165" s="27">
        <f t="shared" ca="1" si="301"/>
        <v>1</v>
      </c>
      <c r="CZ165" s="27">
        <f t="shared" ca="1" si="301"/>
        <v>0</v>
      </c>
      <c r="DA165" s="27">
        <f t="shared" ca="1" si="301"/>
        <v>0</v>
      </c>
      <c r="DB165" s="27">
        <f t="shared" ca="1" si="302"/>
        <v>0</v>
      </c>
      <c r="DC165" s="27">
        <f t="shared" ca="1" si="302"/>
        <v>0</v>
      </c>
      <c r="DD165" s="27">
        <f t="shared" ca="1" si="302"/>
        <v>0</v>
      </c>
      <c r="DE165" s="27">
        <f t="shared" ca="1" si="302"/>
        <v>0</v>
      </c>
      <c r="DF165" s="27">
        <f t="shared" ca="1" si="302"/>
        <v>0</v>
      </c>
      <c r="DG165" s="27" t="str">
        <f t="shared" ca="1" si="302"/>
        <v>-</v>
      </c>
      <c r="DH165" s="27" t="str">
        <f t="shared" ca="1" si="302"/>
        <v>-</v>
      </c>
      <c r="DI165" s="27" t="str">
        <f t="shared" ca="1" si="302"/>
        <v>-</v>
      </c>
      <c r="DJ165" s="27" t="str">
        <f t="shared" ca="1" si="302"/>
        <v>-</v>
      </c>
      <c r="DK165" s="27" t="str">
        <f t="shared" ca="1" si="302"/>
        <v>-</v>
      </c>
      <c r="DL165" s="27" t="str">
        <f t="shared" ca="1" si="303"/>
        <v>-</v>
      </c>
      <c r="DM165" s="27" t="b">
        <f t="shared" ca="1" si="303"/>
        <v>0</v>
      </c>
      <c r="DN165" s="27" t="b">
        <f t="shared" ca="1" si="303"/>
        <v>1</v>
      </c>
      <c r="DO165" s="27" t="b">
        <f t="shared" ca="1" si="303"/>
        <v>0</v>
      </c>
      <c r="DP165" s="27">
        <f t="shared" ca="1" si="303"/>
        <v>0</v>
      </c>
      <c r="DQ165" s="27" t="str">
        <f t="shared" ca="1" si="303"/>
        <v>-</v>
      </c>
      <c r="DR165" s="27" t="str">
        <f t="shared" ca="1" si="303"/>
        <v>-</v>
      </c>
      <c r="DS165" s="27" t="str">
        <f t="shared" ca="1" si="303"/>
        <v>-</v>
      </c>
      <c r="DT165" s="27" t="str">
        <f t="shared" ca="1" si="303"/>
        <v>-</v>
      </c>
      <c r="DU165" s="27" t="str">
        <f t="shared" ca="1" si="303"/>
        <v>-</v>
      </c>
      <c r="DV165" s="27" t="b">
        <f t="shared" ca="1" si="304"/>
        <v>1</v>
      </c>
      <c r="DW165" s="27" t="str">
        <f t="shared" ca="1" si="304"/>
        <v>-</v>
      </c>
      <c r="DX165" s="27">
        <f t="shared" ca="1" si="304"/>
        <v>0.99</v>
      </c>
      <c r="DY165" s="27" t="str">
        <f t="shared" ca="1" si="304"/>
        <v>-</v>
      </c>
      <c r="DZ165" s="27" t="str">
        <f t="shared" ca="1" si="304"/>
        <v>-</v>
      </c>
      <c r="EA165" s="27" t="str">
        <f t="shared" ca="1" si="304"/>
        <v>-</v>
      </c>
      <c r="EB165" s="27" t="str">
        <f t="shared" ca="1" si="304"/>
        <v>-</v>
      </c>
      <c r="EC165" s="27">
        <f t="shared" ca="1" si="304"/>
        <v>1</v>
      </c>
      <c r="ED165" s="27">
        <f t="shared" ca="1" si="304"/>
        <v>0</v>
      </c>
      <c r="EE165" s="27">
        <f t="shared" ca="1" si="304"/>
        <v>1</v>
      </c>
      <c r="EF165" s="27">
        <f t="shared" ca="1" si="305"/>
        <v>1</v>
      </c>
      <c r="EG165" s="27">
        <f t="shared" ca="1" si="305"/>
        <v>0</v>
      </c>
      <c r="EH165" s="27" t="str">
        <f t="shared" ca="1" si="305"/>
        <v>-</v>
      </c>
      <c r="EI165" s="27" t="str">
        <f t="shared" ca="1" si="305"/>
        <v>-</v>
      </c>
      <c r="EJ165" s="27" t="str">
        <f t="shared" ca="1" si="305"/>
        <v>-</v>
      </c>
      <c r="EK165" s="27" t="str">
        <f t="shared" ca="1" si="305"/>
        <v>-</v>
      </c>
      <c r="EL165" s="27">
        <f t="shared" ca="1" si="305"/>
        <v>1</v>
      </c>
      <c r="EM165" s="27">
        <f t="shared" ca="1" si="305"/>
        <v>1</v>
      </c>
      <c r="EN165" s="27">
        <f t="shared" ca="1" si="305"/>
        <v>1</v>
      </c>
      <c r="EO165" s="27">
        <f t="shared" ca="1" si="305"/>
        <v>0</v>
      </c>
      <c r="EP165" s="27" t="str">
        <f t="shared" ca="1" si="305"/>
        <v>-</v>
      </c>
      <c r="EQ165" s="27" t="str">
        <f t="shared" ca="1" si="305"/>
        <v>-</v>
      </c>
      <c r="ER165" s="27">
        <f t="shared" ca="1" si="305"/>
        <v>0</v>
      </c>
      <c r="ES165" s="27">
        <f t="shared" ca="1" si="305"/>
        <v>0</v>
      </c>
      <c r="ET165" s="34">
        <v>0</v>
      </c>
    </row>
    <row r="166" spans="1:150" outlineLevel="3">
      <c r="A166" s="31">
        <f t="shared" si="230"/>
        <v>161</v>
      </c>
      <c r="B166" s="37">
        <f t="shared" ca="1" si="247"/>
        <v>110</v>
      </c>
      <c r="C166">
        <f t="shared" ca="1" si="248"/>
        <v>4</v>
      </c>
      <c r="D166" t="b">
        <f t="shared" ca="1" si="292"/>
        <v>0</v>
      </c>
      <c r="E166" t="b">
        <f t="shared" ca="1" si="292"/>
        <v>0</v>
      </c>
      <c r="F166" t="b">
        <f t="shared" ca="1" si="292"/>
        <v>0</v>
      </c>
      <c r="H166" s="47" t="str">
        <f ca="1">TEXT(LEFT(H165,2)+1,"00")&amp;MID(H165,3,FIND(" ",H165,4)-2)&amp;d.RegionName&amp;IF($CA166&lt;3,"M-M","Mat")&amp;IF($CF166=TRUE,"&amp;BBT","")&amp;IF($DX166&lt;&gt;0,"-mate EL","")&amp;IF($DM166," Aut","")&amp;IF($DN166," Win","")&amp;IF($DO166," Spr","")&amp;" Scan "&amp;$DP166&amp;" (F"&amp;3+IFERROR(1*$AP166,0)&amp;3+IFERROR(1*$AS166,0)&amp;"N"&amp;$AX166&amp;$AY166&amp;")"</f>
        <v>44 Cal CWM Mat-mate EL Spr Scan 3 (F33N14)</v>
      </c>
      <c r="I166" s="13" t="str">
        <f ca="1">IF(MATCH(H166,H$5:H166,0)=(COUNTA(H$5:H166)),"-","Dup")</f>
        <v>-</v>
      </c>
      <c r="J166" s="27" t="str">
        <f t="shared" ca="1" si="293"/>
        <v>-</v>
      </c>
      <c r="K166" s="27" t="str">
        <f t="shared" ca="1" si="293"/>
        <v>-</v>
      </c>
      <c r="L166" s="50" t="b">
        <f t="shared" ca="1" si="291"/>
        <v>1</v>
      </c>
      <c r="M166" s="50" t="str">
        <f t="shared" ca="1" si="291"/>
        <v>-</v>
      </c>
      <c r="N166" s="50" t="b">
        <f t="shared" ca="1" si="291"/>
        <v>1</v>
      </c>
      <c r="O166" s="50" t="b">
        <f t="shared" ca="1" si="291"/>
        <v>1</v>
      </c>
      <c r="P166" s="50" t="b">
        <f t="shared" ca="1" si="291"/>
        <v>1</v>
      </c>
      <c r="Q166" s="50">
        <f t="shared" ca="1" si="291"/>
        <v>0</v>
      </c>
      <c r="R166" s="50">
        <f t="shared" ca="1" si="291"/>
        <v>0</v>
      </c>
      <c r="S166" s="27" t="str">
        <f t="shared" ca="1" si="294"/>
        <v>-</v>
      </c>
      <c r="T166" s="27" t="str">
        <f t="shared" ca="1" si="294"/>
        <v>-</v>
      </c>
      <c r="U166" s="27">
        <f t="shared" ca="1" si="294"/>
        <v>1</v>
      </c>
      <c r="V166" s="27">
        <f t="shared" ca="1" si="294"/>
        <v>1</v>
      </c>
      <c r="W166" s="27">
        <f t="shared" ca="1" si="294"/>
        <v>1</v>
      </c>
      <c r="X166" s="27">
        <f t="shared" ca="1" si="294"/>
        <v>1</v>
      </c>
      <c r="Y166" s="27" t="str">
        <f t="shared" ca="1" si="294"/>
        <v>-</v>
      </c>
      <c r="Z166" s="27">
        <f t="shared" ca="1" si="294"/>
        <v>1</v>
      </c>
      <c r="AA166" s="27" t="str">
        <f t="shared" ca="1" si="294"/>
        <v>-</v>
      </c>
      <c r="AB166" s="27" t="str">
        <f t="shared" ca="1" si="294"/>
        <v>-</v>
      </c>
      <c r="AC166" s="27">
        <f t="shared" ca="1" si="295"/>
        <v>1</v>
      </c>
      <c r="AD166" s="27">
        <f t="shared" ca="1" si="295"/>
        <v>1</v>
      </c>
      <c r="AE166" s="27" t="str">
        <f t="shared" ca="1" si="295"/>
        <v>-</v>
      </c>
      <c r="AF166" s="27" t="str">
        <f t="shared" ca="1" si="295"/>
        <v>-</v>
      </c>
      <c r="AG166" s="27" t="str">
        <f t="shared" ca="1" si="295"/>
        <v>-</v>
      </c>
      <c r="AH166" s="27" t="str">
        <f t="shared" ca="1" si="295"/>
        <v>-</v>
      </c>
      <c r="AI166" s="27" t="str">
        <f t="shared" ca="1" si="295"/>
        <v>-</v>
      </c>
      <c r="AJ166" s="27" t="str">
        <f t="shared" ca="1" si="295"/>
        <v>-</v>
      </c>
      <c r="AK166" s="27" t="str">
        <f t="shared" ca="1" si="295"/>
        <v>-</v>
      </c>
      <c r="AL166" s="27" t="str">
        <f t="shared" ca="1" si="295"/>
        <v>-</v>
      </c>
      <c r="AM166" s="27" t="str">
        <f t="shared" ca="1" si="296"/>
        <v>-</v>
      </c>
      <c r="AN166" s="27" t="str">
        <f t="shared" ca="1" si="296"/>
        <v>-</v>
      </c>
      <c r="AO166" s="27" t="str">
        <f t="shared" ca="1" si="296"/>
        <v>-</v>
      </c>
      <c r="AP166" s="27" t="str">
        <f t="shared" ca="1" si="296"/>
        <v>-</v>
      </c>
      <c r="AQ166" s="27" t="str">
        <f t="shared" ca="1" si="296"/>
        <v>-</v>
      </c>
      <c r="AR166" s="27" t="str">
        <f t="shared" ca="1" si="296"/>
        <v>-</v>
      </c>
      <c r="AS166" s="27" t="str">
        <f t="shared" ca="1" si="296"/>
        <v>-</v>
      </c>
      <c r="AT166" s="27" t="str">
        <f t="shared" ca="1" si="296"/>
        <v>-</v>
      </c>
      <c r="AU166" s="27" t="str">
        <f t="shared" ca="1" si="296"/>
        <v>-</v>
      </c>
      <c r="AV166" s="27" t="str">
        <f t="shared" ca="1" si="296"/>
        <v>-</v>
      </c>
      <c r="AW166" s="27" t="str">
        <f t="shared" ca="1" si="296"/>
        <v>-</v>
      </c>
      <c r="AX166" s="50">
        <f t="shared" ca="1" si="290"/>
        <v>1</v>
      </c>
      <c r="AY166" s="50">
        <f t="shared" ca="1" si="290"/>
        <v>4</v>
      </c>
      <c r="AZ166" s="50">
        <f t="shared" ca="1" si="290"/>
        <v>0</v>
      </c>
      <c r="BA166" s="50" t="str">
        <f t="shared" ca="1" si="290"/>
        <v>-</v>
      </c>
      <c r="BB166" s="50" t="str">
        <f t="shared" ca="1" si="290"/>
        <v>-</v>
      </c>
      <c r="BC166" s="50" t="str">
        <f t="shared" ca="1" si="290"/>
        <v>-</v>
      </c>
      <c r="BD166" s="50" t="str">
        <f t="shared" ca="1" si="290"/>
        <v>-</v>
      </c>
      <c r="BE166" s="50" t="str">
        <f t="shared" ca="1" si="290"/>
        <v>-</v>
      </c>
      <c r="BF166" s="50" t="str">
        <f t="shared" ca="1" si="290"/>
        <v>-</v>
      </c>
      <c r="BG166" s="50" t="str">
        <f t="shared" ca="1" si="290"/>
        <v>-</v>
      </c>
      <c r="BH166" s="27">
        <f t="shared" ca="1" si="297"/>
        <v>0.3</v>
      </c>
      <c r="BI166" s="27">
        <f t="shared" ca="1" si="297"/>
        <v>0.7</v>
      </c>
      <c r="BJ166" s="27">
        <f t="shared" ca="1" si="297"/>
        <v>-0.4</v>
      </c>
      <c r="BK166" s="27">
        <f t="shared" ca="1" si="297"/>
        <v>1.5</v>
      </c>
      <c r="BL166" s="27" t="str">
        <f t="shared" ca="1" si="297"/>
        <v>-</v>
      </c>
      <c r="BM166" s="27" t="str">
        <f t="shared" ca="1" si="297"/>
        <v>-</v>
      </c>
      <c r="BN166" s="27">
        <f t="shared" ca="1" si="298"/>
        <v>12</v>
      </c>
      <c r="BO166" s="27">
        <f t="shared" ca="1" si="298"/>
        <v>12</v>
      </c>
      <c r="BP166" s="27">
        <f t="shared" ca="1" si="298"/>
        <v>144</v>
      </c>
      <c r="BQ166" s="27">
        <f t="shared" ca="1" si="298"/>
        <v>144</v>
      </c>
      <c r="BR166" s="27" t="str">
        <f t="shared" ca="1" si="298"/>
        <v>-</v>
      </c>
      <c r="BS166" s="27" t="str">
        <f t="shared" ca="1" si="298"/>
        <v>-</v>
      </c>
      <c r="BT166" s="27" t="str">
        <f t="shared" ca="1" si="298"/>
        <v>-</v>
      </c>
      <c r="BU166" s="27" t="str">
        <f t="shared" ca="1" si="298"/>
        <v>-</v>
      </c>
      <c r="BV166" s="27" t="str">
        <f t="shared" ca="1" si="298"/>
        <v>-</v>
      </c>
      <c r="BW166" s="27" t="str">
        <f t="shared" ca="1" si="298"/>
        <v>-</v>
      </c>
      <c r="BX166" s="27" t="str">
        <f t="shared" ca="1" si="299"/>
        <v>-</v>
      </c>
      <c r="BY166" s="27" t="str">
        <f t="shared" ca="1" si="299"/>
        <v>-</v>
      </c>
      <c r="BZ166" s="27" t="str">
        <f t="shared" ca="1" si="299"/>
        <v>-</v>
      </c>
      <c r="CA166" s="27">
        <f t="shared" ca="1" si="299"/>
        <v>5</v>
      </c>
      <c r="CB166" s="27" t="str">
        <f t="shared" ca="1" si="299"/>
        <v>-</v>
      </c>
      <c r="CC166" s="27" t="str">
        <f t="shared" ca="1" si="299"/>
        <v>-</v>
      </c>
      <c r="CD166" s="27" t="str">
        <f t="shared" ca="1" si="299"/>
        <v>-</v>
      </c>
      <c r="CE166" s="27" t="str">
        <f t="shared" ca="1" si="299"/>
        <v>-</v>
      </c>
      <c r="CF166" s="27" t="str">
        <f t="shared" ca="1" si="299"/>
        <v>-</v>
      </c>
      <c r="CG166" s="27" t="str">
        <f t="shared" ca="1" si="299"/>
        <v>-</v>
      </c>
      <c r="CH166" s="27">
        <f t="shared" ca="1" si="300"/>
        <v>0</v>
      </c>
      <c r="CI166" s="27" t="str">
        <f t="shared" ca="1" si="300"/>
        <v>-</v>
      </c>
      <c r="CJ166" s="27">
        <f t="shared" ca="1" si="300"/>
        <v>1</v>
      </c>
      <c r="CK166" s="27">
        <f t="shared" ca="1" si="300"/>
        <v>0</v>
      </c>
      <c r="CL166" s="27">
        <f t="shared" ca="1" si="300"/>
        <v>1</v>
      </c>
      <c r="CM166" s="27">
        <f t="shared" ca="1" si="300"/>
        <v>1</v>
      </c>
      <c r="CN166" s="27">
        <f t="shared" ca="1" si="300"/>
        <v>1</v>
      </c>
      <c r="CO166" s="27">
        <f t="shared" ca="1" si="300"/>
        <v>0</v>
      </c>
      <c r="CP166" s="27">
        <f t="shared" ca="1" si="300"/>
        <v>0</v>
      </c>
      <c r="CQ166" s="27">
        <f t="shared" ca="1" si="300"/>
        <v>0</v>
      </c>
      <c r="CR166" s="27">
        <f t="shared" ca="1" si="301"/>
        <v>-1.29</v>
      </c>
      <c r="CS166" s="27">
        <f t="shared" ca="1" si="301"/>
        <v>0.95</v>
      </c>
      <c r="CT166" s="27">
        <f t="shared" ca="1" si="301"/>
        <v>-1.67</v>
      </c>
      <c r="CU166" s="27">
        <f t="shared" ca="1" si="301"/>
        <v>0.05</v>
      </c>
      <c r="CV166" s="27">
        <f t="shared" ca="1" si="301"/>
        <v>0.22</v>
      </c>
      <c r="CW166" s="27">
        <f t="shared" ca="1" si="301"/>
        <v>-0.37</v>
      </c>
      <c r="CX166" s="27">
        <f t="shared" ca="1" si="301"/>
        <v>0</v>
      </c>
      <c r="CY166" s="27">
        <f t="shared" ca="1" si="301"/>
        <v>1</v>
      </c>
      <c r="CZ166" s="27">
        <f t="shared" ca="1" si="301"/>
        <v>0</v>
      </c>
      <c r="DA166" s="27">
        <f t="shared" ca="1" si="301"/>
        <v>0</v>
      </c>
      <c r="DB166" s="27">
        <f t="shared" ca="1" si="302"/>
        <v>0</v>
      </c>
      <c r="DC166" s="27">
        <f t="shared" ca="1" si="302"/>
        <v>0</v>
      </c>
      <c r="DD166" s="27">
        <f t="shared" ca="1" si="302"/>
        <v>0</v>
      </c>
      <c r="DE166" s="27">
        <f t="shared" ca="1" si="302"/>
        <v>0</v>
      </c>
      <c r="DF166" s="27">
        <f t="shared" ca="1" si="302"/>
        <v>0</v>
      </c>
      <c r="DG166" s="27" t="str">
        <f t="shared" ca="1" si="302"/>
        <v>-</v>
      </c>
      <c r="DH166" s="27" t="str">
        <f t="shared" ca="1" si="302"/>
        <v>-</v>
      </c>
      <c r="DI166" s="27" t="str">
        <f t="shared" ca="1" si="302"/>
        <v>-</v>
      </c>
      <c r="DJ166" s="27" t="str">
        <f t="shared" ca="1" si="302"/>
        <v>-</v>
      </c>
      <c r="DK166" s="27" t="str">
        <f t="shared" ca="1" si="302"/>
        <v>-</v>
      </c>
      <c r="DL166" s="27" t="str">
        <f t="shared" ca="1" si="303"/>
        <v>-</v>
      </c>
      <c r="DM166" s="27" t="b">
        <f t="shared" ca="1" si="303"/>
        <v>0</v>
      </c>
      <c r="DN166" s="27" t="b">
        <f t="shared" ca="1" si="303"/>
        <v>0</v>
      </c>
      <c r="DO166" s="27" t="b">
        <f t="shared" ca="1" si="303"/>
        <v>1</v>
      </c>
      <c r="DP166" s="27">
        <f t="shared" ca="1" si="303"/>
        <v>3</v>
      </c>
      <c r="DQ166" s="27" t="str">
        <f t="shared" ca="1" si="303"/>
        <v>-</v>
      </c>
      <c r="DR166" s="27" t="str">
        <f t="shared" ca="1" si="303"/>
        <v>-</v>
      </c>
      <c r="DS166" s="27" t="str">
        <f t="shared" ca="1" si="303"/>
        <v>-</v>
      </c>
      <c r="DT166" s="27" t="str">
        <f t="shared" ca="1" si="303"/>
        <v>-</v>
      </c>
      <c r="DU166" s="27" t="str">
        <f t="shared" ca="1" si="303"/>
        <v>-</v>
      </c>
      <c r="DV166" s="27" t="b">
        <f t="shared" ca="1" si="304"/>
        <v>1</v>
      </c>
      <c r="DW166" s="27" t="str">
        <f t="shared" ca="1" si="304"/>
        <v>-</v>
      </c>
      <c r="DX166" s="27">
        <f t="shared" ca="1" si="304"/>
        <v>0.99</v>
      </c>
      <c r="DY166" s="27" t="str">
        <f t="shared" ca="1" si="304"/>
        <v>-</v>
      </c>
      <c r="DZ166" s="27" t="str">
        <f t="shared" ca="1" si="304"/>
        <v>-</v>
      </c>
      <c r="EA166" s="27" t="str">
        <f t="shared" ca="1" si="304"/>
        <v>-</v>
      </c>
      <c r="EB166" s="27" t="str">
        <f t="shared" ca="1" si="304"/>
        <v>-</v>
      </c>
      <c r="EC166" s="27">
        <f t="shared" ca="1" si="304"/>
        <v>1</v>
      </c>
      <c r="ED166" s="27">
        <f t="shared" ca="1" si="304"/>
        <v>0</v>
      </c>
      <c r="EE166" s="27">
        <f t="shared" ca="1" si="304"/>
        <v>1</v>
      </c>
      <c r="EF166" s="27">
        <f t="shared" ca="1" si="305"/>
        <v>1</v>
      </c>
      <c r="EG166" s="27">
        <f t="shared" ca="1" si="305"/>
        <v>0</v>
      </c>
      <c r="EH166" s="27" t="str">
        <f t="shared" ca="1" si="305"/>
        <v>-</v>
      </c>
      <c r="EI166" s="27" t="str">
        <f t="shared" ca="1" si="305"/>
        <v>-</v>
      </c>
      <c r="EJ166" s="27" t="str">
        <f t="shared" ca="1" si="305"/>
        <v>-</v>
      </c>
      <c r="EK166" s="27" t="str">
        <f t="shared" ca="1" si="305"/>
        <v>-</v>
      </c>
      <c r="EL166" s="27">
        <f t="shared" ca="1" si="305"/>
        <v>1</v>
      </c>
      <c r="EM166" s="27">
        <f t="shared" ca="1" si="305"/>
        <v>1</v>
      </c>
      <c r="EN166" s="27">
        <f t="shared" ca="1" si="305"/>
        <v>1</v>
      </c>
      <c r="EO166" s="27">
        <f t="shared" ca="1" si="305"/>
        <v>0</v>
      </c>
      <c r="EP166" s="27" t="str">
        <f t="shared" ca="1" si="305"/>
        <v>-</v>
      </c>
      <c r="EQ166" s="27" t="str">
        <f t="shared" ca="1" si="305"/>
        <v>-</v>
      </c>
      <c r="ER166" s="27">
        <f t="shared" ca="1" si="305"/>
        <v>0</v>
      </c>
      <c r="ES166" s="27">
        <f t="shared" ca="1" si="305"/>
        <v>0</v>
      </c>
      <c r="ET166" s="34">
        <v>0</v>
      </c>
    </row>
    <row r="167" spans="1:150" outlineLevel="3">
      <c r="A167" s="31">
        <f t="shared" si="230"/>
        <v>162</v>
      </c>
      <c r="B167" s="37">
        <f t="shared" ca="1" si="247"/>
        <v>111</v>
      </c>
      <c r="C167">
        <f t="shared" ca="1" si="248"/>
        <v>4</v>
      </c>
      <c r="D167" t="b">
        <f t="shared" ca="1" si="292"/>
        <v>1</v>
      </c>
      <c r="E167" t="b">
        <f t="shared" ca="1" si="292"/>
        <v>0</v>
      </c>
      <c r="F167" t="b">
        <f t="shared" ca="1" si="292"/>
        <v>1</v>
      </c>
      <c r="H167" s="47" t="str">
        <f ca="1">TEXT(LEFT(H166,2)+1,"00")&amp;MID(H166,3,FIND(" ",H166,4)-2)&amp;d.RegionName&amp;IF($CA167&lt;3,"M-M","Mat")&amp;IF($CF167=TRUE,"&amp;BBT","")&amp;IF($DX167&lt;&gt;0,"-mate EL","")&amp;IF($DM167," Aut","")&amp;IF($DN167," Win","")&amp;IF($DO167," Spr","")&amp;" Scan "&amp;$DP167&amp;" (F"&amp;3+IFERROR(1*$AP167,0)&amp;3+IFERROR(1*$AS167,0)&amp;"N"&amp;$AX167&amp;$AY167&amp;")"</f>
        <v>45 Cal CWM Mat-mate EL Spr Scan 2 (F33N14)</v>
      </c>
      <c r="I167" s="13" t="str">
        <f ca="1">IF(MATCH(H167,H$5:H167,0)=(COUNTA(H$5:H167)),"-","Dup")</f>
        <v>-</v>
      </c>
      <c r="J167" s="27" t="str">
        <f t="shared" ca="1" si="293"/>
        <v>-</v>
      </c>
      <c r="K167" s="27" t="str">
        <f t="shared" ca="1" si="293"/>
        <v>-</v>
      </c>
      <c r="L167" s="50" t="b">
        <f t="shared" ca="1" si="291"/>
        <v>1</v>
      </c>
      <c r="M167" s="50" t="str">
        <f t="shared" ca="1" si="291"/>
        <v>-</v>
      </c>
      <c r="N167" s="50" t="b">
        <f t="shared" ca="1" si="291"/>
        <v>1</v>
      </c>
      <c r="O167" s="50" t="b">
        <f t="shared" ca="1" si="291"/>
        <v>1</v>
      </c>
      <c r="P167" s="50" t="b">
        <f t="shared" ca="1" si="291"/>
        <v>1</v>
      </c>
      <c r="Q167" s="50">
        <f t="shared" ca="1" si="291"/>
        <v>0</v>
      </c>
      <c r="R167" s="50">
        <f t="shared" ca="1" si="291"/>
        <v>0</v>
      </c>
      <c r="S167" s="27" t="str">
        <f t="shared" ca="1" si="294"/>
        <v>-</v>
      </c>
      <c r="T167" s="27" t="str">
        <f t="shared" ca="1" si="294"/>
        <v>-</v>
      </c>
      <c r="U167" s="27">
        <f t="shared" ca="1" si="294"/>
        <v>1</v>
      </c>
      <c r="V167" s="27">
        <f t="shared" ca="1" si="294"/>
        <v>1</v>
      </c>
      <c r="W167" s="27">
        <f t="shared" ca="1" si="294"/>
        <v>1</v>
      </c>
      <c r="X167" s="27">
        <f t="shared" ca="1" si="294"/>
        <v>1</v>
      </c>
      <c r="Y167" s="27" t="str">
        <f t="shared" ca="1" si="294"/>
        <v>-</v>
      </c>
      <c r="Z167" s="27">
        <f t="shared" ca="1" si="294"/>
        <v>1</v>
      </c>
      <c r="AA167" s="27" t="str">
        <f t="shared" ca="1" si="294"/>
        <v>-</v>
      </c>
      <c r="AB167" s="27" t="str">
        <f t="shared" ca="1" si="294"/>
        <v>-</v>
      </c>
      <c r="AC167" s="27">
        <f t="shared" ca="1" si="295"/>
        <v>1</v>
      </c>
      <c r="AD167" s="27">
        <f t="shared" ca="1" si="295"/>
        <v>1</v>
      </c>
      <c r="AE167" s="27" t="str">
        <f t="shared" ca="1" si="295"/>
        <v>-</v>
      </c>
      <c r="AF167" s="27" t="str">
        <f t="shared" ca="1" si="295"/>
        <v>-</v>
      </c>
      <c r="AG167" s="27" t="str">
        <f t="shared" ca="1" si="295"/>
        <v>-</v>
      </c>
      <c r="AH167" s="27" t="str">
        <f t="shared" ca="1" si="295"/>
        <v>-</v>
      </c>
      <c r="AI167" s="27" t="str">
        <f t="shared" ca="1" si="295"/>
        <v>-</v>
      </c>
      <c r="AJ167" s="27" t="str">
        <f t="shared" ca="1" si="295"/>
        <v>-</v>
      </c>
      <c r="AK167" s="27" t="str">
        <f t="shared" ca="1" si="295"/>
        <v>-</v>
      </c>
      <c r="AL167" s="27" t="str">
        <f t="shared" ca="1" si="295"/>
        <v>-</v>
      </c>
      <c r="AM167" s="27" t="str">
        <f t="shared" ca="1" si="296"/>
        <v>-</v>
      </c>
      <c r="AN167" s="27" t="str">
        <f t="shared" ca="1" si="296"/>
        <v>-</v>
      </c>
      <c r="AO167" s="27" t="str">
        <f t="shared" ca="1" si="296"/>
        <v>-</v>
      </c>
      <c r="AP167" s="27" t="str">
        <f t="shared" ca="1" si="296"/>
        <v>-</v>
      </c>
      <c r="AQ167" s="27" t="str">
        <f t="shared" ca="1" si="296"/>
        <v>-</v>
      </c>
      <c r="AR167" s="27" t="str">
        <f t="shared" ca="1" si="296"/>
        <v>-</v>
      </c>
      <c r="AS167" s="27" t="str">
        <f t="shared" ca="1" si="296"/>
        <v>-</v>
      </c>
      <c r="AT167" s="27" t="str">
        <f t="shared" ca="1" si="296"/>
        <v>-</v>
      </c>
      <c r="AU167" s="27" t="str">
        <f t="shared" ca="1" si="296"/>
        <v>-</v>
      </c>
      <c r="AV167" s="27" t="str">
        <f t="shared" ca="1" si="296"/>
        <v>-</v>
      </c>
      <c r="AW167" s="27" t="str">
        <f t="shared" ca="1" si="296"/>
        <v>-</v>
      </c>
      <c r="AX167" s="50">
        <f t="shared" ca="1" si="290"/>
        <v>1</v>
      </c>
      <c r="AY167" s="50">
        <f t="shared" ca="1" si="290"/>
        <v>4</v>
      </c>
      <c r="AZ167" s="50">
        <f t="shared" ca="1" si="290"/>
        <v>0</v>
      </c>
      <c r="BA167" s="50" t="str">
        <f t="shared" ca="1" si="290"/>
        <v>-</v>
      </c>
      <c r="BB167" s="50" t="str">
        <f t="shared" ca="1" si="290"/>
        <v>-</v>
      </c>
      <c r="BC167" s="50" t="str">
        <f t="shared" ca="1" si="290"/>
        <v>-</v>
      </c>
      <c r="BD167" s="50" t="str">
        <f t="shared" ca="1" si="290"/>
        <v>-</v>
      </c>
      <c r="BE167" s="50" t="str">
        <f t="shared" ca="1" si="290"/>
        <v>-</v>
      </c>
      <c r="BF167" s="50" t="str">
        <f t="shared" ca="1" si="290"/>
        <v>-</v>
      </c>
      <c r="BG167" s="50" t="str">
        <f t="shared" ca="1" si="290"/>
        <v>-</v>
      </c>
      <c r="BH167" s="27">
        <f t="shared" ca="1" si="297"/>
        <v>0.3</v>
      </c>
      <c r="BI167" s="27">
        <f t="shared" ca="1" si="297"/>
        <v>0.7</v>
      </c>
      <c r="BJ167" s="27">
        <f t="shared" ca="1" si="297"/>
        <v>-0.4</v>
      </c>
      <c r="BK167" s="27">
        <f t="shared" ca="1" si="297"/>
        <v>1.5</v>
      </c>
      <c r="BL167" s="27" t="str">
        <f t="shared" ca="1" si="297"/>
        <v>-</v>
      </c>
      <c r="BM167" s="27" t="str">
        <f t="shared" ca="1" si="297"/>
        <v>-</v>
      </c>
      <c r="BN167" s="27">
        <f t="shared" ca="1" si="298"/>
        <v>12</v>
      </c>
      <c r="BO167" s="27">
        <f t="shared" ca="1" si="298"/>
        <v>12</v>
      </c>
      <c r="BP167" s="27">
        <f t="shared" ca="1" si="298"/>
        <v>144</v>
      </c>
      <c r="BQ167" s="27">
        <f t="shared" ca="1" si="298"/>
        <v>144</v>
      </c>
      <c r="BR167" s="27" t="str">
        <f t="shared" ca="1" si="298"/>
        <v>-</v>
      </c>
      <c r="BS167" s="27" t="str">
        <f t="shared" ca="1" si="298"/>
        <v>-</v>
      </c>
      <c r="BT167" s="27" t="str">
        <f t="shared" ca="1" si="298"/>
        <v>-</v>
      </c>
      <c r="BU167" s="27" t="str">
        <f t="shared" ca="1" si="298"/>
        <v>-</v>
      </c>
      <c r="BV167" s="27" t="str">
        <f t="shared" ca="1" si="298"/>
        <v>-</v>
      </c>
      <c r="BW167" s="27" t="str">
        <f t="shared" ca="1" si="298"/>
        <v>-</v>
      </c>
      <c r="BX167" s="27" t="str">
        <f t="shared" ca="1" si="299"/>
        <v>-</v>
      </c>
      <c r="BY167" s="27" t="str">
        <f t="shared" ca="1" si="299"/>
        <v>-</v>
      </c>
      <c r="BZ167" s="27" t="str">
        <f t="shared" ca="1" si="299"/>
        <v>-</v>
      </c>
      <c r="CA167" s="27">
        <f t="shared" ca="1" si="299"/>
        <v>5</v>
      </c>
      <c r="CB167" s="27" t="str">
        <f t="shared" ca="1" si="299"/>
        <v>-</v>
      </c>
      <c r="CC167" s="27" t="str">
        <f t="shared" ca="1" si="299"/>
        <v>-</v>
      </c>
      <c r="CD167" s="27" t="str">
        <f t="shared" ca="1" si="299"/>
        <v>-</v>
      </c>
      <c r="CE167" s="27" t="str">
        <f t="shared" ca="1" si="299"/>
        <v>-</v>
      </c>
      <c r="CF167" s="27" t="str">
        <f t="shared" ca="1" si="299"/>
        <v>-</v>
      </c>
      <c r="CG167" s="27" t="str">
        <f t="shared" ca="1" si="299"/>
        <v>-</v>
      </c>
      <c r="CH167" s="27">
        <f t="shared" ca="1" si="300"/>
        <v>0</v>
      </c>
      <c r="CI167" s="27" t="str">
        <f t="shared" ca="1" si="300"/>
        <v>-</v>
      </c>
      <c r="CJ167" s="27">
        <f t="shared" ca="1" si="300"/>
        <v>1</v>
      </c>
      <c r="CK167" s="27">
        <f t="shared" ca="1" si="300"/>
        <v>0</v>
      </c>
      <c r="CL167" s="27">
        <f t="shared" ca="1" si="300"/>
        <v>1</v>
      </c>
      <c r="CM167" s="27">
        <f t="shared" ca="1" si="300"/>
        <v>1</v>
      </c>
      <c r="CN167" s="27">
        <f t="shared" ca="1" si="300"/>
        <v>1</v>
      </c>
      <c r="CO167" s="27">
        <f t="shared" ca="1" si="300"/>
        <v>0</v>
      </c>
      <c r="CP167" s="27">
        <f t="shared" ca="1" si="300"/>
        <v>0</v>
      </c>
      <c r="CQ167" s="27">
        <f t="shared" ca="1" si="300"/>
        <v>0</v>
      </c>
      <c r="CR167" s="27">
        <f t="shared" ca="1" si="301"/>
        <v>-1.29</v>
      </c>
      <c r="CS167" s="27">
        <f t="shared" ca="1" si="301"/>
        <v>0.95</v>
      </c>
      <c r="CT167" s="27">
        <f t="shared" ca="1" si="301"/>
        <v>-1.67</v>
      </c>
      <c r="CU167" s="27">
        <f t="shared" ca="1" si="301"/>
        <v>0.05</v>
      </c>
      <c r="CV167" s="27">
        <f t="shared" ca="1" si="301"/>
        <v>0.22</v>
      </c>
      <c r="CW167" s="27">
        <f t="shared" ca="1" si="301"/>
        <v>-0.37</v>
      </c>
      <c r="CX167" s="27">
        <f t="shared" ca="1" si="301"/>
        <v>0</v>
      </c>
      <c r="CY167" s="27">
        <f t="shared" ca="1" si="301"/>
        <v>1</v>
      </c>
      <c r="CZ167" s="27">
        <f t="shared" ca="1" si="301"/>
        <v>0</v>
      </c>
      <c r="DA167" s="27">
        <f t="shared" ca="1" si="301"/>
        <v>0</v>
      </c>
      <c r="DB167" s="27">
        <f t="shared" ca="1" si="302"/>
        <v>0</v>
      </c>
      <c r="DC167" s="27">
        <f t="shared" ca="1" si="302"/>
        <v>0</v>
      </c>
      <c r="DD167" s="27">
        <f t="shared" ca="1" si="302"/>
        <v>0</v>
      </c>
      <c r="DE167" s="27">
        <f t="shared" ca="1" si="302"/>
        <v>0</v>
      </c>
      <c r="DF167" s="27">
        <f t="shared" ca="1" si="302"/>
        <v>0</v>
      </c>
      <c r="DG167" s="27" t="str">
        <f t="shared" ca="1" si="302"/>
        <v>-</v>
      </c>
      <c r="DH167" s="27" t="str">
        <f t="shared" ca="1" si="302"/>
        <v>-</v>
      </c>
      <c r="DI167" s="27" t="str">
        <f t="shared" ca="1" si="302"/>
        <v>-</v>
      </c>
      <c r="DJ167" s="27" t="str">
        <f t="shared" ca="1" si="302"/>
        <v>-</v>
      </c>
      <c r="DK167" s="27" t="str">
        <f t="shared" ca="1" si="302"/>
        <v>-</v>
      </c>
      <c r="DL167" s="27" t="str">
        <f t="shared" ca="1" si="303"/>
        <v>-</v>
      </c>
      <c r="DM167" s="27" t="b">
        <f t="shared" ca="1" si="303"/>
        <v>0</v>
      </c>
      <c r="DN167" s="27" t="b">
        <f t="shared" ca="1" si="303"/>
        <v>0</v>
      </c>
      <c r="DO167" s="27" t="b">
        <f t="shared" ca="1" si="303"/>
        <v>1</v>
      </c>
      <c r="DP167" s="27">
        <f t="shared" ca="1" si="303"/>
        <v>2</v>
      </c>
      <c r="DQ167" s="27" t="str">
        <f t="shared" ca="1" si="303"/>
        <v>-</v>
      </c>
      <c r="DR167" s="27" t="str">
        <f t="shared" ca="1" si="303"/>
        <v>-</v>
      </c>
      <c r="DS167" s="27" t="str">
        <f t="shared" ca="1" si="303"/>
        <v>-</v>
      </c>
      <c r="DT167" s="27" t="str">
        <f t="shared" ca="1" si="303"/>
        <v>-</v>
      </c>
      <c r="DU167" s="27" t="str">
        <f t="shared" ca="1" si="303"/>
        <v>-</v>
      </c>
      <c r="DV167" s="27" t="b">
        <f t="shared" ca="1" si="304"/>
        <v>1</v>
      </c>
      <c r="DW167" s="27" t="str">
        <f t="shared" ca="1" si="304"/>
        <v>-</v>
      </c>
      <c r="DX167" s="27">
        <f t="shared" ca="1" si="304"/>
        <v>0.99</v>
      </c>
      <c r="DY167" s="27" t="str">
        <f t="shared" ca="1" si="304"/>
        <v>-</v>
      </c>
      <c r="DZ167" s="27" t="str">
        <f t="shared" ca="1" si="304"/>
        <v>-</v>
      </c>
      <c r="EA167" s="27" t="str">
        <f t="shared" ca="1" si="304"/>
        <v>-</v>
      </c>
      <c r="EB167" s="27" t="str">
        <f t="shared" ca="1" si="304"/>
        <v>-</v>
      </c>
      <c r="EC167" s="27">
        <f t="shared" ca="1" si="304"/>
        <v>1</v>
      </c>
      <c r="ED167" s="27">
        <f t="shared" ca="1" si="304"/>
        <v>0</v>
      </c>
      <c r="EE167" s="27">
        <f t="shared" ca="1" si="304"/>
        <v>1</v>
      </c>
      <c r="EF167" s="27">
        <f t="shared" ca="1" si="305"/>
        <v>1</v>
      </c>
      <c r="EG167" s="27">
        <f t="shared" ca="1" si="305"/>
        <v>0</v>
      </c>
      <c r="EH167" s="27" t="str">
        <f t="shared" ca="1" si="305"/>
        <v>-</v>
      </c>
      <c r="EI167" s="27" t="str">
        <f t="shared" ca="1" si="305"/>
        <v>-</v>
      </c>
      <c r="EJ167" s="27" t="str">
        <f t="shared" ca="1" si="305"/>
        <v>-</v>
      </c>
      <c r="EK167" s="27" t="str">
        <f t="shared" ca="1" si="305"/>
        <v>-</v>
      </c>
      <c r="EL167" s="27">
        <f t="shared" ca="1" si="305"/>
        <v>1</v>
      </c>
      <c r="EM167" s="27">
        <f t="shared" ca="1" si="305"/>
        <v>1</v>
      </c>
      <c r="EN167" s="27">
        <f t="shared" ca="1" si="305"/>
        <v>1</v>
      </c>
      <c r="EO167" s="27">
        <f t="shared" ca="1" si="305"/>
        <v>0</v>
      </c>
      <c r="EP167" s="27" t="str">
        <f t="shared" ca="1" si="305"/>
        <v>-</v>
      </c>
      <c r="EQ167" s="27" t="str">
        <f t="shared" ca="1" si="305"/>
        <v>-</v>
      </c>
      <c r="ER167" s="27">
        <f t="shared" ca="1" si="305"/>
        <v>0</v>
      </c>
      <c r="ES167" s="27">
        <f t="shared" ca="1" si="305"/>
        <v>0</v>
      </c>
      <c r="ET167" s="34">
        <v>0</v>
      </c>
    </row>
    <row r="168" spans="1:150" outlineLevel="3">
      <c r="A168" s="31">
        <f t="shared" si="230"/>
        <v>163</v>
      </c>
      <c r="B168" s="37">
        <f t="shared" ca="1" si="247"/>
        <v>112</v>
      </c>
      <c r="C168">
        <f t="shared" ca="1" si="248"/>
        <v>4</v>
      </c>
      <c r="D168" t="b">
        <f t="shared" ca="1" si="292"/>
        <v>1</v>
      </c>
      <c r="E168" t="b">
        <f t="shared" ca="1" si="292"/>
        <v>0</v>
      </c>
      <c r="F168" t="b">
        <f t="shared" ca="1" si="292"/>
        <v>1</v>
      </c>
      <c r="H168" s="47" t="str">
        <f ca="1">TEXT(LEFT(H167,2)+1,"00")&amp;MID(H167,3,FIND(" ",H167,4)-2)&amp;d.RegionName&amp;IF($CA168&lt;3,"M-M","Mat")&amp;IF($CF168=TRUE,"&amp;BBT","")&amp;IF($DX168&lt;&gt;0,"-mate EL","")&amp;IF($DM168," Aut","")&amp;IF($DN168," Win","")&amp;IF($DO168," Spr","")&amp;" Scan "&amp;$DP168&amp;" (F"&amp;3+IFERROR(1*$AP168,0)&amp;3+IFERROR(1*$AS168,0)&amp;"N"&amp;$AX168&amp;$AY168&amp;")"</f>
        <v>46 Cal CWM Mat-mate EL Spr Scan 1 (F33N14)</v>
      </c>
      <c r="I168" s="13" t="str">
        <f ca="1">IF(MATCH(H168,H$5:H168,0)=(COUNTA(H$5:H168)),"-","Dup")</f>
        <v>-</v>
      </c>
      <c r="J168" s="27" t="str">
        <f t="shared" ca="1" si="293"/>
        <v>-</v>
      </c>
      <c r="K168" s="27" t="str">
        <f t="shared" ca="1" si="293"/>
        <v>-</v>
      </c>
      <c r="L168" s="50" t="b">
        <f t="shared" ca="1" si="291"/>
        <v>1</v>
      </c>
      <c r="M168" s="50" t="str">
        <f t="shared" ca="1" si="291"/>
        <v>-</v>
      </c>
      <c r="N168" s="50" t="b">
        <f t="shared" ca="1" si="291"/>
        <v>1</v>
      </c>
      <c r="O168" s="50" t="b">
        <f t="shared" ca="1" si="291"/>
        <v>1</v>
      </c>
      <c r="P168" s="50" t="b">
        <f t="shared" ca="1" si="291"/>
        <v>1</v>
      </c>
      <c r="Q168" s="50">
        <f t="shared" ca="1" si="291"/>
        <v>0</v>
      </c>
      <c r="R168" s="50">
        <f t="shared" ca="1" si="291"/>
        <v>0</v>
      </c>
      <c r="S168" s="27" t="str">
        <f t="shared" ca="1" si="294"/>
        <v>-</v>
      </c>
      <c r="T168" s="27" t="str">
        <f t="shared" ca="1" si="294"/>
        <v>-</v>
      </c>
      <c r="U168" s="27">
        <f t="shared" ca="1" si="294"/>
        <v>1</v>
      </c>
      <c r="V168" s="27">
        <f t="shared" ca="1" si="294"/>
        <v>1</v>
      </c>
      <c r="W168" s="27">
        <f t="shared" ca="1" si="294"/>
        <v>1</v>
      </c>
      <c r="X168" s="27">
        <f t="shared" ca="1" si="294"/>
        <v>1</v>
      </c>
      <c r="Y168" s="27" t="str">
        <f t="shared" ca="1" si="294"/>
        <v>-</v>
      </c>
      <c r="Z168" s="27">
        <f t="shared" ca="1" si="294"/>
        <v>1</v>
      </c>
      <c r="AA168" s="27" t="str">
        <f t="shared" ca="1" si="294"/>
        <v>-</v>
      </c>
      <c r="AB168" s="27" t="str">
        <f t="shared" ca="1" si="294"/>
        <v>-</v>
      </c>
      <c r="AC168" s="27">
        <f t="shared" ca="1" si="295"/>
        <v>1</v>
      </c>
      <c r="AD168" s="27">
        <f t="shared" ca="1" si="295"/>
        <v>1</v>
      </c>
      <c r="AE168" s="27" t="str">
        <f t="shared" ca="1" si="295"/>
        <v>-</v>
      </c>
      <c r="AF168" s="27" t="str">
        <f t="shared" ca="1" si="295"/>
        <v>-</v>
      </c>
      <c r="AG168" s="27" t="str">
        <f t="shared" ca="1" si="295"/>
        <v>-</v>
      </c>
      <c r="AH168" s="27" t="str">
        <f t="shared" ca="1" si="295"/>
        <v>-</v>
      </c>
      <c r="AI168" s="27" t="str">
        <f t="shared" ca="1" si="295"/>
        <v>-</v>
      </c>
      <c r="AJ168" s="27" t="str">
        <f t="shared" ca="1" si="295"/>
        <v>-</v>
      </c>
      <c r="AK168" s="27" t="str">
        <f t="shared" ca="1" si="295"/>
        <v>-</v>
      </c>
      <c r="AL168" s="27" t="str">
        <f t="shared" ca="1" si="295"/>
        <v>-</v>
      </c>
      <c r="AM168" s="27" t="str">
        <f t="shared" ca="1" si="296"/>
        <v>-</v>
      </c>
      <c r="AN168" s="27" t="str">
        <f t="shared" ca="1" si="296"/>
        <v>-</v>
      </c>
      <c r="AO168" s="27" t="str">
        <f t="shared" ca="1" si="296"/>
        <v>-</v>
      </c>
      <c r="AP168" s="27" t="str">
        <f t="shared" ca="1" si="296"/>
        <v>-</v>
      </c>
      <c r="AQ168" s="27" t="str">
        <f t="shared" ca="1" si="296"/>
        <v>-</v>
      </c>
      <c r="AR168" s="27" t="str">
        <f t="shared" ca="1" si="296"/>
        <v>-</v>
      </c>
      <c r="AS168" s="27" t="str">
        <f t="shared" ca="1" si="296"/>
        <v>-</v>
      </c>
      <c r="AT168" s="27" t="str">
        <f t="shared" ca="1" si="296"/>
        <v>-</v>
      </c>
      <c r="AU168" s="27" t="str">
        <f t="shared" ca="1" si="296"/>
        <v>-</v>
      </c>
      <c r="AV168" s="27" t="str">
        <f t="shared" ca="1" si="296"/>
        <v>-</v>
      </c>
      <c r="AW168" s="27" t="str">
        <f t="shared" ca="1" si="296"/>
        <v>-</v>
      </c>
      <c r="AX168" s="50">
        <f t="shared" ca="1" si="290"/>
        <v>1</v>
      </c>
      <c r="AY168" s="50">
        <f t="shared" ca="1" si="290"/>
        <v>4</v>
      </c>
      <c r="AZ168" s="50">
        <f t="shared" ca="1" si="290"/>
        <v>0</v>
      </c>
      <c r="BA168" s="50" t="str">
        <f t="shared" ca="1" si="290"/>
        <v>-</v>
      </c>
      <c r="BB168" s="50" t="str">
        <f t="shared" ca="1" si="290"/>
        <v>-</v>
      </c>
      <c r="BC168" s="50" t="str">
        <f t="shared" ca="1" si="290"/>
        <v>-</v>
      </c>
      <c r="BD168" s="50" t="str">
        <f t="shared" ca="1" si="290"/>
        <v>-</v>
      </c>
      <c r="BE168" s="50" t="str">
        <f t="shared" ca="1" si="290"/>
        <v>-</v>
      </c>
      <c r="BF168" s="50" t="str">
        <f t="shared" ca="1" si="290"/>
        <v>-</v>
      </c>
      <c r="BG168" s="50" t="str">
        <f t="shared" ca="1" si="290"/>
        <v>-</v>
      </c>
      <c r="BH168" s="27">
        <f t="shared" ca="1" si="297"/>
        <v>0.3</v>
      </c>
      <c r="BI168" s="27">
        <f t="shared" ca="1" si="297"/>
        <v>0.7</v>
      </c>
      <c r="BJ168" s="27">
        <f t="shared" ca="1" si="297"/>
        <v>-0.4</v>
      </c>
      <c r="BK168" s="27">
        <f t="shared" ca="1" si="297"/>
        <v>1.5</v>
      </c>
      <c r="BL168" s="27" t="str">
        <f t="shared" ca="1" si="297"/>
        <v>-</v>
      </c>
      <c r="BM168" s="27" t="str">
        <f t="shared" ca="1" si="297"/>
        <v>-</v>
      </c>
      <c r="BN168" s="27">
        <f t="shared" ca="1" si="298"/>
        <v>12</v>
      </c>
      <c r="BO168" s="27">
        <f t="shared" ca="1" si="298"/>
        <v>12</v>
      </c>
      <c r="BP168" s="27">
        <f t="shared" ca="1" si="298"/>
        <v>144</v>
      </c>
      <c r="BQ168" s="27">
        <f t="shared" ca="1" si="298"/>
        <v>144</v>
      </c>
      <c r="BR168" s="27" t="str">
        <f t="shared" ca="1" si="298"/>
        <v>-</v>
      </c>
      <c r="BS168" s="27" t="str">
        <f t="shared" ca="1" si="298"/>
        <v>-</v>
      </c>
      <c r="BT168" s="27" t="str">
        <f t="shared" ca="1" si="298"/>
        <v>-</v>
      </c>
      <c r="BU168" s="27" t="str">
        <f t="shared" ca="1" si="298"/>
        <v>-</v>
      </c>
      <c r="BV168" s="27" t="str">
        <f t="shared" ca="1" si="298"/>
        <v>-</v>
      </c>
      <c r="BW168" s="27" t="str">
        <f t="shared" ca="1" si="298"/>
        <v>-</v>
      </c>
      <c r="BX168" s="27" t="str">
        <f t="shared" ca="1" si="299"/>
        <v>-</v>
      </c>
      <c r="BY168" s="27" t="str">
        <f t="shared" ca="1" si="299"/>
        <v>-</v>
      </c>
      <c r="BZ168" s="27" t="str">
        <f t="shared" ca="1" si="299"/>
        <v>-</v>
      </c>
      <c r="CA168" s="27">
        <f t="shared" ca="1" si="299"/>
        <v>5</v>
      </c>
      <c r="CB168" s="27" t="str">
        <f t="shared" ca="1" si="299"/>
        <v>-</v>
      </c>
      <c r="CC168" s="27" t="str">
        <f t="shared" ca="1" si="299"/>
        <v>-</v>
      </c>
      <c r="CD168" s="27" t="str">
        <f t="shared" ca="1" si="299"/>
        <v>-</v>
      </c>
      <c r="CE168" s="27" t="str">
        <f t="shared" ca="1" si="299"/>
        <v>-</v>
      </c>
      <c r="CF168" s="27" t="str">
        <f t="shared" ca="1" si="299"/>
        <v>-</v>
      </c>
      <c r="CG168" s="27" t="str">
        <f t="shared" ca="1" si="299"/>
        <v>-</v>
      </c>
      <c r="CH168" s="27">
        <f t="shared" ca="1" si="300"/>
        <v>0</v>
      </c>
      <c r="CI168" s="27" t="str">
        <f t="shared" ca="1" si="300"/>
        <v>-</v>
      </c>
      <c r="CJ168" s="27">
        <f t="shared" ca="1" si="300"/>
        <v>1</v>
      </c>
      <c r="CK168" s="27">
        <f t="shared" ca="1" si="300"/>
        <v>0</v>
      </c>
      <c r="CL168" s="27">
        <f t="shared" ca="1" si="300"/>
        <v>1</v>
      </c>
      <c r="CM168" s="27">
        <f t="shared" ca="1" si="300"/>
        <v>1</v>
      </c>
      <c r="CN168" s="27">
        <f t="shared" ca="1" si="300"/>
        <v>1</v>
      </c>
      <c r="CO168" s="27">
        <f t="shared" ca="1" si="300"/>
        <v>0</v>
      </c>
      <c r="CP168" s="27">
        <f t="shared" ca="1" si="300"/>
        <v>0</v>
      </c>
      <c r="CQ168" s="27">
        <f t="shared" ca="1" si="300"/>
        <v>0</v>
      </c>
      <c r="CR168" s="27">
        <f t="shared" ca="1" si="301"/>
        <v>-1.29</v>
      </c>
      <c r="CS168" s="27">
        <f t="shared" ca="1" si="301"/>
        <v>0.95</v>
      </c>
      <c r="CT168" s="27">
        <f t="shared" ca="1" si="301"/>
        <v>-1.67</v>
      </c>
      <c r="CU168" s="27">
        <f t="shared" ca="1" si="301"/>
        <v>0.05</v>
      </c>
      <c r="CV168" s="27">
        <f t="shared" ca="1" si="301"/>
        <v>0.22</v>
      </c>
      <c r="CW168" s="27">
        <f t="shared" ca="1" si="301"/>
        <v>-0.37</v>
      </c>
      <c r="CX168" s="27">
        <f t="shared" ca="1" si="301"/>
        <v>0</v>
      </c>
      <c r="CY168" s="27">
        <f t="shared" ca="1" si="301"/>
        <v>1</v>
      </c>
      <c r="CZ168" s="27">
        <f t="shared" ca="1" si="301"/>
        <v>0</v>
      </c>
      <c r="DA168" s="27">
        <f t="shared" ca="1" si="301"/>
        <v>0</v>
      </c>
      <c r="DB168" s="27">
        <f t="shared" ca="1" si="302"/>
        <v>0</v>
      </c>
      <c r="DC168" s="27">
        <f t="shared" ca="1" si="302"/>
        <v>0</v>
      </c>
      <c r="DD168" s="27">
        <f t="shared" ca="1" si="302"/>
        <v>0</v>
      </c>
      <c r="DE168" s="27">
        <f t="shared" ca="1" si="302"/>
        <v>0</v>
      </c>
      <c r="DF168" s="27">
        <f t="shared" ca="1" si="302"/>
        <v>0</v>
      </c>
      <c r="DG168" s="27" t="str">
        <f t="shared" ca="1" si="302"/>
        <v>-</v>
      </c>
      <c r="DH168" s="27" t="str">
        <f t="shared" ca="1" si="302"/>
        <v>-</v>
      </c>
      <c r="DI168" s="27" t="str">
        <f t="shared" ca="1" si="302"/>
        <v>-</v>
      </c>
      <c r="DJ168" s="27" t="str">
        <f t="shared" ca="1" si="302"/>
        <v>-</v>
      </c>
      <c r="DK168" s="27" t="str">
        <f t="shared" ca="1" si="302"/>
        <v>-</v>
      </c>
      <c r="DL168" s="27" t="str">
        <f t="shared" ca="1" si="303"/>
        <v>-</v>
      </c>
      <c r="DM168" s="27" t="b">
        <f t="shared" ca="1" si="303"/>
        <v>0</v>
      </c>
      <c r="DN168" s="27" t="b">
        <f t="shared" ca="1" si="303"/>
        <v>0</v>
      </c>
      <c r="DO168" s="27" t="b">
        <f t="shared" ca="1" si="303"/>
        <v>1</v>
      </c>
      <c r="DP168" s="27">
        <f t="shared" ca="1" si="303"/>
        <v>1</v>
      </c>
      <c r="DQ168" s="27" t="str">
        <f t="shared" ca="1" si="303"/>
        <v>-</v>
      </c>
      <c r="DR168" s="27" t="str">
        <f t="shared" ca="1" si="303"/>
        <v>-</v>
      </c>
      <c r="DS168" s="27" t="str">
        <f t="shared" ca="1" si="303"/>
        <v>-</v>
      </c>
      <c r="DT168" s="27" t="str">
        <f t="shared" ca="1" si="303"/>
        <v>-</v>
      </c>
      <c r="DU168" s="27" t="str">
        <f t="shared" ca="1" si="303"/>
        <v>-</v>
      </c>
      <c r="DV168" s="27" t="b">
        <f t="shared" ca="1" si="304"/>
        <v>1</v>
      </c>
      <c r="DW168" s="27" t="str">
        <f t="shared" ca="1" si="304"/>
        <v>-</v>
      </c>
      <c r="DX168" s="27">
        <f t="shared" ca="1" si="304"/>
        <v>0.99</v>
      </c>
      <c r="DY168" s="27" t="str">
        <f t="shared" ca="1" si="304"/>
        <v>-</v>
      </c>
      <c r="DZ168" s="27" t="str">
        <f t="shared" ca="1" si="304"/>
        <v>-</v>
      </c>
      <c r="EA168" s="27" t="str">
        <f t="shared" ca="1" si="304"/>
        <v>-</v>
      </c>
      <c r="EB168" s="27" t="str">
        <f t="shared" ca="1" si="304"/>
        <v>-</v>
      </c>
      <c r="EC168" s="27">
        <f t="shared" ca="1" si="304"/>
        <v>1</v>
      </c>
      <c r="ED168" s="27">
        <f t="shared" ca="1" si="304"/>
        <v>0</v>
      </c>
      <c r="EE168" s="27">
        <f t="shared" ca="1" si="304"/>
        <v>1</v>
      </c>
      <c r="EF168" s="27">
        <f t="shared" ca="1" si="305"/>
        <v>1</v>
      </c>
      <c r="EG168" s="27">
        <f t="shared" ca="1" si="305"/>
        <v>0</v>
      </c>
      <c r="EH168" s="27" t="str">
        <f t="shared" ca="1" si="305"/>
        <v>-</v>
      </c>
      <c r="EI168" s="27" t="str">
        <f t="shared" ca="1" si="305"/>
        <v>-</v>
      </c>
      <c r="EJ168" s="27" t="str">
        <f t="shared" ca="1" si="305"/>
        <v>-</v>
      </c>
      <c r="EK168" s="27" t="str">
        <f t="shared" ca="1" si="305"/>
        <v>-</v>
      </c>
      <c r="EL168" s="27">
        <f t="shared" ca="1" si="305"/>
        <v>1</v>
      </c>
      <c r="EM168" s="27">
        <f t="shared" ca="1" si="305"/>
        <v>1</v>
      </c>
      <c r="EN168" s="27">
        <f t="shared" ca="1" si="305"/>
        <v>1</v>
      </c>
      <c r="EO168" s="27">
        <f t="shared" ca="1" si="305"/>
        <v>0</v>
      </c>
      <c r="EP168" s="27" t="str">
        <f t="shared" ca="1" si="305"/>
        <v>-</v>
      </c>
      <c r="EQ168" s="27" t="str">
        <f t="shared" ca="1" si="305"/>
        <v>-</v>
      </c>
      <c r="ER168" s="27">
        <f t="shared" ca="1" si="305"/>
        <v>0</v>
      </c>
      <c r="ES168" s="27">
        <f t="shared" ca="1" si="305"/>
        <v>0</v>
      </c>
      <c r="ET168" s="34">
        <v>0</v>
      </c>
    </row>
    <row r="169" spans="1:150" outlineLevel="3">
      <c r="A169" s="31">
        <f t="shared" si="230"/>
        <v>164</v>
      </c>
      <c r="B169" s="37">
        <f t="shared" ca="1" si="247"/>
        <v>113</v>
      </c>
      <c r="C169">
        <f t="shared" ca="1" si="248"/>
        <v>4</v>
      </c>
      <c r="D169" t="b">
        <f t="shared" ca="1" si="292"/>
        <v>1</v>
      </c>
      <c r="E169" t="b">
        <f t="shared" ca="1" si="292"/>
        <v>0</v>
      </c>
      <c r="F169" t="b">
        <f t="shared" ca="1" si="292"/>
        <v>1</v>
      </c>
      <c r="H169" s="47" t="str">
        <f ca="1">TEXT(LEFT(H168,2)+1,"00")&amp;MID(H168,3,FIND(" ",H168,4)-2)&amp;d.RegionName&amp;IF($CA169&lt;3,"M-M","Mat")&amp;IF($CF169=TRUE,"&amp;BBT","")&amp;IF($DX169&lt;&gt;0,"-mate EL","")&amp;IF($DM169," Aut","")&amp;IF($DN169," Win","")&amp;IF($DO169," Spr","")&amp;" Scan "&amp;$DP169&amp;" (F"&amp;3+IFERROR(1*$AP169,0)&amp;3+IFERROR(1*$AS169,0)&amp;"N"&amp;$AX169&amp;$AY169&amp;")"</f>
        <v>47 Cal CWM Mat-mate EL Spr Scan 0 (F33N14)</v>
      </c>
      <c r="I169" s="13" t="str">
        <f ca="1">IF(MATCH(H169,H$5:H169,0)=(COUNTA(H$5:H169)),"-","Dup")</f>
        <v>-</v>
      </c>
      <c r="J169" s="27" t="str">
        <f t="shared" ca="1" si="293"/>
        <v>-</v>
      </c>
      <c r="K169" s="27" t="str">
        <f t="shared" ca="1" si="293"/>
        <v>-</v>
      </c>
      <c r="L169" s="50" t="b">
        <f t="shared" ca="1" si="291"/>
        <v>1</v>
      </c>
      <c r="M169" s="50" t="str">
        <f t="shared" ca="1" si="291"/>
        <v>-</v>
      </c>
      <c r="N169" s="50" t="b">
        <f t="shared" ca="1" si="291"/>
        <v>1</v>
      </c>
      <c r="O169" s="50" t="b">
        <f t="shared" ca="1" si="291"/>
        <v>1</v>
      </c>
      <c r="P169" s="50" t="b">
        <f t="shared" ca="1" si="291"/>
        <v>1</v>
      </c>
      <c r="Q169" s="50">
        <f t="shared" ca="1" si="291"/>
        <v>0</v>
      </c>
      <c r="R169" s="50">
        <f t="shared" ca="1" si="291"/>
        <v>0</v>
      </c>
      <c r="S169" s="27" t="str">
        <f t="shared" ca="1" si="294"/>
        <v>-</v>
      </c>
      <c r="T169" s="27" t="str">
        <f t="shared" ca="1" si="294"/>
        <v>-</v>
      </c>
      <c r="U169" s="27">
        <f t="shared" ca="1" si="294"/>
        <v>1</v>
      </c>
      <c r="V169" s="27">
        <f t="shared" ca="1" si="294"/>
        <v>1</v>
      </c>
      <c r="W169" s="27">
        <f t="shared" ca="1" si="294"/>
        <v>1</v>
      </c>
      <c r="X169" s="27">
        <f t="shared" ca="1" si="294"/>
        <v>1</v>
      </c>
      <c r="Y169" s="27" t="str">
        <f t="shared" ca="1" si="294"/>
        <v>-</v>
      </c>
      <c r="Z169" s="27">
        <f t="shared" ca="1" si="294"/>
        <v>1</v>
      </c>
      <c r="AA169" s="27" t="str">
        <f t="shared" ca="1" si="294"/>
        <v>-</v>
      </c>
      <c r="AB169" s="27" t="str">
        <f t="shared" ca="1" si="294"/>
        <v>-</v>
      </c>
      <c r="AC169" s="27">
        <f t="shared" ca="1" si="295"/>
        <v>1</v>
      </c>
      <c r="AD169" s="27">
        <f t="shared" ca="1" si="295"/>
        <v>1</v>
      </c>
      <c r="AE169" s="27" t="str">
        <f t="shared" ca="1" si="295"/>
        <v>-</v>
      </c>
      <c r="AF169" s="27" t="str">
        <f t="shared" ca="1" si="295"/>
        <v>-</v>
      </c>
      <c r="AG169" s="27" t="str">
        <f t="shared" ca="1" si="295"/>
        <v>-</v>
      </c>
      <c r="AH169" s="27" t="str">
        <f t="shared" ca="1" si="295"/>
        <v>-</v>
      </c>
      <c r="AI169" s="27" t="str">
        <f t="shared" ca="1" si="295"/>
        <v>-</v>
      </c>
      <c r="AJ169" s="27" t="str">
        <f t="shared" ca="1" si="295"/>
        <v>-</v>
      </c>
      <c r="AK169" s="27" t="str">
        <f t="shared" ca="1" si="295"/>
        <v>-</v>
      </c>
      <c r="AL169" s="27" t="str">
        <f t="shared" ca="1" si="295"/>
        <v>-</v>
      </c>
      <c r="AM169" s="27" t="str">
        <f t="shared" ca="1" si="296"/>
        <v>-</v>
      </c>
      <c r="AN169" s="27" t="str">
        <f t="shared" ca="1" si="296"/>
        <v>-</v>
      </c>
      <c r="AO169" s="27" t="str">
        <f t="shared" ca="1" si="296"/>
        <v>-</v>
      </c>
      <c r="AP169" s="27" t="str">
        <f t="shared" ca="1" si="296"/>
        <v>-</v>
      </c>
      <c r="AQ169" s="27" t="str">
        <f t="shared" ca="1" si="296"/>
        <v>-</v>
      </c>
      <c r="AR169" s="27" t="str">
        <f t="shared" ca="1" si="296"/>
        <v>-</v>
      </c>
      <c r="AS169" s="27" t="str">
        <f t="shared" ca="1" si="296"/>
        <v>-</v>
      </c>
      <c r="AT169" s="27" t="str">
        <f t="shared" ca="1" si="296"/>
        <v>-</v>
      </c>
      <c r="AU169" s="27" t="str">
        <f t="shared" ca="1" si="296"/>
        <v>-</v>
      </c>
      <c r="AV169" s="27" t="str">
        <f t="shared" ca="1" si="296"/>
        <v>-</v>
      </c>
      <c r="AW169" s="27" t="str">
        <f t="shared" ca="1" si="296"/>
        <v>-</v>
      </c>
      <c r="AX169" s="50">
        <f t="shared" ca="1" si="290"/>
        <v>1</v>
      </c>
      <c r="AY169" s="50">
        <f t="shared" ca="1" si="290"/>
        <v>4</v>
      </c>
      <c r="AZ169" s="50">
        <f t="shared" ca="1" si="290"/>
        <v>0</v>
      </c>
      <c r="BA169" s="50" t="str">
        <f t="shared" ca="1" si="290"/>
        <v>-</v>
      </c>
      <c r="BB169" s="50" t="str">
        <f t="shared" ca="1" si="290"/>
        <v>-</v>
      </c>
      <c r="BC169" s="50" t="str">
        <f t="shared" ca="1" si="290"/>
        <v>-</v>
      </c>
      <c r="BD169" s="50" t="str">
        <f t="shared" ca="1" si="290"/>
        <v>-</v>
      </c>
      <c r="BE169" s="50" t="str">
        <f t="shared" ca="1" si="290"/>
        <v>-</v>
      </c>
      <c r="BF169" s="50" t="str">
        <f t="shared" ca="1" si="290"/>
        <v>-</v>
      </c>
      <c r="BG169" s="50" t="str">
        <f t="shared" ca="1" si="290"/>
        <v>-</v>
      </c>
      <c r="BH169" s="27">
        <f t="shared" ca="1" si="297"/>
        <v>0.3</v>
      </c>
      <c r="BI169" s="27">
        <f t="shared" ca="1" si="297"/>
        <v>0.7</v>
      </c>
      <c r="BJ169" s="27">
        <f t="shared" ca="1" si="297"/>
        <v>-0.4</v>
      </c>
      <c r="BK169" s="27">
        <f t="shared" ca="1" si="297"/>
        <v>1.5</v>
      </c>
      <c r="BL169" s="27" t="str">
        <f t="shared" ca="1" si="297"/>
        <v>-</v>
      </c>
      <c r="BM169" s="27" t="str">
        <f t="shared" ca="1" si="297"/>
        <v>-</v>
      </c>
      <c r="BN169" s="27">
        <f t="shared" ca="1" si="298"/>
        <v>12</v>
      </c>
      <c r="BO169" s="27">
        <f t="shared" ca="1" si="298"/>
        <v>12</v>
      </c>
      <c r="BP169" s="27">
        <f t="shared" ca="1" si="298"/>
        <v>144</v>
      </c>
      <c r="BQ169" s="27">
        <f t="shared" ca="1" si="298"/>
        <v>144</v>
      </c>
      <c r="BR169" s="27" t="str">
        <f t="shared" ca="1" si="298"/>
        <v>-</v>
      </c>
      <c r="BS169" s="27" t="str">
        <f t="shared" ca="1" si="298"/>
        <v>-</v>
      </c>
      <c r="BT169" s="27" t="str">
        <f t="shared" ca="1" si="298"/>
        <v>-</v>
      </c>
      <c r="BU169" s="27" t="str">
        <f t="shared" ca="1" si="298"/>
        <v>-</v>
      </c>
      <c r="BV169" s="27" t="str">
        <f t="shared" ca="1" si="298"/>
        <v>-</v>
      </c>
      <c r="BW169" s="27" t="str">
        <f t="shared" ca="1" si="298"/>
        <v>-</v>
      </c>
      <c r="BX169" s="27" t="str">
        <f t="shared" ca="1" si="299"/>
        <v>-</v>
      </c>
      <c r="BY169" s="27" t="str">
        <f t="shared" ca="1" si="299"/>
        <v>-</v>
      </c>
      <c r="BZ169" s="27" t="str">
        <f t="shared" ca="1" si="299"/>
        <v>-</v>
      </c>
      <c r="CA169" s="27">
        <f t="shared" ca="1" si="299"/>
        <v>5</v>
      </c>
      <c r="CB169" s="27" t="str">
        <f t="shared" ca="1" si="299"/>
        <v>-</v>
      </c>
      <c r="CC169" s="27" t="str">
        <f t="shared" ca="1" si="299"/>
        <v>-</v>
      </c>
      <c r="CD169" s="27" t="str">
        <f t="shared" ca="1" si="299"/>
        <v>-</v>
      </c>
      <c r="CE169" s="27" t="str">
        <f t="shared" ca="1" si="299"/>
        <v>-</v>
      </c>
      <c r="CF169" s="27" t="str">
        <f t="shared" ca="1" si="299"/>
        <v>-</v>
      </c>
      <c r="CG169" s="27" t="str">
        <f t="shared" ca="1" si="299"/>
        <v>-</v>
      </c>
      <c r="CH169" s="27">
        <f t="shared" ca="1" si="300"/>
        <v>0</v>
      </c>
      <c r="CI169" s="27" t="str">
        <f t="shared" ca="1" si="300"/>
        <v>-</v>
      </c>
      <c r="CJ169" s="27">
        <f t="shared" ca="1" si="300"/>
        <v>1</v>
      </c>
      <c r="CK169" s="27">
        <f t="shared" ca="1" si="300"/>
        <v>0</v>
      </c>
      <c r="CL169" s="27">
        <f t="shared" ca="1" si="300"/>
        <v>1</v>
      </c>
      <c r="CM169" s="27">
        <f t="shared" ca="1" si="300"/>
        <v>1</v>
      </c>
      <c r="CN169" s="27">
        <f t="shared" ca="1" si="300"/>
        <v>1</v>
      </c>
      <c r="CO169" s="27">
        <f t="shared" ca="1" si="300"/>
        <v>0</v>
      </c>
      <c r="CP169" s="27">
        <f t="shared" ca="1" si="300"/>
        <v>0</v>
      </c>
      <c r="CQ169" s="27">
        <f t="shared" ca="1" si="300"/>
        <v>0</v>
      </c>
      <c r="CR169" s="27">
        <f t="shared" ca="1" si="301"/>
        <v>-1.29</v>
      </c>
      <c r="CS169" s="27">
        <f t="shared" ca="1" si="301"/>
        <v>0.95</v>
      </c>
      <c r="CT169" s="27">
        <f t="shared" ca="1" si="301"/>
        <v>-1.67</v>
      </c>
      <c r="CU169" s="27">
        <f t="shared" ca="1" si="301"/>
        <v>0.05</v>
      </c>
      <c r="CV169" s="27">
        <f t="shared" ca="1" si="301"/>
        <v>0.22</v>
      </c>
      <c r="CW169" s="27">
        <f t="shared" ca="1" si="301"/>
        <v>-0.37</v>
      </c>
      <c r="CX169" s="27">
        <f t="shared" ca="1" si="301"/>
        <v>0</v>
      </c>
      <c r="CY169" s="27">
        <f t="shared" ca="1" si="301"/>
        <v>1</v>
      </c>
      <c r="CZ169" s="27">
        <f t="shared" ca="1" si="301"/>
        <v>0</v>
      </c>
      <c r="DA169" s="27">
        <f t="shared" ca="1" si="301"/>
        <v>0</v>
      </c>
      <c r="DB169" s="27">
        <f t="shared" ca="1" si="302"/>
        <v>0</v>
      </c>
      <c r="DC169" s="27">
        <f t="shared" ca="1" si="302"/>
        <v>0</v>
      </c>
      <c r="DD169" s="27">
        <f t="shared" ca="1" si="302"/>
        <v>0</v>
      </c>
      <c r="DE169" s="27">
        <f t="shared" ca="1" si="302"/>
        <v>0</v>
      </c>
      <c r="DF169" s="27">
        <f t="shared" ca="1" si="302"/>
        <v>0</v>
      </c>
      <c r="DG169" s="27" t="str">
        <f t="shared" ca="1" si="302"/>
        <v>-</v>
      </c>
      <c r="DH169" s="27" t="str">
        <f t="shared" ca="1" si="302"/>
        <v>-</v>
      </c>
      <c r="DI169" s="27" t="str">
        <f t="shared" ca="1" si="302"/>
        <v>-</v>
      </c>
      <c r="DJ169" s="27" t="str">
        <f t="shared" ca="1" si="302"/>
        <v>-</v>
      </c>
      <c r="DK169" s="27" t="str">
        <f t="shared" ca="1" si="302"/>
        <v>-</v>
      </c>
      <c r="DL169" s="27" t="str">
        <f t="shared" ca="1" si="303"/>
        <v>-</v>
      </c>
      <c r="DM169" s="27" t="b">
        <f t="shared" ca="1" si="303"/>
        <v>0</v>
      </c>
      <c r="DN169" s="27" t="b">
        <f t="shared" ca="1" si="303"/>
        <v>0</v>
      </c>
      <c r="DO169" s="27" t="b">
        <f t="shared" ca="1" si="303"/>
        <v>1</v>
      </c>
      <c r="DP169" s="27">
        <f t="shared" ca="1" si="303"/>
        <v>0</v>
      </c>
      <c r="DQ169" s="27" t="str">
        <f t="shared" ca="1" si="303"/>
        <v>-</v>
      </c>
      <c r="DR169" s="27" t="str">
        <f t="shared" ca="1" si="303"/>
        <v>-</v>
      </c>
      <c r="DS169" s="27" t="str">
        <f t="shared" ca="1" si="303"/>
        <v>-</v>
      </c>
      <c r="DT169" s="27" t="str">
        <f t="shared" ca="1" si="303"/>
        <v>-</v>
      </c>
      <c r="DU169" s="27" t="str">
        <f t="shared" ca="1" si="303"/>
        <v>-</v>
      </c>
      <c r="DV169" s="27" t="b">
        <f t="shared" ca="1" si="304"/>
        <v>1</v>
      </c>
      <c r="DW169" s="27" t="str">
        <f t="shared" ca="1" si="304"/>
        <v>-</v>
      </c>
      <c r="DX169" s="27">
        <f t="shared" ca="1" si="304"/>
        <v>0.99</v>
      </c>
      <c r="DY169" s="27" t="str">
        <f t="shared" ca="1" si="304"/>
        <v>-</v>
      </c>
      <c r="DZ169" s="27" t="str">
        <f t="shared" ca="1" si="304"/>
        <v>-</v>
      </c>
      <c r="EA169" s="27" t="str">
        <f t="shared" ca="1" si="304"/>
        <v>-</v>
      </c>
      <c r="EB169" s="27" t="str">
        <f t="shared" ca="1" si="304"/>
        <v>-</v>
      </c>
      <c r="EC169" s="27">
        <f t="shared" ca="1" si="304"/>
        <v>1</v>
      </c>
      <c r="ED169" s="27">
        <f t="shared" ca="1" si="304"/>
        <v>0</v>
      </c>
      <c r="EE169" s="27">
        <f t="shared" ca="1" si="304"/>
        <v>1</v>
      </c>
      <c r="EF169" s="27">
        <f t="shared" ca="1" si="305"/>
        <v>1</v>
      </c>
      <c r="EG169" s="27">
        <f t="shared" ca="1" si="305"/>
        <v>0</v>
      </c>
      <c r="EH169" s="27" t="str">
        <f t="shared" ca="1" si="305"/>
        <v>-</v>
      </c>
      <c r="EI169" s="27" t="str">
        <f t="shared" ca="1" si="305"/>
        <v>-</v>
      </c>
      <c r="EJ169" s="27" t="str">
        <f t="shared" ca="1" si="305"/>
        <v>-</v>
      </c>
      <c r="EK169" s="27" t="str">
        <f t="shared" ca="1" si="305"/>
        <v>-</v>
      </c>
      <c r="EL169" s="27">
        <f t="shared" ca="1" si="305"/>
        <v>1</v>
      </c>
      <c r="EM169" s="27">
        <f t="shared" ca="1" si="305"/>
        <v>1</v>
      </c>
      <c r="EN169" s="27">
        <f t="shared" ca="1" si="305"/>
        <v>1</v>
      </c>
      <c r="EO169" s="27">
        <f t="shared" ca="1" si="305"/>
        <v>0</v>
      </c>
      <c r="EP169" s="27" t="str">
        <f t="shared" ca="1" si="305"/>
        <v>-</v>
      </c>
      <c r="EQ169" s="27" t="str">
        <f t="shared" ca="1" si="305"/>
        <v>-</v>
      </c>
      <c r="ER169" s="27">
        <f t="shared" ca="1" si="305"/>
        <v>0</v>
      </c>
      <c r="ES169" s="27">
        <f t="shared" ca="1" si="305"/>
        <v>0</v>
      </c>
      <c r="ET169" s="34">
        <v>0</v>
      </c>
    </row>
    <row r="170" spans="1:150">
      <c r="A170" s="31"/>
      <c r="B170" s="31"/>
      <c r="C170" s="217">
        <v>0</v>
      </c>
      <c r="D170" t="b">
        <v>0</v>
      </c>
      <c r="E170" s="19"/>
      <c r="F170" s="19"/>
      <c r="H170" s="15" t="str">
        <f ca="1">"Exp410 Calibration setup &amp; Scan0 FS - wide (F"&amp;3+IFERROR(1*$AP171,0)+IFERROR(1*$AQ171,0)&amp;3+IFERROR(1*$AS171,0)&amp;"N"&amp;$AX171&amp;$AY171&amp;")"</f>
        <v>Exp410 Calibration setup &amp; Scan0 FS - wide (F33N43)</v>
      </c>
      <c r="I170" s="13" t="str">
        <f ca="1">IF(MATCH(H170,H$5:H170,0)=(COUNTA(H$5:H170)),"-","Dup")</f>
        <v>-</v>
      </c>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34">
        <v>0</v>
      </c>
    </row>
    <row r="171" spans="1:150" outlineLevel="1">
      <c r="A171" s="31">
        <f t="shared" ref="A171:A184" si="306">ROW(A171)-5</f>
        <v>166</v>
      </c>
      <c r="B171" s="44">
        <f>$A$74</f>
        <v>69</v>
      </c>
      <c r="C171" s="216">
        <f ca="1">4100+IF(AND(C$170&gt;=1,$CF171=TRUE),2,0)+IF(AND(C$170&gt;=2,$CA171&gt;2),4,0)+IF(AND(C$170=3,$DP171=2),1,0)</f>
        <v>4100</v>
      </c>
      <c r="D171" t="b">
        <f t="shared" ref="D171:F182" ca="1" si="307">OFFSET(D$5,$B171,0)</f>
        <v>1</v>
      </c>
      <c r="E171" t="b">
        <v>0</v>
      </c>
      <c r="F171" t="b">
        <f t="shared" ca="1" si="307"/>
        <v>1</v>
      </c>
      <c r="H171" s="47" t="str">
        <f ca="1">IF($CA171&lt;3,"M-M","Mat")&amp;IF($CF171=TRUE,"&amp;BBT","")&amp;IF($DX171&lt;&gt;0,"-mate EL","")&amp;IF($DM171," Aut","")&amp;IF($DN171," Win","")&amp;IF($DO171," Spr","")&amp;" Scan "&amp;$DP171&amp;" (F"&amp;3+IFERROR(1*$AP171,0)+IFERROR(1*$AQ171,0)&amp;3+IFERROR(1*$AS171,0)&amp;"N"&amp;$AX171&amp;$AY171&amp;")"</f>
        <v>M-M Aut Scan 0 (F33N43)</v>
      </c>
      <c r="I171" s="13" t="str">
        <f ca="1">IF(MATCH(H171,H$5:H171,0)=(COUNTA(H$5:H171)),"-","Dup")</f>
        <v>-</v>
      </c>
      <c r="J171" s="27" t="str">
        <f t="shared" ref="J171:K184" ca="1" si="308">OFFSET(J$5,$B171,0)</f>
        <v>-</v>
      </c>
      <c r="K171" s="27" t="str">
        <f t="shared" ca="1" si="308"/>
        <v>-</v>
      </c>
      <c r="L171" s="26" t="b">
        <v>1</v>
      </c>
      <c r="M171" s="27" t="str">
        <f t="shared" ref="M171:M182" ca="1" si="309">OFFSET(M$5,$B171,0)</f>
        <v>-</v>
      </c>
      <c r="N171" s="26" t="b">
        <v>1</v>
      </c>
      <c r="O171" s="26" t="b">
        <v>1</v>
      </c>
      <c r="P171" s="26" t="b">
        <v>1</v>
      </c>
      <c r="Q171" s="26">
        <v>0</v>
      </c>
      <c r="R171" s="26">
        <v>0</v>
      </c>
      <c r="S171" s="27" t="str">
        <f t="shared" ref="S171:T182" ca="1" si="310">OFFSET(S$5,$B171,0)</f>
        <v>-</v>
      </c>
      <c r="T171" s="27" t="str">
        <f t="shared" ca="1" si="310"/>
        <v>-</v>
      </c>
      <c r="U171" s="27" t="str">
        <f t="shared" ref="U171:AE171" ca="1" si="311">OFFSET(U$5,$B171,0)</f>
        <v>-</v>
      </c>
      <c r="V171" s="27">
        <f t="shared" ca="1" si="311"/>
        <v>1</v>
      </c>
      <c r="W171" s="27">
        <f t="shared" ca="1" si="311"/>
        <v>1</v>
      </c>
      <c r="X171" s="27" t="str">
        <f t="shared" ca="1" si="311"/>
        <v>-</v>
      </c>
      <c r="Y171" s="27" t="str">
        <f t="shared" ca="1" si="311"/>
        <v>-</v>
      </c>
      <c r="Z171" s="27" t="str">
        <f t="shared" ca="1" si="311"/>
        <v>-</v>
      </c>
      <c r="AA171" s="27" t="str">
        <f t="shared" ca="1" si="311"/>
        <v>-</v>
      </c>
      <c r="AB171" s="27" t="str">
        <f t="shared" ca="1" si="311"/>
        <v>-</v>
      </c>
      <c r="AC171" s="27">
        <f t="shared" ca="1" si="311"/>
        <v>1</v>
      </c>
      <c r="AD171" s="27" t="str">
        <f t="shared" ca="1" si="311"/>
        <v>-</v>
      </c>
      <c r="AE171" s="27" t="str">
        <f t="shared" ca="1" si="311"/>
        <v>-</v>
      </c>
      <c r="AF171" s="27" t="str">
        <f t="shared" ref="AF171:AS182" ca="1" si="312">OFFSET(AF$5,$B171,0)</f>
        <v>-</v>
      </c>
      <c r="AG171" s="27" t="str">
        <f t="shared" ca="1" si="312"/>
        <v>-</v>
      </c>
      <c r="AH171" s="27" t="str">
        <f t="shared" ca="1" si="312"/>
        <v>-</v>
      </c>
      <c r="AI171" s="27" t="str">
        <f t="shared" ca="1" si="312"/>
        <v>-</v>
      </c>
      <c r="AJ171" s="27" t="str">
        <f t="shared" ca="1" si="312"/>
        <v>-</v>
      </c>
      <c r="AK171" s="27" t="str">
        <f t="shared" ca="1" si="312"/>
        <v>-</v>
      </c>
      <c r="AL171" s="27" t="str">
        <f t="shared" ca="1" si="312"/>
        <v>-</v>
      </c>
      <c r="AM171" s="27" t="str">
        <f t="shared" ca="1" si="312"/>
        <v>-</v>
      </c>
      <c r="AN171" s="27" t="str">
        <f t="shared" ca="1" si="312"/>
        <v>-</v>
      </c>
      <c r="AO171" s="27" t="str">
        <f t="shared" ca="1" si="312"/>
        <v>-</v>
      </c>
      <c r="AP171" s="27" t="str">
        <f t="shared" ca="1" si="312"/>
        <v>-</v>
      </c>
      <c r="AQ171" s="27" t="str">
        <f t="shared" ca="1" si="312"/>
        <v>-</v>
      </c>
      <c r="AR171" s="27" t="str">
        <f t="shared" ca="1" si="312"/>
        <v>-</v>
      </c>
      <c r="AS171" s="27" t="str">
        <f t="shared" ca="1" si="312"/>
        <v>-</v>
      </c>
      <c r="AT171" s="27" t="str">
        <f t="shared" ref="AT171:AT180" ca="1" si="313">OFFSET(AT$5,$B171,0)</f>
        <v>-</v>
      </c>
      <c r="AU171" s="27" t="str">
        <f t="shared" ref="AU171:AW177" ca="1" si="314">OFFSET(AU$5,$B171,0)</f>
        <v>-</v>
      </c>
      <c r="AV171" s="27" t="str">
        <f t="shared" ca="1" si="314"/>
        <v>-</v>
      </c>
      <c r="AW171" s="27" t="str">
        <f t="shared" ca="1" si="314"/>
        <v>-</v>
      </c>
      <c r="AX171" s="26">
        <v>4</v>
      </c>
      <c r="AY171" s="26">
        <v>3</v>
      </c>
      <c r="AZ171" s="26">
        <v>0.3</v>
      </c>
      <c r="BA171" s="26">
        <v>-0.3</v>
      </c>
      <c r="BB171" s="26">
        <v>1</v>
      </c>
      <c r="BC171" s="26">
        <v>-1</v>
      </c>
      <c r="BD171" s="27" t="str">
        <f t="shared" ref="BD171:BK182" ca="1" si="315">OFFSET(BD$5,$B171,0)</f>
        <v>-</v>
      </c>
      <c r="BE171" s="27" t="str">
        <f t="shared" ca="1" si="315"/>
        <v>-</v>
      </c>
      <c r="BF171" s="27" t="str">
        <f t="shared" ca="1" si="315"/>
        <v>-</v>
      </c>
      <c r="BG171" s="27" t="str">
        <f t="shared" ca="1" si="315"/>
        <v>-</v>
      </c>
      <c r="BH171" s="27">
        <f t="shared" ca="1" si="315"/>
        <v>0.3</v>
      </c>
      <c r="BI171" s="27">
        <f t="shared" ca="1" si="315"/>
        <v>0.7</v>
      </c>
      <c r="BJ171" s="27">
        <f t="shared" ca="1" si="315"/>
        <v>-0.2</v>
      </c>
      <c r="BK171" s="27">
        <f t="shared" ca="1" si="315"/>
        <v>1.4</v>
      </c>
      <c r="BL171" s="27" t="str">
        <f t="shared" ref="BL171:BM182" ca="1" si="316">OFFSET(BL$5,$B171,0)</f>
        <v>-</v>
      </c>
      <c r="BM171" s="27" t="str">
        <f t="shared" ca="1" si="316"/>
        <v>-</v>
      </c>
      <c r="BN171" s="27">
        <f t="shared" ref="BN171:DA171" ca="1" si="317">OFFSET(BN$5,$B171,0)</f>
        <v>0</v>
      </c>
      <c r="BO171" s="27">
        <f t="shared" ca="1" si="317"/>
        <v>0</v>
      </c>
      <c r="BP171" s="27">
        <f t="shared" ca="1" si="317"/>
        <v>0</v>
      </c>
      <c r="BQ171" s="27">
        <f t="shared" ca="1" si="317"/>
        <v>0</v>
      </c>
      <c r="BR171" s="27" t="str">
        <f t="shared" ca="1" si="317"/>
        <v>-</v>
      </c>
      <c r="BS171" s="27" t="str">
        <f t="shared" ca="1" si="317"/>
        <v>-</v>
      </c>
      <c r="BT171" s="27" t="str">
        <f t="shared" ca="1" si="317"/>
        <v>-</v>
      </c>
      <c r="BU171" s="27" t="str">
        <f t="shared" ca="1" si="317"/>
        <v>-</v>
      </c>
      <c r="BV171" s="27" t="str">
        <f t="shared" ca="1" si="317"/>
        <v>-</v>
      </c>
      <c r="BW171" s="27" t="str">
        <f t="shared" ca="1" si="317"/>
        <v>-</v>
      </c>
      <c r="BX171" s="27" t="str">
        <f t="shared" ca="1" si="317"/>
        <v>-</v>
      </c>
      <c r="BY171" s="27" t="str">
        <f t="shared" ca="1" si="317"/>
        <v>-</v>
      </c>
      <c r="BZ171" s="27" t="str">
        <f t="shared" ca="1" si="317"/>
        <v>-</v>
      </c>
      <c r="CA171" s="27">
        <f t="shared" ca="1" si="317"/>
        <v>2</v>
      </c>
      <c r="CB171" s="27" t="str">
        <f t="shared" ca="1" si="317"/>
        <v>-</v>
      </c>
      <c r="CC171" s="27" t="str">
        <f t="shared" ca="1" si="317"/>
        <v>-</v>
      </c>
      <c r="CD171" s="27" t="str">
        <f t="shared" ca="1" si="317"/>
        <v>-</v>
      </c>
      <c r="CE171" s="27" t="str">
        <f t="shared" ca="1" si="317"/>
        <v>-</v>
      </c>
      <c r="CF171" s="27" t="str">
        <f t="shared" ca="1" si="317"/>
        <v>-</v>
      </c>
      <c r="CG171" s="27" t="str">
        <f t="shared" ca="1" si="317"/>
        <v>-</v>
      </c>
      <c r="CH171" s="27">
        <f t="shared" ca="1" si="317"/>
        <v>0</v>
      </c>
      <c r="CI171" s="27" t="str">
        <f t="shared" ca="1" si="317"/>
        <v>-</v>
      </c>
      <c r="CJ171" s="27">
        <f t="shared" ca="1" si="317"/>
        <v>1</v>
      </c>
      <c r="CK171" s="27">
        <f t="shared" ca="1" si="317"/>
        <v>0</v>
      </c>
      <c r="CL171" s="27">
        <f t="shared" ca="1" si="317"/>
        <v>1</v>
      </c>
      <c r="CM171" s="27">
        <f t="shared" ca="1" si="317"/>
        <v>1</v>
      </c>
      <c r="CN171" s="27">
        <f t="shared" ca="1" si="317"/>
        <v>1</v>
      </c>
      <c r="CO171" s="27">
        <f t="shared" ca="1" si="317"/>
        <v>0</v>
      </c>
      <c r="CP171" s="27">
        <f t="shared" ca="1" si="317"/>
        <v>0</v>
      </c>
      <c r="CQ171" s="27">
        <f t="shared" ca="1" si="317"/>
        <v>0</v>
      </c>
      <c r="CR171" s="27">
        <f t="shared" ca="1" si="317"/>
        <v>-0.04</v>
      </c>
      <c r="CS171" s="27">
        <f t="shared" ca="1" si="317"/>
        <v>0.96</v>
      </c>
      <c r="CT171" s="27">
        <f t="shared" ca="1" si="317"/>
        <v>1.8</v>
      </c>
      <c r="CU171" s="27">
        <f t="shared" ca="1" si="317"/>
        <v>0.64</v>
      </c>
      <c r="CV171" s="27">
        <f t="shared" ca="1" si="317"/>
        <v>0.21</v>
      </c>
      <c r="CW171" s="27">
        <f t="shared" ca="1" si="317"/>
        <v>0.19</v>
      </c>
      <c r="CX171" s="27">
        <f t="shared" ca="1" si="317"/>
        <v>0</v>
      </c>
      <c r="CY171" s="27">
        <f t="shared" ca="1" si="317"/>
        <v>1</v>
      </c>
      <c r="CZ171" s="26">
        <v>0</v>
      </c>
      <c r="DA171" s="27">
        <f t="shared" ca="1" si="317"/>
        <v>0</v>
      </c>
      <c r="DB171" s="26">
        <v>0</v>
      </c>
      <c r="DC171" s="26">
        <v>0</v>
      </c>
      <c r="DD171" s="26">
        <v>0</v>
      </c>
      <c r="DE171" s="26">
        <v>0</v>
      </c>
      <c r="DF171" s="26">
        <v>0</v>
      </c>
      <c r="DG171" s="27" t="str">
        <f t="shared" ref="DG171:DP173" ca="1" si="318">OFFSET(DG$5,$B171,0)</f>
        <v>-</v>
      </c>
      <c r="DH171" s="27" t="str">
        <f t="shared" ca="1" si="318"/>
        <v>-</v>
      </c>
      <c r="DI171" s="27" t="str">
        <f t="shared" ca="1" si="318"/>
        <v>-</v>
      </c>
      <c r="DJ171" s="27" t="str">
        <f t="shared" ca="1" si="318"/>
        <v>-</v>
      </c>
      <c r="DK171" s="27" t="str">
        <f t="shared" ca="1" si="318"/>
        <v>-</v>
      </c>
      <c r="DL171" s="27" t="str">
        <f t="shared" ca="1" si="318"/>
        <v>-</v>
      </c>
      <c r="DM171" s="27" t="b">
        <f t="shared" ca="1" si="318"/>
        <v>1</v>
      </c>
      <c r="DN171" s="27" t="b">
        <f t="shared" ca="1" si="318"/>
        <v>0</v>
      </c>
      <c r="DO171" s="27" t="b">
        <f t="shared" ca="1" si="318"/>
        <v>0</v>
      </c>
      <c r="DP171" s="27">
        <f t="shared" ca="1" si="318"/>
        <v>0</v>
      </c>
      <c r="DQ171" s="26" t="s">
        <v>37</v>
      </c>
      <c r="DR171" s="26" t="b">
        <v>1</v>
      </c>
      <c r="DS171" s="26" t="s">
        <v>37</v>
      </c>
      <c r="DT171" s="26" t="s">
        <v>37</v>
      </c>
      <c r="DU171" s="27" t="str">
        <f t="shared" ref="DU171:DX173" ca="1" si="319">OFFSET(DU$5,$B171,0)</f>
        <v>-</v>
      </c>
      <c r="DV171" s="27" t="b">
        <f t="shared" ca="1" si="319"/>
        <v>1</v>
      </c>
      <c r="DW171" s="27" t="str">
        <f t="shared" ca="1" si="319"/>
        <v>-</v>
      </c>
      <c r="DX171" s="27">
        <f t="shared" ca="1" si="319"/>
        <v>0</v>
      </c>
      <c r="DY171" s="26">
        <v>1</v>
      </c>
      <c r="DZ171" s="26">
        <v>0.5</v>
      </c>
      <c r="EA171" s="27">
        <f ca="1">OFFSET(EA$5,$B171,0)</f>
        <v>500</v>
      </c>
      <c r="EB171" s="27">
        <f ca="1">OFFSET(EB$5,$B171,0)</f>
        <v>500</v>
      </c>
      <c r="EC171" s="27">
        <f t="shared" ref="EC171:EE182" ca="1" si="320">OFFSET(EC$5,$B171,0)</f>
        <v>1</v>
      </c>
      <c r="ED171" s="27">
        <f t="shared" ref="ED171:ED181" ca="1" si="321">OFFSET(ED$5,$B171,0)</f>
        <v>0</v>
      </c>
      <c r="EE171" s="27">
        <f t="shared" ca="1" si="320"/>
        <v>1</v>
      </c>
      <c r="EF171" s="27">
        <f t="shared" ref="EF171:EF182" ca="1" si="322">OFFSET(EF$5,$B171,0)</f>
        <v>1</v>
      </c>
      <c r="EG171" s="27">
        <f t="shared" ref="EG171:EJ181" ca="1" si="323">OFFSET(EG$5,$B171,0)</f>
        <v>0</v>
      </c>
      <c r="EH171" s="27" t="str">
        <f t="shared" ca="1" si="323"/>
        <v>-</v>
      </c>
      <c r="EI171" s="27" t="str">
        <f t="shared" ca="1" si="323"/>
        <v>-</v>
      </c>
      <c r="EJ171" s="27" t="str">
        <f t="shared" ca="1" si="323"/>
        <v>-</v>
      </c>
      <c r="EK171" s="27" t="str">
        <f t="shared" ref="EK171:EP183" ca="1" si="324">OFFSET(EK$5,$B171,0)</f>
        <v>-</v>
      </c>
      <c r="EL171" s="27">
        <f t="shared" ref="EL171:EN181" ca="1" si="325">OFFSET(EL$5,$B171,0)</f>
        <v>1</v>
      </c>
      <c r="EM171" s="27">
        <f t="shared" ca="1" si="325"/>
        <v>1</v>
      </c>
      <c r="EN171" s="27">
        <f t="shared" ca="1" si="325"/>
        <v>1</v>
      </c>
      <c r="EO171" s="27">
        <f t="shared" ref="EO171:EO182" ca="1" si="326">OFFSET(EO$5,$B171,0)</f>
        <v>0</v>
      </c>
      <c r="EP171" s="27" t="str">
        <f t="shared" ref="EP171:ES179" ca="1" si="327">OFFSET(EP$5,$B171,0)</f>
        <v>-</v>
      </c>
      <c r="EQ171" s="27" t="str">
        <f t="shared" ca="1" si="327"/>
        <v>-</v>
      </c>
      <c r="ER171" s="27">
        <f t="shared" ca="1" si="327"/>
        <v>0</v>
      </c>
      <c r="ES171" s="27">
        <f t="shared" ca="1" si="327"/>
        <v>0</v>
      </c>
      <c r="ET171" s="34">
        <v>0</v>
      </c>
    </row>
    <row r="172" spans="1:150" outlineLevel="3">
      <c r="A172" s="31">
        <f t="shared" si="306"/>
        <v>167</v>
      </c>
      <c r="B172" s="37">
        <f ca="1">OFFSET(B172,-1,0)+4</f>
        <v>73</v>
      </c>
      <c r="C172" s="216">
        <f ca="1">4100+IF(AND(C$170&gt;=1,$CF172=TRUE),2,0)+IF(AND(C$170&gt;=2,$CA172&gt;2),4,0)+IF(AND(C$170=3,$DP172=2),1,0)</f>
        <v>4100</v>
      </c>
      <c r="D172" t="b">
        <f t="shared" ca="1" si="307"/>
        <v>1</v>
      </c>
      <c r="E172" t="b">
        <v>0</v>
      </c>
      <c r="F172" t="b">
        <f t="shared" ca="1" si="307"/>
        <v>1</v>
      </c>
      <c r="H172" s="47" t="str">
        <f ca="1">IF($CA172&lt;3,"M-M","Mat")&amp;IF($CF172=TRUE,"&amp;BBT","")&amp;IF($DX172&lt;&gt;0,"-mate EL","")&amp;IF($DM172," Aut","")&amp;IF($DN172," Win","")&amp;IF($DO172," Spr","")&amp;" Scan "&amp;$DP172&amp;" (F"&amp;3+IFERROR(1*$AP172,0)+IFERROR(1*$AQ172,0)&amp;3+IFERROR(1*$AS172,0)&amp;"N"&amp;$AX172&amp;$AY172&amp;")"</f>
        <v>M-M Win Scan 0 (F33N43)</v>
      </c>
      <c r="I172" s="13" t="str">
        <f ca="1">IF(MATCH(H172,H$5:H172,0)=(COUNTA(H$5:H172)),"-","Dup")</f>
        <v>-</v>
      </c>
      <c r="J172" s="27" t="str">
        <f t="shared" ca="1" si="308"/>
        <v>-</v>
      </c>
      <c r="K172" s="27" t="str">
        <f t="shared" ca="1" si="308"/>
        <v>-</v>
      </c>
      <c r="L172" s="50" t="b">
        <f t="shared" ref="L172:L182" ca="1" si="328">OFFSET(L172,-1,0)</f>
        <v>1</v>
      </c>
      <c r="M172" s="27" t="str">
        <f t="shared" ca="1" si="309"/>
        <v>-</v>
      </c>
      <c r="N172" s="50" t="b">
        <f t="shared" ref="N172:R182" ca="1" si="329">OFFSET(N172,-1,0)</f>
        <v>1</v>
      </c>
      <c r="O172" s="50" t="b">
        <f t="shared" ca="1" si="329"/>
        <v>1</v>
      </c>
      <c r="P172" s="50" t="b">
        <f t="shared" ca="1" si="329"/>
        <v>1</v>
      </c>
      <c r="Q172" s="50">
        <f t="shared" ca="1" si="329"/>
        <v>0</v>
      </c>
      <c r="R172" s="50">
        <f t="shared" ca="1" si="329"/>
        <v>0</v>
      </c>
      <c r="S172" s="27" t="str">
        <f t="shared" ca="1" si="310"/>
        <v>-</v>
      </c>
      <c r="T172" s="27" t="str">
        <f t="shared" ca="1" si="310"/>
        <v>-</v>
      </c>
      <c r="U172" s="27" t="str">
        <f t="shared" ref="U172:AE173" ca="1" si="330">OFFSET(U$5,$B172,0)</f>
        <v>-</v>
      </c>
      <c r="V172" s="27">
        <f t="shared" ca="1" si="330"/>
        <v>1</v>
      </c>
      <c r="W172" s="27">
        <f t="shared" ca="1" si="330"/>
        <v>1</v>
      </c>
      <c r="X172" s="27" t="str">
        <f t="shared" ca="1" si="330"/>
        <v>-</v>
      </c>
      <c r="Y172" s="27" t="str">
        <f t="shared" ca="1" si="330"/>
        <v>-</v>
      </c>
      <c r="Z172" s="27" t="str">
        <f t="shared" ca="1" si="330"/>
        <v>-</v>
      </c>
      <c r="AA172" s="27" t="str">
        <f t="shared" ca="1" si="330"/>
        <v>-</v>
      </c>
      <c r="AB172" s="27" t="str">
        <f t="shared" ca="1" si="330"/>
        <v>-</v>
      </c>
      <c r="AC172" s="27">
        <f t="shared" ca="1" si="330"/>
        <v>1</v>
      </c>
      <c r="AD172" s="27" t="str">
        <f t="shared" ca="1" si="330"/>
        <v>-</v>
      </c>
      <c r="AE172" s="27" t="str">
        <f t="shared" ca="1" si="330"/>
        <v>-</v>
      </c>
      <c r="AF172" s="27" t="str">
        <f t="shared" ca="1" si="312"/>
        <v>-</v>
      </c>
      <c r="AG172" s="27" t="str">
        <f t="shared" ca="1" si="312"/>
        <v>-</v>
      </c>
      <c r="AH172" s="27" t="str">
        <f t="shared" ca="1" si="312"/>
        <v>-</v>
      </c>
      <c r="AI172" s="27" t="str">
        <f t="shared" ca="1" si="312"/>
        <v>-</v>
      </c>
      <c r="AJ172" s="27" t="str">
        <f t="shared" ca="1" si="312"/>
        <v>-</v>
      </c>
      <c r="AK172" s="27" t="str">
        <f t="shared" ca="1" si="312"/>
        <v>-</v>
      </c>
      <c r="AL172" s="27" t="str">
        <f t="shared" ca="1" si="312"/>
        <v>-</v>
      </c>
      <c r="AM172" s="27" t="str">
        <f t="shared" ca="1" si="312"/>
        <v>-</v>
      </c>
      <c r="AN172" s="27" t="str">
        <f t="shared" ca="1" si="312"/>
        <v>-</v>
      </c>
      <c r="AO172" s="27" t="str">
        <f t="shared" ca="1" si="312"/>
        <v>-</v>
      </c>
      <c r="AP172" s="27" t="str">
        <f t="shared" ca="1" si="312"/>
        <v>-</v>
      </c>
      <c r="AQ172" s="27" t="str">
        <f t="shared" ca="1" si="312"/>
        <v>-</v>
      </c>
      <c r="AR172" s="27" t="str">
        <f t="shared" ca="1" si="312"/>
        <v>-</v>
      </c>
      <c r="AS172" s="27" t="str">
        <f t="shared" ca="1" si="312"/>
        <v>-</v>
      </c>
      <c r="AT172" s="27" t="str">
        <f t="shared" ca="1" si="313"/>
        <v>-</v>
      </c>
      <c r="AU172" s="27" t="str">
        <f t="shared" ca="1" si="314"/>
        <v>-</v>
      </c>
      <c r="AV172" s="27" t="str">
        <f t="shared" ca="1" si="314"/>
        <v>-</v>
      </c>
      <c r="AW172" s="27" t="str">
        <f t="shared" ca="1" si="314"/>
        <v>-</v>
      </c>
      <c r="AX172" s="50">
        <f t="shared" ref="AX172:BC182" ca="1" si="331">OFFSET(AX172,-1,0)</f>
        <v>4</v>
      </c>
      <c r="AY172" s="50">
        <f t="shared" ca="1" si="331"/>
        <v>3</v>
      </c>
      <c r="AZ172" s="50">
        <f t="shared" ca="1" si="331"/>
        <v>0.3</v>
      </c>
      <c r="BA172" s="50">
        <f t="shared" ca="1" si="331"/>
        <v>-0.3</v>
      </c>
      <c r="BB172" s="50">
        <f t="shared" ca="1" si="331"/>
        <v>1</v>
      </c>
      <c r="BC172" s="50">
        <f t="shared" ca="1" si="331"/>
        <v>-1</v>
      </c>
      <c r="BD172" s="27" t="str">
        <f t="shared" ca="1" si="315"/>
        <v>-</v>
      </c>
      <c r="BE172" s="27" t="str">
        <f t="shared" ca="1" si="315"/>
        <v>-</v>
      </c>
      <c r="BF172" s="27" t="str">
        <f t="shared" ca="1" si="315"/>
        <v>-</v>
      </c>
      <c r="BG172" s="27" t="str">
        <f t="shared" ca="1" si="315"/>
        <v>-</v>
      </c>
      <c r="BH172" s="27">
        <f t="shared" ca="1" si="315"/>
        <v>0.1</v>
      </c>
      <c r="BI172" s="27">
        <f t="shared" ca="1" si="315"/>
        <v>0.5</v>
      </c>
      <c r="BJ172" s="27">
        <f t="shared" ca="1" si="315"/>
        <v>-0.4</v>
      </c>
      <c r="BK172" s="27">
        <f t="shared" ca="1" si="315"/>
        <v>1</v>
      </c>
      <c r="BL172" s="27" t="str">
        <f t="shared" ca="1" si="316"/>
        <v>-</v>
      </c>
      <c r="BM172" s="27" t="str">
        <f t="shared" ca="1" si="316"/>
        <v>-</v>
      </c>
      <c r="BN172" s="27">
        <f t="shared" ref="BN172:CC173" ca="1" si="332">OFFSET(BN$5,$B172,0)</f>
        <v>0</v>
      </c>
      <c r="BO172" s="27">
        <f t="shared" ca="1" si="332"/>
        <v>0</v>
      </c>
      <c r="BP172" s="27">
        <f t="shared" ca="1" si="332"/>
        <v>0</v>
      </c>
      <c r="BQ172" s="27">
        <f t="shared" ca="1" si="332"/>
        <v>0</v>
      </c>
      <c r="BR172" s="27" t="str">
        <f t="shared" ca="1" si="332"/>
        <v>-</v>
      </c>
      <c r="BS172" s="27" t="str">
        <f t="shared" ca="1" si="332"/>
        <v>-</v>
      </c>
      <c r="BT172" s="27" t="str">
        <f t="shared" ca="1" si="332"/>
        <v>-</v>
      </c>
      <c r="BU172" s="27" t="str">
        <f t="shared" ca="1" si="332"/>
        <v>-</v>
      </c>
      <c r="BV172" s="27" t="str">
        <f t="shared" ca="1" si="332"/>
        <v>-</v>
      </c>
      <c r="BW172" s="27" t="str">
        <f t="shared" ca="1" si="332"/>
        <v>-</v>
      </c>
      <c r="BX172" s="27" t="str">
        <f t="shared" ca="1" si="332"/>
        <v>-</v>
      </c>
      <c r="BY172" s="27" t="str">
        <f t="shared" ca="1" si="332"/>
        <v>-</v>
      </c>
      <c r="BZ172" s="27" t="str">
        <f t="shared" ca="1" si="332"/>
        <v>-</v>
      </c>
      <c r="CA172" s="27">
        <f t="shared" ca="1" si="332"/>
        <v>2</v>
      </c>
      <c r="CB172" s="27" t="str">
        <f t="shared" ca="1" si="332"/>
        <v>-</v>
      </c>
      <c r="CC172" s="27" t="str">
        <f t="shared" ca="1" si="332"/>
        <v>-</v>
      </c>
      <c r="CD172" s="27" t="str">
        <f t="shared" ref="CD172:CM173" ca="1" si="333">OFFSET(CD$5,$B172,0)</f>
        <v>-</v>
      </c>
      <c r="CE172" s="27" t="str">
        <f t="shared" ca="1" si="333"/>
        <v>-</v>
      </c>
      <c r="CF172" s="27" t="str">
        <f t="shared" ca="1" si="333"/>
        <v>-</v>
      </c>
      <c r="CG172" s="27" t="str">
        <f t="shared" ca="1" si="333"/>
        <v>-</v>
      </c>
      <c r="CH172" s="27">
        <f t="shared" ca="1" si="333"/>
        <v>0</v>
      </c>
      <c r="CI172" s="27" t="str">
        <f t="shared" ca="1" si="333"/>
        <v>-</v>
      </c>
      <c r="CJ172" s="27">
        <f t="shared" ca="1" si="333"/>
        <v>1</v>
      </c>
      <c r="CK172" s="27">
        <f t="shared" ca="1" si="333"/>
        <v>0</v>
      </c>
      <c r="CL172" s="27">
        <f t="shared" ca="1" si="333"/>
        <v>1</v>
      </c>
      <c r="CM172" s="27">
        <f t="shared" ca="1" si="333"/>
        <v>1</v>
      </c>
      <c r="CN172" s="27">
        <f t="shared" ref="CN172:CW173" ca="1" si="334">OFFSET(CN$5,$B172,0)</f>
        <v>1</v>
      </c>
      <c r="CO172" s="27">
        <f t="shared" ca="1" si="334"/>
        <v>0</v>
      </c>
      <c r="CP172" s="27">
        <f t="shared" ca="1" si="334"/>
        <v>0</v>
      </c>
      <c r="CQ172" s="27">
        <f t="shared" ca="1" si="334"/>
        <v>0</v>
      </c>
      <c r="CR172" s="27">
        <f t="shared" ca="1" si="334"/>
        <v>-0.04</v>
      </c>
      <c r="CS172" s="27">
        <f t="shared" ca="1" si="334"/>
        <v>0.96</v>
      </c>
      <c r="CT172" s="27">
        <f t="shared" ca="1" si="334"/>
        <v>1.8</v>
      </c>
      <c r="CU172" s="27">
        <f t="shared" ca="1" si="334"/>
        <v>0.64</v>
      </c>
      <c r="CV172" s="27">
        <f t="shared" ca="1" si="334"/>
        <v>0.21</v>
      </c>
      <c r="CW172" s="27">
        <f t="shared" ca="1" si="334"/>
        <v>0.19</v>
      </c>
      <c r="CX172" s="27">
        <f t="shared" ref="CX172:DA173" ca="1" si="335">OFFSET(CX$5,$B172,0)</f>
        <v>0</v>
      </c>
      <c r="CY172" s="27">
        <f t="shared" ca="1" si="335"/>
        <v>1</v>
      </c>
      <c r="CZ172" s="50">
        <f t="shared" ref="CZ172:CZ182" ca="1" si="336">OFFSET(CZ172,-1,0)</f>
        <v>0</v>
      </c>
      <c r="DA172" s="27">
        <f t="shared" ca="1" si="335"/>
        <v>0</v>
      </c>
      <c r="DB172" s="50">
        <f t="shared" ref="DB172:DF182" ca="1" si="337">OFFSET(DB172,-1,0)</f>
        <v>0</v>
      </c>
      <c r="DC172" s="50">
        <f t="shared" ca="1" si="337"/>
        <v>0</v>
      </c>
      <c r="DD172" s="50">
        <f t="shared" ca="1" si="337"/>
        <v>0</v>
      </c>
      <c r="DE172" s="50">
        <f t="shared" ca="1" si="337"/>
        <v>0</v>
      </c>
      <c r="DF172" s="50">
        <f t="shared" ca="1" si="337"/>
        <v>0</v>
      </c>
      <c r="DG172" s="27" t="str">
        <f t="shared" ca="1" si="318"/>
        <v>-</v>
      </c>
      <c r="DH172" s="27" t="str">
        <f t="shared" ca="1" si="318"/>
        <v>-</v>
      </c>
      <c r="DI172" s="27" t="str">
        <f t="shared" ca="1" si="318"/>
        <v>-</v>
      </c>
      <c r="DJ172" s="27" t="str">
        <f t="shared" ca="1" si="318"/>
        <v>-</v>
      </c>
      <c r="DK172" s="27" t="str">
        <f t="shared" ca="1" si="318"/>
        <v>-</v>
      </c>
      <c r="DL172" s="27" t="str">
        <f t="shared" ca="1" si="318"/>
        <v>-</v>
      </c>
      <c r="DM172" s="27" t="b">
        <f t="shared" ca="1" si="318"/>
        <v>0</v>
      </c>
      <c r="DN172" s="27" t="b">
        <f t="shared" ca="1" si="318"/>
        <v>1</v>
      </c>
      <c r="DO172" s="27" t="b">
        <f t="shared" ca="1" si="318"/>
        <v>0</v>
      </c>
      <c r="DP172" s="27">
        <f t="shared" ca="1" si="318"/>
        <v>0</v>
      </c>
      <c r="DQ172" s="50" t="str">
        <f t="shared" ref="DQ172:DT182" ca="1" si="338">OFFSET(DQ172,-1,0)</f>
        <v>-</v>
      </c>
      <c r="DR172" s="50" t="b">
        <f t="shared" ca="1" si="338"/>
        <v>1</v>
      </c>
      <c r="DS172" s="50" t="str">
        <f t="shared" ca="1" si="338"/>
        <v>-</v>
      </c>
      <c r="DT172" s="50" t="str">
        <f t="shared" ca="1" si="338"/>
        <v>-</v>
      </c>
      <c r="DU172" s="27" t="str">
        <f t="shared" ca="1" si="319"/>
        <v>-</v>
      </c>
      <c r="DV172" s="27" t="b">
        <f t="shared" ca="1" si="319"/>
        <v>1</v>
      </c>
      <c r="DW172" s="27" t="str">
        <f t="shared" ca="1" si="319"/>
        <v>-</v>
      </c>
      <c r="DX172" s="27">
        <f t="shared" ca="1" si="319"/>
        <v>0</v>
      </c>
      <c r="DY172" s="50">
        <f t="shared" ref="DY172:DZ182" ca="1" si="339">OFFSET(DY172,-1,0)</f>
        <v>1</v>
      </c>
      <c r="DZ172" s="50">
        <f t="shared" ca="1" si="339"/>
        <v>0.5</v>
      </c>
      <c r="EA172" s="27">
        <f t="shared" ref="EA172:EA177" ca="1" si="340">OFFSET(EA$5,$B172,0)</f>
        <v>500</v>
      </c>
      <c r="EB172" s="27">
        <f t="shared" ref="EB172:EB181" ca="1" si="341">OFFSET(EB$5,$B172,0)</f>
        <v>500</v>
      </c>
      <c r="EC172" s="27">
        <f t="shared" ca="1" si="320"/>
        <v>1</v>
      </c>
      <c r="ED172" s="27">
        <f t="shared" ca="1" si="321"/>
        <v>0</v>
      </c>
      <c r="EE172" s="27">
        <f t="shared" ca="1" si="320"/>
        <v>1</v>
      </c>
      <c r="EF172" s="27">
        <f t="shared" ca="1" si="322"/>
        <v>1</v>
      </c>
      <c r="EG172" s="27">
        <f t="shared" ca="1" si="323"/>
        <v>0</v>
      </c>
      <c r="EH172" s="27" t="str">
        <f t="shared" ca="1" si="323"/>
        <v>-</v>
      </c>
      <c r="EI172" s="27" t="str">
        <f t="shared" ca="1" si="323"/>
        <v>-</v>
      </c>
      <c r="EJ172" s="27" t="str">
        <f t="shared" ca="1" si="323"/>
        <v>-</v>
      </c>
      <c r="EK172" s="27" t="str">
        <f t="shared" ca="1" si="324"/>
        <v>-</v>
      </c>
      <c r="EL172" s="27">
        <f t="shared" ca="1" si="325"/>
        <v>1</v>
      </c>
      <c r="EM172" s="27">
        <f t="shared" ca="1" si="325"/>
        <v>1</v>
      </c>
      <c r="EN172" s="27">
        <f t="shared" ca="1" si="325"/>
        <v>1</v>
      </c>
      <c r="EO172" s="27">
        <f t="shared" ca="1" si="326"/>
        <v>0</v>
      </c>
      <c r="EP172" s="27" t="str">
        <f t="shared" ca="1" si="327"/>
        <v>-</v>
      </c>
      <c r="EQ172" s="27" t="str">
        <f t="shared" ca="1" si="327"/>
        <v>-</v>
      </c>
      <c r="ER172" s="27">
        <f t="shared" ca="1" si="327"/>
        <v>0</v>
      </c>
      <c r="ES172" s="27">
        <f t="shared" ca="1" si="327"/>
        <v>0</v>
      </c>
      <c r="ET172" s="34">
        <v>0</v>
      </c>
    </row>
    <row r="173" spans="1:150" outlineLevel="3">
      <c r="A173" s="31">
        <f t="shared" si="306"/>
        <v>168</v>
      </c>
      <c r="B173" s="37">
        <f t="shared" ref="B173:B182" ca="1" si="342">OFFSET(B173,-1,0)+4</f>
        <v>77</v>
      </c>
      <c r="C173" s="216">
        <f ca="1">4100+IF(AND(C$170&gt;=1,$CF173=TRUE),2,0)+IF(AND(C$170&gt;=2,$CA173&gt;2),4,0)+IF(AND(C$170=3,$DP173=2),1,0)</f>
        <v>4100</v>
      </c>
      <c r="D173" t="b">
        <f t="shared" ca="1" si="307"/>
        <v>1</v>
      </c>
      <c r="E173" t="b">
        <v>0</v>
      </c>
      <c r="F173" t="b">
        <f t="shared" ca="1" si="307"/>
        <v>1</v>
      </c>
      <c r="H173" s="47" t="str">
        <f ca="1">IF($CA173&lt;3,"M-M","Mat")&amp;IF($CF173=TRUE,"&amp;BBT","")&amp;IF($DX173&lt;&gt;0,"-mate EL","")&amp;IF($DM173," Aut","")&amp;IF($DN173," Win","")&amp;IF($DO173," Spr","")&amp;" Scan "&amp;$DP173&amp;" (F"&amp;3+IFERROR(1*$AP173,0)+IFERROR(1*$AQ173,0)&amp;3+IFERROR(1*$AS173,0)&amp;"N"&amp;$AX173&amp;$AY173&amp;")"</f>
        <v>M-M Spr Scan 0 (F33N43)</v>
      </c>
      <c r="I173" s="13" t="str">
        <f ca="1">IF(MATCH(H173,H$5:H173,0)=(COUNTA(H$5:H173)),"-","Dup")</f>
        <v>-</v>
      </c>
      <c r="J173" s="27" t="str">
        <f t="shared" ca="1" si="308"/>
        <v>-</v>
      </c>
      <c r="K173" s="27" t="str">
        <f t="shared" ca="1" si="308"/>
        <v>-</v>
      </c>
      <c r="L173" s="50" t="b">
        <f t="shared" ca="1" si="328"/>
        <v>1</v>
      </c>
      <c r="M173" s="27" t="str">
        <f t="shared" ca="1" si="309"/>
        <v>-</v>
      </c>
      <c r="N173" s="50" t="b">
        <f t="shared" ca="1" si="329"/>
        <v>1</v>
      </c>
      <c r="O173" s="50" t="b">
        <f t="shared" ca="1" si="329"/>
        <v>1</v>
      </c>
      <c r="P173" s="50" t="b">
        <f t="shared" ca="1" si="329"/>
        <v>1</v>
      </c>
      <c r="Q173" s="50">
        <f t="shared" ca="1" si="329"/>
        <v>0</v>
      </c>
      <c r="R173" s="50">
        <f t="shared" ca="1" si="329"/>
        <v>0</v>
      </c>
      <c r="S173" s="27" t="str">
        <f t="shared" ca="1" si="310"/>
        <v>-</v>
      </c>
      <c r="T173" s="27" t="str">
        <f t="shared" ca="1" si="310"/>
        <v>-</v>
      </c>
      <c r="U173" s="27" t="str">
        <f t="shared" ca="1" si="330"/>
        <v>-</v>
      </c>
      <c r="V173" s="27">
        <f t="shared" ca="1" si="330"/>
        <v>1</v>
      </c>
      <c r="W173" s="27">
        <f t="shared" ca="1" si="330"/>
        <v>1</v>
      </c>
      <c r="X173" s="27" t="str">
        <f t="shared" ca="1" si="330"/>
        <v>-</v>
      </c>
      <c r="Y173" s="27" t="str">
        <f t="shared" ca="1" si="330"/>
        <v>-</v>
      </c>
      <c r="Z173" s="27" t="str">
        <f t="shared" ca="1" si="330"/>
        <v>-</v>
      </c>
      <c r="AA173" s="27" t="str">
        <f t="shared" ca="1" si="330"/>
        <v>-</v>
      </c>
      <c r="AB173" s="27" t="str">
        <f t="shared" ca="1" si="330"/>
        <v>-</v>
      </c>
      <c r="AC173" s="27">
        <f t="shared" ca="1" si="330"/>
        <v>1</v>
      </c>
      <c r="AD173" s="27" t="str">
        <f t="shared" ca="1" si="330"/>
        <v>-</v>
      </c>
      <c r="AE173" s="27" t="str">
        <f t="shared" ca="1" si="330"/>
        <v>-</v>
      </c>
      <c r="AF173" s="27" t="str">
        <f t="shared" ca="1" si="312"/>
        <v>-</v>
      </c>
      <c r="AG173" s="27" t="str">
        <f t="shared" ca="1" si="312"/>
        <v>-</v>
      </c>
      <c r="AH173" s="27" t="str">
        <f t="shared" ca="1" si="312"/>
        <v>-</v>
      </c>
      <c r="AI173" s="27" t="str">
        <f t="shared" ca="1" si="312"/>
        <v>-</v>
      </c>
      <c r="AJ173" s="27" t="str">
        <f t="shared" ca="1" si="312"/>
        <v>-</v>
      </c>
      <c r="AK173" s="27" t="str">
        <f t="shared" ca="1" si="312"/>
        <v>-</v>
      </c>
      <c r="AL173" s="27" t="str">
        <f t="shared" ca="1" si="312"/>
        <v>-</v>
      </c>
      <c r="AM173" s="27" t="str">
        <f t="shared" ca="1" si="312"/>
        <v>-</v>
      </c>
      <c r="AN173" s="27" t="str">
        <f t="shared" ca="1" si="312"/>
        <v>-</v>
      </c>
      <c r="AO173" s="27" t="str">
        <f t="shared" ca="1" si="312"/>
        <v>-</v>
      </c>
      <c r="AP173" s="27" t="str">
        <f t="shared" ca="1" si="312"/>
        <v>-</v>
      </c>
      <c r="AQ173" s="27" t="str">
        <f t="shared" ca="1" si="312"/>
        <v>-</v>
      </c>
      <c r="AR173" s="27" t="str">
        <f t="shared" ca="1" si="312"/>
        <v>-</v>
      </c>
      <c r="AS173" s="27" t="str">
        <f t="shared" ca="1" si="312"/>
        <v>-</v>
      </c>
      <c r="AT173" s="27" t="str">
        <f t="shared" ca="1" si="313"/>
        <v>-</v>
      </c>
      <c r="AU173" s="27" t="str">
        <f t="shared" ca="1" si="314"/>
        <v>-</v>
      </c>
      <c r="AV173" s="27" t="str">
        <f t="shared" ca="1" si="314"/>
        <v>-</v>
      </c>
      <c r="AW173" s="27" t="str">
        <f t="shared" ca="1" si="314"/>
        <v>-</v>
      </c>
      <c r="AX173" s="50">
        <f t="shared" ca="1" si="331"/>
        <v>4</v>
      </c>
      <c r="AY173" s="50">
        <f t="shared" ca="1" si="331"/>
        <v>3</v>
      </c>
      <c r="AZ173" s="50">
        <f t="shared" ca="1" si="331"/>
        <v>0.3</v>
      </c>
      <c r="BA173" s="50">
        <f t="shared" ca="1" si="331"/>
        <v>-0.3</v>
      </c>
      <c r="BB173" s="50">
        <f t="shared" ca="1" si="331"/>
        <v>1</v>
      </c>
      <c r="BC173" s="50">
        <f t="shared" ca="1" si="331"/>
        <v>-1</v>
      </c>
      <c r="BD173" s="27" t="str">
        <f t="shared" ca="1" si="315"/>
        <v>-</v>
      </c>
      <c r="BE173" s="27" t="str">
        <f t="shared" ca="1" si="315"/>
        <v>-</v>
      </c>
      <c r="BF173" s="27" t="str">
        <f t="shared" ca="1" si="315"/>
        <v>-</v>
      </c>
      <c r="BG173" s="27" t="str">
        <f t="shared" ca="1" si="315"/>
        <v>-</v>
      </c>
      <c r="BH173" s="27">
        <f t="shared" ca="1" si="315"/>
        <v>0.3</v>
      </c>
      <c r="BI173" s="27">
        <f t="shared" ca="1" si="315"/>
        <v>0.7</v>
      </c>
      <c r="BJ173" s="27">
        <f t="shared" ca="1" si="315"/>
        <v>-0.2</v>
      </c>
      <c r="BK173" s="27">
        <f t="shared" ca="1" si="315"/>
        <v>1.4</v>
      </c>
      <c r="BL173" s="27" t="str">
        <f t="shared" ca="1" si="316"/>
        <v>-</v>
      </c>
      <c r="BM173" s="27" t="str">
        <f t="shared" ca="1" si="316"/>
        <v>-</v>
      </c>
      <c r="BN173" s="27">
        <f t="shared" ca="1" si="332"/>
        <v>0</v>
      </c>
      <c r="BO173" s="27">
        <f t="shared" ca="1" si="332"/>
        <v>0</v>
      </c>
      <c r="BP173" s="27">
        <f t="shared" ca="1" si="332"/>
        <v>0</v>
      </c>
      <c r="BQ173" s="27">
        <f t="shared" ca="1" si="332"/>
        <v>0</v>
      </c>
      <c r="BR173" s="27" t="str">
        <f t="shared" ca="1" si="332"/>
        <v>-</v>
      </c>
      <c r="BS173" s="27" t="str">
        <f t="shared" ca="1" si="332"/>
        <v>-</v>
      </c>
      <c r="BT173" s="27" t="str">
        <f t="shared" ca="1" si="332"/>
        <v>-</v>
      </c>
      <c r="BU173" s="27" t="str">
        <f t="shared" ca="1" si="332"/>
        <v>-</v>
      </c>
      <c r="BV173" s="27" t="str">
        <f t="shared" ca="1" si="332"/>
        <v>-</v>
      </c>
      <c r="BW173" s="27" t="str">
        <f t="shared" ca="1" si="332"/>
        <v>-</v>
      </c>
      <c r="BX173" s="27" t="str">
        <f t="shared" ca="1" si="332"/>
        <v>-</v>
      </c>
      <c r="BY173" s="27" t="str">
        <f t="shared" ca="1" si="332"/>
        <v>-</v>
      </c>
      <c r="BZ173" s="27" t="str">
        <f t="shared" ca="1" si="332"/>
        <v>-</v>
      </c>
      <c r="CA173" s="27">
        <f t="shared" ca="1" si="332"/>
        <v>2</v>
      </c>
      <c r="CB173" s="27" t="str">
        <f t="shared" ca="1" si="332"/>
        <v>-</v>
      </c>
      <c r="CC173" s="27" t="str">
        <f t="shared" ca="1" si="332"/>
        <v>-</v>
      </c>
      <c r="CD173" s="27" t="str">
        <f t="shared" ca="1" si="333"/>
        <v>-</v>
      </c>
      <c r="CE173" s="27" t="str">
        <f t="shared" ca="1" si="333"/>
        <v>-</v>
      </c>
      <c r="CF173" s="27" t="str">
        <f t="shared" ca="1" si="333"/>
        <v>-</v>
      </c>
      <c r="CG173" s="27" t="str">
        <f t="shared" ca="1" si="333"/>
        <v>-</v>
      </c>
      <c r="CH173" s="27">
        <f t="shared" ca="1" si="333"/>
        <v>0</v>
      </c>
      <c r="CI173" s="27" t="str">
        <f t="shared" ca="1" si="333"/>
        <v>-</v>
      </c>
      <c r="CJ173" s="27">
        <f t="shared" ca="1" si="333"/>
        <v>1</v>
      </c>
      <c r="CK173" s="27">
        <f t="shared" ca="1" si="333"/>
        <v>0</v>
      </c>
      <c r="CL173" s="27">
        <f t="shared" ca="1" si="333"/>
        <v>1</v>
      </c>
      <c r="CM173" s="27">
        <f t="shared" ca="1" si="333"/>
        <v>1</v>
      </c>
      <c r="CN173" s="27">
        <f t="shared" ca="1" si="334"/>
        <v>1</v>
      </c>
      <c r="CO173" s="27">
        <f t="shared" ca="1" si="334"/>
        <v>0</v>
      </c>
      <c r="CP173" s="27">
        <f t="shared" ca="1" si="334"/>
        <v>0</v>
      </c>
      <c r="CQ173" s="27">
        <f t="shared" ca="1" si="334"/>
        <v>0</v>
      </c>
      <c r="CR173" s="27">
        <f t="shared" ca="1" si="334"/>
        <v>-0.04</v>
      </c>
      <c r="CS173" s="27">
        <f t="shared" ca="1" si="334"/>
        <v>0.96</v>
      </c>
      <c r="CT173" s="27">
        <f t="shared" ca="1" si="334"/>
        <v>1.8</v>
      </c>
      <c r="CU173" s="27">
        <f t="shared" ca="1" si="334"/>
        <v>0.64</v>
      </c>
      <c r="CV173" s="27">
        <f t="shared" ca="1" si="334"/>
        <v>0.21</v>
      </c>
      <c r="CW173" s="27">
        <f t="shared" ca="1" si="334"/>
        <v>0.19</v>
      </c>
      <c r="CX173" s="27">
        <f t="shared" ca="1" si="335"/>
        <v>0</v>
      </c>
      <c r="CY173" s="27">
        <f t="shared" ca="1" si="335"/>
        <v>1</v>
      </c>
      <c r="CZ173" s="50">
        <f t="shared" ca="1" si="336"/>
        <v>0</v>
      </c>
      <c r="DA173" s="27">
        <f t="shared" ca="1" si="335"/>
        <v>0</v>
      </c>
      <c r="DB173" s="50">
        <f t="shared" ca="1" si="337"/>
        <v>0</v>
      </c>
      <c r="DC173" s="50">
        <f t="shared" ca="1" si="337"/>
        <v>0</v>
      </c>
      <c r="DD173" s="50">
        <f t="shared" ca="1" si="337"/>
        <v>0</v>
      </c>
      <c r="DE173" s="50">
        <f t="shared" ca="1" si="337"/>
        <v>0</v>
      </c>
      <c r="DF173" s="50">
        <f t="shared" ca="1" si="337"/>
        <v>0</v>
      </c>
      <c r="DG173" s="27" t="str">
        <f t="shared" ca="1" si="318"/>
        <v>-</v>
      </c>
      <c r="DH173" s="27" t="str">
        <f t="shared" ca="1" si="318"/>
        <v>-</v>
      </c>
      <c r="DI173" s="27" t="str">
        <f t="shared" ca="1" si="318"/>
        <v>-</v>
      </c>
      <c r="DJ173" s="27" t="str">
        <f t="shared" ca="1" si="318"/>
        <v>-</v>
      </c>
      <c r="DK173" s="27" t="str">
        <f t="shared" ca="1" si="318"/>
        <v>-</v>
      </c>
      <c r="DL173" s="27" t="str">
        <f t="shared" ca="1" si="318"/>
        <v>-</v>
      </c>
      <c r="DM173" s="27" t="b">
        <f t="shared" ca="1" si="318"/>
        <v>0</v>
      </c>
      <c r="DN173" s="27" t="b">
        <f t="shared" ca="1" si="318"/>
        <v>0</v>
      </c>
      <c r="DO173" s="27" t="b">
        <f t="shared" ca="1" si="318"/>
        <v>1</v>
      </c>
      <c r="DP173" s="27">
        <f t="shared" ca="1" si="318"/>
        <v>0</v>
      </c>
      <c r="DQ173" s="50" t="str">
        <f t="shared" ca="1" si="338"/>
        <v>-</v>
      </c>
      <c r="DR173" s="50" t="b">
        <f t="shared" ca="1" si="338"/>
        <v>1</v>
      </c>
      <c r="DS173" s="50" t="str">
        <f t="shared" ca="1" si="338"/>
        <v>-</v>
      </c>
      <c r="DT173" s="50" t="str">
        <f t="shared" ca="1" si="338"/>
        <v>-</v>
      </c>
      <c r="DU173" s="27" t="str">
        <f t="shared" ca="1" si="319"/>
        <v>-</v>
      </c>
      <c r="DV173" s="27" t="b">
        <f t="shared" ca="1" si="319"/>
        <v>1</v>
      </c>
      <c r="DW173" s="27" t="str">
        <f t="shared" ca="1" si="319"/>
        <v>-</v>
      </c>
      <c r="DX173" s="27">
        <f t="shared" ca="1" si="319"/>
        <v>0</v>
      </c>
      <c r="DY173" s="50">
        <f t="shared" ca="1" si="339"/>
        <v>1</v>
      </c>
      <c r="DZ173" s="50">
        <f t="shared" ca="1" si="339"/>
        <v>0.5</v>
      </c>
      <c r="EA173" s="27">
        <f t="shared" ca="1" si="340"/>
        <v>500</v>
      </c>
      <c r="EB173" s="27">
        <f t="shared" ca="1" si="341"/>
        <v>500</v>
      </c>
      <c r="EC173" s="27">
        <f t="shared" ca="1" si="320"/>
        <v>1</v>
      </c>
      <c r="ED173" s="27">
        <f t="shared" ca="1" si="321"/>
        <v>0</v>
      </c>
      <c r="EE173" s="27">
        <f t="shared" ca="1" si="320"/>
        <v>1</v>
      </c>
      <c r="EF173" s="27">
        <f t="shared" ca="1" si="322"/>
        <v>1</v>
      </c>
      <c r="EG173" s="27">
        <f t="shared" ca="1" si="323"/>
        <v>0</v>
      </c>
      <c r="EH173" s="27" t="str">
        <f t="shared" ca="1" si="323"/>
        <v>-</v>
      </c>
      <c r="EI173" s="27" t="str">
        <f t="shared" ca="1" si="323"/>
        <v>-</v>
      </c>
      <c r="EJ173" s="27" t="str">
        <f t="shared" ca="1" si="323"/>
        <v>-</v>
      </c>
      <c r="EK173" s="27" t="str">
        <f t="shared" ca="1" si="324"/>
        <v>-</v>
      </c>
      <c r="EL173" s="27">
        <f t="shared" ca="1" si="325"/>
        <v>1</v>
      </c>
      <c r="EM173" s="27">
        <f t="shared" ca="1" si="325"/>
        <v>1</v>
      </c>
      <c r="EN173" s="27">
        <f t="shared" ca="1" si="325"/>
        <v>1</v>
      </c>
      <c r="EO173" s="27">
        <f t="shared" ca="1" si="326"/>
        <v>0</v>
      </c>
      <c r="EP173" s="27" t="str">
        <f t="shared" ca="1" si="327"/>
        <v>-</v>
      </c>
      <c r="EQ173" s="27" t="str">
        <f t="shared" ca="1" si="327"/>
        <v>-</v>
      </c>
      <c r="ER173" s="27">
        <f t="shared" ca="1" si="327"/>
        <v>0</v>
      </c>
      <c r="ES173" s="27">
        <f t="shared" ca="1" si="327"/>
        <v>0</v>
      </c>
      <c r="ET173" s="34">
        <v>0</v>
      </c>
    </row>
    <row r="174" spans="1:150" outlineLevel="2">
      <c r="A174" s="31">
        <f t="shared" si="306"/>
        <v>169</v>
      </c>
      <c r="B174" s="37">
        <f t="shared" ca="1" si="342"/>
        <v>81</v>
      </c>
      <c r="C174" s="216">
        <f ca="1">4100+IF(AND(C$170&gt;=1,$CF174=TRUE),2,0)+IF(AND(C$170&gt;=2,$CA174&gt;2),4,0)+IF(AND(C$170=3,$DP174=2),1,0)</f>
        <v>4100</v>
      </c>
      <c r="D174" t="b">
        <f t="shared" ca="1" si="307"/>
        <v>1</v>
      </c>
      <c r="E174" t="b">
        <v>0</v>
      </c>
      <c r="F174" t="b">
        <f t="shared" ca="1" si="307"/>
        <v>1</v>
      </c>
      <c r="H174" s="47" t="str">
        <f ca="1">IF($CA174&lt;3,"M-M","Mat")&amp;IF($CF174=TRUE,"&amp;BBT","")&amp;IF($DX174&lt;&gt;0,"-mate EL","")&amp;IF($DM174," Aut","")&amp;IF($DN174," Win","")&amp;IF($DO174," Spr","")&amp;" Scan "&amp;$DP174&amp;" (F"&amp;3+IFERROR(1*$AP174,0)+IFERROR(1*$AQ174,0)&amp;3+IFERROR(1*$AS174,0)&amp;"N"&amp;$AX174&amp;$AY174&amp;")"</f>
        <v>M-M&amp;BBT Aut Scan 0 (F33N43)</v>
      </c>
      <c r="I174" s="13" t="str">
        <f ca="1">IF(MATCH(H174,H$5:H174,0)=(COUNTA(H$5:H174)),"-","Dup")</f>
        <v>-</v>
      </c>
      <c r="J174" s="27" t="str">
        <f t="shared" ca="1" si="308"/>
        <v>-</v>
      </c>
      <c r="K174" s="27" t="str">
        <f t="shared" ca="1" si="308"/>
        <v>-</v>
      </c>
      <c r="L174" s="50" t="b">
        <f t="shared" ca="1" si="328"/>
        <v>1</v>
      </c>
      <c r="M174" s="27" t="str">
        <f t="shared" ca="1" si="309"/>
        <v>-</v>
      </c>
      <c r="N174" s="50" t="b">
        <f t="shared" ca="1" si="329"/>
        <v>1</v>
      </c>
      <c r="O174" s="50" t="b">
        <f t="shared" ca="1" si="329"/>
        <v>1</v>
      </c>
      <c r="P174" s="50" t="b">
        <f t="shared" ca="1" si="329"/>
        <v>1</v>
      </c>
      <c r="Q174" s="50">
        <f t="shared" ca="1" si="329"/>
        <v>0</v>
      </c>
      <c r="R174" s="50">
        <f t="shared" ca="1" si="329"/>
        <v>0</v>
      </c>
      <c r="S174" s="27" t="str">
        <f t="shared" ca="1" si="310"/>
        <v>-</v>
      </c>
      <c r="T174" s="27" t="str">
        <f t="shared" ca="1" si="310"/>
        <v>-</v>
      </c>
      <c r="U174" s="27" t="str">
        <f t="shared" ref="U174:AN175" ca="1" si="343">OFFSET(U$5,$B174,0)</f>
        <v>-</v>
      </c>
      <c r="V174" s="27">
        <f t="shared" ca="1" si="343"/>
        <v>1</v>
      </c>
      <c r="W174" s="27">
        <f t="shared" ca="1" si="343"/>
        <v>1</v>
      </c>
      <c r="X174" s="27" t="str">
        <f t="shared" ca="1" si="343"/>
        <v>-</v>
      </c>
      <c r="Y174" s="27" t="str">
        <f t="shared" ca="1" si="343"/>
        <v>-</v>
      </c>
      <c r="Z174" s="27" t="str">
        <f t="shared" ca="1" si="343"/>
        <v>-</v>
      </c>
      <c r="AA174" s="27" t="str">
        <f t="shared" ca="1" si="343"/>
        <v>-</v>
      </c>
      <c r="AB174" s="27" t="str">
        <f t="shared" ca="1" si="343"/>
        <v>-</v>
      </c>
      <c r="AC174" s="27">
        <f t="shared" ca="1" si="343"/>
        <v>1</v>
      </c>
      <c r="AD174" s="27" t="str">
        <f t="shared" ca="1" si="343"/>
        <v>-</v>
      </c>
      <c r="AE174" s="27" t="str">
        <f t="shared" ca="1" si="343"/>
        <v>-</v>
      </c>
      <c r="AF174" s="27" t="str">
        <f t="shared" ca="1" si="343"/>
        <v>-</v>
      </c>
      <c r="AG174" s="27" t="str">
        <f t="shared" ca="1" si="343"/>
        <v>-</v>
      </c>
      <c r="AH174" s="27" t="str">
        <f t="shared" ca="1" si="343"/>
        <v>-</v>
      </c>
      <c r="AI174" s="27" t="str">
        <f t="shared" ca="1" si="343"/>
        <v>-</v>
      </c>
      <c r="AJ174" s="27" t="str">
        <f t="shared" ca="1" si="343"/>
        <v>-</v>
      </c>
      <c r="AK174" s="27" t="str">
        <f t="shared" ca="1" si="343"/>
        <v>-</v>
      </c>
      <c r="AL174" s="27" t="str">
        <f t="shared" ca="1" si="343"/>
        <v>-</v>
      </c>
      <c r="AM174" s="27" t="str">
        <f t="shared" ca="1" si="343"/>
        <v>-</v>
      </c>
      <c r="AN174" s="27" t="str">
        <f t="shared" ca="1" si="343"/>
        <v>-</v>
      </c>
      <c r="AO174" s="27" t="str">
        <f t="shared" ca="1" si="312"/>
        <v>-</v>
      </c>
      <c r="AP174" s="27" t="str">
        <f t="shared" ca="1" si="312"/>
        <v>-</v>
      </c>
      <c r="AQ174" s="27" t="str">
        <f t="shared" ca="1" si="312"/>
        <v>-</v>
      </c>
      <c r="AR174" s="27" t="str">
        <f t="shared" ca="1" si="312"/>
        <v>-</v>
      </c>
      <c r="AS174" s="27" t="str">
        <f t="shared" ca="1" si="312"/>
        <v>-</v>
      </c>
      <c r="AT174" s="27" t="str">
        <f t="shared" ca="1" si="313"/>
        <v>-</v>
      </c>
      <c r="AU174" s="27" t="str">
        <f t="shared" ca="1" si="314"/>
        <v>-</v>
      </c>
      <c r="AV174" s="27" t="str">
        <f t="shared" ca="1" si="314"/>
        <v>-</v>
      </c>
      <c r="AW174" s="27" t="str">
        <f t="shared" ca="1" si="314"/>
        <v>-</v>
      </c>
      <c r="AX174" s="50">
        <f t="shared" ca="1" si="331"/>
        <v>4</v>
      </c>
      <c r="AY174" s="50">
        <f t="shared" ca="1" si="331"/>
        <v>3</v>
      </c>
      <c r="AZ174" s="50">
        <f t="shared" ca="1" si="331"/>
        <v>0.3</v>
      </c>
      <c r="BA174" s="50">
        <f t="shared" ca="1" si="331"/>
        <v>-0.3</v>
      </c>
      <c r="BB174" s="50">
        <f t="shared" ca="1" si="331"/>
        <v>1</v>
      </c>
      <c r="BC174" s="50">
        <f t="shared" ca="1" si="331"/>
        <v>-1</v>
      </c>
      <c r="BD174" s="27" t="str">
        <f t="shared" ca="1" si="315"/>
        <v>-</v>
      </c>
      <c r="BE174" s="27" t="str">
        <f t="shared" ca="1" si="315"/>
        <v>-</v>
      </c>
      <c r="BF174" s="27" t="str">
        <f t="shared" ca="1" si="315"/>
        <v>-</v>
      </c>
      <c r="BG174" s="27" t="str">
        <f t="shared" ca="1" si="315"/>
        <v>-</v>
      </c>
      <c r="BH174" s="27">
        <f t="shared" ca="1" si="315"/>
        <v>0.3</v>
      </c>
      <c r="BI174" s="27">
        <f t="shared" ca="1" si="315"/>
        <v>0.7</v>
      </c>
      <c r="BJ174" s="27">
        <f t="shared" ca="1" si="315"/>
        <v>-0.2</v>
      </c>
      <c r="BK174" s="27">
        <f t="shared" ca="1" si="315"/>
        <v>1.4</v>
      </c>
      <c r="BL174" s="27" t="str">
        <f t="shared" ca="1" si="316"/>
        <v>-</v>
      </c>
      <c r="BM174" s="27" t="str">
        <f t="shared" ca="1" si="316"/>
        <v>-</v>
      </c>
      <c r="BN174" s="27">
        <f t="shared" ref="BN174:CG179" ca="1" si="344">OFFSET(BN$5,$B174,0)</f>
        <v>0</v>
      </c>
      <c r="BO174" s="27">
        <f t="shared" ca="1" si="344"/>
        <v>0</v>
      </c>
      <c r="BP174" s="27">
        <f t="shared" ca="1" si="344"/>
        <v>0</v>
      </c>
      <c r="BQ174" s="27">
        <f t="shared" ca="1" si="344"/>
        <v>0</v>
      </c>
      <c r="BR174" s="27" t="str">
        <f t="shared" ca="1" si="344"/>
        <v>-</v>
      </c>
      <c r="BS174" s="27" t="str">
        <f t="shared" ca="1" si="344"/>
        <v>-</v>
      </c>
      <c r="BT174" s="27" t="str">
        <f t="shared" ca="1" si="344"/>
        <v>-</v>
      </c>
      <c r="BU174" s="27" t="str">
        <f t="shared" ca="1" si="344"/>
        <v>-</v>
      </c>
      <c r="BV174" s="27" t="str">
        <f t="shared" ca="1" si="344"/>
        <v>-</v>
      </c>
      <c r="BW174" s="27" t="str">
        <f t="shared" ca="1" si="344"/>
        <v>-</v>
      </c>
      <c r="BX174" s="27" t="str">
        <f t="shared" ca="1" si="344"/>
        <v>-</v>
      </c>
      <c r="BY174" s="27" t="str">
        <f t="shared" ca="1" si="344"/>
        <v>-</v>
      </c>
      <c r="BZ174" s="27" t="str">
        <f t="shared" ca="1" si="344"/>
        <v>-</v>
      </c>
      <c r="CA174" s="27">
        <f t="shared" ca="1" si="344"/>
        <v>2</v>
      </c>
      <c r="CB174" s="27" t="str">
        <f t="shared" ca="1" si="344"/>
        <v>-</v>
      </c>
      <c r="CC174" s="27" t="str">
        <f t="shared" ca="1" si="344"/>
        <v>-</v>
      </c>
      <c r="CD174" s="27" t="str">
        <f t="shared" ca="1" si="344"/>
        <v>-</v>
      </c>
      <c r="CE174" s="27" t="str">
        <f t="shared" ca="1" si="344"/>
        <v>-</v>
      </c>
      <c r="CF174" s="27" t="b">
        <f t="shared" ca="1" si="344"/>
        <v>1</v>
      </c>
      <c r="CG174" s="27" t="str">
        <f t="shared" ca="1" si="344"/>
        <v>-</v>
      </c>
      <c r="CH174" s="27">
        <f t="shared" ref="CH174:CW176" ca="1" si="345">OFFSET(CH$5,$B174,0)</f>
        <v>0</v>
      </c>
      <c r="CI174" s="27" t="str">
        <f t="shared" ca="1" si="345"/>
        <v>-</v>
      </c>
      <c r="CJ174" s="27">
        <f t="shared" ca="1" si="345"/>
        <v>1</v>
      </c>
      <c r="CK174" s="27">
        <f t="shared" ca="1" si="345"/>
        <v>0</v>
      </c>
      <c r="CL174" s="27">
        <f t="shared" ca="1" si="345"/>
        <v>1</v>
      </c>
      <c r="CM174" s="27">
        <f t="shared" ca="1" si="345"/>
        <v>1</v>
      </c>
      <c r="CN174" s="27">
        <f t="shared" ca="1" si="345"/>
        <v>1</v>
      </c>
      <c r="CO174" s="27">
        <f t="shared" ca="1" si="345"/>
        <v>0</v>
      </c>
      <c r="CP174" s="27">
        <f t="shared" ca="1" si="345"/>
        <v>0</v>
      </c>
      <c r="CQ174" s="27">
        <f t="shared" ca="1" si="345"/>
        <v>0</v>
      </c>
      <c r="CR174" s="27">
        <f t="shared" ca="1" si="345"/>
        <v>-0.04</v>
      </c>
      <c r="CS174" s="27">
        <f t="shared" ca="1" si="345"/>
        <v>0.96</v>
      </c>
      <c r="CT174" s="27">
        <f t="shared" ca="1" si="345"/>
        <v>1.8</v>
      </c>
      <c r="CU174" s="27">
        <f t="shared" ca="1" si="345"/>
        <v>0.64</v>
      </c>
      <c r="CV174" s="27">
        <f t="shared" ca="1" si="345"/>
        <v>0.21</v>
      </c>
      <c r="CW174" s="27">
        <f t="shared" ca="1" si="345"/>
        <v>0.19</v>
      </c>
      <c r="CX174" s="27">
        <f t="shared" ref="CX174:DA178" ca="1" si="346">OFFSET(CX$5,$B174,0)</f>
        <v>0</v>
      </c>
      <c r="CY174" s="27">
        <f t="shared" ca="1" si="346"/>
        <v>1</v>
      </c>
      <c r="CZ174" s="50">
        <f t="shared" ca="1" si="336"/>
        <v>0</v>
      </c>
      <c r="DA174" s="27">
        <f t="shared" ca="1" si="346"/>
        <v>0</v>
      </c>
      <c r="DB174" s="50">
        <f t="shared" ca="1" si="337"/>
        <v>0</v>
      </c>
      <c r="DC174" s="50">
        <f t="shared" ca="1" si="337"/>
        <v>0</v>
      </c>
      <c r="DD174" s="50">
        <f t="shared" ca="1" si="337"/>
        <v>0</v>
      </c>
      <c r="DE174" s="50">
        <f t="shared" ca="1" si="337"/>
        <v>0</v>
      </c>
      <c r="DF174" s="50">
        <f t="shared" ca="1" si="337"/>
        <v>0</v>
      </c>
      <c r="DG174" s="27" t="str">
        <f t="shared" ref="DG174:DP175" ca="1" si="347">OFFSET(DG$5,$B174,0)</f>
        <v>-</v>
      </c>
      <c r="DH174" s="27" t="str">
        <f t="shared" ca="1" si="347"/>
        <v>-</v>
      </c>
      <c r="DI174" s="27" t="str">
        <f t="shared" ca="1" si="347"/>
        <v>-</v>
      </c>
      <c r="DJ174" s="27" t="str">
        <f t="shared" ca="1" si="347"/>
        <v>-</v>
      </c>
      <c r="DK174" s="27" t="str">
        <f t="shared" ca="1" si="347"/>
        <v>-</v>
      </c>
      <c r="DL174" s="27" t="str">
        <f t="shared" ca="1" si="347"/>
        <v>-</v>
      </c>
      <c r="DM174" s="27" t="b">
        <f t="shared" ca="1" si="347"/>
        <v>1</v>
      </c>
      <c r="DN174" s="27" t="b">
        <f t="shared" ca="1" si="347"/>
        <v>0</v>
      </c>
      <c r="DO174" s="27" t="b">
        <f t="shared" ca="1" si="347"/>
        <v>0</v>
      </c>
      <c r="DP174" s="27">
        <f t="shared" ca="1" si="347"/>
        <v>0</v>
      </c>
      <c r="DQ174" s="50" t="str">
        <f t="shared" ca="1" si="338"/>
        <v>-</v>
      </c>
      <c r="DR174" s="50" t="b">
        <f t="shared" ca="1" si="338"/>
        <v>1</v>
      </c>
      <c r="DS174" s="50" t="str">
        <f t="shared" ca="1" si="338"/>
        <v>-</v>
      </c>
      <c r="DT174" s="50" t="str">
        <f t="shared" ca="1" si="338"/>
        <v>-</v>
      </c>
      <c r="DU174" s="26" t="b">
        <v>1</v>
      </c>
      <c r="DV174" s="27" t="b">
        <f ca="1">OFFSET(DV$5,$B174,0)</f>
        <v>1</v>
      </c>
      <c r="DW174" s="27" t="str">
        <f ca="1">OFFSET(DW$5,$B174,0)</f>
        <v>-</v>
      </c>
      <c r="DX174" s="27">
        <f ca="1">OFFSET(DX$5,$B174,0)</f>
        <v>0</v>
      </c>
      <c r="DY174" s="50">
        <f t="shared" ca="1" si="339"/>
        <v>1</v>
      </c>
      <c r="DZ174" s="50">
        <f t="shared" ca="1" si="339"/>
        <v>0.5</v>
      </c>
      <c r="EA174" s="27">
        <f t="shared" ca="1" si="340"/>
        <v>500</v>
      </c>
      <c r="EB174" s="27">
        <f t="shared" ca="1" si="341"/>
        <v>500</v>
      </c>
      <c r="EC174" s="27">
        <f t="shared" ca="1" si="320"/>
        <v>1</v>
      </c>
      <c r="ED174" s="27">
        <f t="shared" ca="1" si="321"/>
        <v>0</v>
      </c>
      <c r="EE174" s="27">
        <f t="shared" ca="1" si="320"/>
        <v>1</v>
      </c>
      <c r="EF174" s="27">
        <f t="shared" ca="1" si="322"/>
        <v>1</v>
      </c>
      <c r="EG174" s="27">
        <f t="shared" ca="1" si="323"/>
        <v>0</v>
      </c>
      <c r="EH174" s="27" t="str">
        <f t="shared" ca="1" si="323"/>
        <v>-</v>
      </c>
      <c r="EI174" s="27" t="str">
        <f t="shared" ca="1" si="323"/>
        <v>-</v>
      </c>
      <c r="EJ174" s="27" t="str">
        <f t="shared" ca="1" si="323"/>
        <v>-</v>
      </c>
      <c r="EK174" s="27" t="str">
        <f t="shared" ca="1" si="324"/>
        <v>-</v>
      </c>
      <c r="EL174" s="27">
        <f t="shared" ca="1" si="325"/>
        <v>1</v>
      </c>
      <c r="EM174" s="27">
        <f t="shared" ca="1" si="325"/>
        <v>1</v>
      </c>
      <c r="EN174" s="27">
        <f t="shared" ca="1" si="325"/>
        <v>1</v>
      </c>
      <c r="EO174" s="27">
        <f t="shared" ca="1" si="326"/>
        <v>0</v>
      </c>
      <c r="EP174" s="27" t="str">
        <f t="shared" ca="1" si="327"/>
        <v>-</v>
      </c>
      <c r="EQ174" s="27" t="str">
        <f t="shared" ca="1" si="327"/>
        <v>-</v>
      </c>
      <c r="ER174" s="27">
        <f t="shared" ca="1" si="327"/>
        <v>0</v>
      </c>
      <c r="ES174" s="27">
        <f t="shared" ca="1" si="327"/>
        <v>0</v>
      </c>
      <c r="ET174" s="34">
        <v>0</v>
      </c>
    </row>
    <row r="175" spans="1:150" outlineLevel="3">
      <c r="A175" s="31">
        <f t="shared" si="306"/>
        <v>170</v>
      </c>
      <c r="B175" s="37">
        <f t="shared" ca="1" si="342"/>
        <v>85</v>
      </c>
      <c r="C175" s="216">
        <f ca="1">4100+IF(AND(C$170&gt;=1,$CF175=TRUE),2,0)+IF(AND(C$170&gt;=2,$CA175&gt;2),4,0)+IF(AND(C$170=3,$DP175=2),1,0)</f>
        <v>4100</v>
      </c>
      <c r="D175" t="b">
        <f t="shared" ca="1" si="307"/>
        <v>1</v>
      </c>
      <c r="E175" t="b">
        <v>0</v>
      </c>
      <c r="F175" t="b">
        <f t="shared" ca="1" si="307"/>
        <v>1</v>
      </c>
      <c r="H175" s="47" t="str">
        <f ca="1">IF($CA175&lt;3,"M-M","Mat")&amp;IF($CF175=TRUE,"&amp;BBT","")&amp;IF($DX175&lt;&gt;0,"-mate EL","")&amp;IF($DM175," Aut","")&amp;IF($DN175," Win","")&amp;IF($DO175," Spr","")&amp;" Scan "&amp;$DP175&amp;" (F"&amp;3+IFERROR(1*$AP175,0)+IFERROR(1*$AQ175,0)&amp;3+IFERROR(1*$AS175,0)&amp;"N"&amp;$AX175&amp;$AY175&amp;")"</f>
        <v>M-M&amp;BBT Win Scan 0 (F33N43)</v>
      </c>
      <c r="I175" s="13" t="str">
        <f ca="1">IF(MATCH(H175,H$5:H175,0)=(COUNTA(H$5:H175)),"-","Dup")</f>
        <v>-</v>
      </c>
      <c r="J175" s="27" t="str">
        <f t="shared" ca="1" si="308"/>
        <v>-</v>
      </c>
      <c r="K175" s="27" t="str">
        <f t="shared" ca="1" si="308"/>
        <v>-</v>
      </c>
      <c r="L175" s="50" t="b">
        <f t="shared" ca="1" si="328"/>
        <v>1</v>
      </c>
      <c r="M175" s="27" t="str">
        <f t="shared" ca="1" si="309"/>
        <v>-</v>
      </c>
      <c r="N175" s="50" t="b">
        <f t="shared" ca="1" si="329"/>
        <v>1</v>
      </c>
      <c r="O175" s="50" t="b">
        <f t="shared" ca="1" si="329"/>
        <v>1</v>
      </c>
      <c r="P175" s="50" t="b">
        <f t="shared" ca="1" si="329"/>
        <v>1</v>
      </c>
      <c r="Q175" s="50">
        <f t="shared" ca="1" si="329"/>
        <v>0</v>
      </c>
      <c r="R175" s="50">
        <f t="shared" ca="1" si="329"/>
        <v>0</v>
      </c>
      <c r="S175" s="27" t="str">
        <f t="shared" ca="1" si="310"/>
        <v>-</v>
      </c>
      <c r="T175" s="27" t="str">
        <f t="shared" ca="1" si="310"/>
        <v>-</v>
      </c>
      <c r="U175" s="27" t="str">
        <f ca="1">OFFSET(U$5,$B175,0)</f>
        <v>-</v>
      </c>
      <c r="V175" s="27">
        <f t="shared" ca="1" si="343"/>
        <v>1</v>
      </c>
      <c r="W175" s="27">
        <f ca="1">OFFSET(W$5,$B175,0)</f>
        <v>1</v>
      </c>
      <c r="X175" s="27" t="str">
        <f ca="1">OFFSET(X$5,$B175,0)</f>
        <v>-</v>
      </c>
      <c r="Y175" s="27" t="str">
        <f t="shared" ca="1" si="343"/>
        <v>-</v>
      </c>
      <c r="Z175" s="27" t="str">
        <f ca="1">OFFSET(Z$5,$B175,0)</f>
        <v>-</v>
      </c>
      <c r="AA175" s="27" t="str">
        <f t="shared" ca="1" si="343"/>
        <v>-</v>
      </c>
      <c r="AB175" s="27" t="str">
        <f ca="1">OFFSET(AB$5,$B175,0)</f>
        <v>-</v>
      </c>
      <c r="AC175" s="27">
        <f t="shared" ca="1" si="343"/>
        <v>1</v>
      </c>
      <c r="AD175" s="27" t="str">
        <f ca="1">OFFSET(AD$5,$B175,0)</f>
        <v>-</v>
      </c>
      <c r="AE175" s="27" t="str">
        <f t="shared" ref="AE175:AN176" ca="1" si="348">OFFSET(AE$5,$B175,0)</f>
        <v>-</v>
      </c>
      <c r="AF175" s="27" t="str">
        <f t="shared" ca="1" si="348"/>
        <v>-</v>
      </c>
      <c r="AG175" s="27" t="str">
        <f t="shared" ca="1" si="348"/>
        <v>-</v>
      </c>
      <c r="AH175" s="27" t="str">
        <f t="shared" ca="1" si="348"/>
        <v>-</v>
      </c>
      <c r="AI175" s="27" t="str">
        <f t="shared" ca="1" si="348"/>
        <v>-</v>
      </c>
      <c r="AJ175" s="27" t="str">
        <f t="shared" ca="1" si="348"/>
        <v>-</v>
      </c>
      <c r="AK175" s="27" t="str">
        <f t="shared" ca="1" si="348"/>
        <v>-</v>
      </c>
      <c r="AL175" s="27" t="str">
        <f t="shared" ca="1" si="348"/>
        <v>-</v>
      </c>
      <c r="AM175" s="27" t="str">
        <f t="shared" ca="1" si="348"/>
        <v>-</v>
      </c>
      <c r="AN175" s="27" t="str">
        <f t="shared" ca="1" si="348"/>
        <v>-</v>
      </c>
      <c r="AO175" s="27" t="str">
        <f t="shared" ca="1" si="312"/>
        <v>-</v>
      </c>
      <c r="AP175" s="27" t="str">
        <f t="shared" ca="1" si="312"/>
        <v>-</v>
      </c>
      <c r="AQ175" s="27" t="str">
        <f t="shared" ca="1" si="312"/>
        <v>-</v>
      </c>
      <c r="AR175" s="27" t="str">
        <f t="shared" ca="1" si="312"/>
        <v>-</v>
      </c>
      <c r="AS175" s="27" t="str">
        <f t="shared" ca="1" si="312"/>
        <v>-</v>
      </c>
      <c r="AT175" s="27" t="str">
        <f t="shared" ca="1" si="313"/>
        <v>-</v>
      </c>
      <c r="AU175" s="27" t="str">
        <f t="shared" ref="AU175:AW176" ca="1" si="349">OFFSET(AU$5,$B175,0)</f>
        <v>-</v>
      </c>
      <c r="AV175" s="27" t="str">
        <f t="shared" ca="1" si="349"/>
        <v>-</v>
      </c>
      <c r="AW175" s="27" t="str">
        <f t="shared" ca="1" si="349"/>
        <v>-</v>
      </c>
      <c r="AX175" s="50">
        <f t="shared" ca="1" si="331"/>
        <v>4</v>
      </c>
      <c r="AY175" s="50">
        <f t="shared" ca="1" si="331"/>
        <v>3</v>
      </c>
      <c r="AZ175" s="50">
        <f t="shared" ca="1" si="331"/>
        <v>0.3</v>
      </c>
      <c r="BA175" s="50">
        <f t="shared" ca="1" si="331"/>
        <v>-0.3</v>
      </c>
      <c r="BB175" s="50">
        <f t="shared" ca="1" si="331"/>
        <v>1</v>
      </c>
      <c r="BC175" s="50">
        <f t="shared" ca="1" si="331"/>
        <v>-1</v>
      </c>
      <c r="BD175" s="27" t="str">
        <f t="shared" ca="1" si="315"/>
        <v>-</v>
      </c>
      <c r="BE175" s="27" t="str">
        <f t="shared" ca="1" si="315"/>
        <v>-</v>
      </c>
      <c r="BF175" s="27" t="str">
        <f t="shared" ca="1" si="315"/>
        <v>-</v>
      </c>
      <c r="BG175" s="27" t="str">
        <f t="shared" ca="1" si="315"/>
        <v>-</v>
      </c>
      <c r="BH175" s="27">
        <f t="shared" ca="1" si="315"/>
        <v>0.1</v>
      </c>
      <c r="BI175" s="27">
        <f t="shared" ca="1" si="315"/>
        <v>0.5</v>
      </c>
      <c r="BJ175" s="27">
        <f t="shared" ca="1" si="315"/>
        <v>-0.4</v>
      </c>
      <c r="BK175" s="27">
        <f t="shared" ca="1" si="315"/>
        <v>1</v>
      </c>
      <c r="BL175" s="27" t="str">
        <f t="shared" ca="1" si="316"/>
        <v>-</v>
      </c>
      <c r="BM175" s="27" t="str">
        <f t="shared" ca="1" si="316"/>
        <v>-</v>
      </c>
      <c r="BN175" s="27">
        <f t="shared" ca="1" si="344"/>
        <v>0</v>
      </c>
      <c r="BO175" s="27">
        <f t="shared" ca="1" si="344"/>
        <v>0</v>
      </c>
      <c r="BP175" s="27">
        <f t="shared" ca="1" si="344"/>
        <v>0</v>
      </c>
      <c r="BQ175" s="27">
        <f t="shared" ca="1" si="344"/>
        <v>0</v>
      </c>
      <c r="BR175" s="27" t="str">
        <f t="shared" ca="1" si="344"/>
        <v>-</v>
      </c>
      <c r="BS175" s="27" t="str">
        <f t="shared" ca="1" si="344"/>
        <v>-</v>
      </c>
      <c r="BT175" s="27" t="str">
        <f t="shared" ca="1" si="344"/>
        <v>-</v>
      </c>
      <c r="BU175" s="27" t="str">
        <f t="shared" ca="1" si="344"/>
        <v>-</v>
      </c>
      <c r="BV175" s="27" t="str">
        <f t="shared" ca="1" si="344"/>
        <v>-</v>
      </c>
      <c r="BW175" s="27" t="str">
        <f t="shared" ca="1" si="344"/>
        <v>-</v>
      </c>
      <c r="BX175" s="27" t="str">
        <f t="shared" ca="1" si="344"/>
        <v>-</v>
      </c>
      <c r="BY175" s="27" t="str">
        <f t="shared" ca="1" si="344"/>
        <v>-</v>
      </c>
      <c r="BZ175" s="27" t="str">
        <f t="shared" ca="1" si="344"/>
        <v>-</v>
      </c>
      <c r="CA175" s="27">
        <f t="shared" ca="1" si="344"/>
        <v>2</v>
      </c>
      <c r="CB175" s="27" t="str">
        <f t="shared" ca="1" si="344"/>
        <v>-</v>
      </c>
      <c r="CC175" s="27" t="str">
        <f t="shared" ca="1" si="344"/>
        <v>-</v>
      </c>
      <c r="CD175" s="27" t="str">
        <f t="shared" ca="1" si="344"/>
        <v>-</v>
      </c>
      <c r="CE175" s="27" t="str">
        <f t="shared" ca="1" si="344"/>
        <v>-</v>
      </c>
      <c r="CF175" s="27" t="b">
        <f t="shared" ca="1" si="344"/>
        <v>1</v>
      </c>
      <c r="CG175" s="27" t="str">
        <f t="shared" ca="1" si="344"/>
        <v>-</v>
      </c>
      <c r="CH175" s="27">
        <f t="shared" ca="1" si="345"/>
        <v>0</v>
      </c>
      <c r="CI175" s="27" t="str">
        <f t="shared" ca="1" si="345"/>
        <v>-</v>
      </c>
      <c r="CJ175" s="27">
        <f t="shared" ca="1" si="345"/>
        <v>1</v>
      </c>
      <c r="CK175" s="27">
        <f t="shared" ca="1" si="345"/>
        <v>0</v>
      </c>
      <c r="CL175" s="27">
        <f t="shared" ca="1" si="345"/>
        <v>1</v>
      </c>
      <c r="CM175" s="27">
        <f t="shared" ca="1" si="345"/>
        <v>1</v>
      </c>
      <c r="CN175" s="27">
        <f t="shared" ca="1" si="345"/>
        <v>1</v>
      </c>
      <c r="CO175" s="27">
        <f t="shared" ca="1" si="345"/>
        <v>0</v>
      </c>
      <c r="CP175" s="27">
        <f t="shared" ca="1" si="345"/>
        <v>0</v>
      </c>
      <c r="CQ175" s="27">
        <f t="shared" ca="1" si="345"/>
        <v>0</v>
      </c>
      <c r="CR175" s="27">
        <f t="shared" ref="CR175:CW178" ca="1" si="350">OFFSET(CR$5,$B175,0)</f>
        <v>-0.04</v>
      </c>
      <c r="CS175" s="27">
        <f t="shared" ca="1" si="350"/>
        <v>0.96</v>
      </c>
      <c r="CT175" s="27">
        <f t="shared" ca="1" si="350"/>
        <v>1.8</v>
      </c>
      <c r="CU175" s="27">
        <f t="shared" ca="1" si="350"/>
        <v>0.64</v>
      </c>
      <c r="CV175" s="27">
        <f t="shared" ca="1" si="350"/>
        <v>0.21</v>
      </c>
      <c r="CW175" s="27">
        <f t="shared" ca="1" si="350"/>
        <v>0.19</v>
      </c>
      <c r="CX175" s="27">
        <f t="shared" ca="1" si="346"/>
        <v>0</v>
      </c>
      <c r="CY175" s="27">
        <f t="shared" ca="1" si="346"/>
        <v>1</v>
      </c>
      <c r="CZ175" s="50">
        <f t="shared" ca="1" si="336"/>
        <v>0</v>
      </c>
      <c r="DA175" s="27">
        <f t="shared" ca="1" si="346"/>
        <v>0</v>
      </c>
      <c r="DB175" s="50">
        <f t="shared" ca="1" si="337"/>
        <v>0</v>
      </c>
      <c r="DC175" s="50">
        <f t="shared" ca="1" si="337"/>
        <v>0</v>
      </c>
      <c r="DD175" s="50">
        <f t="shared" ca="1" si="337"/>
        <v>0</v>
      </c>
      <c r="DE175" s="50">
        <f t="shared" ca="1" si="337"/>
        <v>0</v>
      </c>
      <c r="DF175" s="50">
        <f t="shared" ca="1" si="337"/>
        <v>0</v>
      </c>
      <c r="DG175" s="27" t="str">
        <f t="shared" ca="1" si="347"/>
        <v>-</v>
      </c>
      <c r="DH175" s="27" t="str">
        <f t="shared" ca="1" si="347"/>
        <v>-</v>
      </c>
      <c r="DI175" s="27" t="str">
        <f t="shared" ca="1" si="347"/>
        <v>-</v>
      </c>
      <c r="DJ175" s="27" t="str">
        <f t="shared" ca="1" si="347"/>
        <v>-</v>
      </c>
      <c r="DK175" s="27" t="str">
        <f t="shared" ca="1" si="347"/>
        <v>-</v>
      </c>
      <c r="DL175" s="27" t="str">
        <f t="shared" ca="1" si="347"/>
        <v>-</v>
      </c>
      <c r="DM175" s="27" t="b">
        <f t="shared" ca="1" si="347"/>
        <v>0</v>
      </c>
      <c r="DN175" s="27" t="b">
        <f t="shared" ca="1" si="347"/>
        <v>1</v>
      </c>
      <c r="DO175" s="27" t="b">
        <f t="shared" ca="1" si="347"/>
        <v>0</v>
      </c>
      <c r="DP175" s="27">
        <f t="shared" ca="1" si="347"/>
        <v>0</v>
      </c>
      <c r="DQ175" s="50" t="str">
        <f t="shared" ca="1" si="338"/>
        <v>-</v>
      </c>
      <c r="DR175" s="50" t="b">
        <f t="shared" ca="1" si="338"/>
        <v>1</v>
      </c>
      <c r="DS175" s="50" t="str">
        <f t="shared" ca="1" si="338"/>
        <v>-</v>
      </c>
      <c r="DT175" s="50" t="str">
        <f t="shared" ca="1" si="338"/>
        <v>-</v>
      </c>
      <c r="DU175" s="50" t="b">
        <f ca="1">OFFSET(DU175,-1,0)</f>
        <v>1</v>
      </c>
      <c r="DV175" s="27" t="b">
        <f t="shared" ref="DV175:DX176" ca="1" si="351">OFFSET(DV$5,$B175,0)</f>
        <v>1</v>
      </c>
      <c r="DW175" s="27" t="str">
        <f t="shared" ca="1" si="351"/>
        <v>-</v>
      </c>
      <c r="DX175" s="27">
        <f t="shared" ca="1" si="351"/>
        <v>0</v>
      </c>
      <c r="DY175" s="50">
        <f t="shared" ca="1" si="339"/>
        <v>1</v>
      </c>
      <c r="DZ175" s="50">
        <f t="shared" ca="1" si="339"/>
        <v>0.5</v>
      </c>
      <c r="EA175" s="27">
        <f t="shared" ca="1" si="340"/>
        <v>500</v>
      </c>
      <c r="EB175" s="27">
        <f t="shared" ca="1" si="341"/>
        <v>500</v>
      </c>
      <c r="EC175" s="27">
        <f t="shared" ca="1" si="320"/>
        <v>1</v>
      </c>
      <c r="ED175" s="27">
        <f t="shared" ca="1" si="321"/>
        <v>0</v>
      </c>
      <c r="EE175" s="27">
        <f t="shared" ca="1" si="320"/>
        <v>1</v>
      </c>
      <c r="EF175" s="27">
        <f t="shared" ca="1" si="322"/>
        <v>1</v>
      </c>
      <c r="EG175" s="27">
        <f t="shared" ca="1" si="323"/>
        <v>0</v>
      </c>
      <c r="EH175" s="27" t="str">
        <f t="shared" ca="1" si="323"/>
        <v>-</v>
      </c>
      <c r="EI175" s="27" t="str">
        <f t="shared" ca="1" si="323"/>
        <v>-</v>
      </c>
      <c r="EJ175" s="27" t="str">
        <f t="shared" ca="1" si="323"/>
        <v>-</v>
      </c>
      <c r="EK175" s="27" t="str">
        <f t="shared" ca="1" si="324"/>
        <v>-</v>
      </c>
      <c r="EL175" s="27">
        <f t="shared" ca="1" si="325"/>
        <v>1</v>
      </c>
      <c r="EM175" s="27">
        <f t="shared" ca="1" si="325"/>
        <v>1</v>
      </c>
      <c r="EN175" s="27">
        <f t="shared" ca="1" si="325"/>
        <v>1</v>
      </c>
      <c r="EO175" s="27">
        <f t="shared" ca="1" si="326"/>
        <v>0</v>
      </c>
      <c r="EP175" s="27" t="str">
        <f t="shared" ca="1" si="327"/>
        <v>-</v>
      </c>
      <c r="EQ175" s="27" t="str">
        <f t="shared" ca="1" si="327"/>
        <v>-</v>
      </c>
      <c r="ER175" s="27">
        <f t="shared" ca="1" si="327"/>
        <v>0</v>
      </c>
      <c r="ES175" s="27">
        <f t="shared" ca="1" si="327"/>
        <v>0</v>
      </c>
      <c r="ET175" s="34">
        <v>0</v>
      </c>
    </row>
    <row r="176" spans="1:150" outlineLevel="3">
      <c r="A176" s="31">
        <f t="shared" si="306"/>
        <v>171</v>
      </c>
      <c r="B176" s="37">
        <f t="shared" ca="1" si="342"/>
        <v>89</v>
      </c>
      <c r="C176" s="216">
        <f ca="1">4100+IF(AND(C$170&gt;=1,$CF176=TRUE),2,0)+IF(AND(C$170&gt;=2,$CA176&gt;2),4,0)+IF(AND(C$170=3,$DP176=2),1,0)</f>
        <v>4100</v>
      </c>
      <c r="D176" t="b">
        <f t="shared" ca="1" si="307"/>
        <v>1</v>
      </c>
      <c r="E176" t="b">
        <v>0</v>
      </c>
      <c r="F176" t="b">
        <f t="shared" ca="1" si="307"/>
        <v>1</v>
      </c>
      <c r="H176" s="47" t="str">
        <f ca="1">IF($CA176&lt;3,"M-M","Mat")&amp;IF($CF176=TRUE,"&amp;BBT","")&amp;IF($DX176&lt;&gt;0,"-mate EL","")&amp;IF($DM176," Aut","")&amp;IF($DN176," Win","")&amp;IF($DO176," Spr","")&amp;" Scan "&amp;$DP176&amp;" (F"&amp;3+IFERROR(1*$AP176,0)+IFERROR(1*$AQ176,0)&amp;3+IFERROR(1*$AS176,0)&amp;"N"&amp;$AX176&amp;$AY176&amp;")"</f>
        <v>M-M&amp;BBT Spr Scan 0 (F33N43)</v>
      </c>
      <c r="I176" s="13" t="str">
        <f ca="1">IF(MATCH(H176,H$5:H176,0)=(COUNTA(H$5:H176)),"-","Dup")</f>
        <v>-</v>
      </c>
      <c r="J176" s="27" t="str">
        <f t="shared" ca="1" si="308"/>
        <v>-</v>
      </c>
      <c r="K176" s="27" t="str">
        <f t="shared" ca="1" si="308"/>
        <v>-</v>
      </c>
      <c r="L176" s="50" t="b">
        <f t="shared" ca="1" si="328"/>
        <v>1</v>
      </c>
      <c r="M176" s="27" t="str">
        <f t="shared" ca="1" si="309"/>
        <v>-</v>
      </c>
      <c r="N176" s="50" t="b">
        <f t="shared" ca="1" si="329"/>
        <v>1</v>
      </c>
      <c r="O176" s="50" t="b">
        <f t="shared" ca="1" si="329"/>
        <v>1</v>
      </c>
      <c r="P176" s="50" t="b">
        <f t="shared" ca="1" si="329"/>
        <v>1</v>
      </c>
      <c r="Q176" s="50">
        <f t="shared" ca="1" si="329"/>
        <v>0</v>
      </c>
      <c r="R176" s="50">
        <f t="shared" ca="1" si="329"/>
        <v>0</v>
      </c>
      <c r="S176" s="27" t="str">
        <f t="shared" ca="1" si="310"/>
        <v>-</v>
      </c>
      <c r="T176" s="27" t="str">
        <f t="shared" ca="1" si="310"/>
        <v>-</v>
      </c>
      <c r="U176" s="27" t="str">
        <f ca="1">OFFSET(U$5,$B176,0)</f>
        <v>-</v>
      </c>
      <c r="V176" s="27">
        <f ca="1">OFFSET(V$5,$B176,0)</f>
        <v>1</v>
      </c>
      <c r="W176" s="27">
        <f ca="1">OFFSET(W$5,$B176,0)</f>
        <v>1</v>
      </c>
      <c r="X176" s="27" t="str">
        <f ca="1">OFFSET(X$5,$B176,0)</f>
        <v>-</v>
      </c>
      <c r="Y176" s="27" t="str">
        <f ca="1">OFFSET(Y$5,$B176,0)</f>
        <v>-</v>
      </c>
      <c r="Z176" s="27" t="str">
        <f ca="1">OFFSET(Z$5,$B176,0)</f>
        <v>-</v>
      </c>
      <c r="AA176" s="27" t="str">
        <f ca="1">OFFSET(AA$5,$B176,0)</f>
        <v>-</v>
      </c>
      <c r="AB176" s="27" t="str">
        <f ca="1">OFFSET(AB$5,$B176,0)</f>
        <v>-</v>
      </c>
      <c r="AC176" s="27">
        <f ca="1">OFFSET(AC$5,$B176,0)</f>
        <v>1</v>
      </c>
      <c r="AD176" s="27" t="str">
        <f ca="1">OFFSET(AD$5,$B176,0)</f>
        <v>-</v>
      </c>
      <c r="AE176" s="27" t="str">
        <f t="shared" ca="1" si="348"/>
        <v>-</v>
      </c>
      <c r="AF176" s="27" t="str">
        <f t="shared" ca="1" si="348"/>
        <v>-</v>
      </c>
      <c r="AG176" s="27" t="str">
        <f t="shared" ca="1" si="348"/>
        <v>-</v>
      </c>
      <c r="AH176" s="27" t="str">
        <f t="shared" ca="1" si="348"/>
        <v>-</v>
      </c>
      <c r="AI176" s="27" t="str">
        <f t="shared" ca="1" si="348"/>
        <v>-</v>
      </c>
      <c r="AJ176" s="27" t="str">
        <f t="shared" ca="1" si="348"/>
        <v>-</v>
      </c>
      <c r="AK176" s="27" t="str">
        <f t="shared" ca="1" si="348"/>
        <v>-</v>
      </c>
      <c r="AL176" s="27" t="str">
        <f t="shared" ca="1" si="348"/>
        <v>-</v>
      </c>
      <c r="AM176" s="27" t="str">
        <f t="shared" ca="1" si="348"/>
        <v>-</v>
      </c>
      <c r="AN176" s="27" t="str">
        <f t="shared" ca="1" si="348"/>
        <v>-</v>
      </c>
      <c r="AO176" s="27" t="str">
        <f t="shared" ca="1" si="312"/>
        <v>-</v>
      </c>
      <c r="AP176" s="27" t="str">
        <f t="shared" ca="1" si="312"/>
        <v>-</v>
      </c>
      <c r="AQ176" s="27" t="str">
        <f t="shared" ca="1" si="312"/>
        <v>-</v>
      </c>
      <c r="AR176" s="27" t="str">
        <f t="shared" ca="1" si="312"/>
        <v>-</v>
      </c>
      <c r="AS176" s="27" t="str">
        <f t="shared" ca="1" si="312"/>
        <v>-</v>
      </c>
      <c r="AT176" s="27" t="str">
        <f t="shared" ca="1" si="313"/>
        <v>-</v>
      </c>
      <c r="AU176" s="27" t="str">
        <f t="shared" ca="1" si="349"/>
        <v>-</v>
      </c>
      <c r="AV176" s="27" t="str">
        <f t="shared" ca="1" si="349"/>
        <v>-</v>
      </c>
      <c r="AW176" s="27" t="str">
        <f t="shared" ca="1" si="349"/>
        <v>-</v>
      </c>
      <c r="AX176" s="50">
        <f t="shared" ca="1" si="331"/>
        <v>4</v>
      </c>
      <c r="AY176" s="50">
        <f t="shared" ca="1" si="331"/>
        <v>3</v>
      </c>
      <c r="AZ176" s="50">
        <f t="shared" ca="1" si="331"/>
        <v>0.3</v>
      </c>
      <c r="BA176" s="50">
        <f t="shared" ca="1" si="331"/>
        <v>-0.3</v>
      </c>
      <c r="BB176" s="50">
        <f t="shared" ca="1" si="331"/>
        <v>1</v>
      </c>
      <c r="BC176" s="50">
        <f t="shared" ca="1" si="331"/>
        <v>-1</v>
      </c>
      <c r="BD176" s="27" t="str">
        <f t="shared" ca="1" si="315"/>
        <v>-</v>
      </c>
      <c r="BE176" s="27" t="str">
        <f t="shared" ca="1" si="315"/>
        <v>-</v>
      </c>
      <c r="BF176" s="27" t="str">
        <f t="shared" ca="1" si="315"/>
        <v>-</v>
      </c>
      <c r="BG176" s="27" t="str">
        <f t="shared" ca="1" si="315"/>
        <v>-</v>
      </c>
      <c r="BH176" s="27">
        <f t="shared" ca="1" si="315"/>
        <v>0.3</v>
      </c>
      <c r="BI176" s="27">
        <f t="shared" ca="1" si="315"/>
        <v>0.7</v>
      </c>
      <c r="BJ176" s="27">
        <f t="shared" ca="1" si="315"/>
        <v>-0.2</v>
      </c>
      <c r="BK176" s="27">
        <f t="shared" ca="1" si="315"/>
        <v>1.4</v>
      </c>
      <c r="BL176" s="27" t="str">
        <f t="shared" ca="1" si="316"/>
        <v>-</v>
      </c>
      <c r="BM176" s="27" t="str">
        <f t="shared" ca="1" si="316"/>
        <v>-</v>
      </c>
      <c r="BN176" s="27">
        <f t="shared" ca="1" si="344"/>
        <v>0</v>
      </c>
      <c r="BO176" s="27">
        <f t="shared" ca="1" si="344"/>
        <v>0</v>
      </c>
      <c r="BP176" s="27">
        <f t="shared" ca="1" si="344"/>
        <v>0</v>
      </c>
      <c r="BQ176" s="27">
        <f t="shared" ca="1" si="344"/>
        <v>0</v>
      </c>
      <c r="BR176" s="27" t="str">
        <f t="shared" ca="1" si="344"/>
        <v>-</v>
      </c>
      <c r="BS176" s="27" t="str">
        <f t="shared" ca="1" si="344"/>
        <v>-</v>
      </c>
      <c r="BT176" s="27" t="str">
        <f t="shared" ca="1" si="344"/>
        <v>-</v>
      </c>
      <c r="BU176" s="27" t="str">
        <f t="shared" ca="1" si="344"/>
        <v>-</v>
      </c>
      <c r="BV176" s="27" t="str">
        <f t="shared" ca="1" si="344"/>
        <v>-</v>
      </c>
      <c r="BW176" s="27" t="str">
        <f t="shared" ca="1" si="344"/>
        <v>-</v>
      </c>
      <c r="BX176" s="27" t="str">
        <f t="shared" ca="1" si="344"/>
        <v>-</v>
      </c>
      <c r="BY176" s="27" t="str">
        <f t="shared" ca="1" si="344"/>
        <v>-</v>
      </c>
      <c r="BZ176" s="27" t="str">
        <f t="shared" ca="1" si="344"/>
        <v>-</v>
      </c>
      <c r="CA176" s="27">
        <f t="shared" ca="1" si="344"/>
        <v>2</v>
      </c>
      <c r="CB176" s="27" t="str">
        <f t="shared" ca="1" si="344"/>
        <v>-</v>
      </c>
      <c r="CC176" s="27" t="str">
        <f t="shared" ca="1" si="344"/>
        <v>-</v>
      </c>
      <c r="CD176" s="27" t="str">
        <f t="shared" ca="1" si="344"/>
        <v>-</v>
      </c>
      <c r="CE176" s="27" t="str">
        <f t="shared" ca="1" si="344"/>
        <v>-</v>
      </c>
      <c r="CF176" s="27" t="b">
        <f t="shared" ca="1" si="344"/>
        <v>1</v>
      </c>
      <c r="CG176" s="27" t="str">
        <f t="shared" ca="1" si="344"/>
        <v>-</v>
      </c>
      <c r="CH176" s="27">
        <f t="shared" ca="1" si="345"/>
        <v>0</v>
      </c>
      <c r="CI176" s="27" t="str">
        <f t="shared" ca="1" si="345"/>
        <v>-</v>
      </c>
      <c r="CJ176" s="27">
        <f t="shared" ca="1" si="345"/>
        <v>1</v>
      </c>
      <c r="CK176" s="27">
        <f t="shared" ca="1" si="345"/>
        <v>0</v>
      </c>
      <c r="CL176" s="27">
        <f t="shared" ca="1" si="345"/>
        <v>1</v>
      </c>
      <c r="CM176" s="27">
        <f t="shared" ca="1" si="345"/>
        <v>1</v>
      </c>
      <c r="CN176" s="27">
        <f t="shared" ca="1" si="345"/>
        <v>1</v>
      </c>
      <c r="CO176" s="27">
        <f t="shared" ca="1" si="345"/>
        <v>0</v>
      </c>
      <c r="CP176" s="27">
        <f t="shared" ca="1" si="345"/>
        <v>0</v>
      </c>
      <c r="CQ176" s="27">
        <f t="shared" ca="1" si="345"/>
        <v>0</v>
      </c>
      <c r="CR176" s="27">
        <f t="shared" ca="1" si="350"/>
        <v>-0.04</v>
      </c>
      <c r="CS176" s="27">
        <f t="shared" ca="1" si="350"/>
        <v>0.96</v>
      </c>
      <c r="CT176" s="27">
        <f t="shared" ca="1" si="350"/>
        <v>1.8</v>
      </c>
      <c r="CU176" s="27">
        <f t="shared" ca="1" si="350"/>
        <v>0.64</v>
      </c>
      <c r="CV176" s="27">
        <f t="shared" ca="1" si="350"/>
        <v>0.21</v>
      </c>
      <c r="CW176" s="27">
        <f t="shared" ca="1" si="350"/>
        <v>0.19</v>
      </c>
      <c r="CX176" s="27">
        <f t="shared" ca="1" si="346"/>
        <v>0</v>
      </c>
      <c r="CY176" s="27">
        <f t="shared" ca="1" si="346"/>
        <v>1</v>
      </c>
      <c r="CZ176" s="50">
        <f t="shared" ca="1" si="336"/>
        <v>0</v>
      </c>
      <c r="DA176" s="27">
        <f t="shared" ca="1" si="346"/>
        <v>0</v>
      </c>
      <c r="DB176" s="50">
        <f t="shared" ca="1" si="337"/>
        <v>0</v>
      </c>
      <c r="DC176" s="50">
        <f t="shared" ca="1" si="337"/>
        <v>0</v>
      </c>
      <c r="DD176" s="50">
        <f t="shared" ca="1" si="337"/>
        <v>0</v>
      </c>
      <c r="DE176" s="50">
        <f t="shared" ca="1" si="337"/>
        <v>0</v>
      </c>
      <c r="DF176" s="50">
        <f t="shared" ca="1" si="337"/>
        <v>0</v>
      </c>
      <c r="DG176" s="27" t="str">
        <f t="shared" ref="DG176:DP178" ca="1" si="352">OFFSET(DG$5,$B176,0)</f>
        <v>-</v>
      </c>
      <c r="DH176" s="27" t="str">
        <f t="shared" ca="1" si="352"/>
        <v>-</v>
      </c>
      <c r="DI176" s="27" t="str">
        <f t="shared" ca="1" si="352"/>
        <v>-</v>
      </c>
      <c r="DJ176" s="27" t="str">
        <f t="shared" ca="1" si="352"/>
        <v>-</v>
      </c>
      <c r="DK176" s="27" t="str">
        <f t="shared" ca="1" si="352"/>
        <v>-</v>
      </c>
      <c r="DL176" s="27" t="str">
        <f t="shared" ca="1" si="352"/>
        <v>-</v>
      </c>
      <c r="DM176" s="27" t="b">
        <f t="shared" ca="1" si="352"/>
        <v>0</v>
      </c>
      <c r="DN176" s="27" t="b">
        <f t="shared" ca="1" si="352"/>
        <v>0</v>
      </c>
      <c r="DO176" s="27" t="b">
        <f t="shared" ca="1" si="352"/>
        <v>1</v>
      </c>
      <c r="DP176" s="27">
        <f t="shared" ca="1" si="352"/>
        <v>0</v>
      </c>
      <c r="DQ176" s="50" t="str">
        <f t="shared" ca="1" si="338"/>
        <v>-</v>
      </c>
      <c r="DR176" s="50" t="b">
        <f t="shared" ca="1" si="338"/>
        <v>1</v>
      </c>
      <c r="DS176" s="50" t="str">
        <f t="shared" ca="1" si="338"/>
        <v>-</v>
      </c>
      <c r="DT176" s="50" t="str">
        <f t="shared" ca="1" si="338"/>
        <v>-</v>
      </c>
      <c r="DU176" s="50" t="b">
        <f ca="1">OFFSET(DU176,-1,0)</f>
        <v>1</v>
      </c>
      <c r="DV176" s="27" t="b">
        <f t="shared" ca="1" si="351"/>
        <v>1</v>
      </c>
      <c r="DW176" s="27" t="str">
        <f t="shared" ca="1" si="351"/>
        <v>-</v>
      </c>
      <c r="DX176" s="27">
        <f t="shared" ca="1" si="351"/>
        <v>0</v>
      </c>
      <c r="DY176" s="50">
        <f t="shared" ca="1" si="339"/>
        <v>1</v>
      </c>
      <c r="DZ176" s="50">
        <f t="shared" ca="1" si="339"/>
        <v>0.5</v>
      </c>
      <c r="EA176" s="27">
        <f t="shared" ca="1" si="340"/>
        <v>500</v>
      </c>
      <c r="EB176" s="27">
        <f t="shared" ca="1" si="341"/>
        <v>500</v>
      </c>
      <c r="EC176" s="27">
        <f t="shared" ca="1" si="320"/>
        <v>1</v>
      </c>
      <c r="ED176" s="27">
        <f t="shared" ca="1" si="321"/>
        <v>0</v>
      </c>
      <c r="EE176" s="27">
        <f t="shared" ca="1" si="320"/>
        <v>1</v>
      </c>
      <c r="EF176" s="27">
        <f t="shared" ca="1" si="322"/>
        <v>1</v>
      </c>
      <c r="EG176" s="27">
        <f t="shared" ca="1" si="323"/>
        <v>0</v>
      </c>
      <c r="EH176" s="27" t="str">
        <f t="shared" ca="1" si="323"/>
        <v>-</v>
      </c>
      <c r="EI176" s="27" t="str">
        <f t="shared" ca="1" si="323"/>
        <v>-</v>
      </c>
      <c r="EJ176" s="27" t="str">
        <f t="shared" ca="1" si="323"/>
        <v>-</v>
      </c>
      <c r="EK176" s="27" t="str">
        <f t="shared" ca="1" si="324"/>
        <v>-</v>
      </c>
      <c r="EL176" s="27">
        <f t="shared" ca="1" si="325"/>
        <v>1</v>
      </c>
      <c r="EM176" s="27">
        <f t="shared" ca="1" si="325"/>
        <v>1</v>
      </c>
      <c r="EN176" s="27">
        <f t="shared" ca="1" si="325"/>
        <v>1</v>
      </c>
      <c r="EO176" s="27">
        <f t="shared" ca="1" si="326"/>
        <v>0</v>
      </c>
      <c r="EP176" s="27" t="str">
        <f t="shared" ca="1" si="327"/>
        <v>-</v>
      </c>
      <c r="EQ176" s="27" t="str">
        <f t="shared" ca="1" si="327"/>
        <v>-</v>
      </c>
      <c r="ER176" s="27">
        <f t="shared" ca="1" si="327"/>
        <v>0</v>
      </c>
      <c r="ES176" s="27">
        <f t="shared" ca="1" si="327"/>
        <v>0</v>
      </c>
      <c r="ET176" s="34">
        <v>0</v>
      </c>
    </row>
    <row r="177" spans="1:150" outlineLevel="2">
      <c r="A177" s="31">
        <f t="shared" si="306"/>
        <v>172</v>
      </c>
      <c r="B177" s="37">
        <f t="shared" ca="1" si="342"/>
        <v>93</v>
      </c>
      <c r="C177" s="216">
        <f ca="1">4100+IF(AND(C$170&gt;=1,$CF177=TRUE),2,0)+IF(AND(C$170&gt;=2,$CA177&gt;2),4,0)+IF(AND(C$170=3,$DP177=2),1,0)</f>
        <v>4100</v>
      </c>
      <c r="D177" t="b">
        <f t="shared" ca="1" si="307"/>
        <v>0</v>
      </c>
      <c r="E177" t="b">
        <v>0</v>
      </c>
      <c r="F177" t="b">
        <f t="shared" ca="1" si="307"/>
        <v>0</v>
      </c>
      <c r="H177" s="47" t="str">
        <f ca="1">IF($CA177&lt;3,"M-M","Mat")&amp;IF($CF177=TRUE,"&amp;BBT","")&amp;IF($DX177&lt;&gt;0,"-mate EL","")&amp;IF($DM177," Aut","")&amp;IF($DN177," Win","")&amp;IF($DO177," Spr","")&amp;" Scan "&amp;$DP177&amp;" (F"&amp;3+IFERROR(1*$AP177,0)+IFERROR(1*$AQ177,0)&amp;3+IFERROR(1*$AS177,0)&amp;"N"&amp;$AX177&amp;$AY177&amp;")"</f>
        <v>Mat Aut Scan 0 (F33N43)</v>
      </c>
      <c r="I177" s="13" t="str">
        <f ca="1">IF(MATCH(H177,H$5:H177,0)=(COUNTA(H$5:H177)),"-","Dup")</f>
        <v>-</v>
      </c>
      <c r="J177" s="27" t="str">
        <f t="shared" ca="1" si="308"/>
        <v>-</v>
      </c>
      <c r="K177" s="27" t="str">
        <f t="shared" ca="1" si="308"/>
        <v>-</v>
      </c>
      <c r="L177" s="50" t="b">
        <f t="shared" ca="1" si="328"/>
        <v>1</v>
      </c>
      <c r="M177" s="27" t="str">
        <f t="shared" ca="1" si="309"/>
        <v>-</v>
      </c>
      <c r="N177" s="50" t="b">
        <f t="shared" ca="1" si="329"/>
        <v>1</v>
      </c>
      <c r="O177" s="50" t="b">
        <f t="shared" ca="1" si="329"/>
        <v>1</v>
      </c>
      <c r="P177" s="50" t="b">
        <f t="shared" ca="1" si="329"/>
        <v>1</v>
      </c>
      <c r="Q177" s="50">
        <f t="shared" ca="1" si="329"/>
        <v>0</v>
      </c>
      <c r="R177" s="50">
        <f t="shared" ca="1" si="329"/>
        <v>0</v>
      </c>
      <c r="S177" s="27" t="str">
        <f t="shared" ca="1" si="310"/>
        <v>-</v>
      </c>
      <c r="T177" s="27" t="str">
        <f t="shared" ca="1" si="310"/>
        <v>-</v>
      </c>
      <c r="U177" s="27">
        <f t="shared" ref="U177:AN177" ca="1" si="353">OFFSET(U$5,$B177,0)</f>
        <v>1</v>
      </c>
      <c r="V177" s="27">
        <f t="shared" ca="1" si="353"/>
        <v>1</v>
      </c>
      <c r="W177" s="27">
        <f t="shared" ca="1" si="353"/>
        <v>1</v>
      </c>
      <c r="X177" s="27">
        <f t="shared" ca="1" si="353"/>
        <v>1</v>
      </c>
      <c r="Y177" s="27" t="str">
        <f t="shared" ca="1" si="353"/>
        <v>-</v>
      </c>
      <c r="Z177" s="27">
        <f t="shared" ca="1" si="353"/>
        <v>1</v>
      </c>
      <c r="AA177" s="27" t="str">
        <f t="shared" ca="1" si="353"/>
        <v>-</v>
      </c>
      <c r="AB177" s="27" t="str">
        <f t="shared" ca="1" si="353"/>
        <v>-</v>
      </c>
      <c r="AC177" s="27">
        <f t="shared" ca="1" si="353"/>
        <v>1</v>
      </c>
      <c r="AD177" s="27">
        <f t="shared" ca="1" si="353"/>
        <v>1</v>
      </c>
      <c r="AE177" s="27" t="str">
        <f t="shared" ca="1" si="353"/>
        <v>-</v>
      </c>
      <c r="AF177" s="27" t="str">
        <f t="shared" ca="1" si="353"/>
        <v>-</v>
      </c>
      <c r="AG177" s="27" t="str">
        <f t="shared" ca="1" si="353"/>
        <v>-</v>
      </c>
      <c r="AH177" s="27" t="str">
        <f t="shared" ca="1" si="353"/>
        <v>-</v>
      </c>
      <c r="AI177" s="27" t="str">
        <f t="shared" ca="1" si="353"/>
        <v>-</v>
      </c>
      <c r="AJ177" s="27" t="str">
        <f t="shared" ca="1" si="353"/>
        <v>-</v>
      </c>
      <c r="AK177" s="27" t="str">
        <f t="shared" ca="1" si="353"/>
        <v>-</v>
      </c>
      <c r="AL177" s="27" t="str">
        <f t="shared" ca="1" si="353"/>
        <v>-</v>
      </c>
      <c r="AM177" s="27" t="str">
        <f t="shared" ca="1" si="353"/>
        <v>-</v>
      </c>
      <c r="AN177" s="27" t="str">
        <f t="shared" ca="1" si="353"/>
        <v>-</v>
      </c>
      <c r="AO177" s="27" t="str">
        <f t="shared" ca="1" si="312"/>
        <v>-</v>
      </c>
      <c r="AP177" s="27" t="str">
        <f t="shared" ca="1" si="312"/>
        <v>-</v>
      </c>
      <c r="AQ177" s="27" t="str">
        <f t="shared" ca="1" si="312"/>
        <v>-</v>
      </c>
      <c r="AR177" s="27" t="str">
        <f t="shared" ca="1" si="312"/>
        <v>-</v>
      </c>
      <c r="AS177" s="27" t="str">
        <f t="shared" ca="1" si="312"/>
        <v>-</v>
      </c>
      <c r="AT177" s="27" t="str">
        <f t="shared" ca="1" si="313"/>
        <v>-</v>
      </c>
      <c r="AU177" s="27" t="str">
        <f t="shared" ca="1" si="314"/>
        <v>-</v>
      </c>
      <c r="AV177" s="27" t="str">
        <f t="shared" ca="1" si="314"/>
        <v>-</v>
      </c>
      <c r="AW177" s="27" t="str">
        <f t="shared" ca="1" si="314"/>
        <v>-</v>
      </c>
      <c r="AX177" s="50">
        <f t="shared" ca="1" si="331"/>
        <v>4</v>
      </c>
      <c r="AY177" s="50">
        <f t="shared" ca="1" si="331"/>
        <v>3</v>
      </c>
      <c r="AZ177" s="50">
        <f t="shared" ca="1" si="331"/>
        <v>0.3</v>
      </c>
      <c r="BA177" s="50">
        <f t="shared" ca="1" si="331"/>
        <v>-0.3</v>
      </c>
      <c r="BB177" s="50">
        <f t="shared" ca="1" si="331"/>
        <v>1</v>
      </c>
      <c r="BC177" s="50">
        <f t="shared" ca="1" si="331"/>
        <v>-1</v>
      </c>
      <c r="BD177" s="27" t="str">
        <f t="shared" ca="1" si="315"/>
        <v>-</v>
      </c>
      <c r="BE177" s="27" t="str">
        <f t="shared" ca="1" si="315"/>
        <v>-</v>
      </c>
      <c r="BF177" s="27" t="str">
        <f t="shared" ca="1" si="315"/>
        <v>-</v>
      </c>
      <c r="BG177" s="27" t="str">
        <f t="shared" ca="1" si="315"/>
        <v>-</v>
      </c>
      <c r="BH177" s="27">
        <f t="shared" ca="1" si="315"/>
        <v>0.1</v>
      </c>
      <c r="BI177" s="27">
        <f t="shared" ca="1" si="315"/>
        <v>0.5</v>
      </c>
      <c r="BJ177" s="27">
        <f t="shared" ca="1" si="315"/>
        <v>-0.4</v>
      </c>
      <c r="BK177" s="27">
        <f t="shared" ca="1" si="315"/>
        <v>1</v>
      </c>
      <c r="BL177" s="27" t="str">
        <f t="shared" ca="1" si="316"/>
        <v>-</v>
      </c>
      <c r="BM177" s="27" t="str">
        <f t="shared" ca="1" si="316"/>
        <v>-</v>
      </c>
      <c r="BN177" s="27">
        <f t="shared" ca="1" si="344"/>
        <v>12</v>
      </c>
      <c r="BO177" s="27">
        <f t="shared" ca="1" si="344"/>
        <v>12</v>
      </c>
      <c r="BP177" s="27">
        <f t="shared" ca="1" si="344"/>
        <v>144</v>
      </c>
      <c r="BQ177" s="27">
        <f t="shared" ca="1" si="344"/>
        <v>144</v>
      </c>
      <c r="BR177" s="27" t="str">
        <f t="shared" ca="1" si="344"/>
        <v>-</v>
      </c>
      <c r="BS177" s="27" t="str">
        <f t="shared" ca="1" si="344"/>
        <v>-</v>
      </c>
      <c r="BT177" s="27" t="str">
        <f t="shared" ca="1" si="344"/>
        <v>-</v>
      </c>
      <c r="BU177" s="27" t="str">
        <f t="shared" ca="1" si="344"/>
        <v>-</v>
      </c>
      <c r="BV177" s="27" t="str">
        <f t="shared" ca="1" si="344"/>
        <v>-</v>
      </c>
      <c r="BW177" s="27" t="str">
        <f t="shared" ca="1" si="344"/>
        <v>-</v>
      </c>
      <c r="BX177" s="27" t="str">
        <f t="shared" ca="1" si="344"/>
        <v>-</v>
      </c>
      <c r="BY177" s="27" t="str">
        <f t="shared" ca="1" si="344"/>
        <v>-</v>
      </c>
      <c r="BZ177" s="27" t="str">
        <f t="shared" ca="1" si="344"/>
        <v>-</v>
      </c>
      <c r="CA177" s="27">
        <f t="shared" ca="1" si="344"/>
        <v>5</v>
      </c>
      <c r="CB177" s="27" t="str">
        <f t="shared" ca="1" si="344"/>
        <v>-</v>
      </c>
      <c r="CC177" s="27" t="str">
        <f t="shared" ca="1" si="344"/>
        <v>-</v>
      </c>
      <c r="CD177" s="27" t="str">
        <f t="shared" ca="1" si="344"/>
        <v>-</v>
      </c>
      <c r="CE177" s="27" t="str">
        <f t="shared" ca="1" si="344"/>
        <v>-</v>
      </c>
      <c r="CF177" s="27" t="str">
        <f t="shared" ca="1" si="344"/>
        <v>-</v>
      </c>
      <c r="CG177" s="27" t="str">
        <f t="shared" ca="1" si="344"/>
        <v>-</v>
      </c>
      <c r="CH177" s="27">
        <f t="shared" ref="CH177:CW184" ca="1" si="354">OFFSET(CH$5,$B177,0)</f>
        <v>0</v>
      </c>
      <c r="CI177" s="27" t="str">
        <f t="shared" ca="1" si="354"/>
        <v>-</v>
      </c>
      <c r="CJ177" s="27">
        <f t="shared" ca="1" si="354"/>
        <v>1</v>
      </c>
      <c r="CK177" s="27">
        <f t="shared" ca="1" si="354"/>
        <v>0</v>
      </c>
      <c r="CL177" s="27">
        <f t="shared" ca="1" si="354"/>
        <v>1</v>
      </c>
      <c r="CM177" s="27">
        <f t="shared" ca="1" si="354"/>
        <v>1</v>
      </c>
      <c r="CN177" s="27">
        <f t="shared" ca="1" si="354"/>
        <v>1</v>
      </c>
      <c r="CO177" s="27">
        <f t="shared" ca="1" si="354"/>
        <v>0</v>
      </c>
      <c r="CP177" s="27">
        <f t="shared" ca="1" si="354"/>
        <v>0</v>
      </c>
      <c r="CQ177" s="27">
        <f t="shared" ca="1" si="354"/>
        <v>0</v>
      </c>
      <c r="CR177" s="27">
        <f t="shared" ca="1" si="350"/>
        <v>-1.29</v>
      </c>
      <c r="CS177" s="27">
        <f t="shared" ca="1" si="350"/>
        <v>0.95</v>
      </c>
      <c r="CT177" s="27">
        <f t="shared" ca="1" si="350"/>
        <v>-1.67</v>
      </c>
      <c r="CU177" s="27">
        <f t="shared" ca="1" si="350"/>
        <v>0.05</v>
      </c>
      <c r="CV177" s="27">
        <f t="shared" ca="1" si="350"/>
        <v>0.22</v>
      </c>
      <c r="CW177" s="27">
        <f t="shared" ca="1" si="350"/>
        <v>-0.37</v>
      </c>
      <c r="CX177" s="27">
        <f t="shared" ca="1" si="346"/>
        <v>0</v>
      </c>
      <c r="CY177" s="27">
        <f t="shared" ca="1" si="346"/>
        <v>1</v>
      </c>
      <c r="CZ177" s="50">
        <f t="shared" ca="1" si="336"/>
        <v>0</v>
      </c>
      <c r="DA177" s="27">
        <f t="shared" ca="1" si="346"/>
        <v>0</v>
      </c>
      <c r="DB177" s="50">
        <f t="shared" ca="1" si="337"/>
        <v>0</v>
      </c>
      <c r="DC177" s="50">
        <f t="shared" ca="1" si="337"/>
        <v>0</v>
      </c>
      <c r="DD177" s="50">
        <f t="shared" ca="1" si="337"/>
        <v>0</v>
      </c>
      <c r="DE177" s="50">
        <f t="shared" ca="1" si="337"/>
        <v>0</v>
      </c>
      <c r="DF177" s="50">
        <f t="shared" ca="1" si="337"/>
        <v>0</v>
      </c>
      <c r="DG177" s="27" t="str">
        <f t="shared" ca="1" si="352"/>
        <v>-</v>
      </c>
      <c r="DH177" s="27" t="str">
        <f t="shared" ca="1" si="352"/>
        <v>-</v>
      </c>
      <c r="DI177" s="27" t="str">
        <f t="shared" ca="1" si="352"/>
        <v>-</v>
      </c>
      <c r="DJ177" s="27" t="str">
        <f t="shared" ca="1" si="352"/>
        <v>-</v>
      </c>
      <c r="DK177" s="27" t="str">
        <f t="shared" ca="1" si="352"/>
        <v>-</v>
      </c>
      <c r="DL177" s="27" t="str">
        <f t="shared" ca="1" si="352"/>
        <v>-</v>
      </c>
      <c r="DM177" s="27" t="b">
        <f t="shared" ca="1" si="352"/>
        <v>1</v>
      </c>
      <c r="DN177" s="27" t="b">
        <f t="shared" ca="1" si="352"/>
        <v>0</v>
      </c>
      <c r="DO177" s="27" t="b">
        <f t="shared" ca="1" si="352"/>
        <v>0</v>
      </c>
      <c r="DP177" s="27">
        <f t="shared" ca="1" si="352"/>
        <v>0</v>
      </c>
      <c r="DQ177" s="50" t="str">
        <f t="shared" ca="1" si="338"/>
        <v>-</v>
      </c>
      <c r="DR177" s="50" t="b">
        <f t="shared" ca="1" si="338"/>
        <v>1</v>
      </c>
      <c r="DS177" s="50" t="str">
        <f t="shared" ca="1" si="338"/>
        <v>-</v>
      </c>
      <c r="DT177" s="50" t="str">
        <f t="shared" ca="1" si="338"/>
        <v>-</v>
      </c>
      <c r="DU177" s="27" t="str">
        <f t="shared" ref="DU177:DU182" ca="1" si="355">OFFSET(DU$5,$B177,0)</f>
        <v>-</v>
      </c>
      <c r="DV177" s="27" t="b">
        <f ca="1">OFFSET(DV$5,$B177,0)</f>
        <v>1</v>
      </c>
      <c r="DW177" s="27" t="str">
        <f ca="1">OFFSET(DW$5,$B177,0)</f>
        <v>-</v>
      </c>
      <c r="DX177" s="27">
        <f ca="1">OFFSET(DX$5,$B177,0)</f>
        <v>0</v>
      </c>
      <c r="DY177" s="50">
        <f t="shared" ca="1" si="339"/>
        <v>1</v>
      </c>
      <c r="DZ177" s="50">
        <f t="shared" ca="1" si="339"/>
        <v>0.5</v>
      </c>
      <c r="EA177" s="27" t="str">
        <f t="shared" ca="1" si="340"/>
        <v>-</v>
      </c>
      <c r="EB177" s="27" t="str">
        <f t="shared" ca="1" si="341"/>
        <v>-</v>
      </c>
      <c r="EC177" s="27">
        <f t="shared" ca="1" si="320"/>
        <v>1</v>
      </c>
      <c r="ED177" s="27">
        <f t="shared" ca="1" si="321"/>
        <v>0</v>
      </c>
      <c r="EE177" s="27">
        <f t="shared" ca="1" si="320"/>
        <v>1</v>
      </c>
      <c r="EF177" s="27">
        <f t="shared" ca="1" si="322"/>
        <v>1</v>
      </c>
      <c r="EG177" s="27">
        <f t="shared" ca="1" si="323"/>
        <v>0</v>
      </c>
      <c r="EH177" s="27" t="str">
        <f t="shared" ca="1" si="323"/>
        <v>-</v>
      </c>
      <c r="EI177" s="27" t="str">
        <f t="shared" ca="1" si="323"/>
        <v>-</v>
      </c>
      <c r="EJ177" s="27" t="str">
        <f t="shared" ca="1" si="323"/>
        <v>-</v>
      </c>
      <c r="EK177" s="27" t="str">
        <f t="shared" ca="1" si="324"/>
        <v>-</v>
      </c>
      <c r="EL177" s="27">
        <f t="shared" ca="1" si="325"/>
        <v>1</v>
      </c>
      <c r="EM177" s="27">
        <f t="shared" ca="1" si="325"/>
        <v>1</v>
      </c>
      <c r="EN177" s="27">
        <f t="shared" ca="1" si="325"/>
        <v>1</v>
      </c>
      <c r="EO177" s="27">
        <f t="shared" ca="1" si="326"/>
        <v>0</v>
      </c>
      <c r="EP177" s="27" t="str">
        <f t="shared" ca="1" si="327"/>
        <v>-</v>
      </c>
      <c r="EQ177" s="27" t="str">
        <f t="shared" ca="1" si="327"/>
        <v>-</v>
      </c>
      <c r="ER177" s="27">
        <f t="shared" ca="1" si="327"/>
        <v>0</v>
      </c>
      <c r="ES177" s="27">
        <f t="shared" ca="1" si="327"/>
        <v>0</v>
      </c>
      <c r="ET177" s="34">
        <v>0</v>
      </c>
    </row>
    <row r="178" spans="1:150" outlineLevel="3">
      <c r="A178" s="31">
        <f t="shared" si="306"/>
        <v>173</v>
      </c>
      <c r="B178" s="37">
        <f t="shared" ca="1" si="342"/>
        <v>97</v>
      </c>
      <c r="C178" s="216">
        <f ca="1">4100+IF(AND(C$170&gt;=1,$CF178=TRUE),2,0)+IF(AND(C$170&gt;=2,$CA178&gt;2),4,0)+IF(AND(C$170=3,$DP178=2),1,0)</f>
        <v>4100</v>
      </c>
      <c r="D178" t="b">
        <f t="shared" ca="1" si="307"/>
        <v>0</v>
      </c>
      <c r="E178" t="b">
        <v>0</v>
      </c>
      <c r="F178" t="b">
        <f t="shared" ca="1" si="307"/>
        <v>0</v>
      </c>
      <c r="H178" s="47" t="str">
        <f ca="1">IF($CA178&lt;3,"M-M","Mat")&amp;IF($CF178=TRUE,"&amp;BBT","")&amp;IF($DX178&lt;&gt;0,"-mate EL","")&amp;IF($DM178," Aut","")&amp;IF($DN178," Win","")&amp;IF($DO178," Spr","")&amp;" Scan "&amp;$DP178&amp;" (F"&amp;3+IFERROR(1*$AP178,0)+IFERROR(1*$AQ178,0)&amp;3+IFERROR(1*$AS178,0)&amp;"N"&amp;$AX178&amp;$AY178&amp;")"</f>
        <v>Mat Win Scan 0 (F33N43)</v>
      </c>
      <c r="I178" s="13" t="str">
        <f ca="1">IF(MATCH(H178,H$5:H178,0)=(COUNTA(H$5:H178)),"-","Dup")</f>
        <v>-</v>
      </c>
      <c r="J178" s="27" t="str">
        <f t="shared" ca="1" si="308"/>
        <v>-</v>
      </c>
      <c r="K178" s="27" t="str">
        <f t="shared" ca="1" si="308"/>
        <v>-</v>
      </c>
      <c r="L178" s="50" t="b">
        <f t="shared" ca="1" si="328"/>
        <v>1</v>
      </c>
      <c r="M178" s="27" t="str">
        <f t="shared" ca="1" si="309"/>
        <v>-</v>
      </c>
      <c r="N178" s="50" t="b">
        <f t="shared" ca="1" si="329"/>
        <v>1</v>
      </c>
      <c r="O178" s="50" t="b">
        <f t="shared" ca="1" si="329"/>
        <v>1</v>
      </c>
      <c r="P178" s="50" t="b">
        <f t="shared" ca="1" si="329"/>
        <v>1</v>
      </c>
      <c r="Q178" s="50">
        <f t="shared" ca="1" si="329"/>
        <v>0</v>
      </c>
      <c r="R178" s="50">
        <f t="shared" ca="1" si="329"/>
        <v>0</v>
      </c>
      <c r="S178" s="27" t="str">
        <f t="shared" ca="1" si="310"/>
        <v>-</v>
      </c>
      <c r="T178" s="27" t="str">
        <f t="shared" ca="1" si="310"/>
        <v>-</v>
      </c>
      <c r="U178" s="27">
        <f t="shared" ref="U178:AH179" ca="1" si="356">OFFSET(U$5,$B178,0)</f>
        <v>1</v>
      </c>
      <c r="V178" s="27">
        <f t="shared" ca="1" si="356"/>
        <v>1</v>
      </c>
      <c r="W178" s="27">
        <f t="shared" ca="1" si="356"/>
        <v>1</v>
      </c>
      <c r="X178" s="27">
        <f t="shared" ca="1" si="356"/>
        <v>1</v>
      </c>
      <c r="Y178" s="27" t="str">
        <f t="shared" ca="1" si="356"/>
        <v>-</v>
      </c>
      <c r="Z178" s="27">
        <f t="shared" ca="1" si="356"/>
        <v>1</v>
      </c>
      <c r="AA178" s="27" t="str">
        <f t="shared" ca="1" si="356"/>
        <v>-</v>
      </c>
      <c r="AB178" s="27" t="str">
        <f t="shared" ca="1" si="356"/>
        <v>-</v>
      </c>
      <c r="AC178" s="27">
        <f t="shared" ca="1" si="356"/>
        <v>1</v>
      </c>
      <c r="AD178" s="27">
        <f t="shared" ca="1" si="356"/>
        <v>1</v>
      </c>
      <c r="AE178" s="27" t="str">
        <f t="shared" ca="1" si="356"/>
        <v>-</v>
      </c>
      <c r="AF178" s="27" t="str">
        <f t="shared" ca="1" si="356"/>
        <v>-</v>
      </c>
      <c r="AG178" s="27" t="str">
        <f t="shared" ca="1" si="356"/>
        <v>-</v>
      </c>
      <c r="AH178" s="27" t="str">
        <f t="shared" ca="1" si="356"/>
        <v>-</v>
      </c>
      <c r="AI178" s="27" t="str">
        <f t="shared" ref="AI178:AN179" ca="1" si="357">OFFSET(AI$5,$B178,0)</f>
        <v>-</v>
      </c>
      <c r="AJ178" s="27" t="str">
        <f t="shared" ca="1" si="357"/>
        <v>-</v>
      </c>
      <c r="AK178" s="27" t="str">
        <f t="shared" ca="1" si="357"/>
        <v>-</v>
      </c>
      <c r="AL178" s="27" t="str">
        <f t="shared" ca="1" si="357"/>
        <v>-</v>
      </c>
      <c r="AM178" s="27" t="str">
        <f t="shared" ca="1" si="357"/>
        <v>-</v>
      </c>
      <c r="AN178" s="27" t="str">
        <f t="shared" ca="1" si="357"/>
        <v>-</v>
      </c>
      <c r="AO178" s="27" t="str">
        <f t="shared" ca="1" si="312"/>
        <v>-</v>
      </c>
      <c r="AP178" s="27" t="str">
        <f t="shared" ca="1" si="312"/>
        <v>-</v>
      </c>
      <c r="AQ178" s="27" t="str">
        <f t="shared" ca="1" si="312"/>
        <v>-</v>
      </c>
      <c r="AR178" s="27" t="str">
        <f t="shared" ca="1" si="312"/>
        <v>-</v>
      </c>
      <c r="AS178" s="27" t="str">
        <f t="shared" ca="1" si="312"/>
        <v>-</v>
      </c>
      <c r="AT178" s="27" t="str">
        <f t="shared" ca="1" si="313"/>
        <v>-</v>
      </c>
      <c r="AU178" s="27" t="str">
        <f t="shared" ref="AU178:AW180" ca="1" si="358">OFFSET(AU$5,$B178,0)</f>
        <v>-</v>
      </c>
      <c r="AV178" s="27" t="str">
        <f t="shared" ca="1" si="358"/>
        <v>-</v>
      </c>
      <c r="AW178" s="27" t="str">
        <f t="shared" ca="1" si="358"/>
        <v>-</v>
      </c>
      <c r="AX178" s="50">
        <f t="shared" ca="1" si="331"/>
        <v>4</v>
      </c>
      <c r="AY178" s="50">
        <f t="shared" ca="1" si="331"/>
        <v>3</v>
      </c>
      <c r="AZ178" s="50">
        <f t="shared" ca="1" si="331"/>
        <v>0.3</v>
      </c>
      <c r="BA178" s="50">
        <f t="shared" ca="1" si="331"/>
        <v>-0.3</v>
      </c>
      <c r="BB178" s="50">
        <f t="shared" ca="1" si="331"/>
        <v>1</v>
      </c>
      <c r="BC178" s="50">
        <f t="shared" ca="1" si="331"/>
        <v>-1</v>
      </c>
      <c r="BD178" s="27" t="str">
        <f t="shared" ca="1" si="315"/>
        <v>-</v>
      </c>
      <c r="BE178" s="27" t="str">
        <f t="shared" ca="1" si="315"/>
        <v>-</v>
      </c>
      <c r="BF178" s="27" t="str">
        <f t="shared" ca="1" si="315"/>
        <v>-</v>
      </c>
      <c r="BG178" s="27" t="str">
        <f t="shared" ca="1" si="315"/>
        <v>-</v>
      </c>
      <c r="BH178" s="27">
        <f t="shared" ca="1" si="315"/>
        <v>0.3</v>
      </c>
      <c r="BI178" s="27">
        <f t="shared" ca="1" si="315"/>
        <v>0.7</v>
      </c>
      <c r="BJ178" s="27">
        <f t="shared" ca="1" si="315"/>
        <v>-0.4</v>
      </c>
      <c r="BK178" s="27">
        <f t="shared" ca="1" si="315"/>
        <v>1.5</v>
      </c>
      <c r="BL178" s="27" t="str">
        <f t="shared" ca="1" si="316"/>
        <v>-</v>
      </c>
      <c r="BM178" s="27" t="str">
        <f t="shared" ca="1" si="316"/>
        <v>-</v>
      </c>
      <c r="BN178" s="27">
        <f t="shared" ca="1" si="344"/>
        <v>12</v>
      </c>
      <c r="BO178" s="27">
        <f t="shared" ca="1" si="344"/>
        <v>12</v>
      </c>
      <c r="BP178" s="27">
        <f t="shared" ca="1" si="344"/>
        <v>144</v>
      </c>
      <c r="BQ178" s="27">
        <f t="shared" ca="1" si="344"/>
        <v>144</v>
      </c>
      <c r="BR178" s="27" t="str">
        <f t="shared" ca="1" si="344"/>
        <v>-</v>
      </c>
      <c r="BS178" s="27" t="str">
        <f t="shared" ca="1" si="344"/>
        <v>-</v>
      </c>
      <c r="BT178" s="27" t="str">
        <f t="shared" ca="1" si="344"/>
        <v>-</v>
      </c>
      <c r="BU178" s="27" t="str">
        <f t="shared" ca="1" si="344"/>
        <v>-</v>
      </c>
      <c r="BV178" s="27" t="str">
        <f t="shared" ca="1" si="344"/>
        <v>-</v>
      </c>
      <c r="BW178" s="27" t="str">
        <f t="shared" ca="1" si="344"/>
        <v>-</v>
      </c>
      <c r="BX178" s="27" t="str">
        <f t="shared" ca="1" si="344"/>
        <v>-</v>
      </c>
      <c r="BY178" s="27" t="str">
        <f t="shared" ca="1" si="344"/>
        <v>-</v>
      </c>
      <c r="BZ178" s="27" t="str">
        <f t="shared" ca="1" si="344"/>
        <v>-</v>
      </c>
      <c r="CA178" s="27">
        <f t="shared" ca="1" si="344"/>
        <v>5</v>
      </c>
      <c r="CB178" s="27" t="str">
        <f t="shared" ca="1" si="344"/>
        <v>-</v>
      </c>
      <c r="CC178" s="27" t="str">
        <f t="shared" ca="1" si="344"/>
        <v>-</v>
      </c>
      <c r="CD178" s="27" t="str">
        <f t="shared" ca="1" si="344"/>
        <v>-</v>
      </c>
      <c r="CE178" s="27" t="str">
        <f t="shared" ca="1" si="344"/>
        <v>-</v>
      </c>
      <c r="CF178" s="27" t="str">
        <f t="shared" ca="1" si="344"/>
        <v>-</v>
      </c>
      <c r="CG178" s="27" t="str">
        <f t="shared" ca="1" si="344"/>
        <v>-</v>
      </c>
      <c r="CH178" s="27">
        <f t="shared" ca="1" si="354"/>
        <v>0</v>
      </c>
      <c r="CI178" s="27" t="str">
        <f t="shared" ca="1" si="354"/>
        <v>-</v>
      </c>
      <c r="CJ178" s="27">
        <f t="shared" ca="1" si="354"/>
        <v>1</v>
      </c>
      <c r="CK178" s="27">
        <f t="shared" ca="1" si="354"/>
        <v>0</v>
      </c>
      <c r="CL178" s="27">
        <f t="shared" ca="1" si="354"/>
        <v>1</v>
      </c>
      <c r="CM178" s="27">
        <f t="shared" ca="1" si="354"/>
        <v>1</v>
      </c>
      <c r="CN178" s="27">
        <f t="shared" ca="1" si="354"/>
        <v>1</v>
      </c>
      <c r="CO178" s="27">
        <f t="shared" ca="1" si="354"/>
        <v>0</v>
      </c>
      <c r="CP178" s="27">
        <f t="shared" ca="1" si="354"/>
        <v>0</v>
      </c>
      <c r="CQ178" s="27">
        <f t="shared" ca="1" si="354"/>
        <v>0</v>
      </c>
      <c r="CR178" s="27">
        <f t="shared" ca="1" si="350"/>
        <v>-1.29</v>
      </c>
      <c r="CS178" s="27">
        <f t="shared" ca="1" si="350"/>
        <v>0.95</v>
      </c>
      <c r="CT178" s="27">
        <f t="shared" ca="1" si="350"/>
        <v>-1.67</v>
      </c>
      <c r="CU178" s="27">
        <f t="shared" ca="1" si="350"/>
        <v>0.05</v>
      </c>
      <c r="CV178" s="27">
        <f t="shared" ca="1" si="350"/>
        <v>0.22</v>
      </c>
      <c r="CW178" s="27">
        <f t="shared" ca="1" si="350"/>
        <v>-0.37</v>
      </c>
      <c r="CX178" s="27">
        <f t="shared" ca="1" si="346"/>
        <v>0</v>
      </c>
      <c r="CY178" s="27">
        <f t="shared" ca="1" si="346"/>
        <v>1</v>
      </c>
      <c r="CZ178" s="50">
        <f t="shared" ca="1" si="336"/>
        <v>0</v>
      </c>
      <c r="DA178" s="27">
        <f t="shared" ca="1" si="346"/>
        <v>0</v>
      </c>
      <c r="DB178" s="50">
        <f t="shared" ca="1" si="337"/>
        <v>0</v>
      </c>
      <c r="DC178" s="50">
        <f t="shared" ca="1" si="337"/>
        <v>0</v>
      </c>
      <c r="DD178" s="50">
        <f t="shared" ca="1" si="337"/>
        <v>0</v>
      </c>
      <c r="DE178" s="50">
        <f t="shared" ca="1" si="337"/>
        <v>0</v>
      </c>
      <c r="DF178" s="50">
        <f t="shared" ca="1" si="337"/>
        <v>0</v>
      </c>
      <c r="DG178" s="27" t="str">
        <f t="shared" ca="1" si="352"/>
        <v>-</v>
      </c>
      <c r="DH178" s="27" t="str">
        <f t="shared" ca="1" si="352"/>
        <v>-</v>
      </c>
      <c r="DI178" s="27" t="str">
        <f t="shared" ca="1" si="352"/>
        <v>-</v>
      </c>
      <c r="DJ178" s="27" t="str">
        <f t="shared" ca="1" si="352"/>
        <v>-</v>
      </c>
      <c r="DK178" s="27" t="str">
        <f t="shared" ca="1" si="352"/>
        <v>-</v>
      </c>
      <c r="DL178" s="27" t="str">
        <f t="shared" ca="1" si="352"/>
        <v>-</v>
      </c>
      <c r="DM178" s="27" t="b">
        <f t="shared" ca="1" si="352"/>
        <v>0</v>
      </c>
      <c r="DN178" s="27" t="b">
        <f t="shared" ca="1" si="352"/>
        <v>1</v>
      </c>
      <c r="DO178" s="27" t="b">
        <f t="shared" ca="1" si="352"/>
        <v>0</v>
      </c>
      <c r="DP178" s="27">
        <f t="shared" ca="1" si="352"/>
        <v>0</v>
      </c>
      <c r="DQ178" s="50" t="str">
        <f t="shared" ca="1" si="338"/>
        <v>-</v>
      </c>
      <c r="DR178" s="50" t="b">
        <f t="shared" ca="1" si="338"/>
        <v>1</v>
      </c>
      <c r="DS178" s="50" t="str">
        <f t="shared" ca="1" si="338"/>
        <v>-</v>
      </c>
      <c r="DT178" s="50" t="str">
        <f t="shared" ca="1" si="338"/>
        <v>-</v>
      </c>
      <c r="DU178" s="27" t="str">
        <f t="shared" ca="1" si="355"/>
        <v>-</v>
      </c>
      <c r="DV178" s="27" t="b">
        <f t="shared" ref="DV178:EA181" ca="1" si="359">OFFSET(DV$5,$B178,0)</f>
        <v>1</v>
      </c>
      <c r="DW178" s="27" t="str">
        <f t="shared" ca="1" si="359"/>
        <v>-</v>
      </c>
      <c r="DX178" s="27">
        <f t="shared" ca="1" si="359"/>
        <v>0</v>
      </c>
      <c r="DY178" s="50">
        <f t="shared" ca="1" si="339"/>
        <v>1</v>
      </c>
      <c r="DZ178" s="50">
        <f t="shared" ca="1" si="339"/>
        <v>0.5</v>
      </c>
      <c r="EA178" s="27" t="str">
        <f t="shared" ca="1" si="359"/>
        <v>-</v>
      </c>
      <c r="EB178" s="27" t="str">
        <f t="shared" ca="1" si="341"/>
        <v>-</v>
      </c>
      <c r="EC178" s="27">
        <f t="shared" ca="1" si="320"/>
        <v>1</v>
      </c>
      <c r="ED178" s="27">
        <f t="shared" ca="1" si="321"/>
        <v>0</v>
      </c>
      <c r="EE178" s="27">
        <f t="shared" ca="1" si="320"/>
        <v>1</v>
      </c>
      <c r="EF178" s="27">
        <f t="shared" ca="1" si="322"/>
        <v>1</v>
      </c>
      <c r="EG178" s="27">
        <f t="shared" ca="1" si="323"/>
        <v>0</v>
      </c>
      <c r="EH178" s="27" t="str">
        <f t="shared" ca="1" si="323"/>
        <v>-</v>
      </c>
      <c r="EI178" s="27" t="str">
        <f t="shared" ca="1" si="323"/>
        <v>-</v>
      </c>
      <c r="EJ178" s="27" t="str">
        <f t="shared" ca="1" si="323"/>
        <v>-</v>
      </c>
      <c r="EK178" s="27" t="str">
        <f t="shared" ca="1" si="324"/>
        <v>-</v>
      </c>
      <c r="EL178" s="27">
        <f t="shared" ca="1" si="325"/>
        <v>1</v>
      </c>
      <c r="EM178" s="27">
        <f t="shared" ca="1" si="325"/>
        <v>1</v>
      </c>
      <c r="EN178" s="27">
        <f t="shared" ca="1" si="325"/>
        <v>1</v>
      </c>
      <c r="EO178" s="27">
        <f t="shared" ca="1" si="326"/>
        <v>0</v>
      </c>
      <c r="EP178" s="27" t="str">
        <f t="shared" ca="1" si="327"/>
        <v>-</v>
      </c>
      <c r="EQ178" s="27" t="str">
        <f t="shared" ca="1" si="327"/>
        <v>-</v>
      </c>
      <c r="ER178" s="27">
        <f t="shared" ca="1" si="327"/>
        <v>0</v>
      </c>
      <c r="ES178" s="27">
        <f t="shared" ca="1" si="327"/>
        <v>0</v>
      </c>
      <c r="ET178" s="34">
        <v>0</v>
      </c>
    </row>
    <row r="179" spans="1:150" outlineLevel="3">
      <c r="A179" s="31">
        <f t="shared" si="306"/>
        <v>174</v>
      </c>
      <c r="B179" s="37">
        <f t="shared" ca="1" si="342"/>
        <v>101</v>
      </c>
      <c r="C179" s="216">
        <f ca="1">4100+IF(AND(C$170&gt;=1,$CF179=TRUE),2,0)+IF(AND(C$170&gt;=2,$CA179&gt;2),4,0)+IF(AND(C$170=3,$DP179=2),1,0)</f>
        <v>4100</v>
      </c>
      <c r="D179" t="b">
        <f t="shared" ca="1" si="307"/>
        <v>0</v>
      </c>
      <c r="E179" t="b">
        <v>0</v>
      </c>
      <c r="F179" t="b">
        <f t="shared" ca="1" si="307"/>
        <v>0</v>
      </c>
      <c r="H179" s="47" t="str">
        <f ca="1">IF($CA179&lt;3,"M-M","Mat")&amp;IF($CF179=TRUE,"&amp;BBT","")&amp;IF($DX179&lt;&gt;0,"-mate EL","")&amp;IF($DM179," Aut","")&amp;IF($DN179," Win","")&amp;IF($DO179," Spr","")&amp;" Scan "&amp;$DP179&amp;" (F"&amp;3+IFERROR(1*$AP179,0)+IFERROR(1*$AQ179,0)&amp;3+IFERROR(1*$AS179,0)&amp;"N"&amp;$AX179&amp;$AY179&amp;")"</f>
        <v>Mat Spr Scan 0 (F33N43)</v>
      </c>
      <c r="I179" s="13" t="str">
        <f ca="1">IF(MATCH(H179,H$5:H179,0)=(COUNTA(H$5:H179)),"-","Dup")</f>
        <v>-</v>
      </c>
      <c r="J179" s="27" t="str">
        <f t="shared" ca="1" si="308"/>
        <v>-</v>
      </c>
      <c r="K179" s="27" t="str">
        <f t="shared" ca="1" si="308"/>
        <v>-</v>
      </c>
      <c r="L179" s="50" t="b">
        <f t="shared" ca="1" si="328"/>
        <v>1</v>
      </c>
      <c r="M179" s="27" t="str">
        <f t="shared" ca="1" si="309"/>
        <v>-</v>
      </c>
      <c r="N179" s="50" t="b">
        <f t="shared" ca="1" si="329"/>
        <v>1</v>
      </c>
      <c r="O179" s="50" t="b">
        <f t="shared" ca="1" si="329"/>
        <v>1</v>
      </c>
      <c r="P179" s="50" t="b">
        <f t="shared" ca="1" si="329"/>
        <v>1</v>
      </c>
      <c r="Q179" s="50">
        <f t="shared" ca="1" si="329"/>
        <v>0</v>
      </c>
      <c r="R179" s="50">
        <f t="shared" ca="1" si="329"/>
        <v>0</v>
      </c>
      <c r="S179" s="27" t="str">
        <f t="shared" ca="1" si="310"/>
        <v>-</v>
      </c>
      <c r="T179" s="27" t="str">
        <f t="shared" ca="1" si="310"/>
        <v>-</v>
      </c>
      <c r="U179" s="27">
        <f t="shared" ca="1" si="356"/>
        <v>1</v>
      </c>
      <c r="V179" s="27">
        <f t="shared" ca="1" si="356"/>
        <v>1</v>
      </c>
      <c r="W179" s="27">
        <f t="shared" ca="1" si="356"/>
        <v>1</v>
      </c>
      <c r="X179" s="27">
        <f t="shared" ca="1" si="356"/>
        <v>1</v>
      </c>
      <c r="Y179" s="27" t="str">
        <f t="shared" ca="1" si="356"/>
        <v>-</v>
      </c>
      <c r="Z179" s="27">
        <f t="shared" ca="1" si="356"/>
        <v>1</v>
      </c>
      <c r="AA179" s="27" t="str">
        <f t="shared" ca="1" si="356"/>
        <v>-</v>
      </c>
      <c r="AB179" s="27" t="str">
        <f t="shared" ca="1" si="356"/>
        <v>-</v>
      </c>
      <c r="AC179" s="27">
        <f t="shared" ca="1" si="356"/>
        <v>1</v>
      </c>
      <c r="AD179" s="27">
        <f t="shared" ca="1" si="356"/>
        <v>1</v>
      </c>
      <c r="AE179" s="27" t="str">
        <f t="shared" ca="1" si="356"/>
        <v>-</v>
      </c>
      <c r="AF179" s="27" t="str">
        <f t="shared" ca="1" si="356"/>
        <v>-</v>
      </c>
      <c r="AG179" s="27" t="str">
        <f t="shared" ca="1" si="356"/>
        <v>-</v>
      </c>
      <c r="AH179" s="27" t="str">
        <f t="shared" ca="1" si="356"/>
        <v>-</v>
      </c>
      <c r="AI179" s="27" t="str">
        <f t="shared" ca="1" si="357"/>
        <v>-</v>
      </c>
      <c r="AJ179" s="27" t="str">
        <f t="shared" ca="1" si="357"/>
        <v>-</v>
      </c>
      <c r="AK179" s="27" t="str">
        <f t="shared" ca="1" si="357"/>
        <v>-</v>
      </c>
      <c r="AL179" s="27" t="str">
        <f t="shared" ca="1" si="357"/>
        <v>-</v>
      </c>
      <c r="AM179" s="27" t="str">
        <f t="shared" ca="1" si="357"/>
        <v>-</v>
      </c>
      <c r="AN179" s="27" t="str">
        <f t="shared" ca="1" si="357"/>
        <v>-</v>
      </c>
      <c r="AO179" s="27" t="str">
        <f t="shared" ca="1" si="312"/>
        <v>-</v>
      </c>
      <c r="AP179" s="27" t="str">
        <f t="shared" ca="1" si="312"/>
        <v>-</v>
      </c>
      <c r="AQ179" s="27" t="str">
        <f t="shared" ca="1" si="312"/>
        <v>-</v>
      </c>
      <c r="AR179" s="27" t="str">
        <f t="shared" ca="1" si="312"/>
        <v>-</v>
      </c>
      <c r="AS179" s="27" t="str">
        <f t="shared" ca="1" si="312"/>
        <v>-</v>
      </c>
      <c r="AT179" s="27" t="str">
        <f t="shared" ca="1" si="313"/>
        <v>-</v>
      </c>
      <c r="AU179" s="27" t="str">
        <f t="shared" ca="1" si="358"/>
        <v>-</v>
      </c>
      <c r="AV179" s="27" t="str">
        <f t="shared" ca="1" si="358"/>
        <v>-</v>
      </c>
      <c r="AW179" s="27" t="str">
        <f t="shared" ca="1" si="358"/>
        <v>-</v>
      </c>
      <c r="AX179" s="50">
        <f t="shared" ca="1" si="331"/>
        <v>4</v>
      </c>
      <c r="AY179" s="50">
        <f t="shared" ca="1" si="331"/>
        <v>3</v>
      </c>
      <c r="AZ179" s="50">
        <f t="shared" ca="1" si="331"/>
        <v>0.3</v>
      </c>
      <c r="BA179" s="50">
        <f t="shared" ca="1" si="331"/>
        <v>-0.3</v>
      </c>
      <c r="BB179" s="50">
        <f t="shared" ca="1" si="331"/>
        <v>1</v>
      </c>
      <c r="BC179" s="50">
        <f t="shared" ca="1" si="331"/>
        <v>-1</v>
      </c>
      <c r="BD179" s="27" t="str">
        <f t="shared" ca="1" si="315"/>
        <v>-</v>
      </c>
      <c r="BE179" s="27" t="str">
        <f t="shared" ca="1" si="315"/>
        <v>-</v>
      </c>
      <c r="BF179" s="27" t="str">
        <f t="shared" ca="1" si="315"/>
        <v>-</v>
      </c>
      <c r="BG179" s="27" t="str">
        <f t="shared" ca="1" si="315"/>
        <v>-</v>
      </c>
      <c r="BH179" s="27">
        <f t="shared" ca="1" si="315"/>
        <v>0.3</v>
      </c>
      <c r="BI179" s="27">
        <f t="shared" ca="1" si="315"/>
        <v>0.7</v>
      </c>
      <c r="BJ179" s="27">
        <f t="shared" ca="1" si="315"/>
        <v>-0.4</v>
      </c>
      <c r="BK179" s="27">
        <f t="shared" ca="1" si="315"/>
        <v>1.5</v>
      </c>
      <c r="BL179" s="27" t="str">
        <f t="shared" ca="1" si="316"/>
        <v>-</v>
      </c>
      <c r="BM179" s="27" t="str">
        <f t="shared" ca="1" si="316"/>
        <v>-</v>
      </c>
      <c r="BN179" s="27">
        <f t="shared" ca="1" si="344"/>
        <v>12</v>
      </c>
      <c r="BO179" s="27">
        <f t="shared" ca="1" si="344"/>
        <v>12</v>
      </c>
      <c r="BP179" s="27">
        <f t="shared" ca="1" si="344"/>
        <v>144</v>
      </c>
      <c r="BQ179" s="27">
        <f t="shared" ca="1" si="344"/>
        <v>144</v>
      </c>
      <c r="BR179" s="27" t="str">
        <f t="shared" ca="1" si="344"/>
        <v>-</v>
      </c>
      <c r="BS179" s="27" t="str">
        <f t="shared" ca="1" si="344"/>
        <v>-</v>
      </c>
      <c r="BT179" s="27" t="str">
        <f t="shared" ca="1" si="344"/>
        <v>-</v>
      </c>
      <c r="BU179" s="27" t="str">
        <f t="shared" ca="1" si="344"/>
        <v>-</v>
      </c>
      <c r="BV179" s="27" t="str">
        <f t="shared" ca="1" si="344"/>
        <v>-</v>
      </c>
      <c r="BW179" s="27" t="str">
        <f t="shared" ca="1" si="344"/>
        <v>-</v>
      </c>
      <c r="BX179" s="27" t="str">
        <f t="shared" ca="1" si="344"/>
        <v>-</v>
      </c>
      <c r="BY179" s="27" t="str">
        <f t="shared" ca="1" si="344"/>
        <v>-</v>
      </c>
      <c r="BZ179" s="27" t="str">
        <f t="shared" ca="1" si="344"/>
        <v>-</v>
      </c>
      <c r="CA179" s="27">
        <f t="shared" ca="1" si="344"/>
        <v>5</v>
      </c>
      <c r="CB179" s="27" t="str">
        <f t="shared" ca="1" si="344"/>
        <v>-</v>
      </c>
      <c r="CC179" s="27" t="str">
        <f t="shared" ca="1" si="344"/>
        <v>-</v>
      </c>
      <c r="CD179" s="27" t="str">
        <f t="shared" ca="1" si="344"/>
        <v>-</v>
      </c>
      <c r="CE179" s="27" t="str">
        <f t="shared" ca="1" si="344"/>
        <v>-</v>
      </c>
      <c r="CF179" s="27" t="str">
        <f t="shared" ca="1" si="344"/>
        <v>-</v>
      </c>
      <c r="CG179" s="27" t="str">
        <f t="shared" ca="1" si="344"/>
        <v>-</v>
      </c>
      <c r="CH179" s="27">
        <f t="shared" ca="1" si="354"/>
        <v>0</v>
      </c>
      <c r="CI179" s="27" t="str">
        <f t="shared" ca="1" si="354"/>
        <v>-</v>
      </c>
      <c r="CJ179" s="27">
        <f t="shared" ca="1" si="354"/>
        <v>1</v>
      </c>
      <c r="CK179" s="27">
        <f t="shared" ca="1" si="354"/>
        <v>0</v>
      </c>
      <c r="CL179" s="27">
        <f t="shared" ca="1" si="354"/>
        <v>1</v>
      </c>
      <c r="CM179" s="27">
        <f t="shared" ca="1" si="354"/>
        <v>1</v>
      </c>
      <c r="CN179" s="27">
        <f t="shared" ca="1" si="354"/>
        <v>1</v>
      </c>
      <c r="CO179" s="27">
        <f t="shared" ca="1" si="354"/>
        <v>0</v>
      </c>
      <c r="CP179" s="27">
        <f t="shared" ca="1" si="354"/>
        <v>0</v>
      </c>
      <c r="CQ179" s="27">
        <f t="shared" ca="1" si="354"/>
        <v>0</v>
      </c>
      <c r="CR179" s="27">
        <f t="shared" ref="CR179:CX179" ca="1" si="360">OFFSET(CR$5,$B179,0)</f>
        <v>-1.29</v>
      </c>
      <c r="CS179" s="27">
        <f t="shared" ca="1" si="360"/>
        <v>0.95</v>
      </c>
      <c r="CT179" s="27">
        <f t="shared" ca="1" si="360"/>
        <v>-1.67</v>
      </c>
      <c r="CU179" s="27">
        <f t="shared" ca="1" si="360"/>
        <v>0.05</v>
      </c>
      <c r="CV179" s="27">
        <f t="shared" ca="1" si="360"/>
        <v>0.22</v>
      </c>
      <c r="CW179" s="27">
        <f t="shared" ca="1" si="360"/>
        <v>-0.37</v>
      </c>
      <c r="CX179" s="27">
        <f t="shared" ca="1" si="360"/>
        <v>0</v>
      </c>
      <c r="CY179" s="27">
        <f t="shared" ref="CY179:DA182" ca="1" si="361">OFFSET(CY$5,$B179,0)</f>
        <v>1</v>
      </c>
      <c r="CZ179" s="50">
        <f t="shared" ca="1" si="336"/>
        <v>0</v>
      </c>
      <c r="DA179" s="27">
        <f t="shared" ca="1" si="361"/>
        <v>0</v>
      </c>
      <c r="DB179" s="50">
        <f t="shared" ca="1" si="337"/>
        <v>0</v>
      </c>
      <c r="DC179" s="50">
        <f t="shared" ca="1" si="337"/>
        <v>0</v>
      </c>
      <c r="DD179" s="50">
        <f t="shared" ca="1" si="337"/>
        <v>0</v>
      </c>
      <c r="DE179" s="50">
        <f t="shared" ca="1" si="337"/>
        <v>0</v>
      </c>
      <c r="DF179" s="50">
        <f t="shared" ca="1" si="337"/>
        <v>0</v>
      </c>
      <c r="DG179" s="27" t="str">
        <f t="shared" ref="DG179:DU184" ca="1" si="362">OFFSET(DG$5,$B179,0)</f>
        <v>-</v>
      </c>
      <c r="DH179" s="27" t="str">
        <f t="shared" ca="1" si="362"/>
        <v>-</v>
      </c>
      <c r="DI179" s="27" t="str">
        <f t="shared" ca="1" si="362"/>
        <v>-</v>
      </c>
      <c r="DJ179" s="27" t="str">
        <f t="shared" ca="1" si="362"/>
        <v>-</v>
      </c>
      <c r="DK179" s="27" t="str">
        <f t="shared" ca="1" si="362"/>
        <v>-</v>
      </c>
      <c r="DL179" s="27" t="str">
        <f t="shared" ca="1" si="362"/>
        <v>-</v>
      </c>
      <c r="DM179" s="27" t="b">
        <f t="shared" ca="1" si="362"/>
        <v>0</v>
      </c>
      <c r="DN179" s="27" t="b">
        <f t="shared" ca="1" si="362"/>
        <v>0</v>
      </c>
      <c r="DO179" s="27" t="b">
        <f t="shared" ca="1" si="362"/>
        <v>1</v>
      </c>
      <c r="DP179" s="27">
        <f t="shared" ca="1" si="362"/>
        <v>0</v>
      </c>
      <c r="DQ179" s="50" t="str">
        <f t="shared" ca="1" si="338"/>
        <v>-</v>
      </c>
      <c r="DR179" s="50" t="b">
        <f t="shared" ca="1" si="338"/>
        <v>1</v>
      </c>
      <c r="DS179" s="50" t="str">
        <f t="shared" ca="1" si="338"/>
        <v>-</v>
      </c>
      <c r="DT179" s="50" t="str">
        <f t="shared" ca="1" si="338"/>
        <v>-</v>
      </c>
      <c r="DU179" s="27" t="str">
        <f t="shared" ca="1" si="355"/>
        <v>-</v>
      </c>
      <c r="DV179" s="27" t="b">
        <f t="shared" ca="1" si="359"/>
        <v>1</v>
      </c>
      <c r="DW179" s="27" t="str">
        <f t="shared" ca="1" si="359"/>
        <v>-</v>
      </c>
      <c r="DX179" s="27">
        <f t="shared" ca="1" si="359"/>
        <v>0</v>
      </c>
      <c r="DY179" s="50">
        <f t="shared" ca="1" si="339"/>
        <v>1</v>
      </c>
      <c r="DZ179" s="50">
        <f t="shared" ca="1" si="339"/>
        <v>0.5</v>
      </c>
      <c r="EA179" s="27" t="str">
        <f t="shared" ca="1" si="359"/>
        <v>-</v>
      </c>
      <c r="EB179" s="27" t="str">
        <f t="shared" ca="1" si="341"/>
        <v>-</v>
      </c>
      <c r="EC179" s="27">
        <f t="shared" ca="1" si="320"/>
        <v>1</v>
      </c>
      <c r="ED179" s="27">
        <f t="shared" ca="1" si="321"/>
        <v>0</v>
      </c>
      <c r="EE179" s="27">
        <f t="shared" ca="1" si="320"/>
        <v>1</v>
      </c>
      <c r="EF179" s="27">
        <f t="shared" ca="1" si="322"/>
        <v>1</v>
      </c>
      <c r="EG179" s="27">
        <f t="shared" ca="1" si="323"/>
        <v>0</v>
      </c>
      <c r="EH179" s="27" t="str">
        <f t="shared" ca="1" si="323"/>
        <v>-</v>
      </c>
      <c r="EI179" s="27" t="str">
        <f t="shared" ca="1" si="323"/>
        <v>-</v>
      </c>
      <c r="EJ179" s="27" t="str">
        <f t="shared" ca="1" si="323"/>
        <v>-</v>
      </c>
      <c r="EK179" s="27" t="str">
        <f t="shared" ca="1" si="324"/>
        <v>-</v>
      </c>
      <c r="EL179" s="27">
        <f t="shared" ca="1" si="325"/>
        <v>1</v>
      </c>
      <c r="EM179" s="27">
        <f t="shared" ca="1" si="325"/>
        <v>1</v>
      </c>
      <c r="EN179" s="27">
        <f t="shared" ca="1" si="325"/>
        <v>1</v>
      </c>
      <c r="EO179" s="27">
        <f t="shared" ca="1" si="326"/>
        <v>0</v>
      </c>
      <c r="EP179" s="27" t="str">
        <f t="shared" ca="1" si="327"/>
        <v>-</v>
      </c>
      <c r="EQ179" s="27" t="str">
        <f t="shared" ca="1" si="327"/>
        <v>-</v>
      </c>
      <c r="ER179" s="27">
        <f t="shared" ca="1" si="327"/>
        <v>0</v>
      </c>
      <c r="ES179" s="27">
        <f t="shared" ca="1" si="327"/>
        <v>0</v>
      </c>
      <c r="ET179" s="34">
        <v>0</v>
      </c>
    </row>
    <row r="180" spans="1:150" outlineLevel="2">
      <c r="A180" s="31">
        <f t="shared" si="306"/>
        <v>175</v>
      </c>
      <c r="B180" s="37">
        <f t="shared" ca="1" si="342"/>
        <v>105</v>
      </c>
      <c r="C180" s="216">
        <f ca="1">4100+IF(AND(C$170&gt;=1,$CF180=TRUE),2,0)+IF(AND(C$170&gt;=2,$CA180&gt;2),4,0)+IF(AND(C$170=3,$DP180=2),1,0)</f>
        <v>4100</v>
      </c>
      <c r="D180" t="b">
        <f t="shared" ca="1" si="307"/>
        <v>1</v>
      </c>
      <c r="E180" t="b">
        <v>0</v>
      </c>
      <c r="F180" t="b">
        <f t="shared" ca="1" si="307"/>
        <v>1</v>
      </c>
      <c r="H180" s="47" t="str">
        <f ca="1">IF($CA180&lt;3,"M-M","Mat")&amp;IF($CF180=TRUE,"&amp;BBT","")&amp;IF($DX180&lt;&gt;0,"-mate EL","")&amp;IF($DM180," Aut","")&amp;IF($DN180," Win","")&amp;IF($DO180," Spr","")&amp;" Scan "&amp;$DP180&amp;" (F"&amp;3+IFERROR(1*$AP180,0)+IFERROR(1*$AQ180,0)&amp;3+IFERROR(1*$AS180,0)&amp;"N"&amp;$AX180&amp;$AY180&amp;")"</f>
        <v>Mat-mate EL Aut Scan 0 (F33N43)</v>
      </c>
      <c r="I180" s="13" t="str">
        <f ca="1">IF(MATCH(H180,H$5:H180,0)=(COUNTA(H$5:H180)),"-","Dup")</f>
        <v>-</v>
      </c>
      <c r="J180" s="27" t="str">
        <f t="shared" ca="1" si="308"/>
        <v>-</v>
      </c>
      <c r="K180" s="27" t="str">
        <f t="shared" ca="1" si="308"/>
        <v>-</v>
      </c>
      <c r="L180" s="50" t="b">
        <f t="shared" ca="1" si="328"/>
        <v>1</v>
      </c>
      <c r="M180" s="27" t="str">
        <f t="shared" ca="1" si="309"/>
        <v>-</v>
      </c>
      <c r="N180" s="50" t="b">
        <f t="shared" ca="1" si="329"/>
        <v>1</v>
      </c>
      <c r="O180" s="50" t="b">
        <f t="shared" ca="1" si="329"/>
        <v>1</v>
      </c>
      <c r="P180" s="50" t="b">
        <f t="shared" ca="1" si="329"/>
        <v>1</v>
      </c>
      <c r="Q180" s="50">
        <f t="shared" ca="1" si="329"/>
        <v>0</v>
      </c>
      <c r="R180" s="50">
        <f t="shared" ca="1" si="329"/>
        <v>0</v>
      </c>
      <c r="S180" s="27" t="str">
        <f t="shared" ca="1" si="310"/>
        <v>-</v>
      </c>
      <c r="T180" s="27" t="str">
        <f t="shared" ca="1" si="310"/>
        <v>-</v>
      </c>
      <c r="U180" s="27">
        <f t="shared" ref="U180:AN180" ca="1" si="363">OFFSET(U$5,$B180,0)</f>
        <v>1</v>
      </c>
      <c r="V180" s="27">
        <f t="shared" ca="1" si="363"/>
        <v>1</v>
      </c>
      <c r="W180" s="27">
        <f t="shared" ca="1" si="363"/>
        <v>1</v>
      </c>
      <c r="X180" s="27">
        <f t="shared" ca="1" si="363"/>
        <v>1</v>
      </c>
      <c r="Y180" s="27" t="str">
        <f t="shared" ca="1" si="363"/>
        <v>-</v>
      </c>
      <c r="Z180" s="27">
        <f t="shared" ca="1" si="363"/>
        <v>1</v>
      </c>
      <c r="AA180" s="27" t="str">
        <f t="shared" ca="1" si="363"/>
        <v>-</v>
      </c>
      <c r="AB180" s="27" t="str">
        <f t="shared" ca="1" si="363"/>
        <v>-</v>
      </c>
      <c r="AC180" s="27">
        <f t="shared" ca="1" si="363"/>
        <v>1</v>
      </c>
      <c r="AD180" s="27">
        <f t="shared" ca="1" si="363"/>
        <v>1</v>
      </c>
      <c r="AE180" s="27" t="str">
        <f t="shared" ca="1" si="363"/>
        <v>-</v>
      </c>
      <c r="AF180" s="27" t="str">
        <f t="shared" ca="1" si="363"/>
        <v>-</v>
      </c>
      <c r="AG180" s="27" t="str">
        <f t="shared" ca="1" si="363"/>
        <v>-</v>
      </c>
      <c r="AH180" s="27" t="str">
        <f t="shared" ca="1" si="363"/>
        <v>-</v>
      </c>
      <c r="AI180" s="27" t="str">
        <f t="shared" ca="1" si="363"/>
        <v>-</v>
      </c>
      <c r="AJ180" s="27" t="str">
        <f t="shared" ca="1" si="363"/>
        <v>-</v>
      </c>
      <c r="AK180" s="27" t="str">
        <f t="shared" ca="1" si="363"/>
        <v>-</v>
      </c>
      <c r="AL180" s="27" t="str">
        <f t="shared" ca="1" si="363"/>
        <v>-</v>
      </c>
      <c r="AM180" s="27" t="str">
        <f t="shared" ca="1" si="363"/>
        <v>-</v>
      </c>
      <c r="AN180" s="27" t="str">
        <f t="shared" ca="1" si="363"/>
        <v>-</v>
      </c>
      <c r="AO180" s="27" t="str">
        <f t="shared" ca="1" si="312"/>
        <v>-</v>
      </c>
      <c r="AP180" s="27" t="str">
        <f t="shared" ca="1" si="312"/>
        <v>-</v>
      </c>
      <c r="AQ180" s="27" t="str">
        <f t="shared" ca="1" si="312"/>
        <v>-</v>
      </c>
      <c r="AR180" s="27" t="str">
        <f t="shared" ca="1" si="312"/>
        <v>-</v>
      </c>
      <c r="AS180" s="27" t="str">
        <f t="shared" ca="1" si="312"/>
        <v>-</v>
      </c>
      <c r="AT180" s="27" t="str">
        <f t="shared" ca="1" si="313"/>
        <v>-</v>
      </c>
      <c r="AU180" s="27" t="str">
        <f t="shared" ca="1" si="358"/>
        <v>-</v>
      </c>
      <c r="AV180" s="27" t="str">
        <f t="shared" ca="1" si="358"/>
        <v>-</v>
      </c>
      <c r="AW180" s="27" t="str">
        <f t="shared" ca="1" si="358"/>
        <v>-</v>
      </c>
      <c r="AX180" s="50">
        <f t="shared" ca="1" si="331"/>
        <v>4</v>
      </c>
      <c r="AY180" s="50">
        <f t="shared" ca="1" si="331"/>
        <v>3</v>
      </c>
      <c r="AZ180" s="50">
        <f t="shared" ca="1" si="331"/>
        <v>0.3</v>
      </c>
      <c r="BA180" s="50">
        <f t="shared" ca="1" si="331"/>
        <v>-0.3</v>
      </c>
      <c r="BB180" s="50">
        <f t="shared" ca="1" si="331"/>
        <v>1</v>
      </c>
      <c r="BC180" s="50">
        <f t="shared" ca="1" si="331"/>
        <v>-1</v>
      </c>
      <c r="BD180" s="27" t="str">
        <f t="shared" ca="1" si="315"/>
        <v>-</v>
      </c>
      <c r="BE180" s="27" t="str">
        <f t="shared" ca="1" si="315"/>
        <v>-</v>
      </c>
      <c r="BF180" s="27" t="str">
        <f t="shared" ca="1" si="315"/>
        <v>-</v>
      </c>
      <c r="BG180" s="27" t="str">
        <f t="shared" ca="1" si="315"/>
        <v>-</v>
      </c>
      <c r="BH180" s="27">
        <f t="shared" ca="1" si="315"/>
        <v>0.1</v>
      </c>
      <c r="BI180" s="27">
        <f t="shared" ca="1" si="315"/>
        <v>0.5</v>
      </c>
      <c r="BJ180" s="27">
        <f t="shared" ca="1" si="315"/>
        <v>-0.4</v>
      </c>
      <c r="BK180" s="27">
        <f t="shared" ca="1" si="315"/>
        <v>1</v>
      </c>
      <c r="BL180" s="27" t="str">
        <f t="shared" ca="1" si="316"/>
        <v>-</v>
      </c>
      <c r="BM180" s="27" t="str">
        <f t="shared" ca="1" si="316"/>
        <v>-</v>
      </c>
      <c r="BN180" s="27">
        <f t="shared" ref="BN180:CB182" ca="1" si="364">OFFSET(BN$5,$B180,0)</f>
        <v>12</v>
      </c>
      <c r="BO180" s="27">
        <f t="shared" ca="1" si="364"/>
        <v>12</v>
      </c>
      <c r="BP180" s="27">
        <f t="shared" ca="1" si="364"/>
        <v>144</v>
      </c>
      <c r="BQ180" s="27">
        <f t="shared" ca="1" si="364"/>
        <v>144</v>
      </c>
      <c r="BR180" s="27" t="str">
        <f t="shared" ca="1" si="364"/>
        <v>-</v>
      </c>
      <c r="BS180" s="27" t="str">
        <f t="shared" ca="1" si="364"/>
        <v>-</v>
      </c>
      <c r="BT180" s="27" t="str">
        <f t="shared" ca="1" si="364"/>
        <v>-</v>
      </c>
      <c r="BU180" s="27" t="str">
        <f t="shared" ca="1" si="364"/>
        <v>-</v>
      </c>
      <c r="BV180" s="27" t="str">
        <f t="shared" ca="1" si="364"/>
        <v>-</v>
      </c>
      <c r="BW180" s="27" t="str">
        <f t="shared" ca="1" si="364"/>
        <v>-</v>
      </c>
      <c r="BX180" s="27" t="str">
        <f t="shared" ca="1" si="364"/>
        <v>-</v>
      </c>
      <c r="BY180" s="27" t="str">
        <f t="shared" ca="1" si="364"/>
        <v>-</v>
      </c>
      <c r="BZ180" s="27" t="str">
        <f t="shared" ca="1" si="364"/>
        <v>-</v>
      </c>
      <c r="CA180" s="27">
        <f t="shared" ca="1" si="364"/>
        <v>5</v>
      </c>
      <c r="CB180" s="27" t="str">
        <f t="shared" ca="1" si="364"/>
        <v>-</v>
      </c>
      <c r="CC180" s="27" t="str">
        <f t="shared" ref="CC180:CF182" ca="1" si="365">OFFSET(CC$5,$B180,0)</f>
        <v>-</v>
      </c>
      <c r="CD180" s="27" t="str">
        <f t="shared" ca="1" si="365"/>
        <v>-</v>
      </c>
      <c r="CE180" s="27" t="str">
        <f t="shared" ca="1" si="365"/>
        <v>-</v>
      </c>
      <c r="CF180" s="27" t="str">
        <f t="shared" ca="1" si="365"/>
        <v>-</v>
      </c>
      <c r="CG180" s="27" t="str">
        <f ca="1">OFFSET(CG$5,$B180,0)</f>
        <v>-</v>
      </c>
      <c r="CH180" s="27">
        <f t="shared" ca="1" si="354"/>
        <v>0</v>
      </c>
      <c r="CI180" s="27" t="str">
        <f t="shared" ca="1" si="354"/>
        <v>-</v>
      </c>
      <c r="CJ180" s="27">
        <f t="shared" ca="1" si="354"/>
        <v>1</v>
      </c>
      <c r="CK180" s="27">
        <f t="shared" ca="1" si="354"/>
        <v>0</v>
      </c>
      <c r="CL180" s="27">
        <f t="shared" ca="1" si="354"/>
        <v>1</v>
      </c>
      <c r="CM180" s="27">
        <f t="shared" ca="1" si="354"/>
        <v>1</v>
      </c>
      <c r="CN180" s="27">
        <f t="shared" ca="1" si="354"/>
        <v>1</v>
      </c>
      <c r="CO180" s="27">
        <f t="shared" ca="1" si="354"/>
        <v>0</v>
      </c>
      <c r="CP180" s="27">
        <f t="shared" ca="1" si="354"/>
        <v>0</v>
      </c>
      <c r="CQ180" s="27">
        <f t="shared" ca="1" si="354"/>
        <v>0</v>
      </c>
      <c r="CR180" s="27">
        <f t="shared" ref="CR180:CX180" ca="1" si="366">OFFSET(CR$5,$B180,0)</f>
        <v>-1.29</v>
      </c>
      <c r="CS180" s="27">
        <f t="shared" ca="1" si="366"/>
        <v>0.95</v>
      </c>
      <c r="CT180" s="27">
        <f t="shared" ca="1" si="366"/>
        <v>-1.67</v>
      </c>
      <c r="CU180" s="27">
        <f t="shared" ca="1" si="366"/>
        <v>0.05</v>
      </c>
      <c r="CV180" s="27">
        <f t="shared" ca="1" si="366"/>
        <v>0.22</v>
      </c>
      <c r="CW180" s="27">
        <f t="shared" ca="1" si="366"/>
        <v>-0.37</v>
      </c>
      <c r="CX180" s="27">
        <f t="shared" ca="1" si="366"/>
        <v>0</v>
      </c>
      <c r="CY180" s="27">
        <f t="shared" ca="1" si="361"/>
        <v>1</v>
      </c>
      <c r="CZ180" s="50">
        <f t="shared" ca="1" si="336"/>
        <v>0</v>
      </c>
      <c r="DA180" s="27">
        <f t="shared" ca="1" si="361"/>
        <v>0</v>
      </c>
      <c r="DB180" s="50">
        <f t="shared" ca="1" si="337"/>
        <v>0</v>
      </c>
      <c r="DC180" s="50">
        <f t="shared" ca="1" si="337"/>
        <v>0</v>
      </c>
      <c r="DD180" s="50">
        <f t="shared" ca="1" si="337"/>
        <v>0</v>
      </c>
      <c r="DE180" s="50">
        <f t="shared" ca="1" si="337"/>
        <v>0</v>
      </c>
      <c r="DF180" s="50">
        <f t="shared" ca="1" si="337"/>
        <v>0</v>
      </c>
      <c r="DG180" s="27" t="str">
        <f t="shared" ca="1" si="362"/>
        <v>-</v>
      </c>
      <c r="DH180" s="27" t="str">
        <f t="shared" ca="1" si="362"/>
        <v>-</v>
      </c>
      <c r="DI180" s="27" t="str">
        <f t="shared" ca="1" si="362"/>
        <v>-</v>
      </c>
      <c r="DJ180" s="27" t="str">
        <f t="shared" ca="1" si="362"/>
        <v>-</v>
      </c>
      <c r="DK180" s="27" t="str">
        <f t="shared" ca="1" si="362"/>
        <v>-</v>
      </c>
      <c r="DL180" s="27" t="str">
        <f t="shared" ca="1" si="362"/>
        <v>-</v>
      </c>
      <c r="DM180" s="27" t="b">
        <f t="shared" ca="1" si="362"/>
        <v>1</v>
      </c>
      <c r="DN180" s="27" t="b">
        <f t="shared" ca="1" si="362"/>
        <v>0</v>
      </c>
      <c r="DO180" s="27" t="b">
        <f t="shared" ca="1" si="362"/>
        <v>0</v>
      </c>
      <c r="DP180" s="27">
        <f t="shared" ca="1" si="362"/>
        <v>0</v>
      </c>
      <c r="DQ180" s="50" t="str">
        <f t="shared" ca="1" si="338"/>
        <v>-</v>
      </c>
      <c r="DR180" s="50" t="b">
        <f t="shared" ca="1" si="338"/>
        <v>1</v>
      </c>
      <c r="DS180" s="50" t="str">
        <f t="shared" ca="1" si="338"/>
        <v>-</v>
      </c>
      <c r="DT180" s="50" t="str">
        <f t="shared" ca="1" si="338"/>
        <v>-</v>
      </c>
      <c r="DU180" s="27" t="str">
        <f t="shared" ca="1" si="355"/>
        <v>-</v>
      </c>
      <c r="DV180" s="27" t="b">
        <f t="shared" ca="1" si="359"/>
        <v>1</v>
      </c>
      <c r="DW180" s="27" t="str">
        <f t="shared" ca="1" si="359"/>
        <v>-</v>
      </c>
      <c r="DX180" s="27">
        <f t="shared" ca="1" si="359"/>
        <v>0.99</v>
      </c>
      <c r="DY180" s="50">
        <f t="shared" ca="1" si="339"/>
        <v>1</v>
      </c>
      <c r="DZ180" s="50">
        <f t="shared" ca="1" si="339"/>
        <v>0.5</v>
      </c>
      <c r="EA180" s="27" t="str">
        <f t="shared" ca="1" si="359"/>
        <v>-</v>
      </c>
      <c r="EB180" s="27" t="str">
        <f t="shared" ca="1" si="341"/>
        <v>-</v>
      </c>
      <c r="EC180" s="27">
        <f t="shared" ca="1" si="320"/>
        <v>1</v>
      </c>
      <c r="ED180" s="27">
        <f t="shared" ca="1" si="321"/>
        <v>0</v>
      </c>
      <c r="EE180" s="27">
        <f t="shared" ca="1" si="320"/>
        <v>1</v>
      </c>
      <c r="EF180" s="27">
        <f t="shared" ca="1" si="322"/>
        <v>1</v>
      </c>
      <c r="EG180" s="27">
        <f t="shared" ca="1" si="323"/>
        <v>0</v>
      </c>
      <c r="EH180" s="27" t="str">
        <f t="shared" ca="1" si="323"/>
        <v>-</v>
      </c>
      <c r="EI180" s="27" t="str">
        <f t="shared" ca="1" si="323"/>
        <v>-</v>
      </c>
      <c r="EJ180" s="27" t="str">
        <f t="shared" ca="1" si="323"/>
        <v>-</v>
      </c>
      <c r="EK180" s="27" t="str">
        <f t="shared" ca="1" si="324"/>
        <v>-</v>
      </c>
      <c r="EL180" s="27">
        <f t="shared" ca="1" si="325"/>
        <v>1</v>
      </c>
      <c r="EM180" s="27">
        <f t="shared" ca="1" si="325"/>
        <v>1</v>
      </c>
      <c r="EN180" s="27">
        <f t="shared" ca="1" si="325"/>
        <v>1</v>
      </c>
      <c r="EO180" s="27">
        <f t="shared" ca="1" si="326"/>
        <v>0</v>
      </c>
      <c r="EP180" s="27" t="str">
        <f t="shared" ref="EK180:ES184" ca="1" si="367">OFFSET(EP$5,$B180,0)</f>
        <v>-</v>
      </c>
      <c r="EQ180" s="27" t="str">
        <f t="shared" ca="1" si="367"/>
        <v>-</v>
      </c>
      <c r="ER180" s="27">
        <f t="shared" ca="1" si="367"/>
        <v>0</v>
      </c>
      <c r="ES180" s="27">
        <f t="shared" ca="1" si="367"/>
        <v>0</v>
      </c>
      <c r="ET180" s="34">
        <v>0</v>
      </c>
    </row>
    <row r="181" spans="1:150" outlineLevel="3">
      <c r="A181" s="31">
        <f t="shared" si="306"/>
        <v>176</v>
      </c>
      <c r="B181" s="37">
        <f t="shared" ca="1" si="342"/>
        <v>109</v>
      </c>
      <c r="C181" s="216">
        <f ca="1">4100+IF(AND(C$170&gt;=1,$CF181=TRUE),2,0)+IF(AND(C$170&gt;=2,$CA181&gt;2),4,0)+IF(AND(C$170=3,$DP181=2),1,0)</f>
        <v>4100</v>
      </c>
      <c r="D181" t="b">
        <f t="shared" ca="1" si="307"/>
        <v>1</v>
      </c>
      <c r="E181" t="b">
        <v>0</v>
      </c>
      <c r="F181" t="b">
        <f t="shared" ca="1" si="307"/>
        <v>1</v>
      </c>
      <c r="H181" s="47" t="str">
        <f ca="1">IF($CA181&lt;3,"M-M","Mat")&amp;IF($CF181=TRUE,"&amp;BBT","")&amp;IF($DX181&lt;&gt;0,"-mate EL","")&amp;IF($DM181," Aut","")&amp;IF($DN181," Win","")&amp;IF($DO181," Spr","")&amp;" Scan "&amp;$DP181&amp;" (F"&amp;3+IFERROR(1*$AP181,0)+IFERROR(1*$AQ181,0)&amp;3+IFERROR(1*$AS181,0)&amp;"N"&amp;$AX181&amp;$AY181&amp;")"</f>
        <v>Mat-mate EL Win Scan 0 (F33N43)</v>
      </c>
      <c r="I181" s="13" t="str">
        <f ca="1">IF(MATCH(H181,H$5:H181,0)=(COUNTA(H$5:H181)),"-","Dup")</f>
        <v>-</v>
      </c>
      <c r="J181" s="27" t="str">
        <f t="shared" ca="1" si="308"/>
        <v>-</v>
      </c>
      <c r="K181" s="27" t="str">
        <f t="shared" ca="1" si="308"/>
        <v>-</v>
      </c>
      <c r="L181" s="50" t="b">
        <f t="shared" ca="1" si="328"/>
        <v>1</v>
      </c>
      <c r="M181" s="27" t="str">
        <f t="shared" ca="1" si="309"/>
        <v>-</v>
      </c>
      <c r="N181" s="50" t="b">
        <f t="shared" ca="1" si="329"/>
        <v>1</v>
      </c>
      <c r="O181" s="50" t="b">
        <f t="shared" ca="1" si="329"/>
        <v>1</v>
      </c>
      <c r="P181" s="50" t="b">
        <f t="shared" ca="1" si="329"/>
        <v>1</v>
      </c>
      <c r="Q181" s="50">
        <f t="shared" ca="1" si="329"/>
        <v>0</v>
      </c>
      <c r="R181" s="50">
        <f t="shared" ca="1" si="329"/>
        <v>0</v>
      </c>
      <c r="S181" s="27" t="str">
        <f t="shared" ca="1" si="310"/>
        <v>-</v>
      </c>
      <c r="T181" s="27" t="str">
        <f t="shared" ca="1" si="310"/>
        <v>-</v>
      </c>
      <c r="U181" s="27">
        <f t="shared" ref="U181:AN182" ca="1" si="368">OFFSET(U$5,$B181,0)</f>
        <v>1</v>
      </c>
      <c r="V181" s="27">
        <f t="shared" ca="1" si="368"/>
        <v>1</v>
      </c>
      <c r="W181" s="27">
        <f t="shared" ca="1" si="368"/>
        <v>1</v>
      </c>
      <c r="X181" s="27">
        <f t="shared" ca="1" si="368"/>
        <v>1</v>
      </c>
      <c r="Y181" s="27" t="str">
        <f t="shared" ca="1" si="368"/>
        <v>-</v>
      </c>
      <c r="Z181" s="27">
        <f t="shared" ca="1" si="368"/>
        <v>1</v>
      </c>
      <c r="AA181" s="27" t="str">
        <f t="shared" ca="1" si="368"/>
        <v>-</v>
      </c>
      <c r="AB181" s="27" t="str">
        <f t="shared" ca="1" si="368"/>
        <v>-</v>
      </c>
      <c r="AC181" s="27">
        <f t="shared" ca="1" si="368"/>
        <v>1</v>
      </c>
      <c r="AD181" s="27">
        <f t="shared" ca="1" si="368"/>
        <v>1</v>
      </c>
      <c r="AE181" s="27" t="str">
        <f t="shared" ca="1" si="368"/>
        <v>-</v>
      </c>
      <c r="AF181" s="27" t="str">
        <f t="shared" ca="1" si="368"/>
        <v>-</v>
      </c>
      <c r="AG181" s="27" t="str">
        <f t="shared" ca="1" si="368"/>
        <v>-</v>
      </c>
      <c r="AH181" s="27" t="str">
        <f t="shared" ca="1" si="368"/>
        <v>-</v>
      </c>
      <c r="AI181" s="27" t="str">
        <f t="shared" ca="1" si="368"/>
        <v>-</v>
      </c>
      <c r="AJ181" s="27" t="str">
        <f t="shared" ca="1" si="368"/>
        <v>-</v>
      </c>
      <c r="AK181" s="27" t="str">
        <f t="shared" ca="1" si="368"/>
        <v>-</v>
      </c>
      <c r="AL181" s="27" t="str">
        <f t="shared" ca="1" si="368"/>
        <v>-</v>
      </c>
      <c r="AM181" s="27" t="str">
        <f t="shared" ca="1" si="368"/>
        <v>-</v>
      </c>
      <c r="AN181" s="27" t="str">
        <f t="shared" ca="1" si="368"/>
        <v>-</v>
      </c>
      <c r="AO181" s="27" t="str">
        <f t="shared" ca="1" si="312"/>
        <v>-</v>
      </c>
      <c r="AP181" s="27" t="str">
        <f t="shared" ca="1" si="312"/>
        <v>-</v>
      </c>
      <c r="AQ181" s="27" t="str">
        <f t="shared" ca="1" si="312"/>
        <v>-</v>
      </c>
      <c r="AR181" s="27" t="str">
        <f t="shared" ca="1" si="312"/>
        <v>-</v>
      </c>
      <c r="AS181" s="27" t="str">
        <f t="shared" ca="1" si="312"/>
        <v>-</v>
      </c>
      <c r="AT181" s="27" t="str">
        <f t="shared" ref="AT181:AW182" ca="1" si="369">OFFSET(AT$5,$B181,0)</f>
        <v>-</v>
      </c>
      <c r="AU181" s="27" t="str">
        <f t="shared" ca="1" si="369"/>
        <v>-</v>
      </c>
      <c r="AV181" s="27" t="str">
        <f t="shared" ca="1" si="369"/>
        <v>-</v>
      </c>
      <c r="AW181" s="27" t="str">
        <f t="shared" ca="1" si="369"/>
        <v>-</v>
      </c>
      <c r="AX181" s="50">
        <f t="shared" ca="1" si="331"/>
        <v>4</v>
      </c>
      <c r="AY181" s="50">
        <f t="shared" ca="1" si="331"/>
        <v>3</v>
      </c>
      <c r="AZ181" s="50">
        <f t="shared" ca="1" si="331"/>
        <v>0.3</v>
      </c>
      <c r="BA181" s="50">
        <f t="shared" ca="1" si="331"/>
        <v>-0.3</v>
      </c>
      <c r="BB181" s="50">
        <f t="shared" ca="1" si="331"/>
        <v>1</v>
      </c>
      <c r="BC181" s="50">
        <f t="shared" ca="1" si="331"/>
        <v>-1</v>
      </c>
      <c r="BD181" s="27" t="str">
        <f t="shared" ca="1" si="315"/>
        <v>-</v>
      </c>
      <c r="BE181" s="27" t="str">
        <f t="shared" ca="1" si="315"/>
        <v>-</v>
      </c>
      <c r="BF181" s="27" t="str">
        <f t="shared" ca="1" si="315"/>
        <v>-</v>
      </c>
      <c r="BG181" s="27" t="str">
        <f t="shared" ca="1" si="315"/>
        <v>-</v>
      </c>
      <c r="BH181" s="27">
        <f t="shared" ca="1" si="315"/>
        <v>0.3</v>
      </c>
      <c r="BI181" s="27">
        <f t="shared" ca="1" si="315"/>
        <v>0.7</v>
      </c>
      <c r="BJ181" s="27">
        <f t="shared" ca="1" si="315"/>
        <v>-0.4</v>
      </c>
      <c r="BK181" s="27">
        <f t="shared" ca="1" si="315"/>
        <v>1.5</v>
      </c>
      <c r="BL181" s="27" t="str">
        <f t="shared" ca="1" si="316"/>
        <v>-</v>
      </c>
      <c r="BM181" s="27" t="str">
        <f t="shared" ca="1" si="316"/>
        <v>-</v>
      </c>
      <c r="BN181" s="27">
        <f t="shared" ca="1" si="364"/>
        <v>12</v>
      </c>
      <c r="BO181" s="27">
        <f t="shared" ca="1" si="364"/>
        <v>12</v>
      </c>
      <c r="BP181" s="27">
        <f t="shared" ca="1" si="364"/>
        <v>144</v>
      </c>
      <c r="BQ181" s="27">
        <f t="shared" ca="1" si="364"/>
        <v>144</v>
      </c>
      <c r="BR181" s="27" t="str">
        <f t="shared" ca="1" si="364"/>
        <v>-</v>
      </c>
      <c r="BS181" s="27" t="str">
        <f t="shared" ca="1" si="364"/>
        <v>-</v>
      </c>
      <c r="BT181" s="27" t="str">
        <f t="shared" ca="1" si="364"/>
        <v>-</v>
      </c>
      <c r="BU181" s="27" t="str">
        <f t="shared" ca="1" si="364"/>
        <v>-</v>
      </c>
      <c r="BV181" s="27" t="str">
        <f t="shared" ca="1" si="364"/>
        <v>-</v>
      </c>
      <c r="BW181" s="27" t="str">
        <f t="shared" ca="1" si="364"/>
        <v>-</v>
      </c>
      <c r="BX181" s="27" t="str">
        <f t="shared" ca="1" si="364"/>
        <v>-</v>
      </c>
      <c r="BY181" s="27" t="str">
        <f t="shared" ca="1" si="364"/>
        <v>-</v>
      </c>
      <c r="BZ181" s="27" t="str">
        <f t="shared" ca="1" si="364"/>
        <v>-</v>
      </c>
      <c r="CA181" s="27">
        <f t="shared" ca="1" si="364"/>
        <v>5</v>
      </c>
      <c r="CB181" s="27" t="str">
        <f t="shared" ca="1" si="364"/>
        <v>-</v>
      </c>
      <c r="CC181" s="27" t="str">
        <f t="shared" ca="1" si="365"/>
        <v>-</v>
      </c>
      <c r="CD181" s="27" t="str">
        <f t="shared" ca="1" si="365"/>
        <v>-</v>
      </c>
      <c r="CE181" s="27" t="str">
        <f t="shared" ca="1" si="365"/>
        <v>-</v>
      </c>
      <c r="CF181" s="27" t="str">
        <f t="shared" ca="1" si="365"/>
        <v>-</v>
      </c>
      <c r="CG181" s="27" t="str">
        <f ca="1">OFFSET(CG$5,$B181,0)</f>
        <v>-</v>
      </c>
      <c r="CH181" s="27">
        <f t="shared" ca="1" si="354"/>
        <v>0</v>
      </c>
      <c r="CI181" s="27" t="str">
        <f t="shared" ca="1" si="354"/>
        <v>-</v>
      </c>
      <c r="CJ181" s="27">
        <f t="shared" ca="1" si="354"/>
        <v>1</v>
      </c>
      <c r="CK181" s="27">
        <f t="shared" ca="1" si="354"/>
        <v>0</v>
      </c>
      <c r="CL181" s="27">
        <f t="shared" ca="1" si="354"/>
        <v>1</v>
      </c>
      <c r="CM181" s="27">
        <f t="shared" ca="1" si="354"/>
        <v>1</v>
      </c>
      <c r="CN181" s="27">
        <f t="shared" ca="1" si="354"/>
        <v>1</v>
      </c>
      <c r="CO181" s="27">
        <f t="shared" ca="1" si="354"/>
        <v>0</v>
      </c>
      <c r="CP181" s="27">
        <f t="shared" ca="1" si="354"/>
        <v>0</v>
      </c>
      <c r="CQ181" s="27">
        <f t="shared" ca="1" si="354"/>
        <v>0</v>
      </c>
      <c r="CR181" s="27">
        <f t="shared" ref="CR181:DG184" ca="1" si="370">OFFSET(CR$5,$B181,0)</f>
        <v>-1.29</v>
      </c>
      <c r="CS181" s="27">
        <f t="shared" ca="1" si="370"/>
        <v>0.95</v>
      </c>
      <c r="CT181" s="27">
        <f t="shared" ca="1" si="370"/>
        <v>-1.67</v>
      </c>
      <c r="CU181" s="27">
        <f t="shared" ca="1" si="370"/>
        <v>0.05</v>
      </c>
      <c r="CV181" s="27">
        <f t="shared" ca="1" si="370"/>
        <v>0.22</v>
      </c>
      <c r="CW181" s="27">
        <f t="shared" ca="1" si="370"/>
        <v>-0.37</v>
      </c>
      <c r="CX181" s="27">
        <f t="shared" ca="1" si="370"/>
        <v>0</v>
      </c>
      <c r="CY181" s="27">
        <f t="shared" ca="1" si="361"/>
        <v>1</v>
      </c>
      <c r="CZ181" s="50">
        <f t="shared" ca="1" si="336"/>
        <v>0</v>
      </c>
      <c r="DA181" s="27">
        <f t="shared" ca="1" si="361"/>
        <v>0</v>
      </c>
      <c r="DB181" s="50">
        <f t="shared" ca="1" si="337"/>
        <v>0</v>
      </c>
      <c r="DC181" s="50">
        <f t="shared" ca="1" si="337"/>
        <v>0</v>
      </c>
      <c r="DD181" s="50">
        <f t="shared" ca="1" si="337"/>
        <v>0</v>
      </c>
      <c r="DE181" s="50">
        <f t="shared" ca="1" si="337"/>
        <v>0</v>
      </c>
      <c r="DF181" s="50">
        <f t="shared" ca="1" si="337"/>
        <v>0</v>
      </c>
      <c r="DG181" s="27" t="str">
        <f t="shared" ca="1" si="362"/>
        <v>-</v>
      </c>
      <c r="DH181" s="27" t="str">
        <f t="shared" ca="1" si="362"/>
        <v>-</v>
      </c>
      <c r="DI181" s="27" t="str">
        <f t="shared" ca="1" si="362"/>
        <v>-</v>
      </c>
      <c r="DJ181" s="27" t="str">
        <f t="shared" ca="1" si="362"/>
        <v>-</v>
      </c>
      <c r="DK181" s="27" t="str">
        <f t="shared" ca="1" si="362"/>
        <v>-</v>
      </c>
      <c r="DL181" s="27" t="str">
        <f t="shared" ca="1" si="362"/>
        <v>-</v>
      </c>
      <c r="DM181" s="27" t="b">
        <f t="shared" ca="1" si="362"/>
        <v>0</v>
      </c>
      <c r="DN181" s="27" t="b">
        <f t="shared" ca="1" si="362"/>
        <v>1</v>
      </c>
      <c r="DO181" s="27" t="b">
        <f t="shared" ca="1" si="362"/>
        <v>0</v>
      </c>
      <c r="DP181" s="27">
        <f t="shared" ca="1" si="362"/>
        <v>0</v>
      </c>
      <c r="DQ181" s="50" t="str">
        <f t="shared" ca="1" si="338"/>
        <v>-</v>
      </c>
      <c r="DR181" s="50" t="b">
        <f t="shared" ca="1" si="338"/>
        <v>1</v>
      </c>
      <c r="DS181" s="50" t="str">
        <f t="shared" ca="1" si="338"/>
        <v>-</v>
      </c>
      <c r="DT181" s="50" t="str">
        <f t="shared" ca="1" si="338"/>
        <v>-</v>
      </c>
      <c r="DU181" s="27" t="str">
        <f t="shared" ca="1" si="355"/>
        <v>-</v>
      </c>
      <c r="DV181" s="27" t="b">
        <f t="shared" ca="1" si="359"/>
        <v>1</v>
      </c>
      <c r="DW181" s="27" t="str">
        <f t="shared" ca="1" si="359"/>
        <v>-</v>
      </c>
      <c r="DX181" s="27">
        <f t="shared" ca="1" si="359"/>
        <v>0.99</v>
      </c>
      <c r="DY181" s="50">
        <f t="shared" ca="1" si="339"/>
        <v>1</v>
      </c>
      <c r="DZ181" s="50">
        <f t="shared" ca="1" si="339"/>
        <v>0.5</v>
      </c>
      <c r="EA181" s="27" t="str">
        <f t="shared" ca="1" si="359"/>
        <v>-</v>
      </c>
      <c r="EB181" s="27" t="str">
        <f t="shared" ca="1" si="341"/>
        <v>-</v>
      </c>
      <c r="EC181" s="27">
        <f t="shared" ca="1" si="320"/>
        <v>1</v>
      </c>
      <c r="ED181" s="27">
        <f t="shared" ca="1" si="321"/>
        <v>0</v>
      </c>
      <c r="EE181" s="27">
        <f t="shared" ca="1" si="320"/>
        <v>1</v>
      </c>
      <c r="EF181" s="27">
        <f t="shared" ca="1" si="322"/>
        <v>1</v>
      </c>
      <c r="EG181" s="27">
        <f t="shared" ca="1" si="323"/>
        <v>0</v>
      </c>
      <c r="EH181" s="27" t="str">
        <f t="shared" ca="1" si="323"/>
        <v>-</v>
      </c>
      <c r="EI181" s="27" t="str">
        <f t="shared" ca="1" si="323"/>
        <v>-</v>
      </c>
      <c r="EJ181" s="27" t="str">
        <f t="shared" ca="1" si="323"/>
        <v>-</v>
      </c>
      <c r="EK181" s="27" t="str">
        <f t="shared" ca="1" si="324"/>
        <v>-</v>
      </c>
      <c r="EL181" s="27">
        <f t="shared" ca="1" si="325"/>
        <v>1</v>
      </c>
      <c r="EM181" s="27">
        <f t="shared" ca="1" si="325"/>
        <v>1</v>
      </c>
      <c r="EN181" s="27">
        <f t="shared" ca="1" si="325"/>
        <v>1</v>
      </c>
      <c r="EO181" s="27">
        <f t="shared" ca="1" si="326"/>
        <v>0</v>
      </c>
      <c r="EP181" s="27" t="str">
        <f t="shared" ca="1" si="367"/>
        <v>-</v>
      </c>
      <c r="EQ181" s="27" t="str">
        <f t="shared" ca="1" si="367"/>
        <v>-</v>
      </c>
      <c r="ER181" s="27">
        <f t="shared" ca="1" si="367"/>
        <v>0</v>
      </c>
      <c r="ES181" s="27">
        <f t="shared" ca="1" si="367"/>
        <v>0</v>
      </c>
      <c r="ET181" s="34">
        <v>0</v>
      </c>
    </row>
    <row r="182" spans="1:150" outlineLevel="3">
      <c r="A182" s="31">
        <f t="shared" si="306"/>
        <v>177</v>
      </c>
      <c r="B182" s="37">
        <f t="shared" ca="1" si="342"/>
        <v>113</v>
      </c>
      <c r="C182" s="216">
        <f ca="1">4100+IF(AND(C$170&gt;=1,$CF182=TRUE),2,0)+IF(AND(C$170&gt;=2,$CA182&gt;2),4,0)+IF(AND(C$170=3,$DP182=2),1,0)</f>
        <v>4100</v>
      </c>
      <c r="D182" t="b">
        <f t="shared" ca="1" si="307"/>
        <v>1</v>
      </c>
      <c r="E182" t="b">
        <v>0</v>
      </c>
      <c r="F182" t="b">
        <f t="shared" ca="1" si="307"/>
        <v>1</v>
      </c>
      <c r="H182" s="47" t="str">
        <f ca="1">IF($CA182&lt;3,"M-M","Mat")&amp;IF($CF182=TRUE,"&amp;BBT","")&amp;IF($DX182&lt;&gt;0,"-mate EL","")&amp;IF($DM182," Aut","")&amp;IF($DN182," Win","")&amp;IF($DO182," Spr","")&amp;" Scan "&amp;$DP182&amp;" (F"&amp;3+IFERROR(1*$AP182,0)+IFERROR(1*$AQ182,0)&amp;3+IFERROR(1*$AS182,0)&amp;"N"&amp;$AX182&amp;$AY182&amp;")"</f>
        <v>Mat-mate EL Spr Scan 0 (F33N43)</v>
      </c>
      <c r="I182" s="13" t="str">
        <f ca="1">IF(MATCH(H182,H$5:H182,0)=(COUNTA(H$5:H182)),"-","Dup")</f>
        <v>-</v>
      </c>
      <c r="J182" s="27" t="str">
        <f t="shared" ca="1" si="308"/>
        <v>-</v>
      </c>
      <c r="K182" s="27" t="str">
        <f t="shared" ca="1" si="308"/>
        <v>-</v>
      </c>
      <c r="L182" s="50" t="b">
        <f t="shared" ca="1" si="328"/>
        <v>1</v>
      </c>
      <c r="M182" s="27" t="str">
        <f t="shared" ca="1" si="309"/>
        <v>-</v>
      </c>
      <c r="N182" s="50" t="b">
        <f t="shared" ca="1" si="329"/>
        <v>1</v>
      </c>
      <c r="O182" s="50" t="b">
        <f t="shared" ca="1" si="329"/>
        <v>1</v>
      </c>
      <c r="P182" s="50" t="b">
        <f t="shared" ca="1" si="329"/>
        <v>1</v>
      </c>
      <c r="Q182" s="50">
        <f t="shared" ca="1" si="329"/>
        <v>0</v>
      </c>
      <c r="R182" s="50">
        <f t="shared" ca="1" si="329"/>
        <v>0</v>
      </c>
      <c r="S182" s="27" t="str">
        <f t="shared" ca="1" si="310"/>
        <v>-</v>
      </c>
      <c r="T182" s="27" t="str">
        <f t="shared" ca="1" si="310"/>
        <v>-</v>
      </c>
      <c r="U182" s="27">
        <f t="shared" ref="U182:AJ182" ca="1" si="371">OFFSET(U$5,$B182,0)</f>
        <v>1</v>
      </c>
      <c r="V182" s="27">
        <f t="shared" ca="1" si="371"/>
        <v>1</v>
      </c>
      <c r="W182" s="27">
        <f t="shared" ca="1" si="371"/>
        <v>1</v>
      </c>
      <c r="X182" s="27">
        <f t="shared" ca="1" si="371"/>
        <v>1</v>
      </c>
      <c r="Y182" s="27" t="str">
        <f t="shared" ca="1" si="371"/>
        <v>-</v>
      </c>
      <c r="Z182" s="27">
        <f t="shared" ca="1" si="371"/>
        <v>1</v>
      </c>
      <c r="AA182" s="27" t="str">
        <f t="shared" ca="1" si="371"/>
        <v>-</v>
      </c>
      <c r="AB182" s="27" t="str">
        <f t="shared" ca="1" si="371"/>
        <v>-</v>
      </c>
      <c r="AC182" s="27">
        <f t="shared" ca="1" si="371"/>
        <v>1</v>
      </c>
      <c r="AD182" s="27">
        <f t="shared" ca="1" si="371"/>
        <v>1</v>
      </c>
      <c r="AE182" s="27" t="str">
        <f t="shared" ca="1" si="371"/>
        <v>-</v>
      </c>
      <c r="AF182" s="27" t="str">
        <f t="shared" ca="1" si="371"/>
        <v>-</v>
      </c>
      <c r="AG182" s="27" t="str">
        <f t="shared" ca="1" si="371"/>
        <v>-</v>
      </c>
      <c r="AH182" s="27" t="str">
        <f t="shared" ca="1" si="371"/>
        <v>-</v>
      </c>
      <c r="AI182" s="27" t="str">
        <f t="shared" ca="1" si="371"/>
        <v>-</v>
      </c>
      <c r="AJ182" s="27" t="str">
        <f t="shared" ca="1" si="371"/>
        <v>-</v>
      </c>
      <c r="AK182" s="27" t="str">
        <f t="shared" ca="1" si="368"/>
        <v>-</v>
      </c>
      <c r="AL182" s="27" t="str">
        <f t="shared" ca="1" si="368"/>
        <v>-</v>
      </c>
      <c r="AM182" s="27" t="str">
        <f t="shared" ca="1" si="368"/>
        <v>-</v>
      </c>
      <c r="AN182" s="27" t="str">
        <f t="shared" ca="1" si="368"/>
        <v>-</v>
      </c>
      <c r="AO182" s="27" t="str">
        <f t="shared" ca="1" si="312"/>
        <v>-</v>
      </c>
      <c r="AP182" s="27" t="str">
        <f t="shared" ca="1" si="312"/>
        <v>-</v>
      </c>
      <c r="AQ182" s="27" t="str">
        <f t="shared" ca="1" si="312"/>
        <v>-</v>
      </c>
      <c r="AR182" s="27" t="str">
        <f t="shared" ca="1" si="312"/>
        <v>-</v>
      </c>
      <c r="AS182" s="27" t="str">
        <f t="shared" ca="1" si="312"/>
        <v>-</v>
      </c>
      <c r="AT182" s="27" t="str">
        <f t="shared" ca="1" si="369"/>
        <v>-</v>
      </c>
      <c r="AU182" s="27" t="str">
        <f t="shared" ca="1" si="369"/>
        <v>-</v>
      </c>
      <c r="AV182" s="27" t="str">
        <f t="shared" ca="1" si="369"/>
        <v>-</v>
      </c>
      <c r="AW182" s="27" t="str">
        <f t="shared" ca="1" si="369"/>
        <v>-</v>
      </c>
      <c r="AX182" s="50">
        <f t="shared" ca="1" si="331"/>
        <v>4</v>
      </c>
      <c r="AY182" s="50">
        <f t="shared" ca="1" si="331"/>
        <v>3</v>
      </c>
      <c r="AZ182" s="50">
        <f t="shared" ca="1" si="331"/>
        <v>0.3</v>
      </c>
      <c r="BA182" s="50">
        <f t="shared" ca="1" si="331"/>
        <v>-0.3</v>
      </c>
      <c r="BB182" s="50">
        <f t="shared" ca="1" si="331"/>
        <v>1</v>
      </c>
      <c r="BC182" s="50">
        <f t="shared" ca="1" si="331"/>
        <v>-1</v>
      </c>
      <c r="BD182" s="27" t="str">
        <f t="shared" ca="1" si="315"/>
        <v>-</v>
      </c>
      <c r="BE182" s="27" t="str">
        <f t="shared" ca="1" si="315"/>
        <v>-</v>
      </c>
      <c r="BF182" s="27" t="str">
        <f t="shared" ca="1" si="315"/>
        <v>-</v>
      </c>
      <c r="BG182" s="27" t="str">
        <f t="shared" ca="1" si="315"/>
        <v>-</v>
      </c>
      <c r="BH182" s="27">
        <f t="shared" ca="1" si="315"/>
        <v>0.3</v>
      </c>
      <c r="BI182" s="27">
        <f t="shared" ca="1" si="315"/>
        <v>0.7</v>
      </c>
      <c r="BJ182" s="27">
        <f t="shared" ca="1" si="315"/>
        <v>-0.4</v>
      </c>
      <c r="BK182" s="27">
        <f t="shared" ca="1" si="315"/>
        <v>1.5</v>
      </c>
      <c r="BL182" s="27" t="str">
        <f t="shared" ca="1" si="316"/>
        <v>-</v>
      </c>
      <c r="BM182" s="27" t="str">
        <f t="shared" ca="1" si="316"/>
        <v>-</v>
      </c>
      <c r="BN182" s="27">
        <f t="shared" ca="1" si="364"/>
        <v>12</v>
      </c>
      <c r="BO182" s="27">
        <f t="shared" ca="1" si="364"/>
        <v>12</v>
      </c>
      <c r="BP182" s="27">
        <f t="shared" ca="1" si="364"/>
        <v>144</v>
      </c>
      <c r="BQ182" s="27">
        <f t="shared" ca="1" si="364"/>
        <v>144</v>
      </c>
      <c r="BR182" s="27" t="str">
        <f t="shared" ca="1" si="364"/>
        <v>-</v>
      </c>
      <c r="BS182" s="27" t="str">
        <f t="shared" ca="1" si="364"/>
        <v>-</v>
      </c>
      <c r="BT182" s="27" t="str">
        <f t="shared" ca="1" si="364"/>
        <v>-</v>
      </c>
      <c r="BU182" s="27" t="str">
        <f t="shared" ca="1" si="364"/>
        <v>-</v>
      </c>
      <c r="BV182" s="27" t="str">
        <f t="shared" ca="1" si="364"/>
        <v>-</v>
      </c>
      <c r="BW182" s="27" t="str">
        <f t="shared" ca="1" si="364"/>
        <v>-</v>
      </c>
      <c r="BX182" s="27" t="str">
        <f t="shared" ca="1" si="364"/>
        <v>-</v>
      </c>
      <c r="BY182" s="27" t="str">
        <f t="shared" ca="1" si="364"/>
        <v>-</v>
      </c>
      <c r="BZ182" s="27" t="str">
        <f t="shared" ca="1" si="364"/>
        <v>-</v>
      </c>
      <c r="CA182" s="27">
        <f t="shared" ca="1" si="364"/>
        <v>5</v>
      </c>
      <c r="CB182" s="27" t="str">
        <f t="shared" ca="1" si="364"/>
        <v>-</v>
      </c>
      <c r="CC182" s="27" t="str">
        <f t="shared" ca="1" si="365"/>
        <v>-</v>
      </c>
      <c r="CD182" s="27" t="str">
        <f t="shared" ca="1" si="365"/>
        <v>-</v>
      </c>
      <c r="CE182" s="27" t="str">
        <f t="shared" ca="1" si="365"/>
        <v>-</v>
      </c>
      <c r="CF182" s="27" t="str">
        <f t="shared" ca="1" si="365"/>
        <v>-</v>
      </c>
      <c r="CG182" s="27" t="str">
        <f ca="1">OFFSET(CG$5,$B182,0)</f>
        <v>-</v>
      </c>
      <c r="CH182" s="27">
        <f t="shared" ca="1" si="354"/>
        <v>0</v>
      </c>
      <c r="CI182" s="27" t="str">
        <f t="shared" ca="1" si="354"/>
        <v>-</v>
      </c>
      <c r="CJ182" s="27">
        <f t="shared" ca="1" si="354"/>
        <v>1</v>
      </c>
      <c r="CK182" s="27">
        <f t="shared" ca="1" si="354"/>
        <v>0</v>
      </c>
      <c r="CL182" s="27">
        <f t="shared" ca="1" si="354"/>
        <v>1</v>
      </c>
      <c r="CM182" s="27">
        <f t="shared" ca="1" si="354"/>
        <v>1</v>
      </c>
      <c r="CN182" s="27">
        <f t="shared" ca="1" si="354"/>
        <v>1</v>
      </c>
      <c r="CO182" s="27">
        <f t="shared" ca="1" si="354"/>
        <v>0</v>
      </c>
      <c r="CP182" s="27">
        <f t="shared" ca="1" si="354"/>
        <v>0</v>
      </c>
      <c r="CQ182" s="27">
        <f t="shared" ca="1" si="354"/>
        <v>0</v>
      </c>
      <c r="CR182" s="27">
        <f t="shared" ca="1" si="370"/>
        <v>-1.29</v>
      </c>
      <c r="CS182" s="27">
        <f t="shared" ca="1" si="370"/>
        <v>0.95</v>
      </c>
      <c r="CT182" s="27">
        <f t="shared" ca="1" si="370"/>
        <v>-1.67</v>
      </c>
      <c r="CU182" s="27">
        <f t="shared" ca="1" si="370"/>
        <v>0.05</v>
      </c>
      <c r="CV182" s="27">
        <f t="shared" ca="1" si="370"/>
        <v>0.22</v>
      </c>
      <c r="CW182" s="27">
        <f t="shared" ca="1" si="370"/>
        <v>-0.37</v>
      </c>
      <c r="CX182" s="27">
        <f t="shared" ca="1" si="370"/>
        <v>0</v>
      </c>
      <c r="CY182" s="27">
        <f t="shared" ca="1" si="361"/>
        <v>1</v>
      </c>
      <c r="CZ182" s="50">
        <f t="shared" ca="1" si="336"/>
        <v>0</v>
      </c>
      <c r="DA182" s="27">
        <f t="shared" ca="1" si="361"/>
        <v>0</v>
      </c>
      <c r="DB182" s="50">
        <f t="shared" ca="1" si="337"/>
        <v>0</v>
      </c>
      <c r="DC182" s="50">
        <f t="shared" ca="1" si="337"/>
        <v>0</v>
      </c>
      <c r="DD182" s="50">
        <f t="shared" ca="1" si="337"/>
        <v>0</v>
      </c>
      <c r="DE182" s="50">
        <f t="shared" ca="1" si="337"/>
        <v>0</v>
      </c>
      <c r="DF182" s="50">
        <f t="shared" ca="1" si="337"/>
        <v>0</v>
      </c>
      <c r="DG182" s="27" t="str">
        <f t="shared" ca="1" si="362"/>
        <v>-</v>
      </c>
      <c r="DH182" s="27" t="str">
        <f t="shared" ca="1" si="362"/>
        <v>-</v>
      </c>
      <c r="DI182" s="27" t="str">
        <f t="shared" ca="1" si="362"/>
        <v>-</v>
      </c>
      <c r="DJ182" s="27" t="str">
        <f t="shared" ca="1" si="362"/>
        <v>-</v>
      </c>
      <c r="DK182" s="27" t="str">
        <f t="shared" ca="1" si="362"/>
        <v>-</v>
      </c>
      <c r="DL182" s="27" t="str">
        <f t="shared" ca="1" si="362"/>
        <v>-</v>
      </c>
      <c r="DM182" s="27" t="b">
        <f t="shared" ca="1" si="362"/>
        <v>0</v>
      </c>
      <c r="DN182" s="27" t="b">
        <f t="shared" ca="1" si="362"/>
        <v>0</v>
      </c>
      <c r="DO182" s="27" t="b">
        <f t="shared" ca="1" si="362"/>
        <v>1</v>
      </c>
      <c r="DP182" s="27">
        <f t="shared" ca="1" si="362"/>
        <v>0</v>
      </c>
      <c r="DQ182" s="50" t="str">
        <f t="shared" ca="1" si="338"/>
        <v>-</v>
      </c>
      <c r="DR182" s="50" t="b">
        <f t="shared" ca="1" si="338"/>
        <v>1</v>
      </c>
      <c r="DS182" s="50" t="str">
        <f t="shared" ca="1" si="338"/>
        <v>-</v>
      </c>
      <c r="DT182" s="50" t="str">
        <f t="shared" ca="1" si="338"/>
        <v>-</v>
      </c>
      <c r="DU182" s="27" t="str">
        <f t="shared" ca="1" si="355"/>
        <v>-</v>
      </c>
      <c r="DV182" s="27" t="b">
        <f t="shared" ref="DV182:ER184" ca="1" si="372">OFFSET(DV$5,$B182,0)</f>
        <v>1</v>
      </c>
      <c r="DW182" s="27" t="str">
        <f t="shared" ca="1" si="372"/>
        <v>-</v>
      </c>
      <c r="DX182" s="27">
        <f t="shared" ca="1" si="372"/>
        <v>0.99</v>
      </c>
      <c r="DY182" s="50">
        <f t="shared" ca="1" si="339"/>
        <v>1</v>
      </c>
      <c r="DZ182" s="50">
        <f t="shared" ca="1" si="339"/>
        <v>0.5</v>
      </c>
      <c r="EA182" s="27" t="str">
        <f t="shared" ca="1" si="372"/>
        <v>-</v>
      </c>
      <c r="EB182" s="27" t="str">
        <f t="shared" ca="1" si="372"/>
        <v>-</v>
      </c>
      <c r="EC182" s="27">
        <f t="shared" ca="1" si="320"/>
        <v>1</v>
      </c>
      <c r="ED182" s="27">
        <f t="shared" ca="1" si="372"/>
        <v>0</v>
      </c>
      <c r="EE182" s="27">
        <f t="shared" ca="1" si="320"/>
        <v>1</v>
      </c>
      <c r="EF182" s="27">
        <f t="shared" ca="1" si="322"/>
        <v>1</v>
      </c>
      <c r="EG182" s="27">
        <f t="shared" ca="1" si="372"/>
        <v>0</v>
      </c>
      <c r="EH182" s="27" t="str">
        <f ca="1">OFFSET(EH$5,$B182,0)</f>
        <v>-</v>
      </c>
      <c r="EI182" s="27" t="str">
        <f ca="1">OFFSET(EI$5,$B182,0)</f>
        <v>-</v>
      </c>
      <c r="EJ182" s="27" t="str">
        <f ca="1">OFFSET(EJ$5,$B182,0)</f>
        <v>-</v>
      </c>
      <c r="EK182" s="27" t="str">
        <f t="shared" ca="1" si="324"/>
        <v>-</v>
      </c>
      <c r="EL182" s="27">
        <f t="shared" ca="1" si="372"/>
        <v>1</v>
      </c>
      <c r="EM182" s="27">
        <f t="shared" ca="1" si="372"/>
        <v>1</v>
      </c>
      <c r="EN182" s="27">
        <f t="shared" ca="1" si="372"/>
        <v>1</v>
      </c>
      <c r="EO182" s="27">
        <f t="shared" ca="1" si="326"/>
        <v>0</v>
      </c>
      <c r="EP182" s="27" t="str">
        <f t="shared" ca="1" si="372"/>
        <v>-</v>
      </c>
      <c r="EQ182" s="27" t="str">
        <f t="shared" ca="1" si="372"/>
        <v>-</v>
      </c>
      <c r="ER182" s="27">
        <f t="shared" ca="1" si="372"/>
        <v>0</v>
      </c>
      <c r="ES182" s="27">
        <f t="shared" ca="1" si="367"/>
        <v>0</v>
      </c>
      <c r="ET182" s="34">
        <v>0</v>
      </c>
    </row>
    <row r="183" spans="1:150" outlineLevel="3">
      <c r="A183" s="31">
        <f t="shared" si="306"/>
        <v>178</v>
      </c>
      <c r="B183" s="37">
        <f>$A174</f>
        <v>169</v>
      </c>
      <c r="C183" s="45">
        <f ca="1">C171</f>
        <v>4100</v>
      </c>
      <c r="D183" s="45" t="b">
        <f>($C$170&lt;&gt;0)</f>
        <v>0</v>
      </c>
      <c r="E183" t="b">
        <f t="shared" ref="E183:E184" ca="1" si="373">OFFSET(E$5,$B183,0)</f>
        <v>0</v>
      </c>
      <c r="F183" s="45" t="b">
        <f>($C$170&lt;&gt;0)</f>
        <v>0</v>
      </c>
      <c r="H183" s="47" t="str">
        <f ca="1">"BBT to include in Exp"&amp;$C183&amp;"-1 report"</f>
        <v>BBT to include in Exp4100-1 report</v>
      </c>
      <c r="I183" s="13" t="str">
        <f ca="1">IF(MATCH(H183,H$5:H183,0)=(COUNTA(H$5:H183)),"-","Dup")</f>
        <v>-</v>
      </c>
      <c r="J183" s="27" t="str">
        <f t="shared" ca="1" si="308"/>
        <v>-</v>
      </c>
      <c r="K183" s="27" t="str">
        <f t="shared" ca="1" si="308"/>
        <v>-</v>
      </c>
      <c r="L183" s="27" t="b">
        <f t="shared" ref="L183:BM184" ca="1" si="374">OFFSET(L$5,$B183,0)</f>
        <v>1</v>
      </c>
      <c r="M183" s="27" t="str">
        <f t="shared" ca="1" si="374"/>
        <v>-</v>
      </c>
      <c r="N183" s="27" t="b">
        <f t="shared" ca="1" si="374"/>
        <v>1</v>
      </c>
      <c r="O183" s="27" t="b">
        <f t="shared" ca="1" si="374"/>
        <v>1</v>
      </c>
      <c r="P183" s="27" t="b">
        <f t="shared" ca="1" si="374"/>
        <v>1</v>
      </c>
      <c r="Q183" s="27">
        <f t="shared" ca="1" si="374"/>
        <v>0</v>
      </c>
      <c r="R183" s="27">
        <f t="shared" ca="1" si="374"/>
        <v>0</v>
      </c>
      <c r="S183" s="27" t="str">
        <f t="shared" ca="1" si="374"/>
        <v>-</v>
      </c>
      <c r="T183" s="27" t="str">
        <f t="shared" ca="1" si="374"/>
        <v>-</v>
      </c>
      <c r="U183" s="27" t="str">
        <f t="shared" ca="1" si="374"/>
        <v>-</v>
      </c>
      <c r="V183" s="27">
        <f t="shared" ca="1" si="374"/>
        <v>1</v>
      </c>
      <c r="W183" s="27">
        <f t="shared" ca="1" si="374"/>
        <v>1</v>
      </c>
      <c r="X183" s="27" t="str">
        <f t="shared" ca="1" si="374"/>
        <v>-</v>
      </c>
      <c r="Y183" s="27" t="str">
        <f t="shared" ca="1" si="374"/>
        <v>-</v>
      </c>
      <c r="Z183" s="27" t="str">
        <f t="shared" ca="1" si="374"/>
        <v>-</v>
      </c>
      <c r="AA183" s="27" t="str">
        <f t="shared" ca="1" si="374"/>
        <v>-</v>
      </c>
      <c r="AB183" s="27" t="str">
        <f t="shared" ca="1" si="374"/>
        <v>-</v>
      </c>
      <c r="AC183" s="27">
        <f t="shared" ca="1" si="374"/>
        <v>1</v>
      </c>
      <c r="AD183" s="27" t="str">
        <f t="shared" ca="1" si="374"/>
        <v>-</v>
      </c>
      <c r="AE183" s="27" t="str">
        <f t="shared" ca="1" si="374"/>
        <v>-</v>
      </c>
      <c r="AF183" s="27" t="str">
        <f t="shared" ca="1" si="374"/>
        <v>-</v>
      </c>
      <c r="AG183" s="27" t="str">
        <f t="shared" ca="1" si="374"/>
        <v>-</v>
      </c>
      <c r="AH183" s="27" t="str">
        <f t="shared" ca="1" si="374"/>
        <v>-</v>
      </c>
      <c r="AI183" s="27" t="str">
        <f t="shared" ca="1" si="374"/>
        <v>-</v>
      </c>
      <c r="AJ183" s="27" t="str">
        <f t="shared" ca="1" si="374"/>
        <v>-</v>
      </c>
      <c r="AK183" s="27" t="str">
        <f t="shared" ca="1" si="374"/>
        <v>-</v>
      </c>
      <c r="AL183" s="27" t="str">
        <f t="shared" ca="1" si="374"/>
        <v>-</v>
      </c>
      <c r="AM183" s="27" t="str">
        <f t="shared" ca="1" si="374"/>
        <v>-</v>
      </c>
      <c r="AN183" s="27" t="str">
        <f t="shared" ca="1" si="374"/>
        <v>-</v>
      </c>
      <c r="AO183" s="27" t="str">
        <f t="shared" ca="1" si="374"/>
        <v>-</v>
      </c>
      <c r="AP183" s="27" t="str">
        <f t="shared" ca="1" si="374"/>
        <v>-</v>
      </c>
      <c r="AQ183" s="27" t="str">
        <f t="shared" ca="1" si="374"/>
        <v>-</v>
      </c>
      <c r="AR183" s="27" t="str">
        <f t="shared" ca="1" si="374"/>
        <v>-</v>
      </c>
      <c r="AS183" s="27" t="str">
        <f t="shared" ca="1" si="374"/>
        <v>-</v>
      </c>
      <c r="AT183" s="27" t="str">
        <f t="shared" ca="1" si="374"/>
        <v>-</v>
      </c>
      <c r="AU183" s="27" t="str">
        <f t="shared" ca="1" si="374"/>
        <v>-</v>
      </c>
      <c r="AV183" s="27" t="str">
        <f t="shared" ca="1" si="374"/>
        <v>-</v>
      </c>
      <c r="AW183" s="27" t="str">
        <f t="shared" ca="1" si="374"/>
        <v>-</v>
      </c>
      <c r="AX183" s="26">
        <v>1</v>
      </c>
      <c r="AY183" s="26">
        <v>1</v>
      </c>
      <c r="AZ183" s="27">
        <f t="shared" ca="1" si="374"/>
        <v>0.3</v>
      </c>
      <c r="BA183" s="27">
        <f t="shared" ca="1" si="374"/>
        <v>-0.3</v>
      </c>
      <c r="BB183" s="27">
        <f t="shared" ca="1" si="374"/>
        <v>1</v>
      </c>
      <c r="BC183" s="27">
        <f t="shared" ca="1" si="374"/>
        <v>-1</v>
      </c>
      <c r="BD183" s="27" t="str">
        <f t="shared" ca="1" si="374"/>
        <v>-</v>
      </c>
      <c r="BE183" s="27" t="str">
        <f t="shared" ca="1" si="374"/>
        <v>-</v>
      </c>
      <c r="BF183" s="27" t="str">
        <f t="shared" ca="1" si="374"/>
        <v>-</v>
      </c>
      <c r="BG183" s="27" t="str">
        <f t="shared" ca="1" si="374"/>
        <v>-</v>
      </c>
      <c r="BH183" s="27">
        <f t="shared" ca="1" si="374"/>
        <v>0.3</v>
      </c>
      <c r="BI183" s="27">
        <f t="shared" ca="1" si="374"/>
        <v>0.7</v>
      </c>
      <c r="BJ183" s="27">
        <f t="shared" ca="1" si="374"/>
        <v>-0.2</v>
      </c>
      <c r="BK183" s="27">
        <f t="shared" ca="1" si="374"/>
        <v>1.4</v>
      </c>
      <c r="BL183" s="27" t="str">
        <f t="shared" ca="1" si="374"/>
        <v>-</v>
      </c>
      <c r="BM183" s="27" t="str">
        <f t="shared" ca="1" si="374"/>
        <v>-</v>
      </c>
      <c r="BN183" s="27">
        <f t="shared" ref="BN183:CM184" ca="1" si="375">OFFSET(BN$5,$B183,0)</f>
        <v>0</v>
      </c>
      <c r="BO183" s="27">
        <f t="shared" ca="1" si="375"/>
        <v>0</v>
      </c>
      <c r="BP183" s="27">
        <f t="shared" ca="1" si="375"/>
        <v>0</v>
      </c>
      <c r="BQ183" s="27">
        <f t="shared" ca="1" si="375"/>
        <v>0</v>
      </c>
      <c r="BR183" s="27" t="str">
        <f t="shared" ca="1" si="375"/>
        <v>-</v>
      </c>
      <c r="BS183" s="27" t="str">
        <f t="shared" ca="1" si="375"/>
        <v>-</v>
      </c>
      <c r="BT183" s="27" t="str">
        <f t="shared" ca="1" si="375"/>
        <v>-</v>
      </c>
      <c r="BU183" s="27" t="str">
        <f t="shared" ca="1" si="375"/>
        <v>-</v>
      </c>
      <c r="BV183" s="27" t="str">
        <f t="shared" ca="1" si="375"/>
        <v>-</v>
      </c>
      <c r="BW183" s="27" t="str">
        <f t="shared" ca="1" si="375"/>
        <v>-</v>
      </c>
      <c r="BX183" s="27" t="str">
        <f t="shared" ca="1" si="375"/>
        <v>-</v>
      </c>
      <c r="BY183" s="27" t="str">
        <f t="shared" ca="1" si="375"/>
        <v>-</v>
      </c>
      <c r="BZ183" s="27" t="str">
        <f t="shared" ca="1" si="375"/>
        <v>-</v>
      </c>
      <c r="CA183" s="27">
        <f t="shared" ca="1" si="375"/>
        <v>2</v>
      </c>
      <c r="CB183" s="27" t="str">
        <f t="shared" ca="1" si="375"/>
        <v>-</v>
      </c>
      <c r="CC183" s="27" t="str">
        <f t="shared" ca="1" si="375"/>
        <v>-</v>
      </c>
      <c r="CD183" s="27" t="str">
        <f t="shared" ca="1" si="375"/>
        <v>-</v>
      </c>
      <c r="CE183" s="27" t="str">
        <f t="shared" ca="1" si="375"/>
        <v>-</v>
      </c>
      <c r="CF183" s="27" t="b">
        <f t="shared" ca="1" si="375"/>
        <v>1</v>
      </c>
      <c r="CG183" s="27" t="str">
        <f t="shared" ca="1" si="375"/>
        <v>-</v>
      </c>
      <c r="CH183" s="27">
        <f t="shared" ca="1" si="375"/>
        <v>0</v>
      </c>
      <c r="CI183" s="27" t="str">
        <f t="shared" ca="1" si="375"/>
        <v>-</v>
      </c>
      <c r="CJ183" s="27">
        <f t="shared" ca="1" si="375"/>
        <v>1</v>
      </c>
      <c r="CK183" s="27">
        <f t="shared" ca="1" si="375"/>
        <v>0</v>
      </c>
      <c r="CL183" s="27">
        <f t="shared" ca="1" si="375"/>
        <v>1</v>
      </c>
      <c r="CM183" s="27">
        <f t="shared" ca="1" si="375"/>
        <v>1</v>
      </c>
      <c r="CN183" s="27">
        <f t="shared" ca="1" si="354"/>
        <v>1</v>
      </c>
      <c r="CO183" s="27">
        <f t="shared" ca="1" si="354"/>
        <v>0</v>
      </c>
      <c r="CP183" s="27">
        <f t="shared" ca="1" si="354"/>
        <v>0</v>
      </c>
      <c r="CQ183" s="27">
        <f t="shared" ca="1" si="354"/>
        <v>0</v>
      </c>
      <c r="CR183" s="27">
        <f t="shared" ca="1" si="354"/>
        <v>-0.04</v>
      </c>
      <c r="CS183" s="27">
        <f t="shared" ca="1" si="354"/>
        <v>0.96</v>
      </c>
      <c r="CT183" s="27">
        <f t="shared" ca="1" si="354"/>
        <v>1.8</v>
      </c>
      <c r="CU183" s="27">
        <f t="shared" ca="1" si="354"/>
        <v>0.64</v>
      </c>
      <c r="CV183" s="27">
        <f t="shared" ca="1" si="354"/>
        <v>0.21</v>
      </c>
      <c r="CW183" s="27">
        <f t="shared" ca="1" si="354"/>
        <v>0.19</v>
      </c>
      <c r="CX183" s="27">
        <f t="shared" ca="1" si="370"/>
        <v>0</v>
      </c>
      <c r="CY183" s="27">
        <f t="shared" ca="1" si="370"/>
        <v>1</v>
      </c>
      <c r="CZ183" s="27">
        <f t="shared" ca="1" si="370"/>
        <v>0</v>
      </c>
      <c r="DA183" s="27">
        <f t="shared" ca="1" si="370"/>
        <v>0</v>
      </c>
      <c r="DB183" s="27">
        <f t="shared" ca="1" si="370"/>
        <v>0</v>
      </c>
      <c r="DC183" s="27">
        <f t="shared" ca="1" si="370"/>
        <v>0</v>
      </c>
      <c r="DD183" s="27">
        <f t="shared" ca="1" si="370"/>
        <v>0</v>
      </c>
      <c r="DE183" s="27">
        <f t="shared" ca="1" si="370"/>
        <v>0</v>
      </c>
      <c r="DF183" s="27">
        <f t="shared" ca="1" si="370"/>
        <v>0</v>
      </c>
      <c r="DG183" s="27" t="str">
        <f t="shared" ca="1" si="370"/>
        <v>-</v>
      </c>
      <c r="DH183" s="27" t="str">
        <f t="shared" ca="1" si="362"/>
        <v>-</v>
      </c>
      <c r="DI183" s="27" t="str">
        <f t="shared" ca="1" si="362"/>
        <v>-</v>
      </c>
      <c r="DJ183" s="27" t="str">
        <f t="shared" ca="1" si="362"/>
        <v>-</v>
      </c>
      <c r="DK183" s="27" t="str">
        <f t="shared" ca="1" si="362"/>
        <v>-</v>
      </c>
      <c r="DL183" s="27" t="str">
        <f t="shared" ca="1" si="362"/>
        <v>-</v>
      </c>
      <c r="DM183" s="27" t="b">
        <f t="shared" ca="1" si="362"/>
        <v>1</v>
      </c>
      <c r="DN183" s="27" t="b">
        <f t="shared" ca="1" si="362"/>
        <v>0</v>
      </c>
      <c r="DO183" s="27" t="b">
        <f t="shared" ca="1" si="362"/>
        <v>0</v>
      </c>
      <c r="DP183" s="27">
        <f t="shared" ca="1" si="362"/>
        <v>0</v>
      </c>
      <c r="DQ183" s="27" t="str">
        <f t="shared" ca="1" si="362"/>
        <v>-</v>
      </c>
      <c r="DR183" s="27" t="b">
        <f t="shared" ca="1" si="362"/>
        <v>1</v>
      </c>
      <c r="DS183" s="27" t="str">
        <f t="shared" ca="1" si="362"/>
        <v>-</v>
      </c>
      <c r="DT183" s="27" t="str">
        <f t="shared" ca="1" si="362"/>
        <v>-</v>
      </c>
      <c r="DU183" s="27" t="b">
        <f t="shared" ca="1" si="362"/>
        <v>1</v>
      </c>
      <c r="DV183" s="27" t="b">
        <f t="shared" ca="1" si="372"/>
        <v>1</v>
      </c>
      <c r="DW183" s="27" t="str">
        <f t="shared" ca="1" si="372"/>
        <v>-</v>
      </c>
      <c r="DX183" s="27">
        <f t="shared" ca="1" si="372"/>
        <v>0</v>
      </c>
      <c r="DY183" s="27">
        <f t="shared" ca="1" si="372"/>
        <v>1</v>
      </c>
      <c r="DZ183" s="27">
        <f t="shared" ca="1" si="372"/>
        <v>0.5</v>
      </c>
      <c r="EA183" s="27">
        <f t="shared" ca="1" si="372"/>
        <v>500</v>
      </c>
      <c r="EB183" s="27">
        <f t="shared" ca="1" si="372"/>
        <v>500</v>
      </c>
      <c r="EC183" s="27">
        <f t="shared" ca="1" si="372"/>
        <v>1</v>
      </c>
      <c r="ED183" s="27">
        <f t="shared" ca="1" si="372"/>
        <v>0</v>
      </c>
      <c r="EE183" s="27">
        <f t="shared" ca="1" si="372"/>
        <v>1</v>
      </c>
      <c r="EF183" s="27">
        <f t="shared" ca="1" si="372"/>
        <v>1</v>
      </c>
      <c r="EG183" s="27">
        <f t="shared" ca="1" si="372"/>
        <v>0</v>
      </c>
      <c r="EH183" s="27" t="str">
        <f t="shared" ca="1" si="372"/>
        <v>-</v>
      </c>
      <c r="EI183" s="27" t="str">
        <f t="shared" ca="1" si="372"/>
        <v>-</v>
      </c>
      <c r="EJ183" s="27" t="str">
        <f t="shared" ca="1" si="372"/>
        <v>-</v>
      </c>
      <c r="EK183" s="27" t="str">
        <f t="shared" ca="1" si="324"/>
        <v>-</v>
      </c>
      <c r="EL183" s="27">
        <f t="shared" ca="1" si="324"/>
        <v>1</v>
      </c>
      <c r="EM183" s="27">
        <f t="shared" ca="1" si="324"/>
        <v>1</v>
      </c>
      <c r="EN183" s="27">
        <f t="shared" ca="1" si="324"/>
        <v>1</v>
      </c>
      <c r="EO183" s="27">
        <f t="shared" ca="1" si="324"/>
        <v>0</v>
      </c>
      <c r="EP183" s="27" t="str">
        <f t="shared" ca="1" si="324"/>
        <v>-</v>
      </c>
      <c r="EQ183" s="27" t="str">
        <f t="shared" ca="1" si="372"/>
        <v>-</v>
      </c>
      <c r="ER183" s="27">
        <f t="shared" ca="1" si="372"/>
        <v>0</v>
      </c>
      <c r="ES183" s="27">
        <f t="shared" ca="1" si="367"/>
        <v>0</v>
      </c>
      <c r="ET183" s="34">
        <v>0</v>
      </c>
    </row>
    <row r="184" spans="1:150" outlineLevel="3">
      <c r="A184" s="31">
        <f t="shared" si="306"/>
        <v>179</v>
      </c>
      <c r="B184" s="37">
        <f>$A174</f>
        <v>169</v>
      </c>
      <c r="C184" s="45">
        <f ca="1">C180</f>
        <v>4100</v>
      </c>
      <c r="D184" s="45" t="b">
        <f>($C$170&lt;&gt;0)</f>
        <v>0</v>
      </c>
      <c r="E184" t="b">
        <f t="shared" ca="1" si="373"/>
        <v>0</v>
      </c>
      <c r="F184" s="45" t="b">
        <f>($C$170&lt;&gt;0)</f>
        <v>0</v>
      </c>
      <c r="H184" s="47" t="str">
        <f ca="1">"BBT to include in Exp"&amp;$C184&amp;"-2 report"</f>
        <v>BBT to include in Exp4100-2 report</v>
      </c>
      <c r="I184" s="13" t="str">
        <f ca="1">IF(MATCH(H184,H$5:H184,0)=(COUNTA(H$5:H184)),"-","Dup")</f>
        <v>-</v>
      </c>
      <c r="J184" s="27" t="str">
        <f t="shared" ca="1" si="308"/>
        <v>-</v>
      </c>
      <c r="K184" s="27" t="str">
        <f t="shared" ca="1" si="308"/>
        <v>-</v>
      </c>
      <c r="L184" s="27" t="b">
        <f t="shared" ca="1" si="374"/>
        <v>1</v>
      </c>
      <c r="M184" s="27" t="str">
        <f t="shared" ca="1" si="374"/>
        <v>-</v>
      </c>
      <c r="N184" s="27" t="b">
        <f t="shared" ca="1" si="374"/>
        <v>1</v>
      </c>
      <c r="O184" s="27" t="b">
        <f t="shared" ca="1" si="374"/>
        <v>1</v>
      </c>
      <c r="P184" s="27" t="b">
        <f t="shared" ca="1" si="374"/>
        <v>1</v>
      </c>
      <c r="Q184" s="27">
        <f t="shared" ca="1" si="374"/>
        <v>0</v>
      </c>
      <c r="R184" s="27">
        <f t="shared" ca="1" si="374"/>
        <v>0</v>
      </c>
      <c r="S184" s="27" t="str">
        <f t="shared" ca="1" si="374"/>
        <v>-</v>
      </c>
      <c r="T184" s="27" t="str">
        <f t="shared" ca="1" si="374"/>
        <v>-</v>
      </c>
      <c r="U184" s="27" t="str">
        <f t="shared" ca="1" si="374"/>
        <v>-</v>
      </c>
      <c r="V184" s="27">
        <f t="shared" ca="1" si="374"/>
        <v>1</v>
      </c>
      <c r="W184" s="27">
        <f t="shared" ca="1" si="374"/>
        <v>1</v>
      </c>
      <c r="X184" s="27" t="str">
        <f t="shared" ca="1" si="374"/>
        <v>-</v>
      </c>
      <c r="Y184" s="27" t="str">
        <f t="shared" ca="1" si="374"/>
        <v>-</v>
      </c>
      <c r="Z184" s="27" t="str">
        <f t="shared" ca="1" si="374"/>
        <v>-</v>
      </c>
      <c r="AA184" s="27" t="str">
        <f t="shared" ca="1" si="374"/>
        <v>-</v>
      </c>
      <c r="AB184" s="27" t="str">
        <f t="shared" ca="1" si="374"/>
        <v>-</v>
      </c>
      <c r="AC184" s="27">
        <f t="shared" ca="1" si="374"/>
        <v>1</v>
      </c>
      <c r="AD184" s="27" t="str">
        <f t="shared" ca="1" si="374"/>
        <v>-</v>
      </c>
      <c r="AE184" s="27" t="str">
        <f t="shared" ca="1" si="374"/>
        <v>-</v>
      </c>
      <c r="AF184" s="27" t="str">
        <f t="shared" ca="1" si="374"/>
        <v>-</v>
      </c>
      <c r="AG184" s="27" t="str">
        <f t="shared" ca="1" si="374"/>
        <v>-</v>
      </c>
      <c r="AH184" s="27" t="str">
        <f t="shared" ca="1" si="374"/>
        <v>-</v>
      </c>
      <c r="AI184" s="27" t="str">
        <f t="shared" ca="1" si="374"/>
        <v>-</v>
      </c>
      <c r="AJ184" s="27" t="str">
        <f t="shared" ca="1" si="374"/>
        <v>-</v>
      </c>
      <c r="AK184" s="27" t="str">
        <f t="shared" ca="1" si="374"/>
        <v>-</v>
      </c>
      <c r="AL184" s="27" t="str">
        <f t="shared" ca="1" si="374"/>
        <v>-</v>
      </c>
      <c r="AM184" s="27" t="str">
        <f t="shared" ca="1" si="374"/>
        <v>-</v>
      </c>
      <c r="AN184" s="27" t="str">
        <f t="shared" ca="1" si="374"/>
        <v>-</v>
      </c>
      <c r="AO184" s="27" t="str">
        <f t="shared" ca="1" si="374"/>
        <v>-</v>
      </c>
      <c r="AP184" s="27" t="str">
        <f t="shared" ca="1" si="374"/>
        <v>-</v>
      </c>
      <c r="AQ184" s="27" t="str">
        <f t="shared" ca="1" si="374"/>
        <v>-</v>
      </c>
      <c r="AR184" s="27" t="str">
        <f t="shared" ca="1" si="374"/>
        <v>-</v>
      </c>
      <c r="AS184" s="27" t="str">
        <f t="shared" ca="1" si="374"/>
        <v>-</v>
      </c>
      <c r="AT184" s="27" t="str">
        <f t="shared" ca="1" si="374"/>
        <v>-</v>
      </c>
      <c r="AU184" s="27" t="str">
        <f t="shared" ca="1" si="374"/>
        <v>-</v>
      </c>
      <c r="AV184" s="27" t="str">
        <f t="shared" ca="1" si="374"/>
        <v>-</v>
      </c>
      <c r="AW184" s="27" t="str">
        <f t="shared" ca="1" si="374"/>
        <v>-</v>
      </c>
      <c r="AX184" s="26">
        <v>1</v>
      </c>
      <c r="AY184" s="26">
        <v>1</v>
      </c>
      <c r="AZ184" s="27">
        <f t="shared" ca="1" si="374"/>
        <v>0.3</v>
      </c>
      <c r="BA184" s="27">
        <f t="shared" ca="1" si="374"/>
        <v>-0.3</v>
      </c>
      <c r="BB184" s="27">
        <f t="shared" ca="1" si="374"/>
        <v>1</v>
      </c>
      <c r="BC184" s="27">
        <f t="shared" ca="1" si="374"/>
        <v>-1</v>
      </c>
      <c r="BD184" s="27" t="str">
        <f t="shared" ca="1" si="374"/>
        <v>-</v>
      </c>
      <c r="BE184" s="27" t="str">
        <f t="shared" ca="1" si="374"/>
        <v>-</v>
      </c>
      <c r="BF184" s="27" t="str">
        <f t="shared" ca="1" si="374"/>
        <v>-</v>
      </c>
      <c r="BG184" s="27" t="str">
        <f t="shared" ca="1" si="374"/>
        <v>-</v>
      </c>
      <c r="BH184" s="27">
        <f t="shared" ca="1" si="374"/>
        <v>0.3</v>
      </c>
      <c r="BI184" s="27">
        <f t="shared" ca="1" si="374"/>
        <v>0.7</v>
      </c>
      <c r="BJ184" s="27">
        <f t="shared" ca="1" si="374"/>
        <v>-0.2</v>
      </c>
      <c r="BK184" s="27">
        <f t="shared" ca="1" si="374"/>
        <v>1.4</v>
      </c>
      <c r="BL184" s="27" t="str">
        <f t="shared" ca="1" si="374"/>
        <v>-</v>
      </c>
      <c r="BM184" s="27" t="str">
        <f t="shared" ca="1" si="374"/>
        <v>-</v>
      </c>
      <c r="BN184" s="27">
        <f t="shared" ca="1" si="375"/>
        <v>0</v>
      </c>
      <c r="BO184" s="27">
        <f t="shared" ca="1" si="375"/>
        <v>0</v>
      </c>
      <c r="BP184" s="27">
        <f t="shared" ca="1" si="375"/>
        <v>0</v>
      </c>
      <c r="BQ184" s="27">
        <f t="shared" ca="1" si="375"/>
        <v>0</v>
      </c>
      <c r="BR184" s="27" t="str">
        <f t="shared" ca="1" si="375"/>
        <v>-</v>
      </c>
      <c r="BS184" s="27" t="str">
        <f t="shared" ca="1" si="375"/>
        <v>-</v>
      </c>
      <c r="BT184" s="27" t="str">
        <f t="shared" ca="1" si="375"/>
        <v>-</v>
      </c>
      <c r="BU184" s="27" t="str">
        <f t="shared" ca="1" si="375"/>
        <v>-</v>
      </c>
      <c r="BV184" s="27" t="str">
        <f t="shared" ca="1" si="375"/>
        <v>-</v>
      </c>
      <c r="BW184" s="27" t="str">
        <f t="shared" ca="1" si="375"/>
        <v>-</v>
      </c>
      <c r="BX184" s="27" t="str">
        <f t="shared" ca="1" si="375"/>
        <v>-</v>
      </c>
      <c r="BY184" s="27" t="str">
        <f t="shared" ca="1" si="375"/>
        <v>-</v>
      </c>
      <c r="BZ184" s="27" t="str">
        <f t="shared" ca="1" si="375"/>
        <v>-</v>
      </c>
      <c r="CA184" s="27">
        <f t="shared" ca="1" si="375"/>
        <v>2</v>
      </c>
      <c r="CB184" s="27" t="str">
        <f t="shared" ca="1" si="375"/>
        <v>-</v>
      </c>
      <c r="CC184" s="27" t="str">
        <f t="shared" ca="1" si="375"/>
        <v>-</v>
      </c>
      <c r="CD184" s="27" t="str">
        <f t="shared" ca="1" si="375"/>
        <v>-</v>
      </c>
      <c r="CE184" s="27" t="str">
        <f t="shared" ca="1" si="375"/>
        <v>-</v>
      </c>
      <c r="CF184" s="27" t="b">
        <f t="shared" ca="1" si="375"/>
        <v>1</v>
      </c>
      <c r="CG184" s="27" t="str">
        <f t="shared" ca="1" si="375"/>
        <v>-</v>
      </c>
      <c r="CH184" s="27">
        <f t="shared" ca="1" si="375"/>
        <v>0</v>
      </c>
      <c r="CI184" s="27" t="str">
        <f t="shared" ca="1" si="375"/>
        <v>-</v>
      </c>
      <c r="CJ184" s="27">
        <f t="shared" ca="1" si="375"/>
        <v>1</v>
      </c>
      <c r="CK184" s="27">
        <f t="shared" ca="1" si="375"/>
        <v>0</v>
      </c>
      <c r="CL184" s="27">
        <f t="shared" ca="1" si="375"/>
        <v>1</v>
      </c>
      <c r="CM184" s="27">
        <f t="shared" ca="1" si="375"/>
        <v>1</v>
      </c>
      <c r="CN184" s="27">
        <f t="shared" ca="1" si="354"/>
        <v>1</v>
      </c>
      <c r="CO184" s="27">
        <f t="shared" ca="1" si="354"/>
        <v>0</v>
      </c>
      <c r="CP184" s="27">
        <f t="shared" ca="1" si="354"/>
        <v>0</v>
      </c>
      <c r="CQ184" s="27">
        <f t="shared" ca="1" si="354"/>
        <v>0</v>
      </c>
      <c r="CR184" s="27">
        <f t="shared" ca="1" si="354"/>
        <v>-0.04</v>
      </c>
      <c r="CS184" s="27">
        <f t="shared" ca="1" si="354"/>
        <v>0.96</v>
      </c>
      <c r="CT184" s="27">
        <f t="shared" ca="1" si="354"/>
        <v>1.8</v>
      </c>
      <c r="CU184" s="27">
        <f t="shared" ca="1" si="354"/>
        <v>0.64</v>
      </c>
      <c r="CV184" s="27">
        <f t="shared" ca="1" si="354"/>
        <v>0.21</v>
      </c>
      <c r="CW184" s="27">
        <f t="shared" ca="1" si="354"/>
        <v>0.19</v>
      </c>
      <c r="CX184" s="27">
        <f t="shared" ca="1" si="370"/>
        <v>0</v>
      </c>
      <c r="CY184" s="27">
        <f t="shared" ca="1" si="370"/>
        <v>1</v>
      </c>
      <c r="CZ184" s="27">
        <f t="shared" ca="1" si="370"/>
        <v>0</v>
      </c>
      <c r="DA184" s="27">
        <f t="shared" ca="1" si="370"/>
        <v>0</v>
      </c>
      <c r="DB184" s="27">
        <f t="shared" ca="1" si="370"/>
        <v>0</v>
      </c>
      <c r="DC184" s="27">
        <f t="shared" ca="1" si="370"/>
        <v>0</v>
      </c>
      <c r="DD184" s="27">
        <f t="shared" ca="1" si="370"/>
        <v>0</v>
      </c>
      <c r="DE184" s="27">
        <f t="shared" ca="1" si="370"/>
        <v>0</v>
      </c>
      <c r="DF184" s="27">
        <f t="shared" ca="1" si="370"/>
        <v>0</v>
      </c>
      <c r="DG184" s="27" t="str">
        <f t="shared" ca="1" si="370"/>
        <v>-</v>
      </c>
      <c r="DH184" s="27" t="str">
        <f t="shared" ca="1" si="362"/>
        <v>-</v>
      </c>
      <c r="DI184" s="27" t="str">
        <f t="shared" ca="1" si="362"/>
        <v>-</v>
      </c>
      <c r="DJ184" s="27" t="str">
        <f t="shared" ca="1" si="362"/>
        <v>-</v>
      </c>
      <c r="DK184" s="27" t="str">
        <f t="shared" ca="1" si="362"/>
        <v>-</v>
      </c>
      <c r="DL184" s="27" t="str">
        <f t="shared" ca="1" si="362"/>
        <v>-</v>
      </c>
      <c r="DM184" s="27" t="b">
        <f t="shared" ca="1" si="362"/>
        <v>1</v>
      </c>
      <c r="DN184" s="27" t="b">
        <f t="shared" ca="1" si="362"/>
        <v>0</v>
      </c>
      <c r="DO184" s="27" t="b">
        <f t="shared" ca="1" si="362"/>
        <v>0</v>
      </c>
      <c r="DP184" s="27">
        <f t="shared" ca="1" si="362"/>
        <v>0</v>
      </c>
      <c r="DQ184" s="27" t="str">
        <f t="shared" ca="1" si="362"/>
        <v>-</v>
      </c>
      <c r="DR184" s="27" t="b">
        <f t="shared" ca="1" si="362"/>
        <v>1</v>
      </c>
      <c r="DS184" s="27" t="str">
        <f t="shared" ca="1" si="362"/>
        <v>-</v>
      </c>
      <c r="DT184" s="27" t="str">
        <f t="shared" ca="1" si="362"/>
        <v>-</v>
      </c>
      <c r="DU184" s="27" t="b">
        <f t="shared" ca="1" si="362"/>
        <v>1</v>
      </c>
      <c r="DV184" s="27" t="b">
        <f t="shared" ca="1" si="372"/>
        <v>1</v>
      </c>
      <c r="DW184" s="27" t="str">
        <f t="shared" ca="1" si="372"/>
        <v>-</v>
      </c>
      <c r="DX184" s="27">
        <f t="shared" ca="1" si="372"/>
        <v>0</v>
      </c>
      <c r="DY184" s="27">
        <f t="shared" ca="1" si="372"/>
        <v>1</v>
      </c>
      <c r="DZ184" s="27">
        <f t="shared" ca="1" si="372"/>
        <v>0.5</v>
      </c>
      <c r="EA184" s="27">
        <f t="shared" ca="1" si="372"/>
        <v>500</v>
      </c>
      <c r="EB184" s="27">
        <f t="shared" ca="1" si="372"/>
        <v>500</v>
      </c>
      <c r="EC184" s="27">
        <f t="shared" ca="1" si="372"/>
        <v>1</v>
      </c>
      <c r="ED184" s="27">
        <f t="shared" ca="1" si="372"/>
        <v>0</v>
      </c>
      <c r="EE184" s="27">
        <f t="shared" ca="1" si="372"/>
        <v>1</v>
      </c>
      <c r="EF184" s="27">
        <f t="shared" ca="1" si="372"/>
        <v>1</v>
      </c>
      <c r="EG184" s="27">
        <f t="shared" ca="1" si="372"/>
        <v>0</v>
      </c>
      <c r="EH184" s="27" t="str">
        <f t="shared" ca="1" si="372"/>
        <v>-</v>
      </c>
      <c r="EI184" s="27" t="str">
        <f t="shared" ca="1" si="372"/>
        <v>-</v>
      </c>
      <c r="EJ184" s="27" t="str">
        <f t="shared" ca="1" si="372"/>
        <v>-</v>
      </c>
      <c r="EK184" s="27" t="str">
        <f t="shared" ca="1" si="367"/>
        <v>-</v>
      </c>
      <c r="EL184" s="27">
        <f t="shared" ca="1" si="367"/>
        <v>1</v>
      </c>
      <c r="EM184" s="27">
        <f t="shared" ca="1" si="367"/>
        <v>1</v>
      </c>
      <c r="EN184" s="27">
        <f t="shared" ca="1" si="367"/>
        <v>1</v>
      </c>
      <c r="EO184" s="27">
        <f t="shared" ca="1" si="367"/>
        <v>0</v>
      </c>
      <c r="EP184" s="27" t="str">
        <f t="shared" ca="1" si="367"/>
        <v>-</v>
      </c>
      <c r="EQ184" s="27" t="str">
        <f t="shared" ca="1" si="367"/>
        <v>-</v>
      </c>
      <c r="ER184" s="27">
        <f t="shared" ca="1" si="367"/>
        <v>0</v>
      </c>
      <c r="ES184" s="27">
        <f t="shared" ca="1" si="367"/>
        <v>0</v>
      </c>
      <c r="ET184" s="34">
        <v>0</v>
      </c>
    </row>
    <row r="185" spans="1:150">
      <c r="A185" s="31"/>
      <c r="B185" s="31"/>
      <c r="D185" t="b">
        <v>0</v>
      </c>
      <c r="E185" s="19"/>
      <c r="F185" s="19"/>
      <c r="H185" s="15" t="str">
        <f>"Exp31 Prodn Calibration Merino (N"&amp;$AX186&amp;$AY186&amp;")"</f>
        <v>Exp31 Prodn Calibration Merino (N11)</v>
      </c>
      <c r="I185" s="13" t="str">
        <f ca="1">IF(MATCH(H185,H$5:H185,0)=(COUNTA(H$5:H185)),"-","Dup")</f>
        <v>-</v>
      </c>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34">
        <v>0</v>
      </c>
    </row>
    <row r="186" spans="1:150" outlineLevel="1">
      <c r="A186" s="31">
        <f t="shared" ref="A186:A247" si="376">ROW(A186)-5</f>
        <v>181</v>
      </c>
      <c r="B186" s="44">
        <f>$A$82</f>
        <v>77</v>
      </c>
      <c r="C186" s="26">
        <v>31</v>
      </c>
      <c r="D186" t="b">
        <v>0</v>
      </c>
      <c r="E186" t="b">
        <v>0</v>
      </c>
      <c r="F186" t="b">
        <v>0</v>
      </c>
      <c r="H186" s="3" t="str">
        <f ca="1">"Std REV create "&amp;IF($CA186&lt;3,"M-M","Mat")&amp;IF($CF186=TRUE,"&amp;BBT","")&amp;IF($DX186&lt;&gt;0,"-mate EL","")&amp;IF($DM186," Aut","")&amp;IF($DN186," Win","")&amp;IF($DO186," Spr","")&amp;" Scan "&amp;$DP186&amp;" (F"&amp;3+IFERROR(1*$AP186,0)&amp;3+IFERROR(1*$AS186,0)&amp;"N"&amp;$AX186&amp;$AY186&amp;")"</f>
        <v>Std REV create M-M Spr Scan 0 (F33N11)</v>
      </c>
      <c r="I186" s="13" t="str">
        <f ca="1">IF(MATCH(H186,H$5:H186,0)=(COUNTA(H$5:H186)),"-","Dup")</f>
        <v>-</v>
      </c>
      <c r="J186" s="27" t="str">
        <f t="shared" ref="J186:K247" ca="1" si="377">OFFSET(J$5,$B186,0)</f>
        <v>-</v>
      </c>
      <c r="K186" s="27" t="str">
        <f t="shared" ca="1" si="377"/>
        <v>-</v>
      </c>
      <c r="L186" s="26" t="s">
        <v>37</v>
      </c>
      <c r="M186" s="26" t="s">
        <v>37</v>
      </c>
      <c r="N186" s="26" t="s">
        <v>37</v>
      </c>
      <c r="O186" s="26" t="b">
        <v>1</v>
      </c>
      <c r="P186" s="26" t="b">
        <v>1</v>
      </c>
      <c r="Q186" s="26">
        <v>0</v>
      </c>
      <c r="R186" s="26">
        <v>0</v>
      </c>
      <c r="S186" s="27" t="str">
        <f t="shared" ref="Q186:AD195" ca="1" si="378">OFFSET(S$5,$B186,0)</f>
        <v>-</v>
      </c>
      <c r="T186" s="27" t="str">
        <f t="shared" ca="1" si="378"/>
        <v>-</v>
      </c>
      <c r="U186" s="27" t="str">
        <f t="shared" ca="1" si="378"/>
        <v>-</v>
      </c>
      <c r="V186" s="27">
        <f t="shared" ca="1" si="378"/>
        <v>1</v>
      </c>
      <c r="W186" s="27">
        <f t="shared" ca="1" si="378"/>
        <v>1</v>
      </c>
      <c r="X186" s="27" t="str">
        <f t="shared" ca="1" si="378"/>
        <v>-</v>
      </c>
      <c r="Y186" s="27" t="str">
        <f t="shared" ca="1" si="378"/>
        <v>-</v>
      </c>
      <c r="Z186" s="27" t="str">
        <f t="shared" ca="1" si="378"/>
        <v>-</v>
      </c>
      <c r="AA186" s="27" t="str">
        <f t="shared" ca="1" si="378"/>
        <v>-</v>
      </c>
      <c r="AB186" s="27" t="str">
        <f t="shared" ca="1" si="378"/>
        <v>-</v>
      </c>
      <c r="AC186" s="27">
        <f t="shared" ca="1" si="378"/>
        <v>1</v>
      </c>
      <c r="AD186" s="27" t="str">
        <f t="shared" ca="1" si="378"/>
        <v>-</v>
      </c>
      <c r="AE186" s="27" t="str">
        <f t="shared" ref="AE186:AE218" ca="1" si="379">OFFSET(AE$5,$B186,0)</f>
        <v>-</v>
      </c>
      <c r="AF186" s="26" t="b">
        <v>1</v>
      </c>
      <c r="AG186" s="26">
        <v>1</v>
      </c>
      <c r="AH186" s="27" t="str">
        <f t="shared" ref="AG186:AW195" ca="1" si="380">OFFSET(AH$5,$B186,0)</f>
        <v>-</v>
      </c>
      <c r="AI186" s="27" t="str">
        <f t="shared" ca="1" si="380"/>
        <v>-</v>
      </c>
      <c r="AJ186" s="27" t="str">
        <f t="shared" ca="1" si="380"/>
        <v>-</v>
      </c>
      <c r="AK186" s="27" t="str">
        <f t="shared" ca="1" si="380"/>
        <v>-</v>
      </c>
      <c r="AL186" s="27" t="str">
        <f t="shared" ca="1" si="380"/>
        <v>-</v>
      </c>
      <c r="AM186" s="27" t="str">
        <f t="shared" ca="1" si="380"/>
        <v>-</v>
      </c>
      <c r="AN186" s="27" t="str">
        <f t="shared" ca="1" si="380"/>
        <v>-</v>
      </c>
      <c r="AO186" s="27" t="str">
        <f t="shared" ca="1" si="380"/>
        <v>-</v>
      </c>
      <c r="AP186" s="27" t="str">
        <f t="shared" ca="1" si="380"/>
        <v>-</v>
      </c>
      <c r="AQ186" s="27" t="str">
        <f t="shared" ca="1" si="380"/>
        <v>-</v>
      </c>
      <c r="AR186" s="27" t="str">
        <f t="shared" ca="1" si="380"/>
        <v>-</v>
      </c>
      <c r="AS186" s="27" t="str">
        <f t="shared" ca="1" si="380"/>
        <v>-</v>
      </c>
      <c r="AT186" s="27" t="str">
        <f t="shared" ca="1" si="380"/>
        <v>-</v>
      </c>
      <c r="AU186" s="27" t="str">
        <f t="shared" ca="1" si="380"/>
        <v>-</v>
      </c>
      <c r="AV186" s="27" t="str">
        <f t="shared" ca="1" si="380"/>
        <v>-</v>
      </c>
      <c r="AW186" s="27" t="str">
        <f t="shared" ca="1" si="380"/>
        <v>-</v>
      </c>
      <c r="AX186" s="26">
        <v>1</v>
      </c>
      <c r="AY186" s="26">
        <v>1</v>
      </c>
      <c r="AZ186" s="26">
        <v>0</v>
      </c>
      <c r="BA186" s="27">
        <f t="shared" ref="BA186:BG195" ca="1" si="381">OFFSET(BA$5,$B186,0)</f>
        <v>1</v>
      </c>
      <c r="BB186" s="27">
        <f t="shared" ca="1" si="381"/>
        <v>-1</v>
      </c>
      <c r="BC186" s="27" t="str">
        <f t="shared" ca="1" si="381"/>
        <v>-</v>
      </c>
      <c r="BD186" s="27" t="str">
        <f t="shared" ca="1" si="381"/>
        <v>-</v>
      </c>
      <c r="BE186" s="27" t="str">
        <f t="shared" ca="1" si="381"/>
        <v>-</v>
      </c>
      <c r="BF186" s="27" t="str">
        <f t="shared" ca="1" si="381"/>
        <v>-</v>
      </c>
      <c r="BG186" s="27" t="str">
        <f t="shared" ca="1" si="381"/>
        <v>-</v>
      </c>
      <c r="BH186" s="26">
        <v>0.3</v>
      </c>
      <c r="BI186" s="27">
        <f t="shared" ref="BI186:BM187" ca="1" si="382">OFFSET(BI$5,$B186,0)</f>
        <v>0.7</v>
      </c>
      <c r="BJ186" s="27">
        <f t="shared" ca="1" si="382"/>
        <v>-0.2</v>
      </c>
      <c r="BK186" s="27">
        <f t="shared" ca="1" si="382"/>
        <v>1.4</v>
      </c>
      <c r="BL186" s="27" t="str">
        <f t="shared" ca="1" si="382"/>
        <v>-</v>
      </c>
      <c r="BM186" s="27" t="str">
        <f t="shared" ca="1" si="382"/>
        <v>-</v>
      </c>
      <c r="BN186" s="27">
        <f t="shared" ref="BN186:CY186" ca="1" si="383">OFFSET(BN$5,$B186,0)</f>
        <v>0</v>
      </c>
      <c r="BO186" s="27">
        <f t="shared" ca="1" si="383"/>
        <v>0</v>
      </c>
      <c r="BP186" s="27">
        <f t="shared" ca="1" si="383"/>
        <v>0</v>
      </c>
      <c r="BQ186" s="27">
        <f t="shared" ca="1" si="383"/>
        <v>0</v>
      </c>
      <c r="BR186" s="27" t="str">
        <f t="shared" ca="1" si="383"/>
        <v>-</v>
      </c>
      <c r="BS186" s="27" t="str">
        <f t="shared" ca="1" si="383"/>
        <v>-</v>
      </c>
      <c r="BT186" s="27" t="str">
        <f t="shared" ca="1" si="383"/>
        <v>-</v>
      </c>
      <c r="BU186" s="27" t="str">
        <f t="shared" ca="1" si="383"/>
        <v>-</v>
      </c>
      <c r="BV186" s="27" t="str">
        <f t="shared" ca="1" si="383"/>
        <v>-</v>
      </c>
      <c r="BW186" s="27" t="str">
        <f t="shared" ca="1" si="383"/>
        <v>-</v>
      </c>
      <c r="BX186" s="27" t="str">
        <f t="shared" ca="1" si="383"/>
        <v>-</v>
      </c>
      <c r="BY186" s="27" t="str">
        <f t="shared" ca="1" si="383"/>
        <v>-</v>
      </c>
      <c r="BZ186" s="27" t="str">
        <f t="shared" ca="1" si="383"/>
        <v>-</v>
      </c>
      <c r="CA186" s="27">
        <f t="shared" ca="1" si="383"/>
        <v>2</v>
      </c>
      <c r="CB186" s="27" t="str">
        <f t="shared" ca="1" si="383"/>
        <v>-</v>
      </c>
      <c r="CC186" s="27" t="str">
        <f t="shared" ca="1" si="383"/>
        <v>-</v>
      </c>
      <c r="CD186" s="27" t="str">
        <f t="shared" ca="1" si="383"/>
        <v>-</v>
      </c>
      <c r="CE186" s="27" t="str">
        <f t="shared" ca="1" si="383"/>
        <v>-</v>
      </c>
      <c r="CF186" s="27" t="str">
        <f t="shared" ca="1" si="383"/>
        <v>-</v>
      </c>
      <c r="CG186" s="27" t="str">
        <f t="shared" ca="1" si="383"/>
        <v>-</v>
      </c>
      <c r="CH186" s="27">
        <f t="shared" ca="1" si="383"/>
        <v>0</v>
      </c>
      <c r="CI186" s="27" t="str">
        <f t="shared" ca="1" si="383"/>
        <v>-</v>
      </c>
      <c r="CJ186" s="27">
        <f t="shared" ca="1" si="383"/>
        <v>1</v>
      </c>
      <c r="CK186" s="27">
        <f t="shared" ca="1" si="383"/>
        <v>0</v>
      </c>
      <c r="CL186" s="27">
        <f t="shared" ca="1" si="383"/>
        <v>1</v>
      </c>
      <c r="CM186" s="27">
        <f t="shared" ca="1" si="383"/>
        <v>1</v>
      </c>
      <c r="CN186" s="27">
        <f t="shared" ca="1" si="383"/>
        <v>1</v>
      </c>
      <c r="CO186" s="27">
        <f t="shared" ca="1" si="383"/>
        <v>0</v>
      </c>
      <c r="CP186" s="27">
        <f t="shared" ca="1" si="383"/>
        <v>0</v>
      </c>
      <c r="CQ186" s="27">
        <f t="shared" ca="1" si="383"/>
        <v>0</v>
      </c>
      <c r="CR186" s="27">
        <f t="shared" ca="1" si="383"/>
        <v>-0.04</v>
      </c>
      <c r="CS186" s="27">
        <f t="shared" ca="1" si="383"/>
        <v>0.96</v>
      </c>
      <c r="CT186" s="27">
        <f t="shared" ca="1" si="383"/>
        <v>1.8</v>
      </c>
      <c r="CU186" s="27">
        <f t="shared" ca="1" si="383"/>
        <v>0.64</v>
      </c>
      <c r="CV186" s="27">
        <f t="shared" ca="1" si="383"/>
        <v>0.21</v>
      </c>
      <c r="CW186" s="27">
        <f t="shared" ca="1" si="383"/>
        <v>0.19</v>
      </c>
      <c r="CX186" s="27">
        <f t="shared" ca="1" si="383"/>
        <v>0</v>
      </c>
      <c r="CY186" s="27">
        <f t="shared" ca="1" si="383"/>
        <v>1</v>
      </c>
      <c r="CZ186" s="49">
        <f>CZ$171</f>
        <v>0</v>
      </c>
      <c r="DA186" s="27">
        <f ca="1">OFFSET(DA$5,$B186,0)</f>
        <v>0</v>
      </c>
      <c r="DB186" s="49">
        <f>DB$171</f>
        <v>0</v>
      </c>
      <c r="DC186" s="49">
        <f>DC$171</f>
        <v>0</v>
      </c>
      <c r="DD186" s="49">
        <f>DD$171</f>
        <v>0</v>
      </c>
      <c r="DE186" s="49">
        <f>DE$171</f>
        <v>0</v>
      </c>
      <c r="DF186" s="49">
        <f>DF$171</f>
        <v>0</v>
      </c>
      <c r="DG186" s="27" t="str">
        <f t="shared" ref="DG186:DP186" ca="1" si="384">OFFSET(DG$5,$B186,0)</f>
        <v>-</v>
      </c>
      <c r="DH186" s="27" t="str">
        <f t="shared" ca="1" si="384"/>
        <v>-</v>
      </c>
      <c r="DI186" s="27" t="str">
        <f t="shared" ca="1" si="384"/>
        <v>-</v>
      </c>
      <c r="DJ186" s="27" t="str">
        <f t="shared" ca="1" si="384"/>
        <v>-</v>
      </c>
      <c r="DK186" s="27" t="str">
        <f t="shared" ca="1" si="384"/>
        <v>-</v>
      </c>
      <c r="DL186" s="27" t="str">
        <f t="shared" ca="1" si="384"/>
        <v>-</v>
      </c>
      <c r="DM186" s="27" t="b">
        <f t="shared" ca="1" si="384"/>
        <v>0</v>
      </c>
      <c r="DN186" s="27" t="b">
        <f t="shared" ca="1" si="384"/>
        <v>0</v>
      </c>
      <c r="DO186" s="27" t="b">
        <f t="shared" ca="1" si="384"/>
        <v>1</v>
      </c>
      <c r="DP186" s="27">
        <f t="shared" ca="1" si="384"/>
        <v>0</v>
      </c>
      <c r="DQ186" s="49" t="str">
        <f>DQ$171</f>
        <v>-</v>
      </c>
      <c r="DR186" s="49" t="b">
        <f>DR$171</f>
        <v>1</v>
      </c>
      <c r="DS186" s="49" t="str">
        <f>DS$171</f>
        <v>-</v>
      </c>
      <c r="DT186" s="49" t="str">
        <f>DT$171</f>
        <v>-</v>
      </c>
      <c r="DU186" s="27" t="str">
        <f ca="1">OFFSET(DU$5,$B186,0)</f>
        <v>-</v>
      </c>
      <c r="DV186" s="27" t="b">
        <f ca="1">OFFSET(DV$5,$B186,0)</f>
        <v>1</v>
      </c>
      <c r="DW186" s="27" t="str">
        <f ca="1">OFFSET(DW$5,$B186,0)</f>
        <v>-</v>
      </c>
      <c r="DX186" s="27">
        <f ca="1">OFFSET(DX$5,$B186,0)</f>
        <v>0</v>
      </c>
      <c r="DY186" s="49">
        <f>DY$171</f>
        <v>1</v>
      </c>
      <c r="DZ186" s="49">
        <f>DZ$171</f>
        <v>0.5</v>
      </c>
      <c r="EA186" s="27">
        <f t="shared" ref="EA186:EF187" ca="1" si="385">OFFSET(EA$5,$B186,0)</f>
        <v>500</v>
      </c>
      <c r="EB186" s="27">
        <f t="shared" ca="1" si="385"/>
        <v>500</v>
      </c>
      <c r="EC186" s="27">
        <f t="shared" ca="1" si="385"/>
        <v>1</v>
      </c>
      <c r="ED186" s="27">
        <f t="shared" ca="1" si="385"/>
        <v>0</v>
      </c>
      <c r="EE186" s="27">
        <f t="shared" ca="1" si="385"/>
        <v>1</v>
      </c>
      <c r="EF186" s="27">
        <f t="shared" ca="1" si="385"/>
        <v>1</v>
      </c>
      <c r="EG186" s="27">
        <f t="shared" ref="EG186:ES187" ca="1" si="386">OFFSET(EG$5,$B186,0)</f>
        <v>0</v>
      </c>
      <c r="EH186" s="27" t="str">
        <f t="shared" ca="1" si="386"/>
        <v>-</v>
      </c>
      <c r="EI186" s="27" t="str">
        <f t="shared" ca="1" si="386"/>
        <v>-</v>
      </c>
      <c r="EJ186" s="27" t="str">
        <f t="shared" ca="1" si="386"/>
        <v>-</v>
      </c>
      <c r="EK186" s="27" t="str">
        <f t="shared" ca="1" si="386"/>
        <v>-</v>
      </c>
      <c r="EL186" s="27">
        <f t="shared" ca="1" si="386"/>
        <v>1</v>
      </c>
      <c r="EM186" s="27">
        <f t="shared" ca="1" si="386"/>
        <v>1</v>
      </c>
      <c r="EN186" s="27">
        <f t="shared" ca="1" si="386"/>
        <v>1</v>
      </c>
      <c r="EO186" s="27">
        <f t="shared" ca="1" si="386"/>
        <v>0</v>
      </c>
      <c r="EP186" s="27" t="str">
        <f t="shared" ca="1" si="386"/>
        <v>-</v>
      </c>
      <c r="EQ186" s="27" t="str">
        <f t="shared" ca="1" si="386"/>
        <v>-</v>
      </c>
      <c r="ER186" s="27">
        <f t="shared" ca="1" si="386"/>
        <v>0</v>
      </c>
      <c r="ES186" s="27">
        <f t="shared" ca="1" si="386"/>
        <v>0</v>
      </c>
      <c r="ET186" s="34">
        <v>0</v>
      </c>
    </row>
    <row r="187" spans="1:150" outlineLevel="3">
      <c r="A187" s="31">
        <f t="shared" si="376"/>
        <v>182</v>
      </c>
      <c r="B187" s="44">
        <f>$A186</f>
        <v>181</v>
      </c>
      <c r="C187">
        <f t="shared" ref="C187:C218" ca="1" si="387">OFFSET(C187,-1,0)</f>
        <v>31</v>
      </c>
      <c r="D187" t="b">
        <v>1</v>
      </c>
      <c r="E187" t="b">
        <v>0</v>
      </c>
      <c r="F187" t="b">
        <v>1</v>
      </c>
      <c r="H187" s="3" t="str">
        <f ca="1">"Std prodn levels "&amp;IF($CA187&lt;3,"M-M","Mat")&amp;IF($CF187=TRUE,"&amp;BBT","")&amp;IF($DX187&lt;&gt;0,"-mate EL","")&amp;IF($DM187," Aut","")&amp;IF($DN187," Win","")&amp;IF($DO187," Spr","")&amp;" Scan "&amp;$DP187&amp;" (F"&amp;3+IFERROR(1*$AP187,0)&amp;3+IFERROR(1*$AS187,0)&amp;"N"&amp;$AX187&amp;$AY187&amp;")"</f>
        <v>Std prodn levels M-M Spr Scan 0 (F33N11)</v>
      </c>
      <c r="I187" s="13" t="str">
        <f ca="1">IF(MATCH(H187,H$5:H187,0)=(COUNTA(H$5:H187)),"-","Dup")</f>
        <v>-</v>
      </c>
      <c r="J187" s="27" t="str">
        <f t="shared" ca="1" si="377"/>
        <v>-</v>
      </c>
      <c r="K187" s="27" t="str">
        <f t="shared" ca="1" si="377"/>
        <v>-</v>
      </c>
      <c r="L187" s="27" t="str">
        <f t="shared" ref="L187:P196" ca="1" si="388">OFFSET(L$5,$B187,0)</f>
        <v>-</v>
      </c>
      <c r="M187" s="27" t="str">
        <f t="shared" ca="1" si="388"/>
        <v>-</v>
      </c>
      <c r="N187" s="27" t="str">
        <f t="shared" ca="1" si="388"/>
        <v>-</v>
      </c>
      <c r="O187" s="27" t="b">
        <f t="shared" ca="1" si="388"/>
        <v>1</v>
      </c>
      <c r="P187" s="27" t="b">
        <f t="shared" ca="1" si="388"/>
        <v>1</v>
      </c>
      <c r="Q187" s="27">
        <f t="shared" ca="1" si="378"/>
        <v>0</v>
      </c>
      <c r="R187" s="27">
        <f t="shared" ca="1" si="378"/>
        <v>0</v>
      </c>
      <c r="S187" s="27" t="str">
        <f t="shared" ca="1" si="378"/>
        <v>-</v>
      </c>
      <c r="T187" s="27" t="str">
        <f t="shared" ca="1" si="378"/>
        <v>-</v>
      </c>
      <c r="U187" s="27" t="str">
        <f t="shared" ca="1" si="378"/>
        <v>-</v>
      </c>
      <c r="V187" s="27">
        <f t="shared" ca="1" si="378"/>
        <v>1</v>
      </c>
      <c r="W187" s="27">
        <f t="shared" ca="1" si="378"/>
        <v>1</v>
      </c>
      <c r="X187" s="27" t="str">
        <f t="shared" ca="1" si="378"/>
        <v>-</v>
      </c>
      <c r="Y187" s="27" t="str">
        <f t="shared" ca="1" si="378"/>
        <v>-</v>
      </c>
      <c r="Z187" s="27" t="str">
        <f t="shared" ca="1" si="378"/>
        <v>-</v>
      </c>
      <c r="AA187" s="27" t="str">
        <f t="shared" ca="1" si="378"/>
        <v>-</v>
      </c>
      <c r="AB187" s="27" t="str">
        <f t="shared" ca="1" si="378"/>
        <v>-</v>
      </c>
      <c r="AC187" s="27">
        <f t="shared" ca="1" si="378"/>
        <v>1</v>
      </c>
      <c r="AD187" s="27" t="str">
        <f t="shared" ca="1" si="378"/>
        <v>-</v>
      </c>
      <c r="AE187" s="27" t="str">
        <f t="shared" ca="1" si="379"/>
        <v>-</v>
      </c>
      <c r="AF187" s="18" t="str">
        <f>AF$6</f>
        <v>-</v>
      </c>
      <c r="AG187" s="18" t="str">
        <f>AG$6</f>
        <v>-</v>
      </c>
      <c r="AH187" s="27" t="str">
        <f t="shared" ca="1" si="380"/>
        <v>-</v>
      </c>
      <c r="AI187" s="27" t="str">
        <f t="shared" ca="1" si="380"/>
        <v>-</v>
      </c>
      <c r="AJ187" s="27" t="str">
        <f t="shared" ca="1" si="380"/>
        <v>-</v>
      </c>
      <c r="AK187" s="27" t="str">
        <f t="shared" ca="1" si="380"/>
        <v>-</v>
      </c>
      <c r="AL187" s="27" t="str">
        <f t="shared" ca="1" si="380"/>
        <v>-</v>
      </c>
      <c r="AM187" s="27" t="str">
        <f t="shared" ca="1" si="380"/>
        <v>-</v>
      </c>
      <c r="AN187" s="27" t="str">
        <f t="shared" ca="1" si="380"/>
        <v>-</v>
      </c>
      <c r="AO187" s="27" t="str">
        <f t="shared" ca="1" si="380"/>
        <v>-</v>
      </c>
      <c r="AP187" s="27" t="str">
        <f t="shared" ca="1" si="380"/>
        <v>-</v>
      </c>
      <c r="AQ187" s="27" t="str">
        <f t="shared" ca="1" si="380"/>
        <v>-</v>
      </c>
      <c r="AR187" s="27" t="str">
        <f t="shared" ca="1" si="380"/>
        <v>-</v>
      </c>
      <c r="AS187" s="27" t="str">
        <f t="shared" ca="1" si="380"/>
        <v>-</v>
      </c>
      <c r="AT187" s="27" t="str">
        <f t="shared" ca="1" si="380"/>
        <v>-</v>
      </c>
      <c r="AU187" s="27" t="str">
        <f t="shared" ca="1" si="380"/>
        <v>-</v>
      </c>
      <c r="AV187" s="27" t="str">
        <f t="shared" ca="1" si="380"/>
        <v>-</v>
      </c>
      <c r="AW187" s="27" t="str">
        <f t="shared" ca="1" si="380"/>
        <v>-</v>
      </c>
      <c r="AX187" s="27">
        <f t="shared" ref="AX187:AZ206" ca="1" si="389">OFFSET(AX$5,$B187,0)</f>
        <v>1</v>
      </c>
      <c r="AY187" s="27">
        <f t="shared" ca="1" si="389"/>
        <v>1</v>
      </c>
      <c r="AZ187" s="27">
        <f t="shared" ca="1" si="389"/>
        <v>0</v>
      </c>
      <c r="BA187" s="27">
        <f t="shared" ca="1" si="381"/>
        <v>1</v>
      </c>
      <c r="BB187" s="27">
        <f t="shared" ca="1" si="381"/>
        <v>-1</v>
      </c>
      <c r="BC187" s="27" t="str">
        <f t="shared" ca="1" si="381"/>
        <v>-</v>
      </c>
      <c r="BD187" s="27" t="str">
        <f t="shared" ca="1" si="381"/>
        <v>-</v>
      </c>
      <c r="BE187" s="27" t="str">
        <f t="shared" ca="1" si="381"/>
        <v>-</v>
      </c>
      <c r="BF187" s="27" t="str">
        <f t="shared" ca="1" si="381"/>
        <v>-</v>
      </c>
      <c r="BG187" s="27" t="str">
        <f t="shared" ca="1" si="381"/>
        <v>-</v>
      </c>
      <c r="BH187" s="27">
        <f t="shared" ref="BH187:BH218" ca="1" si="390">OFFSET(BH$5,$B187,0)</f>
        <v>0.3</v>
      </c>
      <c r="BI187" s="27">
        <f t="shared" ca="1" si="382"/>
        <v>0.7</v>
      </c>
      <c r="BJ187" s="27">
        <f t="shared" ca="1" si="382"/>
        <v>-0.2</v>
      </c>
      <c r="BK187" s="27">
        <f t="shared" ca="1" si="382"/>
        <v>1.4</v>
      </c>
      <c r="BL187" s="27" t="str">
        <f t="shared" ca="1" si="382"/>
        <v>-</v>
      </c>
      <c r="BM187" s="27" t="str">
        <f t="shared" ca="1" si="382"/>
        <v>-</v>
      </c>
      <c r="BN187" s="27">
        <f t="shared" ref="BN187:DX187" ca="1" si="391">OFFSET(BN$5,$B187,0)</f>
        <v>0</v>
      </c>
      <c r="BO187" s="27">
        <f t="shared" ca="1" si="391"/>
        <v>0</v>
      </c>
      <c r="BP187" s="27">
        <f t="shared" ca="1" si="391"/>
        <v>0</v>
      </c>
      <c r="BQ187" s="27">
        <f t="shared" ca="1" si="391"/>
        <v>0</v>
      </c>
      <c r="BR187" s="27" t="str">
        <f t="shared" ca="1" si="391"/>
        <v>-</v>
      </c>
      <c r="BS187" s="27" t="str">
        <f t="shared" ca="1" si="391"/>
        <v>-</v>
      </c>
      <c r="BT187" s="27" t="str">
        <f t="shared" ca="1" si="391"/>
        <v>-</v>
      </c>
      <c r="BU187" s="27" t="str">
        <f t="shared" ca="1" si="391"/>
        <v>-</v>
      </c>
      <c r="BV187" s="27" t="str">
        <f t="shared" ca="1" si="391"/>
        <v>-</v>
      </c>
      <c r="BW187" s="27" t="str">
        <f t="shared" ca="1" si="391"/>
        <v>-</v>
      </c>
      <c r="BX187" s="27" t="str">
        <f t="shared" ca="1" si="391"/>
        <v>-</v>
      </c>
      <c r="BY187" s="27" t="str">
        <f t="shared" ca="1" si="391"/>
        <v>-</v>
      </c>
      <c r="BZ187" s="27" t="str">
        <f t="shared" ca="1" si="391"/>
        <v>-</v>
      </c>
      <c r="CA187" s="27">
        <f t="shared" ca="1" si="391"/>
        <v>2</v>
      </c>
      <c r="CB187" s="27" t="str">
        <f t="shared" ca="1" si="391"/>
        <v>-</v>
      </c>
      <c r="CC187" s="27" t="str">
        <f t="shared" ca="1" si="391"/>
        <v>-</v>
      </c>
      <c r="CD187" s="27" t="str">
        <f t="shared" ca="1" si="391"/>
        <v>-</v>
      </c>
      <c r="CE187" s="27" t="str">
        <f t="shared" ca="1" si="391"/>
        <v>-</v>
      </c>
      <c r="CF187" s="27" t="str">
        <f t="shared" ca="1" si="391"/>
        <v>-</v>
      </c>
      <c r="CG187" s="27" t="str">
        <f t="shared" ca="1" si="391"/>
        <v>-</v>
      </c>
      <c r="CH187" s="27">
        <f t="shared" ca="1" si="391"/>
        <v>0</v>
      </c>
      <c r="CI187" s="27" t="str">
        <f t="shared" ca="1" si="391"/>
        <v>-</v>
      </c>
      <c r="CJ187" s="27">
        <f t="shared" ca="1" si="391"/>
        <v>1</v>
      </c>
      <c r="CK187" s="27">
        <f t="shared" ca="1" si="391"/>
        <v>0</v>
      </c>
      <c r="CL187" s="27">
        <f t="shared" ca="1" si="391"/>
        <v>1</v>
      </c>
      <c r="CM187" s="27">
        <f t="shared" ca="1" si="391"/>
        <v>1</v>
      </c>
      <c r="CN187" s="27">
        <f t="shared" ca="1" si="391"/>
        <v>1</v>
      </c>
      <c r="CO187" s="27">
        <f t="shared" ca="1" si="391"/>
        <v>0</v>
      </c>
      <c r="CP187" s="27">
        <f t="shared" ca="1" si="391"/>
        <v>0</v>
      </c>
      <c r="CQ187" s="27">
        <f t="shared" ca="1" si="391"/>
        <v>0</v>
      </c>
      <c r="CR187" s="27">
        <f t="shared" ca="1" si="391"/>
        <v>-0.04</v>
      </c>
      <c r="CS187" s="27">
        <f t="shared" ca="1" si="391"/>
        <v>0.96</v>
      </c>
      <c r="CT187" s="27">
        <f t="shared" ca="1" si="391"/>
        <v>1.8</v>
      </c>
      <c r="CU187" s="27">
        <f t="shared" ca="1" si="391"/>
        <v>0.64</v>
      </c>
      <c r="CV187" s="27">
        <f t="shared" ca="1" si="391"/>
        <v>0.21</v>
      </c>
      <c r="CW187" s="27">
        <f t="shared" ca="1" si="391"/>
        <v>0.19</v>
      </c>
      <c r="CX187" s="27">
        <f t="shared" ca="1" si="391"/>
        <v>0</v>
      </c>
      <c r="CY187" s="27">
        <f t="shared" ca="1" si="391"/>
        <v>1</v>
      </c>
      <c r="CZ187" s="27">
        <f t="shared" ca="1" si="391"/>
        <v>0</v>
      </c>
      <c r="DA187" s="27">
        <f t="shared" ca="1" si="391"/>
        <v>0</v>
      </c>
      <c r="DB187" s="27">
        <f t="shared" ca="1" si="391"/>
        <v>0</v>
      </c>
      <c r="DC187" s="27">
        <f t="shared" ca="1" si="391"/>
        <v>0</v>
      </c>
      <c r="DD187" s="27">
        <f t="shared" ca="1" si="391"/>
        <v>0</v>
      </c>
      <c r="DE187" s="27">
        <f t="shared" ca="1" si="391"/>
        <v>0</v>
      </c>
      <c r="DF187" s="27">
        <f t="shared" ca="1" si="391"/>
        <v>0</v>
      </c>
      <c r="DG187" s="27" t="str">
        <f t="shared" ca="1" si="391"/>
        <v>-</v>
      </c>
      <c r="DH187" s="27" t="str">
        <f t="shared" ca="1" si="391"/>
        <v>-</v>
      </c>
      <c r="DI187" s="27" t="str">
        <f t="shared" ca="1" si="391"/>
        <v>-</v>
      </c>
      <c r="DJ187" s="27" t="str">
        <f t="shared" ca="1" si="391"/>
        <v>-</v>
      </c>
      <c r="DK187" s="27" t="str">
        <f t="shared" ca="1" si="391"/>
        <v>-</v>
      </c>
      <c r="DL187" s="27" t="str">
        <f t="shared" ca="1" si="391"/>
        <v>-</v>
      </c>
      <c r="DM187" s="27" t="b">
        <f t="shared" ca="1" si="391"/>
        <v>0</v>
      </c>
      <c r="DN187" s="27" t="b">
        <f t="shared" ca="1" si="391"/>
        <v>0</v>
      </c>
      <c r="DO187" s="27" t="b">
        <f t="shared" ca="1" si="391"/>
        <v>1</v>
      </c>
      <c r="DP187" s="27">
        <f t="shared" ca="1" si="391"/>
        <v>0</v>
      </c>
      <c r="DQ187" s="27" t="str">
        <f t="shared" ca="1" si="391"/>
        <v>-</v>
      </c>
      <c r="DR187" s="27" t="b">
        <f t="shared" ca="1" si="391"/>
        <v>1</v>
      </c>
      <c r="DS187" s="27" t="str">
        <f t="shared" ca="1" si="391"/>
        <v>-</v>
      </c>
      <c r="DT187" s="27" t="str">
        <f t="shared" ca="1" si="391"/>
        <v>-</v>
      </c>
      <c r="DU187" s="27" t="str">
        <f t="shared" ca="1" si="391"/>
        <v>-</v>
      </c>
      <c r="DV187" s="27" t="b">
        <f t="shared" ca="1" si="391"/>
        <v>1</v>
      </c>
      <c r="DW187" s="27" t="str">
        <f t="shared" ca="1" si="391"/>
        <v>-</v>
      </c>
      <c r="DX187" s="27">
        <f t="shared" ca="1" si="391"/>
        <v>0</v>
      </c>
      <c r="DY187" s="27">
        <f ca="1">OFFSET(DY$5,$B187,0)</f>
        <v>1</v>
      </c>
      <c r="DZ187" s="27">
        <f ca="1">OFFSET(DZ$5,$B187,0)</f>
        <v>0.5</v>
      </c>
      <c r="EA187" s="27">
        <f t="shared" ca="1" si="385"/>
        <v>500</v>
      </c>
      <c r="EB187" s="27">
        <f t="shared" ca="1" si="385"/>
        <v>500</v>
      </c>
      <c r="EC187" s="27">
        <f t="shared" ca="1" si="385"/>
        <v>1</v>
      </c>
      <c r="ED187" s="27">
        <f t="shared" ca="1" si="385"/>
        <v>0</v>
      </c>
      <c r="EE187" s="27">
        <f t="shared" ca="1" si="385"/>
        <v>1</v>
      </c>
      <c r="EF187" s="27">
        <f t="shared" ca="1" si="385"/>
        <v>1</v>
      </c>
      <c r="EG187" s="27">
        <f t="shared" ca="1" si="386"/>
        <v>0</v>
      </c>
      <c r="EH187" s="27" t="str">
        <f t="shared" ca="1" si="386"/>
        <v>-</v>
      </c>
      <c r="EI187" s="27" t="str">
        <f t="shared" ca="1" si="386"/>
        <v>-</v>
      </c>
      <c r="EJ187" s="27" t="str">
        <f t="shared" ca="1" si="386"/>
        <v>-</v>
      </c>
      <c r="EK187" s="27" t="str">
        <f t="shared" ca="1" si="386"/>
        <v>-</v>
      </c>
      <c r="EL187" s="27">
        <f t="shared" ca="1" si="386"/>
        <v>1</v>
      </c>
      <c r="EM187" s="27">
        <f t="shared" ca="1" si="386"/>
        <v>1</v>
      </c>
      <c r="EN187" s="27">
        <f t="shared" ca="1" si="386"/>
        <v>1</v>
      </c>
      <c r="EO187" s="27">
        <f t="shared" ca="1" si="386"/>
        <v>0</v>
      </c>
      <c r="EP187" s="27" t="str">
        <f t="shared" ca="1" si="386"/>
        <v>-</v>
      </c>
      <c r="EQ187" s="27" t="str">
        <f t="shared" ca="1" si="386"/>
        <v>-</v>
      </c>
      <c r="ER187" s="27">
        <f t="shared" ca="1" si="386"/>
        <v>0</v>
      </c>
      <c r="ES187" s="27">
        <f t="shared" ca="1" si="386"/>
        <v>0</v>
      </c>
      <c r="ET187" s="34">
        <v>0</v>
      </c>
    </row>
    <row r="188" spans="1:150" outlineLevel="3">
      <c r="A188" s="31">
        <f t="shared" si="376"/>
        <v>183</v>
      </c>
      <c r="B188" s="44">
        <f>$A187</f>
        <v>182</v>
      </c>
      <c r="C188">
        <f t="shared" ca="1" si="387"/>
        <v>31</v>
      </c>
      <c r="D188" t="b">
        <v>1</v>
      </c>
      <c r="E188" t="b">
        <v>0</v>
      </c>
      <c r="F188" t="b">
        <v>1</v>
      </c>
      <c r="H188" s="3" t="str">
        <f ca="1">TEXT(IFERROR(VALUE(LEFT(OFFSET(H188,-1,0),3)),0)+1,"000")&amp;" sfw"&amp;TEXT($CS188,"0.00")&amp;"_sfd"&amp;TEXT($CT188,"+0.00;-0.00;00000;@")&amp;"_conc"&amp;TEXT($CU188,"+0.00;-0.00;00000;----")&amp;"_prlf"&amp;TEXT($CV188,"+0.00;-0.00;00000;----")&amp;"_era"&amp;TEXT($CW188,"+0.00;-0.00;00000;@")&amp;IF($CA188&lt;3,"_M-M","_Mat")&amp;IF($CF188=TRUE,"&amp;BBT","")&amp;IF($DX188&lt;&gt;0,"-mate EL","")&amp;IF($DM188," Aut","")&amp;IF($DN188," Win","")&amp;IF($DO188," Spr","")&amp;" Scan "&amp;$DP188&amp;" (F"&amp;3+IFERROR(1*$AP188,0)&amp;3+IFERROR(1*$AS188,0)&amp;"N"&amp;$AX188&amp;$AY188&amp;")"</f>
        <v>001 sfw0.72_sfd+1.80_conc+0.64_prlf+0.21_era+0.19_M-M Spr Scan 0 (F33N11)</v>
      </c>
      <c r="I188" s="13" t="str">
        <f ca="1">IF(MATCH(H188,H$5:H188,0)=(COUNTA(H$5:H188)),"-","Dup")</f>
        <v>-</v>
      </c>
      <c r="J188" s="27" t="str">
        <f t="shared" ca="1" si="377"/>
        <v>-</v>
      </c>
      <c r="K188" s="27" t="str">
        <f t="shared" ca="1" si="377"/>
        <v>-</v>
      </c>
      <c r="L188" s="27" t="str">
        <f t="shared" ca="1" si="388"/>
        <v>-</v>
      </c>
      <c r="M188" s="27" t="str">
        <f t="shared" ca="1" si="388"/>
        <v>-</v>
      </c>
      <c r="N188" s="27" t="str">
        <f t="shared" ca="1" si="388"/>
        <v>-</v>
      </c>
      <c r="O188" s="27" t="b">
        <f t="shared" ca="1" si="388"/>
        <v>1</v>
      </c>
      <c r="P188" s="27" t="b">
        <f t="shared" ca="1" si="388"/>
        <v>1</v>
      </c>
      <c r="Q188" s="27">
        <f t="shared" ca="1" si="378"/>
        <v>0</v>
      </c>
      <c r="R188" s="27">
        <f t="shared" ca="1" si="378"/>
        <v>0</v>
      </c>
      <c r="S188" s="27" t="str">
        <f t="shared" ca="1" si="378"/>
        <v>-</v>
      </c>
      <c r="T188" s="27" t="str">
        <f t="shared" ca="1" si="378"/>
        <v>-</v>
      </c>
      <c r="U188" s="27" t="str">
        <f t="shared" ca="1" si="378"/>
        <v>-</v>
      </c>
      <c r="V188" s="27">
        <f t="shared" ca="1" si="378"/>
        <v>1</v>
      </c>
      <c r="W188" s="27">
        <f t="shared" ca="1" si="378"/>
        <v>1</v>
      </c>
      <c r="X188" s="27" t="str">
        <f t="shared" ca="1" si="378"/>
        <v>-</v>
      </c>
      <c r="Y188" s="27" t="str">
        <f t="shared" ca="1" si="378"/>
        <v>-</v>
      </c>
      <c r="Z188" s="27" t="str">
        <f t="shared" ca="1" si="378"/>
        <v>-</v>
      </c>
      <c r="AA188" s="27" t="str">
        <f t="shared" ca="1" si="378"/>
        <v>-</v>
      </c>
      <c r="AB188" s="27" t="str">
        <f t="shared" ca="1" si="378"/>
        <v>-</v>
      </c>
      <c r="AC188" s="27">
        <f t="shared" ca="1" si="378"/>
        <v>1</v>
      </c>
      <c r="AD188" s="27" t="str">
        <f t="shared" ca="1" si="378"/>
        <v>-</v>
      </c>
      <c r="AE188" s="27" t="str">
        <f t="shared" ca="1" si="379"/>
        <v>-</v>
      </c>
      <c r="AF188" s="27" t="str">
        <f t="shared" ref="AF188:AF219" ca="1" si="392">OFFSET(AF$5,$B188,0)</f>
        <v>-</v>
      </c>
      <c r="AG188" s="27" t="str">
        <f t="shared" ca="1" si="380"/>
        <v>-</v>
      </c>
      <c r="AH188" s="27" t="str">
        <f t="shared" ca="1" si="380"/>
        <v>-</v>
      </c>
      <c r="AI188" s="27" t="str">
        <f t="shared" ca="1" si="380"/>
        <v>-</v>
      </c>
      <c r="AJ188" s="27" t="str">
        <f t="shared" ca="1" si="380"/>
        <v>-</v>
      </c>
      <c r="AK188" s="27" t="str">
        <f t="shared" ca="1" si="380"/>
        <v>-</v>
      </c>
      <c r="AL188" s="27" t="str">
        <f t="shared" ca="1" si="380"/>
        <v>-</v>
      </c>
      <c r="AM188" s="27" t="str">
        <f t="shared" ca="1" si="380"/>
        <v>-</v>
      </c>
      <c r="AN188" s="27" t="str">
        <f t="shared" ca="1" si="380"/>
        <v>-</v>
      </c>
      <c r="AO188" s="27" t="str">
        <f t="shared" ca="1" si="380"/>
        <v>-</v>
      </c>
      <c r="AP188" s="27" t="str">
        <f t="shared" ca="1" si="380"/>
        <v>-</v>
      </c>
      <c r="AQ188" s="27" t="str">
        <f t="shared" ca="1" si="380"/>
        <v>-</v>
      </c>
      <c r="AR188" s="27" t="str">
        <f t="shared" ca="1" si="380"/>
        <v>-</v>
      </c>
      <c r="AS188" s="27" t="str">
        <f t="shared" ca="1" si="380"/>
        <v>-</v>
      </c>
      <c r="AT188" s="27" t="str">
        <f t="shared" ca="1" si="380"/>
        <v>-</v>
      </c>
      <c r="AU188" s="27" t="str">
        <f t="shared" ca="1" si="380"/>
        <v>-</v>
      </c>
      <c r="AV188" s="27" t="str">
        <f t="shared" ca="1" si="380"/>
        <v>-</v>
      </c>
      <c r="AW188" s="27" t="str">
        <f t="shared" ca="1" si="380"/>
        <v>-</v>
      </c>
      <c r="AX188" s="27">
        <f t="shared" ca="1" si="389"/>
        <v>1</v>
      </c>
      <c r="AY188" s="27">
        <f t="shared" ca="1" si="389"/>
        <v>1</v>
      </c>
      <c r="AZ188" s="27">
        <f t="shared" ca="1" si="389"/>
        <v>0</v>
      </c>
      <c r="BA188" s="27">
        <f t="shared" ca="1" si="381"/>
        <v>1</v>
      </c>
      <c r="BB188" s="27">
        <f t="shared" ca="1" si="381"/>
        <v>-1</v>
      </c>
      <c r="BC188" s="27" t="str">
        <f t="shared" ca="1" si="381"/>
        <v>-</v>
      </c>
      <c r="BD188" s="27" t="str">
        <f t="shared" ca="1" si="381"/>
        <v>-</v>
      </c>
      <c r="BE188" s="27" t="str">
        <f t="shared" ca="1" si="381"/>
        <v>-</v>
      </c>
      <c r="BF188" s="27" t="str">
        <f t="shared" ca="1" si="381"/>
        <v>-</v>
      </c>
      <c r="BG188" s="27" t="str">
        <f t="shared" ca="1" si="381"/>
        <v>-</v>
      </c>
      <c r="BH188" s="27">
        <f t="shared" ca="1" si="390"/>
        <v>0.3</v>
      </c>
      <c r="BI188" s="27">
        <f t="shared" ref="BI188:BM197" ca="1" si="393">OFFSET(BI$5,$B188,0)</f>
        <v>0.7</v>
      </c>
      <c r="BJ188" s="27">
        <f t="shared" ca="1" si="393"/>
        <v>-0.2</v>
      </c>
      <c r="BK188" s="27">
        <f t="shared" ca="1" si="393"/>
        <v>1.4</v>
      </c>
      <c r="BL188" s="27" t="str">
        <f t="shared" ca="1" si="393"/>
        <v>-</v>
      </c>
      <c r="BM188" s="27" t="str">
        <f t="shared" ca="1" si="393"/>
        <v>-</v>
      </c>
      <c r="BN188" s="27">
        <f t="shared" ref="BN188:BV197" ca="1" si="394">OFFSET(BN$5,$B188,0)</f>
        <v>0</v>
      </c>
      <c r="BO188" s="27">
        <f t="shared" ca="1" si="394"/>
        <v>0</v>
      </c>
      <c r="BP188" s="27">
        <f t="shared" ca="1" si="394"/>
        <v>0</v>
      </c>
      <c r="BQ188" s="27">
        <f t="shared" ca="1" si="394"/>
        <v>0</v>
      </c>
      <c r="BR188" s="27" t="str">
        <f t="shared" ca="1" si="394"/>
        <v>-</v>
      </c>
      <c r="BS188" s="27" t="str">
        <f t="shared" ca="1" si="394"/>
        <v>-</v>
      </c>
      <c r="BT188" s="27" t="str">
        <f t="shared" ca="1" si="394"/>
        <v>-</v>
      </c>
      <c r="BU188" s="27" t="str">
        <f t="shared" ca="1" si="394"/>
        <v>-</v>
      </c>
      <c r="BV188" s="27" t="str">
        <f t="shared" ca="1" si="394"/>
        <v>-</v>
      </c>
      <c r="BW188" s="27" t="str">
        <f t="shared" ref="BW188:CH197" ca="1" si="395">OFFSET(BW$5,$B188,0)</f>
        <v>-</v>
      </c>
      <c r="BX188" s="27" t="str">
        <f t="shared" ca="1" si="395"/>
        <v>-</v>
      </c>
      <c r="BY188" s="27" t="str">
        <f t="shared" ca="1" si="395"/>
        <v>-</v>
      </c>
      <c r="BZ188" s="27" t="str">
        <f t="shared" ca="1" si="395"/>
        <v>-</v>
      </c>
      <c r="CA188" s="27">
        <f t="shared" ca="1" si="395"/>
        <v>2</v>
      </c>
      <c r="CB188" s="27" t="str">
        <f t="shared" ca="1" si="395"/>
        <v>-</v>
      </c>
      <c r="CC188" s="27" t="str">
        <f t="shared" ca="1" si="395"/>
        <v>-</v>
      </c>
      <c r="CD188" s="27" t="str">
        <f t="shared" ca="1" si="395"/>
        <v>-</v>
      </c>
      <c r="CE188" s="27" t="str">
        <f t="shared" ca="1" si="395"/>
        <v>-</v>
      </c>
      <c r="CF188" s="27" t="str">
        <f t="shared" ca="1" si="395"/>
        <v>-</v>
      </c>
      <c r="CG188" s="27" t="str">
        <f t="shared" ca="1" si="395"/>
        <v>-</v>
      </c>
      <c r="CH188" s="27">
        <f t="shared" ca="1" si="395"/>
        <v>0</v>
      </c>
      <c r="CI188" s="27" t="str">
        <f t="shared" ref="CI188:CR197" ca="1" si="396">OFFSET(CI$5,$B188,0)</f>
        <v>-</v>
      </c>
      <c r="CJ188" s="27">
        <f t="shared" ca="1" si="396"/>
        <v>1</v>
      </c>
      <c r="CK188" s="27">
        <f t="shared" ca="1" si="396"/>
        <v>0</v>
      </c>
      <c r="CL188" s="27">
        <f t="shared" ca="1" si="396"/>
        <v>1</v>
      </c>
      <c r="CM188" s="27">
        <f t="shared" ca="1" si="396"/>
        <v>1</v>
      </c>
      <c r="CN188" s="27">
        <f t="shared" ca="1" si="396"/>
        <v>1</v>
      </c>
      <c r="CO188" s="27">
        <f t="shared" ca="1" si="396"/>
        <v>0</v>
      </c>
      <c r="CP188" s="27">
        <f t="shared" ca="1" si="396"/>
        <v>0</v>
      </c>
      <c r="CQ188" s="27">
        <f t="shared" ca="1" si="396"/>
        <v>0</v>
      </c>
      <c r="CR188" s="27">
        <f t="shared" ca="1" si="396"/>
        <v>-0.04</v>
      </c>
      <c r="CS188" s="26">
        <f>CS$13*0.75</f>
        <v>0.72</v>
      </c>
      <c r="CT188" s="27">
        <f t="shared" ref="CT188:CZ197" ca="1" si="397">OFFSET(CT$5,$B188,0)</f>
        <v>1.8</v>
      </c>
      <c r="CU188" s="27">
        <f t="shared" ca="1" si="397"/>
        <v>0.64</v>
      </c>
      <c r="CV188" s="27">
        <f t="shared" ca="1" si="397"/>
        <v>0.21</v>
      </c>
      <c r="CW188" s="27">
        <f t="shared" ca="1" si="397"/>
        <v>0.19</v>
      </c>
      <c r="CX188" s="27">
        <f t="shared" ca="1" si="397"/>
        <v>0</v>
      </c>
      <c r="CY188" s="27">
        <f t="shared" ca="1" si="397"/>
        <v>1</v>
      </c>
      <c r="CZ188" s="27">
        <f t="shared" ca="1" si="397"/>
        <v>0</v>
      </c>
      <c r="DA188" s="27">
        <f t="shared" ref="DA188:DL201" ca="1" si="398">OFFSET(DA$5,$B188,0)</f>
        <v>0</v>
      </c>
      <c r="DB188" s="27">
        <f t="shared" ca="1" si="398"/>
        <v>0</v>
      </c>
      <c r="DC188" s="27">
        <f t="shared" ca="1" si="398"/>
        <v>0</v>
      </c>
      <c r="DD188" s="27">
        <f t="shared" ca="1" si="398"/>
        <v>0</v>
      </c>
      <c r="DE188" s="27">
        <f t="shared" ca="1" si="398"/>
        <v>0</v>
      </c>
      <c r="DF188" s="27">
        <f t="shared" ca="1" si="398"/>
        <v>0</v>
      </c>
      <c r="DG188" s="27" t="str">
        <f t="shared" ca="1" si="398"/>
        <v>-</v>
      </c>
      <c r="DH188" s="27" t="str">
        <f t="shared" ca="1" si="398"/>
        <v>-</v>
      </c>
      <c r="DI188" s="27" t="str">
        <f t="shared" ca="1" si="398"/>
        <v>-</v>
      </c>
      <c r="DJ188" s="27" t="str">
        <f t="shared" ca="1" si="398"/>
        <v>-</v>
      </c>
      <c r="DK188" s="27" t="str">
        <f t="shared" ca="1" si="398"/>
        <v>-</v>
      </c>
      <c r="DL188" s="27" t="str">
        <f t="shared" ca="1" si="398"/>
        <v>-</v>
      </c>
      <c r="DM188" s="27" t="b">
        <f t="shared" ref="DM188:DU195" ca="1" si="399">OFFSET(DM$5,$B188,0)</f>
        <v>0</v>
      </c>
      <c r="DN188" s="27" t="b">
        <f t="shared" ca="1" si="399"/>
        <v>0</v>
      </c>
      <c r="DO188" s="27" t="b">
        <f t="shared" ca="1" si="399"/>
        <v>1</v>
      </c>
      <c r="DP188" s="27">
        <f t="shared" ca="1" si="399"/>
        <v>0</v>
      </c>
      <c r="DQ188" s="27" t="str">
        <f t="shared" ca="1" si="399"/>
        <v>-</v>
      </c>
      <c r="DR188" s="27" t="b">
        <f t="shared" ca="1" si="399"/>
        <v>1</v>
      </c>
      <c r="DS188" s="27" t="str">
        <f t="shared" ca="1" si="399"/>
        <v>-</v>
      </c>
      <c r="DT188" s="27" t="str">
        <f t="shared" ca="1" si="399"/>
        <v>-</v>
      </c>
      <c r="DU188" s="27" t="str">
        <f t="shared" ca="1" si="399"/>
        <v>-</v>
      </c>
      <c r="DV188" s="27" t="b">
        <f t="shared" ref="DV188:EF195" ca="1" si="400">OFFSET(DV$5,$B188,0)</f>
        <v>1</v>
      </c>
      <c r="DW188" s="27" t="str">
        <f t="shared" ca="1" si="400"/>
        <v>-</v>
      </c>
      <c r="DX188" s="27">
        <f t="shared" ca="1" si="400"/>
        <v>0</v>
      </c>
      <c r="DY188" s="27">
        <f t="shared" ca="1" si="400"/>
        <v>1</v>
      </c>
      <c r="DZ188" s="27">
        <f t="shared" ca="1" si="400"/>
        <v>0.5</v>
      </c>
      <c r="EA188" s="27">
        <f t="shared" ca="1" si="400"/>
        <v>500</v>
      </c>
      <c r="EB188" s="27">
        <f t="shared" ca="1" si="400"/>
        <v>500</v>
      </c>
      <c r="EC188" s="27">
        <f t="shared" ca="1" si="400"/>
        <v>1</v>
      </c>
      <c r="ED188" s="27">
        <f t="shared" ca="1" si="400"/>
        <v>0</v>
      </c>
      <c r="EE188" s="27">
        <f t="shared" ca="1" si="400"/>
        <v>1</v>
      </c>
      <c r="EF188" s="27">
        <f t="shared" ca="1" si="400"/>
        <v>1</v>
      </c>
      <c r="EG188" s="27">
        <f t="shared" ref="EG188:ES195" ca="1" si="401">OFFSET(EG$5,$B188,0)</f>
        <v>0</v>
      </c>
      <c r="EH188" s="27" t="str">
        <f t="shared" ca="1" si="401"/>
        <v>-</v>
      </c>
      <c r="EI188" s="27" t="str">
        <f t="shared" ca="1" si="401"/>
        <v>-</v>
      </c>
      <c r="EJ188" s="27" t="str">
        <f t="shared" ca="1" si="401"/>
        <v>-</v>
      </c>
      <c r="EK188" s="27" t="str">
        <f t="shared" ca="1" si="401"/>
        <v>-</v>
      </c>
      <c r="EL188" s="27">
        <f t="shared" ca="1" si="401"/>
        <v>1</v>
      </c>
      <c r="EM188" s="27">
        <f t="shared" ca="1" si="401"/>
        <v>1</v>
      </c>
      <c r="EN188" s="27">
        <f t="shared" ca="1" si="401"/>
        <v>1</v>
      </c>
      <c r="EO188" s="27">
        <f t="shared" ca="1" si="401"/>
        <v>0</v>
      </c>
      <c r="EP188" s="27" t="str">
        <f t="shared" ca="1" si="401"/>
        <v>-</v>
      </c>
      <c r="EQ188" s="27" t="str">
        <f t="shared" ca="1" si="401"/>
        <v>-</v>
      </c>
      <c r="ER188" s="27">
        <f t="shared" ca="1" si="401"/>
        <v>0</v>
      </c>
      <c r="ES188" s="27">
        <f t="shared" ca="1" si="401"/>
        <v>0</v>
      </c>
      <c r="ET188" s="34">
        <v>0</v>
      </c>
    </row>
    <row r="189" spans="1:150" outlineLevel="3">
      <c r="A189" s="31">
        <f t="shared" si="376"/>
        <v>184</v>
      </c>
      <c r="B189" s="37">
        <f t="shared" ref="B189:B220" ca="1" si="402">OFFSET(B189,-1,0)</f>
        <v>182</v>
      </c>
      <c r="C189">
        <f t="shared" ca="1" si="387"/>
        <v>31</v>
      </c>
      <c r="D189" t="b">
        <v>1</v>
      </c>
      <c r="E189" t="b">
        <v>0</v>
      </c>
      <c r="F189" t="b">
        <v>1</v>
      </c>
      <c r="H189" s="3" t="str">
        <f ca="1">TEXT(IFERROR(VALUE(LEFT(OFFSET(H189,-1,0),3)),0)+1,"000")&amp;" sfw"&amp;TEXT($CS189,"0.00")&amp;"_sfd"&amp;TEXT($CT189,"+0.00;-0.00;00000;@")&amp;"_conc"&amp;TEXT($CU189,"+0.00;-0.00;00000;----")&amp;"_prlf"&amp;TEXT($CV189,"+0.00;-0.00;00000;----")&amp;"_era"&amp;TEXT($CW189,"+0.00;-0.00;00000;@")&amp;IF($CA189&lt;3,"_M-M","_Mat")&amp;IF($CF189=TRUE,"&amp;BBT","")&amp;IF($DX189&lt;&gt;0,"-mate EL","")&amp;IF($DM189," Aut","")&amp;IF($DN189," Win","")&amp;IF($DO189," Spr","")&amp;" Scan "&amp;$DP189&amp;" (F"&amp;3+IFERROR(1*$AP189,0)&amp;3+IFERROR(1*$AS189,0)&amp;"N"&amp;$AX189&amp;$AY189&amp;")"</f>
        <v>002 sfw0.77_sfd+1.80_conc+0.64_prlf+0.21_era+0.19_M-M Spr Scan 0 (F33N11)</v>
      </c>
      <c r="I189" s="13" t="str">
        <f ca="1">IF(MATCH(H189,H$5:H189,0)=(COUNTA(H$5:H189)),"-","Dup")</f>
        <v>-</v>
      </c>
      <c r="J189" s="27" t="str">
        <f t="shared" ca="1" si="377"/>
        <v>-</v>
      </c>
      <c r="K189" s="27" t="str">
        <f t="shared" ca="1" si="377"/>
        <v>-</v>
      </c>
      <c r="L189" s="27" t="str">
        <f t="shared" ca="1" si="388"/>
        <v>-</v>
      </c>
      <c r="M189" s="27" t="str">
        <f t="shared" ca="1" si="388"/>
        <v>-</v>
      </c>
      <c r="N189" s="27" t="str">
        <f t="shared" ca="1" si="388"/>
        <v>-</v>
      </c>
      <c r="O189" s="27" t="b">
        <f t="shared" ca="1" si="388"/>
        <v>1</v>
      </c>
      <c r="P189" s="27" t="b">
        <f t="shared" ca="1" si="388"/>
        <v>1</v>
      </c>
      <c r="Q189" s="27">
        <f t="shared" ca="1" si="378"/>
        <v>0</v>
      </c>
      <c r="R189" s="27">
        <f t="shared" ca="1" si="378"/>
        <v>0</v>
      </c>
      <c r="S189" s="27" t="str">
        <f t="shared" ca="1" si="378"/>
        <v>-</v>
      </c>
      <c r="T189" s="27" t="str">
        <f t="shared" ca="1" si="378"/>
        <v>-</v>
      </c>
      <c r="U189" s="27" t="str">
        <f t="shared" ca="1" si="378"/>
        <v>-</v>
      </c>
      <c r="V189" s="27">
        <f t="shared" ca="1" si="378"/>
        <v>1</v>
      </c>
      <c r="W189" s="27">
        <f t="shared" ca="1" si="378"/>
        <v>1</v>
      </c>
      <c r="X189" s="27" t="str">
        <f t="shared" ca="1" si="378"/>
        <v>-</v>
      </c>
      <c r="Y189" s="27" t="str">
        <f t="shared" ca="1" si="378"/>
        <v>-</v>
      </c>
      <c r="Z189" s="27" t="str">
        <f t="shared" ca="1" si="378"/>
        <v>-</v>
      </c>
      <c r="AA189" s="27" t="str">
        <f t="shared" ca="1" si="378"/>
        <v>-</v>
      </c>
      <c r="AB189" s="27" t="str">
        <f t="shared" ca="1" si="378"/>
        <v>-</v>
      </c>
      <c r="AC189" s="27">
        <f t="shared" ca="1" si="378"/>
        <v>1</v>
      </c>
      <c r="AD189" s="27" t="str">
        <f t="shared" ca="1" si="378"/>
        <v>-</v>
      </c>
      <c r="AE189" s="27" t="str">
        <f t="shared" ca="1" si="379"/>
        <v>-</v>
      </c>
      <c r="AF189" s="27" t="str">
        <f t="shared" ca="1" si="392"/>
        <v>-</v>
      </c>
      <c r="AG189" s="27" t="str">
        <f t="shared" ca="1" si="380"/>
        <v>-</v>
      </c>
      <c r="AH189" s="27" t="str">
        <f t="shared" ca="1" si="380"/>
        <v>-</v>
      </c>
      <c r="AI189" s="27" t="str">
        <f t="shared" ca="1" si="380"/>
        <v>-</v>
      </c>
      <c r="AJ189" s="27" t="str">
        <f t="shared" ca="1" si="380"/>
        <v>-</v>
      </c>
      <c r="AK189" s="27" t="str">
        <f t="shared" ca="1" si="380"/>
        <v>-</v>
      </c>
      <c r="AL189" s="27" t="str">
        <f t="shared" ca="1" si="380"/>
        <v>-</v>
      </c>
      <c r="AM189" s="27" t="str">
        <f t="shared" ca="1" si="380"/>
        <v>-</v>
      </c>
      <c r="AN189" s="27" t="str">
        <f t="shared" ca="1" si="380"/>
        <v>-</v>
      </c>
      <c r="AO189" s="27" t="str">
        <f t="shared" ca="1" si="380"/>
        <v>-</v>
      </c>
      <c r="AP189" s="27" t="str">
        <f t="shared" ca="1" si="380"/>
        <v>-</v>
      </c>
      <c r="AQ189" s="27" t="str">
        <f t="shared" ca="1" si="380"/>
        <v>-</v>
      </c>
      <c r="AR189" s="27" t="str">
        <f t="shared" ca="1" si="380"/>
        <v>-</v>
      </c>
      <c r="AS189" s="27" t="str">
        <f t="shared" ca="1" si="380"/>
        <v>-</v>
      </c>
      <c r="AT189" s="27" t="str">
        <f t="shared" ca="1" si="380"/>
        <v>-</v>
      </c>
      <c r="AU189" s="27" t="str">
        <f t="shared" ca="1" si="380"/>
        <v>-</v>
      </c>
      <c r="AV189" s="27" t="str">
        <f t="shared" ca="1" si="380"/>
        <v>-</v>
      </c>
      <c r="AW189" s="27" t="str">
        <f t="shared" ca="1" si="380"/>
        <v>-</v>
      </c>
      <c r="AX189" s="27">
        <f t="shared" ca="1" si="389"/>
        <v>1</v>
      </c>
      <c r="AY189" s="27">
        <f t="shared" ca="1" si="389"/>
        <v>1</v>
      </c>
      <c r="AZ189" s="27">
        <f t="shared" ca="1" si="389"/>
        <v>0</v>
      </c>
      <c r="BA189" s="27">
        <f t="shared" ca="1" si="381"/>
        <v>1</v>
      </c>
      <c r="BB189" s="27">
        <f t="shared" ca="1" si="381"/>
        <v>-1</v>
      </c>
      <c r="BC189" s="27" t="str">
        <f t="shared" ca="1" si="381"/>
        <v>-</v>
      </c>
      <c r="BD189" s="27" t="str">
        <f t="shared" ca="1" si="381"/>
        <v>-</v>
      </c>
      <c r="BE189" s="27" t="str">
        <f t="shared" ca="1" si="381"/>
        <v>-</v>
      </c>
      <c r="BF189" s="27" t="str">
        <f t="shared" ca="1" si="381"/>
        <v>-</v>
      </c>
      <c r="BG189" s="27" t="str">
        <f t="shared" ca="1" si="381"/>
        <v>-</v>
      </c>
      <c r="BH189" s="27">
        <f t="shared" ca="1" si="390"/>
        <v>0.3</v>
      </c>
      <c r="BI189" s="27">
        <f t="shared" ca="1" si="393"/>
        <v>0.7</v>
      </c>
      <c r="BJ189" s="27">
        <f t="shared" ca="1" si="393"/>
        <v>-0.2</v>
      </c>
      <c r="BK189" s="27">
        <f t="shared" ca="1" si="393"/>
        <v>1.4</v>
      </c>
      <c r="BL189" s="27" t="str">
        <f t="shared" ca="1" si="393"/>
        <v>-</v>
      </c>
      <c r="BM189" s="27" t="str">
        <f t="shared" ca="1" si="393"/>
        <v>-</v>
      </c>
      <c r="BN189" s="27">
        <f t="shared" ca="1" si="394"/>
        <v>0</v>
      </c>
      <c r="BO189" s="27">
        <f t="shared" ca="1" si="394"/>
        <v>0</v>
      </c>
      <c r="BP189" s="27">
        <f t="shared" ca="1" si="394"/>
        <v>0</v>
      </c>
      <c r="BQ189" s="27">
        <f t="shared" ca="1" si="394"/>
        <v>0</v>
      </c>
      <c r="BR189" s="27" t="str">
        <f t="shared" ca="1" si="394"/>
        <v>-</v>
      </c>
      <c r="BS189" s="27" t="str">
        <f t="shared" ca="1" si="394"/>
        <v>-</v>
      </c>
      <c r="BT189" s="27" t="str">
        <f t="shared" ca="1" si="394"/>
        <v>-</v>
      </c>
      <c r="BU189" s="27" t="str">
        <f t="shared" ca="1" si="394"/>
        <v>-</v>
      </c>
      <c r="BV189" s="27" t="str">
        <f t="shared" ca="1" si="394"/>
        <v>-</v>
      </c>
      <c r="BW189" s="27" t="str">
        <f t="shared" ca="1" si="395"/>
        <v>-</v>
      </c>
      <c r="BX189" s="27" t="str">
        <f t="shared" ca="1" si="395"/>
        <v>-</v>
      </c>
      <c r="BY189" s="27" t="str">
        <f t="shared" ca="1" si="395"/>
        <v>-</v>
      </c>
      <c r="BZ189" s="27" t="str">
        <f t="shared" ca="1" si="395"/>
        <v>-</v>
      </c>
      <c r="CA189" s="27">
        <f t="shared" ca="1" si="395"/>
        <v>2</v>
      </c>
      <c r="CB189" s="27" t="str">
        <f t="shared" ca="1" si="395"/>
        <v>-</v>
      </c>
      <c r="CC189" s="27" t="str">
        <f t="shared" ca="1" si="395"/>
        <v>-</v>
      </c>
      <c r="CD189" s="27" t="str">
        <f t="shared" ca="1" si="395"/>
        <v>-</v>
      </c>
      <c r="CE189" s="27" t="str">
        <f t="shared" ca="1" si="395"/>
        <v>-</v>
      </c>
      <c r="CF189" s="27" t="str">
        <f t="shared" ca="1" si="395"/>
        <v>-</v>
      </c>
      <c r="CG189" s="27" t="str">
        <f t="shared" ca="1" si="395"/>
        <v>-</v>
      </c>
      <c r="CH189" s="27">
        <f t="shared" ca="1" si="395"/>
        <v>0</v>
      </c>
      <c r="CI189" s="27" t="str">
        <f t="shared" ca="1" si="396"/>
        <v>-</v>
      </c>
      <c r="CJ189" s="27">
        <f t="shared" ca="1" si="396"/>
        <v>1</v>
      </c>
      <c r="CK189" s="27">
        <f t="shared" ca="1" si="396"/>
        <v>0</v>
      </c>
      <c r="CL189" s="27">
        <f t="shared" ca="1" si="396"/>
        <v>1</v>
      </c>
      <c r="CM189" s="27">
        <f t="shared" ca="1" si="396"/>
        <v>1</v>
      </c>
      <c r="CN189" s="27">
        <f t="shared" ca="1" si="396"/>
        <v>1</v>
      </c>
      <c r="CO189" s="27">
        <f t="shared" ca="1" si="396"/>
        <v>0</v>
      </c>
      <c r="CP189" s="27">
        <f t="shared" ca="1" si="396"/>
        <v>0</v>
      </c>
      <c r="CQ189" s="27">
        <f t="shared" ca="1" si="396"/>
        <v>0</v>
      </c>
      <c r="CR189" s="27">
        <f t="shared" ca="1" si="396"/>
        <v>-0.04</v>
      </c>
      <c r="CS189" s="26">
        <f>CS$13*0.8</f>
        <v>0.76800000000000002</v>
      </c>
      <c r="CT189" s="27">
        <f t="shared" ca="1" si="397"/>
        <v>1.8</v>
      </c>
      <c r="CU189" s="27">
        <f t="shared" ca="1" si="397"/>
        <v>0.64</v>
      </c>
      <c r="CV189" s="27">
        <f t="shared" ca="1" si="397"/>
        <v>0.21</v>
      </c>
      <c r="CW189" s="27">
        <f t="shared" ca="1" si="397"/>
        <v>0.19</v>
      </c>
      <c r="CX189" s="27">
        <f t="shared" ca="1" si="397"/>
        <v>0</v>
      </c>
      <c r="CY189" s="27">
        <f t="shared" ca="1" si="397"/>
        <v>1</v>
      </c>
      <c r="CZ189" s="27">
        <f t="shared" ca="1" si="397"/>
        <v>0</v>
      </c>
      <c r="DA189" s="27">
        <f t="shared" ca="1" si="398"/>
        <v>0</v>
      </c>
      <c r="DB189" s="27">
        <f t="shared" ca="1" si="398"/>
        <v>0</v>
      </c>
      <c r="DC189" s="27">
        <f t="shared" ca="1" si="398"/>
        <v>0</v>
      </c>
      <c r="DD189" s="27">
        <f t="shared" ca="1" si="398"/>
        <v>0</v>
      </c>
      <c r="DE189" s="27">
        <f t="shared" ca="1" si="398"/>
        <v>0</v>
      </c>
      <c r="DF189" s="27">
        <f t="shared" ca="1" si="398"/>
        <v>0</v>
      </c>
      <c r="DG189" s="27" t="str">
        <f t="shared" ca="1" si="398"/>
        <v>-</v>
      </c>
      <c r="DH189" s="27" t="str">
        <f t="shared" ca="1" si="398"/>
        <v>-</v>
      </c>
      <c r="DI189" s="27" t="str">
        <f t="shared" ca="1" si="398"/>
        <v>-</v>
      </c>
      <c r="DJ189" s="27" t="str">
        <f t="shared" ca="1" si="398"/>
        <v>-</v>
      </c>
      <c r="DK189" s="27" t="str">
        <f t="shared" ca="1" si="398"/>
        <v>-</v>
      </c>
      <c r="DL189" s="27" t="str">
        <f t="shared" ca="1" si="398"/>
        <v>-</v>
      </c>
      <c r="DM189" s="27" t="b">
        <f t="shared" ca="1" si="399"/>
        <v>0</v>
      </c>
      <c r="DN189" s="27" t="b">
        <f t="shared" ca="1" si="399"/>
        <v>0</v>
      </c>
      <c r="DO189" s="27" t="b">
        <f t="shared" ca="1" si="399"/>
        <v>1</v>
      </c>
      <c r="DP189" s="27">
        <f t="shared" ca="1" si="399"/>
        <v>0</v>
      </c>
      <c r="DQ189" s="27" t="str">
        <f t="shared" ca="1" si="399"/>
        <v>-</v>
      </c>
      <c r="DR189" s="27" t="b">
        <f t="shared" ca="1" si="399"/>
        <v>1</v>
      </c>
      <c r="DS189" s="27" t="str">
        <f t="shared" ca="1" si="399"/>
        <v>-</v>
      </c>
      <c r="DT189" s="27" t="str">
        <f t="shared" ca="1" si="399"/>
        <v>-</v>
      </c>
      <c r="DU189" s="27" t="str">
        <f t="shared" ca="1" si="399"/>
        <v>-</v>
      </c>
      <c r="DV189" s="27" t="b">
        <f t="shared" ca="1" si="400"/>
        <v>1</v>
      </c>
      <c r="DW189" s="27" t="str">
        <f t="shared" ca="1" si="400"/>
        <v>-</v>
      </c>
      <c r="DX189" s="27">
        <f t="shared" ca="1" si="400"/>
        <v>0</v>
      </c>
      <c r="DY189" s="27">
        <f t="shared" ca="1" si="400"/>
        <v>1</v>
      </c>
      <c r="DZ189" s="27">
        <f t="shared" ca="1" si="400"/>
        <v>0.5</v>
      </c>
      <c r="EA189" s="27">
        <f t="shared" ca="1" si="400"/>
        <v>500</v>
      </c>
      <c r="EB189" s="27">
        <f t="shared" ca="1" si="400"/>
        <v>500</v>
      </c>
      <c r="EC189" s="27">
        <f t="shared" ca="1" si="400"/>
        <v>1</v>
      </c>
      <c r="ED189" s="27">
        <f t="shared" ca="1" si="400"/>
        <v>0</v>
      </c>
      <c r="EE189" s="27">
        <f t="shared" ca="1" si="400"/>
        <v>1</v>
      </c>
      <c r="EF189" s="27">
        <f t="shared" ca="1" si="400"/>
        <v>1</v>
      </c>
      <c r="EG189" s="27">
        <f t="shared" ca="1" si="401"/>
        <v>0</v>
      </c>
      <c r="EH189" s="27" t="str">
        <f t="shared" ca="1" si="401"/>
        <v>-</v>
      </c>
      <c r="EI189" s="27" t="str">
        <f t="shared" ca="1" si="401"/>
        <v>-</v>
      </c>
      <c r="EJ189" s="27" t="str">
        <f t="shared" ca="1" si="401"/>
        <v>-</v>
      </c>
      <c r="EK189" s="27" t="str">
        <f t="shared" ca="1" si="401"/>
        <v>-</v>
      </c>
      <c r="EL189" s="27">
        <f t="shared" ca="1" si="401"/>
        <v>1</v>
      </c>
      <c r="EM189" s="27">
        <f t="shared" ca="1" si="401"/>
        <v>1</v>
      </c>
      <c r="EN189" s="27">
        <f t="shared" ca="1" si="401"/>
        <v>1</v>
      </c>
      <c r="EO189" s="27">
        <f t="shared" ca="1" si="401"/>
        <v>0</v>
      </c>
      <c r="EP189" s="27" t="str">
        <f t="shared" ca="1" si="401"/>
        <v>-</v>
      </c>
      <c r="EQ189" s="27" t="str">
        <f t="shared" ca="1" si="401"/>
        <v>-</v>
      </c>
      <c r="ER189" s="27">
        <f t="shared" ca="1" si="401"/>
        <v>0</v>
      </c>
      <c r="ES189" s="27">
        <f t="shared" ca="1" si="401"/>
        <v>0</v>
      </c>
      <c r="ET189" s="34">
        <v>0</v>
      </c>
    </row>
    <row r="190" spans="1:150" outlineLevel="3">
      <c r="A190" s="31">
        <f t="shared" si="376"/>
        <v>185</v>
      </c>
      <c r="B190" s="37">
        <f t="shared" ca="1" si="402"/>
        <v>182</v>
      </c>
      <c r="C190">
        <f t="shared" ca="1" si="387"/>
        <v>31</v>
      </c>
      <c r="D190" t="b">
        <v>1</v>
      </c>
      <c r="E190" t="b">
        <v>0</v>
      </c>
      <c r="F190" t="b">
        <v>1</v>
      </c>
      <c r="H190" s="3" t="str">
        <f ca="1">TEXT(IFERROR(VALUE(LEFT(OFFSET(H190,-1,0),3)),0)+1,"000")&amp;" sfw"&amp;TEXT($CS190,"0.00")&amp;"_sfd"&amp;TEXT($CT190,"+0.00;-0.00;00000;@")&amp;"_conc"&amp;TEXT($CU190,"+0.00;-0.00;00000;----")&amp;"_prlf"&amp;TEXT($CV190,"+0.00;-0.00;00000;----")&amp;"_era"&amp;TEXT($CW190,"+0.00;-0.00;00000;@")&amp;IF($CA190&lt;3,"_M-M","_Mat")&amp;IF($CF190=TRUE,"&amp;BBT","")&amp;IF($DX190&lt;&gt;0,"-mate EL","")&amp;IF($DM190," Aut","")&amp;IF($DN190," Win","")&amp;IF($DO190," Spr","")&amp;" Scan "&amp;$DP190&amp;" (F"&amp;3+IFERROR(1*$AP190,0)&amp;3+IFERROR(1*$AS190,0)&amp;"N"&amp;$AX190&amp;$AY190&amp;")"</f>
        <v>003 sfw0.82_sfd+1.80_conc+0.64_prlf+0.21_era+0.19_M-M Spr Scan 0 (F33N11)</v>
      </c>
      <c r="I190" s="13" t="str">
        <f ca="1">IF(MATCH(H190,H$5:H190,0)=(COUNTA(H$5:H190)),"-","Dup")</f>
        <v>-</v>
      </c>
      <c r="J190" s="27" t="str">
        <f t="shared" ca="1" si="377"/>
        <v>-</v>
      </c>
      <c r="K190" s="27" t="str">
        <f t="shared" ca="1" si="377"/>
        <v>-</v>
      </c>
      <c r="L190" s="27" t="str">
        <f t="shared" ca="1" si="388"/>
        <v>-</v>
      </c>
      <c r="M190" s="27" t="str">
        <f t="shared" ca="1" si="388"/>
        <v>-</v>
      </c>
      <c r="N190" s="27" t="str">
        <f t="shared" ca="1" si="388"/>
        <v>-</v>
      </c>
      <c r="O190" s="27" t="b">
        <f t="shared" ca="1" si="388"/>
        <v>1</v>
      </c>
      <c r="P190" s="27" t="b">
        <f t="shared" ca="1" si="388"/>
        <v>1</v>
      </c>
      <c r="Q190" s="27">
        <f t="shared" ca="1" si="378"/>
        <v>0</v>
      </c>
      <c r="R190" s="27">
        <f t="shared" ca="1" si="378"/>
        <v>0</v>
      </c>
      <c r="S190" s="27" t="str">
        <f t="shared" ca="1" si="378"/>
        <v>-</v>
      </c>
      <c r="T190" s="27" t="str">
        <f t="shared" ca="1" si="378"/>
        <v>-</v>
      </c>
      <c r="U190" s="27" t="str">
        <f t="shared" ca="1" si="378"/>
        <v>-</v>
      </c>
      <c r="V190" s="27">
        <f t="shared" ca="1" si="378"/>
        <v>1</v>
      </c>
      <c r="W190" s="27">
        <f t="shared" ca="1" si="378"/>
        <v>1</v>
      </c>
      <c r="X190" s="27" t="str">
        <f t="shared" ca="1" si="378"/>
        <v>-</v>
      </c>
      <c r="Y190" s="27" t="str">
        <f t="shared" ca="1" si="378"/>
        <v>-</v>
      </c>
      <c r="Z190" s="27" t="str">
        <f t="shared" ca="1" si="378"/>
        <v>-</v>
      </c>
      <c r="AA190" s="27" t="str">
        <f t="shared" ca="1" si="378"/>
        <v>-</v>
      </c>
      <c r="AB190" s="27" t="str">
        <f t="shared" ca="1" si="378"/>
        <v>-</v>
      </c>
      <c r="AC190" s="27">
        <f t="shared" ca="1" si="378"/>
        <v>1</v>
      </c>
      <c r="AD190" s="27" t="str">
        <f t="shared" ca="1" si="378"/>
        <v>-</v>
      </c>
      <c r="AE190" s="27" t="str">
        <f t="shared" ca="1" si="379"/>
        <v>-</v>
      </c>
      <c r="AF190" s="27" t="str">
        <f t="shared" ca="1" si="392"/>
        <v>-</v>
      </c>
      <c r="AG190" s="27" t="str">
        <f t="shared" ca="1" si="380"/>
        <v>-</v>
      </c>
      <c r="AH190" s="27" t="str">
        <f t="shared" ca="1" si="380"/>
        <v>-</v>
      </c>
      <c r="AI190" s="27" t="str">
        <f t="shared" ca="1" si="380"/>
        <v>-</v>
      </c>
      <c r="AJ190" s="27" t="str">
        <f t="shared" ca="1" si="380"/>
        <v>-</v>
      </c>
      <c r="AK190" s="27" t="str">
        <f t="shared" ca="1" si="380"/>
        <v>-</v>
      </c>
      <c r="AL190" s="27" t="str">
        <f t="shared" ca="1" si="380"/>
        <v>-</v>
      </c>
      <c r="AM190" s="27" t="str">
        <f t="shared" ca="1" si="380"/>
        <v>-</v>
      </c>
      <c r="AN190" s="27" t="str">
        <f t="shared" ca="1" si="380"/>
        <v>-</v>
      </c>
      <c r="AO190" s="27" t="str">
        <f t="shared" ca="1" si="380"/>
        <v>-</v>
      </c>
      <c r="AP190" s="27" t="str">
        <f t="shared" ca="1" si="380"/>
        <v>-</v>
      </c>
      <c r="AQ190" s="27" t="str">
        <f t="shared" ca="1" si="380"/>
        <v>-</v>
      </c>
      <c r="AR190" s="27" t="str">
        <f t="shared" ca="1" si="380"/>
        <v>-</v>
      </c>
      <c r="AS190" s="27" t="str">
        <f t="shared" ca="1" si="380"/>
        <v>-</v>
      </c>
      <c r="AT190" s="27" t="str">
        <f t="shared" ca="1" si="380"/>
        <v>-</v>
      </c>
      <c r="AU190" s="27" t="str">
        <f t="shared" ca="1" si="380"/>
        <v>-</v>
      </c>
      <c r="AV190" s="27" t="str">
        <f t="shared" ca="1" si="380"/>
        <v>-</v>
      </c>
      <c r="AW190" s="27" t="str">
        <f t="shared" ca="1" si="380"/>
        <v>-</v>
      </c>
      <c r="AX190" s="27">
        <f t="shared" ca="1" si="389"/>
        <v>1</v>
      </c>
      <c r="AY190" s="27">
        <f t="shared" ca="1" si="389"/>
        <v>1</v>
      </c>
      <c r="AZ190" s="27">
        <f t="shared" ca="1" si="389"/>
        <v>0</v>
      </c>
      <c r="BA190" s="27">
        <f t="shared" ca="1" si="381"/>
        <v>1</v>
      </c>
      <c r="BB190" s="27">
        <f t="shared" ca="1" si="381"/>
        <v>-1</v>
      </c>
      <c r="BC190" s="27" t="str">
        <f t="shared" ca="1" si="381"/>
        <v>-</v>
      </c>
      <c r="BD190" s="27" t="str">
        <f t="shared" ca="1" si="381"/>
        <v>-</v>
      </c>
      <c r="BE190" s="27" t="str">
        <f t="shared" ca="1" si="381"/>
        <v>-</v>
      </c>
      <c r="BF190" s="27" t="str">
        <f t="shared" ca="1" si="381"/>
        <v>-</v>
      </c>
      <c r="BG190" s="27" t="str">
        <f t="shared" ca="1" si="381"/>
        <v>-</v>
      </c>
      <c r="BH190" s="27">
        <f t="shared" ca="1" si="390"/>
        <v>0.3</v>
      </c>
      <c r="BI190" s="27">
        <f t="shared" ca="1" si="393"/>
        <v>0.7</v>
      </c>
      <c r="BJ190" s="27">
        <f t="shared" ca="1" si="393"/>
        <v>-0.2</v>
      </c>
      <c r="BK190" s="27">
        <f t="shared" ca="1" si="393"/>
        <v>1.4</v>
      </c>
      <c r="BL190" s="27" t="str">
        <f t="shared" ca="1" si="393"/>
        <v>-</v>
      </c>
      <c r="BM190" s="27" t="str">
        <f t="shared" ca="1" si="393"/>
        <v>-</v>
      </c>
      <c r="BN190" s="27">
        <f t="shared" ca="1" si="394"/>
        <v>0</v>
      </c>
      <c r="BO190" s="27">
        <f t="shared" ca="1" si="394"/>
        <v>0</v>
      </c>
      <c r="BP190" s="27">
        <f t="shared" ca="1" si="394"/>
        <v>0</v>
      </c>
      <c r="BQ190" s="27">
        <f t="shared" ca="1" si="394"/>
        <v>0</v>
      </c>
      <c r="BR190" s="27" t="str">
        <f t="shared" ca="1" si="394"/>
        <v>-</v>
      </c>
      <c r="BS190" s="27" t="str">
        <f t="shared" ca="1" si="394"/>
        <v>-</v>
      </c>
      <c r="BT190" s="27" t="str">
        <f t="shared" ca="1" si="394"/>
        <v>-</v>
      </c>
      <c r="BU190" s="27" t="str">
        <f t="shared" ca="1" si="394"/>
        <v>-</v>
      </c>
      <c r="BV190" s="27" t="str">
        <f t="shared" ca="1" si="394"/>
        <v>-</v>
      </c>
      <c r="BW190" s="27" t="str">
        <f t="shared" ca="1" si="395"/>
        <v>-</v>
      </c>
      <c r="BX190" s="27" t="str">
        <f t="shared" ca="1" si="395"/>
        <v>-</v>
      </c>
      <c r="BY190" s="27" t="str">
        <f t="shared" ca="1" si="395"/>
        <v>-</v>
      </c>
      <c r="BZ190" s="27" t="str">
        <f t="shared" ca="1" si="395"/>
        <v>-</v>
      </c>
      <c r="CA190" s="27">
        <f t="shared" ca="1" si="395"/>
        <v>2</v>
      </c>
      <c r="CB190" s="27" t="str">
        <f t="shared" ca="1" si="395"/>
        <v>-</v>
      </c>
      <c r="CC190" s="27" t="str">
        <f t="shared" ca="1" si="395"/>
        <v>-</v>
      </c>
      <c r="CD190" s="27" t="str">
        <f t="shared" ca="1" si="395"/>
        <v>-</v>
      </c>
      <c r="CE190" s="27" t="str">
        <f t="shared" ca="1" si="395"/>
        <v>-</v>
      </c>
      <c r="CF190" s="27" t="str">
        <f t="shared" ca="1" si="395"/>
        <v>-</v>
      </c>
      <c r="CG190" s="27" t="str">
        <f t="shared" ca="1" si="395"/>
        <v>-</v>
      </c>
      <c r="CH190" s="27">
        <f t="shared" ca="1" si="395"/>
        <v>0</v>
      </c>
      <c r="CI190" s="27" t="str">
        <f t="shared" ca="1" si="396"/>
        <v>-</v>
      </c>
      <c r="CJ190" s="27">
        <f t="shared" ca="1" si="396"/>
        <v>1</v>
      </c>
      <c r="CK190" s="27">
        <f t="shared" ca="1" si="396"/>
        <v>0</v>
      </c>
      <c r="CL190" s="27">
        <f t="shared" ca="1" si="396"/>
        <v>1</v>
      </c>
      <c r="CM190" s="27">
        <f t="shared" ca="1" si="396"/>
        <v>1</v>
      </c>
      <c r="CN190" s="27">
        <f t="shared" ca="1" si="396"/>
        <v>1</v>
      </c>
      <c r="CO190" s="27">
        <f t="shared" ca="1" si="396"/>
        <v>0</v>
      </c>
      <c r="CP190" s="27">
        <f t="shared" ca="1" si="396"/>
        <v>0</v>
      </c>
      <c r="CQ190" s="27">
        <f t="shared" ca="1" si="396"/>
        <v>0</v>
      </c>
      <c r="CR190" s="27">
        <f t="shared" ca="1" si="396"/>
        <v>-0.04</v>
      </c>
      <c r="CS190" s="26">
        <f>CS$13*0.85</f>
        <v>0.81599999999999995</v>
      </c>
      <c r="CT190" s="27">
        <f t="shared" ca="1" si="397"/>
        <v>1.8</v>
      </c>
      <c r="CU190" s="27">
        <f t="shared" ca="1" si="397"/>
        <v>0.64</v>
      </c>
      <c r="CV190" s="27">
        <f t="shared" ca="1" si="397"/>
        <v>0.21</v>
      </c>
      <c r="CW190" s="27">
        <f t="shared" ca="1" si="397"/>
        <v>0.19</v>
      </c>
      <c r="CX190" s="27">
        <f t="shared" ca="1" si="397"/>
        <v>0</v>
      </c>
      <c r="CY190" s="27">
        <f t="shared" ca="1" si="397"/>
        <v>1</v>
      </c>
      <c r="CZ190" s="27">
        <f t="shared" ca="1" si="397"/>
        <v>0</v>
      </c>
      <c r="DA190" s="27">
        <f t="shared" ca="1" si="398"/>
        <v>0</v>
      </c>
      <c r="DB190" s="27">
        <f t="shared" ca="1" si="398"/>
        <v>0</v>
      </c>
      <c r="DC190" s="27">
        <f t="shared" ca="1" si="398"/>
        <v>0</v>
      </c>
      <c r="DD190" s="27">
        <f t="shared" ca="1" si="398"/>
        <v>0</v>
      </c>
      <c r="DE190" s="27">
        <f t="shared" ca="1" si="398"/>
        <v>0</v>
      </c>
      <c r="DF190" s="27">
        <f t="shared" ca="1" si="398"/>
        <v>0</v>
      </c>
      <c r="DG190" s="27" t="str">
        <f t="shared" ca="1" si="398"/>
        <v>-</v>
      </c>
      <c r="DH190" s="27" t="str">
        <f t="shared" ca="1" si="398"/>
        <v>-</v>
      </c>
      <c r="DI190" s="27" t="str">
        <f t="shared" ca="1" si="398"/>
        <v>-</v>
      </c>
      <c r="DJ190" s="27" t="str">
        <f t="shared" ca="1" si="398"/>
        <v>-</v>
      </c>
      <c r="DK190" s="27" t="str">
        <f t="shared" ca="1" si="398"/>
        <v>-</v>
      </c>
      <c r="DL190" s="27" t="str">
        <f t="shared" ca="1" si="398"/>
        <v>-</v>
      </c>
      <c r="DM190" s="27" t="b">
        <f t="shared" ca="1" si="399"/>
        <v>0</v>
      </c>
      <c r="DN190" s="27" t="b">
        <f t="shared" ca="1" si="399"/>
        <v>0</v>
      </c>
      <c r="DO190" s="27" t="b">
        <f t="shared" ca="1" si="399"/>
        <v>1</v>
      </c>
      <c r="DP190" s="27">
        <f t="shared" ca="1" si="399"/>
        <v>0</v>
      </c>
      <c r="DQ190" s="27" t="str">
        <f t="shared" ca="1" si="399"/>
        <v>-</v>
      </c>
      <c r="DR190" s="27" t="b">
        <f t="shared" ca="1" si="399"/>
        <v>1</v>
      </c>
      <c r="DS190" s="27" t="str">
        <f t="shared" ca="1" si="399"/>
        <v>-</v>
      </c>
      <c r="DT190" s="27" t="str">
        <f t="shared" ca="1" si="399"/>
        <v>-</v>
      </c>
      <c r="DU190" s="27" t="str">
        <f t="shared" ca="1" si="399"/>
        <v>-</v>
      </c>
      <c r="DV190" s="27" t="b">
        <f t="shared" ca="1" si="400"/>
        <v>1</v>
      </c>
      <c r="DW190" s="27" t="str">
        <f t="shared" ca="1" si="400"/>
        <v>-</v>
      </c>
      <c r="DX190" s="27">
        <f t="shared" ca="1" si="400"/>
        <v>0</v>
      </c>
      <c r="DY190" s="27">
        <f t="shared" ca="1" si="400"/>
        <v>1</v>
      </c>
      <c r="DZ190" s="27">
        <f t="shared" ca="1" si="400"/>
        <v>0.5</v>
      </c>
      <c r="EA190" s="27">
        <f t="shared" ca="1" si="400"/>
        <v>500</v>
      </c>
      <c r="EB190" s="27">
        <f t="shared" ca="1" si="400"/>
        <v>500</v>
      </c>
      <c r="EC190" s="27">
        <f t="shared" ca="1" si="400"/>
        <v>1</v>
      </c>
      <c r="ED190" s="27">
        <f t="shared" ca="1" si="400"/>
        <v>0</v>
      </c>
      <c r="EE190" s="27">
        <f t="shared" ca="1" si="400"/>
        <v>1</v>
      </c>
      <c r="EF190" s="27">
        <f t="shared" ca="1" si="400"/>
        <v>1</v>
      </c>
      <c r="EG190" s="27">
        <f t="shared" ca="1" si="401"/>
        <v>0</v>
      </c>
      <c r="EH190" s="27" t="str">
        <f t="shared" ca="1" si="401"/>
        <v>-</v>
      </c>
      <c r="EI190" s="27" t="str">
        <f t="shared" ca="1" si="401"/>
        <v>-</v>
      </c>
      <c r="EJ190" s="27" t="str">
        <f t="shared" ca="1" si="401"/>
        <v>-</v>
      </c>
      <c r="EK190" s="27" t="str">
        <f t="shared" ca="1" si="401"/>
        <v>-</v>
      </c>
      <c r="EL190" s="27">
        <f t="shared" ca="1" si="401"/>
        <v>1</v>
      </c>
      <c r="EM190" s="27">
        <f t="shared" ca="1" si="401"/>
        <v>1</v>
      </c>
      <c r="EN190" s="27">
        <f t="shared" ca="1" si="401"/>
        <v>1</v>
      </c>
      <c r="EO190" s="27">
        <f t="shared" ca="1" si="401"/>
        <v>0</v>
      </c>
      <c r="EP190" s="27" t="str">
        <f t="shared" ca="1" si="401"/>
        <v>-</v>
      </c>
      <c r="EQ190" s="27" t="str">
        <f t="shared" ca="1" si="401"/>
        <v>-</v>
      </c>
      <c r="ER190" s="27">
        <f t="shared" ca="1" si="401"/>
        <v>0</v>
      </c>
      <c r="ES190" s="27">
        <f t="shared" ca="1" si="401"/>
        <v>0</v>
      </c>
      <c r="ET190" s="34">
        <v>0</v>
      </c>
    </row>
    <row r="191" spans="1:150" outlineLevel="3">
      <c r="A191" s="31">
        <f t="shared" si="376"/>
        <v>186</v>
      </c>
      <c r="B191" s="37">
        <f t="shared" ca="1" si="402"/>
        <v>182</v>
      </c>
      <c r="C191">
        <f t="shared" ca="1" si="387"/>
        <v>31</v>
      </c>
      <c r="D191" t="b">
        <v>1</v>
      </c>
      <c r="E191" t="b">
        <v>0</v>
      </c>
      <c r="F191" t="b">
        <v>1</v>
      </c>
      <c r="H191" s="3" t="str">
        <f ca="1">TEXT(IFERROR(VALUE(LEFT(OFFSET(H191,-1,0),3)),0)+1,"000")&amp;" sfw"&amp;TEXT($CS191,"0.00")&amp;"_sfd"&amp;TEXT($CT191,"+0.00;-0.00;00000;@")&amp;"_conc"&amp;TEXT($CU191,"+0.00;-0.00;00000;----")&amp;"_prlf"&amp;TEXT($CV191,"+0.00;-0.00;00000;----")&amp;"_era"&amp;TEXT($CW191,"+0.00;-0.00;00000;@")&amp;IF($CA191&lt;3,"_M-M","_Mat")&amp;IF($CF191=TRUE,"&amp;BBT","")&amp;IF($DX191&lt;&gt;0,"-mate EL","")&amp;IF($DM191," Aut","")&amp;IF($DN191," Win","")&amp;IF($DO191," Spr","")&amp;" Scan "&amp;$DP191&amp;" (F"&amp;3+IFERROR(1*$AP191,0)&amp;3+IFERROR(1*$AS191,0)&amp;"N"&amp;$AX191&amp;$AY191&amp;")"</f>
        <v>004 sfw0.86_sfd+1.80_conc+0.64_prlf+0.21_era+0.19_M-M Spr Scan 0 (F33N11)</v>
      </c>
      <c r="I191" s="13" t="str">
        <f ca="1">IF(MATCH(H191,H$5:H191,0)=(COUNTA(H$5:H191)),"-","Dup")</f>
        <v>-</v>
      </c>
      <c r="J191" s="27" t="str">
        <f t="shared" ca="1" si="377"/>
        <v>-</v>
      </c>
      <c r="K191" s="27" t="str">
        <f t="shared" ca="1" si="377"/>
        <v>-</v>
      </c>
      <c r="L191" s="27" t="str">
        <f t="shared" ca="1" si="388"/>
        <v>-</v>
      </c>
      <c r="M191" s="27" t="str">
        <f t="shared" ca="1" si="388"/>
        <v>-</v>
      </c>
      <c r="N191" s="27" t="str">
        <f t="shared" ca="1" si="388"/>
        <v>-</v>
      </c>
      <c r="O191" s="27" t="b">
        <f t="shared" ca="1" si="388"/>
        <v>1</v>
      </c>
      <c r="P191" s="27" t="b">
        <f t="shared" ca="1" si="388"/>
        <v>1</v>
      </c>
      <c r="Q191" s="27">
        <f t="shared" ca="1" si="378"/>
        <v>0</v>
      </c>
      <c r="R191" s="27">
        <f t="shared" ca="1" si="378"/>
        <v>0</v>
      </c>
      <c r="S191" s="27" t="str">
        <f t="shared" ca="1" si="378"/>
        <v>-</v>
      </c>
      <c r="T191" s="27" t="str">
        <f t="shared" ca="1" si="378"/>
        <v>-</v>
      </c>
      <c r="U191" s="27" t="str">
        <f t="shared" ca="1" si="378"/>
        <v>-</v>
      </c>
      <c r="V191" s="27">
        <f t="shared" ca="1" si="378"/>
        <v>1</v>
      </c>
      <c r="W191" s="27">
        <f t="shared" ca="1" si="378"/>
        <v>1</v>
      </c>
      <c r="X191" s="27" t="str">
        <f t="shared" ca="1" si="378"/>
        <v>-</v>
      </c>
      <c r="Y191" s="27" t="str">
        <f t="shared" ca="1" si="378"/>
        <v>-</v>
      </c>
      <c r="Z191" s="27" t="str">
        <f t="shared" ca="1" si="378"/>
        <v>-</v>
      </c>
      <c r="AA191" s="27" t="str">
        <f t="shared" ca="1" si="378"/>
        <v>-</v>
      </c>
      <c r="AB191" s="27" t="str">
        <f t="shared" ca="1" si="378"/>
        <v>-</v>
      </c>
      <c r="AC191" s="27">
        <f t="shared" ca="1" si="378"/>
        <v>1</v>
      </c>
      <c r="AD191" s="27" t="str">
        <f t="shared" ca="1" si="378"/>
        <v>-</v>
      </c>
      <c r="AE191" s="27" t="str">
        <f t="shared" ca="1" si="379"/>
        <v>-</v>
      </c>
      <c r="AF191" s="27" t="str">
        <f t="shared" ca="1" si="392"/>
        <v>-</v>
      </c>
      <c r="AG191" s="27" t="str">
        <f t="shared" ca="1" si="380"/>
        <v>-</v>
      </c>
      <c r="AH191" s="27" t="str">
        <f t="shared" ca="1" si="380"/>
        <v>-</v>
      </c>
      <c r="AI191" s="27" t="str">
        <f t="shared" ca="1" si="380"/>
        <v>-</v>
      </c>
      <c r="AJ191" s="27" t="str">
        <f t="shared" ca="1" si="380"/>
        <v>-</v>
      </c>
      <c r="AK191" s="27" t="str">
        <f t="shared" ca="1" si="380"/>
        <v>-</v>
      </c>
      <c r="AL191" s="27" t="str">
        <f t="shared" ca="1" si="380"/>
        <v>-</v>
      </c>
      <c r="AM191" s="27" t="str">
        <f t="shared" ca="1" si="380"/>
        <v>-</v>
      </c>
      <c r="AN191" s="27" t="str">
        <f t="shared" ca="1" si="380"/>
        <v>-</v>
      </c>
      <c r="AO191" s="27" t="str">
        <f t="shared" ca="1" si="380"/>
        <v>-</v>
      </c>
      <c r="AP191" s="27" t="str">
        <f t="shared" ca="1" si="380"/>
        <v>-</v>
      </c>
      <c r="AQ191" s="27" t="str">
        <f t="shared" ca="1" si="380"/>
        <v>-</v>
      </c>
      <c r="AR191" s="27" t="str">
        <f t="shared" ca="1" si="380"/>
        <v>-</v>
      </c>
      <c r="AS191" s="27" t="str">
        <f t="shared" ca="1" si="380"/>
        <v>-</v>
      </c>
      <c r="AT191" s="27" t="str">
        <f t="shared" ca="1" si="380"/>
        <v>-</v>
      </c>
      <c r="AU191" s="27" t="str">
        <f t="shared" ca="1" si="380"/>
        <v>-</v>
      </c>
      <c r="AV191" s="27" t="str">
        <f t="shared" ca="1" si="380"/>
        <v>-</v>
      </c>
      <c r="AW191" s="27" t="str">
        <f t="shared" ca="1" si="380"/>
        <v>-</v>
      </c>
      <c r="AX191" s="27">
        <f t="shared" ca="1" si="389"/>
        <v>1</v>
      </c>
      <c r="AY191" s="27">
        <f t="shared" ca="1" si="389"/>
        <v>1</v>
      </c>
      <c r="AZ191" s="27">
        <f t="shared" ca="1" si="389"/>
        <v>0</v>
      </c>
      <c r="BA191" s="27">
        <f t="shared" ca="1" si="381"/>
        <v>1</v>
      </c>
      <c r="BB191" s="27">
        <f t="shared" ca="1" si="381"/>
        <v>-1</v>
      </c>
      <c r="BC191" s="27" t="str">
        <f t="shared" ca="1" si="381"/>
        <v>-</v>
      </c>
      <c r="BD191" s="27" t="str">
        <f t="shared" ca="1" si="381"/>
        <v>-</v>
      </c>
      <c r="BE191" s="27" t="str">
        <f t="shared" ca="1" si="381"/>
        <v>-</v>
      </c>
      <c r="BF191" s="27" t="str">
        <f t="shared" ca="1" si="381"/>
        <v>-</v>
      </c>
      <c r="BG191" s="27" t="str">
        <f t="shared" ca="1" si="381"/>
        <v>-</v>
      </c>
      <c r="BH191" s="27">
        <f t="shared" ca="1" si="390"/>
        <v>0.3</v>
      </c>
      <c r="BI191" s="27">
        <f t="shared" ca="1" si="393"/>
        <v>0.7</v>
      </c>
      <c r="BJ191" s="27">
        <f t="shared" ca="1" si="393"/>
        <v>-0.2</v>
      </c>
      <c r="BK191" s="27">
        <f t="shared" ca="1" si="393"/>
        <v>1.4</v>
      </c>
      <c r="BL191" s="27" t="str">
        <f t="shared" ca="1" si="393"/>
        <v>-</v>
      </c>
      <c r="BM191" s="27" t="str">
        <f t="shared" ca="1" si="393"/>
        <v>-</v>
      </c>
      <c r="BN191" s="27">
        <f t="shared" ca="1" si="394"/>
        <v>0</v>
      </c>
      <c r="BO191" s="27">
        <f t="shared" ca="1" si="394"/>
        <v>0</v>
      </c>
      <c r="BP191" s="27">
        <f t="shared" ca="1" si="394"/>
        <v>0</v>
      </c>
      <c r="BQ191" s="27">
        <f t="shared" ca="1" si="394"/>
        <v>0</v>
      </c>
      <c r="BR191" s="27" t="str">
        <f t="shared" ca="1" si="394"/>
        <v>-</v>
      </c>
      <c r="BS191" s="27" t="str">
        <f t="shared" ca="1" si="394"/>
        <v>-</v>
      </c>
      <c r="BT191" s="27" t="str">
        <f t="shared" ca="1" si="394"/>
        <v>-</v>
      </c>
      <c r="BU191" s="27" t="str">
        <f t="shared" ca="1" si="394"/>
        <v>-</v>
      </c>
      <c r="BV191" s="27" t="str">
        <f t="shared" ca="1" si="394"/>
        <v>-</v>
      </c>
      <c r="BW191" s="27" t="str">
        <f t="shared" ca="1" si="395"/>
        <v>-</v>
      </c>
      <c r="BX191" s="27" t="str">
        <f t="shared" ca="1" si="395"/>
        <v>-</v>
      </c>
      <c r="BY191" s="27" t="str">
        <f t="shared" ca="1" si="395"/>
        <v>-</v>
      </c>
      <c r="BZ191" s="27" t="str">
        <f t="shared" ca="1" si="395"/>
        <v>-</v>
      </c>
      <c r="CA191" s="27">
        <f t="shared" ca="1" si="395"/>
        <v>2</v>
      </c>
      <c r="CB191" s="27" t="str">
        <f t="shared" ca="1" si="395"/>
        <v>-</v>
      </c>
      <c r="CC191" s="27" t="str">
        <f t="shared" ca="1" si="395"/>
        <v>-</v>
      </c>
      <c r="CD191" s="27" t="str">
        <f t="shared" ca="1" si="395"/>
        <v>-</v>
      </c>
      <c r="CE191" s="27" t="str">
        <f t="shared" ca="1" si="395"/>
        <v>-</v>
      </c>
      <c r="CF191" s="27" t="str">
        <f t="shared" ca="1" si="395"/>
        <v>-</v>
      </c>
      <c r="CG191" s="27" t="str">
        <f t="shared" ca="1" si="395"/>
        <v>-</v>
      </c>
      <c r="CH191" s="27">
        <f t="shared" ca="1" si="395"/>
        <v>0</v>
      </c>
      <c r="CI191" s="27" t="str">
        <f t="shared" ca="1" si="396"/>
        <v>-</v>
      </c>
      <c r="CJ191" s="27">
        <f t="shared" ca="1" si="396"/>
        <v>1</v>
      </c>
      <c r="CK191" s="27">
        <f t="shared" ca="1" si="396"/>
        <v>0</v>
      </c>
      <c r="CL191" s="27">
        <f t="shared" ca="1" si="396"/>
        <v>1</v>
      </c>
      <c r="CM191" s="27">
        <f t="shared" ca="1" si="396"/>
        <v>1</v>
      </c>
      <c r="CN191" s="27">
        <f t="shared" ca="1" si="396"/>
        <v>1</v>
      </c>
      <c r="CO191" s="27">
        <f t="shared" ca="1" si="396"/>
        <v>0</v>
      </c>
      <c r="CP191" s="27">
        <f t="shared" ca="1" si="396"/>
        <v>0</v>
      </c>
      <c r="CQ191" s="27">
        <f t="shared" ca="1" si="396"/>
        <v>0</v>
      </c>
      <c r="CR191" s="27">
        <f t="shared" ca="1" si="396"/>
        <v>-0.04</v>
      </c>
      <c r="CS191" s="26">
        <f>CS$13*0.9</f>
        <v>0.86399999999999999</v>
      </c>
      <c r="CT191" s="27">
        <f t="shared" ca="1" si="397"/>
        <v>1.8</v>
      </c>
      <c r="CU191" s="27">
        <f t="shared" ca="1" si="397"/>
        <v>0.64</v>
      </c>
      <c r="CV191" s="27">
        <f t="shared" ca="1" si="397"/>
        <v>0.21</v>
      </c>
      <c r="CW191" s="27">
        <f t="shared" ca="1" si="397"/>
        <v>0.19</v>
      </c>
      <c r="CX191" s="27">
        <f t="shared" ca="1" si="397"/>
        <v>0</v>
      </c>
      <c r="CY191" s="27">
        <f t="shared" ca="1" si="397"/>
        <v>1</v>
      </c>
      <c r="CZ191" s="27">
        <f t="shared" ca="1" si="397"/>
        <v>0</v>
      </c>
      <c r="DA191" s="27">
        <f t="shared" ca="1" si="398"/>
        <v>0</v>
      </c>
      <c r="DB191" s="27">
        <f t="shared" ca="1" si="398"/>
        <v>0</v>
      </c>
      <c r="DC191" s="27">
        <f t="shared" ca="1" si="398"/>
        <v>0</v>
      </c>
      <c r="DD191" s="27">
        <f t="shared" ca="1" si="398"/>
        <v>0</v>
      </c>
      <c r="DE191" s="27">
        <f t="shared" ca="1" si="398"/>
        <v>0</v>
      </c>
      <c r="DF191" s="27">
        <f t="shared" ca="1" si="398"/>
        <v>0</v>
      </c>
      <c r="DG191" s="27" t="str">
        <f t="shared" ca="1" si="398"/>
        <v>-</v>
      </c>
      <c r="DH191" s="27" t="str">
        <f t="shared" ca="1" si="398"/>
        <v>-</v>
      </c>
      <c r="DI191" s="27" t="str">
        <f t="shared" ca="1" si="398"/>
        <v>-</v>
      </c>
      <c r="DJ191" s="27" t="str">
        <f t="shared" ca="1" si="398"/>
        <v>-</v>
      </c>
      <c r="DK191" s="27" t="str">
        <f t="shared" ca="1" si="398"/>
        <v>-</v>
      </c>
      <c r="DL191" s="27" t="str">
        <f t="shared" ca="1" si="398"/>
        <v>-</v>
      </c>
      <c r="DM191" s="27" t="b">
        <f t="shared" ca="1" si="399"/>
        <v>0</v>
      </c>
      <c r="DN191" s="27" t="b">
        <f t="shared" ca="1" si="399"/>
        <v>0</v>
      </c>
      <c r="DO191" s="27" t="b">
        <f t="shared" ca="1" si="399"/>
        <v>1</v>
      </c>
      <c r="DP191" s="27">
        <f t="shared" ca="1" si="399"/>
        <v>0</v>
      </c>
      <c r="DQ191" s="27" t="str">
        <f t="shared" ca="1" si="399"/>
        <v>-</v>
      </c>
      <c r="DR191" s="27" t="b">
        <f t="shared" ca="1" si="399"/>
        <v>1</v>
      </c>
      <c r="DS191" s="27" t="str">
        <f t="shared" ca="1" si="399"/>
        <v>-</v>
      </c>
      <c r="DT191" s="27" t="str">
        <f t="shared" ca="1" si="399"/>
        <v>-</v>
      </c>
      <c r="DU191" s="27" t="str">
        <f t="shared" ca="1" si="399"/>
        <v>-</v>
      </c>
      <c r="DV191" s="27" t="b">
        <f t="shared" ca="1" si="400"/>
        <v>1</v>
      </c>
      <c r="DW191" s="27" t="str">
        <f t="shared" ca="1" si="400"/>
        <v>-</v>
      </c>
      <c r="DX191" s="27">
        <f t="shared" ca="1" si="400"/>
        <v>0</v>
      </c>
      <c r="DY191" s="27">
        <f t="shared" ca="1" si="400"/>
        <v>1</v>
      </c>
      <c r="DZ191" s="27">
        <f t="shared" ca="1" si="400"/>
        <v>0.5</v>
      </c>
      <c r="EA191" s="27">
        <f t="shared" ca="1" si="400"/>
        <v>500</v>
      </c>
      <c r="EB191" s="27">
        <f t="shared" ca="1" si="400"/>
        <v>500</v>
      </c>
      <c r="EC191" s="27">
        <f t="shared" ca="1" si="400"/>
        <v>1</v>
      </c>
      <c r="ED191" s="27">
        <f t="shared" ca="1" si="400"/>
        <v>0</v>
      </c>
      <c r="EE191" s="27">
        <f t="shared" ca="1" si="400"/>
        <v>1</v>
      </c>
      <c r="EF191" s="27">
        <f t="shared" ca="1" si="400"/>
        <v>1</v>
      </c>
      <c r="EG191" s="27">
        <f t="shared" ca="1" si="401"/>
        <v>0</v>
      </c>
      <c r="EH191" s="27" t="str">
        <f t="shared" ca="1" si="401"/>
        <v>-</v>
      </c>
      <c r="EI191" s="27" t="str">
        <f t="shared" ca="1" si="401"/>
        <v>-</v>
      </c>
      <c r="EJ191" s="27" t="str">
        <f t="shared" ca="1" si="401"/>
        <v>-</v>
      </c>
      <c r="EK191" s="27" t="str">
        <f t="shared" ca="1" si="401"/>
        <v>-</v>
      </c>
      <c r="EL191" s="27">
        <f t="shared" ca="1" si="401"/>
        <v>1</v>
      </c>
      <c r="EM191" s="27">
        <f t="shared" ca="1" si="401"/>
        <v>1</v>
      </c>
      <c r="EN191" s="27">
        <f t="shared" ca="1" si="401"/>
        <v>1</v>
      </c>
      <c r="EO191" s="27">
        <f t="shared" ca="1" si="401"/>
        <v>0</v>
      </c>
      <c r="EP191" s="27" t="str">
        <f t="shared" ca="1" si="401"/>
        <v>-</v>
      </c>
      <c r="EQ191" s="27" t="str">
        <f t="shared" ca="1" si="401"/>
        <v>-</v>
      </c>
      <c r="ER191" s="27">
        <f t="shared" ca="1" si="401"/>
        <v>0</v>
      </c>
      <c r="ES191" s="27">
        <f t="shared" ca="1" si="401"/>
        <v>0</v>
      </c>
      <c r="ET191" s="34">
        <v>0</v>
      </c>
    </row>
    <row r="192" spans="1:150" outlineLevel="3">
      <c r="A192" s="31">
        <f t="shared" si="376"/>
        <v>187</v>
      </c>
      <c r="B192" s="37">
        <f t="shared" ca="1" si="402"/>
        <v>182</v>
      </c>
      <c r="C192">
        <f t="shared" ca="1" si="387"/>
        <v>31</v>
      </c>
      <c r="D192" t="b">
        <v>1</v>
      </c>
      <c r="E192" t="b">
        <v>0</v>
      </c>
      <c r="F192" t="b">
        <v>1</v>
      </c>
      <c r="H192" s="3" t="str">
        <f ca="1">TEXT(IFERROR(VALUE(LEFT(OFFSET(H192,-1,0),3)),0)+1,"000")&amp;" sfw"&amp;TEXT($CS192,"0.00")&amp;"_sfd"&amp;TEXT($CT192,"+0.00;-0.00;00000;@")&amp;"_conc"&amp;TEXT($CU192,"+0.00;-0.00;00000;----")&amp;"_prlf"&amp;TEXT($CV192,"+0.00;-0.00;00000;----")&amp;"_era"&amp;TEXT($CW192,"+0.00;-0.00;00000;@")&amp;IF($CA192&lt;3,"_M-M","_Mat")&amp;IF($CF192=TRUE,"&amp;BBT","")&amp;IF($DX192&lt;&gt;0,"-mate EL","")&amp;IF($DM192," Aut","")&amp;IF($DN192," Win","")&amp;IF($DO192," Spr","")&amp;" Scan "&amp;$DP192&amp;" (F"&amp;3+IFERROR(1*$AP192,0)&amp;3+IFERROR(1*$AS192,0)&amp;"N"&amp;$AX192&amp;$AY192&amp;")"</f>
        <v>005 sfw0.91_sfd+1.80_conc+0.64_prlf+0.21_era+0.19_M-M Spr Scan 0 (F33N11)</v>
      </c>
      <c r="I192" s="13" t="str">
        <f ca="1">IF(MATCH(H192,H$5:H192,0)=(COUNTA(H$5:H192)),"-","Dup")</f>
        <v>-</v>
      </c>
      <c r="J192" s="27" t="str">
        <f t="shared" ca="1" si="377"/>
        <v>-</v>
      </c>
      <c r="K192" s="27" t="str">
        <f t="shared" ca="1" si="377"/>
        <v>-</v>
      </c>
      <c r="L192" s="27" t="str">
        <f t="shared" ca="1" si="388"/>
        <v>-</v>
      </c>
      <c r="M192" s="27" t="str">
        <f t="shared" ca="1" si="388"/>
        <v>-</v>
      </c>
      <c r="N192" s="27" t="str">
        <f t="shared" ca="1" si="388"/>
        <v>-</v>
      </c>
      <c r="O192" s="27" t="b">
        <f t="shared" ca="1" si="388"/>
        <v>1</v>
      </c>
      <c r="P192" s="27" t="b">
        <f t="shared" ca="1" si="388"/>
        <v>1</v>
      </c>
      <c r="Q192" s="27">
        <f t="shared" ca="1" si="378"/>
        <v>0</v>
      </c>
      <c r="R192" s="27">
        <f t="shared" ca="1" si="378"/>
        <v>0</v>
      </c>
      <c r="S192" s="27" t="str">
        <f t="shared" ca="1" si="378"/>
        <v>-</v>
      </c>
      <c r="T192" s="27" t="str">
        <f t="shared" ca="1" si="378"/>
        <v>-</v>
      </c>
      <c r="U192" s="27" t="str">
        <f t="shared" ca="1" si="378"/>
        <v>-</v>
      </c>
      <c r="V192" s="27">
        <f t="shared" ca="1" si="378"/>
        <v>1</v>
      </c>
      <c r="W192" s="27">
        <f t="shared" ca="1" si="378"/>
        <v>1</v>
      </c>
      <c r="X192" s="27" t="str">
        <f t="shared" ca="1" si="378"/>
        <v>-</v>
      </c>
      <c r="Y192" s="27" t="str">
        <f t="shared" ca="1" si="378"/>
        <v>-</v>
      </c>
      <c r="Z192" s="27" t="str">
        <f t="shared" ca="1" si="378"/>
        <v>-</v>
      </c>
      <c r="AA192" s="27" t="str">
        <f t="shared" ca="1" si="378"/>
        <v>-</v>
      </c>
      <c r="AB192" s="27" t="str">
        <f t="shared" ca="1" si="378"/>
        <v>-</v>
      </c>
      <c r="AC192" s="27">
        <f t="shared" ca="1" si="378"/>
        <v>1</v>
      </c>
      <c r="AD192" s="27" t="str">
        <f t="shared" ca="1" si="378"/>
        <v>-</v>
      </c>
      <c r="AE192" s="27" t="str">
        <f t="shared" ca="1" si="379"/>
        <v>-</v>
      </c>
      <c r="AF192" s="27" t="str">
        <f t="shared" ca="1" si="392"/>
        <v>-</v>
      </c>
      <c r="AG192" s="27" t="str">
        <f t="shared" ca="1" si="380"/>
        <v>-</v>
      </c>
      <c r="AH192" s="27" t="str">
        <f t="shared" ca="1" si="380"/>
        <v>-</v>
      </c>
      <c r="AI192" s="27" t="str">
        <f t="shared" ca="1" si="380"/>
        <v>-</v>
      </c>
      <c r="AJ192" s="27" t="str">
        <f t="shared" ca="1" si="380"/>
        <v>-</v>
      </c>
      <c r="AK192" s="27" t="str">
        <f t="shared" ca="1" si="380"/>
        <v>-</v>
      </c>
      <c r="AL192" s="27" t="str">
        <f t="shared" ca="1" si="380"/>
        <v>-</v>
      </c>
      <c r="AM192" s="27" t="str">
        <f t="shared" ca="1" si="380"/>
        <v>-</v>
      </c>
      <c r="AN192" s="27" t="str">
        <f t="shared" ca="1" si="380"/>
        <v>-</v>
      </c>
      <c r="AO192" s="27" t="str">
        <f t="shared" ca="1" si="380"/>
        <v>-</v>
      </c>
      <c r="AP192" s="27" t="str">
        <f t="shared" ca="1" si="380"/>
        <v>-</v>
      </c>
      <c r="AQ192" s="27" t="str">
        <f t="shared" ca="1" si="380"/>
        <v>-</v>
      </c>
      <c r="AR192" s="27" t="str">
        <f t="shared" ca="1" si="380"/>
        <v>-</v>
      </c>
      <c r="AS192" s="27" t="str">
        <f t="shared" ca="1" si="380"/>
        <v>-</v>
      </c>
      <c r="AT192" s="27" t="str">
        <f t="shared" ca="1" si="380"/>
        <v>-</v>
      </c>
      <c r="AU192" s="27" t="str">
        <f t="shared" ca="1" si="380"/>
        <v>-</v>
      </c>
      <c r="AV192" s="27" t="str">
        <f t="shared" ca="1" si="380"/>
        <v>-</v>
      </c>
      <c r="AW192" s="27" t="str">
        <f t="shared" ca="1" si="380"/>
        <v>-</v>
      </c>
      <c r="AX192" s="27">
        <f t="shared" ca="1" si="389"/>
        <v>1</v>
      </c>
      <c r="AY192" s="27">
        <f t="shared" ca="1" si="389"/>
        <v>1</v>
      </c>
      <c r="AZ192" s="27">
        <f t="shared" ca="1" si="389"/>
        <v>0</v>
      </c>
      <c r="BA192" s="27">
        <f t="shared" ca="1" si="381"/>
        <v>1</v>
      </c>
      <c r="BB192" s="27">
        <f t="shared" ca="1" si="381"/>
        <v>-1</v>
      </c>
      <c r="BC192" s="27" t="str">
        <f t="shared" ca="1" si="381"/>
        <v>-</v>
      </c>
      <c r="BD192" s="27" t="str">
        <f t="shared" ca="1" si="381"/>
        <v>-</v>
      </c>
      <c r="BE192" s="27" t="str">
        <f t="shared" ca="1" si="381"/>
        <v>-</v>
      </c>
      <c r="BF192" s="27" t="str">
        <f t="shared" ca="1" si="381"/>
        <v>-</v>
      </c>
      <c r="BG192" s="27" t="str">
        <f t="shared" ca="1" si="381"/>
        <v>-</v>
      </c>
      <c r="BH192" s="27">
        <f t="shared" ca="1" si="390"/>
        <v>0.3</v>
      </c>
      <c r="BI192" s="27">
        <f t="shared" ca="1" si="393"/>
        <v>0.7</v>
      </c>
      <c r="BJ192" s="27">
        <f t="shared" ca="1" si="393"/>
        <v>-0.2</v>
      </c>
      <c r="BK192" s="27">
        <f t="shared" ca="1" si="393"/>
        <v>1.4</v>
      </c>
      <c r="BL192" s="27" t="str">
        <f t="shared" ca="1" si="393"/>
        <v>-</v>
      </c>
      <c r="BM192" s="27" t="str">
        <f t="shared" ca="1" si="393"/>
        <v>-</v>
      </c>
      <c r="BN192" s="27">
        <f t="shared" ca="1" si="394"/>
        <v>0</v>
      </c>
      <c r="BO192" s="27">
        <f t="shared" ca="1" si="394"/>
        <v>0</v>
      </c>
      <c r="BP192" s="27">
        <f t="shared" ca="1" si="394"/>
        <v>0</v>
      </c>
      <c r="BQ192" s="27">
        <f t="shared" ca="1" si="394"/>
        <v>0</v>
      </c>
      <c r="BR192" s="27" t="str">
        <f t="shared" ca="1" si="394"/>
        <v>-</v>
      </c>
      <c r="BS192" s="27" t="str">
        <f t="shared" ca="1" si="394"/>
        <v>-</v>
      </c>
      <c r="BT192" s="27" t="str">
        <f t="shared" ca="1" si="394"/>
        <v>-</v>
      </c>
      <c r="BU192" s="27" t="str">
        <f t="shared" ca="1" si="394"/>
        <v>-</v>
      </c>
      <c r="BV192" s="27" t="str">
        <f t="shared" ca="1" si="394"/>
        <v>-</v>
      </c>
      <c r="BW192" s="27" t="str">
        <f t="shared" ca="1" si="395"/>
        <v>-</v>
      </c>
      <c r="BX192" s="27" t="str">
        <f t="shared" ca="1" si="395"/>
        <v>-</v>
      </c>
      <c r="BY192" s="27" t="str">
        <f t="shared" ca="1" si="395"/>
        <v>-</v>
      </c>
      <c r="BZ192" s="27" t="str">
        <f t="shared" ca="1" si="395"/>
        <v>-</v>
      </c>
      <c r="CA192" s="27">
        <f t="shared" ca="1" si="395"/>
        <v>2</v>
      </c>
      <c r="CB192" s="27" t="str">
        <f t="shared" ca="1" si="395"/>
        <v>-</v>
      </c>
      <c r="CC192" s="27" t="str">
        <f t="shared" ca="1" si="395"/>
        <v>-</v>
      </c>
      <c r="CD192" s="27" t="str">
        <f t="shared" ca="1" si="395"/>
        <v>-</v>
      </c>
      <c r="CE192" s="27" t="str">
        <f t="shared" ca="1" si="395"/>
        <v>-</v>
      </c>
      <c r="CF192" s="27" t="str">
        <f t="shared" ca="1" si="395"/>
        <v>-</v>
      </c>
      <c r="CG192" s="27" t="str">
        <f t="shared" ca="1" si="395"/>
        <v>-</v>
      </c>
      <c r="CH192" s="27">
        <f t="shared" ca="1" si="395"/>
        <v>0</v>
      </c>
      <c r="CI192" s="27" t="str">
        <f t="shared" ca="1" si="396"/>
        <v>-</v>
      </c>
      <c r="CJ192" s="27">
        <f t="shared" ca="1" si="396"/>
        <v>1</v>
      </c>
      <c r="CK192" s="27">
        <f t="shared" ca="1" si="396"/>
        <v>0</v>
      </c>
      <c r="CL192" s="27">
        <f t="shared" ca="1" si="396"/>
        <v>1</v>
      </c>
      <c r="CM192" s="27">
        <f t="shared" ca="1" si="396"/>
        <v>1</v>
      </c>
      <c r="CN192" s="27">
        <f t="shared" ca="1" si="396"/>
        <v>1</v>
      </c>
      <c r="CO192" s="27">
        <f t="shared" ca="1" si="396"/>
        <v>0</v>
      </c>
      <c r="CP192" s="27">
        <f t="shared" ca="1" si="396"/>
        <v>0</v>
      </c>
      <c r="CQ192" s="27">
        <f t="shared" ca="1" si="396"/>
        <v>0</v>
      </c>
      <c r="CR192" s="27">
        <f t="shared" ca="1" si="396"/>
        <v>-0.04</v>
      </c>
      <c r="CS192" s="26">
        <f>CS$13*0.95</f>
        <v>0.91199999999999992</v>
      </c>
      <c r="CT192" s="27">
        <f t="shared" ca="1" si="397"/>
        <v>1.8</v>
      </c>
      <c r="CU192" s="27">
        <f t="shared" ca="1" si="397"/>
        <v>0.64</v>
      </c>
      <c r="CV192" s="27">
        <f t="shared" ca="1" si="397"/>
        <v>0.21</v>
      </c>
      <c r="CW192" s="27">
        <f t="shared" ca="1" si="397"/>
        <v>0.19</v>
      </c>
      <c r="CX192" s="27">
        <f t="shared" ca="1" si="397"/>
        <v>0</v>
      </c>
      <c r="CY192" s="27">
        <f t="shared" ca="1" si="397"/>
        <v>1</v>
      </c>
      <c r="CZ192" s="27">
        <f t="shared" ca="1" si="397"/>
        <v>0</v>
      </c>
      <c r="DA192" s="27">
        <f t="shared" ca="1" si="398"/>
        <v>0</v>
      </c>
      <c r="DB192" s="27">
        <f t="shared" ca="1" si="398"/>
        <v>0</v>
      </c>
      <c r="DC192" s="27">
        <f t="shared" ca="1" si="398"/>
        <v>0</v>
      </c>
      <c r="DD192" s="27">
        <f t="shared" ca="1" si="398"/>
        <v>0</v>
      </c>
      <c r="DE192" s="27">
        <f t="shared" ca="1" si="398"/>
        <v>0</v>
      </c>
      <c r="DF192" s="27">
        <f t="shared" ca="1" si="398"/>
        <v>0</v>
      </c>
      <c r="DG192" s="27" t="str">
        <f t="shared" ca="1" si="398"/>
        <v>-</v>
      </c>
      <c r="DH192" s="27" t="str">
        <f t="shared" ca="1" si="398"/>
        <v>-</v>
      </c>
      <c r="DI192" s="27" t="str">
        <f t="shared" ca="1" si="398"/>
        <v>-</v>
      </c>
      <c r="DJ192" s="27" t="str">
        <f t="shared" ca="1" si="398"/>
        <v>-</v>
      </c>
      <c r="DK192" s="27" t="str">
        <f t="shared" ca="1" si="398"/>
        <v>-</v>
      </c>
      <c r="DL192" s="27" t="str">
        <f t="shared" ca="1" si="398"/>
        <v>-</v>
      </c>
      <c r="DM192" s="27" t="b">
        <f t="shared" ca="1" si="399"/>
        <v>0</v>
      </c>
      <c r="DN192" s="27" t="b">
        <f t="shared" ca="1" si="399"/>
        <v>0</v>
      </c>
      <c r="DO192" s="27" t="b">
        <f t="shared" ca="1" si="399"/>
        <v>1</v>
      </c>
      <c r="DP192" s="27">
        <f t="shared" ca="1" si="399"/>
        <v>0</v>
      </c>
      <c r="DQ192" s="27" t="str">
        <f t="shared" ca="1" si="399"/>
        <v>-</v>
      </c>
      <c r="DR192" s="27" t="b">
        <f t="shared" ca="1" si="399"/>
        <v>1</v>
      </c>
      <c r="DS192" s="27" t="str">
        <f t="shared" ca="1" si="399"/>
        <v>-</v>
      </c>
      <c r="DT192" s="27" t="str">
        <f t="shared" ca="1" si="399"/>
        <v>-</v>
      </c>
      <c r="DU192" s="27" t="str">
        <f t="shared" ca="1" si="399"/>
        <v>-</v>
      </c>
      <c r="DV192" s="27" t="b">
        <f t="shared" ca="1" si="400"/>
        <v>1</v>
      </c>
      <c r="DW192" s="27" t="str">
        <f t="shared" ca="1" si="400"/>
        <v>-</v>
      </c>
      <c r="DX192" s="27">
        <f t="shared" ca="1" si="400"/>
        <v>0</v>
      </c>
      <c r="DY192" s="27">
        <f t="shared" ca="1" si="400"/>
        <v>1</v>
      </c>
      <c r="DZ192" s="27">
        <f t="shared" ca="1" si="400"/>
        <v>0.5</v>
      </c>
      <c r="EA192" s="27">
        <f t="shared" ca="1" si="400"/>
        <v>500</v>
      </c>
      <c r="EB192" s="27">
        <f t="shared" ca="1" si="400"/>
        <v>500</v>
      </c>
      <c r="EC192" s="27">
        <f t="shared" ca="1" si="400"/>
        <v>1</v>
      </c>
      <c r="ED192" s="27">
        <f t="shared" ca="1" si="400"/>
        <v>0</v>
      </c>
      <c r="EE192" s="27">
        <f t="shared" ca="1" si="400"/>
        <v>1</v>
      </c>
      <c r="EF192" s="27">
        <f t="shared" ca="1" si="400"/>
        <v>1</v>
      </c>
      <c r="EG192" s="27">
        <f t="shared" ca="1" si="401"/>
        <v>0</v>
      </c>
      <c r="EH192" s="27" t="str">
        <f t="shared" ca="1" si="401"/>
        <v>-</v>
      </c>
      <c r="EI192" s="27" t="str">
        <f t="shared" ca="1" si="401"/>
        <v>-</v>
      </c>
      <c r="EJ192" s="27" t="str">
        <f t="shared" ca="1" si="401"/>
        <v>-</v>
      </c>
      <c r="EK192" s="27" t="str">
        <f t="shared" ca="1" si="401"/>
        <v>-</v>
      </c>
      <c r="EL192" s="27">
        <f t="shared" ca="1" si="401"/>
        <v>1</v>
      </c>
      <c r="EM192" s="27">
        <f t="shared" ca="1" si="401"/>
        <v>1</v>
      </c>
      <c r="EN192" s="27">
        <f t="shared" ca="1" si="401"/>
        <v>1</v>
      </c>
      <c r="EO192" s="27">
        <f t="shared" ca="1" si="401"/>
        <v>0</v>
      </c>
      <c r="EP192" s="27" t="str">
        <f t="shared" ca="1" si="401"/>
        <v>-</v>
      </c>
      <c r="EQ192" s="27" t="str">
        <f t="shared" ca="1" si="401"/>
        <v>-</v>
      </c>
      <c r="ER192" s="27">
        <f t="shared" ca="1" si="401"/>
        <v>0</v>
      </c>
      <c r="ES192" s="27">
        <f t="shared" ca="1" si="401"/>
        <v>0</v>
      </c>
      <c r="ET192" s="34">
        <v>0</v>
      </c>
    </row>
    <row r="193" spans="1:150" outlineLevel="3">
      <c r="A193" s="31">
        <f t="shared" si="376"/>
        <v>188</v>
      </c>
      <c r="B193" s="37">
        <f t="shared" ca="1" si="402"/>
        <v>182</v>
      </c>
      <c r="C193">
        <f t="shared" ca="1" si="387"/>
        <v>31</v>
      </c>
      <c r="D193" t="b">
        <v>1</v>
      </c>
      <c r="E193" t="b">
        <v>0</v>
      </c>
      <c r="F193" t="b">
        <v>1</v>
      </c>
      <c r="H193" s="3" t="str">
        <f ca="1">TEXT(IFERROR(VALUE(LEFT(OFFSET(H193,-1,0),3)),0)+1,"000")&amp;" sfw"&amp;TEXT($CS193,"0.00")&amp;"_sfd"&amp;TEXT($CT193,"+0.00;-0.00;00000;@")&amp;"_conc"&amp;TEXT($CU193,"+0.00;-0.00;00000;----")&amp;"_prlf"&amp;TEXT($CV193,"+0.00;-0.00;00000;----")&amp;"_era"&amp;TEXT($CW193,"+0.00;-0.00;00000;@")&amp;IF($CA193&lt;3,"_M-M","_Mat")&amp;IF($CF193=TRUE,"&amp;BBT","")&amp;IF($DX193&lt;&gt;0,"-mate EL","")&amp;IF($DM193," Aut","")&amp;IF($DN193," Win","")&amp;IF($DO193," Spr","")&amp;" Scan "&amp;$DP193&amp;" (F"&amp;3+IFERROR(1*$AP193,0)&amp;3+IFERROR(1*$AS193,0)&amp;"N"&amp;$AX193&amp;$AY193&amp;")"</f>
        <v>006 sfw1.01_sfd+1.80_conc+0.64_prlf+0.21_era+0.19_M-M Spr Scan 0 (F33N11)</v>
      </c>
      <c r="I193" s="13" t="str">
        <f ca="1">IF(MATCH(H193,H$5:H193,0)=(COUNTA(H$5:H193)),"-","Dup")</f>
        <v>-</v>
      </c>
      <c r="J193" s="27" t="str">
        <f t="shared" ca="1" si="377"/>
        <v>-</v>
      </c>
      <c r="K193" s="27" t="str">
        <f t="shared" ca="1" si="377"/>
        <v>-</v>
      </c>
      <c r="L193" s="27" t="str">
        <f t="shared" ca="1" si="388"/>
        <v>-</v>
      </c>
      <c r="M193" s="27" t="str">
        <f t="shared" ca="1" si="388"/>
        <v>-</v>
      </c>
      <c r="N193" s="27" t="str">
        <f t="shared" ca="1" si="388"/>
        <v>-</v>
      </c>
      <c r="O193" s="27" t="b">
        <f t="shared" ca="1" si="388"/>
        <v>1</v>
      </c>
      <c r="P193" s="27" t="b">
        <f t="shared" ca="1" si="388"/>
        <v>1</v>
      </c>
      <c r="Q193" s="27">
        <f t="shared" ca="1" si="378"/>
        <v>0</v>
      </c>
      <c r="R193" s="27">
        <f t="shared" ca="1" si="378"/>
        <v>0</v>
      </c>
      <c r="S193" s="27" t="str">
        <f t="shared" ca="1" si="378"/>
        <v>-</v>
      </c>
      <c r="T193" s="27" t="str">
        <f t="shared" ca="1" si="378"/>
        <v>-</v>
      </c>
      <c r="U193" s="27" t="str">
        <f t="shared" ca="1" si="378"/>
        <v>-</v>
      </c>
      <c r="V193" s="27">
        <f t="shared" ca="1" si="378"/>
        <v>1</v>
      </c>
      <c r="W193" s="27">
        <f t="shared" ca="1" si="378"/>
        <v>1</v>
      </c>
      <c r="X193" s="27" t="str">
        <f t="shared" ca="1" si="378"/>
        <v>-</v>
      </c>
      <c r="Y193" s="27" t="str">
        <f t="shared" ca="1" si="378"/>
        <v>-</v>
      </c>
      <c r="Z193" s="27" t="str">
        <f t="shared" ca="1" si="378"/>
        <v>-</v>
      </c>
      <c r="AA193" s="27" t="str">
        <f t="shared" ca="1" si="378"/>
        <v>-</v>
      </c>
      <c r="AB193" s="27" t="str">
        <f t="shared" ca="1" si="378"/>
        <v>-</v>
      </c>
      <c r="AC193" s="27">
        <f t="shared" ca="1" si="378"/>
        <v>1</v>
      </c>
      <c r="AD193" s="27" t="str">
        <f t="shared" ca="1" si="378"/>
        <v>-</v>
      </c>
      <c r="AE193" s="27" t="str">
        <f t="shared" ca="1" si="379"/>
        <v>-</v>
      </c>
      <c r="AF193" s="27" t="str">
        <f t="shared" ca="1" si="392"/>
        <v>-</v>
      </c>
      <c r="AG193" s="27" t="str">
        <f t="shared" ca="1" si="380"/>
        <v>-</v>
      </c>
      <c r="AH193" s="27" t="str">
        <f t="shared" ca="1" si="380"/>
        <v>-</v>
      </c>
      <c r="AI193" s="27" t="str">
        <f t="shared" ca="1" si="380"/>
        <v>-</v>
      </c>
      <c r="AJ193" s="27" t="str">
        <f t="shared" ca="1" si="380"/>
        <v>-</v>
      </c>
      <c r="AK193" s="27" t="str">
        <f t="shared" ca="1" si="380"/>
        <v>-</v>
      </c>
      <c r="AL193" s="27" t="str">
        <f t="shared" ca="1" si="380"/>
        <v>-</v>
      </c>
      <c r="AM193" s="27" t="str">
        <f t="shared" ca="1" si="380"/>
        <v>-</v>
      </c>
      <c r="AN193" s="27" t="str">
        <f t="shared" ca="1" si="380"/>
        <v>-</v>
      </c>
      <c r="AO193" s="27" t="str">
        <f t="shared" ca="1" si="380"/>
        <v>-</v>
      </c>
      <c r="AP193" s="27" t="str">
        <f t="shared" ca="1" si="380"/>
        <v>-</v>
      </c>
      <c r="AQ193" s="27" t="str">
        <f t="shared" ca="1" si="380"/>
        <v>-</v>
      </c>
      <c r="AR193" s="27" t="str">
        <f t="shared" ca="1" si="380"/>
        <v>-</v>
      </c>
      <c r="AS193" s="27" t="str">
        <f t="shared" ca="1" si="380"/>
        <v>-</v>
      </c>
      <c r="AT193" s="27" t="str">
        <f t="shared" ca="1" si="380"/>
        <v>-</v>
      </c>
      <c r="AU193" s="27" t="str">
        <f t="shared" ca="1" si="380"/>
        <v>-</v>
      </c>
      <c r="AV193" s="27" t="str">
        <f t="shared" ca="1" si="380"/>
        <v>-</v>
      </c>
      <c r="AW193" s="27" t="str">
        <f t="shared" ca="1" si="380"/>
        <v>-</v>
      </c>
      <c r="AX193" s="27">
        <f t="shared" ca="1" si="389"/>
        <v>1</v>
      </c>
      <c r="AY193" s="27">
        <f t="shared" ca="1" si="389"/>
        <v>1</v>
      </c>
      <c r="AZ193" s="27">
        <f t="shared" ca="1" si="389"/>
        <v>0</v>
      </c>
      <c r="BA193" s="27">
        <f t="shared" ca="1" si="381"/>
        <v>1</v>
      </c>
      <c r="BB193" s="27">
        <f t="shared" ca="1" si="381"/>
        <v>-1</v>
      </c>
      <c r="BC193" s="27" t="str">
        <f t="shared" ca="1" si="381"/>
        <v>-</v>
      </c>
      <c r="BD193" s="27" t="str">
        <f t="shared" ca="1" si="381"/>
        <v>-</v>
      </c>
      <c r="BE193" s="27" t="str">
        <f t="shared" ca="1" si="381"/>
        <v>-</v>
      </c>
      <c r="BF193" s="27" t="str">
        <f t="shared" ca="1" si="381"/>
        <v>-</v>
      </c>
      <c r="BG193" s="27" t="str">
        <f t="shared" ca="1" si="381"/>
        <v>-</v>
      </c>
      <c r="BH193" s="27">
        <f t="shared" ca="1" si="390"/>
        <v>0.3</v>
      </c>
      <c r="BI193" s="27">
        <f t="shared" ca="1" si="393"/>
        <v>0.7</v>
      </c>
      <c r="BJ193" s="27">
        <f t="shared" ca="1" si="393"/>
        <v>-0.2</v>
      </c>
      <c r="BK193" s="27">
        <f t="shared" ca="1" si="393"/>
        <v>1.4</v>
      </c>
      <c r="BL193" s="27" t="str">
        <f t="shared" ca="1" si="393"/>
        <v>-</v>
      </c>
      <c r="BM193" s="27" t="str">
        <f t="shared" ca="1" si="393"/>
        <v>-</v>
      </c>
      <c r="BN193" s="27">
        <f t="shared" ca="1" si="394"/>
        <v>0</v>
      </c>
      <c r="BO193" s="27">
        <f t="shared" ca="1" si="394"/>
        <v>0</v>
      </c>
      <c r="BP193" s="27">
        <f t="shared" ca="1" si="394"/>
        <v>0</v>
      </c>
      <c r="BQ193" s="27">
        <f t="shared" ca="1" si="394"/>
        <v>0</v>
      </c>
      <c r="BR193" s="27" t="str">
        <f t="shared" ca="1" si="394"/>
        <v>-</v>
      </c>
      <c r="BS193" s="27" t="str">
        <f t="shared" ca="1" si="394"/>
        <v>-</v>
      </c>
      <c r="BT193" s="27" t="str">
        <f t="shared" ca="1" si="394"/>
        <v>-</v>
      </c>
      <c r="BU193" s="27" t="str">
        <f t="shared" ca="1" si="394"/>
        <v>-</v>
      </c>
      <c r="BV193" s="27" t="str">
        <f t="shared" ca="1" si="394"/>
        <v>-</v>
      </c>
      <c r="BW193" s="27" t="str">
        <f t="shared" ca="1" si="395"/>
        <v>-</v>
      </c>
      <c r="BX193" s="27" t="str">
        <f t="shared" ca="1" si="395"/>
        <v>-</v>
      </c>
      <c r="BY193" s="27" t="str">
        <f t="shared" ca="1" si="395"/>
        <v>-</v>
      </c>
      <c r="BZ193" s="27" t="str">
        <f t="shared" ca="1" si="395"/>
        <v>-</v>
      </c>
      <c r="CA193" s="27">
        <f t="shared" ca="1" si="395"/>
        <v>2</v>
      </c>
      <c r="CB193" s="27" t="str">
        <f t="shared" ca="1" si="395"/>
        <v>-</v>
      </c>
      <c r="CC193" s="27" t="str">
        <f t="shared" ca="1" si="395"/>
        <v>-</v>
      </c>
      <c r="CD193" s="27" t="str">
        <f t="shared" ca="1" si="395"/>
        <v>-</v>
      </c>
      <c r="CE193" s="27" t="str">
        <f t="shared" ca="1" si="395"/>
        <v>-</v>
      </c>
      <c r="CF193" s="27" t="str">
        <f t="shared" ca="1" si="395"/>
        <v>-</v>
      </c>
      <c r="CG193" s="27" t="str">
        <f t="shared" ca="1" si="395"/>
        <v>-</v>
      </c>
      <c r="CH193" s="27">
        <f t="shared" ca="1" si="395"/>
        <v>0</v>
      </c>
      <c r="CI193" s="27" t="str">
        <f t="shared" ca="1" si="396"/>
        <v>-</v>
      </c>
      <c r="CJ193" s="27">
        <f t="shared" ca="1" si="396"/>
        <v>1</v>
      </c>
      <c r="CK193" s="27">
        <f t="shared" ca="1" si="396"/>
        <v>0</v>
      </c>
      <c r="CL193" s="27">
        <f t="shared" ca="1" si="396"/>
        <v>1</v>
      </c>
      <c r="CM193" s="27">
        <f t="shared" ca="1" si="396"/>
        <v>1</v>
      </c>
      <c r="CN193" s="27">
        <f t="shared" ca="1" si="396"/>
        <v>1</v>
      </c>
      <c r="CO193" s="27">
        <f t="shared" ca="1" si="396"/>
        <v>0</v>
      </c>
      <c r="CP193" s="27">
        <f t="shared" ca="1" si="396"/>
        <v>0</v>
      </c>
      <c r="CQ193" s="27">
        <f t="shared" ca="1" si="396"/>
        <v>0</v>
      </c>
      <c r="CR193" s="27">
        <f t="shared" ca="1" si="396"/>
        <v>-0.04</v>
      </c>
      <c r="CS193" s="26">
        <f>CS$13*1.05</f>
        <v>1.008</v>
      </c>
      <c r="CT193" s="27">
        <f t="shared" ca="1" si="397"/>
        <v>1.8</v>
      </c>
      <c r="CU193" s="27">
        <f t="shared" ca="1" si="397"/>
        <v>0.64</v>
      </c>
      <c r="CV193" s="27">
        <f t="shared" ca="1" si="397"/>
        <v>0.21</v>
      </c>
      <c r="CW193" s="27">
        <f t="shared" ca="1" si="397"/>
        <v>0.19</v>
      </c>
      <c r="CX193" s="27">
        <f t="shared" ca="1" si="397"/>
        <v>0</v>
      </c>
      <c r="CY193" s="27">
        <f t="shared" ca="1" si="397"/>
        <v>1</v>
      </c>
      <c r="CZ193" s="27">
        <f t="shared" ca="1" si="397"/>
        <v>0</v>
      </c>
      <c r="DA193" s="27">
        <f t="shared" ca="1" si="398"/>
        <v>0</v>
      </c>
      <c r="DB193" s="27">
        <f t="shared" ca="1" si="398"/>
        <v>0</v>
      </c>
      <c r="DC193" s="27">
        <f t="shared" ca="1" si="398"/>
        <v>0</v>
      </c>
      <c r="DD193" s="27">
        <f t="shared" ca="1" si="398"/>
        <v>0</v>
      </c>
      <c r="DE193" s="27">
        <f t="shared" ca="1" si="398"/>
        <v>0</v>
      </c>
      <c r="DF193" s="27">
        <f t="shared" ca="1" si="398"/>
        <v>0</v>
      </c>
      <c r="DG193" s="27" t="str">
        <f t="shared" ca="1" si="398"/>
        <v>-</v>
      </c>
      <c r="DH193" s="27" t="str">
        <f t="shared" ca="1" si="398"/>
        <v>-</v>
      </c>
      <c r="DI193" s="27" t="str">
        <f t="shared" ca="1" si="398"/>
        <v>-</v>
      </c>
      <c r="DJ193" s="27" t="str">
        <f t="shared" ca="1" si="398"/>
        <v>-</v>
      </c>
      <c r="DK193" s="27" t="str">
        <f t="shared" ca="1" si="398"/>
        <v>-</v>
      </c>
      <c r="DL193" s="27" t="str">
        <f t="shared" ca="1" si="398"/>
        <v>-</v>
      </c>
      <c r="DM193" s="27" t="b">
        <f t="shared" ca="1" si="399"/>
        <v>0</v>
      </c>
      <c r="DN193" s="27" t="b">
        <f t="shared" ca="1" si="399"/>
        <v>0</v>
      </c>
      <c r="DO193" s="27" t="b">
        <f t="shared" ca="1" si="399"/>
        <v>1</v>
      </c>
      <c r="DP193" s="27">
        <f t="shared" ca="1" si="399"/>
        <v>0</v>
      </c>
      <c r="DQ193" s="27" t="str">
        <f t="shared" ca="1" si="399"/>
        <v>-</v>
      </c>
      <c r="DR193" s="27" t="b">
        <f t="shared" ca="1" si="399"/>
        <v>1</v>
      </c>
      <c r="DS193" s="27" t="str">
        <f t="shared" ca="1" si="399"/>
        <v>-</v>
      </c>
      <c r="DT193" s="27" t="str">
        <f t="shared" ca="1" si="399"/>
        <v>-</v>
      </c>
      <c r="DU193" s="27" t="str">
        <f t="shared" ca="1" si="399"/>
        <v>-</v>
      </c>
      <c r="DV193" s="27" t="b">
        <f t="shared" ca="1" si="400"/>
        <v>1</v>
      </c>
      <c r="DW193" s="27" t="str">
        <f t="shared" ca="1" si="400"/>
        <v>-</v>
      </c>
      <c r="DX193" s="27">
        <f t="shared" ca="1" si="400"/>
        <v>0</v>
      </c>
      <c r="DY193" s="27">
        <f t="shared" ca="1" si="400"/>
        <v>1</v>
      </c>
      <c r="DZ193" s="27">
        <f t="shared" ca="1" si="400"/>
        <v>0.5</v>
      </c>
      <c r="EA193" s="27">
        <f t="shared" ca="1" si="400"/>
        <v>500</v>
      </c>
      <c r="EB193" s="27">
        <f t="shared" ca="1" si="400"/>
        <v>500</v>
      </c>
      <c r="EC193" s="27">
        <f t="shared" ca="1" si="400"/>
        <v>1</v>
      </c>
      <c r="ED193" s="27">
        <f t="shared" ca="1" si="400"/>
        <v>0</v>
      </c>
      <c r="EE193" s="27">
        <f t="shared" ca="1" si="400"/>
        <v>1</v>
      </c>
      <c r="EF193" s="27">
        <f t="shared" ca="1" si="400"/>
        <v>1</v>
      </c>
      <c r="EG193" s="27">
        <f t="shared" ca="1" si="401"/>
        <v>0</v>
      </c>
      <c r="EH193" s="27" t="str">
        <f t="shared" ca="1" si="401"/>
        <v>-</v>
      </c>
      <c r="EI193" s="27" t="str">
        <f t="shared" ca="1" si="401"/>
        <v>-</v>
      </c>
      <c r="EJ193" s="27" t="str">
        <f t="shared" ca="1" si="401"/>
        <v>-</v>
      </c>
      <c r="EK193" s="27" t="str">
        <f t="shared" ca="1" si="401"/>
        <v>-</v>
      </c>
      <c r="EL193" s="27">
        <f t="shared" ca="1" si="401"/>
        <v>1</v>
      </c>
      <c r="EM193" s="27">
        <f t="shared" ca="1" si="401"/>
        <v>1</v>
      </c>
      <c r="EN193" s="27">
        <f t="shared" ca="1" si="401"/>
        <v>1</v>
      </c>
      <c r="EO193" s="27">
        <f t="shared" ca="1" si="401"/>
        <v>0</v>
      </c>
      <c r="EP193" s="27" t="str">
        <f t="shared" ca="1" si="401"/>
        <v>-</v>
      </c>
      <c r="EQ193" s="27" t="str">
        <f t="shared" ca="1" si="401"/>
        <v>-</v>
      </c>
      <c r="ER193" s="27">
        <f t="shared" ca="1" si="401"/>
        <v>0</v>
      </c>
      <c r="ES193" s="27">
        <f t="shared" ca="1" si="401"/>
        <v>0</v>
      </c>
      <c r="ET193" s="34">
        <v>0</v>
      </c>
    </row>
    <row r="194" spans="1:150" outlineLevel="3">
      <c r="A194" s="31">
        <f t="shared" si="376"/>
        <v>189</v>
      </c>
      <c r="B194" s="37">
        <f t="shared" ca="1" si="402"/>
        <v>182</v>
      </c>
      <c r="C194">
        <f t="shared" ca="1" si="387"/>
        <v>31</v>
      </c>
      <c r="D194" t="b">
        <v>1</v>
      </c>
      <c r="E194" t="b">
        <v>0</v>
      </c>
      <c r="F194" t="b">
        <v>1</v>
      </c>
      <c r="H194" s="3" t="str">
        <f ca="1">TEXT(IFERROR(VALUE(LEFT(OFFSET(H194,-1,0),3)),0)+1,"000")&amp;" sfw"&amp;TEXT($CS194,"0.00")&amp;"_sfd"&amp;TEXT($CT194,"+0.00;-0.00;00000;@")&amp;"_conc"&amp;TEXT($CU194,"+0.00;-0.00;00000;----")&amp;"_prlf"&amp;TEXT($CV194,"+0.00;-0.00;00000;----")&amp;"_era"&amp;TEXT($CW194,"+0.00;-0.00;00000;@")&amp;IF($CA194&lt;3,"_M-M","_Mat")&amp;IF($CF194=TRUE,"&amp;BBT","")&amp;IF($DX194&lt;&gt;0,"-mate EL","")&amp;IF($DM194," Aut","")&amp;IF($DN194," Win","")&amp;IF($DO194," Spr","")&amp;" Scan "&amp;$DP194&amp;" (F"&amp;3+IFERROR(1*$AP194,0)&amp;3+IFERROR(1*$AS194,0)&amp;"N"&amp;$AX194&amp;$AY194&amp;")"</f>
        <v>007 sfw1.06_sfd+1.80_conc+0.64_prlf+0.21_era+0.19_M-M Spr Scan 0 (F33N11)</v>
      </c>
      <c r="I194" s="13" t="str">
        <f ca="1">IF(MATCH(H194,H$5:H194,0)=(COUNTA(H$5:H194)),"-","Dup")</f>
        <v>-</v>
      </c>
      <c r="J194" s="27" t="str">
        <f t="shared" ca="1" si="377"/>
        <v>-</v>
      </c>
      <c r="K194" s="27" t="str">
        <f t="shared" ca="1" si="377"/>
        <v>-</v>
      </c>
      <c r="L194" s="27" t="str">
        <f t="shared" ca="1" si="388"/>
        <v>-</v>
      </c>
      <c r="M194" s="27" t="str">
        <f t="shared" ca="1" si="388"/>
        <v>-</v>
      </c>
      <c r="N194" s="27" t="str">
        <f t="shared" ca="1" si="388"/>
        <v>-</v>
      </c>
      <c r="O194" s="27" t="b">
        <f t="shared" ca="1" si="388"/>
        <v>1</v>
      </c>
      <c r="P194" s="27" t="b">
        <f t="shared" ca="1" si="388"/>
        <v>1</v>
      </c>
      <c r="Q194" s="27">
        <f t="shared" ca="1" si="378"/>
        <v>0</v>
      </c>
      <c r="R194" s="27">
        <f t="shared" ca="1" si="378"/>
        <v>0</v>
      </c>
      <c r="S194" s="27" t="str">
        <f t="shared" ca="1" si="378"/>
        <v>-</v>
      </c>
      <c r="T194" s="27" t="str">
        <f t="shared" ca="1" si="378"/>
        <v>-</v>
      </c>
      <c r="U194" s="27" t="str">
        <f t="shared" ca="1" si="378"/>
        <v>-</v>
      </c>
      <c r="V194" s="27">
        <f t="shared" ca="1" si="378"/>
        <v>1</v>
      </c>
      <c r="W194" s="27">
        <f t="shared" ca="1" si="378"/>
        <v>1</v>
      </c>
      <c r="X194" s="27" t="str">
        <f t="shared" ca="1" si="378"/>
        <v>-</v>
      </c>
      <c r="Y194" s="27" t="str">
        <f t="shared" ca="1" si="378"/>
        <v>-</v>
      </c>
      <c r="Z194" s="27" t="str">
        <f t="shared" ca="1" si="378"/>
        <v>-</v>
      </c>
      <c r="AA194" s="27" t="str">
        <f t="shared" ca="1" si="378"/>
        <v>-</v>
      </c>
      <c r="AB194" s="27" t="str">
        <f t="shared" ca="1" si="378"/>
        <v>-</v>
      </c>
      <c r="AC194" s="27">
        <f t="shared" ca="1" si="378"/>
        <v>1</v>
      </c>
      <c r="AD194" s="27" t="str">
        <f t="shared" ca="1" si="378"/>
        <v>-</v>
      </c>
      <c r="AE194" s="27" t="str">
        <f t="shared" ca="1" si="379"/>
        <v>-</v>
      </c>
      <c r="AF194" s="27" t="str">
        <f t="shared" ca="1" si="392"/>
        <v>-</v>
      </c>
      <c r="AG194" s="27" t="str">
        <f t="shared" ca="1" si="380"/>
        <v>-</v>
      </c>
      <c r="AH194" s="27" t="str">
        <f t="shared" ca="1" si="380"/>
        <v>-</v>
      </c>
      <c r="AI194" s="27" t="str">
        <f t="shared" ca="1" si="380"/>
        <v>-</v>
      </c>
      <c r="AJ194" s="27" t="str">
        <f t="shared" ca="1" si="380"/>
        <v>-</v>
      </c>
      <c r="AK194" s="27" t="str">
        <f t="shared" ca="1" si="380"/>
        <v>-</v>
      </c>
      <c r="AL194" s="27" t="str">
        <f t="shared" ca="1" si="380"/>
        <v>-</v>
      </c>
      <c r="AM194" s="27" t="str">
        <f t="shared" ca="1" si="380"/>
        <v>-</v>
      </c>
      <c r="AN194" s="27" t="str">
        <f t="shared" ca="1" si="380"/>
        <v>-</v>
      </c>
      <c r="AO194" s="27" t="str">
        <f t="shared" ca="1" si="380"/>
        <v>-</v>
      </c>
      <c r="AP194" s="27" t="str">
        <f t="shared" ca="1" si="380"/>
        <v>-</v>
      </c>
      <c r="AQ194" s="27" t="str">
        <f t="shared" ca="1" si="380"/>
        <v>-</v>
      </c>
      <c r="AR194" s="27" t="str">
        <f t="shared" ca="1" si="380"/>
        <v>-</v>
      </c>
      <c r="AS194" s="27" t="str">
        <f t="shared" ca="1" si="380"/>
        <v>-</v>
      </c>
      <c r="AT194" s="27" t="str">
        <f t="shared" ca="1" si="380"/>
        <v>-</v>
      </c>
      <c r="AU194" s="27" t="str">
        <f t="shared" ca="1" si="380"/>
        <v>-</v>
      </c>
      <c r="AV194" s="27" t="str">
        <f t="shared" ca="1" si="380"/>
        <v>-</v>
      </c>
      <c r="AW194" s="27" t="str">
        <f t="shared" ca="1" si="380"/>
        <v>-</v>
      </c>
      <c r="AX194" s="27">
        <f t="shared" ca="1" si="389"/>
        <v>1</v>
      </c>
      <c r="AY194" s="27">
        <f t="shared" ca="1" si="389"/>
        <v>1</v>
      </c>
      <c r="AZ194" s="27">
        <f t="shared" ca="1" si="389"/>
        <v>0</v>
      </c>
      <c r="BA194" s="27">
        <f t="shared" ca="1" si="381"/>
        <v>1</v>
      </c>
      <c r="BB194" s="27">
        <f t="shared" ca="1" si="381"/>
        <v>-1</v>
      </c>
      <c r="BC194" s="27" t="str">
        <f t="shared" ca="1" si="381"/>
        <v>-</v>
      </c>
      <c r="BD194" s="27" t="str">
        <f t="shared" ca="1" si="381"/>
        <v>-</v>
      </c>
      <c r="BE194" s="27" t="str">
        <f t="shared" ca="1" si="381"/>
        <v>-</v>
      </c>
      <c r="BF194" s="27" t="str">
        <f t="shared" ca="1" si="381"/>
        <v>-</v>
      </c>
      <c r="BG194" s="27" t="str">
        <f t="shared" ca="1" si="381"/>
        <v>-</v>
      </c>
      <c r="BH194" s="27">
        <f t="shared" ca="1" si="390"/>
        <v>0.3</v>
      </c>
      <c r="BI194" s="27">
        <f t="shared" ca="1" si="393"/>
        <v>0.7</v>
      </c>
      <c r="BJ194" s="27">
        <f t="shared" ca="1" si="393"/>
        <v>-0.2</v>
      </c>
      <c r="BK194" s="27">
        <f t="shared" ca="1" si="393"/>
        <v>1.4</v>
      </c>
      <c r="BL194" s="27" t="str">
        <f t="shared" ca="1" si="393"/>
        <v>-</v>
      </c>
      <c r="BM194" s="27" t="str">
        <f t="shared" ca="1" si="393"/>
        <v>-</v>
      </c>
      <c r="BN194" s="27">
        <f t="shared" ca="1" si="394"/>
        <v>0</v>
      </c>
      <c r="BO194" s="27">
        <f t="shared" ca="1" si="394"/>
        <v>0</v>
      </c>
      <c r="BP194" s="27">
        <f t="shared" ca="1" si="394"/>
        <v>0</v>
      </c>
      <c r="BQ194" s="27">
        <f t="shared" ca="1" si="394"/>
        <v>0</v>
      </c>
      <c r="BR194" s="27" t="str">
        <f t="shared" ca="1" si="394"/>
        <v>-</v>
      </c>
      <c r="BS194" s="27" t="str">
        <f t="shared" ca="1" si="394"/>
        <v>-</v>
      </c>
      <c r="BT194" s="27" t="str">
        <f t="shared" ca="1" si="394"/>
        <v>-</v>
      </c>
      <c r="BU194" s="27" t="str">
        <f t="shared" ca="1" si="394"/>
        <v>-</v>
      </c>
      <c r="BV194" s="27" t="str">
        <f t="shared" ca="1" si="394"/>
        <v>-</v>
      </c>
      <c r="BW194" s="27" t="str">
        <f t="shared" ca="1" si="395"/>
        <v>-</v>
      </c>
      <c r="BX194" s="27" t="str">
        <f t="shared" ca="1" si="395"/>
        <v>-</v>
      </c>
      <c r="BY194" s="27" t="str">
        <f t="shared" ca="1" si="395"/>
        <v>-</v>
      </c>
      <c r="BZ194" s="27" t="str">
        <f t="shared" ca="1" si="395"/>
        <v>-</v>
      </c>
      <c r="CA194" s="27">
        <f t="shared" ca="1" si="395"/>
        <v>2</v>
      </c>
      <c r="CB194" s="27" t="str">
        <f t="shared" ca="1" si="395"/>
        <v>-</v>
      </c>
      <c r="CC194" s="27" t="str">
        <f t="shared" ca="1" si="395"/>
        <v>-</v>
      </c>
      <c r="CD194" s="27" t="str">
        <f t="shared" ca="1" si="395"/>
        <v>-</v>
      </c>
      <c r="CE194" s="27" t="str">
        <f t="shared" ca="1" si="395"/>
        <v>-</v>
      </c>
      <c r="CF194" s="27" t="str">
        <f t="shared" ca="1" si="395"/>
        <v>-</v>
      </c>
      <c r="CG194" s="27" t="str">
        <f t="shared" ca="1" si="395"/>
        <v>-</v>
      </c>
      <c r="CH194" s="27">
        <f t="shared" ca="1" si="395"/>
        <v>0</v>
      </c>
      <c r="CI194" s="27" t="str">
        <f t="shared" ca="1" si="396"/>
        <v>-</v>
      </c>
      <c r="CJ194" s="27">
        <f t="shared" ca="1" si="396"/>
        <v>1</v>
      </c>
      <c r="CK194" s="27">
        <f t="shared" ca="1" si="396"/>
        <v>0</v>
      </c>
      <c r="CL194" s="27">
        <f t="shared" ca="1" si="396"/>
        <v>1</v>
      </c>
      <c r="CM194" s="27">
        <f t="shared" ca="1" si="396"/>
        <v>1</v>
      </c>
      <c r="CN194" s="27">
        <f t="shared" ca="1" si="396"/>
        <v>1</v>
      </c>
      <c r="CO194" s="27">
        <f t="shared" ca="1" si="396"/>
        <v>0</v>
      </c>
      <c r="CP194" s="27">
        <f t="shared" ca="1" si="396"/>
        <v>0</v>
      </c>
      <c r="CQ194" s="27">
        <f t="shared" ca="1" si="396"/>
        <v>0</v>
      </c>
      <c r="CR194" s="27">
        <f t="shared" ca="1" si="396"/>
        <v>-0.04</v>
      </c>
      <c r="CS194" s="26">
        <f>CS$13*1.1</f>
        <v>1.056</v>
      </c>
      <c r="CT194" s="27">
        <f t="shared" ca="1" si="397"/>
        <v>1.8</v>
      </c>
      <c r="CU194" s="27">
        <f t="shared" ca="1" si="397"/>
        <v>0.64</v>
      </c>
      <c r="CV194" s="27">
        <f t="shared" ca="1" si="397"/>
        <v>0.21</v>
      </c>
      <c r="CW194" s="27">
        <f t="shared" ca="1" si="397"/>
        <v>0.19</v>
      </c>
      <c r="CX194" s="27">
        <f t="shared" ca="1" si="397"/>
        <v>0</v>
      </c>
      <c r="CY194" s="27">
        <f t="shared" ca="1" si="397"/>
        <v>1</v>
      </c>
      <c r="CZ194" s="27">
        <f t="shared" ca="1" si="397"/>
        <v>0</v>
      </c>
      <c r="DA194" s="27">
        <f t="shared" ca="1" si="398"/>
        <v>0</v>
      </c>
      <c r="DB194" s="27">
        <f t="shared" ca="1" si="398"/>
        <v>0</v>
      </c>
      <c r="DC194" s="27">
        <f t="shared" ca="1" si="398"/>
        <v>0</v>
      </c>
      <c r="DD194" s="27">
        <f t="shared" ca="1" si="398"/>
        <v>0</v>
      </c>
      <c r="DE194" s="27">
        <f t="shared" ca="1" si="398"/>
        <v>0</v>
      </c>
      <c r="DF194" s="27">
        <f t="shared" ca="1" si="398"/>
        <v>0</v>
      </c>
      <c r="DG194" s="27" t="str">
        <f t="shared" ca="1" si="398"/>
        <v>-</v>
      </c>
      <c r="DH194" s="27" t="str">
        <f t="shared" ca="1" si="398"/>
        <v>-</v>
      </c>
      <c r="DI194" s="27" t="str">
        <f t="shared" ca="1" si="398"/>
        <v>-</v>
      </c>
      <c r="DJ194" s="27" t="str">
        <f t="shared" ca="1" si="398"/>
        <v>-</v>
      </c>
      <c r="DK194" s="27" t="str">
        <f t="shared" ca="1" si="398"/>
        <v>-</v>
      </c>
      <c r="DL194" s="27" t="str">
        <f t="shared" ca="1" si="398"/>
        <v>-</v>
      </c>
      <c r="DM194" s="27" t="b">
        <f t="shared" ca="1" si="399"/>
        <v>0</v>
      </c>
      <c r="DN194" s="27" t="b">
        <f t="shared" ca="1" si="399"/>
        <v>0</v>
      </c>
      <c r="DO194" s="27" t="b">
        <f t="shared" ca="1" si="399"/>
        <v>1</v>
      </c>
      <c r="DP194" s="27">
        <f t="shared" ca="1" si="399"/>
        <v>0</v>
      </c>
      <c r="DQ194" s="27" t="str">
        <f t="shared" ca="1" si="399"/>
        <v>-</v>
      </c>
      <c r="DR194" s="27" t="b">
        <f t="shared" ca="1" si="399"/>
        <v>1</v>
      </c>
      <c r="DS194" s="27" t="str">
        <f t="shared" ca="1" si="399"/>
        <v>-</v>
      </c>
      <c r="DT194" s="27" t="str">
        <f t="shared" ca="1" si="399"/>
        <v>-</v>
      </c>
      <c r="DU194" s="27" t="str">
        <f t="shared" ca="1" si="399"/>
        <v>-</v>
      </c>
      <c r="DV194" s="27" t="b">
        <f t="shared" ca="1" si="400"/>
        <v>1</v>
      </c>
      <c r="DW194" s="27" t="str">
        <f t="shared" ca="1" si="400"/>
        <v>-</v>
      </c>
      <c r="DX194" s="27">
        <f t="shared" ca="1" si="400"/>
        <v>0</v>
      </c>
      <c r="DY194" s="27">
        <f t="shared" ca="1" si="400"/>
        <v>1</v>
      </c>
      <c r="DZ194" s="27">
        <f t="shared" ca="1" si="400"/>
        <v>0.5</v>
      </c>
      <c r="EA194" s="27">
        <f t="shared" ca="1" si="400"/>
        <v>500</v>
      </c>
      <c r="EB194" s="27">
        <f t="shared" ca="1" si="400"/>
        <v>500</v>
      </c>
      <c r="EC194" s="27">
        <f t="shared" ca="1" si="400"/>
        <v>1</v>
      </c>
      <c r="ED194" s="27">
        <f t="shared" ca="1" si="400"/>
        <v>0</v>
      </c>
      <c r="EE194" s="27">
        <f t="shared" ca="1" si="400"/>
        <v>1</v>
      </c>
      <c r="EF194" s="27">
        <f t="shared" ca="1" si="400"/>
        <v>1</v>
      </c>
      <c r="EG194" s="27">
        <f t="shared" ca="1" si="401"/>
        <v>0</v>
      </c>
      <c r="EH194" s="27" t="str">
        <f t="shared" ca="1" si="401"/>
        <v>-</v>
      </c>
      <c r="EI194" s="27" t="str">
        <f t="shared" ca="1" si="401"/>
        <v>-</v>
      </c>
      <c r="EJ194" s="27" t="str">
        <f t="shared" ca="1" si="401"/>
        <v>-</v>
      </c>
      <c r="EK194" s="27" t="str">
        <f t="shared" ca="1" si="401"/>
        <v>-</v>
      </c>
      <c r="EL194" s="27">
        <f t="shared" ca="1" si="401"/>
        <v>1</v>
      </c>
      <c r="EM194" s="27">
        <f t="shared" ca="1" si="401"/>
        <v>1</v>
      </c>
      <c r="EN194" s="27">
        <f t="shared" ca="1" si="401"/>
        <v>1</v>
      </c>
      <c r="EO194" s="27">
        <f t="shared" ca="1" si="401"/>
        <v>0</v>
      </c>
      <c r="EP194" s="27" t="str">
        <f t="shared" ca="1" si="401"/>
        <v>-</v>
      </c>
      <c r="EQ194" s="27" t="str">
        <f t="shared" ca="1" si="401"/>
        <v>-</v>
      </c>
      <c r="ER194" s="27">
        <f t="shared" ca="1" si="401"/>
        <v>0</v>
      </c>
      <c r="ES194" s="27">
        <f t="shared" ca="1" si="401"/>
        <v>0</v>
      </c>
      <c r="ET194" s="34">
        <v>0</v>
      </c>
    </row>
    <row r="195" spans="1:150" outlineLevel="3">
      <c r="A195" s="31">
        <f t="shared" si="376"/>
        <v>190</v>
      </c>
      <c r="B195" s="37">
        <f t="shared" ca="1" si="402"/>
        <v>182</v>
      </c>
      <c r="C195">
        <f t="shared" ca="1" si="387"/>
        <v>31</v>
      </c>
      <c r="D195" t="b">
        <v>1</v>
      </c>
      <c r="E195" t="b">
        <v>0</v>
      </c>
      <c r="F195" t="b">
        <v>1</v>
      </c>
      <c r="H195" s="3" t="str">
        <f ca="1">TEXT(IFERROR(VALUE(LEFT(OFFSET(H195,-1,0),3)),0)+1,"000")&amp;" sfw"&amp;TEXT($CS195,"0.00")&amp;"_sfd"&amp;TEXT($CT195,"+0.00;-0.00;00000;@")&amp;"_conc"&amp;TEXT($CU195,"+0.00;-0.00;00000;----")&amp;"_prlf"&amp;TEXT($CV195,"+0.00;-0.00;00000;----")&amp;"_era"&amp;TEXT($CW195,"+0.00;-0.00;00000;@")&amp;IF($CA195&lt;3,"_M-M","_Mat")&amp;IF($CF195=TRUE,"&amp;BBT","")&amp;IF($DX195&lt;&gt;0,"-mate EL","")&amp;IF($DM195," Aut","")&amp;IF($DN195," Win","")&amp;IF($DO195," Spr","")&amp;" Scan "&amp;$DP195&amp;" (F"&amp;3+IFERROR(1*$AP195,0)&amp;3+IFERROR(1*$AS195,0)&amp;"N"&amp;$AX195&amp;$AY195&amp;")"</f>
        <v>008 sfw1.10_sfd+1.80_conc+0.64_prlf+0.21_era+0.19_M-M Spr Scan 0 (F33N11)</v>
      </c>
      <c r="I195" s="13" t="str">
        <f ca="1">IF(MATCH(H195,H$5:H195,0)=(COUNTA(H$5:H195)),"-","Dup")</f>
        <v>-</v>
      </c>
      <c r="J195" s="27" t="str">
        <f t="shared" ca="1" si="377"/>
        <v>-</v>
      </c>
      <c r="K195" s="27" t="str">
        <f t="shared" ca="1" si="377"/>
        <v>-</v>
      </c>
      <c r="L195" s="27" t="str">
        <f t="shared" ca="1" si="388"/>
        <v>-</v>
      </c>
      <c r="M195" s="27" t="str">
        <f t="shared" ca="1" si="388"/>
        <v>-</v>
      </c>
      <c r="N195" s="27" t="str">
        <f t="shared" ca="1" si="388"/>
        <v>-</v>
      </c>
      <c r="O195" s="27" t="b">
        <f t="shared" ca="1" si="388"/>
        <v>1</v>
      </c>
      <c r="P195" s="27" t="b">
        <f t="shared" ca="1" si="388"/>
        <v>1</v>
      </c>
      <c r="Q195" s="27">
        <f t="shared" ca="1" si="378"/>
        <v>0</v>
      </c>
      <c r="R195" s="27">
        <f t="shared" ca="1" si="378"/>
        <v>0</v>
      </c>
      <c r="S195" s="27" t="str">
        <f t="shared" ca="1" si="378"/>
        <v>-</v>
      </c>
      <c r="T195" s="27" t="str">
        <f t="shared" ca="1" si="378"/>
        <v>-</v>
      </c>
      <c r="U195" s="27" t="str">
        <f t="shared" ca="1" si="378"/>
        <v>-</v>
      </c>
      <c r="V195" s="27">
        <f t="shared" ca="1" si="378"/>
        <v>1</v>
      </c>
      <c r="W195" s="27">
        <f t="shared" ca="1" si="378"/>
        <v>1</v>
      </c>
      <c r="X195" s="27" t="str">
        <f t="shared" ca="1" si="378"/>
        <v>-</v>
      </c>
      <c r="Y195" s="27" t="str">
        <f t="shared" ca="1" si="378"/>
        <v>-</v>
      </c>
      <c r="Z195" s="27" t="str">
        <f t="shared" ca="1" si="378"/>
        <v>-</v>
      </c>
      <c r="AA195" s="27" t="str">
        <f t="shared" ca="1" si="378"/>
        <v>-</v>
      </c>
      <c r="AB195" s="27" t="str">
        <f t="shared" ca="1" si="378"/>
        <v>-</v>
      </c>
      <c r="AC195" s="27">
        <f t="shared" ca="1" si="378"/>
        <v>1</v>
      </c>
      <c r="AD195" s="27" t="str">
        <f t="shared" ca="1" si="378"/>
        <v>-</v>
      </c>
      <c r="AE195" s="27" t="str">
        <f t="shared" ca="1" si="379"/>
        <v>-</v>
      </c>
      <c r="AF195" s="27" t="str">
        <f t="shared" ca="1" si="392"/>
        <v>-</v>
      </c>
      <c r="AG195" s="27" t="str">
        <f t="shared" ca="1" si="380"/>
        <v>-</v>
      </c>
      <c r="AH195" s="27" t="str">
        <f t="shared" ca="1" si="380"/>
        <v>-</v>
      </c>
      <c r="AI195" s="27" t="str">
        <f t="shared" ca="1" si="380"/>
        <v>-</v>
      </c>
      <c r="AJ195" s="27" t="str">
        <f t="shared" ca="1" si="380"/>
        <v>-</v>
      </c>
      <c r="AK195" s="27" t="str">
        <f t="shared" ca="1" si="380"/>
        <v>-</v>
      </c>
      <c r="AL195" s="27" t="str">
        <f t="shared" ca="1" si="380"/>
        <v>-</v>
      </c>
      <c r="AM195" s="27" t="str">
        <f t="shared" ca="1" si="380"/>
        <v>-</v>
      </c>
      <c r="AN195" s="27" t="str">
        <f t="shared" ca="1" si="380"/>
        <v>-</v>
      </c>
      <c r="AO195" s="27" t="str">
        <f t="shared" ca="1" si="380"/>
        <v>-</v>
      </c>
      <c r="AP195" s="27" t="str">
        <f t="shared" ca="1" si="380"/>
        <v>-</v>
      </c>
      <c r="AQ195" s="27" t="str">
        <f t="shared" ca="1" si="380"/>
        <v>-</v>
      </c>
      <c r="AR195" s="27" t="str">
        <f t="shared" ca="1" si="380"/>
        <v>-</v>
      </c>
      <c r="AS195" s="27" t="str">
        <f t="shared" ca="1" si="380"/>
        <v>-</v>
      </c>
      <c r="AT195" s="27" t="str">
        <f t="shared" ca="1" si="380"/>
        <v>-</v>
      </c>
      <c r="AU195" s="27" t="str">
        <f t="shared" ca="1" si="380"/>
        <v>-</v>
      </c>
      <c r="AV195" s="27" t="str">
        <f t="shared" ca="1" si="380"/>
        <v>-</v>
      </c>
      <c r="AW195" s="27" t="str">
        <f t="shared" ca="1" si="380"/>
        <v>-</v>
      </c>
      <c r="AX195" s="27">
        <f t="shared" ca="1" si="389"/>
        <v>1</v>
      </c>
      <c r="AY195" s="27">
        <f t="shared" ca="1" si="389"/>
        <v>1</v>
      </c>
      <c r="AZ195" s="27">
        <f t="shared" ca="1" si="389"/>
        <v>0</v>
      </c>
      <c r="BA195" s="27">
        <f t="shared" ca="1" si="381"/>
        <v>1</v>
      </c>
      <c r="BB195" s="27">
        <f t="shared" ca="1" si="381"/>
        <v>-1</v>
      </c>
      <c r="BC195" s="27" t="str">
        <f t="shared" ca="1" si="381"/>
        <v>-</v>
      </c>
      <c r="BD195" s="27" t="str">
        <f t="shared" ca="1" si="381"/>
        <v>-</v>
      </c>
      <c r="BE195" s="27" t="str">
        <f t="shared" ca="1" si="381"/>
        <v>-</v>
      </c>
      <c r="BF195" s="27" t="str">
        <f t="shared" ca="1" si="381"/>
        <v>-</v>
      </c>
      <c r="BG195" s="27" t="str">
        <f t="shared" ca="1" si="381"/>
        <v>-</v>
      </c>
      <c r="BH195" s="27">
        <f t="shared" ca="1" si="390"/>
        <v>0.3</v>
      </c>
      <c r="BI195" s="27">
        <f t="shared" ca="1" si="393"/>
        <v>0.7</v>
      </c>
      <c r="BJ195" s="27">
        <f t="shared" ca="1" si="393"/>
        <v>-0.2</v>
      </c>
      <c r="BK195" s="27">
        <f t="shared" ca="1" si="393"/>
        <v>1.4</v>
      </c>
      <c r="BL195" s="27" t="str">
        <f t="shared" ca="1" si="393"/>
        <v>-</v>
      </c>
      <c r="BM195" s="27" t="str">
        <f t="shared" ca="1" si="393"/>
        <v>-</v>
      </c>
      <c r="BN195" s="27">
        <f t="shared" ca="1" si="394"/>
        <v>0</v>
      </c>
      <c r="BO195" s="27">
        <f t="shared" ca="1" si="394"/>
        <v>0</v>
      </c>
      <c r="BP195" s="27">
        <f t="shared" ca="1" si="394"/>
        <v>0</v>
      </c>
      <c r="BQ195" s="27">
        <f t="shared" ca="1" si="394"/>
        <v>0</v>
      </c>
      <c r="BR195" s="27" t="str">
        <f t="shared" ca="1" si="394"/>
        <v>-</v>
      </c>
      <c r="BS195" s="27" t="str">
        <f t="shared" ca="1" si="394"/>
        <v>-</v>
      </c>
      <c r="BT195" s="27" t="str">
        <f t="shared" ca="1" si="394"/>
        <v>-</v>
      </c>
      <c r="BU195" s="27" t="str">
        <f t="shared" ca="1" si="394"/>
        <v>-</v>
      </c>
      <c r="BV195" s="27" t="str">
        <f t="shared" ca="1" si="394"/>
        <v>-</v>
      </c>
      <c r="BW195" s="27" t="str">
        <f t="shared" ca="1" si="395"/>
        <v>-</v>
      </c>
      <c r="BX195" s="27" t="str">
        <f t="shared" ca="1" si="395"/>
        <v>-</v>
      </c>
      <c r="BY195" s="27" t="str">
        <f t="shared" ca="1" si="395"/>
        <v>-</v>
      </c>
      <c r="BZ195" s="27" t="str">
        <f t="shared" ca="1" si="395"/>
        <v>-</v>
      </c>
      <c r="CA195" s="27">
        <f t="shared" ca="1" si="395"/>
        <v>2</v>
      </c>
      <c r="CB195" s="27" t="str">
        <f t="shared" ca="1" si="395"/>
        <v>-</v>
      </c>
      <c r="CC195" s="27" t="str">
        <f t="shared" ca="1" si="395"/>
        <v>-</v>
      </c>
      <c r="CD195" s="27" t="str">
        <f t="shared" ca="1" si="395"/>
        <v>-</v>
      </c>
      <c r="CE195" s="27" t="str">
        <f t="shared" ca="1" si="395"/>
        <v>-</v>
      </c>
      <c r="CF195" s="27" t="str">
        <f t="shared" ca="1" si="395"/>
        <v>-</v>
      </c>
      <c r="CG195" s="27" t="str">
        <f t="shared" ca="1" si="395"/>
        <v>-</v>
      </c>
      <c r="CH195" s="27">
        <f t="shared" ca="1" si="395"/>
        <v>0</v>
      </c>
      <c r="CI195" s="27" t="str">
        <f t="shared" ca="1" si="396"/>
        <v>-</v>
      </c>
      <c r="CJ195" s="27">
        <f t="shared" ca="1" si="396"/>
        <v>1</v>
      </c>
      <c r="CK195" s="27">
        <f t="shared" ca="1" si="396"/>
        <v>0</v>
      </c>
      <c r="CL195" s="27">
        <f t="shared" ca="1" si="396"/>
        <v>1</v>
      </c>
      <c r="CM195" s="27">
        <f t="shared" ca="1" si="396"/>
        <v>1</v>
      </c>
      <c r="CN195" s="27">
        <f t="shared" ca="1" si="396"/>
        <v>1</v>
      </c>
      <c r="CO195" s="27">
        <f t="shared" ca="1" si="396"/>
        <v>0</v>
      </c>
      <c r="CP195" s="27">
        <f t="shared" ca="1" si="396"/>
        <v>0</v>
      </c>
      <c r="CQ195" s="27">
        <f t="shared" ca="1" si="396"/>
        <v>0</v>
      </c>
      <c r="CR195" s="27">
        <f t="shared" ca="1" si="396"/>
        <v>-0.04</v>
      </c>
      <c r="CS195" s="26">
        <f>CS$13*1.15</f>
        <v>1.1039999999999999</v>
      </c>
      <c r="CT195" s="27">
        <f t="shared" ca="1" si="397"/>
        <v>1.8</v>
      </c>
      <c r="CU195" s="27">
        <f t="shared" ca="1" si="397"/>
        <v>0.64</v>
      </c>
      <c r="CV195" s="27">
        <f t="shared" ca="1" si="397"/>
        <v>0.21</v>
      </c>
      <c r="CW195" s="27">
        <f t="shared" ca="1" si="397"/>
        <v>0.19</v>
      </c>
      <c r="CX195" s="27">
        <f t="shared" ca="1" si="397"/>
        <v>0</v>
      </c>
      <c r="CY195" s="27">
        <f t="shared" ca="1" si="397"/>
        <v>1</v>
      </c>
      <c r="CZ195" s="27">
        <f t="shared" ca="1" si="397"/>
        <v>0</v>
      </c>
      <c r="DA195" s="27">
        <f t="shared" ca="1" si="398"/>
        <v>0</v>
      </c>
      <c r="DB195" s="27">
        <f t="shared" ca="1" si="398"/>
        <v>0</v>
      </c>
      <c r="DC195" s="27">
        <f t="shared" ca="1" si="398"/>
        <v>0</v>
      </c>
      <c r="DD195" s="27">
        <f t="shared" ca="1" si="398"/>
        <v>0</v>
      </c>
      <c r="DE195" s="27">
        <f t="shared" ca="1" si="398"/>
        <v>0</v>
      </c>
      <c r="DF195" s="27">
        <f t="shared" ca="1" si="398"/>
        <v>0</v>
      </c>
      <c r="DG195" s="27" t="str">
        <f t="shared" ca="1" si="398"/>
        <v>-</v>
      </c>
      <c r="DH195" s="27" t="str">
        <f t="shared" ca="1" si="398"/>
        <v>-</v>
      </c>
      <c r="DI195" s="27" t="str">
        <f t="shared" ca="1" si="398"/>
        <v>-</v>
      </c>
      <c r="DJ195" s="27" t="str">
        <f t="shared" ca="1" si="398"/>
        <v>-</v>
      </c>
      <c r="DK195" s="27" t="str">
        <f t="shared" ca="1" si="398"/>
        <v>-</v>
      </c>
      <c r="DL195" s="27" t="str">
        <f t="shared" ca="1" si="398"/>
        <v>-</v>
      </c>
      <c r="DM195" s="27" t="b">
        <f t="shared" ca="1" si="399"/>
        <v>0</v>
      </c>
      <c r="DN195" s="27" t="b">
        <f t="shared" ca="1" si="399"/>
        <v>0</v>
      </c>
      <c r="DO195" s="27" t="b">
        <f t="shared" ca="1" si="399"/>
        <v>1</v>
      </c>
      <c r="DP195" s="27">
        <f t="shared" ca="1" si="399"/>
        <v>0</v>
      </c>
      <c r="DQ195" s="27" t="str">
        <f t="shared" ca="1" si="399"/>
        <v>-</v>
      </c>
      <c r="DR195" s="27" t="b">
        <f t="shared" ca="1" si="399"/>
        <v>1</v>
      </c>
      <c r="DS195" s="27" t="str">
        <f t="shared" ca="1" si="399"/>
        <v>-</v>
      </c>
      <c r="DT195" s="27" t="str">
        <f t="shared" ca="1" si="399"/>
        <v>-</v>
      </c>
      <c r="DU195" s="27" t="str">
        <f t="shared" ca="1" si="399"/>
        <v>-</v>
      </c>
      <c r="DV195" s="27" t="b">
        <f t="shared" ca="1" si="400"/>
        <v>1</v>
      </c>
      <c r="DW195" s="27" t="str">
        <f t="shared" ca="1" si="400"/>
        <v>-</v>
      </c>
      <c r="DX195" s="27">
        <f t="shared" ca="1" si="400"/>
        <v>0</v>
      </c>
      <c r="DY195" s="27">
        <f t="shared" ca="1" si="400"/>
        <v>1</v>
      </c>
      <c r="DZ195" s="27">
        <f t="shared" ca="1" si="400"/>
        <v>0.5</v>
      </c>
      <c r="EA195" s="27">
        <f t="shared" ca="1" si="400"/>
        <v>500</v>
      </c>
      <c r="EB195" s="27">
        <f t="shared" ca="1" si="400"/>
        <v>500</v>
      </c>
      <c r="EC195" s="27">
        <f t="shared" ca="1" si="400"/>
        <v>1</v>
      </c>
      <c r="ED195" s="27">
        <f t="shared" ca="1" si="400"/>
        <v>0</v>
      </c>
      <c r="EE195" s="27">
        <f t="shared" ca="1" si="400"/>
        <v>1</v>
      </c>
      <c r="EF195" s="27">
        <f t="shared" ca="1" si="400"/>
        <v>1</v>
      </c>
      <c r="EG195" s="27">
        <f t="shared" ca="1" si="401"/>
        <v>0</v>
      </c>
      <c r="EH195" s="27" t="str">
        <f t="shared" ca="1" si="401"/>
        <v>-</v>
      </c>
      <c r="EI195" s="27" t="str">
        <f t="shared" ca="1" si="401"/>
        <v>-</v>
      </c>
      <c r="EJ195" s="27" t="str">
        <f t="shared" ca="1" si="401"/>
        <v>-</v>
      </c>
      <c r="EK195" s="27" t="str">
        <f t="shared" ca="1" si="401"/>
        <v>-</v>
      </c>
      <c r="EL195" s="27">
        <f t="shared" ca="1" si="401"/>
        <v>1</v>
      </c>
      <c r="EM195" s="27">
        <f t="shared" ca="1" si="401"/>
        <v>1</v>
      </c>
      <c r="EN195" s="27">
        <f t="shared" ca="1" si="401"/>
        <v>1</v>
      </c>
      <c r="EO195" s="27">
        <f t="shared" ca="1" si="401"/>
        <v>0</v>
      </c>
      <c r="EP195" s="27" t="str">
        <f t="shared" ca="1" si="401"/>
        <v>-</v>
      </c>
      <c r="EQ195" s="27" t="str">
        <f t="shared" ca="1" si="401"/>
        <v>-</v>
      </c>
      <c r="ER195" s="27">
        <f t="shared" ca="1" si="401"/>
        <v>0</v>
      </c>
      <c r="ES195" s="27">
        <f t="shared" ca="1" si="401"/>
        <v>0</v>
      </c>
      <c r="ET195" s="34">
        <v>0</v>
      </c>
    </row>
    <row r="196" spans="1:150" outlineLevel="3">
      <c r="A196" s="31">
        <f t="shared" si="376"/>
        <v>191</v>
      </c>
      <c r="B196" s="37">
        <f t="shared" ca="1" si="402"/>
        <v>182</v>
      </c>
      <c r="C196">
        <f t="shared" ca="1" si="387"/>
        <v>31</v>
      </c>
      <c r="D196" t="b">
        <v>1</v>
      </c>
      <c r="E196" t="b">
        <v>0</v>
      </c>
      <c r="F196" t="b">
        <v>1</v>
      </c>
      <c r="H196" s="3" t="str">
        <f ca="1">TEXT(IFERROR(VALUE(LEFT(OFFSET(H196,-1,0),3)),0)+1,"000")&amp;" sfw"&amp;TEXT($CS196,"0.00")&amp;"_sfd"&amp;TEXT($CT196,"+0.00;-0.00;00000;@")&amp;"_conc"&amp;TEXT($CU196,"+0.00;-0.00;00000;----")&amp;"_prlf"&amp;TEXT($CV196,"+0.00;-0.00;00000;----")&amp;"_era"&amp;TEXT($CW196,"+0.00;-0.00;00000;@")&amp;IF($CA196&lt;3,"_M-M","_Mat")&amp;IF($CF196=TRUE,"&amp;BBT","")&amp;IF($DX196&lt;&gt;0,"-mate EL","")&amp;IF($DM196," Aut","")&amp;IF($DN196," Win","")&amp;IF($DO196," Spr","")&amp;" Scan "&amp;$DP196&amp;" (F"&amp;3+IFERROR(1*$AP196,0)&amp;3+IFERROR(1*$AS196,0)&amp;"N"&amp;$AX196&amp;$AY196&amp;")"</f>
        <v>009 sfw1.15_sfd+1.80_conc+0.64_prlf+0.21_era+0.19_M-M Spr Scan 0 (F33N11)</v>
      </c>
      <c r="I196" s="13" t="str">
        <f ca="1">IF(MATCH(H196,H$5:H196,0)=(COUNTA(H$5:H196)),"-","Dup")</f>
        <v>-</v>
      </c>
      <c r="J196" s="27" t="str">
        <f t="shared" ca="1" si="377"/>
        <v>-</v>
      </c>
      <c r="K196" s="27" t="str">
        <f t="shared" ca="1" si="377"/>
        <v>-</v>
      </c>
      <c r="L196" s="27" t="str">
        <f t="shared" ca="1" si="388"/>
        <v>-</v>
      </c>
      <c r="M196" s="27" t="str">
        <f t="shared" ca="1" si="388"/>
        <v>-</v>
      </c>
      <c r="N196" s="27" t="str">
        <f t="shared" ca="1" si="388"/>
        <v>-</v>
      </c>
      <c r="O196" s="27" t="b">
        <f t="shared" ca="1" si="388"/>
        <v>1</v>
      </c>
      <c r="P196" s="27" t="b">
        <f t="shared" ca="1" si="388"/>
        <v>1</v>
      </c>
      <c r="Q196" s="27">
        <f t="shared" ref="Q196:AD205" ca="1" si="403">OFFSET(Q$5,$B196,0)</f>
        <v>0</v>
      </c>
      <c r="R196" s="27">
        <f t="shared" ca="1" si="403"/>
        <v>0</v>
      </c>
      <c r="S196" s="27" t="str">
        <f t="shared" ca="1" si="403"/>
        <v>-</v>
      </c>
      <c r="T196" s="27" t="str">
        <f t="shared" ca="1" si="403"/>
        <v>-</v>
      </c>
      <c r="U196" s="27" t="str">
        <f t="shared" ca="1" si="403"/>
        <v>-</v>
      </c>
      <c r="V196" s="27">
        <f t="shared" ca="1" si="403"/>
        <v>1</v>
      </c>
      <c r="W196" s="27">
        <f t="shared" ca="1" si="403"/>
        <v>1</v>
      </c>
      <c r="X196" s="27" t="str">
        <f t="shared" ca="1" si="403"/>
        <v>-</v>
      </c>
      <c r="Y196" s="27" t="str">
        <f t="shared" ca="1" si="403"/>
        <v>-</v>
      </c>
      <c r="Z196" s="27" t="str">
        <f t="shared" ca="1" si="403"/>
        <v>-</v>
      </c>
      <c r="AA196" s="27" t="str">
        <f t="shared" ca="1" si="403"/>
        <v>-</v>
      </c>
      <c r="AB196" s="27" t="str">
        <f t="shared" ca="1" si="403"/>
        <v>-</v>
      </c>
      <c r="AC196" s="27">
        <f t="shared" ca="1" si="403"/>
        <v>1</v>
      </c>
      <c r="AD196" s="27" t="str">
        <f t="shared" ca="1" si="403"/>
        <v>-</v>
      </c>
      <c r="AE196" s="27" t="str">
        <f t="shared" ca="1" si="379"/>
        <v>-</v>
      </c>
      <c r="AF196" s="27" t="str">
        <f t="shared" ca="1" si="392"/>
        <v>-</v>
      </c>
      <c r="AG196" s="27" t="str">
        <f t="shared" ref="AG196:AW205" ca="1" si="404">OFFSET(AG$5,$B196,0)</f>
        <v>-</v>
      </c>
      <c r="AH196" s="27" t="str">
        <f t="shared" ca="1" si="404"/>
        <v>-</v>
      </c>
      <c r="AI196" s="27" t="str">
        <f t="shared" ca="1" si="404"/>
        <v>-</v>
      </c>
      <c r="AJ196" s="27" t="str">
        <f t="shared" ca="1" si="404"/>
        <v>-</v>
      </c>
      <c r="AK196" s="27" t="str">
        <f t="shared" ca="1" si="404"/>
        <v>-</v>
      </c>
      <c r="AL196" s="27" t="str">
        <f t="shared" ca="1" si="404"/>
        <v>-</v>
      </c>
      <c r="AM196" s="27" t="str">
        <f t="shared" ca="1" si="404"/>
        <v>-</v>
      </c>
      <c r="AN196" s="27" t="str">
        <f t="shared" ca="1" si="404"/>
        <v>-</v>
      </c>
      <c r="AO196" s="27" t="str">
        <f t="shared" ca="1" si="404"/>
        <v>-</v>
      </c>
      <c r="AP196" s="27" t="str">
        <f t="shared" ca="1" si="404"/>
        <v>-</v>
      </c>
      <c r="AQ196" s="27" t="str">
        <f t="shared" ca="1" si="404"/>
        <v>-</v>
      </c>
      <c r="AR196" s="27" t="str">
        <f t="shared" ca="1" si="404"/>
        <v>-</v>
      </c>
      <c r="AS196" s="27" t="str">
        <f t="shared" ca="1" si="404"/>
        <v>-</v>
      </c>
      <c r="AT196" s="27" t="str">
        <f t="shared" ca="1" si="404"/>
        <v>-</v>
      </c>
      <c r="AU196" s="27" t="str">
        <f t="shared" ca="1" si="404"/>
        <v>-</v>
      </c>
      <c r="AV196" s="27" t="str">
        <f t="shared" ca="1" si="404"/>
        <v>-</v>
      </c>
      <c r="AW196" s="27" t="str">
        <f t="shared" ca="1" si="404"/>
        <v>-</v>
      </c>
      <c r="AX196" s="27">
        <f t="shared" ca="1" si="389"/>
        <v>1</v>
      </c>
      <c r="AY196" s="27">
        <f t="shared" ca="1" si="389"/>
        <v>1</v>
      </c>
      <c r="AZ196" s="27">
        <f t="shared" ca="1" si="389"/>
        <v>0</v>
      </c>
      <c r="BA196" s="27">
        <f t="shared" ref="BA196:BG205" ca="1" si="405">OFFSET(BA$5,$B196,0)</f>
        <v>1</v>
      </c>
      <c r="BB196" s="27">
        <f t="shared" ca="1" si="405"/>
        <v>-1</v>
      </c>
      <c r="BC196" s="27" t="str">
        <f t="shared" ca="1" si="405"/>
        <v>-</v>
      </c>
      <c r="BD196" s="27" t="str">
        <f t="shared" ca="1" si="405"/>
        <v>-</v>
      </c>
      <c r="BE196" s="27" t="str">
        <f t="shared" ca="1" si="405"/>
        <v>-</v>
      </c>
      <c r="BF196" s="27" t="str">
        <f t="shared" ca="1" si="405"/>
        <v>-</v>
      </c>
      <c r="BG196" s="27" t="str">
        <f t="shared" ca="1" si="405"/>
        <v>-</v>
      </c>
      <c r="BH196" s="27">
        <f t="shared" ca="1" si="390"/>
        <v>0.3</v>
      </c>
      <c r="BI196" s="27">
        <f t="shared" ca="1" si="393"/>
        <v>0.7</v>
      </c>
      <c r="BJ196" s="27">
        <f t="shared" ca="1" si="393"/>
        <v>-0.2</v>
      </c>
      <c r="BK196" s="27">
        <f t="shared" ca="1" si="393"/>
        <v>1.4</v>
      </c>
      <c r="BL196" s="27" t="str">
        <f t="shared" ca="1" si="393"/>
        <v>-</v>
      </c>
      <c r="BM196" s="27" t="str">
        <f t="shared" ca="1" si="393"/>
        <v>-</v>
      </c>
      <c r="BN196" s="27">
        <f t="shared" ca="1" si="394"/>
        <v>0</v>
      </c>
      <c r="BO196" s="27">
        <f t="shared" ca="1" si="394"/>
        <v>0</v>
      </c>
      <c r="BP196" s="27">
        <f t="shared" ca="1" si="394"/>
        <v>0</v>
      </c>
      <c r="BQ196" s="27">
        <f t="shared" ca="1" si="394"/>
        <v>0</v>
      </c>
      <c r="BR196" s="27" t="str">
        <f t="shared" ca="1" si="394"/>
        <v>-</v>
      </c>
      <c r="BS196" s="27" t="str">
        <f t="shared" ca="1" si="394"/>
        <v>-</v>
      </c>
      <c r="BT196" s="27" t="str">
        <f t="shared" ca="1" si="394"/>
        <v>-</v>
      </c>
      <c r="BU196" s="27" t="str">
        <f t="shared" ca="1" si="394"/>
        <v>-</v>
      </c>
      <c r="BV196" s="27" t="str">
        <f t="shared" ca="1" si="394"/>
        <v>-</v>
      </c>
      <c r="BW196" s="27" t="str">
        <f t="shared" ca="1" si="395"/>
        <v>-</v>
      </c>
      <c r="BX196" s="27" t="str">
        <f t="shared" ca="1" si="395"/>
        <v>-</v>
      </c>
      <c r="BY196" s="27" t="str">
        <f t="shared" ca="1" si="395"/>
        <v>-</v>
      </c>
      <c r="BZ196" s="27" t="str">
        <f t="shared" ca="1" si="395"/>
        <v>-</v>
      </c>
      <c r="CA196" s="27">
        <f t="shared" ca="1" si="395"/>
        <v>2</v>
      </c>
      <c r="CB196" s="27" t="str">
        <f t="shared" ca="1" si="395"/>
        <v>-</v>
      </c>
      <c r="CC196" s="27" t="str">
        <f t="shared" ca="1" si="395"/>
        <v>-</v>
      </c>
      <c r="CD196" s="27" t="str">
        <f t="shared" ca="1" si="395"/>
        <v>-</v>
      </c>
      <c r="CE196" s="27" t="str">
        <f t="shared" ca="1" si="395"/>
        <v>-</v>
      </c>
      <c r="CF196" s="27" t="str">
        <f t="shared" ca="1" si="395"/>
        <v>-</v>
      </c>
      <c r="CG196" s="27" t="str">
        <f t="shared" ca="1" si="395"/>
        <v>-</v>
      </c>
      <c r="CH196" s="27">
        <f t="shared" ca="1" si="395"/>
        <v>0</v>
      </c>
      <c r="CI196" s="27" t="str">
        <f t="shared" ca="1" si="396"/>
        <v>-</v>
      </c>
      <c r="CJ196" s="27">
        <f t="shared" ca="1" si="396"/>
        <v>1</v>
      </c>
      <c r="CK196" s="27">
        <f t="shared" ca="1" si="396"/>
        <v>0</v>
      </c>
      <c r="CL196" s="27">
        <f t="shared" ca="1" si="396"/>
        <v>1</v>
      </c>
      <c r="CM196" s="27">
        <f t="shared" ca="1" si="396"/>
        <v>1</v>
      </c>
      <c r="CN196" s="27">
        <f t="shared" ca="1" si="396"/>
        <v>1</v>
      </c>
      <c r="CO196" s="27">
        <f t="shared" ca="1" si="396"/>
        <v>0</v>
      </c>
      <c r="CP196" s="27">
        <f t="shared" ca="1" si="396"/>
        <v>0</v>
      </c>
      <c r="CQ196" s="27">
        <f t="shared" ca="1" si="396"/>
        <v>0</v>
      </c>
      <c r="CR196" s="27">
        <f t="shared" ca="1" si="396"/>
        <v>-0.04</v>
      </c>
      <c r="CS196" s="26">
        <f>CS$13*1.2</f>
        <v>1.1519999999999999</v>
      </c>
      <c r="CT196" s="27">
        <f t="shared" ca="1" si="397"/>
        <v>1.8</v>
      </c>
      <c r="CU196" s="27">
        <f t="shared" ca="1" si="397"/>
        <v>0.64</v>
      </c>
      <c r="CV196" s="27">
        <f t="shared" ca="1" si="397"/>
        <v>0.21</v>
      </c>
      <c r="CW196" s="27">
        <f t="shared" ca="1" si="397"/>
        <v>0.19</v>
      </c>
      <c r="CX196" s="27">
        <f t="shared" ca="1" si="397"/>
        <v>0</v>
      </c>
      <c r="CY196" s="27">
        <f t="shared" ca="1" si="397"/>
        <v>1</v>
      </c>
      <c r="CZ196" s="27">
        <f t="shared" ca="1" si="397"/>
        <v>0</v>
      </c>
      <c r="DA196" s="27">
        <f t="shared" ca="1" si="398"/>
        <v>0</v>
      </c>
      <c r="DB196" s="27">
        <f t="shared" ca="1" si="398"/>
        <v>0</v>
      </c>
      <c r="DC196" s="27">
        <f t="shared" ref="DC196:DL205" ca="1" si="406">OFFSET(DC$5,$B196,0)</f>
        <v>0</v>
      </c>
      <c r="DD196" s="27">
        <f t="shared" ca="1" si="406"/>
        <v>0</v>
      </c>
      <c r="DE196" s="27">
        <f t="shared" ca="1" si="406"/>
        <v>0</v>
      </c>
      <c r="DF196" s="27">
        <f t="shared" ca="1" si="406"/>
        <v>0</v>
      </c>
      <c r="DG196" s="27" t="str">
        <f t="shared" ca="1" si="406"/>
        <v>-</v>
      </c>
      <c r="DH196" s="27" t="str">
        <f t="shared" ca="1" si="406"/>
        <v>-</v>
      </c>
      <c r="DI196" s="27" t="str">
        <f t="shared" ca="1" si="406"/>
        <v>-</v>
      </c>
      <c r="DJ196" s="27" t="str">
        <f t="shared" ca="1" si="406"/>
        <v>-</v>
      </c>
      <c r="DK196" s="27" t="str">
        <f t="shared" ca="1" si="406"/>
        <v>-</v>
      </c>
      <c r="DL196" s="27" t="str">
        <f t="shared" ca="1" si="406"/>
        <v>-</v>
      </c>
      <c r="DM196" s="27" t="b">
        <f t="shared" ref="DM196:DU205" ca="1" si="407">OFFSET(DM$5,$B196,0)</f>
        <v>0</v>
      </c>
      <c r="DN196" s="27" t="b">
        <f t="shared" ca="1" si="407"/>
        <v>0</v>
      </c>
      <c r="DO196" s="27" t="b">
        <f t="shared" ca="1" si="407"/>
        <v>1</v>
      </c>
      <c r="DP196" s="27">
        <f t="shared" ca="1" si="407"/>
        <v>0</v>
      </c>
      <c r="DQ196" s="27" t="str">
        <f t="shared" ca="1" si="407"/>
        <v>-</v>
      </c>
      <c r="DR196" s="27" t="b">
        <f t="shared" ca="1" si="407"/>
        <v>1</v>
      </c>
      <c r="DS196" s="27" t="str">
        <f t="shared" ca="1" si="407"/>
        <v>-</v>
      </c>
      <c r="DT196" s="27" t="str">
        <f t="shared" ca="1" si="407"/>
        <v>-</v>
      </c>
      <c r="DU196" s="27" t="str">
        <f t="shared" ca="1" si="407"/>
        <v>-</v>
      </c>
      <c r="DV196" s="27" t="b">
        <f t="shared" ref="DV196:EF205" ca="1" si="408">OFFSET(DV$5,$B196,0)</f>
        <v>1</v>
      </c>
      <c r="DW196" s="27" t="str">
        <f t="shared" ca="1" si="408"/>
        <v>-</v>
      </c>
      <c r="DX196" s="27">
        <f t="shared" ca="1" si="408"/>
        <v>0</v>
      </c>
      <c r="DY196" s="27">
        <f t="shared" ca="1" si="408"/>
        <v>1</v>
      </c>
      <c r="DZ196" s="27">
        <f t="shared" ca="1" si="408"/>
        <v>0.5</v>
      </c>
      <c r="EA196" s="27">
        <f t="shared" ca="1" si="408"/>
        <v>500</v>
      </c>
      <c r="EB196" s="27">
        <f t="shared" ca="1" si="408"/>
        <v>500</v>
      </c>
      <c r="EC196" s="27">
        <f t="shared" ca="1" si="408"/>
        <v>1</v>
      </c>
      <c r="ED196" s="27">
        <f t="shared" ca="1" si="408"/>
        <v>0</v>
      </c>
      <c r="EE196" s="27">
        <f t="shared" ca="1" si="408"/>
        <v>1</v>
      </c>
      <c r="EF196" s="27">
        <f t="shared" ca="1" si="408"/>
        <v>1</v>
      </c>
      <c r="EG196" s="27">
        <f t="shared" ref="EG196:ES205" ca="1" si="409">OFFSET(EG$5,$B196,0)</f>
        <v>0</v>
      </c>
      <c r="EH196" s="27" t="str">
        <f t="shared" ca="1" si="409"/>
        <v>-</v>
      </c>
      <c r="EI196" s="27" t="str">
        <f t="shared" ca="1" si="409"/>
        <v>-</v>
      </c>
      <c r="EJ196" s="27" t="str">
        <f t="shared" ca="1" si="409"/>
        <v>-</v>
      </c>
      <c r="EK196" s="27" t="str">
        <f t="shared" ca="1" si="409"/>
        <v>-</v>
      </c>
      <c r="EL196" s="27">
        <f t="shared" ca="1" si="409"/>
        <v>1</v>
      </c>
      <c r="EM196" s="27">
        <f t="shared" ca="1" si="409"/>
        <v>1</v>
      </c>
      <c r="EN196" s="27">
        <f t="shared" ca="1" si="409"/>
        <v>1</v>
      </c>
      <c r="EO196" s="27">
        <f t="shared" ca="1" si="409"/>
        <v>0</v>
      </c>
      <c r="EP196" s="27" t="str">
        <f t="shared" ca="1" si="409"/>
        <v>-</v>
      </c>
      <c r="EQ196" s="27" t="str">
        <f t="shared" ca="1" si="409"/>
        <v>-</v>
      </c>
      <c r="ER196" s="27">
        <f t="shared" ca="1" si="409"/>
        <v>0</v>
      </c>
      <c r="ES196" s="27">
        <f t="shared" ca="1" si="409"/>
        <v>0</v>
      </c>
      <c r="ET196" s="34">
        <v>0</v>
      </c>
    </row>
    <row r="197" spans="1:150" outlineLevel="3">
      <c r="A197" s="31">
        <f t="shared" si="376"/>
        <v>192</v>
      </c>
      <c r="B197" s="37">
        <f t="shared" ca="1" si="402"/>
        <v>182</v>
      </c>
      <c r="C197">
        <f t="shared" ca="1" si="387"/>
        <v>31</v>
      </c>
      <c r="D197" t="b">
        <v>1</v>
      </c>
      <c r="E197" t="b">
        <v>0</v>
      </c>
      <c r="F197" t="b">
        <v>1</v>
      </c>
      <c r="H197" s="3" t="str">
        <f ca="1">TEXT(IFERROR(VALUE(LEFT(OFFSET(H197,-1,0),3)),0)+1,"000")&amp;" sfw"&amp;TEXT($CS197,"0.00")&amp;"_sfd"&amp;TEXT($CT197,"+0.00;-0.00;00000;@")&amp;"_conc"&amp;TEXT($CU197,"+0.00;-0.00;00000;----")&amp;"_prlf"&amp;TEXT($CV197,"+0.00;-0.00;00000;----")&amp;"_era"&amp;TEXT($CW197,"+0.00;-0.00;00000;@")&amp;IF($CA197&lt;3,"_M-M","_Mat")&amp;IF($CF197=TRUE,"&amp;BBT","")&amp;IF($DX197&lt;&gt;0,"-mate EL","")&amp;IF($DM197," Aut","")&amp;IF($DN197," Win","")&amp;IF($DO197," Spr","")&amp;" Scan "&amp;$DP197&amp;" (F"&amp;3+IFERROR(1*$AP197,0)&amp;3+IFERROR(1*$AS197,0)&amp;"N"&amp;$AX197&amp;$AY197&amp;")"</f>
        <v>010 sfw1.20_sfd+1.80_conc+0.64_prlf+0.21_era+0.19_M-M Spr Scan 0 (F33N11)</v>
      </c>
      <c r="I197" s="13" t="str">
        <f ca="1">IF(MATCH(H197,H$5:H197,0)=(COUNTA(H$5:H197)),"-","Dup")</f>
        <v>-</v>
      </c>
      <c r="J197" s="27" t="str">
        <f t="shared" ca="1" si="377"/>
        <v>-</v>
      </c>
      <c r="K197" s="27" t="str">
        <f t="shared" ca="1" si="377"/>
        <v>-</v>
      </c>
      <c r="L197" s="27" t="str">
        <f t="shared" ref="L197:P206" ca="1" si="410">OFFSET(L$5,$B197,0)</f>
        <v>-</v>
      </c>
      <c r="M197" s="27" t="str">
        <f t="shared" ca="1" si="410"/>
        <v>-</v>
      </c>
      <c r="N197" s="27" t="str">
        <f t="shared" ca="1" si="410"/>
        <v>-</v>
      </c>
      <c r="O197" s="27" t="b">
        <f t="shared" ca="1" si="410"/>
        <v>1</v>
      </c>
      <c r="P197" s="27" t="b">
        <f t="shared" ca="1" si="410"/>
        <v>1</v>
      </c>
      <c r="Q197" s="27">
        <f t="shared" ca="1" si="403"/>
        <v>0</v>
      </c>
      <c r="R197" s="27">
        <f t="shared" ca="1" si="403"/>
        <v>0</v>
      </c>
      <c r="S197" s="27" t="str">
        <f t="shared" ca="1" si="403"/>
        <v>-</v>
      </c>
      <c r="T197" s="27" t="str">
        <f t="shared" ca="1" si="403"/>
        <v>-</v>
      </c>
      <c r="U197" s="27" t="str">
        <f t="shared" ca="1" si="403"/>
        <v>-</v>
      </c>
      <c r="V197" s="27">
        <f t="shared" ca="1" si="403"/>
        <v>1</v>
      </c>
      <c r="W197" s="27">
        <f t="shared" ca="1" si="403"/>
        <v>1</v>
      </c>
      <c r="X197" s="27" t="str">
        <f t="shared" ca="1" si="403"/>
        <v>-</v>
      </c>
      <c r="Y197" s="27" t="str">
        <f t="shared" ca="1" si="403"/>
        <v>-</v>
      </c>
      <c r="Z197" s="27" t="str">
        <f t="shared" ca="1" si="403"/>
        <v>-</v>
      </c>
      <c r="AA197" s="27" t="str">
        <f t="shared" ca="1" si="403"/>
        <v>-</v>
      </c>
      <c r="AB197" s="27" t="str">
        <f t="shared" ca="1" si="403"/>
        <v>-</v>
      </c>
      <c r="AC197" s="27">
        <f t="shared" ca="1" si="403"/>
        <v>1</v>
      </c>
      <c r="AD197" s="27" t="str">
        <f t="shared" ca="1" si="403"/>
        <v>-</v>
      </c>
      <c r="AE197" s="27" t="str">
        <f t="shared" ca="1" si="379"/>
        <v>-</v>
      </c>
      <c r="AF197" s="27" t="str">
        <f t="shared" ca="1" si="392"/>
        <v>-</v>
      </c>
      <c r="AG197" s="27" t="str">
        <f t="shared" ca="1" si="404"/>
        <v>-</v>
      </c>
      <c r="AH197" s="27" t="str">
        <f t="shared" ca="1" si="404"/>
        <v>-</v>
      </c>
      <c r="AI197" s="27" t="str">
        <f t="shared" ca="1" si="404"/>
        <v>-</v>
      </c>
      <c r="AJ197" s="27" t="str">
        <f t="shared" ca="1" si="404"/>
        <v>-</v>
      </c>
      <c r="AK197" s="27" t="str">
        <f t="shared" ca="1" si="404"/>
        <v>-</v>
      </c>
      <c r="AL197" s="27" t="str">
        <f t="shared" ca="1" si="404"/>
        <v>-</v>
      </c>
      <c r="AM197" s="27" t="str">
        <f t="shared" ca="1" si="404"/>
        <v>-</v>
      </c>
      <c r="AN197" s="27" t="str">
        <f t="shared" ca="1" si="404"/>
        <v>-</v>
      </c>
      <c r="AO197" s="27" t="str">
        <f t="shared" ca="1" si="404"/>
        <v>-</v>
      </c>
      <c r="AP197" s="27" t="str">
        <f t="shared" ca="1" si="404"/>
        <v>-</v>
      </c>
      <c r="AQ197" s="27" t="str">
        <f t="shared" ca="1" si="404"/>
        <v>-</v>
      </c>
      <c r="AR197" s="27" t="str">
        <f t="shared" ca="1" si="404"/>
        <v>-</v>
      </c>
      <c r="AS197" s="27" t="str">
        <f t="shared" ca="1" si="404"/>
        <v>-</v>
      </c>
      <c r="AT197" s="27" t="str">
        <f t="shared" ca="1" si="404"/>
        <v>-</v>
      </c>
      <c r="AU197" s="27" t="str">
        <f t="shared" ca="1" si="404"/>
        <v>-</v>
      </c>
      <c r="AV197" s="27" t="str">
        <f t="shared" ca="1" si="404"/>
        <v>-</v>
      </c>
      <c r="AW197" s="27" t="str">
        <f t="shared" ca="1" si="404"/>
        <v>-</v>
      </c>
      <c r="AX197" s="27">
        <f t="shared" ca="1" si="389"/>
        <v>1</v>
      </c>
      <c r="AY197" s="27">
        <f t="shared" ca="1" si="389"/>
        <v>1</v>
      </c>
      <c r="AZ197" s="27">
        <f t="shared" ca="1" si="389"/>
        <v>0</v>
      </c>
      <c r="BA197" s="27">
        <f t="shared" ca="1" si="405"/>
        <v>1</v>
      </c>
      <c r="BB197" s="27">
        <f t="shared" ca="1" si="405"/>
        <v>-1</v>
      </c>
      <c r="BC197" s="27" t="str">
        <f t="shared" ca="1" si="405"/>
        <v>-</v>
      </c>
      <c r="BD197" s="27" t="str">
        <f t="shared" ca="1" si="405"/>
        <v>-</v>
      </c>
      <c r="BE197" s="27" t="str">
        <f t="shared" ca="1" si="405"/>
        <v>-</v>
      </c>
      <c r="BF197" s="27" t="str">
        <f t="shared" ca="1" si="405"/>
        <v>-</v>
      </c>
      <c r="BG197" s="27" t="str">
        <f t="shared" ca="1" si="405"/>
        <v>-</v>
      </c>
      <c r="BH197" s="27">
        <f t="shared" ca="1" si="390"/>
        <v>0.3</v>
      </c>
      <c r="BI197" s="27">
        <f t="shared" ca="1" si="393"/>
        <v>0.7</v>
      </c>
      <c r="BJ197" s="27">
        <f t="shared" ca="1" si="393"/>
        <v>-0.2</v>
      </c>
      <c r="BK197" s="27">
        <f t="shared" ca="1" si="393"/>
        <v>1.4</v>
      </c>
      <c r="BL197" s="27" t="str">
        <f t="shared" ca="1" si="393"/>
        <v>-</v>
      </c>
      <c r="BM197" s="27" t="str">
        <f t="shared" ca="1" si="393"/>
        <v>-</v>
      </c>
      <c r="BN197" s="27">
        <f t="shared" ca="1" si="394"/>
        <v>0</v>
      </c>
      <c r="BO197" s="27">
        <f t="shared" ca="1" si="394"/>
        <v>0</v>
      </c>
      <c r="BP197" s="27">
        <f t="shared" ca="1" si="394"/>
        <v>0</v>
      </c>
      <c r="BQ197" s="27">
        <f t="shared" ca="1" si="394"/>
        <v>0</v>
      </c>
      <c r="BR197" s="27" t="str">
        <f t="shared" ca="1" si="394"/>
        <v>-</v>
      </c>
      <c r="BS197" s="27" t="str">
        <f t="shared" ca="1" si="394"/>
        <v>-</v>
      </c>
      <c r="BT197" s="27" t="str">
        <f t="shared" ca="1" si="394"/>
        <v>-</v>
      </c>
      <c r="BU197" s="27" t="str">
        <f t="shared" ca="1" si="394"/>
        <v>-</v>
      </c>
      <c r="BV197" s="27" t="str">
        <f t="shared" ca="1" si="394"/>
        <v>-</v>
      </c>
      <c r="BW197" s="27" t="str">
        <f t="shared" ca="1" si="395"/>
        <v>-</v>
      </c>
      <c r="BX197" s="27" t="str">
        <f t="shared" ca="1" si="395"/>
        <v>-</v>
      </c>
      <c r="BY197" s="27" t="str">
        <f t="shared" ca="1" si="395"/>
        <v>-</v>
      </c>
      <c r="BZ197" s="27" t="str">
        <f t="shared" ca="1" si="395"/>
        <v>-</v>
      </c>
      <c r="CA197" s="27">
        <f t="shared" ca="1" si="395"/>
        <v>2</v>
      </c>
      <c r="CB197" s="27" t="str">
        <f t="shared" ca="1" si="395"/>
        <v>-</v>
      </c>
      <c r="CC197" s="27" t="str">
        <f t="shared" ca="1" si="395"/>
        <v>-</v>
      </c>
      <c r="CD197" s="27" t="str">
        <f t="shared" ca="1" si="395"/>
        <v>-</v>
      </c>
      <c r="CE197" s="27" t="str">
        <f t="shared" ca="1" si="395"/>
        <v>-</v>
      </c>
      <c r="CF197" s="27" t="str">
        <f t="shared" ca="1" si="395"/>
        <v>-</v>
      </c>
      <c r="CG197" s="27" t="str">
        <f t="shared" ca="1" si="395"/>
        <v>-</v>
      </c>
      <c r="CH197" s="27">
        <f t="shared" ca="1" si="395"/>
        <v>0</v>
      </c>
      <c r="CI197" s="27" t="str">
        <f t="shared" ca="1" si="396"/>
        <v>-</v>
      </c>
      <c r="CJ197" s="27">
        <f t="shared" ca="1" si="396"/>
        <v>1</v>
      </c>
      <c r="CK197" s="27">
        <f t="shared" ca="1" si="396"/>
        <v>0</v>
      </c>
      <c r="CL197" s="27">
        <f t="shared" ca="1" si="396"/>
        <v>1</v>
      </c>
      <c r="CM197" s="27">
        <f t="shared" ca="1" si="396"/>
        <v>1</v>
      </c>
      <c r="CN197" s="27">
        <f t="shared" ca="1" si="396"/>
        <v>1</v>
      </c>
      <c r="CO197" s="27">
        <f t="shared" ca="1" si="396"/>
        <v>0</v>
      </c>
      <c r="CP197" s="27">
        <f t="shared" ca="1" si="396"/>
        <v>0</v>
      </c>
      <c r="CQ197" s="27">
        <f t="shared" ca="1" si="396"/>
        <v>0</v>
      </c>
      <c r="CR197" s="27">
        <f t="shared" ca="1" si="396"/>
        <v>-0.04</v>
      </c>
      <c r="CS197" s="26">
        <f>CS$13*1.25</f>
        <v>1.2</v>
      </c>
      <c r="CT197" s="27">
        <f t="shared" ca="1" si="397"/>
        <v>1.8</v>
      </c>
      <c r="CU197" s="27">
        <f t="shared" ca="1" si="397"/>
        <v>0.64</v>
      </c>
      <c r="CV197" s="27">
        <f t="shared" ca="1" si="397"/>
        <v>0.21</v>
      </c>
      <c r="CW197" s="27">
        <f t="shared" ca="1" si="397"/>
        <v>0.19</v>
      </c>
      <c r="CX197" s="27">
        <f t="shared" ca="1" si="397"/>
        <v>0</v>
      </c>
      <c r="CY197" s="27">
        <f t="shared" ca="1" si="397"/>
        <v>1</v>
      </c>
      <c r="CZ197" s="27">
        <f t="shared" ca="1" si="397"/>
        <v>0</v>
      </c>
      <c r="DA197" s="27">
        <f t="shared" ca="1" si="398"/>
        <v>0</v>
      </c>
      <c r="DB197" s="27">
        <f t="shared" ca="1" si="398"/>
        <v>0</v>
      </c>
      <c r="DC197" s="27">
        <f t="shared" ca="1" si="406"/>
        <v>0</v>
      </c>
      <c r="DD197" s="27">
        <f t="shared" ca="1" si="406"/>
        <v>0</v>
      </c>
      <c r="DE197" s="27">
        <f t="shared" ca="1" si="406"/>
        <v>0</v>
      </c>
      <c r="DF197" s="27">
        <f t="shared" ca="1" si="406"/>
        <v>0</v>
      </c>
      <c r="DG197" s="27" t="str">
        <f t="shared" ca="1" si="406"/>
        <v>-</v>
      </c>
      <c r="DH197" s="27" t="str">
        <f t="shared" ca="1" si="406"/>
        <v>-</v>
      </c>
      <c r="DI197" s="27" t="str">
        <f t="shared" ca="1" si="406"/>
        <v>-</v>
      </c>
      <c r="DJ197" s="27" t="str">
        <f t="shared" ca="1" si="406"/>
        <v>-</v>
      </c>
      <c r="DK197" s="27" t="str">
        <f t="shared" ca="1" si="406"/>
        <v>-</v>
      </c>
      <c r="DL197" s="27" t="str">
        <f t="shared" ca="1" si="406"/>
        <v>-</v>
      </c>
      <c r="DM197" s="27" t="b">
        <f t="shared" ca="1" si="407"/>
        <v>0</v>
      </c>
      <c r="DN197" s="27" t="b">
        <f t="shared" ca="1" si="407"/>
        <v>0</v>
      </c>
      <c r="DO197" s="27" t="b">
        <f t="shared" ca="1" si="407"/>
        <v>1</v>
      </c>
      <c r="DP197" s="27">
        <f t="shared" ca="1" si="407"/>
        <v>0</v>
      </c>
      <c r="DQ197" s="27" t="str">
        <f t="shared" ca="1" si="407"/>
        <v>-</v>
      </c>
      <c r="DR197" s="27" t="b">
        <f t="shared" ca="1" si="407"/>
        <v>1</v>
      </c>
      <c r="DS197" s="27" t="str">
        <f t="shared" ca="1" si="407"/>
        <v>-</v>
      </c>
      <c r="DT197" s="27" t="str">
        <f t="shared" ca="1" si="407"/>
        <v>-</v>
      </c>
      <c r="DU197" s="27" t="str">
        <f t="shared" ca="1" si="407"/>
        <v>-</v>
      </c>
      <c r="DV197" s="27" t="b">
        <f t="shared" ca="1" si="408"/>
        <v>1</v>
      </c>
      <c r="DW197" s="27" t="str">
        <f t="shared" ca="1" si="408"/>
        <v>-</v>
      </c>
      <c r="DX197" s="27">
        <f t="shared" ca="1" si="408"/>
        <v>0</v>
      </c>
      <c r="DY197" s="27">
        <f t="shared" ca="1" si="408"/>
        <v>1</v>
      </c>
      <c r="DZ197" s="27">
        <f t="shared" ca="1" si="408"/>
        <v>0.5</v>
      </c>
      <c r="EA197" s="27">
        <f t="shared" ca="1" si="408"/>
        <v>500</v>
      </c>
      <c r="EB197" s="27">
        <f t="shared" ca="1" si="408"/>
        <v>500</v>
      </c>
      <c r="EC197" s="27">
        <f t="shared" ca="1" si="408"/>
        <v>1</v>
      </c>
      <c r="ED197" s="27">
        <f t="shared" ca="1" si="408"/>
        <v>0</v>
      </c>
      <c r="EE197" s="27">
        <f t="shared" ca="1" si="408"/>
        <v>1</v>
      </c>
      <c r="EF197" s="27">
        <f t="shared" ca="1" si="408"/>
        <v>1</v>
      </c>
      <c r="EG197" s="27">
        <f t="shared" ca="1" si="409"/>
        <v>0</v>
      </c>
      <c r="EH197" s="27" t="str">
        <f t="shared" ca="1" si="409"/>
        <v>-</v>
      </c>
      <c r="EI197" s="27" t="str">
        <f t="shared" ca="1" si="409"/>
        <v>-</v>
      </c>
      <c r="EJ197" s="27" t="str">
        <f t="shared" ca="1" si="409"/>
        <v>-</v>
      </c>
      <c r="EK197" s="27" t="str">
        <f t="shared" ca="1" si="409"/>
        <v>-</v>
      </c>
      <c r="EL197" s="27">
        <f t="shared" ca="1" si="409"/>
        <v>1</v>
      </c>
      <c r="EM197" s="27">
        <f t="shared" ca="1" si="409"/>
        <v>1</v>
      </c>
      <c r="EN197" s="27">
        <f t="shared" ca="1" si="409"/>
        <v>1</v>
      </c>
      <c r="EO197" s="27">
        <f t="shared" ca="1" si="409"/>
        <v>0</v>
      </c>
      <c r="EP197" s="27" t="str">
        <f t="shared" ca="1" si="409"/>
        <v>-</v>
      </c>
      <c r="EQ197" s="27" t="str">
        <f t="shared" ca="1" si="409"/>
        <v>-</v>
      </c>
      <c r="ER197" s="27">
        <f t="shared" ca="1" si="409"/>
        <v>0</v>
      </c>
      <c r="ES197" s="27">
        <f t="shared" ca="1" si="409"/>
        <v>0</v>
      </c>
      <c r="ET197" s="34">
        <v>0</v>
      </c>
    </row>
    <row r="198" spans="1:150" outlineLevel="3">
      <c r="A198" s="31">
        <f t="shared" si="376"/>
        <v>193</v>
      </c>
      <c r="B198" s="37">
        <f t="shared" ca="1" si="402"/>
        <v>182</v>
      </c>
      <c r="C198">
        <f t="shared" ca="1" si="387"/>
        <v>31</v>
      </c>
      <c r="D198" t="b">
        <v>1</v>
      </c>
      <c r="E198" t="b">
        <v>0</v>
      </c>
      <c r="F198" t="b">
        <v>1</v>
      </c>
      <c r="H198" s="3" t="str">
        <f ca="1">TEXT(IFERROR(VALUE(LEFT(OFFSET(H198,-1,0),3)),0)+1,"000")&amp;" sfw"&amp;TEXT($CS198,"0.00")&amp;"_sfd"&amp;TEXT($CT198,"+0.00;-0.00;00000;@")&amp;"_conc"&amp;TEXT($CU198,"+0.00;-0.00;00000;----")&amp;"_prlf"&amp;TEXT($CV198,"+0.00;-0.00;00000;----")&amp;"_era"&amp;TEXT($CW198,"+0.00;-0.00;00000;@")&amp;IF($CA198&lt;3,"_M-M","_Mat")&amp;IF($CF198=TRUE,"&amp;BBT","")&amp;IF($DX198&lt;&gt;0,"-mate EL","")&amp;IF($DM198," Aut","")&amp;IF($DN198," Win","")&amp;IF($DO198," Spr","")&amp;" Scan "&amp;$DP198&amp;" (F"&amp;3+IFERROR(1*$AP198,0)&amp;3+IFERROR(1*$AS198,0)&amp;"N"&amp;$AX198&amp;$AY198&amp;")"</f>
        <v>011 sfw0.96_sfd-0.70_conc+0.64_prlf+0.21_era+0.19_M-M Spr Scan 0 (F33N11)</v>
      </c>
      <c r="I198" s="13" t="str">
        <f ca="1">IF(MATCH(H198,H$5:H198,0)=(COUNTA(H$5:H198)),"-","Dup")</f>
        <v>-</v>
      </c>
      <c r="J198" s="27" t="str">
        <f t="shared" ca="1" si="377"/>
        <v>-</v>
      </c>
      <c r="K198" s="27" t="str">
        <f t="shared" ca="1" si="377"/>
        <v>-</v>
      </c>
      <c r="L198" s="27" t="str">
        <f t="shared" ca="1" si="410"/>
        <v>-</v>
      </c>
      <c r="M198" s="27" t="str">
        <f t="shared" ca="1" si="410"/>
        <v>-</v>
      </c>
      <c r="N198" s="27" t="str">
        <f t="shared" ca="1" si="410"/>
        <v>-</v>
      </c>
      <c r="O198" s="27" t="b">
        <f t="shared" ca="1" si="410"/>
        <v>1</v>
      </c>
      <c r="P198" s="27" t="b">
        <f t="shared" ca="1" si="410"/>
        <v>1</v>
      </c>
      <c r="Q198" s="27">
        <f t="shared" ca="1" si="403"/>
        <v>0</v>
      </c>
      <c r="R198" s="27">
        <f t="shared" ca="1" si="403"/>
        <v>0</v>
      </c>
      <c r="S198" s="27" t="str">
        <f t="shared" ca="1" si="403"/>
        <v>-</v>
      </c>
      <c r="T198" s="27" t="str">
        <f t="shared" ca="1" si="403"/>
        <v>-</v>
      </c>
      <c r="U198" s="27" t="str">
        <f t="shared" ca="1" si="403"/>
        <v>-</v>
      </c>
      <c r="V198" s="27">
        <f t="shared" ca="1" si="403"/>
        <v>1</v>
      </c>
      <c r="W198" s="27">
        <f t="shared" ca="1" si="403"/>
        <v>1</v>
      </c>
      <c r="X198" s="27" t="str">
        <f t="shared" ca="1" si="403"/>
        <v>-</v>
      </c>
      <c r="Y198" s="27" t="str">
        <f t="shared" ca="1" si="403"/>
        <v>-</v>
      </c>
      <c r="Z198" s="27" t="str">
        <f t="shared" ca="1" si="403"/>
        <v>-</v>
      </c>
      <c r="AA198" s="27" t="str">
        <f t="shared" ca="1" si="403"/>
        <v>-</v>
      </c>
      <c r="AB198" s="27" t="str">
        <f t="shared" ca="1" si="403"/>
        <v>-</v>
      </c>
      <c r="AC198" s="27">
        <f t="shared" ca="1" si="403"/>
        <v>1</v>
      </c>
      <c r="AD198" s="27" t="str">
        <f t="shared" ca="1" si="403"/>
        <v>-</v>
      </c>
      <c r="AE198" s="27" t="str">
        <f t="shared" ca="1" si="379"/>
        <v>-</v>
      </c>
      <c r="AF198" s="27" t="str">
        <f t="shared" ca="1" si="392"/>
        <v>-</v>
      </c>
      <c r="AG198" s="27" t="str">
        <f t="shared" ca="1" si="404"/>
        <v>-</v>
      </c>
      <c r="AH198" s="27" t="str">
        <f t="shared" ca="1" si="404"/>
        <v>-</v>
      </c>
      <c r="AI198" s="27" t="str">
        <f t="shared" ca="1" si="404"/>
        <v>-</v>
      </c>
      <c r="AJ198" s="27" t="str">
        <f t="shared" ca="1" si="404"/>
        <v>-</v>
      </c>
      <c r="AK198" s="27" t="str">
        <f t="shared" ca="1" si="404"/>
        <v>-</v>
      </c>
      <c r="AL198" s="27" t="str">
        <f t="shared" ca="1" si="404"/>
        <v>-</v>
      </c>
      <c r="AM198" s="27" t="str">
        <f t="shared" ca="1" si="404"/>
        <v>-</v>
      </c>
      <c r="AN198" s="27" t="str">
        <f t="shared" ca="1" si="404"/>
        <v>-</v>
      </c>
      <c r="AO198" s="27" t="str">
        <f t="shared" ca="1" si="404"/>
        <v>-</v>
      </c>
      <c r="AP198" s="27" t="str">
        <f t="shared" ca="1" si="404"/>
        <v>-</v>
      </c>
      <c r="AQ198" s="27" t="str">
        <f t="shared" ca="1" si="404"/>
        <v>-</v>
      </c>
      <c r="AR198" s="27" t="str">
        <f t="shared" ca="1" si="404"/>
        <v>-</v>
      </c>
      <c r="AS198" s="27" t="str">
        <f t="shared" ca="1" si="404"/>
        <v>-</v>
      </c>
      <c r="AT198" s="27" t="str">
        <f t="shared" ca="1" si="404"/>
        <v>-</v>
      </c>
      <c r="AU198" s="27" t="str">
        <f t="shared" ca="1" si="404"/>
        <v>-</v>
      </c>
      <c r="AV198" s="27" t="str">
        <f t="shared" ca="1" si="404"/>
        <v>-</v>
      </c>
      <c r="AW198" s="27" t="str">
        <f t="shared" ca="1" si="404"/>
        <v>-</v>
      </c>
      <c r="AX198" s="27">
        <f t="shared" ca="1" si="389"/>
        <v>1</v>
      </c>
      <c r="AY198" s="27">
        <f t="shared" ca="1" si="389"/>
        <v>1</v>
      </c>
      <c r="AZ198" s="27">
        <f t="shared" ca="1" si="389"/>
        <v>0</v>
      </c>
      <c r="BA198" s="27">
        <f t="shared" ca="1" si="405"/>
        <v>1</v>
      </c>
      <c r="BB198" s="27">
        <f t="shared" ca="1" si="405"/>
        <v>-1</v>
      </c>
      <c r="BC198" s="27" t="str">
        <f t="shared" ca="1" si="405"/>
        <v>-</v>
      </c>
      <c r="BD198" s="27" t="str">
        <f t="shared" ca="1" si="405"/>
        <v>-</v>
      </c>
      <c r="BE198" s="27" t="str">
        <f t="shared" ca="1" si="405"/>
        <v>-</v>
      </c>
      <c r="BF198" s="27" t="str">
        <f t="shared" ca="1" si="405"/>
        <v>-</v>
      </c>
      <c r="BG198" s="27" t="str">
        <f t="shared" ca="1" si="405"/>
        <v>-</v>
      </c>
      <c r="BH198" s="27">
        <f t="shared" ca="1" si="390"/>
        <v>0.3</v>
      </c>
      <c r="BI198" s="27">
        <f t="shared" ref="BI198:BM207" ca="1" si="411">OFFSET(BI$5,$B198,0)</f>
        <v>0.7</v>
      </c>
      <c r="BJ198" s="27">
        <f t="shared" ca="1" si="411"/>
        <v>-0.2</v>
      </c>
      <c r="BK198" s="27">
        <f t="shared" ca="1" si="411"/>
        <v>1.4</v>
      </c>
      <c r="BL198" s="27" t="str">
        <f t="shared" ca="1" si="411"/>
        <v>-</v>
      </c>
      <c r="BM198" s="27" t="str">
        <f t="shared" ca="1" si="411"/>
        <v>-</v>
      </c>
      <c r="BN198" s="27">
        <f t="shared" ref="BN198:BV207" ca="1" si="412">OFFSET(BN$5,$B198,0)</f>
        <v>0</v>
      </c>
      <c r="BO198" s="27">
        <f t="shared" ca="1" si="412"/>
        <v>0</v>
      </c>
      <c r="BP198" s="27">
        <f t="shared" ca="1" si="412"/>
        <v>0</v>
      </c>
      <c r="BQ198" s="27">
        <f t="shared" ca="1" si="412"/>
        <v>0</v>
      </c>
      <c r="BR198" s="27" t="str">
        <f t="shared" ca="1" si="412"/>
        <v>-</v>
      </c>
      <c r="BS198" s="27" t="str">
        <f t="shared" ca="1" si="412"/>
        <v>-</v>
      </c>
      <c r="BT198" s="27" t="str">
        <f t="shared" ca="1" si="412"/>
        <v>-</v>
      </c>
      <c r="BU198" s="27" t="str">
        <f t="shared" ca="1" si="412"/>
        <v>-</v>
      </c>
      <c r="BV198" s="27" t="str">
        <f t="shared" ca="1" si="412"/>
        <v>-</v>
      </c>
      <c r="BW198" s="27" t="str">
        <f t="shared" ref="BW198:CH207" ca="1" si="413">OFFSET(BW$5,$B198,0)</f>
        <v>-</v>
      </c>
      <c r="BX198" s="27" t="str">
        <f t="shared" ca="1" si="413"/>
        <v>-</v>
      </c>
      <c r="BY198" s="27" t="str">
        <f t="shared" ca="1" si="413"/>
        <v>-</v>
      </c>
      <c r="BZ198" s="27" t="str">
        <f t="shared" ca="1" si="413"/>
        <v>-</v>
      </c>
      <c r="CA198" s="27">
        <f t="shared" ca="1" si="413"/>
        <v>2</v>
      </c>
      <c r="CB198" s="27" t="str">
        <f t="shared" ca="1" si="413"/>
        <v>-</v>
      </c>
      <c r="CC198" s="27" t="str">
        <f t="shared" ca="1" si="413"/>
        <v>-</v>
      </c>
      <c r="CD198" s="27" t="str">
        <f t="shared" ca="1" si="413"/>
        <v>-</v>
      </c>
      <c r="CE198" s="27" t="str">
        <f t="shared" ca="1" si="413"/>
        <v>-</v>
      </c>
      <c r="CF198" s="27" t="str">
        <f t="shared" ca="1" si="413"/>
        <v>-</v>
      </c>
      <c r="CG198" s="27" t="str">
        <f t="shared" ca="1" si="413"/>
        <v>-</v>
      </c>
      <c r="CH198" s="27">
        <f t="shared" ca="1" si="413"/>
        <v>0</v>
      </c>
      <c r="CI198" s="27" t="str">
        <f t="shared" ref="CI198:CR207" ca="1" si="414">OFFSET(CI$5,$B198,0)</f>
        <v>-</v>
      </c>
      <c r="CJ198" s="27">
        <f t="shared" ca="1" si="414"/>
        <v>1</v>
      </c>
      <c r="CK198" s="27">
        <f t="shared" ca="1" si="414"/>
        <v>0</v>
      </c>
      <c r="CL198" s="27">
        <f t="shared" ca="1" si="414"/>
        <v>1</v>
      </c>
      <c r="CM198" s="27">
        <f t="shared" ca="1" si="414"/>
        <v>1</v>
      </c>
      <c r="CN198" s="27">
        <f t="shared" ca="1" si="414"/>
        <v>1</v>
      </c>
      <c r="CO198" s="27">
        <f t="shared" ca="1" si="414"/>
        <v>0</v>
      </c>
      <c r="CP198" s="27">
        <f t="shared" ca="1" si="414"/>
        <v>0</v>
      </c>
      <c r="CQ198" s="27">
        <f t="shared" ca="1" si="414"/>
        <v>0</v>
      </c>
      <c r="CR198" s="27">
        <f t="shared" ca="1" si="414"/>
        <v>-0.04</v>
      </c>
      <c r="CS198" s="27">
        <f t="shared" ref="CS198:CS229" ca="1" si="415">OFFSET(CS$5,$B198,0)</f>
        <v>0.96</v>
      </c>
      <c r="CT198" s="26">
        <f>CT$13-2.5</f>
        <v>-0.7</v>
      </c>
      <c r="CU198" s="27">
        <f t="shared" ref="CU198:DB213" ca="1" si="416">OFFSET(CU$5,$B198,0)</f>
        <v>0.64</v>
      </c>
      <c r="CV198" s="27">
        <f t="shared" ca="1" si="416"/>
        <v>0.21</v>
      </c>
      <c r="CW198" s="27">
        <f t="shared" ca="1" si="416"/>
        <v>0.19</v>
      </c>
      <c r="CX198" s="27">
        <f t="shared" ca="1" si="416"/>
        <v>0</v>
      </c>
      <c r="CY198" s="27">
        <f t="shared" ca="1" si="416"/>
        <v>1</v>
      </c>
      <c r="CZ198" s="27">
        <f t="shared" ca="1" si="416"/>
        <v>0</v>
      </c>
      <c r="DA198" s="27">
        <f t="shared" ca="1" si="398"/>
        <v>0</v>
      </c>
      <c r="DB198" s="27">
        <f t="shared" ca="1" si="398"/>
        <v>0</v>
      </c>
      <c r="DC198" s="27">
        <f t="shared" ca="1" si="406"/>
        <v>0</v>
      </c>
      <c r="DD198" s="27">
        <f t="shared" ca="1" si="406"/>
        <v>0</v>
      </c>
      <c r="DE198" s="27">
        <f t="shared" ca="1" si="406"/>
        <v>0</v>
      </c>
      <c r="DF198" s="27">
        <f t="shared" ca="1" si="406"/>
        <v>0</v>
      </c>
      <c r="DG198" s="27" t="str">
        <f t="shared" ca="1" si="406"/>
        <v>-</v>
      </c>
      <c r="DH198" s="27" t="str">
        <f t="shared" ca="1" si="406"/>
        <v>-</v>
      </c>
      <c r="DI198" s="27" t="str">
        <f t="shared" ca="1" si="406"/>
        <v>-</v>
      </c>
      <c r="DJ198" s="27" t="str">
        <f t="shared" ca="1" si="406"/>
        <v>-</v>
      </c>
      <c r="DK198" s="27" t="str">
        <f t="shared" ca="1" si="406"/>
        <v>-</v>
      </c>
      <c r="DL198" s="27" t="str">
        <f t="shared" ca="1" si="406"/>
        <v>-</v>
      </c>
      <c r="DM198" s="27" t="b">
        <f t="shared" ca="1" si="407"/>
        <v>0</v>
      </c>
      <c r="DN198" s="27" t="b">
        <f t="shared" ca="1" si="407"/>
        <v>0</v>
      </c>
      <c r="DO198" s="27" t="b">
        <f t="shared" ca="1" si="407"/>
        <v>1</v>
      </c>
      <c r="DP198" s="27">
        <f t="shared" ca="1" si="407"/>
        <v>0</v>
      </c>
      <c r="DQ198" s="27" t="str">
        <f t="shared" ca="1" si="407"/>
        <v>-</v>
      </c>
      <c r="DR198" s="27" t="b">
        <f t="shared" ca="1" si="407"/>
        <v>1</v>
      </c>
      <c r="DS198" s="27" t="str">
        <f t="shared" ca="1" si="407"/>
        <v>-</v>
      </c>
      <c r="DT198" s="27" t="str">
        <f t="shared" ca="1" si="407"/>
        <v>-</v>
      </c>
      <c r="DU198" s="27" t="str">
        <f t="shared" ca="1" si="407"/>
        <v>-</v>
      </c>
      <c r="DV198" s="27" t="b">
        <f t="shared" ca="1" si="408"/>
        <v>1</v>
      </c>
      <c r="DW198" s="27" t="str">
        <f t="shared" ca="1" si="408"/>
        <v>-</v>
      </c>
      <c r="DX198" s="27">
        <f t="shared" ca="1" si="408"/>
        <v>0</v>
      </c>
      <c r="DY198" s="27">
        <f t="shared" ca="1" si="408"/>
        <v>1</v>
      </c>
      <c r="DZ198" s="27">
        <f t="shared" ca="1" si="408"/>
        <v>0.5</v>
      </c>
      <c r="EA198" s="27">
        <f t="shared" ca="1" si="408"/>
        <v>500</v>
      </c>
      <c r="EB198" s="27">
        <f t="shared" ca="1" si="408"/>
        <v>500</v>
      </c>
      <c r="EC198" s="27">
        <f t="shared" ca="1" si="408"/>
        <v>1</v>
      </c>
      <c r="ED198" s="27">
        <f t="shared" ca="1" si="408"/>
        <v>0</v>
      </c>
      <c r="EE198" s="27">
        <f t="shared" ca="1" si="408"/>
        <v>1</v>
      </c>
      <c r="EF198" s="27">
        <f t="shared" ca="1" si="408"/>
        <v>1</v>
      </c>
      <c r="EG198" s="27">
        <f t="shared" ca="1" si="409"/>
        <v>0</v>
      </c>
      <c r="EH198" s="27" t="str">
        <f t="shared" ca="1" si="409"/>
        <v>-</v>
      </c>
      <c r="EI198" s="27" t="str">
        <f t="shared" ca="1" si="409"/>
        <v>-</v>
      </c>
      <c r="EJ198" s="27" t="str">
        <f t="shared" ca="1" si="409"/>
        <v>-</v>
      </c>
      <c r="EK198" s="27" t="str">
        <f t="shared" ca="1" si="409"/>
        <v>-</v>
      </c>
      <c r="EL198" s="27">
        <f t="shared" ca="1" si="409"/>
        <v>1</v>
      </c>
      <c r="EM198" s="27">
        <f t="shared" ca="1" si="409"/>
        <v>1</v>
      </c>
      <c r="EN198" s="27">
        <f t="shared" ca="1" si="409"/>
        <v>1</v>
      </c>
      <c r="EO198" s="27">
        <f t="shared" ca="1" si="409"/>
        <v>0</v>
      </c>
      <c r="EP198" s="27" t="str">
        <f t="shared" ca="1" si="409"/>
        <v>-</v>
      </c>
      <c r="EQ198" s="27" t="str">
        <f t="shared" ca="1" si="409"/>
        <v>-</v>
      </c>
      <c r="ER198" s="27">
        <f t="shared" ca="1" si="409"/>
        <v>0</v>
      </c>
      <c r="ES198" s="27">
        <f t="shared" ca="1" si="409"/>
        <v>0</v>
      </c>
      <c r="ET198" s="34">
        <v>0</v>
      </c>
    </row>
    <row r="199" spans="1:150" outlineLevel="3">
      <c r="A199" s="31">
        <f t="shared" si="376"/>
        <v>194</v>
      </c>
      <c r="B199" s="37">
        <f t="shared" ca="1" si="402"/>
        <v>182</v>
      </c>
      <c r="C199">
        <f t="shared" ca="1" si="387"/>
        <v>31</v>
      </c>
      <c r="D199" t="b">
        <v>1</v>
      </c>
      <c r="E199" t="b">
        <v>0</v>
      </c>
      <c r="F199" t="b">
        <v>1</v>
      </c>
      <c r="H199" s="3" t="str">
        <f ca="1">TEXT(IFERROR(VALUE(LEFT(OFFSET(H199,-1,0),3)),0)+1,"000")&amp;" sfw"&amp;TEXT($CS199,"0.00")&amp;"_sfd"&amp;TEXT($CT199,"+0.00;-0.00;00000;@")&amp;"_conc"&amp;TEXT($CU199,"+0.00;-0.00;00000;----")&amp;"_prlf"&amp;TEXT($CV199,"+0.00;-0.00;00000;----")&amp;"_era"&amp;TEXT($CW199,"+0.00;-0.00;00000;@")&amp;IF($CA199&lt;3,"_M-M","_Mat")&amp;IF($CF199=TRUE,"&amp;BBT","")&amp;IF($DX199&lt;&gt;0,"-mate EL","")&amp;IF($DM199," Aut","")&amp;IF($DN199," Win","")&amp;IF($DO199," Spr","")&amp;" Scan "&amp;$DP199&amp;" (F"&amp;3+IFERROR(1*$AP199,0)&amp;3+IFERROR(1*$AS199,0)&amp;"N"&amp;$AX199&amp;$AY199&amp;")"</f>
        <v>012 sfw0.96_sfd-0.20_conc+0.64_prlf+0.21_era+0.19_M-M Spr Scan 0 (F33N11)</v>
      </c>
      <c r="I199" s="13" t="str">
        <f ca="1">IF(MATCH(H199,H$5:H199,0)=(COUNTA(H$5:H199)),"-","Dup")</f>
        <v>-</v>
      </c>
      <c r="J199" s="27" t="str">
        <f t="shared" ca="1" si="377"/>
        <v>-</v>
      </c>
      <c r="K199" s="27" t="str">
        <f t="shared" ca="1" si="377"/>
        <v>-</v>
      </c>
      <c r="L199" s="27" t="str">
        <f t="shared" ca="1" si="410"/>
        <v>-</v>
      </c>
      <c r="M199" s="27" t="str">
        <f t="shared" ca="1" si="410"/>
        <v>-</v>
      </c>
      <c r="N199" s="27" t="str">
        <f t="shared" ca="1" si="410"/>
        <v>-</v>
      </c>
      <c r="O199" s="27" t="b">
        <f t="shared" ca="1" si="410"/>
        <v>1</v>
      </c>
      <c r="P199" s="27" t="b">
        <f t="shared" ca="1" si="410"/>
        <v>1</v>
      </c>
      <c r="Q199" s="27">
        <f t="shared" ca="1" si="403"/>
        <v>0</v>
      </c>
      <c r="R199" s="27">
        <f t="shared" ca="1" si="403"/>
        <v>0</v>
      </c>
      <c r="S199" s="27" t="str">
        <f t="shared" ca="1" si="403"/>
        <v>-</v>
      </c>
      <c r="T199" s="27" t="str">
        <f t="shared" ca="1" si="403"/>
        <v>-</v>
      </c>
      <c r="U199" s="27" t="str">
        <f t="shared" ca="1" si="403"/>
        <v>-</v>
      </c>
      <c r="V199" s="27">
        <f t="shared" ca="1" si="403"/>
        <v>1</v>
      </c>
      <c r="W199" s="27">
        <f t="shared" ca="1" si="403"/>
        <v>1</v>
      </c>
      <c r="X199" s="27" t="str">
        <f t="shared" ca="1" si="403"/>
        <v>-</v>
      </c>
      <c r="Y199" s="27" t="str">
        <f t="shared" ca="1" si="403"/>
        <v>-</v>
      </c>
      <c r="Z199" s="27" t="str">
        <f t="shared" ca="1" si="403"/>
        <v>-</v>
      </c>
      <c r="AA199" s="27" t="str">
        <f t="shared" ca="1" si="403"/>
        <v>-</v>
      </c>
      <c r="AB199" s="27" t="str">
        <f t="shared" ca="1" si="403"/>
        <v>-</v>
      </c>
      <c r="AC199" s="27">
        <f t="shared" ca="1" si="403"/>
        <v>1</v>
      </c>
      <c r="AD199" s="27" t="str">
        <f t="shared" ca="1" si="403"/>
        <v>-</v>
      </c>
      <c r="AE199" s="27" t="str">
        <f t="shared" ca="1" si="379"/>
        <v>-</v>
      </c>
      <c r="AF199" s="27" t="str">
        <f t="shared" ca="1" si="392"/>
        <v>-</v>
      </c>
      <c r="AG199" s="27" t="str">
        <f t="shared" ca="1" si="404"/>
        <v>-</v>
      </c>
      <c r="AH199" s="27" t="str">
        <f t="shared" ca="1" si="404"/>
        <v>-</v>
      </c>
      <c r="AI199" s="27" t="str">
        <f t="shared" ca="1" si="404"/>
        <v>-</v>
      </c>
      <c r="AJ199" s="27" t="str">
        <f t="shared" ca="1" si="404"/>
        <v>-</v>
      </c>
      <c r="AK199" s="27" t="str">
        <f t="shared" ca="1" si="404"/>
        <v>-</v>
      </c>
      <c r="AL199" s="27" t="str">
        <f t="shared" ca="1" si="404"/>
        <v>-</v>
      </c>
      <c r="AM199" s="27" t="str">
        <f t="shared" ca="1" si="404"/>
        <v>-</v>
      </c>
      <c r="AN199" s="27" t="str">
        <f t="shared" ca="1" si="404"/>
        <v>-</v>
      </c>
      <c r="AO199" s="27" t="str">
        <f t="shared" ca="1" si="404"/>
        <v>-</v>
      </c>
      <c r="AP199" s="27" t="str">
        <f t="shared" ca="1" si="404"/>
        <v>-</v>
      </c>
      <c r="AQ199" s="27" t="str">
        <f t="shared" ca="1" si="404"/>
        <v>-</v>
      </c>
      <c r="AR199" s="27" t="str">
        <f t="shared" ca="1" si="404"/>
        <v>-</v>
      </c>
      <c r="AS199" s="27" t="str">
        <f t="shared" ca="1" si="404"/>
        <v>-</v>
      </c>
      <c r="AT199" s="27" t="str">
        <f t="shared" ca="1" si="404"/>
        <v>-</v>
      </c>
      <c r="AU199" s="27" t="str">
        <f t="shared" ca="1" si="404"/>
        <v>-</v>
      </c>
      <c r="AV199" s="27" t="str">
        <f t="shared" ca="1" si="404"/>
        <v>-</v>
      </c>
      <c r="AW199" s="27" t="str">
        <f t="shared" ca="1" si="404"/>
        <v>-</v>
      </c>
      <c r="AX199" s="27">
        <f t="shared" ca="1" si="389"/>
        <v>1</v>
      </c>
      <c r="AY199" s="27">
        <f t="shared" ca="1" si="389"/>
        <v>1</v>
      </c>
      <c r="AZ199" s="27">
        <f t="shared" ca="1" si="389"/>
        <v>0</v>
      </c>
      <c r="BA199" s="27">
        <f t="shared" ca="1" si="405"/>
        <v>1</v>
      </c>
      <c r="BB199" s="27">
        <f t="shared" ca="1" si="405"/>
        <v>-1</v>
      </c>
      <c r="BC199" s="27" t="str">
        <f t="shared" ca="1" si="405"/>
        <v>-</v>
      </c>
      <c r="BD199" s="27" t="str">
        <f t="shared" ca="1" si="405"/>
        <v>-</v>
      </c>
      <c r="BE199" s="27" t="str">
        <f t="shared" ca="1" si="405"/>
        <v>-</v>
      </c>
      <c r="BF199" s="27" t="str">
        <f t="shared" ca="1" si="405"/>
        <v>-</v>
      </c>
      <c r="BG199" s="27" t="str">
        <f t="shared" ca="1" si="405"/>
        <v>-</v>
      </c>
      <c r="BH199" s="27">
        <f t="shared" ca="1" si="390"/>
        <v>0.3</v>
      </c>
      <c r="BI199" s="27">
        <f t="shared" ca="1" si="411"/>
        <v>0.7</v>
      </c>
      <c r="BJ199" s="27">
        <f t="shared" ca="1" si="411"/>
        <v>-0.2</v>
      </c>
      <c r="BK199" s="27">
        <f t="shared" ca="1" si="411"/>
        <v>1.4</v>
      </c>
      <c r="BL199" s="27" t="str">
        <f t="shared" ca="1" si="411"/>
        <v>-</v>
      </c>
      <c r="BM199" s="27" t="str">
        <f t="shared" ca="1" si="411"/>
        <v>-</v>
      </c>
      <c r="BN199" s="27">
        <f t="shared" ca="1" si="412"/>
        <v>0</v>
      </c>
      <c r="BO199" s="27">
        <f t="shared" ca="1" si="412"/>
        <v>0</v>
      </c>
      <c r="BP199" s="27">
        <f t="shared" ca="1" si="412"/>
        <v>0</v>
      </c>
      <c r="BQ199" s="27">
        <f t="shared" ca="1" si="412"/>
        <v>0</v>
      </c>
      <c r="BR199" s="27" t="str">
        <f t="shared" ca="1" si="412"/>
        <v>-</v>
      </c>
      <c r="BS199" s="27" t="str">
        <f t="shared" ca="1" si="412"/>
        <v>-</v>
      </c>
      <c r="BT199" s="27" t="str">
        <f t="shared" ca="1" si="412"/>
        <v>-</v>
      </c>
      <c r="BU199" s="27" t="str">
        <f t="shared" ca="1" si="412"/>
        <v>-</v>
      </c>
      <c r="BV199" s="27" t="str">
        <f t="shared" ca="1" si="412"/>
        <v>-</v>
      </c>
      <c r="BW199" s="27" t="str">
        <f t="shared" ca="1" si="413"/>
        <v>-</v>
      </c>
      <c r="BX199" s="27" t="str">
        <f t="shared" ca="1" si="413"/>
        <v>-</v>
      </c>
      <c r="BY199" s="27" t="str">
        <f t="shared" ca="1" si="413"/>
        <v>-</v>
      </c>
      <c r="BZ199" s="27" t="str">
        <f t="shared" ca="1" si="413"/>
        <v>-</v>
      </c>
      <c r="CA199" s="27">
        <f t="shared" ca="1" si="413"/>
        <v>2</v>
      </c>
      <c r="CB199" s="27" t="str">
        <f t="shared" ca="1" si="413"/>
        <v>-</v>
      </c>
      <c r="CC199" s="27" t="str">
        <f t="shared" ca="1" si="413"/>
        <v>-</v>
      </c>
      <c r="CD199" s="27" t="str">
        <f t="shared" ca="1" si="413"/>
        <v>-</v>
      </c>
      <c r="CE199" s="27" t="str">
        <f t="shared" ca="1" si="413"/>
        <v>-</v>
      </c>
      <c r="CF199" s="27" t="str">
        <f t="shared" ca="1" si="413"/>
        <v>-</v>
      </c>
      <c r="CG199" s="27" t="str">
        <f t="shared" ca="1" si="413"/>
        <v>-</v>
      </c>
      <c r="CH199" s="27">
        <f t="shared" ca="1" si="413"/>
        <v>0</v>
      </c>
      <c r="CI199" s="27" t="str">
        <f t="shared" ca="1" si="414"/>
        <v>-</v>
      </c>
      <c r="CJ199" s="27">
        <f t="shared" ca="1" si="414"/>
        <v>1</v>
      </c>
      <c r="CK199" s="27">
        <f t="shared" ca="1" si="414"/>
        <v>0</v>
      </c>
      <c r="CL199" s="27">
        <f t="shared" ca="1" si="414"/>
        <v>1</v>
      </c>
      <c r="CM199" s="27">
        <f t="shared" ca="1" si="414"/>
        <v>1</v>
      </c>
      <c r="CN199" s="27">
        <f t="shared" ca="1" si="414"/>
        <v>1</v>
      </c>
      <c r="CO199" s="27">
        <f t="shared" ca="1" si="414"/>
        <v>0</v>
      </c>
      <c r="CP199" s="27">
        <f t="shared" ca="1" si="414"/>
        <v>0</v>
      </c>
      <c r="CQ199" s="27">
        <f t="shared" ca="1" si="414"/>
        <v>0</v>
      </c>
      <c r="CR199" s="27">
        <f t="shared" ca="1" si="414"/>
        <v>-0.04</v>
      </c>
      <c r="CS199" s="27">
        <f t="shared" ca="1" si="415"/>
        <v>0.96</v>
      </c>
      <c r="CT199" s="26">
        <f>CT$13-2</f>
        <v>-0.19999999999999996</v>
      </c>
      <c r="CU199" s="27">
        <f t="shared" ca="1" si="416"/>
        <v>0.64</v>
      </c>
      <c r="CV199" s="27">
        <f t="shared" ca="1" si="416"/>
        <v>0.21</v>
      </c>
      <c r="CW199" s="27">
        <f t="shared" ca="1" si="416"/>
        <v>0.19</v>
      </c>
      <c r="CX199" s="27">
        <f t="shared" ca="1" si="416"/>
        <v>0</v>
      </c>
      <c r="CY199" s="27">
        <f t="shared" ca="1" si="416"/>
        <v>1</v>
      </c>
      <c r="CZ199" s="27">
        <f t="shared" ca="1" si="416"/>
        <v>0</v>
      </c>
      <c r="DA199" s="27">
        <f t="shared" ca="1" si="398"/>
        <v>0</v>
      </c>
      <c r="DB199" s="27">
        <f t="shared" ca="1" si="398"/>
        <v>0</v>
      </c>
      <c r="DC199" s="27">
        <f t="shared" ca="1" si="406"/>
        <v>0</v>
      </c>
      <c r="DD199" s="27">
        <f t="shared" ca="1" si="406"/>
        <v>0</v>
      </c>
      <c r="DE199" s="27">
        <f t="shared" ca="1" si="406"/>
        <v>0</v>
      </c>
      <c r="DF199" s="27">
        <f t="shared" ca="1" si="406"/>
        <v>0</v>
      </c>
      <c r="DG199" s="27" t="str">
        <f t="shared" ca="1" si="406"/>
        <v>-</v>
      </c>
      <c r="DH199" s="27" t="str">
        <f t="shared" ca="1" si="406"/>
        <v>-</v>
      </c>
      <c r="DI199" s="27" t="str">
        <f t="shared" ca="1" si="406"/>
        <v>-</v>
      </c>
      <c r="DJ199" s="27" t="str">
        <f t="shared" ca="1" si="406"/>
        <v>-</v>
      </c>
      <c r="DK199" s="27" t="str">
        <f t="shared" ca="1" si="406"/>
        <v>-</v>
      </c>
      <c r="DL199" s="27" t="str">
        <f t="shared" ca="1" si="406"/>
        <v>-</v>
      </c>
      <c r="DM199" s="27" t="b">
        <f t="shared" ca="1" si="407"/>
        <v>0</v>
      </c>
      <c r="DN199" s="27" t="b">
        <f t="shared" ca="1" si="407"/>
        <v>0</v>
      </c>
      <c r="DO199" s="27" t="b">
        <f t="shared" ca="1" si="407"/>
        <v>1</v>
      </c>
      <c r="DP199" s="27">
        <f t="shared" ca="1" si="407"/>
        <v>0</v>
      </c>
      <c r="DQ199" s="27" t="str">
        <f t="shared" ca="1" si="407"/>
        <v>-</v>
      </c>
      <c r="DR199" s="27" t="b">
        <f t="shared" ca="1" si="407"/>
        <v>1</v>
      </c>
      <c r="DS199" s="27" t="str">
        <f t="shared" ca="1" si="407"/>
        <v>-</v>
      </c>
      <c r="DT199" s="27" t="str">
        <f t="shared" ca="1" si="407"/>
        <v>-</v>
      </c>
      <c r="DU199" s="27" t="str">
        <f t="shared" ca="1" si="407"/>
        <v>-</v>
      </c>
      <c r="DV199" s="27" t="b">
        <f t="shared" ca="1" si="408"/>
        <v>1</v>
      </c>
      <c r="DW199" s="27" t="str">
        <f t="shared" ca="1" si="408"/>
        <v>-</v>
      </c>
      <c r="DX199" s="27">
        <f t="shared" ca="1" si="408"/>
        <v>0</v>
      </c>
      <c r="DY199" s="27">
        <f t="shared" ca="1" si="408"/>
        <v>1</v>
      </c>
      <c r="DZ199" s="27">
        <f t="shared" ca="1" si="408"/>
        <v>0.5</v>
      </c>
      <c r="EA199" s="27">
        <f t="shared" ca="1" si="408"/>
        <v>500</v>
      </c>
      <c r="EB199" s="27">
        <f t="shared" ca="1" si="408"/>
        <v>500</v>
      </c>
      <c r="EC199" s="27">
        <f t="shared" ca="1" si="408"/>
        <v>1</v>
      </c>
      <c r="ED199" s="27">
        <f t="shared" ca="1" si="408"/>
        <v>0</v>
      </c>
      <c r="EE199" s="27">
        <f t="shared" ca="1" si="408"/>
        <v>1</v>
      </c>
      <c r="EF199" s="27">
        <f t="shared" ca="1" si="408"/>
        <v>1</v>
      </c>
      <c r="EG199" s="27">
        <f t="shared" ca="1" si="409"/>
        <v>0</v>
      </c>
      <c r="EH199" s="27" t="str">
        <f t="shared" ca="1" si="409"/>
        <v>-</v>
      </c>
      <c r="EI199" s="27" t="str">
        <f t="shared" ca="1" si="409"/>
        <v>-</v>
      </c>
      <c r="EJ199" s="27" t="str">
        <f t="shared" ca="1" si="409"/>
        <v>-</v>
      </c>
      <c r="EK199" s="27" t="str">
        <f t="shared" ca="1" si="409"/>
        <v>-</v>
      </c>
      <c r="EL199" s="27">
        <f t="shared" ca="1" si="409"/>
        <v>1</v>
      </c>
      <c r="EM199" s="27">
        <f t="shared" ca="1" si="409"/>
        <v>1</v>
      </c>
      <c r="EN199" s="27">
        <f t="shared" ca="1" si="409"/>
        <v>1</v>
      </c>
      <c r="EO199" s="27">
        <f t="shared" ca="1" si="409"/>
        <v>0</v>
      </c>
      <c r="EP199" s="27" t="str">
        <f t="shared" ca="1" si="409"/>
        <v>-</v>
      </c>
      <c r="EQ199" s="27" t="str">
        <f t="shared" ca="1" si="409"/>
        <v>-</v>
      </c>
      <c r="ER199" s="27">
        <f t="shared" ca="1" si="409"/>
        <v>0</v>
      </c>
      <c r="ES199" s="27">
        <f t="shared" ca="1" si="409"/>
        <v>0</v>
      </c>
      <c r="ET199" s="34">
        <v>0</v>
      </c>
    </row>
    <row r="200" spans="1:150" outlineLevel="3">
      <c r="A200" s="31">
        <f t="shared" si="376"/>
        <v>195</v>
      </c>
      <c r="B200" s="37">
        <f t="shared" ca="1" si="402"/>
        <v>182</v>
      </c>
      <c r="C200">
        <f t="shared" ca="1" si="387"/>
        <v>31</v>
      </c>
      <c r="D200" t="b">
        <v>1</v>
      </c>
      <c r="E200" t="b">
        <v>0</v>
      </c>
      <c r="F200" t="b">
        <v>1</v>
      </c>
      <c r="H200" s="3" t="str">
        <f ca="1">TEXT(IFERROR(VALUE(LEFT(OFFSET(H200,-1,0),3)),0)+1,"000")&amp;" sfw"&amp;TEXT($CS200,"0.00")&amp;"_sfd"&amp;TEXT($CT200,"+0.00;-0.00;00000;@")&amp;"_conc"&amp;TEXT($CU200,"+0.00;-0.00;00000;----")&amp;"_prlf"&amp;TEXT($CV200,"+0.00;-0.00;00000;----")&amp;"_era"&amp;TEXT($CW200,"+0.00;-0.00;00000;@")&amp;IF($CA200&lt;3,"_M-M","_Mat")&amp;IF($CF200=TRUE,"&amp;BBT","")&amp;IF($DX200&lt;&gt;0,"-mate EL","")&amp;IF($DM200," Aut","")&amp;IF($DN200," Win","")&amp;IF($DO200," Spr","")&amp;" Scan "&amp;$DP200&amp;" (F"&amp;3+IFERROR(1*$AP200,0)&amp;3+IFERROR(1*$AS200,0)&amp;"N"&amp;$AX200&amp;$AY200&amp;")"</f>
        <v>013 sfw0.96_sfd+0.30_conc+0.64_prlf+0.21_era+0.19_M-M Spr Scan 0 (F33N11)</v>
      </c>
      <c r="I200" s="13" t="str">
        <f ca="1">IF(MATCH(H200,H$5:H200,0)=(COUNTA(H$5:H200)),"-","Dup")</f>
        <v>-</v>
      </c>
      <c r="J200" s="27" t="str">
        <f t="shared" ca="1" si="377"/>
        <v>-</v>
      </c>
      <c r="K200" s="27" t="str">
        <f t="shared" ca="1" si="377"/>
        <v>-</v>
      </c>
      <c r="L200" s="27" t="str">
        <f t="shared" ca="1" si="410"/>
        <v>-</v>
      </c>
      <c r="M200" s="27" t="str">
        <f t="shared" ca="1" si="410"/>
        <v>-</v>
      </c>
      <c r="N200" s="27" t="str">
        <f t="shared" ca="1" si="410"/>
        <v>-</v>
      </c>
      <c r="O200" s="27" t="b">
        <f t="shared" ca="1" si="410"/>
        <v>1</v>
      </c>
      <c r="P200" s="27" t="b">
        <f t="shared" ca="1" si="410"/>
        <v>1</v>
      </c>
      <c r="Q200" s="27">
        <f t="shared" ca="1" si="403"/>
        <v>0</v>
      </c>
      <c r="R200" s="27">
        <f t="shared" ca="1" si="403"/>
        <v>0</v>
      </c>
      <c r="S200" s="27" t="str">
        <f t="shared" ca="1" si="403"/>
        <v>-</v>
      </c>
      <c r="T200" s="27" t="str">
        <f t="shared" ca="1" si="403"/>
        <v>-</v>
      </c>
      <c r="U200" s="27" t="str">
        <f t="shared" ca="1" si="403"/>
        <v>-</v>
      </c>
      <c r="V200" s="27">
        <f t="shared" ca="1" si="403"/>
        <v>1</v>
      </c>
      <c r="W200" s="27">
        <f t="shared" ca="1" si="403"/>
        <v>1</v>
      </c>
      <c r="X200" s="27" t="str">
        <f t="shared" ca="1" si="403"/>
        <v>-</v>
      </c>
      <c r="Y200" s="27" t="str">
        <f t="shared" ca="1" si="403"/>
        <v>-</v>
      </c>
      <c r="Z200" s="27" t="str">
        <f t="shared" ca="1" si="403"/>
        <v>-</v>
      </c>
      <c r="AA200" s="27" t="str">
        <f t="shared" ca="1" si="403"/>
        <v>-</v>
      </c>
      <c r="AB200" s="27" t="str">
        <f t="shared" ca="1" si="403"/>
        <v>-</v>
      </c>
      <c r="AC200" s="27">
        <f t="shared" ca="1" si="403"/>
        <v>1</v>
      </c>
      <c r="AD200" s="27" t="str">
        <f t="shared" ca="1" si="403"/>
        <v>-</v>
      </c>
      <c r="AE200" s="27" t="str">
        <f t="shared" ca="1" si="379"/>
        <v>-</v>
      </c>
      <c r="AF200" s="27" t="str">
        <f t="shared" ca="1" si="392"/>
        <v>-</v>
      </c>
      <c r="AG200" s="27" t="str">
        <f t="shared" ca="1" si="404"/>
        <v>-</v>
      </c>
      <c r="AH200" s="27" t="str">
        <f t="shared" ca="1" si="404"/>
        <v>-</v>
      </c>
      <c r="AI200" s="27" t="str">
        <f t="shared" ca="1" si="404"/>
        <v>-</v>
      </c>
      <c r="AJ200" s="27" t="str">
        <f t="shared" ca="1" si="404"/>
        <v>-</v>
      </c>
      <c r="AK200" s="27" t="str">
        <f t="shared" ca="1" si="404"/>
        <v>-</v>
      </c>
      <c r="AL200" s="27" t="str">
        <f t="shared" ca="1" si="404"/>
        <v>-</v>
      </c>
      <c r="AM200" s="27" t="str">
        <f t="shared" ca="1" si="404"/>
        <v>-</v>
      </c>
      <c r="AN200" s="27" t="str">
        <f t="shared" ca="1" si="404"/>
        <v>-</v>
      </c>
      <c r="AO200" s="27" t="str">
        <f t="shared" ca="1" si="404"/>
        <v>-</v>
      </c>
      <c r="AP200" s="27" t="str">
        <f t="shared" ca="1" si="404"/>
        <v>-</v>
      </c>
      <c r="AQ200" s="27" t="str">
        <f t="shared" ca="1" si="404"/>
        <v>-</v>
      </c>
      <c r="AR200" s="27" t="str">
        <f t="shared" ca="1" si="404"/>
        <v>-</v>
      </c>
      <c r="AS200" s="27" t="str">
        <f t="shared" ca="1" si="404"/>
        <v>-</v>
      </c>
      <c r="AT200" s="27" t="str">
        <f t="shared" ca="1" si="404"/>
        <v>-</v>
      </c>
      <c r="AU200" s="27" t="str">
        <f t="shared" ca="1" si="404"/>
        <v>-</v>
      </c>
      <c r="AV200" s="27" t="str">
        <f t="shared" ca="1" si="404"/>
        <v>-</v>
      </c>
      <c r="AW200" s="27" t="str">
        <f t="shared" ca="1" si="404"/>
        <v>-</v>
      </c>
      <c r="AX200" s="27">
        <f t="shared" ca="1" si="389"/>
        <v>1</v>
      </c>
      <c r="AY200" s="27">
        <f t="shared" ca="1" si="389"/>
        <v>1</v>
      </c>
      <c r="AZ200" s="27">
        <f t="shared" ca="1" si="389"/>
        <v>0</v>
      </c>
      <c r="BA200" s="27">
        <f t="shared" ca="1" si="405"/>
        <v>1</v>
      </c>
      <c r="BB200" s="27">
        <f t="shared" ca="1" si="405"/>
        <v>-1</v>
      </c>
      <c r="BC200" s="27" t="str">
        <f t="shared" ca="1" si="405"/>
        <v>-</v>
      </c>
      <c r="BD200" s="27" t="str">
        <f t="shared" ca="1" si="405"/>
        <v>-</v>
      </c>
      <c r="BE200" s="27" t="str">
        <f t="shared" ca="1" si="405"/>
        <v>-</v>
      </c>
      <c r="BF200" s="27" t="str">
        <f t="shared" ca="1" si="405"/>
        <v>-</v>
      </c>
      <c r="BG200" s="27" t="str">
        <f t="shared" ca="1" si="405"/>
        <v>-</v>
      </c>
      <c r="BH200" s="27">
        <f t="shared" ca="1" si="390"/>
        <v>0.3</v>
      </c>
      <c r="BI200" s="27">
        <f t="shared" ca="1" si="411"/>
        <v>0.7</v>
      </c>
      <c r="BJ200" s="27">
        <f t="shared" ca="1" si="411"/>
        <v>-0.2</v>
      </c>
      <c r="BK200" s="27">
        <f t="shared" ca="1" si="411"/>
        <v>1.4</v>
      </c>
      <c r="BL200" s="27" t="str">
        <f t="shared" ca="1" si="411"/>
        <v>-</v>
      </c>
      <c r="BM200" s="27" t="str">
        <f t="shared" ca="1" si="411"/>
        <v>-</v>
      </c>
      <c r="BN200" s="27">
        <f t="shared" ca="1" si="412"/>
        <v>0</v>
      </c>
      <c r="BO200" s="27">
        <f t="shared" ca="1" si="412"/>
        <v>0</v>
      </c>
      <c r="BP200" s="27">
        <f t="shared" ca="1" si="412"/>
        <v>0</v>
      </c>
      <c r="BQ200" s="27">
        <f t="shared" ca="1" si="412"/>
        <v>0</v>
      </c>
      <c r="BR200" s="27" t="str">
        <f t="shared" ca="1" si="412"/>
        <v>-</v>
      </c>
      <c r="BS200" s="27" t="str">
        <f t="shared" ca="1" si="412"/>
        <v>-</v>
      </c>
      <c r="BT200" s="27" t="str">
        <f t="shared" ca="1" si="412"/>
        <v>-</v>
      </c>
      <c r="BU200" s="27" t="str">
        <f t="shared" ca="1" si="412"/>
        <v>-</v>
      </c>
      <c r="BV200" s="27" t="str">
        <f t="shared" ca="1" si="412"/>
        <v>-</v>
      </c>
      <c r="BW200" s="27" t="str">
        <f t="shared" ca="1" si="413"/>
        <v>-</v>
      </c>
      <c r="BX200" s="27" t="str">
        <f t="shared" ca="1" si="413"/>
        <v>-</v>
      </c>
      <c r="BY200" s="27" t="str">
        <f t="shared" ca="1" si="413"/>
        <v>-</v>
      </c>
      <c r="BZ200" s="27" t="str">
        <f t="shared" ca="1" si="413"/>
        <v>-</v>
      </c>
      <c r="CA200" s="27">
        <f t="shared" ca="1" si="413"/>
        <v>2</v>
      </c>
      <c r="CB200" s="27" t="str">
        <f t="shared" ca="1" si="413"/>
        <v>-</v>
      </c>
      <c r="CC200" s="27" t="str">
        <f t="shared" ca="1" si="413"/>
        <v>-</v>
      </c>
      <c r="CD200" s="27" t="str">
        <f t="shared" ca="1" si="413"/>
        <v>-</v>
      </c>
      <c r="CE200" s="27" t="str">
        <f t="shared" ca="1" si="413"/>
        <v>-</v>
      </c>
      <c r="CF200" s="27" t="str">
        <f t="shared" ca="1" si="413"/>
        <v>-</v>
      </c>
      <c r="CG200" s="27" t="str">
        <f t="shared" ca="1" si="413"/>
        <v>-</v>
      </c>
      <c r="CH200" s="27">
        <f t="shared" ca="1" si="413"/>
        <v>0</v>
      </c>
      <c r="CI200" s="27" t="str">
        <f t="shared" ca="1" si="414"/>
        <v>-</v>
      </c>
      <c r="CJ200" s="27">
        <f t="shared" ca="1" si="414"/>
        <v>1</v>
      </c>
      <c r="CK200" s="27">
        <f t="shared" ca="1" si="414"/>
        <v>0</v>
      </c>
      <c r="CL200" s="27">
        <f t="shared" ca="1" si="414"/>
        <v>1</v>
      </c>
      <c r="CM200" s="27">
        <f t="shared" ca="1" si="414"/>
        <v>1</v>
      </c>
      <c r="CN200" s="27">
        <f t="shared" ca="1" si="414"/>
        <v>1</v>
      </c>
      <c r="CO200" s="27">
        <f t="shared" ca="1" si="414"/>
        <v>0</v>
      </c>
      <c r="CP200" s="27">
        <f t="shared" ca="1" si="414"/>
        <v>0</v>
      </c>
      <c r="CQ200" s="27">
        <f t="shared" ca="1" si="414"/>
        <v>0</v>
      </c>
      <c r="CR200" s="27">
        <f t="shared" ca="1" si="414"/>
        <v>-0.04</v>
      </c>
      <c r="CS200" s="27">
        <f t="shared" ca="1" si="415"/>
        <v>0.96</v>
      </c>
      <c r="CT200" s="26">
        <f>CT$13-1.5</f>
        <v>0.30000000000000004</v>
      </c>
      <c r="CU200" s="27">
        <f t="shared" ca="1" si="416"/>
        <v>0.64</v>
      </c>
      <c r="CV200" s="27">
        <f t="shared" ca="1" si="416"/>
        <v>0.21</v>
      </c>
      <c r="CW200" s="27">
        <f t="shared" ca="1" si="416"/>
        <v>0.19</v>
      </c>
      <c r="CX200" s="27">
        <f t="shared" ca="1" si="416"/>
        <v>0</v>
      </c>
      <c r="CY200" s="27">
        <f t="shared" ca="1" si="416"/>
        <v>1</v>
      </c>
      <c r="CZ200" s="27">
        <f t="shared" ca="1" si="416"/>
        <v>0</v>
      </c>
      <c r="DA200" s="27">
        <f t="shared" ca="1" si="398"/>
        <v>0</v>
      </c>
      <c r="DB200" s="27">
        <f t="shared" ca="1" si="398"/>
        <v>0</v>
      </c>
      <c r="DC200" s="27">
        <f t="shared" ca="1" si="406"/>
        <v>0</v>
      </c>
      <c r="DD200" s="27">
        <f t="shared" ca="1" si="406"/>
        <v>0</v>
      </c>
      <c r="DE200" s="27">
        <f t="shared" ca="1" si="406"/>
        <v>0</v>
      </c>
      <c r="DF200" s="27">
        <f t="shared" ca="1" si="406"/>
        <v>0</v>
      </c>
      <c r="DG200" s="27" t="str">
        <f t="shared" ca="1" si="406"/>
        <v>-</v>
      </c>
      <c r="DH200" s="27" t="str">
        <f t="shared" ca="1" si="406"/>
        <v>-</v>
      </c>
      <c r="DI200" s="27" t="str">
        <f t="shared" ca="1" si="406"/>
        <v>-</v>
      </c>
      <c r="DJ200" s="27" t="str">
        <f t="shared" ca="1" si="406"/>
        <v>-</v>
      </c>
      <c r="DK200" s="27" t="str">
        <f t="shared" ca="1" si="406"/>
        <v>-</v>
      </c>
      <c r="DL200" s="27" t="str">
        <f t="shared" ca="1" si="406"/>
        <v>-</v>
      </c>
      <c r="DM200" s="27" t="b">
        <f t="shared" ca="1" si="407"/>
        <v>0</v>
      </c>
      <c r="DN200" s="27" t="b">
        <f t="shared" ca="1" si="407"/>
        <v>0</v>
      </c>
      <c r="DO200" s="27" t="b">
        <f t="shared" ca="1" si="407"/>
        <v>1</v>
      </c>
      <c r="DP200" s="27">
        <f t="shared" ca="1" si="407"/>
        <v>0</v>
      </c>
      <c r="DQ200" s="27" t="str">
        <f t="shared" ca="1" si="407"/>
        <v>-</v>
      </c>
      <c r="DR200" s="27" t="b">
        <f t="shared" ca="1" si="407"/>
        <v>1</v>
      </c>
      <c r="DS200" s="27" t="str">
        <f t="shared" ca="1" si="407"/>
        <v>-</v>
      </c>
      <c r="DT200" s="27" t="str">
        <f t="shared" ca="1" si="407"/>
        <v>-</v>
      </c>
      <c r="DU200" s="27" t="str">
        <f t="shared" ca="1" si="407"/>
        <v>-</v>
      </c>
      <c r="DV200" s="27" t="b">
        <f t="shared" ca="1" si="408"/>
        <v>1</v>
      </c>
      <c r="DW200" s="27" t="str">
        <f t="shared" ca="1" si="408"/>
        <v>-</v>
      </c>
      <c r="DX200" s="27">
        <f t="shared" ca="1" si="408"/>
        <v>0</v>
      </c>
      <c r="DY200" s="27">
        <f t="shared" ca="1" si="408"/>
        <v>1</v>
      </c>
      <c r="DZ200" s="27">
        <f t="shared" ca="1" si="408"/>
        <v>0.5</v>
      </c>
      <c r="EA200" s="27">
        <f t="shared" ca="1" si="408"/>
        <v>500</v>
      </c>
      <c r="EB200" s="27">
        <f t="shared" ca="1" si="408"/>
        <v>500</v>
      </c>
      <c r="EC200" s="27">
        <f t="shared" ca="1" si="408"/>
        <v>1</v>
      </c>
      <c r="ED200" s="27">
        <f t="shared" ca="1" si="408"/>
        <v>0</v>
      </c>
      <c r="EE200" s="27">
        <f t="shared" ca="1" si="408"/>
        <v>1</v>
      </c>
      <c r="EF200" s="27">
        <f t="shared" ca="1" si="408"/>
        <v>1</v>
      </c>
      <c r="EG200" s="27">
        <f t="shared" ca="1" si="409"/>
        <v>0</v>
      </c>
      <c r="EH200" s="27" t="str">
        <f t="shared" ca="1" si="409"/>
        <v>-</v>
      </c>
      <c r="EI200" s="27" t="str">
        <f t="shared" ca="1" si="409"/>
        <v>-</v>
      </c>
      <c r="EJ200" s="27" t="str">
        <f t="shared" ca="1" si="409"/>
        <v>-</v>
      </c>
      <c r="EK200" s="27" t="str">
        <f t="shared" ca="1" si="409"/>
        <v>-</v>
      </c>
      <c r="EL200" s="27">
        <f t="shared" ca="1" si="409"/>
        <v>1</v>
      </c>
      <c r="EM200" s="27">
        <f t="shared" ca="1" si="409"/>
        <v>1</v>
      </c>
      <c r="EN200" s="27">
        <f t="shared" ca="1" si="409"/>
        <v>1</v>
      </c>
      <c r="EO200" s="27">
        <f t="shared" ca="1" si="409"/>
        <v>0</v>
      </c>
      <c r="EP200" s="27" t="str">
        <f t="shared" ca="1" si="409"/>
        <v>-</v>
      </c>
      <c r="EQ200" s="27" t="str">
        <f t="shared" ca="1" si="409"/>
        <v>-</v>
      </c>
      <c r="ER200" s="27">
        <f t="shared" ca="1" si="409"/>
        <v>0</v>
      </c>
      <c r="ES200" s="27">
        <f t="shared" ca="1" si="409"/>
        <v>0</v>
      </c>
      <c r="ET200" s="34">
        <v>0</v>
      </c>
    </row>
    <row r="201" spans="1:150" outlineLevel="3">
      <c r="A201" s="31">
        <f t="shared" si="376"/>
        <v>196</v>
      </c>
      <c r="B201" s="37">
        <f t="shared" ca="1" si="402"/>
        <v>182</v>
      </c>
      <c r="C201">
        <f t="shared" ca="1" si="387"/>
        <v>31</v>
      </c>
      <c r="D201" t="b">
        <v>1</v>
      </c>
      <c r="E201" t="b">
        <v>0</v>
      </c>
      <c r="F201" t="b">
        <v>1</v>
      </c>
      <c r="H201" s="3" t="str">
        <f ca="1">TEXT(IFERROR(VALUE(LEFT(OFFSET(H201,-1,0),3)),0)+1,"000")&amp;" sfw"&amp;TEXT($CS201,"0.00")&amp;"_sfd"&amp;TEXT($CT201,"+0.00;-0.00;00000;@")&amp;"_conc"&amp;TEXT($CU201,"+0.00;-0.00;00000;----")&amp;"_prlf"&amp;TEXT($CV201,"+0.00;-0.00;00000;----")&amp;"_era"&amp;TEXT($CW201,"+0.00;-0.00;00000;@")&amp;IF($CA201&lt;3,"_M-M","_Mat")&amp;IF($CF201=TRUE,"&amp;BBT","")&amp;IF($DX201&lt;&gt;0,"-mate EL","")&amp;IF($DM201," Aut","")&amp;IF($DN201," Win","")&amp;IF($DO201," Spr","")&amp;" Scan "&amp;$DP201&amp;" (F"&amp;3+IFERROR(1*$AP201,0)&amp;3+IFERROR(1*$AS201,0)&amp;"N"&amp;$AX201&amp;$AY201&amp;")"</f>
        <v>014 sfw0.96_sfd+0.80_conc+0.64_prlf+0.21_era+0.19_M-M Spr Scan 0 (F33N11)</v>
      </c>
      <c r="I201" s="13" t="str">
        <f ca="1">IF(MATCH(H201,H$5:H201,0)=(COUNTA(H$5:H201)),"-","Dup")</f>
        <v>-</v>
      </c>
      <c r="J201" s="27" t="str">
        <f t="shared" ca="1" si="377"/>
        <v>-</v>
      </c>
      <c r="K201" s="27" t="str">
        <f t="shared" ca="1" si="377"/>
        <v>-</v>
      </c>
      <c r="L201" s="27" t="str">
        <f t="shared" ca="1" si="410"/>
        <v>-</v>
      </c>
      <c r="M201" s="27" t="str">
        <f t="shared" ca="1" si="410"/>
        <v>-</v>
      </c>
      <c r="N201" s="27" t="str">
        <f t="shared" ca="1" si="410"/>
        <v>-</v>
      </c>
      <c r="O201" s="27" t="b">
        <f t="shared" ca="1" si="410"/>
        <v>1</v>
      </c>
      <c r="P201" s="27" t="b">
        <f t="shared" ca="1" si="410"/>
        <v>1</v>
      </c>
      <c r="Q201" s="27">
        <f t="shared" ca="1" si="403"/>
        <v>0</v>
      </c>
      <c r="R201" s="27">
        <f t="shared" ca="1" si="403"/>
        <v>0</v>
      </c>
      <c r="S201" s="27" t="str">
        <f t="shared" ca="1" si="403"/>
        <v>-</v>
      </c>
      <c r="T201" s="27" t="str">
        <f t="shared" ca="1" si="403"/>
        <v>-</v>
      </c>
      <c r="U201" s="27" t="str">
        <f t="shared" ca="1" si="403"/>
        <v>-</v>
      </c>
      <c r="V201" s="27">
        <f t="shared" ca="1" si="403"/>
        <v>1</v>
      </c>
      <c r="W201" s="27">
        <f t="shared" ca="1" si="403"/>
        <v>1</v>
      </c>
      <c r="X201" s="27" t="str">
        <f t="shared" ca="1" si="403"/>
        <v>-</v>
      </c>
      <c r="Y201" s="27" t="str">
        <f t="shared" ca="1" si="403"/>
        <v>-</v>
      </c>
      <c r="Z201" s="27" t="str">
        <f t="shared" ca="1" si="403"/>
        <v>-</v>
      </c>
      <c r="AA201" s="27" t="str">
        <f t="shared" ca="1" si="403"/>
        <v>-</v>
      </c>
      <c r="AB201" s="27" t="str">
        <f t="shared" ca="1" si="403"/>
        <v>-</v>
      </c>
      <c r="AC201" s="27">
        <f t="shared" ca="1" si="403"/>
        <v>1</v>
      </c>
      <c r="AD201" s="27" t="str">
        <f t="shared" ca="1" si="403"/>
        <v>-</v>
      </c>
      <c r="AE201" s="27" t="str">
        <f t="shared" ca="1" si="379"/>
        <v>-</v>
      </c>
      <c r="AF201" s="27" t="str">
        <f t="shared" ca="1" si="392"/>
        <v>-</v>
      </c>
      <c r="AG201" s="27" t="str">
        <f t="shared" ca="1" si="404"/>
        <v>-</v>
      </c>
      <c r="AH201" s="27" t="str">
        <f t="shared" ca="1" si="404"/>
        <v>-</v>
      </c>
      <c r="AI201" s="27" t="str">
        <f t="shared" ca="1" si="404"/>
        <v>-</v>
      </c>
      <c r="AJ201" s="27" t="str">
        <f t="shared" ca="1" si="404"/>
        <v>-</v>
      </c>
      <c r="AK201" s="27" t="str">
        <f t="shared" ca="1" si="404"/>
        <v>-</v>
      </c>
      <c r="AL201" s="27" t="str">
        <f t="shared" ca="1" si="404"/>
        <v>-</v>
      </c>
      <c r="AM201" s="27" t="str">
        <f t="shared" ca="1" si="404"/>
        <v>-</v>
      </c>
      <c r="AN201" s="27" t="str">
        <f t="shared" ca="1" si="404"/>
        <v>-</v>
      </c>
      <c r="AO201" s="27" t="str">
        <f t="shared" ca="1" si="404"/>
        <v>-</v>
      </c>
      <c r="AP201" s="27" t="str">
        <f t="shared" ca="1" si="404"/>
        <v>-</v>
      </c>
      <c r="AQ201" s="27" t="str">
        <f t="shared" ca="1" si="404"/>
        <v>-</v>
      </c>
      <c r="AR201" s="27" t="str">
        <f t="shared" ca="1" si="404"/>
        <v>-</v>
      </c>
      <c r="AS201" s="27" t="str">
        <f t="shared" ca="1" si="404"/>
        <v>-</v>
      </c>
      <c r="AT201" s="27" t="str">
        <f t="shared" ca="1" si="404"/>
        <v>-</v>
      </c>
      <c r="AU201" s="27" t="str">
        <f t="shared" ca="1" si="404"/>
        <v>-</v>
      </c>
      <c r="AV201" s="27" t="str">
        <f t="shared" ca="1" si="404"/>
        <v>-</v>
      </c>
      <c r="AW201" s="27" t="str">
        <f t="shared" ca="1" si="404"/>
        <v>-</v>
      </c>
      <c r="AX201" s="27">
        <f t="shared" ca="1" si="389"/>
        <v>1</v>
      </c>
      <c r="AY201" s="27">
        <f t="shared" ca="1" si="389"/>
        <v>1</v>
      </c>
      <c r="AZ201" s="27">
        <f t="shared" ca="1" si="389"/>
        <v>0</v>
      </c>
      <c r="BA201" s="27">
        <f t="shared" ca="1" si="405"/>
        <v>1</v>
      </c>
      <c r="BB201" s="27">
        <f t="shared" ca="1" si="405"/>
        <v>-1</v>
      </c>
      <c r="BC201" s="27" t="str">
        <f t="shared" ca="1" si="405"/>
        <v>-</v>
      </c>
      <c r="BD201" s="27" t="str">
        <f t="shared" ca="1" si="405"/>
        <v>-</v>
      </c>
      <c r="BE201" s="27" t="str">
        <f t="shared" ca="1" si="405"/>
        <v>-</v>
      </c>
      <c r="BF201" s="27" t="str">
        <f t="shared" ca="1" si="405"/>
        <v>-</v>
      </c>
      <c r="BG201" s="27" t="str">
        <f t="shared" ca="1" si="405"/>
        <v>-</v>
      </c>
      <c r="BH201" s="27">
        <f t="shared" ca="1" si="390"/>
        <v>0.3</v>
      </c>
      <c r="BI201" s="27">
        <f t="shared" ca="1" si="411"/>
        <v>0.7</v>
      </c>
      <c r="BJ201" s="27">
        <f t="shared" ca="1" si="411"/>
        <v>-0.2</v>
      </c>
      <c r="BK201" s="27">
        <f t="shared" ca="1" si="411"/>
        <v>1.4</v>
      </c>
      <c r="BL201" s="27" t="str">
        <f t="shared" ca="1" si="411"/>
        <v>-</v>
      </c>
      <c r="BM201" s="27" t="str">
        <f t="shared" ca="1" si="411"/>
        <v>-</v>
      </c>
      <c r="BN201" s="27">
        <f t="shared" ca="1" si="412"/>
        <v>0</v>
      </c>
      <c r="BO201" s="27">
        <f t="shared" ca="1" si="412"/>
        <v>0</v>
      </c>
      <c r="BP201" s="27">
        <f t="shared" ca="1" si="412"/>
        <v>0</v>
      </c>
      <c r="BQ201" s="27">
        <f t="shared" ca="1" si="412"/>
        <v>0</v>
      </c>
      <c r="BR201" s="27" t="str">
        <f t="shared" ca="1" si="412"/>
        <v>-</v>
      </c>
      <c r="BS201" s="27" t="str">
        <f t="shared" ca="1" si="412"/>
        <v>-</v>
      </c>
      <c r="BT201" s="27" t="str">
        <f t="shared" ca="1" si="412"/>
        <v>-</v>
      </c>
      <c r="BU201" s="27" t="str">
        <f t="shared" ca="1" si="412"/>
        <v>-</v>
      </c>
      <c r="BV201" s="27" t="str">
        <f t="shared" ca="1" si="412"/>
        <v>-</v>
      </c>
      <c r="BW201" s="27" t="str">
        <f t="shared" ca="1" si="413"/>
        <v>-</v>
      </c>
      <c r="BX201" s="27" t="str">
        <f t="shared" ca="1" si="413"/>
        <v>-</v>
      </c>
      <c r="BY201" s="27" t="str">
        <f t="shared" ca="1" si="413"/>
        <v>-</v>
      </c>
      <c r="BZ201" s="27" t="str">
        <f t="shared" ca="1" si="413"/>
        <v>-</v>
      </c>
      <c r="CA201" s="27">
        <f t="shared" ca="1" si="413"/>
        <v>2</v>
      </c>
      <c r="CB201" s="27" t="str">
        <f t="shared" ca="1" si="413"/>
        <v>-</v>
      </c>
      <c r="CC201" s="27" t="str">
        <f t="shared" ca="1" si="413"/>
        <v>-</v>
      </c>
      <c r="CD201" s="27" t="str">
        <f t="shared" ca="1" si="413"/>
        <v>-</v>
      </c>
      <c r="CE201" s="27" t="str">
        <f t="shared" ca="1" si="413"/>
        <v>-</v>
      </c>
      <c r="CF201" s="27" t="str">
        <f t="shared" ca="1" si="413"/>
        <v>-</v>
      </c>
      <c r="CG201" s="27" t="str">
        <f t="shared" ca="1" si="413"/>
        <v>-</v>
      </c>
      <c r="CH201" s="27">
        <f t="shared" ca="1" si="413"/>
        <v>0</v>
      </c>
      <c r="CI201" s="27" t="str">
        <f t="shared" ca="1" si="414"/>
        <v>-</v>
      </c>
      <c r="CJ201" s="27">
        <f t="shared" ca="1" si="414"/>
        <v>1</v>
      </c>
      <c r="CK201" s="27">
        <f t="shared" ca="1" si="414"/>
        <v>0</v>
      </c>
      <c r="CL201" s="27">
        <f t="shared" ca="1" si="414"/>
        <v>1</v>
      </c>
      <c r="CM201" s="27">
        <f t="shared" ca="1" si="414"/>
        <v>1</v>
      </c>
      <c r="CN201" s="27">
        <f t="shared" ca="1" si="414"/>
        <v>1</v>
      </c>
      <c r="CO201" s="27">
        <f t="shared" ca="1" si="414"/>
        <v>0</v>
      </c>
      <c r="CP201" s="27">
        <f t="shared" ca="1" si="414"/>
        <v>0</v>
      </c>
      <c r="CQ201" s="27">
        <f t="shared" ca="1" si="414"/>
        <v>0</v>
      </c>
      <c r="CR201" s="27">
        <f t="shared" ca="1" si="414"/>
        <v>-0.04</v>
      </c>
      <c r="CS201" s="27">
        <f t="shared" ca="1" si="415"/>
        <v>0.96</v>
      </c>
      <c r="CT201" s="26">
        <f>CT$13-1</f>
        <v>0.8</v>
      </c>
      <c r="CU201" s="27">
        <f t="shared" ca="1" si="416"/>
        <v>0.64</v>
      </c>
      <c r="CV201" s="27">
        <f t="shared" ca="1" si="416"/>
        <v>0.21</v>
      </c>
      <c r="CW201" s="27">
        <f t="shared" ca="1" si="416"/>
        <v>0.19</v>
      </c>
      <c r="CX201" s="27">
        <f t="shared" ca="1" si="416"/>
        <v>0</v>
      </c>
      <c r="CY201" s="27">
        <f t="shared" ca="1" si="416"/>
        <v>1</v>
      </c>
      <c r="CZ201" s="27">
        <f t="shared" ca="1" si="416"/>
        <v>0</v>
      </c>
      <c r="DA201" s="27">
        <f t="shared" ca="1" si="398"/>
        <v>0</v>
      </c>
      <c r="DB201" s="27">
        <f t="shared" ca="1" si="398"/>
        <v>0</v>
      </c>
      <c r="DC201" s="27">
        <f t="shared" ca="1" si="406"/>
        <v>0</v>
      </c>
      <c r="DD201" s="27">
        <f t="shared" ca="1" si="406"/>
        <v>0</v>
      </c>
      <c r="DE201" s="27">
        <f t="shared" ca="1" si="406"/>
        <v>0</v>
      </c>
      <c r="DF201" s="27">
        <f t="shared" ca="1" si="406"/>
        <v>0</v>
      </c>
      <c r="DG201" s="27" t="str">
        <f t="shared" ca="1" si="406"/>
        <v>-</v>
      </c>
      <c r="DH201" s="27" t="str">
        <f t="shared" ca="1" si="406"/>
        <v>-</v>
      </c>
      <c r="DI201" s="27" t="str">
        <f t="shared" ca="1" si="406"/>
        <v>-</v>
      </c>
      <c r="DJ201" s="27" t="str">
        <f t="shared" ca="1" si="406"/>
        <v>-</v>
      </c>
      <c r="DK201" s="27" t="str">
        <f t="shared" ca="1" si="406"/>
        <v>-</v>
      </c>
      <c r="DL201" s="27" t="str">
        <f t="shared" ca="1" si="406"/>
        <v>-</v>
      </c>
      <c r="DM201" s="27" t="b">
        <f t="shared" ca="1" si="407"/>
        <v>0</v>
      </c>
      <c r="DN201" s="27" t="b">
        <f t="shared" ca="1" si="407"/>
        <v>0</v>
      </c>
      <c r="DO201" s="27" t="b">
        <f t="shared" ca="1" si="407"/>
        <v>1</v>
      </c>
      <c r="DP201" s="27">
        <f t="shared" ca="1" si="407"/>
        <v>0</v>
      </c>
      <c r="DQ201" s="27" t="str">
        <f t="shared" ca="1" si="407"/>
        <v>-</v>
      </c>
      <c r="DR201" s="27" t="b">
        <f t="shared" ca="1" si="407"/>
        <v>1</v>
      </c>
      <c r="DS201" s="27" t="str">
        <f t="shared" ca="1" si="407"/>
        <v>-</v>
      </c>
      <c r="DT201" s="27" t="str">
        <f t="shared" ca="1" si="407"/>
        <v>-</v>
      </c>
      <c r="DU201" s="27" t="str">
        <f t="shared" ca="1" si="407"/>
        <v>-</v>
      </c>
      <c r="DV201" s="27" t="b">
        <f t="shared" ca="1" si="408"/>
        <v>1</v>
      </c>
      <c r="DW201" s="27" t="str">
        <f t="shared" ca="1" si="408"/>
        <v>-</v>
      </c>
      <c r="DX201" s="27">
        <f t="shared" ca="1" si="408"/>
        <v>0</v>
      </c>
      <c r="DY201" s="27">
        <f t="shared" ca="1" si="408"/>
        <v>1</v>
      </c>
      <c r="DZ201" s="27">
        <f t="shared" ca="1" si="408"/>
        <v>0.5</v>
      </c>
      <c r="EA201" s="27">
        <f t="shared" ca="1" si="408"/>
        <v>500</v>
      </c>
      <c r="EB201" s="27">
        <f t="shared" ca="1" si="408"/>
        <v>500</v>
      </c>
      <c r="EC201" s="27">
        <f t="shared" ca="1" si="408"/>
        <v>1</v>
      </c>
      <c r="ED201" s="27">
        <f t="shared" ca="1" si="408"/>
        <v>0</v>
      </c>
      <c r="EE201" s="27">
        <f t="shared" ca="1" si="408"/>
        <v>1</v>
      </c>
      <c r="EF201" s="27">
        <f t="shared" ca="1" si="408"/>
        <v>1</v>
      </c>
      <c r="EG201" s="27">
        <f t="shared" ca="1" si="409"/>
        <v>0</v>
      </c>
      <c r="EH201" s="27" t="str">
        <f t="shared" ca="1" si="409"/>
        <v>-</v>
      </c>
      <c r="EI201" s="27" t="str">
        <f t="shared" ca="1" si="409"/>
        <v>-</v>
      </c>
      <c r="EJ201" s="27" t="str">
        <f t="shared" ca="1" si="409"/>
        <v>-</v>
      </c>
      <c r="EK201" s="27" t="str">
        <f t="shared" ca="1" si="409"/>
        <v>-</v>
      </c>
      <c r="EL201" s="27">
        <f t="shared" ca="1" si="409"/>
        <v>1</v>
      </c>
      <c r="EM201" s="27">
        <f t="shared" ca="1" si="409"/>
        <v>1</v>
      </c>
      <c r="EN201" s="27">
        <f t="shared" ca="1" si="409"/>
        <v>1</v>
      </c>
      <c r="EO201" s="27">
        <f t="shared" ca="1" si="409"/>
        <v>0</v>
      </c>
      <c r="EP201" s="27" t="str">
        <f t="shared" ca="1" si="409"/>
        <v>-</v>
      </c>
      <c r="EQ201" s="27" t="str">
        <f t="shared" ca="1" si="409"/>
        <v>-</v>
      </c>
      <c r="ER201" s="27">
        <f t="shared" ca="1" si="409"/>
        <v>0</v>
      </c>
      <c r="ES201" s="27">
        <f t="shared" ca="1" si="409"/>
        <v>0</v>
      </c>
      <c r="ET201" s="34">
        <v>0</v>
      </c>
    </row>
    <row r="202" spans="1:150" outlineLevel="3">
      <c r="A202" s="31">
        <f t="shared" si="376"/>
        <v>197</v>
      </c>
      <c r="B202" s="37">
        <f t="shared" ca="1" si="402"/>
        <v>182</v>
      </c>
      <c r="C202">
        <f t="shared" ca="1" si="387"/>
        <v>31</v>
      </c>
      <c r="D202" t="b">
        <v>1</v>
      </c>
      <c r="E202" t="b">
        <v>0</v>
      </c>
      <c r="F202" t="b">
        <v>1</v>
      </c>
      <c r="H202" s="3" t="str">
        <f ca="1">TEXT(IFERROR(VALUE(LEFT(OFFSET(H202,-1,0),3)),0)+1,"000")&amp;" sfw"&amp;TEXT($CS202,"0.00")&amp;"_sfd"&amp;TEXT($CT202,"+0.00;-0.00;00000;@")&amp;"_conc"&amp;TEXT($CU202,"+0.00;-0.00;00000;----")&amp;"_prlf"&amp;TEXT($CV202,"+0.00;-0.00;00000;----")&amp;"_era"&amp;TEXT($CW202,"+0.00;-0.00;00000;@")&amp;IF($CA202&lt;3,"_M-M","_Mat")&amp;IF($CF202=TRUE,"&amp;BBT","")&amp;IF($DX202&lt;&gt;0,"-mate EL","")&amp;IF($DM202," Aut","")&amp;IF($DN202," Win","")&amp;IF($DO202," Spr","")&amp;" Scan "&amp;$DP202&amp;" (F"&amp;3+IFERROR(1*$AP202,0)&amp;3+IFERROR(1*$AS202,0)&amp;"N"&amp;$AX202&amp;$AY202&amp;")"</f>
        <v>015 sfw0.96_sfd+1.30_conc+0.64_prlf+0.21_era+0.19_M-M Spr Scan 0 (F33N11)</v>
      </c>
      <c r="I202" s="13" t="str">
        <f ca="1">IF(MATCH(H202,H$5:H202,0)=(COUNTA(H$5:H202)),"-","Dup")</f>
        <v>-</v>
      </c>
      <c r="J202" s="27" t="str">
        <f t="shared" ca="1" si="377"/>
        <v>-</v>
      </c>
      <c r="K202" s="27" t="str">
        <f t="shared" ca="1" si="377"/>
        <v>-</v>
      </c>
      <c r="L202" s="27" t="str">
        <f t="shared" ca="1" si="410"/>
        <v>-</v>
      </c>
      <c r="M202" s="27" t="str">
        <f t="shared" ca="1" si="410"/>
        <v>-</v>
      </c>
      <c r="N202" s="27" t="str">
        <f t="shared" ca="1" si="410"/>
        <v>-</v>
      </c>
      <c r="O202" s="27" t="b">
        <f t="shared" ca="1" si="410"/>
        <v>1</v>
      </c>
      <c r="P202" s="27" t="b">
        <f t="shared" ca="1" si="410"/>
        <v>1</v>
      </c>
      <c r="Q202" s="27">
        <f t="shared" ca="1" si="403"/>
        <v>0</v>
      </c>
      <c r="R202" s="27">
        <f t="shared" ca="1" si="403"/>
        <v>0</v>
      </c>
      <c r="S202" s="27" t="str">
        <f t="shared" ca="1" si="403"/>
        <v>-</v>
      </c>
      <c r="T202" s="27" t="str">
        <f t="shared" ca="1" si="403"/>
        <v>-</v>
      </c>
      <c r="U202" s="27" t="str">
        <f t="shared" ca="1" si="403"/>
        <v>-</v>
      </c>
      <c r="V202" s="27">
        <f t="shared" ca="1" si="403"/>
        <v>1</v>
      </c>
      <c r="W202" s="27">
        <f t="shared" ca="1" si="403"/>
        <v>1</v>
      </c>
      <c r="X202" s="27" t="str">
        <f t="shared" ca="1" si="403"/>
        <v>-</v>
      </c>
      <c r="Y202" s="27" t="str">
        <f t="shared" ca="1" si="403"/>
        <v>-</v>
      </c>
      <c r="Z202" s="27" t="str">
        <f t="shared" ca="1" si="403"/>
        <v>-</v>
      </c>
      <c r="AA202" s="27" t="str">
        <f t="shared" ca="1" si="403"/>
        <v>-</v>
      </c>
      <c r="AB202" s="27" t="str">
        <f t="shared" ca="1" si="403"/>
        <v>-</v>
      </c>
      <c r="AC202" s="27">
        <f t="shared" ca="1" si="403"/>
        <v>1</v>
      </c>
      <c r="AD202" s="27" t="str">
        <f t="shared" ca="1" si="403"/>
        <v>-</v>
      </c>
      <c r="AE202" s="27" t="str">
        <f t="shared" ca="1" si="379"/>
        <v>-</v>
      </c>
      <c r="AF202" s="27" t="str">
        <f t="shared" ca="1" si="392"/>
        <v>-</v>
      </c>
      <c r="AG202" s="27" t="str">
        <f t="shared" ca="1" si="404"/>
        <v>-</v>
      </c>
      <c r="AH202" s="27" t="str">
        <f t="shared" ca="1" si="404"/>
        <v>-</v>
      </c>
      <c r="AI202" s="27" t="str">
        <f t="shared" ca="1" si="404"/>
        <v>-</v>
      </c>
      <c r="AJ202" s="27" t="str">
        <f t="shared" ca="1" si="404"/>
        <v>-</v>
      </c>
      <c r="AK202" s="27" t="str">
        <f t="shared" ca="1" si="404"/>
        <v>-</v>
      </c>
      <c r="AL202" s="27" t="str">
        <f t="shared" ca="1" si="404"/>
        <v>-</v>
      </c>
      <c r="AM202" s="27" t="str">
        <f t="shared" ca="1" si="404"/>
        <v>-</v>
      </c>
      <c r="AN202" s="27" t="str">
        <f t="shared" ca="1" si="404"/>
        <v>-</v>
      </c>
      <c r="AO202" s="27" t="str">
        <f t="shared" ca="1" si="404"/>
        <v>-</v>
      </c>
      <c r="AP202" s="27" t="str">
        <f t="shared" ca="1" si="404"/>
        <v>-</v>
      </c>
      <c r="AQ202" s="27" t="str">
        <f t="shared" ca="1" si="404"/>
        <v>-</v>
      </c>
      <c r="AR202" s="27" t="str">
        <f t="shared" ca="1" si="404"/>
        <v>-</v>
      </c>
      <c r="AS202" s="27" t="str">
        <f t="shared" ca="1" si="404"/>
        <v>-</v>
      </c>
      <c r="AT202" s="27" t="str">
        <f t="shared" ca="1" si="404"/>
        <v>-</v>
      </c>
      <c r="AU202" s="27" t="str">
        <f t="shared" ca="1" si="404"/>
        <v>-</v>
      </c>
      <c r="AV202" s="27" t="str">
        <f t="shared" ca="1" si="404"/>
        <v>-</v>
      </c>
      <c r="AW202" s="27" t="str">
        <f t="shared" ca="1" si="404"/>
        <v>-</v>
      </c>
      <c r="AX202" s="27">
        <f t="shared" ca="1" si="389"/>
        <v>1</v>
      </c>
      <c r="AY202" s="27">
        <f t="shared" ca="1" si="389"/>
        <v>1</v>
      </c>
      <c r="AZ202" s="27">
        <f t="shared" ca="1" si="389"/>
        <v>0</v>
      </c>
      <c r="BA202" s="27">
        <f t="shared" ca="1" si="405"/>
        <v>1</v>
      </c>
      <c r="BB202" s="27">
        <f t="shared" ca="1" si="405"/>
        <v>-1</v>
      </c>
      <c r="BC202" s="27" t="str">
        <f t="shared" ca="1" si="405"/>
        <v>-</v>
      </c>
      <c r="BD202" s="27" t="str">
        <f t="shared" ca="1" si="405"/>
        <v>-</v>
      </c>
      <c r="BE202" s="27" t="str">
        <f t="shared" ca="1" si="405"/>
        <v>-</v>
      </c>
      <c r="BF202" s="27" t="str">
        <f t="shared" ca="1" si="405"/>
        <v>-</v>
      </c>
      <c r="BG202" s="27" t="str">
        <f t="shared" ca="1" si="405"/>
        <v>-</v>
      </c>
      <c r="BH202" s="27">
        <f t="shared" ca="1" si="390"/>
        <v>0.3</v>
      </c>
      <c r="BI202" s="27">
        <f t="shared" ca="1" si="411"/>
        <v>0.7</v>
      </c>
      <c r="BJ202" s="27">
        <f t="shared" ca="1" si="411"/>
        <v>-0.2</v>
      </c>
      <c r="BK202" s="27">
        <f t="shared" ca="1" si="411"/>
        <v>1.4</v>
      </c>
      <c r="BL202" s="27" t="str">
        <f t="shared" ca="1" si="411"/>
        <v>-</v>
      </c>
      <c r="BM202" s="27" t="str">
        <f t="shared" ca="1" si="411"/>
        <v>-</v>
      </c>
      <c r="BN202" s="27">
        <f t="shared" ca="1" si="412"/>
        <v>0</v>
      </c>
      <c r="BO202" s="27">
        <f t="shared" ca="1" si="412"/>
        <v>0</v>
      </c>
      <c r="BP202" s="27">
        <f t="shared" ca="1" si="412"/>
        <v>0</v>
      </c>
      <c r="BQ202" s="27">
        <f t="shared" ca="1" si="412"/>
        <v>0</v>
      </c>
      <c r="BR202" s="27" t="str">
        <f t="shared" ca="1" si="412"/>
        <v>-</v>
      </c>
      <c r="BS202" s="27" t="str">
        <f t="shared" ca="1" si="412"/>
        <v>-</v>
      </c>
      <c r="BT202" s="27" t="str">
        <f t="shared" ca="1" si="412"/>
        <v>-</v>
      </c>
      <c r="BU202" s="27" t="str">
        <f t="shared" ca="1" si="412"/>
        <v>-</v>
      </c>
      <c r="BV202" s="27" t="str">
        <f t="shared" ca="1" si="412"/>
        <v>-</v>
      </c>
      <c r="BW202" s="27" t="str">
        <f t="shared" ca="1" si="413"/>
        <v>-</v>
      </c>
      <c r="BX202" s="27" t="str">
        <f t="shared" ca="1" si="413"/>
        <v>-</v>
      </c>
      <c r="BY202" s="27" t="str">
        <f t="shared" ca="1" si="413"/>
        <v>-</v>
      </c>
      <c r="BZ202" s="27" t="str">
        <f t="shared" ca="1" si="413"/>
        <v>-</v>
      </c>
      <c r="CA202" s="27">
        <f t="shared" ca="1" si="413"/>
        <v>2</v>
      </c>
      <c r="CB202" s="27" t="str">
        <f t="shared" ca="1" si="413"/>
        <v>-</v>
      </c>
      <c r="CC202" s="27" t="str">
        <f t="shared" ca="1" si="413"/>
        <v>-</v>
      </c>
      <c r="CD202" s="27" t="str">
        <f t="shared" ca="1" si="413"/>
        <v>-</v>
      </c>
      <c r="CE202" s="27" t="str">
        <f t="shared" ca="1" si="413"/>
        <v>-</v>
      </c>
      <c r="CF202" s="27" t="str">
        <f t="shared" ca="1" si="413"/>
        <v>-</v>
      </c>
      <c r="CG202" s="27" t="str">
        <f t="shared" ca="1" si="413"/>
        <v>-</v>
      </c>
      <c r="CH202" s="27">
        <f t="shared" ca="1" si="413"/>
        <v>0</v>
      </c>
      <c r="CI202" s="27" t="str">
        <f t="shared" ca="1" si="414"/>
        <v>-</v>
      </c>
      <c r="CJ202" s="27">
        <f t="shared" ca="1" si="414"/>
        <v>1</v>
      </c>
      <c r="CK202" s="27">
        <f t="shared" ca="1" si="414"/>
        <v>0</v>
      </c>
      <c r="CL202" s="27">
        <f t="shared" ca="1" si="414"/>
        <v>1</v>
      </c>
      <c r="CM202" s="27">
        <f t="shared" ca="1" si="414"/>
        <v>1</v>
      </c>
      <c r="CN202" s="27">
        <f t="shared" ca="1" si="414"/>
        <v>1</v>
      </c>
      <c r="CO202" s="27">
        <f t="shared" ca="1" si="414"/>
        <v>0</v>
      </c>
      <c r="CP202" s="27">
        <f t="shared" ca="1" si="414"/>
        <v>0</v>
      </c>
      <c r="CQ202" s="27">
        <f t="shared" ca="1" si="414"/>
        <v>0</v>
      </c>
      <c r="CR202" s="27">
        <f t="shared" ca="1" si="414"/>
        <v>-0.04</v>
      </c>
      <c r="CS202" s="27">
        <f t="shared" ca="1" si="415"/>
        <v>0.96</v>
      </c>
      <c r="CT202" s="26">
        <f>CT$13-0.5</f>
        <v>1.3</v>
      </c>
      <c r="CU202" s="27">
        <f t="shared" ca="1" si="416"/>
        <v>0.64</v>
      </c>
      <c r="CV202" s="27">
        <f t="shared" ca="1" si="416"/>
        <v>0.21</v>
      </c>
      <c r="CW202" s="27">
        <f t="shared" ca="1" si="416"/>
        <v>0.19</v>
      </c>
      <c r="CX202" s="27">
        <f t="shared" ca="1" si="416"/>
        <v>0</v>
      </c>
      <c r="CY202" s="27">
        <f t="shared" ca="1" si="416"/>
        <v>1</v>
      </c>
      <c r="CZ202" s="27">
        <f t="shared" ca="1" si="416"/>
        <v>0</v>
      </c>
      <c r="DA202" s="27">
        <f t="shared" ca="1" si="416"/>
        <v>0</v>
      </c>
      <c r="DB202" s="27">
        <f t="shared" ca="1" si="416"/>
        <v>0</v>
      </c>
      <c r="DC202" s="27">
        <f t="shared" ca="1" si="406"/>
        <v>0</v>
      </c>
      <c r="DD202" s="27">
        <f t="shared" ca="1" si="406"/>
        <v>0</v>
      </c>
      <c r="DE202" s="27">
        <f t="shared" ca="1" si="406"/>
        <v>0</v>
      </c>
      <c r="DF202" s="27">
        <f t="shared" ca="1" si="406"/>
        <v>0</v>
      </c>
      <c r="DG202" s="27" t="str">
        <f t="shared" ca="1" si="406"/>
        <v>-</v>
      </c>
      <c r="DH202" s="27" t="str">
        <f t="shared" ca="1" si="406"/>
        <v>-</v>
      </c>
      <c r="DI202" s="27" t="str">
        <f t="shared" ca="1" si="406"/>
        <v>-</v>
      </c>
      <c r="DJ202" s="27" t="str">
        <f t="shared" ca="1" si="406"/>
        <v>-</v>
      </c>
      <c r="DK202" s="27" t="str">
        <f t="shared" ca="1" si="406"/>
        <v>-</v>
      </c>
      <c r="DL202" s="27" t="str">
        <f t="shared" ca="1" si="406"/>
        <v>-</v>
      </c>
      <c r="DM202" s="27" t="b">
        <f t="shared" ca="1" si="407"/>
        <v>0</v>
      </c>
      <c r="DN202" s="27" t="b">
        <f t="shared" ca="1" si="407"/>
        <v>0</v>
      </c>
      <c r="DO202" s="27" t="b">
        <f t="shared" ca="1" si="407"/>
        <v>1</v>
      </c>
      <c r="DP202" s="27">
        <f t="shared" ca="1" si="407"/>
        <v>0</v>
      </c>
      <c r="DQ202" s="27" t="str">
        <f t="shared" ca="1" si="407"/>
        <v>-</v>
      </c>
      <c r="DR202" s="27" t="b">
        <f t="shared" ca="1" si="407"/>
        <v>1</v>
      </c>
      <c r="DS202" s="27" t="str">
        <f t="shared" ca="1" si="407"/>
        <v>-</v>
      </c>
      <c r="DT202" s="27" t="str">
        <f t="shared" ca="1" si="407"/>
        <v>-</v>
      </c>
      <c r="DU202" s="27" t="str">
        <f t="shared" ca="1" si="407"/>
        <v>-</v>
      </c>
      <c r="DV202" s="27" t="b">
        <f t="shared" ca="1" si="408"/>
        <v>1</v>
      </c>
      <c r="DW202" s="27" t="str">
        <f t="shared" ca="1" si="408"/>
        <v>-</v>
      </c>
      <c r="DX202" s="27">
        <f t="shared" ca="1" si="408"/>
        <v>0</v>
      </c>
      <c r="DY202" s="27">
        <f t="shared" ca="1" si="408"/>
        <v>1</v>
      </c>
      <c r="DZ202" s="27">
        <f t="shared" ca="1" si="408"/>
        <v>0.5</v>
      </c>
      <c r="EA202" s="27">
        <f t="shared" ca="1" si="408"/>
        <v>500</v>
      </c>
      <c r="EB202" s="27">
        <f t="shared" ca="1" si="408"/>
        <v>500</v>
      </c>
      <c r="EC202" s="27">
        <f t="shared" ca="1" si="408"/>
        <v>1</v>
      </c>
      <c r="ED202" s="27">
        <f t="shared" ca="1" si="408"/>
        <v>0</v>
      </c>
      <c r="EE202" s="27">
        <f t="shared" ca="1" si="408"/>
        <v>1</v>
      </c>
      <c r="EF202" s="27">
        <f t="shared" ca="1" si="408"/>
        <v>1</v>
      </c>
      <c r="EG202" s="27">
        <f t="shared" ca="1" si="409"/>
        <v>0</v>
      </c>
      <c r="EH202" s="27" t="str">
        <f t="shared" ca="1" si="409"/>
        <v>-</v>
      </c>
      <c r="EI202" s="27" t="str">
        <f t="shared" ca="1" si="409"/>
        <v>-</v>
      </c>
      <c r="EJ202" s="27" t="str">
        <f t="shared" ca="1" si="409"/>
        <v>-</v>
      </c>
      <c r="EK202" s="27" t="str">
        <f t="shared" ca="1" si="409"/>
        <v>-</v>
      </c>
      <c r="EL202" s="27">
        <f t="shared" ca="1" si="409"/>
        <v>1</v>
      </c>
      <c r="EM202" s="27">
        <f t="shared" ca="1" si="409"/>
        <v>1</v>
      </c>
      <c r="EN202" s="27">
        <f t="shared" ca="1" si="409"/>
        <v>1</v>
      </c>
      <c r="EO202" s="27">
        <f t="shared" ca="1" si="409"/>
        <v>0</v>
      </c>
      <c r="EP202" s="27" t="str">
        <f t="shared" ca="1" si="409"/>
        <v>-</v>
      </c>
      <c r="EQ202" s="27" t="str">
        <f t="shared" ca="1" si="409"/>
        <v>-</v>
      </c>
      <c r="ER202" s="27">
        <f t="shared" ca="1" si="409"/>
        <v>0</v>
      </c>
      <c r="ES202" s="27">
        <f t="shared" ca="1" si="409"/>
        <v>0</v>
      </c>
      <c r="ET202" s="34">
        <v>0</v>
      </c>
    </row>
    <row r="203" spans="1:150" outlineLevel="3">
      <c r="A203" s="31">
        <f t="shared" si="376"/>
        <v>198</v>
      </c>
      <c r="B203" s="37">
        <f t="shared" ca="1" si="402"/>
        <v>182</v>
      </c>
      <c r="C203">
        <f t="shared" ca="1" si="387"/>
        <v>31</v>
      </c>
      <c r="D203" t="b">
        <v>1</v>
      </c>
      <c r="E203" t="b">
        <v>0</v>
      </c>
      <c r="F203" t="b">
        <v>1</v>
      </c>
      <c r="H203" s="3" t="str">
        <f ca="1">TEXT(IFERROR(VALUE(LEFT(OFFSET(H203,-1,0),3)),0)+1,"000")&amp;" sfw"&amp;TEXT($CS203,"0.00")&amp;"_sfd"&amp;TEXT($CT203,"+0.00;-0.00;00000;@")&amp;"_conc"&amp;TEXT($CU203,"+0.00;-0.00;00000;----")&amp;"_prlf"&amp;TEXT($CV203,"+0.00;-0.00;00000;----")&amp;"_era"&amp;TEXT($CW203,"+0.00;-0.00;00000;@")&amp;IF($CA203&lt;3,"_M-M","_Mat")&amp;IF($CF203=TRUE,"&amp;BBT","")&amp;IF($DX203&lt;&gt;0,"-mate EL","")&amp;IF($DM203," Aut","")&amp;IF($DN203," Win","")&amp;IF($DO203," Spr","")&amp;" Scan "&amp;$DP203&amp;" (F"&amp;3+IFERROR(1*$AP203,0)&amp;3+IFERROR(1*$AS203,0)&amp;"N"&amp;$AX203&amp;$AY203&amp;")"</f>
        <v>016 sfw0.96_sfd+2.30_conc+0.64_prlf+0.21_era+0.19_M-M Spr Scan 0 (F33N11)</v>
      </c>
      <c r="I203" s="13" t="str">
        <f ca="1">IF(MATCH(H203,H$5:H203,0)=(COUNTA(H$5:H203)),"-","Dup")</f>
        <v>-</v>
      </c>
      <c r="J203" s="27" t="str">
        <f t="shared" ca="1" si="377"/>
        <v>-</v>
      </c>
      <c r="K203" s="27" t="str">
        <f t="shared" ca="1" si="377"/>
        <v>-</v>
      </c>
      <c r="L203" s="27" t="str">
        <f t="shared" ca="1" si="410"/>
        <v>-</v>
      </c>
      <c r="M203" s="27" t="str">
        <f t="shared" ca="1" si="410"/>
        <v>-</v>
      </c>
      <c r="N203" s="27" t="str">
        <f t="shared" ca="1" si="410"/>
        <v>-</v>
      </c>
      <c r="O203" s="27" t="b">
        <f t="shared" ca="1" si="410"/>
        <v>1</v>
      </c>
      <c r="P203" s="27" t="b">
        <f t="shared" ca="1" si="410"/>
        <v>1</v>
      </c>
      <c r="Q203" s="27">
        <f t="shared" ca="1" si="403"/>
        <v>0</v>
      </c>
      <c r="R203" s="27">
        <f t="shared" ca="1" si="403"/>
        <v>0</v>
      </c>
      <c r="S203" s="27" t="str">
        <f t="shared" ca="1" si="403"/>
        <v>-</v>
      </c>
      <c r="T203" s="27" t="str">
        <f t="shared" ca="1" si="403"/>
        <v>-</v>
      </c>
      <c r="U203" s="27" t="str">
        <f t="shared" ca="1" si="403"/>
        <v>-</v>
      </c>
      <c r="V203" s="27">
        <f t="shared" ca="1" si="403"/>
        <v>1</v>
      </c>
      <c r="W203" s="27">
        <f t="shared" ca="1" si="403"/>
        <v>1</v>
      </c>
      <c r="X203" s="27" t="str">
        <f t="shared" ca="1" si="403"/>
        <v>-</v>
      </c>
      <c r="Y203" s="27" t="str">
        <f t="shared" ca="1" si="403"/>
        <v>-</v>
      </c>
      <c r="Z203" s="27" t="str">
        <f t="shared" ca="1" si="403"/>
        <v>-</v>
      </c>
      <c r="AA203" s="27" t="str">
        <f t="shared" ca="1" si="403"/>
        <v>-</v>
      </c>
      <c r="AB203" s="27" t="str">
        <f t="shared" ca="1" si="403"/>
        <v>-</v>
      </c>
      <c r="AC203" s="27">
        <f t="shared" ca="1" si="403"/>
        <v>1</v>
      </c>
      <c r="AD203" s="27" t="str">
        <f t="shared" ca="1" si="403"/>
        <v>-</v>
      </c>
      <c r="AE203" s="27" t="str">
        <f t="shared" ca="1" si="379"/>
        <v>-</v>
      </c>
      <c r="AF203" s="27" t="str">
        <f t="shared" ca="1" si="392"/>
        <v>-</v>
      </c>
      <c r="AG203" s="27" t="str">
        <f t="shared" ca="1" si="404"/>
        <v>-</v>
      </c>
      <c r="AH203" s="27" t="str">
        <f t="shared" ca="1" si="404"/>
        <v>-</v>
      </c>
      <c r="AI203" s="27" t="str">
        <f t="shared" ca="1" si="404"/>
        <v>-</v>
      </c>
      <c r="AJ203" s="27" t="str">
        <f t="shared" ca="1" si="404"/>
        <v>-</v>
      </c>
      <c r="AK203" s="27" t="str">
        <f t="shared" ca="1" si="404"/>
        <v>-</v>
      </c>
      <c r="AL203" s="27" t="str">
        <f t="shared" ca="1" si="404"/>
        <v>-</v>
      </c>
      <c r="AM203" s="27" t="str">
        <f t="shared" ca="1" si="404"/>
        <v>-</v>
      </c>
      <c r="AN203" s="27" t="str">
        <f t="shared" ca="1" si="404"/>
        <v>-</v>
      </c>
      <c r="AO203" s="27" t="str">
        <f t="shared" ca="1" si="404"/>
        <v>-</v>
      </c>
      <c r="AP203" s="27" t="str">
        <f t="shared" ca="1" si="404"/>
        <v>-</v>
      </c>
      <c r="AQ203" s="27" t="str">
        <f t="shared" ca="1" si="404"/>
        <v>-</v>
      </c>
      <c r="AR203" s="27" t="str">
        <f t="shared" ca="1" si="404"/>
        <v>-</v>
      </c>
      <c r="AS203" s="27" t="str">
        <f t="shared" ca="1" si="404"/>
        <v>-</v>
      </c>
      <c r="AT203" s="27" t="str">
        <f t="shared" ca="1" si="404"/>
        <v>-</v>
      </c>
      <c r="AU203" s="27" t="str">
        <f t="shared" ca="1" si="404"/>
        <v>-</v>
      </c>
      <c r="AV203" s="27" t="str">
        <f t="shared" ca="1" si="404"/>
        <v>-</v>
      </c>
      <c r="AW203" s="27" t="str">
        <f t="shared" ca="1" si="404"/>
        <v>-</v>
      </c>
      <c r="AX203" s="27">
        <f t="shared" ca="1" si="389"/>
        <v>1</v>
      </c>
      <c r="AY203" s="27">
        <f t="shared" ca="1" si="389"/>
        <v>1</v>
      </c>
      <c r="AZ203" s="27">
        <f t="shared" ca="1" si="389"/>
        <v>0</v>
      </c>
      <c r="BA203" s="27">
        <f t="shared" ca="1" si="405"/>
        <v>1</v>
      </c>
      <c r="BB203" s="27">
        <f t="shared" ca="1" si="405"/>
        <v>-1</v>
      </c>
      <c r="BC203" s="27" t="str">
        <f t="shared" ca="1" si="405"/>
        <v>-</v>
      </c>
      <c r="BD203" s="27" t="str">
        <f t="shared" ca="1" si="405"/>
        <v>-</v>
      </c>
      <c r="BE203" s="27" t="str">
        <f t="shared" ca="1" si="405"/>
        <v>-</v>
      </c>
      <c r="BF203" s="27" t="str">
        <f t="shared" ca="1" si="405"/>
        <v>-</v>
      </c>
      <c r="BG203" s="27" t="str">
        <f t="shared" ca="1" si="405"/>
        <v>-</v>
      </c>
      <c r="BH203" s="27">
        <f t="shared" ca="1" si="390"/>
        <v>0.3</v>
      </c>
      <c r="BI203" s="27">
        <f t="shared" ca="1" si="411"/>
        <v>0.7</v>
      </c>
      <c r="BJ203" s="27">
        <f t="shared" ca="1" si="411"/>
        <v>-0.2</v>
      </c>
      <c r="BK203" s="27">
        <f t="shared" ca="1" si="411"/>
        <v>1.4</v>
      </c>
      <c r="BL203" s="27" t="str">
        <f t="shared" ca="1" si="411"/>
        <v>-</v>
      </c>
      <c r="BM203" s="27" t="str">
        <f t="shared" ca="1" si="411"/>
        <v>-</v>
      </c>
      <c r="BN203" s="27">
        <f t="shared" ca="1" si="412"/>
        <v>0</v>
      </c>
      <c r="BO203" s="27">
        <f t="shared" ca="1" si="412"/>
        <v>0</v>
      </c>
      <c r="BP203" s="27">
        <f t="shared" ca="1" si="412"/>
        <v>0</v>
      </c>
      <c r="BQ203" s="27">
        <f t="shared" ca="1" si="412"/>
        <v>0</v>
      </c>
      <c r="BR203" s="27" t="str">
        <f t="shared" ca="1" si="412"/>
        <v>-</v>
      </c>
      <c r="BS203" s="27" t="str">
        <f t="shared" ca="1" si="412"/>
        <v>-</v>
      </c>
      <c r="BT203" s="27" t="str">
        <f t="shared" ca="1" si="412"/>
        <v>-</v>
      </c>
      <c r="BU203" s="27" t="str">
        <f t="shared" ca="1" si="412"/>
        <v>-</v>
      </c>
      <c r="BV203" s="27" t="str">
        <f t="shared" ca="1" si="412"/>
        <v>-</v>
      </c>
      <c r="BW203" s="27" t="str">
        <f t="shared" ca="1" si="413"/>
        <v>-</v>
      </c>
      <c r="BX203" s="27" t="str">
        <f t="shared" ca="1" si="413"/>
        <v>-</v>
      </c>
      <c r="BY203" s="27" t="str">
        <f t="shared" ca="1" si="413"/>
        <v>-</v>
      </c>
      <c r="BZ203" s="27" t="str">
        <f t="shared" ca="1" si="413"/>
        <v>-</v>
      </c>
      <c r="CA203" s="27">
        <f t="shared" ca="1" si="413"/>
        <v>2</v>
      </c>
      <c r="CB203" s="27" t="str">
        <f t="shared" ca="1" si="413"/>
        <v>-</v>
      </c>
      <c r="CC203" s="27" t="str">
        <f t="shared" ca="1" si="413"/>
        <v>-</v>
      </c>
      <c r="CD203" s="27" t="str">
        <f t="shared" ca="1" si="413"/>
        <v>-</v>
      </c>
      <c r="CE203" s="27" t="str">
        <f t="shared" ca="1" si="413"/>
        <v>-</v>
      </c>
      <c r="CF203" s="27" t="str">
        <f t="shared" ca="1" si="413"/>
        <v>-</v>
      </c>
      <c r="CG203" s="27" t="str">
        <f t="shared" ca="1" si="413"/>
        <v>-</v>
      </c>
      <c r="CH203" s="27">
        <f t="shared" ca="1" si="413"/>
        <v>0</v>
      </c>
      <c r="CI203" s="27" t="str">
        <f t="shared" ca="1" si="414"/>
        <v>-</v>
      </c>
      <c r="CJ203" s="27">
        <f t="shared" ca="1" si="414"/>
        <v>1</v>
      </c>
      <c r="CK203" s="27">
        <f t="shared" ca="1" si="414"/>
        <v>0</v>
      </c>
      <c r="CL203" s="27">
        <f t="shared" ca="1" si="414"/>
        <v>1</v>
      </c>
      <c r="CM203" s="27">
        <f t="shared" ca="1" si="414"/>
        <v>1</v>
      </c>
      <c r="CN203" s="27">
        <f t="shared" ca="1" si="414"/>
        <v>1</v>
      </c>
      <c r="CO203" s="27">
        <f t="shared" ca="1" si="414"/>
        <v>0</v>
      </c>
      <c r="CP203" s="27">
        <f t="shared" ca="1" si="414"/>
        <v>0</v>
      </c>
      <c r="CQ203" s="27">
        <f t="shared" ca="1" si="414"/>
        <v>0</v>
      </c>
      <c r="CR203" s="27">
        <f t="shared" ca="1" si="414"/>
        <v>-0.04</v>
      </c>
      <c r="CS203" s="27">
        <f t="shared" ca="1" si="415"/>
        <v>0.96</v>
      </c>
      <c r="CT203" s="26">
        <f>CT$13+0.5</f>
        <v>2.2999999999999998</v>
      </c>
      <c r="CU203" s="27">
        <f t="shared" ca="1" si="416"/>
        <v>0.64</v>
      </c>
      <c r="CV203" s="27">
        <f t="shared" ca="1" si="416"/>
        <v>0.21</v>
      </c>
      <c r="CW203" s="27">
        <f t="shared" ca="1" si="416"/>
        <v>0.19</v>
      </c>
      <c r="CX203" s="27">
        <f t="shared" ca="1" si="416"/>
        <v>0</v>
      </c>
      <c r="CY203" s="27">
        <f t="shared" ca="1" si="416"/>
        <v>1</v>
      </c>
      <c r="CZ203" s="27">
        <f t="shared" ca="1" si="416"/>
        <v>0</v>
      </c>
      <c r="DA203" s="27">
        <f t="shared" ca="1" si="416"/>
        <v>0</v>
      </c>
      <c r="DB203" s="27">
        <f t="shared" ca="1" si="416"/>
        <v>0</v>
      </c>
      <c r="DC203" s="27">
        <f t="shared" ca="1" si="406"/>
        <v>0</v>
      </c>
      <c r="DD203" s="27">
        <f t="shared" ca="1" si="406"/>
        <v>0</v>
      </c>
      <c r="DE203" s="27">
        <f t="shared" ca="1" si="406"/>
        <v>0</v>
      </c>
      <c r="DF203" s="27">
        <f t="shared" ca="1" si="406"/>
        <v>0</v>
      </c>
      <c r="DG203" s="27" t="str">
        <f t="shared" ca="1" si="406"/>
        <v>-</v>
      </c>
      <c r="DH203" s="27" t="str">
        <f t="shared" ca="1" si="406"/>
        <v>-</v>
      </c>
      <c r="DI203" s="27" t="str">
        <f t="shared" ca="1" si="406"/>
        <v>-</v>
      </c>
      <c r="DJ203" s="27" t="str">
        <f t="shared" ca="1" si="406"/>
        <v>-</v>
      </c>
      <c r="DK203" s="27" t="str">
        <f t="shared" ca="1" si="406"/>
        <v>-</v>
      </c>
      <c r="DL203" s="27" t="str">
        <f t="shared" ca="1" si="406"/>
        <v>-</v>
      </c>
      <c r="DM203" s="27" t="b">
        <f t="shared" ca="1" si="407"/>
        <v>0</v>
      </c>
      <c r="DN203" s="27" t="b">
        <f t="shared" ca="1" si="407"/>
        <v>0</v>
      </c>
      <c r="DO203" s="27" t="b">
        <f t="shared" ca="1" si="407"/>
        <v>1</v>
      </c>
      <c r="DP203" s="27">
        <f t="shared" ca="1" si="407"/>
        <v>0</v>
      </c>
      <c r="DQ203" s="27" t="str">
        <f t="shared" ca="1" si="407"/>
        <v>-</v>
      </c>
      <c r="DR203" s="27" t="b">
        <f t="shared" ca="1" si="407"/>
        <v>1</v>
      </c>
      <c r="DS203" s="27" t="str">
        <f t="shared" ca="1" si="407"/>
        <v>-</v>
      </c>
      <c r="DT203" s="27" t="str">
        <f t="shared" ca="1" si="407"/>
        <v>-</v>
      </c>
      <c r="DU203" s="27" t="str">
        <f t="shared" ca="1" si="407"/>
        <v>-</v>
      </c>
      <c r="DV203" s="27" t="b">
        <f t="shared" ca="1" si="408"/>
        <v>1</v>
      </c>
      <c r="DW203" s="27" t="str">
        <f t="shared" ca="1" si="408"/>
        <v>-</v>
      </c>
      <c r="DX203" s="27">
        <f t="shared" ca="1" si="408"/>
        <v>0</v>
      </c>
      <c r="DY203" s="27">
        <f t="shared" ca="1" si="408"/>
        <v>1</v>
      </c>
      <c r="DZ203" s="27">
        <f t="shared" ca="1" si="408"/>
        <v>0.5</v>
      </c>
      <c r="EA203" s="27">
        <f t="shared" ca="1" si="408"/>
        <v>500</v>
      </c>
      <c r="EB203" s="27">
        <f t="shared" ca="1" si="408"/>
        <v>500</v>
      </c>
      <c r="EC203" s="27">
        <f t="shared" ca="1" si="408"/>
        <v>1</v>
      </c>
      <c r="ED203" s="27">
        <f t="shared" ca="1" si="408"/>
        <v>0</v>
      </c>
      <c r="EE203" s="27">
        <f t="shared" ca="1" si="408"/>
        <v>1</v>
      </c>
      <c r="EF203" s="27">
        <f t="shared" ca="1" si="408"/>
        <v>1</v>
      </c>
      <c r="EG203" s="27">
        <f t="shared" ca="1" si="409"/>
        <v>0</v>
      </c>
      <c r="EH203" s="27" t="str">
        <f t="shared" ca="1" si="409"/>
        <v>-</v>
      </c>
      <c r="EI203" s="27" t="str">
        <f t="shared" ca="1" si="409"/>
        <v>-</v>
      </c>
      <c r="EJ203" s="27" t="str">
        <f t="shared" ca="1" si="409"/>
        <v>-</v>
      </c>
      <c r="EK203" s="27" t="str">
        <f t="shared" ca="1" si="409"/>
        <v>-</v>
      </c>
      <c r="EL203" s="27">
        <f t="shared" ca="1" si="409"/>
        <v>1</v>
      </c>
      <c r="EM203" s="27">
        <f t="shared" ca="1" si="409"/>
        <v>1</v>
      </c>
      <c r="EN203" s="27">
        <f t="shared" ca="1" si="409"/>
        <v>1</v>
      </c>
      <c r="EO203" s="27">
        <f t="shared" ca="1" si="409"/>
        <v>0</v>
      </c>
      <c r="EP203" s="27" t="str">
        <f t="shared" ca="1" si="409"/>
        <v>-</v>
      </c>
      <c r="EQ203" s="27" t="str">
        <f t="shared" ca="1" si="409"/>
        <v>-</v>
      </c>
      <c r="ER203" s="27">
        <f t="shared" ca="1" si="409"/>
        <v>0</v>
      </c>
      <c r="ES203" s="27">
        <f t="shared" ca="1" si="409"/>
        <v>0</v>
      </c>
      <c r="ET203" s="34">
        <v>0</v>
      </c>
    </row>
    <row r="204" spans="1:150" outlineLevel="3">
      <c r="A204" s="31">
        <f t="shared" si="376"/>
        <v>199</v>
      </c>
      <c r="B204" s="37">
        <f t="shared" ca="1" si="402"/>
        <v>182</v>
      </c>
      <c r="C204">
        <f t="shared" ca="1" si="387"/>
        <v>31</v>
      </c>
      <c r="D204" t="b">
        <v>1</v>
      </c>
      <c r="E204" t="b">
        <v>0</v>
      </c>
      <c r="F204" t="b">
        <v>1</v>
      </c>
      <c r="H204" s="3" t="str">
        <f ca="1">TEXT(IFERROR(VALUE(LEFT(OFFSET(H204,-1,0),3)),0)+1,"000")&amp;" sfw"&amp;TEXT($CS204,"0.00")&amp;"_sfd"&amp;TEXT($CT204,"+0.00;-0.00;00000;@")&amp;"_conc"&amp;TEXT($CU204,"+0.00;-0.00;00000;----")&amp;"_prlf"&amp;TEXT($CV204,"+0.00;-0.00;00000;----")&amp;"_era"&amp;TEXT($CW204,"+0.00;-0.00;00000;@")&amp;IF($CA204&lt;3,"_M-M","_Mat")&amp;IF($CF204=TRUE,"&amp;BBT","")&amp;IF($DX204&lt;&gt;0,"-mate EL","")&amp;IF($DM204," Aut","")&amp;IF($DN204," Win","")&amp;IF($DO204," Spr","")&amp;" Scan "&amp;$DP204&amp;" (F"&amp;3+IFERROR(1*$AP204,0)&amp;3+IFERROR(1*$AS204,0)&amp;"N"&amp;$AX204&amp;$AY204&amp;")"</f>
        <v>017 sfw0.96_sfd+2.80_conc+0.64_prlf+0.21_era+0.19_M-M Spr Scan 0 (F33N11)</v>
      </c>
      <c r="I204" s="13" t="str">
        <f ca="1">IF(MATCH(H204,H$5:H204,0)=(COUNTA(H$5:H204)),"-","Dup")</f>
        <v>-</v>
      </c>
      <c r="J204" s="27" t="str">
        <f t="shared" ca="1" si="377"/>
        <v>-</v>
      </c>
      <c r="K204" s="27" t="str">
        <f t="shared" ca="1" si="377"/>
        <v>-</v>
      </c>
      <c r="L204" s="27" t="str">
        <f t="shared" ca="1" si="410"/>
        <v>-</v>
      </c>
      <c r="M204" s="27" t="str">
        <f t="shared" ca="1" si="410"/>
        <v>-</v>
      </c>
      <c r="N204" s="27" t="str">
        <f t="shared" ca="1" si="410"/>
        <v>-</v>
      </c>
      <c r="O204" s="27" t="b">
        <f t="shared" ca="1" si="410"/>
        <v>1</v>
      </c>
      <c r="P204" s="27" t="b">
        <f t="shared" ca="1" si="410"/>
        <v>1</v>
      </c>
      <c r="Q204" s="27">
        <f t="shared" ca="1" si="403"/>
        <v>0</v>
      </c>
      <c r="R204" s="27">
        <f t="shared" ca="1" si="403"/>
        <v>0</v>
      </c>
      <c r="S204" s="27" t="str">
        <f t="shared" ca="1" si="403"/>
        <v>-</v>
      </c>
      <c r="T204" s="27" t="str">
        <f t="shared" ca="1" si="403"/>
        <v>-</v>
      </c>
      <c r="U204" s="27" t="str">
        <f t="shared" ca="1" si="403"/>
        <v>-</v>
      </c>
      <c r="V204" s="27">
        <f t="shared" ca="1" si="403"/>
        <v>1</v>
      </c>
      <c r="W204" s="27">
        <f t="shared" ca="1" si="403"/>
        <v>1</v>
      </c>
      <c r="X204" s="27" t="str">
        <f t="shared" ca="1" si="403"/>
        <v>-</v>
      </c>
      <c r="Y204" s="27" t="str">
        <f t="shared" ca="1" si="403"/>
        <v>-</v>
      </c>
      <c r="Z204" s="27" t="str">
        <f t="shared" ca="1" si="403"/>
        <v>-</v>
      </c>
      <c r="AA204" s="27" t="str">
        <f t="shared" ca="1" si="403"/>
        <v>-</v>
      </c>
      <c r="AB204" s="27" t="str">
        <f t="shared" ca="1" si="403"/>
        <v>-</v>
      </c>
      <c r="AC204" s="27">
        <f t="shared" ca="1" si="403"/>
        <v>1</v>
      </c>
      <c r="AD204" s="27" t="str">
        <f t="shared" ca="1" si="403"/>
        <v>-</v>
      </c>
      <c r="AE204" s="27" t="str">
        <f t="shared" ca="1" si="379"/>
        <v>-</v>
      </c>
      <c r="AF204" s="27" t="str">
        <f t="shared" ca="1" si="392"/>
        <v>-</v>
      </c>
      <c r="AG204" s="27" t="str">
        <f t="shared" ca="1" si="404"/>
        <v>-</v>
      </c>
      <c r="AH204" s="27" t="str">
        <f t="shared" ca="1" si="404"/>
        <v>-</v>
      </c>
      <c r="AI204" s="27" t="str">
        <f t="shared" ca="1" si="404"/>
        <v>-</v>
      </c>
      <c r="AJ204" s="27" t="str">
        <f t="shared" ca="1" si="404"/>
        <v>-</v>
      </c>
      <c r="AK204" s="27" t="str">
        <f t="shared" ca="1" si="404"/>
        <v>-</v>
      </c>
      <c r="AL204" s="27" t="str">
        <f t="shared" ca="1" si="404"/>
        <v>-</v>
      </c>
      <c r="AM204" s="27" t="str">
        <f t="shared" ca="1" si="404"/>
        <v>-</v>
      </c>
      <c r="AN204" s="27" t="str">
        <f t="shared" ca="1" si="404"/>
        <v>-</v>
      </c>
      <c r="AO204" s="27" t="str">
        <f t="shared" ca="1" si="404"/>
        <v>-</v>
      </c>
      <c r="AP204" s="27" t="str">
        <f t="shared" ca="1" si="404"/>
        <v>-</v>
      </c>
      <c r="AQ204" s="27" t="str">
        <f t="shared" ca="1" si="404"/>
        <v>-</v>
      </c>
      <c r="AR204" s="27" t="str">
        <f t="shared" ca="1" si="404"/>
        <v>-</v>
      </c>
      <c r="AS204" s="27" t="str">
        <f t="shared" ca="1" si="404"/>
        <v>-</v>
      </c>
      <c r="AT204" s="27" t="str">
        <f t="shared" ca="1" si="404"/>
        <v>-</v>
      </c>
      <c r="AU204" s="27" t="str">
        <f t="shared" ca="1" si="404"/>
        <v>-</v>
      </c>
      <c r="AV204" s="27" t="str">
        <f t="shared" ca="1" si="404"/>
        <v>-</v>
      </c>
      <c r="AW204" s="27" t="str">
        <f t="shared" ca="1" si="404"/>
        <v>-</v>
      </c>
      <c r="AX204" s="27">
        <f t="shared" ca="1" si="389"/>
        <v>1</v>
      </c>
      <c r="AY204" s="27">
        <f t="shared" ca="1" si="389"/>
        <v>1</v>
      </c>
      <c r="AZ204" s="27">
        <f t="shared" ca="1" si="389"/>
        <v>0</v>
      </c>
      <c r="BA204" s="27">
        <f t="shared" ca="1" si="405"/>
        <v>1</v>
      </c>
      <c r="BB204" s="27">
        <f t="shared" ca="1" si="405"/>
        <v>-1</v>
      </c>
      <c r="BC204" s="27" t="str">
        <f t="shared" ca="1" si="405"/>
        <v>-</v>
      </c>
      <c r="BD204" s="27" t="str">
        <f t="shared" ca="1" si="405"/>
        <v>-</v>
      </c>
      <c r="BE204" s="27" t="str">
        <f t="shared" ca="1" si="405"/>
        <v>-</v>
      </c>
      <c r="BF204" s="27" t="str">
        <f t="shared" ca="1" si="405"/>
        <v>-</v>
      </c>
      <c r="BG204" s="27" t="str">
        <f t="shared" ca="1" si="405"/>
        <v>-</v>
      </c>
      <c r="BH204" s="27">
        <f t="shared" ca="1" si="390"/>
        <v>0.3</v>
      </c>
      <c r="BI204" s="27">
        <f t="shared" ca="1" si="411"/>
        <v>0.7</v>
      </c>
      <c r="BJ204" s="27">
        <f t="shared" ca="1" si="411"/>
        <v>-0.2</v>
      </c>
      <c r="BK204" s="27">
        <f t="shared" ca="1" si="411"/>
        <v>1.4</v>
      </c>
      <c r="BL204" s="27" t="str">
        <f t="shared" ca="1" si="411"/>
        <v>-</v>
      </c>
      <c r="BM204" s="27" t="str">
        <f t="shared" ca="1" si="411"/>
        <v>-</v>
      </c>
      <c r="BN204" s="27">
        <f t="shared" ca="1" si="412"/>
        <v>0</v>
      </c>
      <c r="BO204" s="27">
        <f t="shared" ca="1" si="412"/>
        <v>0</v>
      </c>
      <c r="BP204" s="27">
        <f t="shared" ca="1" si="412"/>
        <v>0</v>
      </c>
      <c r="BQ204" s="27">
        <f t="shared" ca="1" si="412"/>
        <v>0</v>
      </c>
      <c r="BR204" s="27" t="str">
        <f t="shared" ca="1" si="412"/>
        <v>-</v>
      </c>
      <c r="BS204" s="27" t="str">
        <f t="shared" ca="1" si="412"/>
        <v>-</v>
      </c>
      <c r="BT204" s="27" t="str">
        <f t="shared" ca="1" si="412"/>
        <v>-</v>
      </c>
      <c r="BU204" s="27" t="str">
        <f t="shared" ca="1" si="412"/>
        <v>-</v>
      </c>
      <c r="BV204" s="27" t="str">
        <f t="shared" ca="1" si="412"/>
        <v>-</v>
      </c>
      <c r="BW204" s="27" t="str">
        <f t="shared" ca="1" si="413"/>
        <v>-</v>
      </c>
      <c r="BX204" s="27" t="str">
        <f t="shared" ca="1" si="413"/>
        <v>-</v>
      </c>
      <c r="BY204" s="27" t="str">
        <f t="shared" ca="1" si="413"/>
        <v>-</v>
      </c>
      <c r="BZ204" s="27" t="str">
        <f t="shared" ca="1" si="413"/>
        <v>-</v>
      </c>
      <c r="CA204" s="27">
        <f t="shared" ca="1" si="413"/>
        <v>2</v>
      </c>
      <c r="CB204" s="27" t="str">
        <f t="shared" ca="1" si="413"/>
        <v>-</v>
      </c>
      <c r="CC204" s="27" t="str">
        <f t="shared" ca="1" si="413"/>
        <v>-</v>
      </c>
      <c r="CD204" s="27" t="str">
        <f t="shared" ca="1" si="413"/>
        <v>-</v>
      </c>
      <c r="CE204" s="27" t="str">
        <f t="shared" ca="1" si="413"/>
        <v>-</v>
      </c>
      <c r="CF204" s="27" t="str">
        <f t="shared" ca="1" si="413"/>
        <v>-</v>
      </c>
      <c r="CG204" s="27" t="str">
        <f t="shared" ca="1" si="413"/>
        <v>-</v>
      </c>
      <c r="CH204" s="27">
        <f t="shared" ca="1" si="413"/>
        <v>0</v>
      </c>
      <c r="CI204" s="27" t="str">
        <f t="shared" ca="1" si="414"/>
        <v>-</v>
      </c>
      <c r="CJ204" s="27">
        <f t="shared" ca="1" si="414"/>
        <v>1</v>
      </c>
      <c r="CK204" s="27">
        <f t="shared" ca="1" si="414"/>
        <v>0</v>
      </c>
      <c r="CL204" s="27">
        <f t="shared" ca="1" si="414"/>
        <v>1</v>
      </c>
      <c r="CM204" s="27">
        <f t="shared" ca="1" si="414"/>
        <v>1</v>
      </c>
      <c r="CN204" s="27">
        <f t="shared" ca="1" si="414"/>
        <v>1</v>
      </c>
      <c r="CO204" s="27">
        <f t="shared" ca="1" si="414"/>
        <v>0</v>
      </c>
      <c r="CP204" s="27">
        <f t="shared" ca="1" si="414"/>
        <v>0</v>
      </c>
      <c r="CQ204" s="27">
        <f t="shared" ca="1" si="414"/>
        <v>0</v>
      </c>
      <c r="CR204" s="27">
        <f t="shared" ca="1" si="414"/>
        <v>-0.04</v>
      </c>
      <c r="CS204" s="27">
        <f t="shared" ca="1" si="415"/>
        <v>0.96</v>
      </c>
      <c r="CT204" s="26">
        <f>CT$13+1</f>
        <v>2.8</v>
      </c>
      <c r="CU204" s="27">
        <f t="shared" ca="1" si="416"/>
        <v>0.64</v>
      </c>
      <c r="CV204" s="27">
        <f t="shared" ca="1" si="416"/>
        <v>0.21</v>
      </c>
      <c r="CW204" s="27">
        <f t="shared" ca="1" si="416"/>
        <v>0.19</v>
      </c>
      <c r="CX204" s="27">
        <f t="shared" ca="1" si="416"/>
        <v>0</v>
      </c>
      <c r="CY204" s="27">
        <f t="shared" ca="1" si="416"/>
        <v>1</v>
      </c>
      <c r="CZ204" s="27">
        <f t="shared" ca="1" si="416"/>
        <v>0</v>
      </c>
      <c r="DA204" s="27">
        <f t="shared" ca="1" si="416"/>
        <v>0</v>
      </c>
      <c r="DB204" s="27">
        <f t="shared" ca="1" si="416"/>
        <v>0</v>
      </c>
      <c r="DC204" s="27">
        <f t="shared" ca="1" si="406"/>
        <v>0</v>
      </c>
      <c r="DD204" s="27">
        <f t="shared" ca="1" si="406"/>
        <v>0</v>
      </c>
      <c r="DE204" s="27">
        <f t="shared" ca="1" si="406"/>
        <v>0</v>
      </c>
      <c r="DF204" s="27">
        <f t="shared" ca="1" si="406"/>
        <v>0</v>
      </c>
      <c r="DG204" s="27" t="str">
        <f t="shared" ca="1" si="406"/>
        <v>-</v>
      </c>
      <c r="DH204" s="27" t="str">
        <f t="shared" ca="1" si="406"/>
        <v>-</v>
      </c>
      <c r="DI204" s="27" t="str">
        <f t="shared" ca="1" si="406"/>
        <v>-</v>
      </c>
      <c r="DJ204" s="27" t="str">
        <f t="shared" ca="1" si="406"/>
        <v>-</v>
      </c>
      <c r="DK204" s="27" t="str">
        <f t="shared" ca="1" si="406"/>
        <v>-</v>
      </c>
      <c r="DL204" s="27" t="str">
        <f t="shared" ca="1" si="406"/>
        <v>-</v>
      </c>
      <c r="DM204" s="27" t="b">
        <f t="shared" ca="1" si="407"/>
        <v>0</v>
      </c>
      <c r="DN204" s="27" t="b">
        <f t="shared" ca="1" si="407"/>
        <v>0</v>
      </c>
      <c r="DO204" s="27" t="b">
        <f t="shared" ca="1" si="407"/>
        <v>1</v>
      </c>
      <c r="DP204" s="27">
        <f t="shared" ca="1" si="407"/>
        <v>0</v>
      </c>
      <c r="DQ204" s="27" t="str">
        <f t="shared" ca="1" si="407"/>
        <v>-</v>
      </c>
      <c r="DR204" s="27" t="b">
        <f t="shared" ca="1" si="407"/>
        <v>1</v>
      </c>
      <c r="DS204" s="27" t="str">
        <f t="shared" ca="1" si="407"/>
        <v>-</v>
      </c>
      <c r="DT204" s="27" t="str">
        <f t="shared" ca="1" si="407"/>
        <v>-</v>
      </c>
      <c r="DU204" s="27" t="str">
        <f t="shared" ca="1" si="407"/>
        <v>-</v>
      </c>
      <c r="DV204" s="27" t="b">
        <f t="shared" ca="1" si="408"/>
        <v>1</v>
      </c>
      <c r="DW204" s="27" t="str">
        <f t="shared" ca="1" si="408"/>
        <v>-</v>
      </c>
      <c r="DX204" s="27">
        <f t="shared" ca="1" si="408"/>
        <v>0</v>
      </c>
      <c r="DY204" s="27">
        <f t="shared" ca="1" si="408"/>
        <v>1</v>
      </c>
      <c r="DZ204" s="27">
        <f t="shared" ca="1" si="408"/>
        <v>0.5</v>
      </c>
      <c r="EA204" s="27">
        <f t="shared" ca="1" si="408"/>
        <v>500</v>
      </c>
      <c r="EB204" s="27">
        <f t="shared" ca="1" si="408"/>
        <v>500</v>
      </c>
      <c r="EC204" s="27">
        <f t="shared" ca="1" si="408"/>
        <v>1</v>
      </c>
      <c r="ED204" s="27">
        <f t="shared" ca="1" si="408"/>
        <v>0</v>
      </c>
      <c r="EE204" s="27">
        <f t="shared" ca="1" si="408"/>
        <v>1</v>
      </c>
      <c r="EF204" s="27">
        <f t="shared" ca="1" si="408"/>
        <v>1</v>
      </c>
      <c r="EG204" s="27">
        <f t="shared" ca="1" si="409"/>
        <v>0</v>
      </c>
      <c r="EH204" s="27" t="str">
        <f t="shared" ca="1" si="409"/>
        <v>-</v>
      </c>
      <c r="EI204" s="27" t="str">
        <f t="shared" ca="1" si="409"/>
        <v>-</v>
      </c>
      <c r="EJ204" s="27" t="str">
        <f t="shared" ca="1" si="409"/>
        <v>-</v>
      </c>
      <c r="EK204" s="27" t="str">
        <f t="shared" ca="1" si="409"/>
        <v>-</v>
      </c>
      <c r="EL204" s="27">
        <f t="shared" ca="1" si="409"/>
        <v>1</v>
      </c>
      <c r="EM204" s="27">
        <f t="shared" ca="1" si="409"/>
        <v>1</v>
      </c>
      <c r="EN204" s="27">
        <f t="shared" ca="1" si="409"/>
        <v>1</v>
      </c>
      <c r="EO204" s="27">
        <f t="shared" ca="1" si="409"/>
        <v>0</v>
      </c>
      <c r="EP204" s="27" t="str">
        <f t="shared" ca="1" si="409"/>
        <v>-</v>
      </c>
      <c r="EQ204" s="27" t="str">
        <f t="shared" ca="1" si="409"/>
        <v>-</v>
      </c>
      <c r="ER204" s="27">
        <f t="shared" ca="1" si="409"/>
        <v>0</v>
      </c>
      <c r="ES204" s="27">
        <f t="shared" ca="1" si="409"/>
        <v>0</v>
      </c>
      <c r="ET204" s="34">
        <v>0</v>
      </c>
    </row>
    <row r="205" spans="1:150" outlineLevel="3">
      <c r="A205" s="31">
        <f t="shared" si="376"/>
        <v>200</v>
      </c>
      <c r="B205" s="37">
        <f t="shared" ca="1" si="402"/>
        <v>182</v>
      </c>
      <c r="C205">
        <f t="shared" ca="1" si="387"/>
        <v>31</v>
      </c>
      <c r="D205" t="b">
        <v>1</v>
      </c>
      <c r="E205" t="b">
        <v>0</v>
      </c>
      <c r="F205" t="b">
        <v>1</v>
      </c>
      <c r="H205" s="3" t="str">
        <f ca="1">TEXT(IFERROR(VALUE(LEFT(OFFSET(H205,-1,0),3)),0)+1,"000")&amp;" sfw"&amp;TEXT($CS205,"0.00")&amp;"_sfd"&amp;TEXT($CT205,"+0.00;-0.00;00000;@")&amp;"_conc"&amp;TEXT($CU205,"+0.00;-0.00;00000;----")&amp;"_prlf"&amp;TEXT($CV205,"+0.00;-0.00;00000;----")&amp;"_era"&amp;TEXT($CW205,"+0.00;-0.00;00000;@")&amp;IF($CA205&lt;3,"_M-M","_Mat")&amp;IF($CF205=TRUE,"&amp;BBT","")&amp;IF($DX205&lt;&gt;0,"-mate EL","")&amp;IF($DM205," Aut","")&amp;IF($DN205," Win","")&amp;IF($DO205," Spr","")&amp;" Scan "&amp;$DP205&amp;" (F"&amp;3+IFERROR(1*$AP205,0)&amp;3+IFERROR(1*$AS205,0)&amp;"N"&amp;$AX205&amp;$AY205&amp;")"</f>
        <v>018 sfw0.96_sfd+3.30_conc+0.64_prlf+0.21_era+0.19_M-M Spr Scan 0 (F33N11)</v>
      </c>
      <c r="I205" s="13" t="str">
        <f ca="1">IF(MATCH(H205,H$5:H205,0)=(COUNTA(H$5:H205)),"-","Dup")</f>
        <v>-</v>
      </c>
      <c r="J205" s="27" t="str">
        <f t="shared" ca="1" si="377"/>
        <v>-</v>
      </c>
      <c r="K205" s="27" t="str">
        <f t="shared" ca="1" si="377"/>
        <v>-</v>
      </c>
      <c r="L205" s="27" t="str">
        <f t="shared" ca="1" si="410"/>
        <v>-</v>
      </c>
      <c r="M205" s="27" t="str">
        <f t="shared" ca="1" si="410"/>
        <v>-</v>
      </c>
      <c r="N205" s="27" t="str">
        <f t="shared" ca="1" si="410"/>
        <v>-</v>
      </c>
      <c r="O205" s="27" t="b">
        <f t="shared" ca="1" si="410"/>
        <v>1</v>
      </c>
      <c r="P205" s="27" t="b">
        <f t="shared" ca="1" si="410"/>
        <v>1</v>
      </c>
      <c r="Q205" s="27">
        <f t="shared" ca="1" si="403"/>
        <v>0</v>
      </c>
      <c r="R205" s="27">
        <f t="shared" ca="1" si="403"/>
        <v>0</v>
      </c>
      <c r="S205" s="27" t="str">
        <f t="shared" ca="1" si="403"/>
        <v>-</v>
      </c>
      <c r="T205" s="27" t="str">
        <f t="shared" ca="1" si="403"/>
        <v>-</v>
      </c>
      <c r="U205" s="27" t="str">
        <f t="shared" ca="1" si="403"/>
        <v>-</v>
      </c>
      <c r="V205" s="27">
        <f t="shared" ca="1" si="403"/>
        <v>1</v>
      </c>
      <c r="W205" s="27">
        <f t="shared" ca="1" si="403"/>
        <v>1</v>
      </c>
      <c r="X205" s="27" t="str">
        <f t="shared" ca="1" si="403"/>
        <v>-</v>
      </c>
      <c r="Y205" s="27" t="str">
        <f t="shared" ca="1" si="403"/>
        <v>-</v>
      </c>
      <c r="Z205" s="27" t="str">
        <f t="shared" ca="1" si="403"/>
        <v>-</v>
      </c>
      <c r="AA205" s="27" t="str">
        <f t="shared" ca="1" si="403"/>
        <v>-</v>
      </c>
      <c r="AB205" s="27" t="str">
        <f t="shared" ca="1" si="403"/>
        <v>-</v>
      </c>
      <c r="AC205" s="27">
        <f t="shared" ca="1" si="403"/>
        <v>1</v>
      </c>
      <c r="AD205" s="27" t="str">
        <f t="shared" ca="1" si="403"/>
        <v>-</v>
      </c>
      <c r="AE205" s="27" t="str">
        <f t="shared" ca="1" si="379"/>
        <v>-</v>
      </c>
      <c r="AF205" s="27" t="str">
        <f t="shared" ca="1" si="392"/>
        <v>-</v>
      </c>
      <c r="AG205" s="27" t="str">
        <f t="shared" ca="1" si="404"/>
        <v>-</v>
      </c>
      <c r="AH205" s="27" t="str">
        <f t="shared" ca="1" si="404"/>
        <v>-</v>
      </c>
      <c r="AI205" s="27" t="str">
        <f t="shared" ca="1" si="404"/>
        <v>-</v>
      </c>
      <c r="AJ205" s="27" t="str">
        <f t="shared" ca="1" si="404"/>
        <v>-</v>
      </c>
      <c r="AK205" s="27" t="str">
        <f t="shared" ca="1" si="404"/>
        <v>-</v>
      </c>
      <c r="AL205" s="27" t="str">
        <f t="shared" ca="1" si="404"/>
        <v>-</v>
      </c>
      <c r="AM205" s="27" t="str">
        <f t="shared" ca="1" si="404"/>
        <v>-</v>
      </c>
      <c r="AN205" s="27" t="str">
        <f t="shared" ca="1" si="404"/>
        <v>-</v>
      </c>
      <c r="AO205" s="27" t="str">
        <f t="shared" ca="1" si="404"/>
        <v>-</v>
      </c>
      <c r="AP205" s="27" t="str">
        <f t="shared" ca="1" si="404"/>
        <v>-</v>
      </c>
      <c r="AQ205" s="27" t="str">
        <f t="shared" ca="1" si="404"/>
        <v>-</v>
      </c>
      <c r="AR205" s="27" t="str">
        <f t="shared" ca="1" si="404"/>
        <v>-</v>
      </c>
      <c r="AS205" s="27" t="str">
        <f t="shared" ca="1" si="404"/>
        <v>-</v>
      </c>
      <c r="AT205" s="27" t="str">
        <f t="shared" ca="1" si="404"/>
        <v>-</v>
      </c>
      <c r="AU205" s="27" t="str">
        <f t="shared" ca="1" si="404"/>
        <v>-</v>
      </c>
      <c r="AV205" s="27" t="str">
        <f t="shared" ca="1" si="404"/>
        <v>-</v>
      </c>
      <c r="AW205" s="27" t="str">
        <f t="shared" ca="1" si="404"/>
        <v>-</v>
      </c>
      <c r="AX205" s="27">
        <f t="shared" ca="1" si="389"/>
        <v>1</v>
      </c>
      <c r="AY205" s="27">
        <f t="shared" ca="1" si="389"/>
        <v>1</v>
      </c>
      <c r="AZ205" s="27">
        <f t="shared" ca="1" si="389"/>
        <v>0</v>
      </c>
      <c r="BA205" s="27">
        <f t="shared" ca="1" si="405"/>
        <v>1</v>
      </c>
      <c r="BB205" s="27">
        <f t="shared" ca="1" si="405"/>
        <v>-1</v>
      </c>
      <c r="BC205" s="27" t="str">
        <f t="shared" ca="1" si="405"/>
        <v>-</v>
      </c>
      <c r="BD205" s="27" t="str">
        <f t="shared" ca="1" si="405"/>
        <v>-</v>
      </c>
      <c r="BE205" s="27" t="str">
        <f t="shared" ca="1" si="405"/>
        <v>-</v>
      </c>
      <c r="BF205" s="27" t="str">
        <f t="shared" ca="1" si="405"/>
        <v>-</v>
      </c>
      <c r="BG205" s="27" t="str">
        <f t="shared" ca="1" si="405"/>
        <v>-</v>
      </c>
      <c r="BH205" s="27">
        <f t="shared" ca="1" si="390"/>
        <v>0.3</v>
      </c>
      <c r="BI205" s="27">
        <f t="shared" ca="1" si="411"/>
        <v>0.7</v>
      </c>
      <c r="BJ205" s="27">
        <f t="shared" ca="1" si="411"/>
        <v>-0.2</v>
      </c>
      <c r="BK205" s="27">
        <f t="shared" ca="1" si="411"/>
        <v>1.4</v>
      </c>
      <c r="BL205" s="27" t="str">
        <f t="shared" ca="1" si="411"/>
        <v>-</v>
      </c>
      <c r="BM205" s="27" t="str">
        <f t="shared" ca="1" si="411"/>
        <v>-</v>
      </c>
      <c r="BN205" s="27">
        <f t="shared" ca="1" si="412"/>
        <v>0</v>
      </c>
      <c r="BO205" s="27">
        <f t="shared" ca="1" si="412"/>
        <v>0</v>
      </c>
      <c r="BP205" s="27">
        <f t="shared" ca="1" si="412"/>
        <v>0</v>
      </c>
      <c r="BQ205" s="27">
        <f t="shared" ca="1" si="412"/>
        <v>0</v>
      </c>
      <c r="BR205" s="27" t="str">
        <f t="shared" ca="1" si="412"/>
        <v>-</v>
      </c>
      <c r="BS205" s="27" t="str">
        <f t="shared" ca="1" si="412"/>
        <v>-</v>
      </c>
      <c r="BT205" s="27" t="str">
        <f t="shared" ca="1" si="412"/>
        <v>-</v>
      </c>
      <c r="BU205" s="27" t="str">
        <f t="shared" ca="1" si="412"/>
        <v>-</v>
      </c>
      <c r="BV205" s="27" t="str">
        <f t="shared" ca="1" si="412"/>
        <v>-</v>
      </c>
      <c r="BW205" s="27" t="str">
        <f t="shared" ca="1" si="413"/>
        <v>-</v>
      </c>
      <c r="BX205" s="27" t="str">
        <f t="shared" ca="1" si="413"/>
        <v>-</v>
      </c>
      <c r="BY205" s="27" t="str">
        <f t="shared" ca="1" si="413"/>
        <v>-</v>
      </c>
      <c r="BZ205" s="27" t="str">
        <f t="shared" ca="1" si="413"/>
        <v>-</v>
      </c>
      <c r="CA205" s="27">
        <f t="shared" ca="1" si="413"/>
        <v>2</v>
      </c>
      <c r="CB205" s="27" t="str">
        <f t="shared" ca="1" si="413"/>
        <v>-</v>
      </c>
      <c r="CC205" s="27" t="str">
        <f t="shared" ca="1" si="413"/>
        <v>-</v>
      </c>
      <c r="CD205" s="27" t="str">
        <f t="shared" ca="1" si="413"/>
        <v>-</v>
      </c>
      <c r="CE205" s="27" t="str">
        <f t="shared" ca="1" si="413"/>
        <v>-</v>
      </c>
      <c r="CF205" s="27" t="str">
        <f t="shared" ca="1" si="413"/>
        <v>-</v>
      </c>
      <c r="CG205" s="27" t="str">
        <f t="shared" ca="1" si="413"/>
        <v>-</v>
      </c>
      <c r="CH205" s="27">
        <f t="shared" ca="1" si="413"/>
        <v>0</v>
      </c>
      <c r="CI205" s="27" t="str">
        <f t="shared" ca="1" si="414"/>
        <v>-</v>
      </c>
      <c r="CJ205" s="27">
        <f t="shared" ca="1" si="414"/>
        <v>1</v>
      </c>
      <c r="CK205" s="27">
        <f t="shared" ca="1" si="414"/>
        <v>0</v>
      </c>
      <c r="CL205" s="27">
        <f t="shared" ca="1" si="414"/>
        <v>1</v>
      </c>
      <c r="CM205" s="27">
        <f t="shared" ca="1" si="414"/>
        <v>1</v>
      </c>
      <c r="CN205" s="27">
        <f t="shared" ca="1" si="414"/>
        <v>1</v>
      </c>
      <c r="CO205" s="27">
        <f t="shared" ca="1" si="414"/>
        <v>0</v>
      </c>
      <c r="CP205" s="27">
        <f t="shared" ca="1" si="414"/>
        <v>0</v>
      </c>
      <c r="CQ205" s="27">
        <f t="shared" ca="1" si="414"/>
        <v>0</v>
      </c>
      <c r="CR205" s="27">
        <f t="shared" ca="1" si="414"/>
        <v>-0.04</v>
      </c>
      <c r="CS205" s="27">
        <f t="shared" ca="1" si="415"/>
        <v>0.96</v>
      </c>
      <c r="CT205" s="26">
        <f>CT$13+1.5</f>
        <v>3.3</v>
      </c>
      <c r="CU205" s="27">
        <f t="shared" ca="1" si="416"/>
        <v>0.64</v>
      </c>
      <c r="CV205" s="27">
        <f t="shared" ca="1" si="416"/>
        <v>0.21</v>
      </c>
      <c r="CW205" s="27">
        <f t="shared" ca="1" si="416"/>
        <v>0.19</v>
      </c>
      <c r="CX205" s="27">
        <f t="shared" ca="1" si="416"/>
        <v>0</v>
      </c>
      <c r="CY205" s="27">
        <f t="shared" ca="1" si="416"/>
        <v>1</v>
      </c>
      <c r="CZ205" s="27">
        <f t="shared" ca="1" si="416"/>
        <v>0</v>
      </c>
      <c r="DA205" s="27">
        <f t="shared" ca="1" si="416"/>
        <v>0</v>
      </c>
      <c r="DB205" s="27">
        <f t="shared" ca="1" si="416"/>
        <v>0</v>
      </c>
      <c r="DC205" s="27">
        <f t="shared" ca="1" si="406"/>
        <v>0</v>
      </c>
      <c r="DD205" s="27">
        <f t="shared" ca="1" si="406"/>
        <v>0</v>
      </c>
      <c r="DE205" s="27">
        <f t="shared" ca="1" si="406"/>
        <v>0</v>
      </c>
      <c r="DF205" s="27">
        <f t="shared" ca="1" si="406"/>
        <v>0</v>
      </c>
      <c r="DG205" s="27" t="str">
        <f t="shared" ca="1" si="406"/>
        <v>-</v>
      </c>
      <c r="DH205" s="27" t="str">
        <f t="shared" ca="1" si="406"/>
        <v>-</v>
      </c>
      <c r="DI205" s="27" t="str">
        <f t="shared" ca="1" si="406"/>
        <v>-</v>
      </c>
      <c r="DJ205" s="27" t="str">
        <f t="shared" ca="1" si="406"/>
        <v>-</v>
      </c>
      <c r="DK205" s="27" t="str">
        <f t="shared" ca="1" si="406"/>
        <v>-</v>
      </c>
      <c r="DL205" s="27" t="str">
        <f t="shared" ca="1" si="406"/>
        <v>-</v>
      </c>
      <c r="DM205" s="27" t="b">
        <f t="shared" ca="1" si="407"/>
        <v>0</v>
      </c>
      <c r="DN205" s="27" t="b">
        <f t="shared" ca="1" si="407"/>
        <v>0</v>
      </c>
      <c r="DO205" s="27" t="b">
        <f t="shared" ca="1" si="407"/>
        <v>1</v>
      </c>
      <c r="DP205" s="27">
        <f t="shared" ca="1" si="407"/>
        <v>0</v>
      </c>
      <c r="DQ205" s="27" t="str">
        <f t="shared" ca="1" si="407"/>
        <v>-</v>
      </c>
      <c r="DR205" s="27" t="b">
        <f t="shared" ca="1" si="407"/>
        <v>1</v>
      </c>
      <c r="DS205" s="27" t="str">
        <f t="shared" ca="1" si="407"/>
        <v>-</v>
      </c>
      <c r="DT205" s="27" t="str">
        <f t="shared" ca="1" si="407"/>
        <v>-</v>
      </c>
      <c r="DU205" s="27" t="str">
        <f t="shared" ca="1" si="407"/>
        <v>-</v>
      </c>
      <c r="DV205" s="27" t="b">
        <f t="shared" ca="1" si="408"/>
        <v>1</v>
      </c>
      <c r="DW205" s="27" t="str">
        <f t="shared" ca="1" si="408"/>
        <v>-</v>
      </c>
      <c r="DX205" s="27">
        <f t="shared" ca="1" si="408"/>
        <v>0</v>
      </c>
      <c r="DY205" s="27">
        <f t="shared" ca="1" si="408"/>
        <v>1</v>
      </c>
      <c r="DZ205" s="27">
        <f t="shared" ca="1" si="408"/>
        <v>0.5</v>
      </c>
      <c r="EA205" s="27">
        <f t="shared" ca="1" si="408"/>
        <v>500</v>
      </c>
      <c r="EB205" s="27">
        <f t="shared" ca="1" si="408"/>
        <v>500</v>
      </c>
      <c r="EC205" s="27">
        <f t="shared" ca="1" si="408"/>
        <v>1</v>
      </c>
      <c r="ED205" s="27">
        <f t="shared" ca="1" si="408"/>
        <v>0</v>
      </c>
      <c r="EE205" s="27">
        <f t="shared" ca="1" si="408"/>
        <v>1</v>
      </c>
      <c r="EF205" s="27">
        <f t="shared" ca="1" si="408"/>
        <v>1</v>
      </c>
      <c r="EG205" s="27">
        <f t="shared" ca="1" si="409"/>
        <v>0</v>
      </c>
      <c r="EH205" s="27" t="str">
        <f t="shared" ca="1" si="409"/>
        <v>-</v>
      </c>
      <c r="EI205" s="27" t="str">
        <f t="shared" ca="1" si="409"/>
        <v>-</v>
      </c>
      <c r="EJ205" s="27" t="str">
        <f t="shared" ca="1" si="409"/>
        <v>-</v>
      </c>
      <c r="EK205" s="27" t="str">
        <f t="shared" ca="1" si="409"/>
        <v>-</v>
      </c>
      <c r="EL205" s="27">
        <f t="shared" ca="1" si="409"/>
        <v>1</v>
      </c>
      <c r="EM205" s="27">
        <f t="shared" ca="1" si="409"/>
        <v>1</v>
      </c>
      <c r="EN205" s="27">
        <f t="shared" ca="1" si="409"/>
        <v>1</v>
      </c>
      <c r="EO205" s="27">
        <f t="shared" ca="1" si="409"/>
        <v>0</v>
      </c>
      <c r="EP205" s="27" t="str">
        <f t="shared" ca="1" si="409"/>
        <v>-</v>
      </c>
      <c r="EQ205" s="27" t="str">
        <f t="shared" ca="1" si="409"/>
        <v>-</v>
      </c>
      <c r="ER205" s="27">
        <f t="shared" ca="1" si="409"/>
        <v>0</v>
      </c>
      <c r="ES205" s="27">
        <f t="shared" ca="1" si="409"/>
        <v>0</v>
      </c>
      <c r="ET205" s="34">
        <v>0</v>
      </c>
    </row>
    <row r="206" spans="1:150" outlineLevel="3">
      <c r="A206" s="31">
        <f t="shared" si="376"/>
        <v>201</v>
      </c>
      <c r="B206" s="37">
        <f t="shared" ca="1" si="402"/>
        <v>182</v>
      </c>
      <c r="C206">
        <f t="shared" ca="1" si="387"/>
        <v>31</v>
      </c>
      <c r="D206" t="b">
        <v>1</v>
      </c>
      <c r="E206" t="b">
        <v>0</v>
      </c>
      <c r="F206" t="b">
        <v>1</v>
      </c>
      <c r="H206" s="3" t="str">
        <f ca="1">TEXT(IFERROR(VALUE(LEFT(OFFSET(H206,-1,0),3)),0)+1,"000")&amp;" sfw"&amp;TEXT($CS206,"0.00")&amp;"_sfd"&amp;TEXT($CT206,"+0.00;-0.00;00000;@")&amp;"_conc"&amp;TEXT($CU206,"+0.00;-0.00;00000;----")&amp;"_prlf"&amp;TEXT($CV206,"+0.00;-0.00;00000;----")&amp;"_era"&amp;TEXT($CW206,"+0.00;-0.00;00000;@")&amp;IF($CA206&lt;3,"_M-M","_Mat")&amp;IF($CF206=TRUE,"&amp;BBT","")&amp;IF($DX206&lt;&gt;0,"-mate EL","")&amp;IF($DM206," Aut","")&amp;IF($DN206," Win","")&amp;IF($DO206," Spr","")&amp;" Scan "&amp;$DP206&amp;" (F"&amp;3+IFERROR(1*$AP206,0)&amp;3+IFERROR(1*$AS206,0)&amp;"N"&amp;$AX206&amp;$AY206&amp;")"</f>
        <v>019 sfw0.96_sfd+3.80_conc+0.64_prlf+0.21_era+0.19_M-M Spr Scan 0 (F33N11)</v>
      </c>
      <c r="I206" s="13" t="str">
        <f ca="1">IF(MATCH(H206,H$5:H206,0)=(COUNTA(H$5:H206)),"-","Dup")</f>
        <v>-</v>
      </c>
      <c r="J206" s="27" t="str">
        <f t="shared" ca="1" si="377"/>
        <v>-</v>
      </c>
      <c r="K206" s="27" t="str">
        <f t="shared" ca="1" si="377"/>
        <v>-</v>
      </c>
      <c r="L206" s="27" t="str">
        <f t="shared" ca="1" si="410"/>
        <v>-</v>
      </c>
      <c r="M206" s="27" t="str">
        <f t="shared" ca="1" si="410"/>
        <v>-</v>
      </c>
      <c r="N206" s="27" t="str">
        <f t="shared" ca="1" si="410"/>
        <v>-</v>
      </c>
      <c r="O206" s="27" t="b">
        <f t="shared" ca="1" si="410"/>
        <v>1</v>
      </c>
      <c r="P206" s="27" t="b">
        <f t="shared" ca="1" si="410"/>
        <v>1</v>
      </c>
      <c r="Q206" s="27">
        <f t="shared" ref="Q206:AD215" ca="1" si="417">OFFSET(Q$5,$B206,0)</f>
        <v>0</v>
      </c>
      <c r="R206" s="27">
        <f t="shared" ca="1" si="417"/>
        <v>0</v>
      </c>
      <c r="S206" s="27" t="str">
        <f t="shared" ca="1" si="417"/>
        <v>-</v>
      </c>
      <c r="T206" s="27" t="str">
        <f t="shared" ca="1" si="417"/>
        <v>-</v>
      </c>
      <c r="U206" s="27" t="str">
        <f t="shared" ca="1" si="417"/>
        <v>-</v>
      </c>
      <c r="V206" s="27">
        <f t="shared" ca="1" si="417"/>
        <v>1</v>
      </c>
      <c r="W206" s="27">
        <f t="shared" ca="1" si="417"/>
        <v>1</v>
      </c>
      <c r="X206" s="27" t="str">
        <f t="shared" ca="1" si="417"/>
        <v>-</v>
      </c>
      <c r="Y206" s="27" t="str">
        <f t="shared" ca="1" si="417"/>
        <v>-</v>
      </c>
      <c r="Z206" s="27" t="str">
        <f t="shared" ca="1" si="417"/>
        <v>-</v>
      </c>
      <c r="AA206" s="27" t="str">
        <f t="shared" ca="1" si="417"/>
        <v>-</v>
      </c>
      <c r="AB206" s="27" t="str">
        <f t="shared" ca="1" si="417"/>
        <v>-</v>
      </c>
      <c r="AC206" s="27">
        <f t="shared" ca="1" si="417"/>
        <v>1</v>
      </c>
      <c r="AD206" s="27" t="str">
        <f t="shared" ca="1" si="417"/>
        <v>-</v>
      </c>
      <c r="AE206" s="27" t="str">
        <f t="shared" ca="1" si="379"/>
        <v>-</v>
      </c>
      <c r="AF206" s="27" t="str">
        <f t="shared" ca="1" si="392"/>
        <v>-</v>
      </c>
      <c r="AG206" s="27" t="str">
        <f t="shared" ref="AG206:AW215" ca="1" si="418">OFFSET(AG$5,$B206,0)</f>
        <v>-</v>
      </c>
      <c r="AH206" s="27" t="str">
        <f t="shared" ca="1" si="418"/>
        <v>-</v>
      </c>
      <c r="AI206" s="27" t="str">
        <f t="shared" ca="1" si="418"/>
        <v>-</v>
      </c>
      <c r="AJ206" s="27" t="str">
        <f t="shared" ca="1" si="418"/>
        <v>-</v>
      </c>
      <c r="AK206" s="27" t="str">
        <f t="shared" ca="1" si="418"/>
        <v>-</v>
      </c>
      <c r="AL206" s="27" t="str">
        <f t="shared" ca="1" si="418"/>
        <v>-</v>
      </c>
      <c r="AM206" s="27" t="str">
        <f t="shared" ca="1" si="418"/>
        <v>-</v>
      </c>
      <c r="AN206" s="27" t="str">
        <f t="shared" ca="1" si="418"/>
        <v>-</v>
      </c>
      <c r="AO206" s="27" t="str">
        <f t="shared" ca="1" si="418"/>
        <v>-</v>
      </c>
      <c r="AP206" s="27" t="str">
        <f t="shared" ca="1" si="418"/>
        <v>-</v>
      </c>
      <c r="AQ206" s="27" t="str">
        <f t="shared" ca="1" si="418"/>
        <v>-</v>
      </c>
      <c r="AR206" s="27" t="str">
        <f t="shared" ca="1" si="418"/>
        <v>-</v>
      </c>
      <c r="AS206" s="27" t="str">
        <f t="shared" ca="1" si="418"/>
        <v>-</v>
      </c>
      <c r="AT206" s="27" t="str">
        <f t="shared" ca="1" si="418"/>
        <v>-</v>
      </c>
      <c r="AU206" s="27" t="str">
        <f t="shared" ca="1" si="418"/>
        <v>-</v>
      </c>
      <c r="AV206" s="27" t="str">
        <f t="shared" ca="1" si="418"/>
        <v>-</v>
      </c>
      <c r="AW206" s="27" t="str">
        <f t="shared" ca="1" si="418"/>
        <v>-</v>
      </c>
      <c r="AX206" s="27">
        <f t="shared" ca="1" si="389"/>
        <v>1</v>
      </c>
      <c r="AY206" s="27">
        <f t="shared" ca="1" si="389"/>
        <v>1</v>
      </c>
      <c r="AZ206" s="27">
        <f t="shared" ca="1" si="389"/>
        <v>0</v>
      </c>
      <c r="BA206" s="27">
        <f t="shared" ref="BA206:BG215" ca="1" si="419">OFFSET(BA$5,$B206,0)</f>
        <v>1</v>
      </c>
      <c r="BB206" s="27">
        <f t="shared" ca="1" si="419"/>
        <v>-1</v>
      </c>
      <c r="BC206" s="27" t="str">
        <f t="shared" ca="1" si="419"/>
        <v>-</v>
      </c>
      <c r="BD206" s="27" t="str">
        <f t="shared" ca="1" si="419"/>
        <v>-</v>
      </c>
      <c r="BE206" s="27" t="str">
        <f t="shared" ca="1" si="419"/>
        <v>-</v>
      </c>
      <c r="BF206" s="27" t="str">
        <f t="shared" ca="1" si="419"/>
        <v>-</v>
      </c>
      <c r="BG206" s="27" t="str">
        <f t="shared" ca="1" si="419"/>
        <v>-</v>
      </c>
      <c r="BH206" s="27">
        <f t="shared" ca="1" si="390"/>
        <v>0.3</v>
      </c>
      <c r="BI206" s="27">
        <f t="shared" ca="1" si="411"/>
        <v>0.7</v>
      </c>
      <c r="BJ206" s="27">
        <f t="shared" ca="1" si="411"/>
        <v>-0.2</v>
      </c>
      <c r="BK206" s="27">
        <f t="shared" ca="1" si="411"/>
        <v>1.4</v>
      </c>
      <c r="BL206" s="27" t="str">
        <f t="shared" ca="1" si="411"/>
        <v>-</v>
      </c>
      <c r="BM206" s="27" t="str">
        <f t="shared" ca="1" si="411"/>
        <v>-</v>
      </c>
      <c r="BN206" s="27">
        <f t="shared" ca="1" si="412"/>
        <v>0</v>
      </c>
      <c r="BO206" s="27">
        <f t="shared" ca="1" si="412"/>
        <v>0</v>
      </c>
      <c r="BP206" s="27">
        <f t="shared" ca="1" si="412"/>
        <v>0</v>
      </c>
      <c r="BQ206" s="27">
        <f t="shared" ca="1" si="412"/>
        <v>0</v>
      </c>
      <c r="BR206" s="27" t="str">
        <f t="shared" ca="1" si="412"/>
        <v>-</v>
      </c>
      <c r="BS206" s="27" t="str">
        <f t="shared" ca="1" si="412"/>
        <v>-</v>
      </c>
      <c r="BT206" s="27" t="str">
        <f t="shared" ca="1" si="412"/>
        <v>-</v>
      </c>
      <c r="BU206" s="27" t="str">
        <f t="shared" ca="1" si="412"/>
        <v>-</v>
      </c>
      <c r="BV206" s="27" t="str">
        <f t="shared" ca="1" si="412"/>
        <v>-</v>
      </c>
      <c r="BW206" s="27" t="str">
        <f t="shared" ca="1" si="413"/>
        <v>-</v>
      </c>
      <c r="BX206" s="27" t="str">
        <f t="shared" ca="1" si="413"/>
        <v>-</v>
      </c>
      <c r="BY206" s="27" t="str">
        <f t="shared" ca="1" si="413"/>
        <v>-</v>
      </c>
      <c r="BZ206" s="27" t="str">
        <f t="shared" ca="1" si="413"/>
        <v>-</v>
      </c>
      <c r="CA206" s="27">
        <f t="shared" ca="1" si="413"/>
        <v>2</v>
      </c>
      <c r="CB206" s="27" t="str">
        <f t="shared" ca="1" si="413"/>
        <v>-</v>
      </c>
      <c r="CC206" s="27" t="str">
        <f t="shared" ca="1" si="413"/>
        <v>-</v>
      </c>
      <c r="CD206" s="27" t="str">
        <f t="shared" ca="1" si="413"/>
        <v>-</v>
      </c>
      <c r="CE206" s="27" t="str">
        <f t="shared" ca="1" si="413"/>
        <v>-</v>
      </c>
      <c r="CF206" s="27" t="str">
        <f t="shared" ca="1" si="413"/>
        <v>-</v>
      </c>
      <c r="CG206" s="27" t="str">
        <f t="shared" ca="1" si="413"/>
        <v>-</v>
      </c>
      <c r="CH206" s="27">
        <f t="shared" ca="1" si="413"/>
        <v>0</v>
      </c>
      <c r="CI206" s="27" t="str">
        <f t="shared" ca="1" si="414"/>
        <v>-</v>
      </c>
      <c r="CJ206" s="27">
        <f t="shared" ca="1" si="414"/>
        <v>1</v>
      </c>
      <c r="CK206" s="27">
        <f t="shared" ca="1" si="414"/>
        <v>0</v>
      </c>
      <c r="CL206" s="27">
        <f t="shared" ca="1" si="414"/>
        <v>1</v>
      </c>
      <c r="CM206" s="27">
        <f t="shared" ca="1" si="414"/>
        <v>1</v>
      </c>
      <c r="CN206" s="27">
        <f t="shared" ca="1" si="414"/>
        <v>1</v>
      </c>
      <c r="CO206" s="27">
        <f t="shared" ca="1" si="414"/>
        <v>0</v>
      </c>
      <c r="CP206" s="27">
        <f t="shared" ca="1" si="414"/>
        <v>0</v>
      </c>
      <c r="CQ206" s="27">
        <f t="shared" ca="1" si="414"/>
        <v>0</v>
      </c>
      <c r="CR206" s="27">
        <f t="shared" ca="1" si="414"/>
        <v>-0.04</v>
      </c>
      <c r="CS206" s="27">
        <f t="shared" ca="1" si="415"/>
        <v>0.96</v>
      </c>
      <c r="CT206" s="26">
        <f>CT$13+2</f>
        <v>3.8</v>
      </c>
      <c r="CU206" s="27">
        <f t="shared" ca="1" si="416"/>
        <v>0.64</v>
      </c>
      <c r="CV206" s="27">
        <f t="shared" ca="1" si="416"/>
        <v>0.21</v>
      </c>
      <c r="CW206" s="27">
        <f t="shared" ca="1" si="416"/>
        <v>0.19</v>
      </c>
      <c r="CX206" s="27">
        <f t="shared" ca="1" si="416"/>
        <v>0</v>
      </c>
      <c r="CY206" s="27">
        <f t="shared" ca="1" si="416"/>
        <v>1</v>
      </c>
      <c r="CZ206" s="27">
        <f t="shared" ca="1" si="416"/>
        <v>0</v>
      </c>
      <c r="DA206" s="27">
        <f t="shared" ca="1" si="416"/>
        <v>0</v>
      </c>
      <c r="DB206" s="27">
        <f t="shared" ca="1" si="416"/>
        <v>0</v>
      </c>
      <c r="DC206" s="27">
        <f t="shared" ref="DC206:DL215" ca="1" si="420">OFFSET(DC$5,$B206,0)</f>
        <v>0</v>
      </c>
      <c r="DD206" s="27">
        <f t="shared" ca="1" si="420"/>
        <v>0</v>
      </c>
      <c r="DE206" s="27">
        <f t="shared" ca="1" si="420"/>
        <v>0</v>
      </c>
      <c r="DF206" s="27">
        <f t="shared" ca="1" si="420"/>
        <v>0</v>
      </c>
      <c r="DG206" s="27" t="str">
        <f t="shared" ca="1" si="420"/>
        <v>-</v>
      </c>
      <c r="DH206" s="27" t="str">
        <f t="shared" ca="1" si="420"/>
        <v>-</v>
      </c>
      <c r="DI206" s="27" t="str">
        <f t="shared" ca="1" si="420"/>
        <v>-</v>
      </c>
      <c r="DJ206" s="27" t="str">
        <f t="shared" ca="1" si="420"/>
        <v>-</v>
      </c>
      <c r="DK206" s="27" t="str">
        <f t="shared" ca="1" si="420"/>
        <v>-</v>
      </c>
      <c r="DL206" s="27" t="str">
        <f t="shared" ca="1" si="420"/>
        <v>-</v>
      </c>
      <c r="DM206" s="27" t="b">
        <f t="shared" ref="DM206:DU215" ca="1" si="421">OFFSET(DM$5,$B206,0)</f>
        <v>0</v>
      </c>
      <c r="DN206" s="27" t="b">
        <f t="shared" ca="1" si="421"/>
        <v>0</v>
      </c>
      <c r="DO206" s="27" t="b">
        <f t="shared" ca="1" si="421"/>
        <v>1</v>
      </c>
      <c r="DP206" s="27">
        <f t="shared" ca="1" si="421"/>
        <v>0</v>
      </c>
      <c r="DQ206" s="27" t="str">
        <f t="shared" ca="1" si="421"/>
        <v>-</v>
      </c>
      <c r="DR206" s="27" t="b">
        <f t="shared" ca="1" si="421"/>
        <v>1</v>
      </c>
      <c r="DS206" s="27" t="str">
        <f t="shared" ca="1" si="421"/>
        <v>-</v>
      </c>
      <c r="DT206" s="27" t="str">
        <f t="shared" ca="1" si="421"/>
        <v>-</v>
      </c>
      <c r="DU206" s="27" t="str">
        <f t="shared" ca="1" si="421"/>
        <v>-</v>
      </c>
      <c r="DV206" s="27" t="b">
        <f t="shared" ref="DV206:EF215" ca="1" si="422">OFFSET(DV$5,$B206,0)</f>
        <v>1</v>
      </c>
      <c r="DW206" s="27" t="str">
        <f t="shared" ca="1" si="422"/>
        <v>-</v>
      </c>
      <c r="DX206" s="27">
        <f t="shared" ca="1" si="422"/>
        <v>0</v>
      </c>
      <c r="DY206" s="27">
        <f t="shared" ca="1" si="422"/>
        <v>1</v>
      </c>
      <c r="DZ206" s="27">
        <f t="shared" ca="1" si="422"/>
        <v>0.5</v>
      </c>
      <c r="EA206" s="27">
        <f t="shared" ca="1" si="422"/>
        <v>500</v>
      </c>
      <c r="EB206" s="27">
        <f t="shared" ca="1" si="422"/>
        <v>500</v>
      </c>
      <c r="EC206" s="27">
        <f t="shared" ca="1" si="422"/>
        <v>1</v>
      </c>
      <c r="ED206" s="27">
        <f t="shared" ca="1" si="422"/>
        <v>0</v>
      </c>
      <c r="EE206" s="27">
        <f t="shared" ca="1" si="422"/>
        <v>1</v>
      </c>
      <c r="EF206" s="27">
        <f t="shared" ca="1" si="422"/>
        <v>1</v>
      </c>
      <c r="EG206" s="27">
        <f t="shared" ref="EG206:ES215" ca="1" si="423">OFFSET(EG$5,$B206,0)</f>
        <v>0</v>
      </c>
      <c r="EH206" s="27" t="str">
        <f t="shared" ca="1" si="423"/>
        <v>-</v>
      </c>
      <c r="EI206" s="27" t="str">
        <f t="shared" ca="1" si="423"/>
        <v>-</v>
      </c>
      <c r="EJ206" s="27" t="str">
        <f t="shared" ca="1" si="423"/>
        <v>-</v>
      </c>
      <c r="EK206" s="27" t="str">
        <f t="shared" ca="1" si="423"/>
        <v>-</v>
      </c>
      <c r="EL206" s="27">
        <f t="shared" ca="1" si="423"/>
        <v>1</v>
      </c>
      <c r="EM206" s="27">
        <f t="shared" ca="1" si="423"/>
        <v>1</v>
      </c>
      <c r="EN206" s="27">
        <f t="shared" ca="1" si="423"/>
        <v>1</v>
      </c>
      <c r="EO206" s="27">
        <f t="shared" ca="1" si="423"/>
        <v>0</v>
      </c>
      <c r="EP206" s="27" t="str">
        <f t="shared" ca="1" si="423"/>
        <v>-</v>
      </c>
      <c r="EQ206" s="27" t="str">
        <f t="shared" ca="1" si="423"/>
        <v>-</v>
      </c>
      <c r="ER206" s="27">
        <f t="shared" ca="1" si="423"/>
        <v>0</v>
      </c>
      <c r="ES206" s="27">
        <f t="shared" ca="1" si="423"/>
        <v>0</v>
      </c>
      <c r="ET206" s="34">
        <v>0</v>
      </c>
    </row>
    <row r="207" spans="1:150" outlineLevel="3">
      <c r="A207" s="31">
        <f t="shared" si="376"/>
        <v>202</v>
      </c>
      <c r="B207" s="37">
        <f t="shared" ca="1" si="402"/>
        <v>182</v>
      </c>
      <c r="C207">
        <f t="shared" ca="1" si="387"/>
        <v>31</v>
      </c>
      <c r="D207" t="b">
        <v>1</v>
      </c>
      <c r="E207" t="b">
        <v>0</v>
      </c>
      <c r="F207" t="b">
        <v>1</v>
      </c>
      <c r="H207" s="3" t="str">
        <f ca="1">TEXT(IFERROR(VALUE(LEFT(OFFSET(H207,-1,0),3)),0)+1,"000")&amp;" sfw"&amp;TEXT($CS207,"0.00")&amp;"_sfd"&amp;TEXT($CT207,"+0.00;-0.00;00000;@")&amp;"_conc"&amp;TEXT($CU207,"+0.00;-0.00;00000;----")&amp;"_prlf"&amp;TEXT($CV207,"+0.00;-0.00;00000;----")&amp;"_era"&amp;TEXT($CW207,"+0.00;-0.00;00000;@")&amp;IF($CA207&lt;3,"_M-M","_Mat")&amp;IF($CF207=TRUE,"&amp;BBT","")&amp;IF($DX207&lt;&gt;0,"-mate EL","")&amp;IF($DM207," Aut","")&amp;IF($DN207," Win","")&amp;IF($DO207," Spr","")&amp;" Scan "&amp;$DP207&amp;" (F"&amp;3+IFERROR(1*$AP207,0)&amp;3+IFERROR(1*$AS207,0)&amp;"N"&amp;$AX207&amp;$AY207&amp;")"</f>
        <v>020 sfw0.96_sfd+4.30_conc+0.64_prlf+0.21_era+0.19_M-M Spr Scan 0 (F33N11)</v>
      </c>
      <c r="I207" s="13" t="str">
        <f ca="1">IF(MATCH(H207,H$5:H207,0)=(COUNTA(H$5:H207)),"-","Dup")</f>
        <v>-</v>
      </c>
      <c r="J207" s="27" t="str">
        <f t="shared" ca="1" si="377"/>
        <v>-</v>
      </c>
      <c r="K207" s="27" t="str">
        <f t="shared" ca="1" si="377"/>
        <v>-</v>
      </c>
      <c r="L207" s="27" t="str">
        <f t="shared" ref="L207:P216" ca="1" si="424">OFFSET(L$5,$B207,0)</f>
        <v>-</v>
      </c>
      <c r="M207" s="27" t="str">
        <f t="shared" ca="1" si="424"/>
        <v>-</v>
      </c>
      <c r="N207" s="27" t="str">
        <f t="shared" ca="1" si="424"/>
        <v>-</v>
      </c>
      <c r="O207" s="27" t="b">
        <f t="shared" ca="1" si="424"/>
        <v>1</v>
      </c>
      <c r="P207" s="27" t="b">
        <f t="shared" ca="1" si="424"/>
        <v>1</v>
      </c>
      <c r="Q207" s="27">
        <f t="shared" ca="1" si="417"/>
        <v>0</v>
      </c>
      <c r="R207" s="27">
        <f t="shared" ca="1" si="417"/>
        <v>0</v>
      </c>
      <c r="S207" s="27" t="str">
        <f t="shared" ca="1" si="417"/>
        <v>-</v>
      </c>
      <c r="T207" s="27" t="str">
        <f t="shared" ca="1" si="417"/>
        <v>-</v>
      </c>
      <c r="U207" s="27" t="str">
        <f t="shared" ca="1" si="417"/>
        <v>-</v>
      </c>
      <c r="V207" s="27">
        <f t="shared" ca="1" si="417"/>
        <v>1</v>
      </c>
      <c r="W207" s="27">
        <f t="shared" ca="1" si="417"/>
        <v>1</v>
      </c>
      <c r="X207" s="27" t="str">
        <f t="shared" ca="1" si="417"/>
        <v>-</v>
      </c>
      <c r="Y207" s="27" t="str">
        <f t="shared" ca="1" si="417"/>
        <v>-</v>
      </c>
      <c r="Z207" s="27" t="str">
        <f t="shared" ca="1" si="417"/>
        <v>-</v>
      </c>
      <c r="AA207" s="27" t="str">
        <f t="shared" ca="1" si="417"/>
        <v>-</v>
      </c>
      <c r="AB207" s="27" t="str">
        <f t="shared" ca="1" si="417"/>
        <v>-</v>
      </c>
      <c r="AC207" s="27">
        <f t="shared" ca="1" si="417"/>
        <v>1</v>
      </c>
      <c r="AD207" s="27" t="str">
        <f t="shared" ca="1" si="417"/>
        <v>-</v>
      </c>
      <c r="AE207" s="27" t="str">
        <f t="shared" ca="1" si="379"/>
        <v>-</v>
      </c>
      <c r="AF207" s="27" t="str">
        <f t="shared" ca="1" si="392"/>
        <v>-</v>
      </c>
      <c r="AG207" s="27" t="str">
        <f t="shared" ca="1" si="418"/>
        <v>-</v>
      </c>
      <c r="AH207" s="27" t="str">
        <f t="shared" ca="1" si="418"/>
        <v>-</v>
      </c>
      <c r="AI207" s="27" t="str">
        <f t="shared" ca="1" si="418"/>
        <v>-</v>
      </c>
      <c r="AJ207" s="27" t="str">
        <f t="shared" ca="1" si="418"/>
        <v>-</v>
      </c>
      <c r="AK207" s="27" t="str">
        <f t="shared" ca="1" si="418"/>
        <v>-</v>
      </c>
      <c r="AL207" s="27" t="str">
        <f t="shared" ca="1" si="418"/>
        <v>-</v>
      </c>
      <c r="AM207" s="27" t="str">
        <f t="shared" ca="1" si="418"/>
        <v>-</v>
      </c>
      <c r="AN207" s="27" t="str">
        <f t="shared" ca="1" si="418"/>
        <v>-</v>
      </c>
      <c r="AO207" s="27" t="str">
        <f t="shared" ca="1" si="418"/>
        <v>-</v>
      </c>
      <c r="AP207" s="27" t="str">
        <f t="shared" ca="1" si="418"/>
        <v>-</v>
      </c>
      <c r="AQ207" s="27" t="str">
        <f t="shared" ca="1" si="418"/>
        <v>-</v>
      </c>
      <c r="AR207" s="27" t="str">
        <f t="shared" ca="1" si="418"/>
        <v>-</v>
      </c>
      <c r="AS207" s="27" t="str">
        <f t="shared" ca="1" si="418"/>
        <v>-</v>
      </c>
      <c r="AT207" s="27" t="str">
        <f t="shared" ca="1" si="418"/>
        <v>-</v>
      </c>
      <c r="AU207" s="27" t="str">
        <f t="shared" ca="1" si="418"/>
        <v>-</v>
      </c>
      <c r="AV207" s="27" t="str">
        <f t="shared" ca="1" si="418"/>
        <v>-</v>
      </c>
      <c r="AW207" s="27" t="str">
        <f t="shared" ca="1" si="418"/>
        <v>-</v>
      </c>
      <c r="AX207" s="27">
        <f t="shared" ref="AX207:AZ226" ca="1" si="425">OFFSET(AX$5,$B207,0)</f>
        <v>1</v>
      </c>
      <c r="AY207" s="27">
        <f t="shared" ca="1" si="425"/>
        <v>1</v>
      </c>
      <c r="AZ207" s="27">
        <f t="shared" ca="1" si="425"/>
        <v>0</v>
      </c>
      <c r="BA207" s="27">
        <f t="shared" ca="1" si="419"/>
        <v>1</v>
      </c>
      <c r="BB207" s="27">
        <f t="shared" ca="1" si="419"/>
        <v>-1</v>
      </c>
      <c r="BC207" s="27" t="str">
        <f t="shared" ca="1" si="419"/>
        <v>-</v>
      </c>
      <c r="BD207" s="27" t="str">
        <f t="shared" ca="1" si="419"/>
        <v>-</v>
      </c>
      <c r="BE207" s="27" t="str">
        <f t="shared" ca="1" si="419"/>
        <v>-</v>
      </c>
      <c r="BF207" s="27" t="str">
        <f t="shared" ca="1" si="419"/>
        <v>-</v>
      </c>
      <c r="BG207" s="27" t="str">
        <f t="shared" ca="1" si="419"/>
        <v>-</v>
      </c>
      <c r="BH207" s="27">
        <f t="shared" ca="1" si="390"/>
        <v>0.3</v>
      </c>
      <c r="BI207" s="27">
        <f t="shared" ca="1" si="411"/>
        <v>0.7</v>
      </c>
      <c r="BJ207" s="27">
        <f t="shared" ca="1" si="411"/>
        <v>-0.2</v>
      </c>
      <c r="BK207" s="27">
        <f t="shared" ca="1" si="411"/>
        <v>1.4</v>
      </c>
      <c r="BL207" s="27" t="str">
        <f t="shared" ca="1" si="411"/>
        <v>-</v>
      </c>
      <c r="BM207" s="27" t="str">
        <f t="shared" ca="1" si="411"/>
        <v>-</v>
      </c>
      <c r="BN207" s="27">
        <f t="shared" ca="1" si="412"/>
        <v>0</v>
      </c>
      <c r="BO207" s="27">
        <f t="shared" ca="1" si="412"/>
        <v>0</v>
      </c>
      <c r="BP207" s="27">
        <f t="shared" ca="1" si="412"/>
        <v>0</v>
      </c>
      <c r="BQ207" s="27">
        <f t="shared" ca="1" si="412"/>
        <v>0</v>
      </c>
      <c r="BR207" s="27" t="str">
        <f t="shared" ca="1" si="412"/>
        <v>-</v>
      </c>
      <c r="BS207" s="27" t="str">
        <f t="shared" ca="1" si="412"/>
        <v>-</v>
      </c>
      <c r="BT207" s="27" t="str">
        <f t="shared" ca="1" si="412"/>
        <v>-</v>
      </c>
      <c r="BU207" s="27" t="str">
        <f t="shared" ca="1" si="412"/>
        <v>-</v>
      </c>
      <c r="BV207" s="27" t="str">
        <f t="shared" ca="1" si="412"/>
        <v>-</v>
      </c>
      <c r="BW207" s="27" t="str">
        <f t="shared" ca="1" si="413"/>
        <v>-</v>
      </c>
      <c r="BX207" s="27" t="str">
        <f t="shared" ca="1" si="413"/>
        <v>-</v>
      </c>
      <c r="BY207" s="27" t="str">
        <f t="shared" ca="1" si="413"/>
        <v>-</v>
      </c>
      <c r="BZ207" s="27" t="str">
        <f t="shared" ca="1" si="413"/>
        <v>-</v>
      </c>
      <c r="CA207" s="27">
        <f t="shared" ca="1" si="413"/>
        <v>2</v>
      </c>
      <c r="CB207" s="27" t="str">
        <f t="shared" ca="1" si="413"/>
        <v>-</v>
      </c>
      <c r="CC207" s="27" t="str">
        <f t="shared" ca="1" si="413"/>
        <v>-</v>
      </c>
      <c r="CD207" s="27" t="str">
        <f t="shared" ca="1" si="413"/>
        <v>-</v>
      </c>
      <c r="CE207" s="27" t="str">
        <f t="shared" ca="1" si="413"/>
        <v>-</v>
      </c>
      <c r="CF207" s="27" t="str">
        <f t="shared" ca="1" si="413"/>
        <v>-</v>
      </c>
      <c r="CG207" s="27" t="str">
        <f t="shared" ca="1" si="413"/>
        <v>-</v>
      </c>
      <c r="CH207" s="27">
        <f t="shared" ca="1" si="413"/>
        <v>0</v>
      </c>
      <c r="CI207" s="27" t="str">
        <f t="shared" ca="1" si="414"/>
        <v>-</v>
      </c>
      <c r="CJ207" s="27">
        <f t="shared" ca="1" si="414"/>
        <v>1</v>
      </c>
      <c r="CK207" s="27">
        <f t="shared" ca="1" si="414"/>
        <v>0</v>
      </c>
      <c r="CL207" s="27">
        <f t="shared" ca="1" si="414"/>
        <v>1</v>
      </c>
      <c r="CM207" s="27">
        <f t="shared" ca="1" si="414"/>
        <v>1</v>
      </c>
      <c r="CN207" s="27">
        <f t="shared" ca="1" si="414"/>
        <v>1</v>
      </c>
      <c r="CO207" s="27">
        <f t="shared" ca="1" si="414"/>
        <v>0</v>
      </c>
      <c r="CP207" s="27">
        <f t="shared" ca="1" si="414"/>
        <v>0</v>
      </c>
      <c r="CQ207" s="27">
        <f t="shared" ca="1" si="414"/>
        <v>0</v>
      </c>
      <c r="CR207" s="27">
        <f t="shared" ca="1" si="414"/>
        <v>-0.04</v>
      </c>
      <c r="CS207" s="27">
        <f t="shared" ca="1" si="415"/>
        <v>0.96</v>
      </c>
      <c r="CT207" s="26">
        <f>CT$13+2.5</f>
        <v>4.3</v>
      </c>
      <c r="CU207" s="27">
        <f t="shared" ca="1" si="416"/>
        <v>0.64</v>
      </c>
      <c r="CV207" s="27">
        <f t="shared" ca="1" si="416"/>
        <v>0.21</v>
      </c>
      <c r="CW207" s="27">
        <f t="shared" ca="1" si="416"/>
        <v>0.19</v>
      </c>
      <c r="CX207" s="27">
        <f t="shared" ca="1" si="416"/>
        <v>0</v>
      </c>
      <c r="CY207" s="27">
        <f t="shared" ca="1" si="416"/>
        <v>1</v>
      </c>
      <c r="CZ207" s="27">
        <f t="shared" ca="1" si="416"/>
        <v>0</v>
      </c>
      <c r="DA207" s="27">
        <f t="shared" ca="1" si="416"/>
        <v>0</v>
      </c>
      <c r="DB207" s="27">
        <f t="shared" ca="1" si="416"/>
        <v>0</v>
      </c>
      <c r="DC207" s="27">
        <f t="shared" ca="1" si="420"/>
        <v>0</v>
      </c>
      <c r="DD207" s="27">
        <f t="shared" ca="1" si="420"/>
        <v>0</v>
      </c>
      <c r="DE207" s="27">
        <f t="shared" ca="1" si="420"/>
        <v>0</v>
      </c>
      <c r="DF207" s="27">
        <f t="shared" ca="1" si="420"/>
        <v>0</v>
      </c>
      <c r="DG207" s="27" t="str">
        <f t="shared" ca="1" si="420"/>
        <v>-</v>
      </c>
      <c r="DH207" s="27" t="str">
        <f t="shared" ca="1" si="420"/>
        <v>-</v>
      </c>
      <c r="DI207" s="27" t="str">
        <f t="shared" ca="1" si="420"/>
        <v>-</v>
      </c>
      <c r="DJ207" s="27" t="str">
        <f t="shared" ca="1" si="420"/>
        <v>-</v>
      </c>
      <c r="DK207" s="27" t="str">
        <f t="shared" ca="1" si="420"/>
        <v>-</v>
      </c>
      <c r="DL207" s="27" t="str">
        <f t="shared" ca="1" si="420"/>
        <v>-</v>
      </c>
      <c r="DM207" s="27" t="b">
        <f t="shared" ca="1" si="421"/>
        <v>0</v>
      </c>
      <c r="DN207" s="27" t="b">
        <f t="shared" ca="1" si="421"/>
        <v>0</v>
      </c>
      <c r="DO207" s="27" t="b">
        <f t="shared" ca="1" si="421"/>
        <v>1</v>
      </c>
      <c r="DP207" s="27">
        <f t="shared" ca="1" si="421"/>
        <v>0</v>
      </c>
      <c r="DQ207" s="27" t="str">
        <f t="shared" ca="1" si="421"/>
        <v>-</v>
      </c>
      <c r="DR207" s="27" t="b">
        <f t="shared" ca="1" si="421"/>
        <v>1</v>
      </c>
      <c r="DS207" s="27" t="str">
        <f t="shared" ca="1" si="421"/>
        <v>-</v>
      </c>
      <c r="DT207" s="27" t="str">
        <f t="shared" ca="1" si="421"/>
        <v>-</v>
      </c>
      <c r="DU207" s="27" t="str">
        <f t="shared" ca="1" si="421"/>
        <v>-</v>
      </c>
      <c r="DV207" s="27" t="b">
        <f t="shared" ca="1" si="422"/>
        <v>1</v>
      </c>
      <c r="DW207" s="27" t="str">
        <f t="shared" ca="1" si="422"/>
        <v>-</v>
      </c>
      <c r="DX207" s="27">
        <f t="shared" ca="1" si="422"/>
        <v>0</v>
      </c>
      <c r="DY207" s="27">
        <f t="shared" ca="1" si="422"/>
        <v>1</v>
      </c>
      <c r="DZ207" s="27">
        <f t="shared" ca="1" si="422"/>
        <v>0.5</v>
      </c>
      <c r="EA207" s="27">
        <f t="shared" ca="1" si="422"/>
        <v>500</v>
      </c>
      <c r="EB207" s="27">
        <f t="shared" ca="1" si="422"/>
        <v>500</v>
      </c>
      <c r="EC207" s="27">
        <f t="shared" ca="1" si="422"/>
        <v>1</v>
      </c>
      <c r="ED207" s="27">
        <f t="shared" ca="1" si="422"/>
        <v>0</v>
      </c>
      <c r="EE207" s="27">
        <f t="shared" ca="1" si="422"/>
        <v>1</v>
      </c>
      <c r="EF207" s="27">
        <f t="shared" ca="1" si="422"/>
        <v>1</v>
      </c>
      <c r="EG207" s="27">
        <f t="shared" ca="1" si="423"/>
        <v>0</v>
      </c>
      <c r="EH207" s="27" t="str">
        <f t="shared" ca="1" si="423"/>
        <v>-</v>
      </c>
      <c r="EI207" s="27" t="str">
        <f t="shared" ca="1" si="423"/>
        <v>-</v>
      </c>
      <c r="EJ207" s="27" t="str">
        <f t="shared" ca="1" si="423"/>
        <v>-</v>
      </c>
      <c r="EK207" s="27" t="str">
        <f t="shared" ca="1" si="423"/>
        <v>-</v>
      </c>
      <c r="EL207" s="27">
        <f t="shared" ca="1" si="423"/>
        <v>1</v>
      </c>
      <c r="EM207" s="27">
        <f t="shared" ca="1" si="423"/>
        <v>1</v>
      </c>
      <c r="EN207" s="27">
        <f t="shared" ca="1" si="423"/>
        <v>1</v>
      </c>
      <c r="EO207" s="27">
        <f t="shared" ca="1" si="423"/>
        <v>0</v>
      </c>
      <c r="EP207" s="27" t="str">
        <f t="shared" ca="1" si="423"/>
        <v>-</v>
      </c>
      <c r="EQ207" s="27" t="str">
        <f t="shared" ca="1" si="423"/>
        <v>-</v>
      </c>
      <c r="ER207" s="27">
        <f t="shared" ca="1" si="423"/>
        <v>0</v>
      </c>
      <c r="ES207" s="27">
        <f t="shared" ca="1" si="423"/>
        <v>0</v>
      </c>
      <c r="ET207" s="34">
        <v>0</v>
      </c>
    </row>
    <row r="208" spans="1:150" outlineLevel="3">
      <c r="A208" s="31">
        <f t="shared" si="376"/>
        <v>203</v>
      </c>
      <c r="B208" s="37">
        <f t="shared" ca="1" si="402"/>
        <v>182</v>
      </c>
      <c r="C208">
        <f t="shared" ca="1" si="387"/>
        <v>31</v>
      </c>
      <c r="D208" t="b">
        <v>1</v>
      </c>
      <c r="E208" t="b">
        <v>0</v>
      </c>
      <c r="F208" t="b">
        <v>1</v>
      </c>
      <c r="H208" s="3" t="str">
        <f ca="1">TEXT(IFERROR(VALUE(LEFT(OFFSET(H208,-1,0),3)),0)+1,"000")&amp;" sfw"&amp;TEXT($CS208,"0.00")&amp;"_sfd"&amp;TEXT($CT208,"+0.00;-0.00;00000;@")&amp;"_conc"&amp;TEXT($CU208,"+0.00;-0.00;00000;----")&amp;"_prlf"&amp;TEXT($CV208,"+0.00;-0.00;00000;----")&amp;"_era"&amp;TEXT($CW208,"+0.00;-0.00;00000;@")&amp;IF($CA208&lt;3,"_M-M","_Mat")&amp;IF($CF208=TRUE,"&amp;BBT","")&amp;IF($DX208&lt;&gt;0,"-mate EL","")&amp;IF($DM208," Aut","")&amp;IF($DN208," Win","")&amp;IF($DO208," Spr","")&amp;" Scan "&amp;$DP208&amp;" (F"&amp;3+IFERROR(1*$AP208,0)&amp;3+IFERROR(1*$AS208,0)&amp;"N"&amp;$AX208&amp;$AY208&amp;")"</f>
        <v>021 sfw0.96_sfd+1.80_conc+1.14_prlf+0.21_era+0.19_M-M Spr Scan 0 (F33N11)</v>
      </c>
      <c r="I208" s="13" t="str">
        <f ca="1">IF(MATCH(H208,H$5:H208,0)=(COUNTA(H$5:H208)),"-","Dup")</f>
        <v>-</v>
      </c>
      <c r="J208" s="27" t="str">
        <f t="shared" ca="1" si="377"/>
        <v>-</v>
      </c>
      <c r="K208" s="27" t="str">
        <f t="shared" ca="1" si="377"/>
        <v>-</v>
      </c>
      <c r="L208" s="27" t="str">
        <f t="shared" ca="1" si="424"/>
        <v>-</v>
      </c>
      <c r="M208" s="27" t="str">
        <f t="shared" ca="1" si="424"/>
        <v>-</v>
      </c>
      <c r="N208" s="27" t="str">
        <f t="shared" ca="1" si="424"/>
        <v>-</v>
      </c>
      <c r="O208" s="27" t="b">
        <f t="shared" ca="1" si="424"/>
        <v>1</v>
      </c>
      <c r="P208" s="27" t="b">
        <f t="shared" ca="1" si="424"/>
        <v>1</v>
      </c>
      <c r="Q208" s="27">
        <f t="shared" ca="1" si="417"/>
        <v>0</v>
      </c>
      <c r="R208" s="27">
        <f t="shared" ca="1" si="417"/>
        <v>0</v>
      </c>
      <c r="S208" s="27" t="str">
        <f t="shared" ca="1" si="417"/>
        <v>-</v>
      </c>
      <c r="T208" s="27" t="str">
        <f t="shared" ca="1" si="417"/>
        <v>-</v>
      </c>
      <c r="U208" s="27" t="str">
        <f t="shared" ca="1" si="417"/>
        <v>-</v>
      </c>
      <c r="V208" s="27">
        <f t="shared" ca="1" si="417"/>
        <v>1</v>
      </c>
      <c r="W208" s="27">
        <f t="shared" ca="1" si="417"/>
        <v>1</v>
      </c>
      <c r="X208" s="27" t="str">
        <f t="shared" ca="1" si="417"/>
        <v>-</v>
      </c>
      <c r="Y208" s="27" t="str">
        <f t="shared" ca="1" si="417"/>
        <v>-</v>
      </c>
      <c r="Z208" s="27" t="str">
        <f t="shared" ca="1" si="417"/>
        <v>-</v>
      </c>
      <c r="AA208" s="27" t="str">
        <f t="shared" ca="1" si="417"/>
        <v>-</v>
      </c>
      <c r="AB208" s="27" t="str">
        <f t="shared" ca="1" si="417"/>
        <v>-</v>
      </c>
      <c r="AC208" s="27">
        <f t="shared" ca="1" si="417"/>
        <v>1</v>
      </c>
      <c r="AD208" s="27" t="str">
        <f t="shared" ca="1" si="417"/>
        <v>-</v>
      </c>
      <c r="AE208" s="27" t="str">
        <f t="shared" ca="1" si="379"/>
        <v>-</v>
      </c>
      <c r="AF208" s="27" t="str">
        <f t="shared" ca="1" si="392"/>
        <v>-</v>
      </c>
      <c r="AG208" s="27" t="str">
        <f t="shared" ca="1" si="418"/>
        <v>-</v>
      </c>
      <c r="AH208" s="27" t="str">
        <f t="shared" ca="1" si="418"/>
        <v>-</v>
      </c>
      <c r="AI208" s="27" t="str">
        <f t="shared" ca="1" si="418"/>
        <v>-</v>
      </c>
      <c r="AJ208" s="27" t="str">
        <f t="shared" ca="1" si="418"/>
        <v>-</v>
      </c>
      <c r="AK208" s="27" t="str">
        <f t="shared" ca="1" si="418"/>
        <v>-</v>
      </c>
      <c r="AL208" s="27" t="str">
        <f t="shared" ca="1" si="418"/>
        <v>-</v>
      </c>
      <c r="AM208" s="27" t="str">
        <f t="shared" ca="1" si="418"/>
        <v>-</v>
      </c>
      <c r="AN208" s="27" t="str">
        <f t="shared" ca="1" si="418"/>
        <v>-</v>
      </c>
      <c r="AO208" s="27" t="str">
        <f t="shared" ca="1" si="418"/>
        <v>-</v>
      </c>
      <c r="AP208" s="27" t="str">
        <f t="shared" ca="1" si="418"/>
        <v>-</v>
      </c>
      <c r="AQ208" s="27" t="str">
        <f t="shared" ca="1" si="418"/>
        <v>-</v>
      </c>
      <c r="AR208" s="27" t="str">
        <f t="shared" ca="1" si="418"/>
        <v>-</v>
      </c>
      <c r="AS208" s="27" t="str">
        <f t="shared" ca="1" si="418"/>
        <v>-</v>
      </c>
      <c r="AT208" s="27" t="str">
        <f t="shared" ca="1" si="418"/>
        <v>-</v>
      </c>
      <c r="AU208" s="27" t="str">
        <f t="shared" ca="1" si="418"/>
        <v>-</v>
      </c>
      <c r="AV208" s="27" t="str">
        <f t="shared" ca="1" si="418"/>
        <v>-</v>
      </c>
      <c r="AW208" s="27" t="str">
        <f t="shared" ca="1" si="418"/>
        <v>-</v>
      </c>
      <c r="AX208" s="27">
        <f t="shared" ca="1" si="425"/>
        <v>1</v>
      </c>
      <c r="AY208" s="27">
        <f t="shared" ca="1" si="425"/>
        <v>1</v>
      </c>
      <c r="AZ208" s="27">
        <f t="shared" ca="1" si="425"/>
        <v>0</v>
      </c>
      <c r="BA208" s="27">
        <f t="shared" ca="1" si="419"/>
        <v>1</v>
      </c>
      <c r="BB208" s="27">
        <f t="shared" ca="1" si="419"/>
        <v>-1</v>
      </c>
      <c r="BC208" s="27" t="str">
        <f t="shared" ca="1" si="419"/>
        <v>-</v>
      </c>
      <c r="BD208" s="27" t="str">
        <f t="shared" ca="1" si="419"/>
        <v>-</v>
      </c>
      <c r="BE208" s="27" t="str">
        <f t="shared" ca="1" si="419"/>
        <v>-</v>
      </c>
      <c r="BF208" s="27" t="str">
        <f t="shared" ca="1" si="419"/>
        <v>-</v>
      </c>
      <c r="BG208" s="27" t="str">
        <f t="shared" ca="1" si="419"/>
        <v>-</v>
      </c>
      <c r="BH208" s="27">
        <f t="shared" ca="1" si="390"/>
        <v>0.3</v>
      </c>
      <c r="BI208" s="27">
        <f t="shared" ref="BI208:BM217" ca="1" si="426">OFFSET(BI$5,$B208,0)</f>
        <v>0.7</v>
      </c>
      <c r="BJ208" s="27">
        <f t="shared" ca="1" si="426"/>
        <v>-0.2</v>
      </c>
      <c r="BK208" s="27">
        <f t="shared" ca="1" si="426"/>
        <v>1.4</v>
      </c>
      <c r="BL208" s="27" t="str">
        <f t="shared" ca="1" si="426"/>
        <v>-</v>
      </c>
      <c r="BM208" s="27" t="str">
        <f t="shared" ca="1" si="426"/>
        <v>-</v>
      </c>
      <c r="BN208" s="27">
        <f t="shared" ref="BN208:BV217" ca="1" si="427">OFFSET(BN$5,$B208,0)</f>
        <v>0</v>
      </c>
      <c r="BO208" s="27">
        <f t="shared" ca="1" si="427"/>
        <v>0</v>
      </c>
      <c r="BP208" s="27">
        <f t="shared" ca="1" si="427"/>
        <v>0</v>
      </c>
      <c r="BQ208" s="27">
        <f t="shared" ca="1" si="427"/>
        <v>0</v>
      </c>
      <c r="BR208" s="27" t="str">
        <f t="shared" ca="1" si="427"/>
        <v>-</v>
      </c>
      <c r="BS208" s="27" t="str">
        <f t="shared" ca="1" si="427"/>
        <v>-</v>
      </c>
      <c r="BT208" s="27" t="str">
        <f t="shared" ca="1" si="427"/>
        <v>-</v>
      </c>
      <c r="BU208" s="27" t="str">
        <f t="shared" ca="1" si="427"/>
        <v>-</v>
      </c>
      <c r="BV208" s="27" t="str">
        <f t="shared" ca="1" si="427"/>
        <v>-</v>
      </c>
      <c r="BW208" s="27" t="str">
        <f t="shared" ref="BW208:CH217" ca="1" si="428">OFFSET(BW$5,$B208,0)</f>
        <v>-</v>
      </c>
      <c r="BX208" s="27" t="str">
        <f t="shared" ca="1" si="428"/>
        <v>-</v>
      </c>
      <c r="BY208" s="27" t="str">
        <f t="shared" ca="1" si="428"/>
        <v>-</v>
      </c>
      <c r="BZ208" s="27" t="str">
        <f t="shared" ca="1" si="428"/>
        <v>-</v>
      </c>
      <c r="CA208" s="27">
        <f t="shared" ca="1" si="428"/>
        <v>2</v>
      </c>
      <c r="CB208" s="27" t="str">
        <f t="shared" ca="1" si="428"/>
        <v>-</v>
      </c>
      <c r="CC208" s="27" t="str">
        <f t="shared" ca="1" si="428"/>
        <v>-</v>
      </c>
      <c r="CD208" s="27" t="str">
        <f t="shared" ca="1" si="428"/>
        <v>-</v>
      </c>
      <c r="CE208" s="27" t="str">
        <f t="shared" ca="1" si="428"/>
        <v>-</v>
      </c>
      <c r="CF208" s="27" t="str">
        <f t="shared" ca="1" si="428"/>
        <v>-</v>
      </c>
      <c r="CG208" s="27" t="str">
        <f t="shared" ca="1" si="428"/>
        <v>-</v>
      </c>
      <c r="CH208" s="27">
        <f t="shared" ca="1" si="428"/>
        <v>0</v>
      </c>
      <c r="CI208" s="27" t="str">
        <f t="shared" ref="CI208:CR217" ca="1" si="429">OFFSET(CI$5,$B208,0)</f>
        <v>-</v>
      </c>
      <c r="CJ208" s="27">
        <f t="shared" ca="1" si="429"/>
        <v>1</v>
      </c>
      <c r="CK208" s="27">
        <f t="shared" ca="1" si="429"/>
        <v>0</v>
      </c>
      <c r="CL208" s="27">
        <f t="shared" ca="1" si="429"/>
        <v>1</v>
      </c>
      <c r="CM208" s="27">
        <f t="shared" ca="1" si="429"/>
        <v>1</v>
      </c>
      <c r="CN208" s="27">
        <f t="shared" ca="1" si="429"/>
        <v>1</v>
      </c>
      <c r="CO208" s="27">
        <f t="shared" ca="1" si="429"/>
        <v>0</v>
      </c>
      <c r="CP208" s="27">
        <f t="shared" ca="1" si="429"/>
        <v>0</v>
      </c>
      <c r="CQ208" s="27">
        <f t="shared" ca="1" si="429"/>
        <v>0</v>
      </c>
      <c r="CR208" s="27">
        <f t="shared" ca="1" si="429"/>
        <v>-0.04</v>
      </c>
      <c r="CS208" s="27">
        <f t="shared" ca="1" si="415"/>
        <v>0.96</v>
      </c>
      <c r="CT208" s="27">
        <f t="shared" ref="CT208:CT239" ca="1" si="430">OFFSET(CT$5,$B208,0)</f>
        <v>1.8</v>
      </c>
      <c r="CU208" s="26">
        <f>CU$13+0.5</f>
        <v>1.1400000000000001</v>
      </c>
      <c r="CV208" s="27">
        <f t="shared" ref="CV208:DB223" ca="1" si="431">OFFSET(CV$5,$B208,0)</f>
        <v>0.21</v>
      </c>
      <c r="CW208" s="27">
        <f t="shared" ca="1" si="431"/>
        <v>0.19</v>
      </c>
      <c r="CX208" s="27">
        <f t="shared" ca="1" si="431"/>
        <v>0</v>
      </c>
      <c r="CY208" s="27">
        <f t="shared" ca="1" si="431"/>
        <v>1</v>
      </c>
      <c r="CZ208" s="27">
        <f t="shared" ca="1" si="431"/>
        <v>0</v>
      </c>
      <c r="DA208" s="27">
        <f t="shared" ca="1" si="416"/>
        <v>0</v>
      </c>
      <c r="DB208" s="27">
        <f t="shared" ca="1" si="416"/>
        <v>0</v>
      </c>
      <c r="DC208" s="27">
        <f t="shared" ca="1" si="420"/>
        <v>0</v>
      </c>
      <c r="DD208" s="27">
        <f t="shared" ca="1" si="420"/>
        <v>0</v>
      </c>
      <c r="DE208" s="27">
        <f t="shared" ca="1" si="420"/>
        <v>0</v>
      </c>
      <c r="DF208" s="27">
        <f t="shared" ca="1" si="420"/>
        <v>0</v>
      </c>
      <c r="DG208" s="27" t="str">
        <f t="shared" ca="1" si="420"/>
        <v>-</v>
      </c>
      <c r="DH208" s="27" t="str">
        <f t="shared" ca="1" si="420"/>
        <v>-</v>
      </c>
      <c r="DI208" s="27" t="str">
        <f t="shared" ca="1" si="420"/>
        <v>-</v>
      </c>
      <c r="DJ208" s="27" t="str">
        <f t="shared" ca="1" si="420"/>
        <v>-</v>
      </c>
      <c r="DK208" s="27" t="str">
        <f t="shared" ca="1" si="420"/>
        <v>-</v>
      </c>
      <c r="DL208" s="27" t="str">
        <f t="shared" ca="1" si="420"/>
        <v>-</v>
      </c>
      <c r="DM208" s="27" t="b">
        <f t="shared" ca="1" si="421"/>
        <v>0</v>
      </c>
      <c r="DN208" s="27" t="b">
        <f t="shared" ca="1" si="421"/>
        <v>0</v>
      </c>
      <c r="DO208" s="27" t="b">
        <f t="shared" ca="1" si="421"/>
        <v>1</v>
      </c>
      <c r="DP208" s="27">
        <f t="shared" ca="1" si="421"/>
        <v>0</v>
      </c>
      <c r="DQ208" s="27" t="str">
        <f t="shared" ca="1" si="421"/>
        <v>-</v>
      </c>
      <c r="DR208" s="27" t="b">
        <f t="shared" ca="1" si="421"/>
        <v>1</v>
      </c>
      <c r="DS208" s="27" t="str">
        <f t="shared" ca="1" si="421"/>
        <v>-</v>
      </c>
      <c r="DT208" s="27" t="str">
        <f t="shared" ca="1" si="421"/>
        <v>-</v>
      </c>
      <c r="DU208" s="27" t="str">
        <f t="shared" ca="1" si="421"/>
        <v>-</v>
      </c>
      <c r="DV208" s="27" t="b">
        <f t="shared" ca="1" si="422"/>
        <v>1</v>
      </c>
      <c r="DW208" s="27" t="str">
        <f t="shared" ca="1" si="422"/>
        <v>-</v>
      </c>
      <c r="DX208" s="27">
        <f t="shared" ca="1" si="422"/>
        <v>0</v>
      </c>
      <c r="DY208" s="27">
        <f t="shared" ca="1" si="422"/>
        <v>1</v>
      </c>
      <c r="DZ208" s="27">
        <f t="shared" ca="1" si="422"/>
        <v>0.5</v>
      </c>
      <c r="EA208" s="27">
        <f t="shared" ca="1" si="422"/>
        <v>500</v>
      </c>
      <c r="EB208" s="27">
        <f t="shared" ca="1" si="422"/>
        <v>500</v>
      </c>
      <c r="EC208" s="27">
        <f t="shared" ca="1" si="422"/>
        <v>1</v>
      </c>
      <c r="ED208" s="27">
        <f t="shared" ca="1" si="422"/>
        <v>0</v>
      </c>
      <c r="EE208" s="27">
        <f t="shared" ca="1" si="422"/>
        <v>1</v>
      </c>
      <c r="EF208" s="27">
        <f t="shared" ca="1" si="422"/>
        <v>1</v>
      </c>
      <c r="EG208" s="27">
        <f t="shared" ca="1" si="423"/>
        <v>0</v>
      </c>
      <c r="EH208" s="27" t="str">
        <f t="shared" ca="1" si="423"/>
        <v>-</v>
      </c>
      <c r="EI208" s="27" t="str">
        <f t="shared" ca="1" si="423"/>
        <v>-</v>
      </c>
      <c r="EJ208" s="27" t="str">
        <f t="shared" ca="1" si="423"/>
        <v>-</v>
      </c>
      <c r="EK208" s="27" t="str">
        <f t="shared" ca="1" si="423"/>
        <v>-</v>
      </c>
      <c r="EL208" s="27">
        <f t="shared" ca="1" si="423"/>
        <v>1</v>
      </c>
      <c r="EM208" s="27">
        <f t="shared" ca="1" si="423"/>
        <v>1</v>
      </c>
      <c r="EN208" s="27">
        <f t="shared" ca="1" si="423"/>
        <v>1</v>
      </c>
      <c r="EO208" s="27">
        <f t="shared" ca="1" si="423"/>
        <v>0</v>
      </c>
      <c r="EP208" s="27" t="str">
        <f t="shared" ca="1" si="423"/>
        <v>-</v>
      </c>
      <c r="EQ208" s="27" t="str">
        <f t="shared" ca="1" si="423"/>
        <v>-</v>
      </c>
      <c r="ER208" s="27">
        <f t="shared" ca="1" si="423"/>
        <v>0</v>
      </c>
      <c r="ES208" s="27">
        <f t="shared" ca="1" si="423"/>
        <v>0</v>
      </c>
      <c r="ET208" s="34">
        <v>0</v>
      </c>
    </row>
    <row r="209" spans="1:150" outlineLevel="3">
      <c r="A209" s="31">
        <f t="shared" si="376"/>
        <v>204</v>
      </c>
      <c r="B209" s="37">
        <f t="shared" ca="1" si="402"/>
        <v>182</v>
      </c>
      <c r="C209">
        <f t="shared" ca="1" si="387"/>
        <v>31</v>
      </c>
      <c r="D209" t="b">
        <v>1</v>
      </c>
      <c r="E209" t="b">
        <v>0</v>
      </c>
      <c r="F209" t="b">
        <v>1</v>
      </c>
      <c r="H209" s="3" t="str">
        <f ca="1">TEXT(IFERROR(VALUE(LEFT(OFFSET(H209,-1,0),3)),0)+1,"000")&amp;" sfw"&amp;TEXT($CS209,"0.00")&amp;"_sfd"&amp;TEXT($CT209,"+0.00;-0.00;00000;@")&amp;"_conc"&amp;TEXT($CU209,"+0.00;-0.00;00000;----")&amp;"_prlf"&amp;TEXT($CV209,"+0.00;-0.00;00000;----")&amp;"_era"&amp;TEXT($CW209,"+0.00;-0.00;00000;@")&amp;IF($CA209&lt;3,"_M-M","_Mat")&amp;IF($CF209=TRUE,"&amp;BBT","")&amp;IF($DX209&lt;&gt;0,"-mate EL","")&amp;IF($DM209," Aut","")&amp;IF($DN209," Win","")&amp;IF($DO209," Spr","")&amp;" Scan "&amp;$DP209&amp;" (F"&amp;3+IFERROR(1*$AP209,0)&amp;3+IFERROR(1*$AS209,0)&amp;"N"&amp;$AX209&amp;$AY209&amp;")"</f>
        <v>022 sfw0.96_sfd+1.80_conc+1.04_prlf+0.21_era+0.19_M-M Spr Scan 0 (F33N11)</v>
      </c>
      <c r="I209" s="13" t="str">
        <f ca="1">IF(MATCH(H209,H$5:H209,0)=(COUNTA(H$5:H209)),"-","Dup")</f>
        <v>-</v>
      </c>
      <c r="J209" s="27" t="str">
        <f t="shared" ca="1" si="377"/>
        <v>-</v>
      </c>
      <c r="K209" s="27" t="str">
        <f t="shared" ca="1" si="377"/>
        <v>-</v>
      </c>
      <c r="L209" s="27" t="str">
        <f t="shared" ca="1" si="424"/>
        <v>-</v>
      </c>
      <c r="M209" s="27" t="str">
        <f t="shared" ca="1" si="424"/>
        <v>-</v>
      </c>
      <c r="N209" s="27" t="str">
        <f t="shared" ca="1" si="424"/>
        <v>-</v>
      </c>
      <c r="O209" s="27" t="b">
        <f t="shared" ca="1" si="424"/>
        <v>1</v>
      </c>
      <c r="P209" s="27" t="b">
        <f t="shared" ca="1" si="424"/>
        <v>1</v>
      </c>
      <c r="Q209" s="27">
        <f t="shared" ca="1" si="417"/>
        <v>0</v>
      </c>
      <c r="R209" s="27">
        <f t="shared" ca="1" si="417"/>
        <v>0</v>
      </c>
      <c r="S209" s="27" t="str">
        <f t="shared" ca="1" si="417"/>
        <v>-</v>
      </c>
      <c r="T209" s="27" t="str">
        <f t="shared" ca="1" si="417"/>
        <v>-</v>
      </c>
      <c r="U209" s="27" t="str">
        <f t="shared" ca="1" si="417"/>
        <v>-</v>
      </c>
      <c r="V209" s="27">
        <f t="shared" ca="1" si="417"/>
        <v>1</v>
      </c>
      <c r="W209" s="27">
        <f t="shared" ca="1" si="417"/>
        <v>1</v>
      </c>
      <c r="X209" s="27" t="str">
        <f t="shared" ca="1" si="417"/>
        <v>-</v>
      </c>
      <c r="Y209" s="27" t="str">
        <f t="shared" ca="1" si="417"/>
        <v>-</v>
      </c>
      <c r="Z209" s="27" t="str">
        <f t="shared" ca="1" si="417"/>
        <v>-</v>
      </c>
      <c r="AA209" s="27" t="str">
        <f t="shared" ca="1" si="417"/>
        <v>-</v>
      </c>
      <c r="AB209" s="27" t="str">
        <f t="shared" ca="1" si="417"/>
        <v>-</v>
      </c>
      <c r="AC209" s="27">
        <f t="shared" ca="1" si="417"/>
        <v>1</v>
      </c>
      <c r="AD209" s="27" t="str">
        <f t="shared" ca="1" si="417"/>
        <v>-</v>
      </c>
      <c r="AE209" s="27" t="str">
        <f t="shared" ca="1" si="379"/>
        <v>-</v>
      </c>
      <c r="AF209" s="27" t="str">
        <f t="shared" ca="1" si="392"/>
        <v>-</v>
      </c>
      <c r="AG209" s="27" t="str">
        <f t="shared" ca="1" si="418"/>
        <v>-</v>
      </c>
      <c r="AH209" s="27" t="str">
        <f t="shared" ca="1" si="418"/>
        <v>-</v>
      </c>
      <c r="AI209" s="27" t="str">
        <f t="shared" ca="1" si="418"/>
        <v>-</v>
      </c>
      <c r="AJ209" s="27" t="str">
        <f t="shared" ca="1" si="418"/>
        <v>-</v>
      </c>
      <c r="AK209" s="27" t="str">
        <f t="shared" ca="1" si="418"/>
        <v>-</v>
      </c>
      <c r="AL209" s="27" t="str">
        <f t="shared" ca="1" si="418"/>
        <v>-</v>
      </c>
      <c r="AM209" s="27" t="str">
        <f t="shared" ca="1" si="418"/>
        <v>-</v>
      </c>
      <c r="AN209" s="27" t="str">
        <f t="shared" ca="1" si="418"/>
        <v>-</v>
      </c>
      <c r="AO209" s="27" t="str">
        <f t="shared" ca="1" si="418"/>
        <v>-</v>
      </c>
      <c r="AP209" s="27" t="str">
        <f t="shared" ca="1" si="418"/>
        <v>-</v>
      </c>
      <c r="AQ209" s="27" t="str">
        <f t="shared" ca="1" si="418"/>
        <v>-</v>
      </c>
      <c r="AR209" s="27" t="str">
        <f t="shared" ca="1" si="418"/>
        <v>-</v>
      </c>
      <c r="AS209" s="27" t="str">
        <f t="shared" ca="1" si="418"/>
        <v>-</v>
      </c>
      <c r="AT209" s="27" t="str">
        <f t="shared" ca="1" si="418"/>
        <v>-</v>
      </c>
      <c r="AU209" s="27" t="str">
        <f t="shared" ca="1" si="418"/>
        <v>-</v>
      </c>
      <c r="AV209" s="27" t="str">
        <f t="shared" ca="1" si="418"/>
        <v>-</v>
      </c>
      <c r="AW209" s="27" t="str">
        <f t="shared" ca="1" si="418"/>
        <v>-</v>
      </c>
      <c r="AX209" s="27">
        <f t="shared" ca="1" si="425"/>
        <v>1</v>
      </c>
      <c r="AY209" s="27">
        <f t="shared" ca="1" si="425"/>
        <v>1</v>
      </c>
      <c r="AZ209" s="27">
        <f t="shared" ca="1" si="425"/>
        <v>0</v>
      </c>
      <c r="BA209" s="27">
        <f t="shared" ca="1" si="419"/>
        <v>1</v>
      </c>
      <c r="BB209" s="27">
        <f t="shared" ca="1" si="419"/>
        <v>-1</v>
      </c>
      <c r="BC209" s="27" t="str">
        <f t="shared" ca="1" si="419"/>
        <v>-</v>
      </c>
      <c r="BD209" s="27" t="str">
        <f t="shared" ca="1" si="419"/>
        <v>-</v>
      </c>
      <c r="BE209" s="27" t="str">
        <f t="shared" ca="1" si="419"/>
        <v>-</v>
      </c>
      <c r="BF209" s="27" t="str">
        <f t="shared" ca="1" si="419"/>
        <v>-</v>
      </c>
      <c r="BG209" s="27" t="str">
        <f t="shared" ca="1" si="419"/>
        <v>-</v>
      </c>
      <c r="BH209" s="27">
        <f t="shared" ca="1" si="390"/>
        <v>0.3</v>
      </c>
      <c r="BI209" s="27">
        <f t="shared" ca="1" si="426"/>
        <v>0.7</v>
      </c>
      <c r="BJ209" s="27">
        <f t="shared" ca="1" si="426"/>
        <v>-0.2</v>
      </c>
      <c r="BK209" s="27">
        <f t="shared" ca="1" si="426"/>
        <v>1.4</v>
      </c>
      <c r="BL209" s="27" t="str">
        <f t="shared" ca="1" si="426"/>
        <v>-</v>
      </c>
      <c r="BM209" s="27" t="str">
        <f t="shared" ca="1" si="426"/>
        <v>-</v>
      </c>
      <c r="BN209" s="27">
        <f t="shared" ca="1" si="427"/>
        <v>0</v>
      </c>
      <c r="BO209" s="27">
        <f t="shared" ca="1" si="427"/>
        <v>0</v>
      </c>
      <c r="BP209" s="27">
        <f t="shared" ca="1" si="427"/>
        <v>0</v>
      </c>
      <c r="BQ209" s="27">
        <f t="shared" ca="1" si="427"/>
        <v>0</v>
      </c>
      <c r="BR209" s="27" t="str">
        <f t="shared" ca="1" si="427"/>
        <v>-</v>
      </c>
      <c r="BS209" s="27" t="str">
        <f t="shared" ca="1" si="427"/>
        <v>-</v>
      </c>
      <c r="BT209" s="27" t="str">
        <f t="shared" ca="1" si="427"/>
        <v>-</v>
      </c>
      <c r="BU209" s="27" t="str">
        <f t="shared" ca="1" si="427"/>
        <v>-</v>
      </c>
      <c r="BV209" s="27" t="str">
        <f t="shared" ca="1" si="427"/>
        <v>-</v>
      </c>
      <c r="BW209" s="27" t="str">
        <f t="shared" ca="1" si="428"/>
        <v>-</v>
      </c>
      <c r="BX209" s="27" t="str">
        <f t="shared" ca="1" si="428"/>
        <v>-</v>
      </c>
      <c r="BY209" s="27" t="str">
        <f t="shared" ca="1" si="428"/>
        <v>-</v>
      </c>
      <c r="BZ209" s="27" t="str">
        <f t="shared" ca="1" si="428"/>
        <v>-</v>
      </c>
      <c r="CA209" s="27">
        <f t="shared" ca="1" si="428"/>
        <v>2</v>
      </c>
      <c r="CB209" s="27" t="str">
        <f t="shared" ca="1" si="428"/>
        <v>-</v>
      </c>
      <c r="CC209" s="27" t="str">
        <f t="shared" ca="1" si="428"/>
        <v>-</v>
      </c>
      <c r="CD209" s="27" t="str">
        <f t="shared" ca="1" si="428"/>
        <v>-</v>
      </c>
      <c r="CE209" s="27" t="str">
        <f t="shared" ca="1" si="428"/>
        <v>-</v>
      </c>
      <c r="CF209" s="27" t="str">
        <f t="shared" ca="1" si="428"/>
        <v>-</v>
      </c>
      <c r="CG209" s="27" t="str">
        <f t="shared" ca="1" si="428"/>
        <v>-</v>
      </c>
      <c r="CH209" s="27">
        <f t="shared" ca="1" si="428"/>
        <v>0</v>
      </c>
      <c r="CI209" s="27" t="str">
        <f t="shared" ca="1" si="429"/>
        <v>-</v>
      </c>
      <c r="CJ209" s="27">
        <f t="shared" ca="1" si="429"/>
        <v>1</v>
      </c>
      <c r="CK209" s="27">
        <f t="shared" ca="1" si="429"/>
        <v>0</v>
      </c>
      <c r="CL209" s="27">
        <f t="shared" ca="1" si="429"/>
        <v>1</v>
      </c>
      <c r="CM209" s="27">
        <f t="shared" ca="1" si="429"/>
        <v>1</v>
      </c>
      <c r="CN209" s="27">
        <f t="shared" ca="1" si="429"/>
        <v>1</v>
      </c>
      <c r="CO209" s="27">
        <f t="shared" ca="1" si="429"/>
        <v>0</v>
      </c>
      <c r="CP209" s="27">
        <f t="shared" ca="1" si="429"/>
        <v>0</v>
      </c>
      <c r="CQ209" s="27">
        <f t="shared" ca="1" si="429"/>
        <v>0</v>
      </c>
      <c r="CR209" s="27">
        <f t="shared" ca="1" si="429"/>
        <v>-0.04</v>
      </c>
      <c r="CS209" s="27">
        <f t="shared" ca="1" si="415"/>
        <v>0.96</v>
      </c>
      <c r="CT209" s="27">
        <f t="shared" ca="1" si="430"/>
        <v>1.8</v>
      </c>
      <c r="CU209" s="26">
        <f>CU$13+0.4</f>
        <v>1.04</v>
      </c>
      <c r="CV209" s="27">
        <f t="shared" ca="1" si="431"/>
        <v>0.21</v>
      </c>
      <c r="CW209" s="27">
        <f t="shared" ca="1" si="431"/>
        <v>0.19</v>
      </c>
      <c r="CX209" s="27">
        <f t="shared" ca="1" si="431"/>
        <v>0</v>
      </c>
      <c r="CY209" s="27">
        <f t="shared" ca="1" si="431"/>
        <v>1</v>
      </c>
      <c r="CZ209" s="27">
        <f t="shared" ca="1" si="431"/>
        <v>0</v>
      </c>
      <c r="DA209" s="27">
        <f t="shared" ca="1" si="416"/>
        <v>0</v>
      </c>
      <c r="DB209" s="27">
        <f t="shared" ca="1" si="416"/>
        <v>0</v>
      </c>
      <c r="DC209" s="27">
        <f t="shared" ca="1" si="420"/>
        <v>0</v>
      </c>
      <c r="DD209" s="27">
        <f t="shared" ca="1" si="420"/>
        <v>0</v>
      </c>
      <c r="DE209" s="27">
        <f t="shared" ca="1" si="420"/>
        <v>0</v>
      </c>
      <c r="DF209" s="27">
        <f t="shared" ca="1" si="420"/>
        <v>0</v>
      </c>
      <c r="DG209" s="27" t="str">
        <f t="shared" ca="1" si="420"/>
        <v>-</v>
      </c>
      <c r="DH209" s="27" t="str">
        <f t="shared" ca="1" si="420"/>
        <v>-</v>
      </c>
      <c r="DI209" s="27" t="str">
        <f t="shared" ca="1" si="420"/>
        <v>-</v>
      </c>
      <c r="DJ209" s="27" t="str">
        <f t="shared" ca="1" si="420"/>
        <v>-</v>
      </c>
      <c r="DK209" s="27" t="str">
        <f t="shared" ca="1" si="420"/>
        <v>-</v>
      </c>
      <c r="DL209" s="27" t="str">
        <f t="shared" ca="1" si="420"/>
        <v>-</v>
      </c>
      <c r="DM209" s="27" t="b">
        <f t="shared" ca="1" si="421"/>
        <v>0</v>
      </c>
      <c r="DN209" s="27" t="b">
        <f t="shared" ca="1" si="421"/>
        <v>0</v>
      </c>
      <c r="DO209" s="27" t="b">
        <f t="shared" ca="1" si="421"/>
        <v>1</v>
      </c>
      <c r="DP209" s="27">
        <f t="shared" ca="1" si="421"/>
        <v>0</v>
      </c>
      <c r="DQ209" s="27" t="str">
        <f t="shared" ca="1" si="421"/>
        <v>-</v>
      </c>
      <c r="DR209" s="27" t="b">
        <f t="shared" ca="1" si="421"/>
        <v>1</v>
      </c>
      <c r="DS209" s="27" t="str">
        <f t="shared" ca="1" si="421"/>
        <v>-</v>
      </c>
      <c r="DT209" s="27" t="str">
        <f t="shared" ca="1" si="421"/>
        <v>-</v>
      </c>
      <c r="DU209" s="27" t="str">
        <f t="shared" ca="1" si="421"/>
        <v>-</v>
      </c>
      <c r="DV209" s="27" t="b">
        <f t="shared" ca="1" si="422"/>
        <v>1</v>
      </c>
      <c r="DW209" s="27" t="str">
        <f t="shared" ca="1" si="422"/>
        <v>-</v>
      </c>
      <c r="DX209" s="27">
        <f t="shared" ca="1" si="422"/>
        <v>0</v>
      </c>
      <c r="DY209" s="27">
        <f t="shared" ca="1" si="422"/>
        <v>1</v>
      </c>
      <c r="DZ209" s="27">
        <f t="shared" ca="1" si="422"/>
        <v>0.5</v>
      </c>
      <c r="EA209" s="27">
        <f t="shared" ca="1" si="422"/>
        <v>500</v>
      </c>
      <c r="EB209" s="27">
        <f t="shared" ca="1" si="422"/>
        <v>500</v>
      </c>
      <c r="EC209" s="27">
        <f t="shared" ca="1" si="422"/>
        <v>1</v>
      </c>
      <c r="ED209" s="27">
        <f t="shared" ca="1" si="422"/>
        <v>0</v>
      </c>
      <c r="EE209" s="27">
        <f t="shared" ca="1" si="422"/>
        <v>1</v>
      </c>
      <c r="EF209" s="27">
        <f t="shared" ca="1" si="422"/>
        <v>1</v>
      </c>
      <c r="EG209" s="27">
        <f t="shared" ca="1" si="423"/>
        <v>0</v>
      </c>
      <c r="EH209" s="27" t="str">
        <f t="shared" ca="1" si="423"/>
        <v>-</v>
      </c>
      <c r="EI209" s="27" t="str">
        <f t="shared" ca="1" si="423"/>
        <v>-</v>
      </c>
      <c r="EJ209" s="27" t="str">
        <f t="shared" ca="1" si="423"/>
        <v>-</v>
      </c>
      <c r="EK209" s="27" t="str">
        <f t="shared" ca="1" si="423"/>
        <v>-</v>
      </c>
      <c r="EL209" s="27">
        <f t="shared" ca="1" si="423"/>
        <v>1</v>
      </c>
      <c r="EM209" s="27">
        <f t="shared" ca="1" si="423"/>
        <v>1</v>
      </c>
      <c r="EN209" s="27">
        <f t="shared" ca="1" si="423"/>
        <v>1</v>
      </c>
      <c r="EO209" s="27">
        <f t="shared" ca="1" si="423"/>
        <v>0</v>
      </c>
      <c r="EP209" s="27" t="str">
        <f t="shared" ca="1" si="423"/>
        <v>-</v>
      </c>
      <c r="EQ209" s="27" t="str">
        <f t="shared" ca="1" si="423"/>
        <v>-</v>
      </c>
      <c r="ER209" s="27">
        <f t="shared" ca="1" si="423"/>
        <v>0</v>
      </c>
      <c r="ES209" s="27">
        <f t="shared" ca="1" si="423"/>
        <v>0</v>
      </c>
      <c r="ET209" s="34">
        <v>0</v>
      </c>
    </row>
    <row r="210" spans="1:150" outlineLevel="3">
      <c r="A210" s="31">
        <f t="shared" si="376"/>
        <v>205</v>
      </c>
      <c r="B210" s="37">
        <f t="shared" ca="1" si="402"/>
        <v>182</v>
      </c>
      <c r="C210">
        <f t="shared" ca="1" si="387"/>
        <v>31</v>
      </c>
      <c r="D210" t="b">
        <v>1</v>
      </c>
      <c r="E210" t="b">
        <v>0</v>
      </c>
      <c r="F210" t="b">
        <v>1</v>
      </c>
      <c r="H210" s="3" t="str">
        <f ca="1">TEXT(IFERROR(VALUE(LEFT(OFFSET(H210,-1,0),3)),0)+1,"000")&amp;" sfw"&amp;TEXT($CS210,"0.00")&amp;"_sfd"&amp;TEXT($CT210,"+0.00;-0.00;00000;@")&amp;"_conc"&amp;TEXT($CU210,"+0.00;-0.00;00000;----")&amp;"_prlf"&amp;TEXT($CV210,"+0.00;-0.00;00000;----")&amp;"_era"&amp;TEXT($CW210,"+0.00;-0.00;00000;@")&amp;IF($CA210&lt;3,"_M-M","_Mat")&amp;IF($CF210=TRUE,"&amp;BBT","")&amp;IF($DX210&lt;&gt;0,"-mate EL","")&amp;IF($DM210," Aut","")&amp;IF($DN210," Win","")&amp;IF($DO210," Spr","")&amp;" Scan "&amp;$DP210&amp;" (F"&amp;3+IFERROR(1*$AP210,0)&amp;3+IFERROR(1*$AS210,0)&amp;"N"&amp;$AX210&amp;$AY210&amp;")"</f>
        <v>023 sfw0.96_sfd+1.80_conc+0.94_prlf+0.21_era+0.19_M-M Spr Scan 0 (F33N11)</v>
      </c>
      <c r="I210" s="13" t="str">
        <f ca="1">IF(MATCH(H210,H$5:H210,0)=(COUNTA(H$5:H210)),"-","Dup")</f>
        <v>-</v>
      </c>
      <c r="J210" s="27" t="str">
        <f t="shared" ca="1" si="377"/>
        <v>-</v>
      </c>
      <c r="K210" s="27" t="str">
        <f t="shared" ca="1" si="377"/>
        <v>-</v>
      </c>
      <c r="L210" s="27" t="str">
        <f t="shared" ca="1" si="424"/>
        <v>-</v>
      </c>
      <c r="M210" s="27" t="str">
        <f t="shared" ca="1" si="424"/>
        <v>-</v>
      </c>
      <c r="N210" s="27" t="str">
        <f t="shared" ca="1" si="424"/>
        <v>-</v>
      </c>
      <c r="O210" s="27" t="b">
        <f t="shared" ca="1" si="424"/>
        <v>1</v>
      </c>
      <c r="P210" s="27" t="b">
        <f t="shared" ca="1" si="424"/>
        <v>1</v>
      </c>
      <c r="Q210" s="27">
        <f t="shared" ca="1" si="417"/>
        <v>0</v>
      </c>
      <c r="R210" s="27">
        <f t="shared" ca="1" si="417"/>
        <v>0</v>
      </c>
      <c r="S210" s="27" t="str">
        <f t="shared" ca="1" si="417"/>
        <v>-</v>
      </c>
      <c r="T210" s="27" t="str">
        <f t="shared" ca="1" si="417"/>
        <v>-</v>
      </c>
      <c r="U210" s="27" t="str">
        <f t="shared" ca="1" si="417"/>
        <v>-</v>
      </c>
      <c r="V210" s="27">
        <f t="shared" ca="1" si="417"/>
        <v>1</v>
      </c>
      <c r="W210" s="27">
        <f t="shared" ca="1" si="417"/>
        <v>1</v>
      </c>
      <c r="X210" s="27" t="str">
        <f t="shared" ca="1" si="417"/>
        <v>-</v>
      </c>
      <c r="Y210" s="27" t="str">
        <f t="shared" ca="1" si="417"/>
        <v>-</v>
      </c>
      <c r="Z210" s="27" t="str">
        <f t="shared" ca="1" si="417"/>
        <v>-</v>
      </c>
      <c r="AA210" s="27" t="str">
        <f t="shared" ca="1" si="417"/>
        <v>-</v>
      </c>
      <c r="AB210" s="27" t="str">
        <f t="shared" ca="1" si="417"/>
        <v>-</v>
      </c>
      <c r="AC210" s="27">
        <f t="shared" ca="1" si="417"/>
        <v>1</v>
      </c>
      <c r="AD210" s="27" t="str">
        <f t="shared" ca="1" si="417"/>
        <v>-</v>
      </c>
      <c r="AE210" s="27" t="str">
        <f t="shared" ca="1" si="379"/>
        <v>-</v>
      </c>
      <c r="AF210" s="27" t="str">
        <f t="shared" ca="1" si="392"/>
        <v>-</v>
      </c>
      <c r="AG210" s="27" t="str">
        <f t="shared" ca="1" si="418"/>
        <v>-</v>
      </c>
      <c r="AH210" s="27" t="str">
        <f t="shared" ca="1" si="418"/>
        <v>-</v>
      </c>
      <c r="AI210" s="27" t="str">
        <f t="shared" ca="1" si="418"/>
        <v>-</v>
      </c>
      <c r="AJ210" s="27" t="str">
        <f t="shared" ca="1" si="418"/>
        <v>-</v>
      </c>
      <c r="AK210" s="27" t="str">
        <f t="shared" ca="1" si="418"/>
        <v>-</v>
      </c>
      <c r="AL210" s="27" t="str">
        <f t="shared" ca="1" si="418"/>
        <v>-</v>
      </c>
      <c r="AM210" s="27" t="str">
        <f t="shared" ca="1" si="418"/>
        <v>-</v>
      </c>
      <c r="AN210" s="27" t="str">
        <f t="shared" ca="1" si="418"/>
        <v>-</v>
      </c>
      <c r="AO210" s="27" t="str">
        <f t="shared" ca="1" si="418"/>
        <v>-</v>
      </c>
      <c r="AP210" s="27" t="str">
        <f t="shared" ca="1" si="418"/>
        <v>-</v>
      </c>
      <c r="AQ210" s="27" t="str">
        <f t="shared" ca="1" si="418"/>
        <v>-</v>
      </c>
      <c r="AR210" s="27" t="str">
        <f t="shared" ca="1" si="418"/>
        <v>-</v>
      </c>
      <c r="AS210" s="27" t="str">
        <f t="shared" ca="1" si="418"/>
        <v>-</v>
      </c>
      <c r="AT210" s="27" t="str">
        <f t="shared" ca="1" si="418"/>
        <v>-</v>
      </c>
      <c r="AU210" s="27" t="str">
        <f t="shared" ca="1" si="418"/>
        <v>-</v>
      </c>
      <c r="AV210" s="27" t="str">
        <f t="shared" ca="1" si="418"/>
        <v>-</v>
      </c>
      <c r="AW210" s="27" t="str">
        <f t="shared" ca="1" si="418"/>
        <v>-</v>
      </c>
      <c r="AX210" s="27">
        <f t="shared" ca="1" si="425"/>
        <v>1</v>
      </c>
      <c r="AY210" s="27">
        <f t="shared" ca="1" si="425"/>
        <v>1</v>
      </c>
      <c r="AZ210" s="27">
        <f t="shared" ca="1" si="425"/>
        <v>0</v>
      </c>
      <c r="BA210" s="27">
        <f t="shared" ca="1" si="419"/>
        <v>1</v>
      </c>
      <c r="BB210" s="27">
        <f t="shared" ca="1" si="419"/>
        <v>-1</v>
      </c>
      <c r="BC210" s="27" t="str">
        <f t="shared" ca="1" si="419"/>
        <v>-</v>
      </c>
      <c r="BD210" s="27" t="str">
        <f t="shared" ca="1" si="419"/>
        <v>-</v>
      </c>
      <c r="BE210" s="27" t="str">
        <f t="shared" ca="1" si="419"/>
        <v>-</v>
      </c>
      <c r="BF210" s="27" t="str">
        <f t="shared" ca="1" si="419"/>
        <v>-</v>
      </c>
      <c r="BG210" s="27" t="str">
        <f t="shared" ca="1" si="419"/>
        <v>-</v>
      </c>
      <c r="BH210" s="27">
        <f t="shared" ca="1" si="390"/>
        <v>0.3</v>
      </c>
      <c r="BI210" s="27">
        <f t="shared" ca="1" si="426"/>
        <v>0.7</v>
      </c>
      <c r="BJ210" s="27">
        <f t="shared" ca="1" si="426"/>
        <v>-0.2</v>
      </c>
      <c r="BK210" s="27">
        <f t="shared" ca="1" si="426"/>
        <v>1.4</v>
      </c>
      <c r="BL210" s="27" t="str">
        <f t="shared" ca="1" si="426"/>
        <v>-</v>
      </c>
      <c r="BM210" s="27" t="str">
        <f t="shared" ca="1" si="426"/>
        <v>-</v>
      </c>
      <c r="BN210" s="27">
        <f t="shared" ca="1" si="427"/>
        <v>0</v>
      </c>
      <c r="BO210" s="27">
        <f t="shared" ca="1" si="427"/>
        <v>0</v>
      </c>
      <c r="BP210" s="27">
        <f t="shared" ca="1" si="427"/>
        <v>0</v>
      </c>
      <c r="BQ210" s="27">
        <f t="shared" ca="1" si="427"/>
        <v>0</v>
      </c>
      <c r="BR210" s="27" t="str">
        <f t="shared" ca="1" si="427"/>
        <v>-</v>
      </c>
      <c r="BS210" s="27" t="str">
        <f t="shared" ca="1" si="427"/>
        <v>-</v>
      </c>
      <c r="BT210" s="27" t="str">
        <f t="shared" ca="1" si="427"/>
        <v>-</v>
      </c>
      <c r="BU210" s="27" t="str">
        <f t="shared" ca="1" si="427"/>
        <v>-</v>
      </c>
      <c r="BV210" s="27" t="str">
        <f t="shared" ca="1" si="427"/>
        <v>-</v>
      </c>
      <c r="BW210" s="27" t="str">
        <f t="shared" ca="1" si="428"/>
        <v>-</v>
      </c>
      <c r="BX210" s="27" t="str">
        <f t="shared" ca="1" si="428"/>
        <v>-</v>
      </c>
      <c r="BY210" s="27" t="str">
        <f t="shared" ca="1" si="428"/>
        <v>-</v>
      </c>
      <c r="BZ210" s="27" t="str">
        <f t="shared" ca="1" si="428"/>
        <v>-</v>
      </c>
      <c r="CA210" s="27">
        <f t="shared" ca="1" si="428"/>
        <v>2</v>
      </c>
      <c r="CB210" s="27" t="str">
        <f t="shared" ca="1" si="428"/>
        <v>-</v>
      </c>
      <c r="CC210" s="27" t="str">
        <f t="shared" ca="1" si="428"/>
        <v>-</v>
      </c>
      <c r="CD210" s="27" t="str">
        <f t="shared" ca="1" si="428"/>
        <v>-</v>
      </c>
      <c r="CE210" s="27" t="str">
        <f t="shared" ca="1" si="428"/>
        <v>-</v>
      </c>
      <c r="CF210" s="27" t="str">
        <f t="shared" ca="1" si="428"/>
        <v>-</v>
      </c>
      <c r="CG210" s="27" t="str">
        <f t="shared" ca="1" si="428"/>
        <v>-</v>
      </c>
      <c r="CH210" s="27">
        <f t="shared" ca="1" si="428"/>
        <v>0</v>
      </c>
      <c r="CI210" s="27" t="str">
        <f t="shared" ca="1" si="429"/>
        <v>-</v>
      </c>
      <c r="CJ210" s="27">
        <f t="shared" ca="1" si="429"/>
        <v>1</v>
      </c>
      <c r="CK210" s="27">
        <f t="shared" ca="1" si="429"/>
        <v>0</v>
      </c>
      <c r="CL210" s="27">
        <f t="shared" ca="1" si="429"/>
        <v>1</v>
      </c>
      <c r="CM210" s="27">
        <f t="shared" ca="1" si="429"/>
        <v>1</v>
      </c>
      <c r="CN210" s="27">
        <f t="shared" ca="1" si="429"/>
        <v>1</v>
      </c>
      <c r="CO210" s="27">
        <f t="shared" ca="1" si="429"/>
        <v>0</v>
      </c>
      <c r="CP210" s="27">
        <f t="shared" ca="1" si="429"/>
        <v>0</v>
      </c>
      <c r="CQ210" s="27">
        <f t="shared" ca="1" si="429"/>
        <v>0</v>
      </c>
      <c r="CR210" s="27">
        <f t="shared" ca="1" si="429"/>
        <v>-0.04</v>
      </c>
      <c r="CS210" s="27">
        <f t="shared" ca="1" si="415"/>
        <v>0.96</v>
      </c>
      <c r="CT210" s="27">
        <f t="shared" ca="1" si="430"/>
        <v>1.8</v>
      </c>
      <c r="CU210" s="26">
        <f>CU$13+0.3</f>
        <v>0.94</v>
      </c>
      <c r="CV210" s="27">
        <f t="shared" ca="1" si="431"/>
        <v>0.21</v>
      </c>
      <c r="CW210" s="27">
        <f t="shared" ca="1" si="431"/>
        <v>0.19</v>
      </c>
      <c r="CX210" s="27">
        <f t="shared" ca="1" si="431"/>
        <v>0</v>
      </c>
      <c r="CY210" s="27">
        <f t="shared" ca="1" si="431"/>
        <v>1</v>
      </c>
      <c r="CZ210" s="27">
        <f t="shared" ca="1" si="431"/>
        <v>0</v>
      </c>
      <c r="DA210" s="27">
        <f t="shared" ca="1" si="416"/>
        <v>0</v>
      </c>
      <c r="DB210" s="27">
        <f t="shared" ca="1" si="416"/>
        <v>0</v>
      </c>
      <c r="DC210" s="27">
        <f t="shared" ca="1" si="420"/>
        <v>0</v>
      </c>
      <c r="DD210" s="27">
        <f t="shared" ca="1" si="420"/>
        <v>0</v>
      </c>
      <c r="DE210" s="27">
        <f t="shared" ca="1" si="420"/>
        <v>0</v>
      </c>
      <c r="DF210" s="27">
        <f t="shared" ca="1" si="420"/>
        <v>0</v>
      </c>
      <c r="DG210" s="27" t="str">
        <f t="shared" ca="1" si="420"/>
        <v>-</v>
      </c>
      <c r="DH210" s="27" t="str">
        <f t="shared" ca="1" si="420"/>
        <v>-</v>
      </c>
      <c r="DI210" s="27" t="str">
        <f t="shared" ca="1" si="420"/>
        <v>-</v>
      </c>
      <c r="DJ210" s="27" t="str">
        <f t="shared" ca="1" si="420"/>
        <v>-</v>
      </c>
      <c r="DK210" s="27" t="str">
        <f t="shared" ca="1" si="420"/>
        <v>-</v>
      </c>
      <c r="DL210" s="27" t="str">
        <f t="shared" ca="1" si="420"/>
        <v>-</v>
      </c>
      <c r="DM210" s="27" t="b">
        <f t="shared" ca="1" si="421"/>
        <v>0</v>
      </c>
      <c r="DN210" s="27" t="b">
        <f t="shared" ca="1" si="421"/>
        <v>0</v>
      </c>
      <c r="DO210" s="27" t="b">
        <f t="shared" ca="1" si="421"/>
        <v>1</v>
      </c>
      <c r="DP210" s="27">
        <f t="shared" ca="1" si="421"/>
        <v>0</v>
      </c>
      <c r="DQ210" s="27" t="str">
        <f t="shared" ca="1" si="421"/>
        <v>-</v>
      </c>
      <c r="DR210" s="27" t="b">
        <f t="shared" ca="1" si="421"/>
        <v>1</v>
      </c>
      <c r="DS210" s="27" t="str">
        <f t="shared" ca="1" si="421"/>
        <v>-</v>
      </c>
      <c r="DT210" s="27" t="str">
        <f t="shared" ca="1" si="421"/>
        <v>-</v>
      </c>
      <c r="DU210" s="27" t="str">
        <f t="shared" ca="1" si="421"/>
        <v>-</v>
      </c>
      <c r="DV210" s="27" t="b">
        <f t="shared" ca="1" si="422"/>
        <v>1</v>
      </c>
      <c r="DW210" s="27" t="str">
        <f t="shared" ca="1" si="422"/>
        <v>-</v>
      </c>
      <c r="DX210" s="27">
        <f t="shared" ca="1" si="422"/>
        <v>0</v>
      </c>
      <c r="DY210" s="27">
        <f t="shared" ca="1" si="422"/>
        <v>1</v>
      </c>
      <c r="DZ210" s="27">
        <f t="shared" ca="1" si="422"/>
        <v>0.5</v>
      </c>
      <c r="EA210" s="27">
        <f t="shared" ca="1" si="422"/>
        <v>500</v>
      </c>
      <c r="EB210" s="27">
        <f t="shared" ca="1" si="422"/>
        <v>500</v>
      </c>
      <c r="EC210" s="27">
        <f t="shared" ca="1" si="422"/>
        <v>1</v>
      </c>
      <c r="ED210" s="27">
        <f t="shared" ca="1" si="422"/>
        <v>0</v>
      </c>
      <c r="EE210" s="27">
        <f t="shared" ca="1" si="422"/>
        <v>1</v>
      </c>
      <c r="EF210" s="27">
        <f t="shared" ca="1" si="422"/>
        <v>1</v>
      </c>
      <c r="EG210" s="27">
        <f t="shared" ca="1" si="423"/>
        <v>0</v>
      </c>
      <c r="EH210" s="27" t="str">
        <f t="shared" ca="1" si="423"/>
        <v>-</v>
      </c>
      <c r="EI210" s="27" t="str">
        <f t="shared" ca="1" si="423"/>
        <v>-</v>
      </c>
      <c r="EJ210" s="27" t="str">
        <f t="shared" ca="1" si="423"/>
        <v>-</v>
      </c>
      <c r="EK210" s="27" t="str">
        <f t="shared" ca="1" si="423"/>
        <v>-</v>
      </c>
      <c r="EL210" s="27">
        <f t="shared" ca="1" si="423"/>
        <v>1</v>
      </c>
      <c r="EM210" s="27">
        <f t="shared" ca="1" si="423"/>
        <v>1</v>
      </c>
      <c r="EN210" s="27">
        <f t="shared" ca="1" si="423"/>
        <v>1</v>
      </c>
      <c r="EO210" s="27">
        <f t="shared" ca="1" si="423"/>
        <v>0</v>
      </c>
      <c r="EP210" s="27" t="str">
        <f t="shared" ca="1" si="423"/>
        <v>-</v>
      </c>
      <c r="EQ210" s="27" t="str">
        <f t="shared" ca="1" si="423"/>
        <v>-</v>
      </c>
      <c r="ER210" s="27">
        <f t="shared" ca="1" si="423"/>
        <v>0</v>
      </c>
      <c r="ES210" s="27">
        <f t="shared" ca="1" si="423"/>
        <v>0</v>
      </c>
      <c r="ET210" s="34">
        <v>0</v>
      </c>
    </row>
    <row r="211" spans="1:150" outlineLevel="3">
      <c r="A211" s="31">
        <f t="shared" si="376"/>
        <v>206</v>
      </c>
      <c r="B211" s="37">
        <f t="shared" ca="1" si="402"/>
        <v>182</v>
      </c>
      <c r="C211">
        <f t="shared" ca="1" si="387"/>
        <v>31</v>
      </c>
      <c r="D211" t="b">
        <v>1</v>
      </c>
      <c r="E211" t="b">
        <v>0</v>
      </c>
      <c r="F211" t="b">
        <v>1</v>
      </c>
      <c r="H211" s="3" t="str">
        <f ca="1">TEXT(IFERROR(VALUE(LEFT(OFFSET(H211,-1,0),3)),0)+1,"000")&amp;" sfw"&amp;TEXT($CS211,"0.00")&amp;"_sfd"&amp;TEXT($CT211,"+0.00;-0.00;00000;@")&amp;"_conc"&amp;TEXT($CU211,"+0.00;-0.00;00000;----")&amp;"_prlf"&amp;TEXT($CV211,"+0.00;-0.00;00000;----")&amp;"_era"&amp;TEXT($CW211,"+0.00;-0.00;00000;@")&amp;IF($CA211&lt;3,"_M-M","_Mat")&amp;IF($CF211=TRUE,"&amp;BBT","")&amp;IF($DX211&lt;&gt;0,"-mate EL","")&amp;IF($DM211," Aut","")&amp;IF($DN211," Win","")&amp;IF($DO211," Spr","")&amp;" Scan "&amp;$DP211&amp;" (F"&amp;3+IFERROR(1*$AP211,0)&amp;3+IFERROR(1*$AS211,0)&amp;"N"&amp;$AX211&amp;$AY211&amp;")"</f>
        <v>024 sfw0.96_sfd+1.80_conc+0.84_prlf+0.21_era+0.19_M-M Spr Scan 0 (F33N11)</v>
      </c>
      <c r="I211" s="13" t="str">
        <f ca="1">IF(MATCH(H211,H$5:H211,0)=(COUNTA(H$5:H211)),"-","Dup")</f>
        <v>-</v>
      </c>
      <c r="J211" s="27" t="str">
        <f t="shared" ca="1" si="377"/>
        <v>-</v>
      </c>
      <c r="K211" s="27" t="str">
        <f t="shared" ca="1" si="377"/>
        <v>-</v>
      </c>
      <c r="L211" s="27" t="str">
        <f t="shared" ca="1" si="424"/>
        <v>-</v>
      </c>
      <c r="M211" s="27" t="str">
        <f t="shared" ca="1" si="424"/>
        <v>-</v>
      </c>
      <c r="N211" s="27" t="str">
        <f t="shared" ca="1" si="424"/>
        <v>-</v>
      </c>
      <c r="O211" s="27" t="b">
        <f t="shared" ca="1" si="424"/>
        <v>1</v>
      </c>
      <c r="P211" s="27" t="b">
        <f t="shared" ca="1" si="424"/>
        <v>1</v>
      </c>
      <c r="Q211" s="27">
        <f t="shared" ca="1" si="417"/>
        <v>0</v>
      </c>
      <c r="R211" s="27">
        <f t="shared" ca="1" si="417"/>
        <v>0</v>
      </c>
      <c r="S211" s="27" t="str">
        <f t="shared" ca="1" si="417"/>
        <v>-</v>
      </c>
      <c r="T211" s="27" t="str">
        <f t="shared" ca="1" si="417"/>
        <v>-</v>
      </c>
      <c r="U211" s="27" t="str">
        <f t="shared" ca="1" si="417"/>
        <v>-</v>
      </c>
      <c r="V211" s="27">
        <f t="shared" ca="1" si="417"/>
        <v>1</v>
      </c>
      <c r="W211" s="27">
        <f t="shared" ca="1" si="417"/>
        <v>1</v>
      </c>
      <c r="X211" s="27" t="str">
        <f t="shared" ca="1" si="417"/>
        <v>-</v>
      </c>
      <c r="Y211" s="27" t="str">
        <f t="shared" ca="1" si="417"/>
        <v>-</v>
      </c>
      <c r="Z211" s="27" t="str">
        <f t="shared" ca="1" si="417"/>
        <v>-</v>
      </c>
      <c r="AA211" s="27" t="str">
        <f t="shared" ca="1" si="417"/>
        <v>-</v>
      </c>
      <c r="AB211" s="27" t="str">
        <f t="shared" ca="1" si="417"/>
        <v>-</v>
      </c>
      <c r="AC211" s="27">
        <f t="shared" ca="1" si="417"/>
        <v>1</v>
      </c>
      <c r="AD211" s="27" t="str">
        <f t="shared" ca="1" si="417"/>
        <v>-</v>
      </c>
      <c r="AE211" s="27" t="str">
        <f t="shared" ca="1" si="379"/>
        <v>-</v>
      </c>
      <c r="AF211" s="27" t="str">
        <f t="shared" ca="1" si="392"/>
        <v>-</v>
      </c>
      <c r="AG211" s="27" t="str">
        <f t="shared" ca="1" si="418"/>
        <v>-</v>
      </c>
      <c r="AH211" s="27" t="str">
        <f t="shared" ca="1" si="418"/>
        <v>-</v>
      </c>
      <c r="AI211" s="27" t="str">
        <f t="shared" ca="1" si="418"/>
        <v>-</v>
      </c>
      <c r="AJ211" s="27" t="str">
        <f t="shared" ca="1" si="418"/>
        <v>-</v>
      </c>
      <c r="AK211" s="27" t="str">
        <f t="shared" ca="1" si="418"/>
        <v>-</v>
      </c>
      <c r="AL211" s="27" t="str">
        <f t="shared" ca="1" si="418"/>
        <v>-</v>
      </c>
      <c r="AM211" s="27" t="str">
        <f t="shared" ca="1" si="418"/>
        <v>-</v>
      </c>
      <c r="AN211" s="27" t="str">
        <f t="shared" ca="1" si="418"/>
        <v>-</v>
      </c>
      <c r="AO211" s="27" t="str">
        <f t="shared" ca="1" si="418"/>
        <v>-</v>
      </c>
      <c r="AP211" s="27" t="str">
        <f t="shared" ca="1" si="418"/>
        <v>-</v>
      </c>
      <c r="AQ211" s="27" t="str">
        <f t="shared" ca="1" si="418"/>
        <v>-</v>
      </c>
      <c r="AR211" s="27" t="str">
        <f t="shared" ca="1" si="418"/>
        <v>-</v>
      </c>
      <c r="AS211" s="27" t="str">
        <f t="shared" ca="1" si="418"/>
        <v>-</v>
      </c>
      <c r="AT211" s="27" t="str">
        <f t="shared" ca="1" si="418"/>
        <v>-</v>
      </c>
      <c r="AU211" s="27" t="str">
        <f t="shared" ca="1" si="418"/>
        <v>-</v>
      </c>
      <c r="AV211" s="27" t="str">
        <f t="shared" ca="1" si="418"/>
        <v>-</v>
      </c>
      <c r="AW211" s="27" t="str">
        <f t="shared" ca="1" si="418"/>
        <v>-</v>
      </c>
      <c r="AX211" s="27">
        <f t="shared" ca="1" si="425"/>
        <v>1</v>
      </c>
      <c r="AY211" s="27">
        <f t="shared" ca="1" si="425"/>
        <v>1</v>
      </c>
      <c r="AZ211" s="27">
        <f t="shared" ca="1" si="425"/>
        <v>0</v>
      </c>
      <c r="BA211" s="27">
        <f t="shared" ca="1" si="419"/>
        <v>1</v>
      </c>
      <c r="BB211" s="27">
        <f t="shared" ca="1" si="419"/>
        <v>-1</v>
      </c>
      <c r="BC211" s="27" t="str">
        <f t="shared" ca="1" si="419"/>
        <v>-</v>
      </c>
      <c r="BD211" s="27" t="str">
        <f t="shared" ca="1" si="419"/>
        <v>-</v>
      </c>
      <c r="BE211" s="27" t="str">
        <f t="shared" ca="1" si="419"/>
        <v>-</v>
      </c>
      <c r="BF211" s="27" t="str">
        <f t="shared" ca="1" si="419"/>
        <v>-</v>
      </c>
      <c r="BG211" s="27" t="str">
        <f t="shared" ca="1" si="419"/>
        <v>-</v>
      </c>
      <c r="BH211" s="27">
        <f t="shared" ca="1" si="390"/>
        <v>0.3</v>
      </c>
      <c r="BI211" s="27">
        <f t="shared" ca="1" si="426"/>
        <v>0.7</v>
      </c>
      <c r="BJ211" s="27">
        <f t="shared" ca="1" si="426"/>
        <v>-0.2</v>
      </c>
      <c r="BK211" s="27">
        <f t="shared" ca="1" si="426"/>
        <v>1.4</v>
      </c>
      <c r="BL211" s="27" t="str">
        <f t="shared" ca="1" si="426"/>
        <v>-</v>
      </c>
      <c r="BM211" s="27" t="str">
        <f t="shared" ca="1" si="426"/>
        <v>-</v>
      </c>
      <c r="BN211" s="27">
        <f t="shared" ca="1" si="427"/>
        <v>0</v>
      </c>
      <c r="BO211" s="27">
        <f t="shared" ca="1" si="427"/>
        <v>0</v>
      </c>
      <c r="BP211" s="27">
        <f t="shared" ca="1" si="427"/>
        <v>0</v>
      </c>
      <c r="BQ211" s="27">
        <f t="shared" ca="1" si="427"/>
        <v>0</v>
      </c>
      <c r="BR211" s="27" t="str">
        <f t="shared" ca="1" si="427"/>
        <v>-</v>
      </c>
      <c r="BS211" s="27" t="str">
        <f t="shared" ca="1" si="427"/>
        <v>-</v>
      </c>
      <c r="BT211" s="27" t="str">
        <f t="shared" ca="1" si="427"/>
        <v>-</v>
      </c>
      <c r="BU211" s="27" t="str">
        <f t="shared" ca="1" si="427"/>
        <v>-</v>
      </c>
      <c r="BV211" s="27" t="str">
        <f t="shared" ca="1" si="427"/>
        <v>-</v>
      </c>
      <c r="BW211" s="27" t="str">
        <f t="shared" ca="1" si="428"/>
        <v>-</v>
      </c>
      <c r="BX211" s="27" t="str">
        <f t="shared" ca="1" si="428"/>
        <v>-</v>
      </c>
      <c r="BY211" s="27" t="str">
        <f t="shared" ca="1" si="428"/>
        <v>-</v>
      </c>
      <c r="BZ211" s="27" t="str">
        <f t="shared" ca="1" si="428"/>
        <v>-</v>
      </c>
      <c r="CA211" s="27">
        <f t="shared" ca="1" si="428"/>
        <v>2</v>
      </c>
      <c r="CB211" s="27" t="str">
        <f t="shared" ca="1" si="428"/>
        <v>-</v>
      </c>
      <c r="CC211" s="27" t="str">
        <f t="shared" ca="1" si="428"/>
        <v>-</v>
      </c>
      <c r="CD211" s="27" t="str">
        <f t="shared" ca="1" si="428"/>
        <v>-</v>
      </c>
      <c r="CE211" s="27" t="str">
        <f t="shared" ca="1" si="428"/>
        <v>-</v>
      </c>
      <c r="CF211" s="27" t="str">
        <f t="shared" ca="1" si="428"/>
        <v>-</v>
      </c>
      <c r="CG211" s="27" t="str">
        <f t="shared" ca="1" si="428"/>
        <v>-</v>
      </c>
      <c r="CH211" s="27">
        <f t="shared" ca="1" si="428"/>
        <v>0</v>
      </c>
      <c r="CI211" s="27" t="str">
        <f t="shared" ca="1" si="429"/>
        <v>-</v>
      </c>
      <c r="CJ211" s="27">
        <f t="shared" ca="1" si="429"/>
        <v>1</v>
      </c>
      <c r="CK211" s="27">
        <f t="shared" ca="1" si="429"/>
        <v>0</v>
      </c>
      <c r="CL211" s="27">
        <f t="shared" ca="1" si="429"/>
        <v>1</v>
      </c>
      <c r="CM211" s="27">
        <f t="shared" ca="1" si="429"/>
        <v>1</v>
      </c>
      <c r="CN211" s="27">
        <f t="shared" ca="1" si="429"/>
        <v>1</v>
      </c>
      <c r="CO211" s="27">
        <f t="shared" ca="1" si="429"/>
        <v>0</v>
      </c>
      <c r="CP211" s="27">
        <f t="shared" ca="1" si="429"/>
        <v>0</v>
      </c>
      <c r="CQ211" s="27">
        <f t="shared" ca="1" si="429"/>
        <v>0</v>
      </c>
      <c r="CR211" s="27">
        <f t="shared" ca="1" si="429"/>
        <v>-0.04</v>
      </c>
      <c r="CS211" s="27">
        <f t="shared" ca="1" si="415"/>
        <v>0.96</v>
      </c>
      <c r="CT211" s="27">
        <f t="shared" ca="1" si="430"/>
        <v>1.8</v>
      </c>
      <c r="CU211" s="26">
        <f>CU$13+0.2</f>
        <v>0.84000000000000008</v>
      </c>
      <c r="CV211" s="27">
        <f t="shared" ca="1" si="431"/>
        <v>0.21</v>
      </c>
      <c r="CW211" s="27">
        <f t="shared" ca="1" si="431"/>
        <v>0.19</v>
      </c>
      <c r="CX211" s="27">
        <f t="shared" ca="1" si="431"/>
        <v>0</v>
      </c>
      <c r="CY211" s="27">
        <f t="shared" ca="1" si="431"/>
        <v>1</v>
      </c>
      <c r="CZ211" s="27">
        <f t="shared" ca="1" si="431"/>
        <v>0</v>
      </c>
      <c r="DA211" s="27">
        <f t="shared" ca="1" si="416"/>
        <v>0</v>
      </c>
      <c r="DB211" s="27">
        <f t="shared" ca="1" si="416"/>
        <v>0</v>
      </c>
      <c r="DC211" s="27">
        <f t="shared" ca="1" si="420"/>
        <v>0</v>
      </c>
      <c r="DD211" s="27">
        <f t="shared" ca="1" si="420"/>
        <v>0</v>
      </c>
      <c r="DE211" s="27">
        <f t="shared" ca="1" si="420"/>
        <v>0</v>
      </c>
      <c r="DF211" s="27">
        <f t="shared" ca="1" si="420"/>
        <v>0</v>
      </c>
      <c r="DG211" s="27" t="str">
        <f t="shared" ca="1" si="420"/>
        <v>-</v>
      </c>
      <c r="DH211" s="27" t="str">
        <f t="shared" ca="1" si="420"/>
        <v>-</v>
      </c>
      <c r="DI211" s="27" t="str">
        <f t="shared" ca="1" si="420"/>
        <v>-</v>
      </c>
      <c r="DJ211" s="27" t="str">
        <f t="shared" ca="1" si="420"/>
        <v>-</v>
      </c>
      <c r="DK211" s="27" t="str">
        <f t="shared" ca="1" si="420"/>
        <v>-</v>
      </c>
      <c r="DL211" s="27" t="str">
        <f t="shared" ca="1" si="420"/>
        <v>-</v>
      </c>
      <c r="DM211" s="27" t="b">
        <f t="shared" ca="1" si="421"/>
        <v>0</v>
      </c>
      <c r="DN211" s="27" t="b">
        <f t="shared" ca="1" si="421"/>
        <v>0</v>
      </c>
      <c r="DO211" s="27" t="b">
        <f t="shared" ca="1" si="421"/>
        <v>1</v>
      </c>
      <c r="DP211" s="27">
        <f t="shared" ca="1" si="421"/>
        <v>0</v>
      </c>
      <c r="DQ211" s="27" t="str">
        <f t="shared" ca="1" si="421"/>
        <v>-</v>
      </c>
      <c r="DR211" s="27" t="b">
        <f t="shared" ca="1" si="421"/>
        <v>1</v>
      </c>
      <c r="DS211" s="27" t="str">
        <f t="shared" ca="1" si="421"/>
        <v>-</v>
      </c>
      <c r="DT211" s="27" t="str">
        <f t="shared" ca="1" si="421"/>
        <v>-</v>
      </c>
      <c r="DU211" s="27" t="str">
        <f t="shared" ca="1" si="421"/>
        <v>-</v>
      </c>
      <c r="DV211" s="27" t="b">
        <f t="shared" ca="1" si="422"/>
        <v>1</v>
      </c>
      <c r="DW211" s="27" t="str">
        <f t="shared" ca="1" si="422"/>
        <v>-</v>
      </c>
      <c r="DX211" s="27">
        <f t="shared" ca="1" si="422"/>
        <v>0</v>
      </c>
      <c r="DY211" s="27">
        <f t="shared" ca="1" si="422"/>
        <v>1</v>
      </c>
      <c r="DZ211" s="27">
        <f t="shared" ca="1" si="422"/>
        <v>0.5</v>
      </c>
      <c r="EA211" s="27">
        <f t="shared" ca="1" si="422"/>
        <v>500</v>
      </c>
      <c r="EB211" s="27">
        <f t="shared" ca="1" si="422"/>
        <v>500</v>
      </c>
      <c r="EC211" s="27">
        <f t="shared" ca="1" si="422"/>
        <v>1</v>
      </c>
      <c r="ED211" s="27">
        <f t="shared" ca="1" si="422"/>
        <v>0</v>
      </c>
      <c r="EE211" s="27">
        <f t="shared" ca="1" si="422"/>
        <v>1</v>
      </c>
      <c r="EF211" s="27">
        <f t="shared" ca="1" si="422"/>
        <v>1</v>
      </c>
      <c r="EG211" s="27">
        <f t="shared" ca="1" si="423"/>
        <v>0</v>
      </c>
      <c r="EH211" s="27" t="str">
        <f t="shared" ca="1" si="423"/>
        <v>-</v>
      </c>
      <c r="EI211" s="27" t="str">
        <f t="shared" ca="1" si="423"/>
        <v>-</v>
      </c>
      <c r="EJ211" s="27" t="str">
        <f t="shared" ca="1" si="423"/>
        <v>-</v>
      </c>
      <c r="EK211" s="27" t="str">
        <f t="shared" ca="1" si="423"/>
        <v>-</v>
      </c>
      <c r="EL211" s="27">
        <f t="shared" ca="1" si="423"/>
        <v>1</v>
      </c>
      <c r="EM211" s="27">
        <f t="shared" ca="1" si="423"/>
        <v>1</v>
      </c>
      <c r="EN211" s="27">
        <f t="shared" ca="1" si="423"/>
        <v>1</v>
      </c>
      <c r="EO211" s="27">
        <f t="shared" ca="1" si="423"/>
        <v>0</v>
      </c>
      <c r="EP211" s="27" t="str">
        <f t="shared" ca="1" si="423"/>
        <v>-</v>
      </c>
      <c r="EQ211" s="27" t="str">
        <f t="shared" ca="1" si="423"/>
        <v>-</v>
      </c>
      <c r="ER211" s="27">
        <f t="shared" ca="1" si="423"/>
        <v>0</v>
      </c>
      <c r="ES211" s="27">
        <f t="shared" ca="1" si="423"/>
        <v>0</v>
      </c>
      <c r="ET211" s="34">
        <v>0</v>
      </c>
    </row>
    <row r="212" spans="1:150" outlineLevel="3">
      <c r="A212" s="31">
        <f t="shared" si="376"/>
        <v>207</v>
      </c>
      <c r="B212" s="37">
        <f t="shared" ca="1" si="402"/>
        <v>182</v>
      </c>
      <c r="C212">
        <f t="shared" ca="1" si="387"/>
        <v>31</v>
      </c>
      <c r="D212" t="b">
        <v>1</v>
      </c>
      <c r="E212" t="b">
        <v>0</v>
      </c>
      <c r="F212" t="b">
        <v>1</v>
      </c>
      <c r="H212" s="3" t="str">
        <f ca="1">TEXT(IFERROR(VALUE(LEFT(OFFSET(H212,-1,0),3)),0)+1,"000")&amp;" sfw"&amp;TEXT($CS212,"0.00")&amp;"_sfd"&amp;TEXT($CT212,"+0.00;-0.00;00000;@")&amp;"_conc"&amp;TEXT($CU212,"+0.00;-0.00;00000;----")&amp;"_prlf"&amp;TEXT($CV212,"+0.00;-0.00;00000;----")&amp;"_era"&amp;TEXT($CW212,"+0.00;-0.00;00000;@")&amp;IF($CA212&lt;3,"_M-M","_Mat")&amp;IF($CF212=TRUE,"&amp;BBT","")&amp;IF($DX212&lt;&gt;0,"-mate EL","")&amp;IF($DM212," Aut","")&amp;IF($DN212," Win","")&amp;IF($DO212," Spr","")&amp;" Scan "&amp;$DP212&amp;" (F"&amp;3+IFERROR(1*$AP212,0)&amp;3+IFERROR(1*$AS212,0)&amp;"N"&amp;$AX212&amp;$AY212&amp;")"</f>
        <v>025 sfw0.96_sfd+1.80_conc+0.74_prlf+0.21_era+0.19_M-M Spr Scan 0 (F33N11)</v>
      </c>
      <c r="I212" s="13" t="str">
        <f ca="1">IF(MATCH(H212,H$5:H212,0)=(COUNTA(H$5:H212)),"-","Dup")</f>
        <v>-</v>
      </c>
      <c r="J212" s="27" t="str">
        <f t="shared" ca="1" si="377"/>
        <v>-</v>
      </c>
      <c r="K212" s="27" t="str">
        <f t="shared" ca="1" si="377"/>
        <v>-</v>
      </c>
      <c r="L212" s="27" t="str">
        <f t="shared" ca="1" si="424"/>
        <v>-</v>
      </c>
      <c r="M212" s="27" t="str">
        <f t="shared" ca="1" si="424"/>
        <v>-</v>
      </c>
      <c r="N212" s="27" t="str">
        <f t="shared" ca="1" si="424"/>
        <v>-</v>
      </c>
      <c r="O212" s="27" t="b">
        <f t="shared" ca="1" si="424"/>
        <v>1</v>
      </c>
      <c r="P212" s="27" t="b">
        <f t="shared" ca="1" si="424"/>
        <v>1</v>
      </c>
      <c r="Q212" s="27">
        <f t="shared" ca="1" si="417"/>
        <v>0</v>
      </c>
      <c r="R212" s="27">
        <f t="shared" ca="1" si="417"/>
        <v>0</v>
      </c>
      <c r="S212" s="27" t="str">
        <f t="shared" ca="1" si="417"/>
        <v>-</v>
      </c>
      <c r="T212" s="27" t="str">
        <f t="shared" ca="1" si="417"/>
        <v>-</v>
      </c>
      <c r="U212" s="27" t="str">
        <f t="shared" ca="1" si="417"/>
        <v>-</v>
      </c>
      <c r="V212" s="27">
        <f t="shared" ca="1" si="417"/>
        <v>1</v>
      </c>
      <c r="W212" s="27">
        <f t="shared" ca="1" si="417"/>
        <v>1</v>
      </c>
      <c r="X212" s="27" t="str">
        <f t="shared" ca="1" si="417"/>
        <v>-</v>
      </c>
      <c r="Y212" s="27" t="str">
        <f t="shared" ca="1" si="417"/>
        <v>-</v>
      </c>
      <c r="Z212" s="27" t="str">
        <f t="shared" ca="1" si="417"/>
        <v>-</v>
      </c>
      <c r="AA212" s="27" t="str">
        <f t="shared" ca="1" si="417"/>
        <v>-</v>
      </c>
      <c r="AB212" s="27" t="str">
        <f t="shared" ca="1" si="417"/>
        <v>-</v>
      </c>
      <c r="AC212" s="27">
        <f t="shared" ca="1" si="417"/>
        <v>1</v>
      </c>
      <c r="AD212" s="27" t="str">
        <f t="shared" ca="1" si="417"/>
        <v>-</v>
      </c>
      <c r="AE212" s="27" t="str">
        <f t="shared" ca="1" si="379"/>
        <v>-</v>
      </c>
      <c r="AF212" s="27" t="str">
        <f t="shared" ca="1" si="392"/>
        <v>-</v>
      </c>
      <c r="AG212" s="27" t="str">
        <f t="shared" ca="1" si="418"/>
        <v>-</v>
      </c>
      <c r="AH212" s="27" t="str">
        <f t="shared" ca="1" si="418"/>
        <v>-</v>
      </c>
      <c r="AI212" s="27" t="str">
        <f t="shared" ca="1" si="418"/>
        <v>-</v>
      </c>
      <c r="AJ212" s="27" t="str">
        <f t="shared" ca="1" si="418"/>
        <v>-</v>
      </c>
      <c r="AK212" s="27" t="str">
        <f t="shared" ca="1" si="418"/>
        <v>-</v>
      </c>
      <c r="AL212" s="27" t="str">
        <f t="shared" ca="1" si="418"/>
        <v>-</v>
      </c>
      <c r="AM212" s="27" t="str">
        <f t="shared" ca="1" si="418"/>
        <v>-</v>
      </c>
      <c r="AN212" s="27" t="str">
        <f t="shared" ca="1" si="418"/>
        <v>-</v>
      </c>
      <c r="AO212" s="27" t="str">
        <f t="shared" ca="1" si="418"/>
        <v>-</v>
      </c>
      <c r="AP212" s="27" t="str">
        <f t="shared" ca="1" si="418"/>
        <v>-</v>
      </c>
      <c r="AQ212" s="27" t="str">
        <f t="shared" ca="1" si="418"/>
        <v>-</v>
      </c>
      <c r="AR212" s="27" t="str">
        <f t="shared" ca="1" si="418"/>
        <v>-</v>
      </c>
      <c r="AS212" s="27" t="str">
        <f t="shared" ca="1" si="418"/>
        <v>-</v>
      </c>
      <c r="AT212" s="27" t="str">
        <f t="shared" ca="1" si="418"/>
        <v>-</v>
      </c>
      <c r="AU212" s="27" t="str">
        <f t="shared" ca="1" si="418"/>
        <v>-</v>
      </c>
      <c r="AV212" s="27" t="str">
        <f t="shared" ca="1" si="418"/>
        <v>-</v>
      </c>
      <c r="AW212" s="27" t="str">
        <f t="shared" ca="1" si="418"/>
        <v>-</v>
      </c>
      <c r="AX212" s="27">
        <f t="shared" ca="1" si="425"/>
        <v>1</v>
      </c>
      <c r="AY212" s="27">
        <f t="shared" ca="1" si="425"/>
        <v>1</v>
      </c>
      <c r="AZ212" s="27">
        <f t="shared" ca="1" si="425"/>
        <v>0</v>
      </c>
      <c r="BA212" s="27">
        <f t="shared" ca="1" si="419"/>
        <v>1</v>
      </c>
      <c r="BB212" s="27">
        <f t="shared" ca="1" si="419"/>
        <v>-1</v>
      </c>
      <c r="BC212" s="27" t="str">
        <f t="shared" ca="1" si="419"/>
        <v>-</v>
      </c>
      <c r="BD212" s="27" t="str">
        <f t="shared" ca="1" si="419"/>
        <v>-</v>
      </c>
      <c r="BE212" s="27" t="str">
        <f t="shared" ca="1" si="419"/>
        <v>-</v>
      </c>
      <c r="BF212" s="27" t="str">
        <f t="shared" ca="1" si="419"/>
        <v>-</v>
      </c>
      <c r="BG212" s="27" t="str">
        <f t="shared" ca="1" si="419"/>
        <v>-</v>
      </c>
      <c r="BH212" s="27">
        <f t="shared" ca="1" si="390"/>
        <v>0.3</v>
      </c>
      <c r="BI212" s="27">
        <f t="shared" ca="1" si="426"/>
        <v>0.7</v>
      </c>
      <c r="BJ212" s="27">
        <f t="shared" ca="1" si="426"/>
        <v>-0.2</v>
      </c>
      <c r="BK212" s="27">
        <f t="shared" ca="1" si="426"/>
        <v>1.4</v>
      </c>
      <c r="BL212" s="27" t="str">
        <f t="shared" ca="1" si="426"/>
        <v>-</v>
      </c>
      <c r="BM212" s="27" t="str">
        <f t="shared" ca="1" si="426"/>
        <v>-</v>
      </c>
      <c r="BN212" s="27">
        <f t="shared" ca="1" si="427"/>
        <v>0</v>
      </c>
      <c r="BO212" s="27">
        <f t="shared" ca="1" si="427"/>
        <v>0</v>
      </c>
      <c r="BP212" s="27">
        <f t="shared" ca="1" si="427"/>
        <v>0</v>
      </c>
      <c r="BQ212" s="27">
        <f t="shared" ca="1" si="427"/>
        <v>0</v>
      </c>
      <c r="BR212" s="27" t="str">
        <f t="shared" ca="1" si="427"/>
        <v>-</v>
      </c>
      <c r="BS212" s="27" t="str">
        <f t="shared" ca="1" si="427"/>
        <v>-</v>
      </c>
      <c r="BT212" s="27" t="str">
        <f t="shared" ca="1" si="427"/>
        <v>-</v>
      </c>
      <c r="BU212" s="27" t="str">
        <f t="shared" ca="1" si="427"/>
        <v>-</v>
      </c>
      <c r="BV212" s="27" t="str">
        <f t="shared" ca="1" si="427"/>
        <v>-</v>
      </c>
      <c r="BW212" s="27" t="str">
        <f t="shared" ca="1" si="428"/>
        <v>-</v>
      </c>
      <c r="BX212" s="27" t="str">
        <f t="shared" ca="1" si="428"/>
        <v>-</v>
      </c>
      <c r="BY212" s="27" t="str">
        <f t="shared" ca="1" si="428"/>
        <v>-</v>
      </c>
      <c r="BZ212" s="27" t="str">
        <f t="shared" ca="1" si="428"/>
        <v>-</v>
      </c>
      <c r="CA212" s="27">
        <f t="shared" ca="1" si="428"/>
        <v>2</v>
      </c>
      <c r="CB212" s="27" t="str">
        <f t="shared" ca="1" si="428"/>
        <v>-</v>
      </c>
      <c r="CC212" s="27" t="str">
        <f t="shared" ca="1" si="428"/>
        <v>-</v>
      </c>
      <c r="CD212" s="27" t="str">
        <f t="shared" ca="1" si="428"/>
        <v>-</v>
      </c>
      <c r="CE212" s="27" t="str">
        <f t="shared" ca="1" si="428"/>
        <v>-</v>
      </c>
      <c r="CF212" s="27" t="str">
        <f t="shared" ca="1" si="428"/>
        <v>-</v>
      </c>
      <c r="CG212" s="27" t="str">
        <f t="shared" ca="1" si="428"/>
        <v>-</v>
      </c>
      <c r="CH212" s="27">
        <f t="shared" ca="1" si="428"/>
        <v>0</v>
      </c>
      <c r="CI212" s="27" t="str">
        <f t="shared" ca="1" si="429"/>
        <v>-</v>
      </c>
      <c r="CJ212" s="27">
        <f t="shared" ca="1" si="429"/>
        <v>1</v>
      </c>
      <c r="CK212" s="27">
        <f t="shared" ca="1" si="429"/>
        <v>0</v>
      </c>
      <c r="CL212" s="27">
        <f t="shared" ca="1" si="429"/>
        <v>1</v>
      </c>
      <c r="CM212" s="27">
        <f t="shared" ca="1" si="429"/>
        <v>1</v>
      </c>
      <c r="CN212" s="27">
        <f t="shared" ca="1" si="429"/>
        <v>1</v>
      </c>
      <c r="CO212" s="27">
        <f t="shared" ca="1" si="429"/>
        <v>0</v>
      </c>
      <c r="CP212" s="27">
        <f t="shared" ca="1" si="429"/>
        <v>0</v>
      </c>
      <c r="CQ212" s="27">
        <f t="shared" ca="1" si="429"/>
        <v>0</v>
      </c>
      <c r="CR212" s="27">
        <f t="shared" ca="1" si="429"/>
        <v>-0.04</v>
      </c>
      <c r="CS212" s="27">
        <f t="shared" ca="1" si="415"/>
        <v>0.96</v>
      </c>
      <c r="CT212" s="27">
        <f t="shared" ca="1" si="430"/>
        <v>1.8</v>
      </c>
      <c r="CU212" s="26">
        <f>CU$13+0.1</f>
        <v>0.74</v>
      </c>
      <c r="CV212" s="27">
        <f t="shared" ca="1" si="431"/>
        <v>0.21</v>
      </c>
      <c r="CW212" s="27">
        <f t="shared" ca="1" si="431"/>
        <v>0.19</v>
      </c>
      <c r="CX212" s="27">
        <f t="shared" ca="1" si="431"/>
        <v>0</v>
      </c>
      <c r="CY212" s="27">
        <f t="shared" ca="1" si="431"/>
        <v>1</v>
      </c>
      <c r="CZ212" s="27">
        <f t="shared" ca="1" si="431"/>
        <v>0</v>
      </c>
      <c r="DA212" s="27">
        <f t="shared" ca="1" si="416"/>
        <v>0</v>
      </c>
      <c r="DB212" s="27">
        <f t="shared" ca="1" si="416"/>
        <v>0</v>
      </c>
      <c r="DC212" s="27">
        <f t="shared" ca="1" si="420"/>
        <v>0</v>
      </c>
      <c r="DD212" s="27">
        <f t="shared" ca="1" si="420"/>
        <v>0</v>
      </c>
      <c r="DE212" s="27">
        <f t="shared" ca="1" si="420"/>
        <v>0</v>
      </c>
      <c r="DF212" s="27">
        <f t="shared" ca="1" si="420"/>
        <v>0</v>
      </c>
      <c r="DG212" s="27" t="str">
        <f t="shared" ca="1" si="420"/>
        <v>-</v>
      </c>
      <c r="DH212" s="27" t="str">
        <f t="shared" ca="1" si="420"/>
        <v>-</v>
      </c>
      <c r="DI212" s="27" t="str">
        <f t="shared" ca="1" si="420"/>
        <v>-</v>
      </c>
      <c r="DJ212" s="27" t="str">
        <f t="shared" ca="1" si="420"/>
        <v>-</v>
      </c>
      <c r="DK212" s="27" t="str">
        <f t="shared" ca="1" si="420"/>
        <v>-</v>
      </c>
      <c r="DL212" s="27" t="str">
        <f t="shared" ca="1" si="420"/>
        <v>-</v>
      </c>
      <c r="DM212" s="27" t="b">
        <f t="shared" ca="1" si="421"/>
        <v>0</v>
      </c>
      <c r="DN212" s="27" t="b">
        <f t="shared" ca="1" si="421"/>
        <v>0</v>
      </c>
      <c r="DO212" s="27" t="b">
        <f t="shared" ca="1" si="421"/>
        <v>1</v>
      </c>
      <c r="DP212" s="27">
        <f t="shared" ca="1" si="421"/>
        <v>0</v>
      </c>
      <c r="DQ212" s="27" t="str">
        <f t="shared" ca="1" si="421"/>
        <v>-</v>
      </c>
      <c r="DR212" s="27" t="b">
        <f t="shared" ca="1" si="421"/>
        <v>1</v>
      </c>
      <c r="DS212" s="27" t="str">
        <f t="shared" ca="1" si="421"/>
        <v>-</v>
      </c>
      <c r="DT212" s="27" t="str">
        <f t="shared" ca="1" si="421"/>
        <v>-</v>
      </c>
      <c r="DU212" s="27" t="str">
        <f t="shared" ca="1" si="421"/>
        <v>-</v>
      </c>
      <c r="DV212" s="27" t="b">
        <f t="shared" ca="1" si="422"/>
        <v>1</v>
      </c>
      <c r="DW212" s="27" t="str">
        <f t="shared" ca="1" si="422"/>
        <v>-</v>
      </c>
      <c r="DX212" s="27">
        <f t="shared" ca="1" si="422"/>
        <v>0</v>
      </c>
      <c r="DY212" s="27">
        <f t="shared" ca="1" si="422"/>
        <v>1</v>
      </c>
      <c r="DZ212" s="27">
        <f t="shared" ca="1" si="422"/>
        <v>0.5</v>
      </c>
      <c r="EA212" s="27">
        <f t="shared" ca="1" si="422"/>
        <v>500</v>
      </c>
      <c r="EB212" s="27">
        <f t="shared" ca="1" si="422"/>
        <v>500</v>
      </c>
      <c r="EC212" s="27">
        <f t="shared" ca="1" si="422"/>
        <v>1</v>
      </c>
      <c r="ED212" s="27">
        <f t="shared" ca="1" si="422"/>
        <v>0</v>
      </c>
      <c r="EE212" s="27">
        <f t="shared" ca="1" si="422"/>
        <v>1</v>
      </c>
      <c r="EF212" s="27">
        <f t="shared" ca="1" si="422"/>
        <v>1</v>
      </c>
      <c r="EG212" s="27">
        <f t="shared" ca="1" si="423"/>
        <v>0</v>
      </c>
      <c r="EH212" s="27" t="str">
        <f t="shared" ca="1" si="423"/>
        <v>-</v>
      </c>
      <c r="EI212" s="27" t="str">
        <f t="shared" ca="1" si="423"/>
        <v>-</v>
      </c>
      <c r="EJ212" s="27" t="str">
        <f t="shared" ca="1" si="423"/>
        <v>-</v>
      </c>
      <c r="EK212" s="27" t="str">
        <f t="shared" ca="1" si="423"/>
        <v>-</v>
      </c>
      <c r="EL212" s="27">
        <f t="shared" ca="1" si="423"/>
        <v>1</v>
      </c>
      <c r="EM212" s="27">
        <f t="shared" ca="1" si="423"/>
        <v>1</v>
      </c>
      <c r="EN212" s="27">
        <f t="shared" ca="1" si="423"/>
        <v>1</v>
      </c>
      <c r="EO212" s="27">
        <f t="shared" ca="1" si="423"/>
        <v>0</v>
      </c>
      <c r="EP212" s="27" t="str">
        <f t="shared" ca="1" si="423"/>
        <v>-</v>
      </c>
      <c r="EQ212" s="27" t="str">
        <f t="shared" ca="1" si="423"/>
        <v>-</v>
      </c>
      <c r="ER212" s="27">
        <f t="shared" ca="1" si="423"/>
        <v>0</v>
      </c>
      <c r="ES212" s="27">
        <f t="shared" ca="1" si="423"/>
        <v>0</v>
      </c>
      <c r="ET212" s="34">
        <v>0</v>
      </c>
    </row>
    <row r="213" spans="1:150" outlineLevel="3">
      <c r="A213" s="31">
        <f t="shared" si="376"/>
        <v>208</v>
      </c>
      <c r="B213" s="37">
        <f t="shared" ca="1" si="402"/>
        <v>182</v>
      </c>
      <c r="C213">
        <f t="shared" ca="1" si="387"/>
        <v>31</v>
      </c>
      <c r="D213" t="b">
        <v>1</v>
      </c>
      <c r="E213" t="b">
        <v>0</v>
      </c>
      <c r="F213" t="b">
        <v>1</v>
      </c>
      <c r="H213" s="3" t="str">
        <f ca="1">TEXT(IFERROR(VALUE(LEFT(OFFSET(H213,-1,0),3)),0)+1,"000")&amp;" sfw"&amp;TEXT($CS213,"0.00")&amp;"_sfd"&amp;TEXT($CT213,"+0.00;-0.00;00000;@")&amp;"_conc"&amp;TEXT($CU213,"+0.00;-0.00;00000;----")&amp;"_prlf"&amp;TEXT($CV213,"+0.00;-0.00;00000;----")&amp;"_era"&amp;TEXT($CW213,"+0.00;-0.00;00000;@")&amp;IF($CA213&lt;3,"_M-M","_Mat")&amp;IF($CF213=TRUE,"&amp;BBT","")&amp;IF($DX213&lt;&gt;0,"-mate EL","")&amp;IF($DM213," Aut","")&amp;IF($DN213," Win","")&amp;IF($DO213," Spr","")&amp;" Scan "&amp;$DP213&amp;" (F"&amp;3+IFERROR(1*$AP213,0)&amp;3+IFERROR(1*$AS213,0)&amp;"N"&amp;$AX213&amp;$AY213&amp;")"</f>
        <v>026 sfw0.96_sfd+1.80_conc+0.49_prlf+0.21_era+0.19_M-M Spr Scan 0 (F33N11)</v>
      </c>
      <c r="I213" s="13" t="str">
        <f ca="1">IF(MATCH(H213,H$5:H213,0)=(COUNTA(H$5:H213)),"-","Dup")</f>
        <v>-</v>
      </c>
      <c r="J213" s="27" t="str">
        <f t="shared" ca="1" si="377"/>
        <v>-</v>
      </c>
      <c r="K213" s="27" t="str">
        <f t="shared" ca="1" si="377"/>
        <v>-</v>
      </c>
      <c r="L213" s="27" t="str">
        <f t="shared" ca="1" si="424"/>
        <v>-</v>
      </c>
      <c r="M213" s="27" t="str">
        <f t="shared" ca="1" si="424"/>
        <v>-</v>
      </c>
      <c r="N213" s="27" t="str">
        <f t="shared" ca="1" si="424"/>
        <v>-</v>
      </c>
      <c r="O213" s="27" t="b">
        <f t="shared" ca="1" si="424"/>
        <v>1</v>
      </c>
      <c r="P213" s="27" t="b">
        <f t="shared" ca="1" si="424"/>
        <v>1</v>
      </c>
      <c r="Q213" s="27">
        <f t="shared" ca="1" si="417"/>
        <v>0</v>
      </c>
      <c r="R213" s="27">
        <f t="shared" ca="1" si="417"/>
        <v>0</v>
      </c>
      <c r="S213" s="27" t="str">
        <f t="shared" ca="1" si="417"/>
        <v>-</v>
      </c>
      <c r="T213" s="27" t="str">
        <f t="shared" ca="1" si="417"/>
        <v>-</v>
      </c>
      <c r="U213" s="27" t="str">
        <f t="shared" ca="1" si="417"/>
        <v>-</v>
      </c>
      <c r="V213" s="27">
        <f t="shared" ca="1" si="417"/>
        <v>1</v>
      </c>
      <c r="W213" s="27">
        <f t="shared" ca="1" si="417"/>
        <v>1</v>
      </c>
      <c r="X213" s="27" t="str">
        <f t="shared" ca="1" si="417"/>
        <v>-</v>
      </c>
      <c r="Y213" s="27" t="str">
        <f t="shared" ca="1" si="417"/>
        <v>-</v>
      </c>
      <c r="Z213" s="27" t="str">
        <f t="shared" ca="1" si="417"/>
        <v>-</v>
      </c>
      <c r="AA213" s="27" t="str">
        <f t="shared" ca="1" si="417"/>
        <v>-</v>
      </c>
      <c r="AB213" s="27" t="str">
        <f t="shared" ca="1" si="417"/>
        <v>-</v>
      </c>
      <c r="AC213" s="27">
        <f t="shared" ca="1" si="417"/>
        <v>1</v>
      </c>
      <c r="AD213" s="27" t="str">
        <f t="shared" ca="1" si="417"/>
        <v>-</v>
      </c>
      <c r="AE213" s="27" t="str">
        <f t="shared" ca="1" si="379"/>
        <v>-</v>
      </c>
      <c r="AF213" s="27" t="str">
        <f t="shared" ca="1" si="392"/>
        <v>-</v>
      </c>
      <c r="AG213" s="27" t="str">
        <f t="shared" ca="1" si="418"/>
        <v>-</v>
      </c>
      <c r="AH213" s="27" t="str">
        <f t="shared" ca="1" si="418"/>
        <v>-</v>
      </c>
      <c r="AI213" s="27" t="str">
        <f t="shared" ca="1" si="418"/>
        <v>-</v>
      </c>
      <c r="AJ213" s="27" t="str">
        <f t="shared" ca="1" si="418"/>
        <v>-</v>
      </c>
      <c r="AK213" s="27" t="str">
        <f t="shared" ca="1" si="418"/>
        <v>-</v>
      </c>
      <c r="AL213" s="27" t="str">
        <f t="shared" ca="1" si="418"/>
        <v>-</v>
      </c>
      <c r="AM213" s="27" t="str">
        <f t="shared" ca="1" si="418"/>
        <v>-</v>
      </c>
      <c r="AN213" s="27" t="str">
        <f t="shared" ca="1" si="418"/>
        <v>-</v>
      </c>
      <c r="AO213" s="27" t="str">
        <f t="shared" ca="1" si="418"/>
        <v>-</v>
      </c>
      <c r="AP213" s="27" t="str">
        <f t="shared" ca="1" si="418"/>
        <v>-</v>
      </c>
      <c r="AQ213" s="27" t="str">
        <f t="shared" ca="1" si="418"/>
        <v>-</v>
      </c>
      <c r="AR213" s="27" t="str">
        <f t="shared" ca="1" si="418"/>
        <v>-</v>
      </c>
      <c r="AS213" s="27" t="str">
        <f t="shared" ca="1" si="418"/>
        <v>-</v>
      </c>
      <c r="AT213" s="27" t="str">
        <f t="shared" ca="1" si="418"/>
        <v>-</v>
      </c>
      <c r="AU213" s="27" t="str">
        <f t="shared" ca="1" si="418"/>
        <v>-</v>
      </c>
      <c r="AV213" s="27" t="str">
        <f t="shared" ca="1" si="418"/>
        <v>-</v>
      </c>
      <c r="AW213" s="27" t="str">
        <f t="shared" ca="1" si="418"/>
        <v>-</v>
      </c>
      <c r="AX213" s="27">
        <f t="shared" ca="1" si="425"/>
        <v>1</v>
      </c>
      <c r="AY213" s="27">
        <f t="shared" ca="1" si="425"/>
        <v>1</v>
      </c>
      <c r="AZ213" s="27">
        <f t="shared" ca="1" si="425"/>
        <v>0</v>
      </c>
      <c r="BA213" s="27">
        <f t="shared" ca="1" si="419"/>
        <v>1</v>
      </c>
      <c r="BB213" s="27">
        <f t="shared" ca="1" si="419"/>
        <v>-1</v>
      </c>
      <c r="BC213" s="27" t="str">
        <f t="shared" ca="1" si="419"/>
        <v>-</v>
      </c>
      <c r="BD213" s="27" t="str">
        <f t="shared" ca="1" si="419"/>
        <v>-</v>
      </c>
      <c r="BE213" s="27" t="str">
        <f t="shared" ca="1" si="419"/>
        <v>-</v>
      </c>
      <c r="BF213" s="27" t="str">
        <f t="shared" ca="1" si="419"/>
        <v>-</v>
      </c>
      <c r="BG213" s="27" t="str">
        <f t="shared" ca="1" si="419"/>
        <v>-</v>
      </c>
      <c r="BH213" s="27">
        <f t="shared" ca="1" si="390"/>
        <v>0.3</v>
      </c>
      <c r="BI213" s="27">
        <f t="shared" ca="1" si="426"/>
        <v>0.7</v>
      </c>
      <c r="BJ213" s="27">
        <f t="shared" ca="1" si="426"/>
        <v>-0.2</v>
      </c>
      <c r="BK213" s="27">
        <f t="shared" ca="1" si="426"/>
        <v>1.4</v>
      </c>
      <c r="BL213" s="27" t="str">
        <f t="shared" ca="1" si="426"/>
        <v>-</v>
      </c>
      <c r="BM213" s="27" t="str">
        <f t="shared" ca="1" si="426"/>
        <v>-</v>
      </c>
      <c r="BN213" s="27">
        <f t="shared" ca="1" si="427"/>
        <v>0</v>
      </c>
      <c r="BO213" s="27">
        <f t="shared" ca="1" si="427"/>
        <v>0</v>
      </c>
      <c r="BP213" s="27">
        <f t="shared" ca="1" si="427"/>
        <v>0</v>
      </c>
      <c r="BQ213" s="27">
        <f t="shared" ca="1" si="427"/>
        <v>0</v>
      </c>
      <c r="BR213" s="27" t="str">
        <f t="shared" ca="1" si="427"/>
        <v>-</v>
      </c>
      <c r="BS213" s="27" t="str">
        <f t="shared" ca="1" si="427"/>
        <v>-</v>
      </c>
      <c r="BT213" s="27" t="str">
        <f t="shared" ca="1" si="427"/>
        <v>-</v>
      </c>
      <c r="BU213" s="27" t="str">
        <f t="shared" ca="1" si="427"/>
        <v>-</v>
      </c>
      <c r="BV213" s="27" t="str">
        <f t="shared" ca="1" si="427"/>
        <v>-</v>
      </c>
      <c r="BW213" s="27" t="str">
        <f t="shared" ca="1" si="428"/>
        <v>-</v>
      </c>
      <c r="BX213" s="27" t="str">
        <f t="shared" ca="1" si="428"/>
        <v>-</v>
      </c>
      <c r="BY213" s="27" t="str">
        <f t="shared" ca="1" si="428"/>
        <v>-</v>
      </c>
      <c r="BZ213" s="27" t="str">
        <f t="shared" ca="1" si="428"/>
        <v>-</v>
      </c>
      <c r="CA213" s="27">
        <f t="shared" ca="1" si="428"/>
        <v>2</v>
      </c>
      <c r="CB213" s="27" t="str">
        <f t="shared" ca="1" si="428"/>
        <v>-</v>
      </c>
      <c r="CC213" s="27" t="str">
        <f t="shared" ca="1" si="428"/>
        <v>-</v>
      </c>
      <c r="CD213" s="27" t="str">
        <f t="shared" ca="1" si="428"/>
        <v>-</v>
      </c>
      <c r="CE213" s="27" t="str">
        <f t="shared" ca="1" si="428"/>
        <v>-</v>
      </c>
      <c r="CF213" s="27" t="str">
        <f t="shared" ca="1" si="428"/>
        <v>-</v>
      </c>
      <c r="CG213" s="27" t="str">
        <f t="shared" ca="1" si="428"/>
        <v>-</v>
      </c>
      <c r="CH213" s="27">
        <f t="shared" ca="1" si="428"/>
        <v>0</v>
      </c>
      <c r="CI213" s="27" t="str">
        <f t="shared" ca="1" si="429"/>
        <v>-</v>
      </c>
      <c r="CJ213" s="27">
        <f t="shared" ca="1" si="429"/>
        <v>1</v>
      </c>
      <c r="CK213" s="27">
        <f t="shared" ca="1" si="429"/>
        <v>0</v>
      </c>
      <c r="CL213" s="27">
        <f t="shared" ca="1" si="429"/>
        <v>1</v>
      </c>
      <c r="CM213" s="27">
        <f t="shared" ca="1" si="429"/>
        <v>1</v>
      </c>
      <c r="CN213" s="27">
        <f t="shared" ca="1" si="429"/>
        <v>1</v>
      </c>
      <c r="CO213" s="27">
        <f t="shared" ca="1" si="429"/>
        <v>0</v>
      </c>
      <c r="CP213" s="27">
        <f t="shared" ca="1" si="429"/>
        <v>0</v>
      </c>
      <c r="CQ213" s="27">
        <f t="shared" ca="1" si="429"/>
        <v>0</v>
      </c>
      <c r="CR213" s="27">
        <f t="shared" ca="1" si="429"/>
        <v>-0.04</v>
      </c>
      <c r="CS213" s="27">
        <f t="shared" ca="1" si="415"/>
        <v>0.96</v>
      </c>
      <c r="CT213" s="27">
        <f t="shared" ca="1" si="430"/>
        <v>1.8</v>
      </c>
      <c r="CU213" s="26">
        <f>CU$13-0.15</f>
        <v>0.49</v>
      </c>
      <c r="CV213" s="27">
        <f t="shared" ca="1" si="431"/>
        <v>0.21</v>
      </c>
      <c r="CW213" s="27">
        <f t="shared" ca="1" si="431"/>
        <v>0.19</v>
      </c>
      <c r="CX213" s="27">
        <f t="shared" ca="1" si="431"/>
        <v>0</v>
      </c>
      <c r="CY213" s="27">
        <f t="shared" ca="1" si="431"/>
        <v>1</v>
      </c>
      <c r="CZ213" s="27">
        <f t="shared" ca="1" si="431"/>
        <v>0</v>
      </c>
      <c r="DA213" s="27">
        <f t="shared" ca="1" si="416"/>
        <v>0</v>
      </c>
      <c r="DB213" s="27">
        <f t="shared" ca="1" si="416"/>
        <v>0</v>
      </c>
      <c r="DC213" s="27">
        <f t="shared" ca="1" si="420"/>
        <v>0</v>
      </c>
      <c r="DD213" s="27">
        <f t="shared" ca="1" si="420"/>
        <v>0</v>
      </c>
      <c r="DE213" s="27">
        <f t="shared" ca="1" si="420"/>
        <v>0</v>
      </c>
      <c r="DF213" s="27">
        <f t="shared" ca="1" si="420"/>
        <v>0</v>
      </c>
      <c r="DG213" s="27" t="str">
        <f t="shared" ca="1" si="420"/>
        <v>-</v>
      </c>
      <c r="DH213" s="27" t="str">
        <f t="shared" ca="1" si="420"/>
        <v>-</v>
      </c>
      <c r="DI213" s="27" t="str">
        <f t="shared" ca="1" si="420"/>
        <v>-</v>
      </c>
      <c r="DJ213" s="27" t="str">
        <f t="shared" ca="1" si="420"/>
        <v>-</v>
      </c>
      <c r="DK213" s="27" t="str">
        <f t="shared" ca="1" si="420"/>
        <v>-</v>
      </c>
      <c r="DL213" s="27" t="str">
        <f t="shared" ca="1" si="420"/>
        <v>-</v>
      </c>
      <c r="DM213" s="27" t="b">
        <f t="shared" ca="1" si="421"/>
        <v>0</v>
      </c>
      <c r="DN213" s="27" t="b">
        <f t="shared" ca="1" si="421"/>
        <v>0</v>
      </c>
      <c r="DO213" s="27" t="b">
        <f t="shared" ca="1" si="421"/>
        <v>1</v>
      </c>
      <c r="DP213" s="27">
        <f t="shared" ca="1" si="421"/>
        <v>0</v>
      </c>
      <c r="DQ213" s="27" t="str">
        <f t="shared" ca="1" si="421"/>
        <v>-</v>
      </c>
      <c r="DR213" s="27" t="b">
        <f t="shared" ca="1" si="421"/>
        <v>1</v>
      </c>
      <c r="DS213" s="27" t="str">
        <f t="shared" ca="1" si="421"/>
        <v>-</v>
      </c>
      <c r="DT213" s="27" t="str">
        <f t="shared" ca="1" si="421"/>
        <v>-</v>
      </c>
      <c r="DU213" s="27" t="str">
        <f t="shared" ca="1" si="421"/>
        <v>-</v>
      </c>
      <c r="DV213" s="27" t="b">
        <f t="shared" ca="1" si="422"/>
        <v>1</v>
      </c>
      <c r="DW213" s="27" t="str">
        <f t="shared" ca="1" si="422"/>
        <v>-</v>
      </c>
      <c r="DX213" s="27">
        <f t="shared" ca="1" si="422"/>
        <v>0</v>
      </c>
      <c r="DY213" s="27">
        <f t="shared" ca="1" si="422"/>
        <v>1</v>
      </c>
      <c r="DZ213" s="27">
        <f t="shared" ca="1" si="422"/>
        <v>0.5</v>
      </c>
      <c r="EA213" s="27">
        <f t="shared" ca="1" si="422"/>
        <v>500</v>
      </c>
      <c r="EB213" s="27">
        <f t="shared" ca="1" si="422"/>
        <v>500</v>
      </c>
      <c r="EC213" s="27">
        <f t="shared" ca="1" si="422"/>
        <v>1</v>
      </c>
      <c r="ED213" s="27">
        <f t="shared" ca="1" si="422"/>
        <v>0</v>
      </c>
      <c r="EE213" s="27">
        <f t="shared" ca="1" si="422"/>
        <v>1</v>
      </c>
      <c r="EF213" s="27">
        <f t="shared" ca="1" si="422"/>
        <v>1</v>
      </c>
      <c r="EG213" s="27">
        <f t="shared" ca="1" si="423"/>
        <v>0</v>
      </c>
      <c r="EH213" s="27" t="str">
        <f t="shared" ca="1" si="423"/>
        <v>-</v>
      </c>
      <c r="EI213" s="27" t="str">
        <f t="shared" ca="1" si="423"/>
        <v>-</v>
      </c>
      <c r="EJ213" s="27" t="str">
        <f t="shared" ca="1" si="423"/>
        <v>-</v>
      </c>
      <c r="EK213" s="27" t="str">
        <f t="shared" ca="1" si="423"/>
        <v>-</v>
      </c>
      <c r="EL213" s="27">
        <f t="shared" ca="1" si="423"/>
        <v>1</v>
      </c>
      <c r="EM213" s="27">
        <f t="shared" ca="1" si="423"/>
        <v>1</v>
      </c>
      <c r="EN213" s="27">
        <f t="shared" ca="1" si="423"/>
        <v>1</v>
      </c>
      <c r="EO213" s="27">
        <f t="shared" ca="1" si="423"/>
        <v>0</v>
      </c>
      <c r="EP213" s="27" t="str">
        <f t="shared" ca="1" si="423"/>
        <v>-</v>
      </c>
      <c r="EQ213" s="27" t="str">
        <f t="shared" ca="1" si="423"/>
        <v>-</v>
      </c>
      <c r="ER213" s="27">
        <f t="shared" ca="1" si="423"/>
        <v>0</v>
      </c>
      <c r="ES213" s="27">
        <f t="shared" ca="1" si="423"/>
        <v>0</v>
      </c>
      <c r="ET213" s="34">
        <v>0</v>
      </c>
    </row>
    <row r="214" spans="1:150" outlineLevel="3">
      <c r="A214" s="31">
        <f t="shared" si="376"/>
        <v>209</v>
      </c>
      <c r="B214" s="37">
        <f t="shared" ca="1" si="402"/>
        <v>182</v>
      </c>
      <c r="C214">
        <f t="shared" ca="1" si="387"/>
        <v>31</v>
      </c>
      <c r="D214" t="b">
        <v>1</v>
      </c>
      <c r="E214" t="b">
        <v>0</v>
      </c>
      <c r="F214" t="b">
        <v>1</v>
      </c>
      <c r="H214" s="3" t="str">
        <f ca="1">TEXT(IFERROR(VALUE(LEFT(OFFSET(H214,-1,0),3)),0)+1,"000")&amp;" sfw"&amp;TEXT($CS214,"0.00")&amp;"_sfd"&amp;TEXT($CT214,"+0.00;-0.00;00000;@")&amp;"_conc"&amp;TEXT($CU214,"+0.00;-0.00;00000;----")&amp;"_prlf"&amp;TEXT($CV214,"+0.00;-0.00;00000;----")&amp;"_era"&amp;TEXT($CW214,"+0.00;-0.00;00000;@")&amp;IF($CA214&lt;3,"_M-M","_Mat")&amp;IF($CF214=TRUE,"&amp;BBT","")&amp;IF($DX214&lt;&gt;0,"-mate EL","")&amp;IF($DM214," Aut","")&amp;IF($DN214," Win","")&amp;IF($DO214," Spr","")&amp;" Scan "&amp;$DP214&amp;" (F"&amp;3+IFERROR(1*$AP214,0)&amp;3+IFERROR(1*$AS214,0)&amp;"N"&amp;$AX214&amp;$AY214&amp;")"</f>
        <v>027 sfw0.96_sfd+1.80_conc+0.34_prlf+0.21_era+0.19_M-M Spr Scan 0 (F33N11)</v>
      </c>
      <c r="I214" s="13" t="str">
        <f ca="1">IF(MATCH(H214,H$5:H214,0)=(COUNTA(H$5:H214)),"-","Dup")</f>
        <v>-</v>
      </c>
      <c r="J214" s="27" t="str">
        <f t="shared" ca="1" si="377"/>
        <v>-</v>
      </c>
      <c r="K214" s="27" t="str">
        <f t="shared" ca="1" si="377"/>
        <v>-</v>
      </c>
      <c r="L214" s="27" t="str">
        <f t="shared" ca="1" si="424"/>
        <v>-</v>
      </c>
      <c r="M214" s="27" t="str">
        <f t="shared" ca="1" si="424"/>
        <v>-</v>
      </c>
      <c r="N214" s="27" t="str">
        <f t="shared" ca="1" si="424"/>
        <v>-</v>
      </c>
      <c r="O214" s="27" t="b">
        <f t="shared" ca="1" si="424"/>
        <v>1</v>
      </c>
      <c r="P214" s="27" t="b">
        <f t="shared" ca="1" si="424"/>
        <v>1</v>
      </c>
      <c r="Q214" s="27">
        <f t="shared" ca="1" si="417"/>
        <v>0</v>
      </c>
      <c r="R214" s="27">
        <f t="shared" ca="1" si="417"/>
        <v>0</v>
      </c>
      <c r="S214" s="27" t="str">
        <f t="shared" ca="1" si="417"/>
        <v>-</v>
      </c>
      <c r="T214" s="27" t="str">
        <f t="shared" ca="1" si="417"/>
        <v>-</v>
      </c>
      <c r="U214" s="27" t="str">
        <f t="shared" ca="1" si="417"/>
        <v>-</v>
      </c>
      <c r="V214" s="27">
        <f t="shared" ca="1" si="417"/>
        <v>1</v>
      </c>
      <c r="W214" s="27">
        <f t="shared" ca="1" si="417"/>
        <v>1</v>
      </c>
      <c r="X214" s="27" t="str">
        <f t="shared" ca="1" si="417"/>
        <v>-</v>
      </c>
      <c r="Y214" s="27" t="str">
        <f t="shared" ca="1" si="417"/>
        <v>-</v>
      </c>
      <c r="Z214" s="27" t="str">
        <f t="shared" ca="1" si="417"/>
        <v>-</v>
      </c>
      <c r="AA214" s="27" t="str">
        <f t="shared" ca="1" si="417"/>
        <v>-</v>
      </c>
      <c r="AB214" s="27" t="str">
        <f t="shared" ca="1" si="417"/>
        <v>-</v>
      </c>
      <c r="AC214" s="27">
        <f t="shared" ca="1" si="417"/>
        <v>1</v>
      </c>
      <c r="AD214" s="27" t="str">
        <f t="shared" ca="1" si="417"/>
        <v>-</v>
      </c>
      <c r="AE214" s="27" t="str">
        <f t="shared" ca="1" si="379"/>
        <v>-</v>
      </c>
      <c r="AF214" s="27" t="str">
        <f t="shared" ca="1" si="392"/>
        <v>-</v>
      </c>
      <c r="AG214" s="27" t="str">
        <f t="shared" ca="1" si="418"/>
        <v>-</v>
      </c>
      <c r="AH214" s="27" t="str">
        <f t="shared" ca="1" si="418"/>
        <v>-</v>
      </c>
      <c r="AI214" s="27" t="str">
        <f t="shared" ca="1" si="418"/>
        <v>-</v>
      </c>
      <c r="AJ214" s="27" t="str">
        <f t="shared" ca="1" si="418"/>
        <v>-</v>
      </c>
      <c r="AK214" s="27" t="str">
        <f t="shared" ca="1" si="418"/>
        <v>-</v>
      </c>
      <c r="AL214" s="27" t="str">
        <f t="shared" ca="1" si="418"/>
        <v>-</v>
      </c>
      <c r="AM214" s="27" t="str">
        <f t="shared" ca="1" si="418"/>
        <v>-</v>
      </c>
      <c r="AN214" s="27" t="str">
        <f t="shared" ca="1" si="418"/>
        <v>-</v>
      </c>
      <c r="AO214" s="27" t="str">
        <f t="shared" ca="1" si="418"/>
        <v>-</v>
      </c>
      <c r="AP214" s="27" t="str">
        <f t="shared" ca="1" si="418"/>
        <v>-</v>
      </c>
      <c r="AQ214" s="27" t="str">
        <f t="shared" ca="1" si="418"/>
        <v>-</v>
      </c>
      <c r="AR214" s="27" t="str">
        <f t="shared" ca="1" si="418"/>
        <v>-</v>
      </c>
      <c r="AS214" s="27" t="str">
        <f t="shared" ca="1" si="418"/>
        <v>-</v>
      </c>
      <c r="AT214" s="27" t="str">
        <f t="shared" ca="1" si="418"/>
        <v>-</v>
      </c>
      <c r="AU214" s="27" t="str">
        <f t="shared" ca="1" si="418"/>
        <v>-</v>
      </c>
      <c r="AV214" s="27" t="str">
        <f t="shared" ca="1" si="418"/>
        <v>-</v>
      </c>
      <c r="AW214" s="27" t="str">
        <f t="shared" ca="1" si="418"/>
        <v>-</v>
      </c>
      <c r="AX214" s="27">
        <f t="shared" ca="1" si="425"/>
        <v>1</v>
      </c>
      <c r="AY214" s="27">
        <f t="shared" ca="1" si="425"/>
        <v>1</v>
      </c>
      <c r="AZ214" s="27">
        <f t="shared" ca="1" si="425"/>
        <v>0</v>
      </c>
      <c r="BA214" s="27">
        <f t="shared" ca="1" si="419"/>
        <v>1</v>
      </c>
      <c r="BB214" s="27">
        <f t="shared" ca="1" si="419"/>
        <v>-1</v>
      </c>
      <c r="BC214" s="27" t="str">
        <f t="shared" ca="1" si="419"/>
        <v>-</v>
      </c>
      <c r="BD214" s="27" t="str">
        <f t="shared" ca="1" si="419"/>
        <v>-</v>
      </c>
      <c r="BE214" s="27" t="str">
        <f t="shared" ca="1" si="419"/>
        <v>-</v>
      </c>
      <c r="BF214" s="27" t="str">
        <f t="shared" ca="1" si="419"/>
        <v>-</v>
      </c>
      <c r="BG214" s="27" t="str">
        <f t="shared" ca="1" si="419"/>
        <v>-</v>
      </c>
      <c r="BH214" s="27">
        <f t="shared" ca="1" si="390"/>
        <v>0.3</v>
      </c>
      <c r="BI214" s="27">
        <f t="shared" ca="1" si="426"/>
        <v>0.7</v>
      </c>
      <c r="BJ214" s="27">
        <f t="shared" ca="1" si="426"/>
        <v>-0.2</v>
      </c>
      <c r="BK214" s="27">
        <f t="shared" ca="1" si="426"/>
        <v>1.4</v>
      </c>
      <c r="BL214" s="27" t="str">
        <f t="shared" ca="1" si="426"/>
        <v>-</v>
      </c>
      <c r="BM214" s="27" t="str">
        <f t="shared" ca="1" si="426"/>
        <v>-</v>
      </c>
      <c r="BN214" s="27">
        <f t="shared" ca="1" si="427"/>
        <v>0</v>
      </c>
      <c r="BO214" s="27">
        <f t="shared" ca="1" si="427"/>
        <v>0</v>
      </c>
      <c r="BP214" s="27">
        <f t="shared" ca="1" si="427"/>
        <v>0</v>
      </c>
      <c r="BQ214" s="27">
        <f t="shared" ca="1" si="427"/>
        <v>0</v>
      </c>
      <c r="BR214" s="27" t="str">
        <f t="shared" ca="1" si="427"/>
        <v>-</v>
      </c>
      <c r="BS214" s="27" t="str">
        <f t="shared" ca="1" si="427"/>
        <v>-</v>
      </c>
      <c r="BT214" s="27" t="str">
        <f t="shared" ca="1" si="427"/>
        <v>-</v>
      </c>
      <c r="BU214" s="27" t="str">
        <f t="shared" ca="1" si="427"/>
        <v>-</v>
      </c>
      <c r="BV214" s="27" t="str">
        <f t="shared" ca="1" si="427"/>
        <v>-</v>
      </c>
      <c r="BW214" s="27" t="str">
        <f t="shared" ca="1" si="428"/>
        <v>-</v>
      </c>
      <c r="BX214" s="27" t="str">
        <f t="shared" ca="1" si="428"/>
        <v>-</v>
      </c>
      <c r="BY214" s="27" t="str">
        <f t="shared" ca="1" si="428"/>
        <v>-</v>
      </c>
      <c r="BZ214" s="27" t="str">
        <f t="shared" ca="1" si="428"/>
        <v>-</v>
      </c>
      <c r="CA214" s="27">
        <f t="shared" ca="1" si="428"/>
        <v>2</v>
      </c>
      <c r="CB214" s="27" t="str">
        <f t="shared" ca="1" si="428"/>
        <v>-</v>
      </c>
      <c r="CC214" s="27" t="str">
        <f t="shared" ca="1" si="428"/>
        <v>-</v>
      </c>
      <c r="CD214" s="27" t="str">
        <f t="shared" ca="1" si="428"/>
        <v>-</v>
      </c>
      <c r="CE214" s="27" t="str">
        <f t="shared" ca="1" si="428"/>
        <v>-</v>
      </c>
      <c r="CF214" s="27" t="str">
        <f t="shared" ca="1" si="428"/>
        <v>-</v>
      </c>
      <c r="CG214" s="27" t="str">
        <f t="shared" ca="1" si="428"/>
        <v>-</v>
      </c>
      <c r="CH214" s="27">
        <f t="shared" ca="1" si="428"/>
        <v>0</v>
      </c>
      <c r="CI214" s="27" t="str">
        <f t="shared" ca="1" si="429"/>
        <v>-</v>
      </c>
      <c r="CJ214" s="27">
        <f t="shared" ca="1" si="429"/>
        <v>1</v>
      </c>
      <c r="CK214" s="27">
        <f t="shared" ca="1" si="429"/>
        <v>0</v>
      </c>
      <c r="CL214" s="27">
        <f t="shared" ca="1" si="429"/>
        <v>1</v>
      </c>
      <c r="CM214" s="27">
        <f t="shared" ca="1" si="429"/>
        <v>1</v>
      </c>
      <c r="CN214" s="27">
        <f t="shared" ca="1" si="429"/>
        <v>1</v>
      </c>
      <c r="CO214" s="27">
        <f t="shared" ca="1" si="429"/>
        <v>0</v>
      </c>
      <c r="CP214" s="27">
        <f t="shared" ca="1" si="429"/>
        <v>0</v>
      </c>
      <c r="CQ214" s="27">
        <f t="shared" ca="1" si="429"/>
        <v>0</v>
      </c>
      <c r="CR214" s="27">
        <f t="shared" ca="1" si="429"/>
        <v>-0.04</v>
      </c>
      <c r="CS214" s="27">
        <f t="shared" ca="1" si="415"/>
        <v>0.96</v>
      </c>
      <c r="CT214" s="27">
        <f t="shared" ca="1" si="430"/>
        <v>1.8</v>
      </c>
      <c r="CU214" s="26">
        <f>CU$13-0.3</f>
        <v>0.34</v>
      </c>
      <c r="CV214" s="27">
        <f t="shared" ca="1" si="431"/>
        <v>0.21</v>
      </c>
      <c r="CW214" s="27">
        <f t="shared" ca="1" si="431"/>
        <v>0.19</v>
      </c>
      <c r="CX214" s="27">
        <f t="shared" ca="1" si="431"/>
        <v>0</v>
      </c>
      <c r="CY214" s="27">
        <f t="shared" ca="1" si="431"/>
        <v>1</v>
      </c>
      <c r="CZ214" s="27">
        <f t="shared" ca="1" si="431"/>
        <v>0</v>
      </c>
      <c r="DA214" s="27">
        <f t="shared" ca="1" si="431"/>
        <v>0</v>
      </c>
      <c r="DB214" s="27">
        <f t="shared" ca="1" si="431"/>
        <v>0</v>
      </c>
      <c r="DC214" s="27">
        <f t="shared" ca="1" si="420"/>
        <v>0</v>
      </c>
      <c r="DD214" s="27">
        <f t="shared" ca="1" si="420"/>
        <v>0</v>
      </c>
      <c r="DE214" s="27">
        <f t="shared" ca="1" si="420"/>
        <v>0</v>
      </c>
      <c r="DF214" s="27">
        <f t="shared" ca="1" si="420"/>
        <v>0</v>
      </c>
      <c r="DG214" s="27" t="str">
        <f t="shared" ca="1" si="420"/>
        <v>-</v>
      </c>
      <c r="DH214" s="27" t="str">
        <f t="shared" ca="1" si="420"/>
        <v>-</v>
      </c>
      <c r="DI214" s="27" t="str">
        <f t="shared" ca="1" si="420"/>
        <v>-</v>
      </c>
      <c r="DJ214" s="27" t="str">
        <f t="shared" ca="1" si="420"/>
        <v>-</v>
      </c>
      <c r="DK214" s="27" t="str">
        <f t="shared" ca="1" si="420"/>
        <v>-</v>
      </c>
      <c r="DL214" s="27" t="str">
        <f t="shared" ca="1" si="420"/>
        <v>-</v>
      </c>
      <c r="DM214" s="27" t="b">
        <f t="shared" ca="1" si="421"/>
        <v>0</v>
      </c>
      <c r="DN214" s="27" t="b">
        <f t="shared" ca="1" si="421"/>
        <v>0</v>
      </c>
      <c r="DO214" s="27" t="b">
        <f t="shared" ca="1" si="421"/>
        <v>1</v>
      </c>
      <c r="DP214" s="27">
        <f t="shared" ca="1" si="421"/>
        <v>0</v>
      </c>
      <c r="DQ214" s="27" t="str">
        <f t="shared" ca="1" si="421"/>
        <v>-</v>
      </c>
      <c r="DR214" s="27" t="b">
        <f t="shared" ca="1" si="421"/>
        <v>1</v>
      </c>
      <c r="DS214" s="27" t="str">
        <f t="shared" ca="1" si="421"/>
        <v>-</v>
      </c>
      <c r="DT214" s="27" t="str">
        <f t="shared" ca="1" si="421"/>
        <v>-</v>
      </c>
      <c r="DU214" s="27" t="str">
        <f t="shared" ca="1" si="421"/>
        <v>-</v>
      </c>
      <c r="DV214" s="27" t="b">
        <f t="shared" ca="1" si="422"/>
        <v>1</v>
      </c>
      <c r="DW214" s="27" t="str">
        <f t="shared" ca="1" si="422"/>
        <v>-</v>
      </c>
      <c r="DX214" s="27">
        <f t="shared" ca="1" si="422"/>
        <v>0</v>
      </c>
      <c r="DY214" s="27">
        <f t="shared" ca="1" si="422"/>
        <v>1</v>
      </c>
      <c r="DZ214" s="27">
        <f t="shared" ca="1" si="422"/>
        <v>0.5</v>
      </c>
      <c r="EA214" s="27">
        <f t="shared" ca="1" si="422"/>
        <v>500</v>
      </c>
      <c r="EB214" s="27">
        <f t="shared" ca="1" si="422"/>
        <v>500</v>
      </c>
      <c r="EC214" s="27">
        <f t="shared" ca="1" si="422"/>
        <v>1</v>
      </c>
      <c r="ED214" s="27">
        <f t="shared" ca="1" si="422"/>
        <v>0</v>
      </c>
      <c r="EE214" s="27">
        <f t="shared" ca="1" si="422"/>
        <v>1</v>
      </c>
      <c r="EF214" s="27">
        <f t="shared" ca="1" si="422"/>
        <v>1</v>
      </c>
      <c r="EG214" s="27">
        <f t="shared" ca="1" si="423"/>
        <v>0</v>
      </c>
      <c r="EH214" s="27" t="str">
        <f t="shared" ca="1" si="423"/>
        <v>-</v>
      </c>
      <c r="EI214" s="27" t="str">
        <f t="shared" ca="1" si="423"/>
        <v>-</v>
      </c>
      <c r="EJ214" s="27" t="str">
        <f t="shared" ca="1" si="423"/>
        <v>-</v>
      </c>
      <c r="EK214" s="27" t="str">
        <f t="shared" ca="1" si="423"/>
        <v>-</v>
      </c>
      <c r="EL214" s="27">
        <f t="shared" ca="1" si="423"/>
        <v>1</v>
      </c>
      <c r="EM214" s="27">
        <f t="shared" ca="1" si="423"/>
        <v>1</v>
      </c>
      <c r="EN214" s="27">
        <f t="shared" ca="1" si="423"/>
        <v>1</v>
      </c>
      <c r="EO214" s="27">
        <f t="shared" ca="1" si="423"/>
        <v>0</v>
      </c>
      <c r="EP214" s="27" t="str">
        <f t="shared" ca="1" si="423"/>
        <v>-</v>
      </c>
      <c r="EQ214" s="27" t="str">
        <f t="shared" ca="1" si="423"/>
        <v>-</v>
      </c>
      <c r="ER214" s="27">
        <f t="shared" ca="1" si="423"/>
        <v>0</v>
      </c>
      <c r="ES214" s="27">
        <f t="shared" ca="1" si="423"/>
        <v>0</v>
      </c>
      <c r="ET214" s="34">
        <v>0</v>
      </c>
    </row>
    <row r="215" spans="1:150" outlineLevel="3">
      <c r="A215" s="31">
        <f t="shared" si="376"/>
        <v>210</v>
      </c>
      <c r="B215" s="37">
        <f t="shared" ca="1" si="402"/>
        <v>182</v>
      </c>
      <c r="C215">
        <f t="shared" ca="1" si="387"/>
        <v>31</v>
      </c>
      <c r="D215" t="b">
        <v>1</v>
      </c>
      <c r="E215" t="b">
        <v>0</v>
      </c>
      <c r="F215" t="b">
        <v>1</v>
      </c>
      <c r="H215" s="3" t="str">
        <f ca="1">TEXT(IFERROR(VALUE(LEFT(OFFSET(H215,-1,0),3)),0)+1,"000")&amp;" sfw"&amp;TEXT($CS215,"0.00")&amp;"_sfd"&amp;TEXT($CT215,"+0.00;-0.00;00000;@")&amp;"_conc"&amp;TEXT($CU215,"+0.00;-0.00;00000;----")&amp;"_prlf"&amp;TEXT($CV215,"+0.00;-0.00;00000;----")&amp;"_era"&amp;TEXT($CW215,"+0.00;-0.00;00000;@")&amp;IF($CA215&lt;3,"_M-M","_Mat")&amp;IF($CF215=TRUE,"&amp;BBT","")&amp;IF($DX215&lt;&gt;0,"-mate EL","")&amp;IF($DM215," Aut","")&amp;IF($DN215," Win","")&amp;IF($DO215," Spr","")&amp;" Scan "&amp;$DP215&amp;" (F"&amp;3+IFERROR(1*$AP215,0)&amp;3+IFERROR(1*$AS215,0)&amp;"N"&amp;$AX215&amp;$AY215&amp;")"</f>
        <v>028 sfw0.96_sfd+1.80_conc+0.19_prlf+0.21_era+0.19_M-M Spr Scan 0 (F33N11)</v>
      </c>
      <c r="I215" s="13" t="str">
        <f ca="1">IF(MATCH(H215,H$5:H215,0)=(COUNTA(H$5:H215)),"-","Dup")</f>
        <v>-</v>
      </c>
      <c r="J215" s="27" t="str">
        <f t="shared" ca="1" si="377"/>
        <v>-</v>
      </c>
      <c r="K215" s="27" t="str">
        <f t="shared" ca="1" si="377"/>
        <v>-</v>
      </c>
      <c r="L215" s="27" t="str">
        <f t="shared" ca="1" si="424"/>
        <v>-</v>
      </c>
      <c r="M215" s="27" t="str">
        <f t="shared" ca="1" si="424"/>
        <v>-</v>
      </c>
      <c r="N215" s="27" t="str">
        <f t="shared" ca="1" si="424"/>
        <v>-</v>
      </c>
      <c r="O215" s="27" t="b">
        <f t="shared" ca="1" si="424"/>
        <v>1</v>
      </c>
      <c r="P215" s="27" t="b">
        <f t="shared" ca="1" si="424"/>
        <v>1</v>
      </c>
      <c r="Q215" s="27">
        <f t="shared" ca="1" si="417"/>
        <v>0</v>
      </c>
      <c r="R215" s="27">
        <f t="shared" ca="1" si="417"/>
        <v>0</v>
      </c>
      <c r="S215" s="27" t="str">
        <f t="shared" ca="1" si="417"/>
        <v>-</v>
      </c>
      <c r="T215" s="27" t="str">
        <f t="shared" ca="1" si="417"/>
        <v>-</v>
      </c>
      <c r="U215" s="27" t="str">
        <f t="shared" ca="1" si="417"/>
        <v>-</v>
      </c>
      <c r="V215" s="27">
        <f t="shared" ca="1" si="417"/>
        <v>1</v>
      </c>
      <c r="W215" s="27">
        <f t="shared" ca="1" si="417"/>
        <v>1</v>
      </c>
      <c r="X215" s="27" t="str">
        <f t="shared" ca="1" si="417"/>
        <v>-</v>
      </c>
      <c r="Y215" s="27" t="str">
        <f t="shared" ca="1" si="417"/>
        <v>-</v>
      </c>
      <c r="Z215" s="27" t="str">
        <f t="shared" ca="1" si="417"/>
        <v>-</v>
      </c>
      <c r="AA215" s="27" t="str">
        <f t="shared" ca="1" si="417"/>
        <v>-</v>
      </c>
      <c r="AB215" s="27" t="str">
        <f t="shared" ca="1" si="417"/>
        <v>-</v>
      </c>
      <c r="AC215" s="27">
        <f t="shared" ca="1" si="417"/>
        <v>1</v>
      </c>
      <c r="AD215" s="27" t="str">
        <f t="shared" ca="1" si="417"/>
        <v>-</v>
      </c>
      <c r="AE215" s="27" t="str">
        <f t="shared" ca="1" si="379"/>
        <v>-</v>
      </c>
      <c r="AF215" s="27" t="str">
        <f t="shared" ca="1" si="392"/>
        <v>-</v>
      </c>
      <c r="AG215" s="27" t="str">
        <f t="shared" ca="1" si="418"/>
        <v>-</v>
      </c>
      <c r="AH215" s="27" t="str">
        <f t="shared" ca="1" si="418"/>
        <v>-</v>
      </c>
      <c r="AI215" s="27" t="str">
        <f t="shared" ca="1" si="418"/>
        <v>-</v>
      </c>
      <c r="AJ215" s="27" t="str">
        <f t="shared" ca="1" si="418"/>
        <v>-</v>
      </c>
      <c r="AK215" s="27" t="str">
        <f t="shared" ca="1" si="418"/>
        <v>-</v>
      </c>
      <c r="AL215" s="27" t="str">
        <f t="shared" ca="1" si="418"/>
        <v>-</v>
      </c>
      <c r="AM215" s="27" t="str">
        <f t="shared" ca="1" si="418"/>
        <v>-</v>
      </c>
      <c r="AN215" s="27" t="str">
        <f t="shared" ca="1" si="418"/>
        <v>-</v>
      </c>
      <c r="AO215" s="27" t="str">
        <f t="shared" ca="1" si="418"/>
        <v>-</v>
      </c>
      <c r="AP215" s="27" t="str">
        <f t="shared" ca="1" si="418"/>
        <v>-</v>
      </c>
      <c r="AQ215" s="27" t="str">
        <f t="shared" ca="1" si="418"/>
        <v>-</v>
      </c>
      <c r="AR215" s="27" t="str">
        <f t="shared" ca="1" si="418"/>
        <v>-</v>
      </c>
      <c r="AS215" s="27" t="str">
        <f t="shared" ca="1" si="418"/>
        <v>-</v>
      </c>
      <c r="AT215" s="27" t="str">
        <f t="shared" ca="1" si="418"/>
        <v>-</v>
      </c>
      <c r="AU215" s="27" t="str">
        <f t="shared" ca="1" si="418"/>
        <v>-</v>
      </c>
      <c r="AV215" s="27" t="str">
        <f t="shared" ca="1" si="418"/>
        <v>-</v>
      </c>
      <c r="AW215" s="27" t="str">
        <f t="shared" ca="1" si="418"/>
        <v>-</v>
      </c>
      <c r="AX215" s="27">
        <f t="shared" ca="1" si="425"/>
        <v>1</v>
      </c>
      <c r="AY215" s="27">
        <f t="shared" ca="1" si="425"/>
        <v>1</v>
      </c>
      <c r="AZ215" s="27">
        <f t="shared" ca="1" si="425"/>
        <v>0</v>
      </c>
      <c r="BA215" s="27">
        <f t="shared" ca="1" si="419"/>
        <v>1</v>
      </c>
      <c r="BB215" s="27">
        <f t="shared" ca="1" si="419"/>
        <v>-1</v>
      </c>
      <c r="BC215" s="27" t="str">
        <f t="shared" ca="1" si="419"/>
        <v>-</v>
      </c>
      <c r="BD215" s="27" t="str">
        <f t="shared" ca="1" si="419"/>
        <v>-</v>
      </c>
      <c r="BE215" s="27" t="str">
        <f t="shared" ca="1" si="419"/>
        <v>-</v>
      </c>
      <c r="BF215" s="27" t="str">
        <f t="shared" ca="1" si="419"/>
        <v>-</v>
      </c>
      <c r="BG215" s="27" t="str">
        <f t="shared" ca="1" si="419"/>
        <v>-</v>
      </c>
      <c r="BH215" s="27">
        <f t="shared" ca="1" si="390"/>
        <v>0.3</v>
      </c>
      <c r="BI215" s="27">
        <f t="shared" ca="1" si="426"/>
        <v>0.7</v>
      </c>
      <c r="BJ215" s="27">
        <f t="shared" ca="1" si="426"/>
        <v>-0.2</v>
      </c>
      <c r="BK215" s="27">
        <f t="shared" ca="1" si="426"/>
        <v>1.4</v>
      </c>
      <c r="BL215" s="27" t="str">
        <f t="shared" ca="1" si="426"/>
        <v>-</v>
      </c>
      <c r="BM215" s="27" t="str">
        <f t="shared" ca="1" si="426"/>
        <v>-</v>
      </c>
      <c r="BN215" s="27">
        <f t="shared" ca="1" si="427"/>
        <v>0</v>
      </c>
      <c r="BO215" s="27">
        <f t="shared" ca="1" si="427"/>
        <v>0</v>
      </c>
      <c r="BP215" s="27">
        <f t="shared" ca="1" si="427"/>
        <v>0</v>
      </c>
      <c r="BQ215" s="27">
        <f t="shared" ca="1" si="427"/>
        <v>0</v>
      </c>
      <c r="BR215" s="27" t="str">
        <f t="shared" ca="1" si="427"/>
        <v>-</v>
      </c>
      <c r="BS215" s="27" t="str">
        <f t="shared" ca="1" si="427"/>
        <v>-</v>
      </c>
      <c r="BT215" s="27" t="str">
        <f t="shared" ca="1" si="427"/>
        <v>-</v>
      </c>
      <c r="BU215" s="27" t="str">
        <f t="shared" ca="1" si="427"/>
        <v>-</v>
      </c>
      <c r="BV215" s="27" t="str">
        <f t="shared" ca="1" si="427"/>
        <v>-</v>
      </c>
      <c r="BW215" s="27" t="str">
        <f t="shared" ca="1" si="428"/>
        <v>-</v>
      </c>
      <c r="BX215" s="27" t="str">
        <f t="shared" ca="1" si="428"/>
        <v>-</v>
      </c>
      <c r="BY215" s="27" t="str">
        <f t="shared" ca="1" si="428"/>
        <v>-</v>
      </c>
      <c r="BZ215" s="27" t="str">
        <f t="shared" ca="1" si="428"/>
        <v>-</v>
      </c>
      <c r="CA215" s="27">
        <f t="shared" ca="1" si="428"/>
        <v>2</v>
      </c>
      <c r="CB215" s="27" t="str">
        <f t="shared" ca="1" si="428"/>
        <v>-</v>
      </c>
      <c r="CC215" s="27" t="str">
        <f t="shared" ca="1" si="428"/>
        <v>-</v>
      </c>
      <c r="CD215" s="27" t="str">
        <f t="shared" ca="1" si="428"/>
        <v>-</v>
      </c>
      <c r="CE215" s="27" t="str">
        <f t="shared" ca="1" si="428"/>
        <v>-</v>
      </c>
      <c r="CF215" s="27" t="str">
        <f t="shared" ca="1" si="428"/>
        <v>-</v>
      </c>
      <c r="CG215" s="27" t="str">
        <f t="shared" ca="1" si="428"/>
        <v>-</v>
      </c>
      <c r="CH215" s="27">
        <f t="shared" ca="1" si="428"/>
        <v>0</v>
      </c>
      <c r="CI215" s="27" t="str">
        <f t="shared" ca="1" si="429"/>
        <v>-</v>
      </c>
      <c r="CJ215" s="27">
        <f t="shared" ca="1" si="429"/>
        <v>1</v>
      </c>
      <c r="CK215" s="27">
        <f t="shared" ca="1" si="429"/>
        <v>0</v>
      </c>
      <c r="CL215" s="27">
        <f t="shared" ca="1" si="429"/>
        <v>1</v>
      </c>
      <c r="CM215" s="27">
        <f t="shared" ca="1" si="429"/>
        <v>1</v>
      </c>
      <c r="CN215" s="27">
        <f t="shared" ca="1" si="429"/>
        <v>1</v>
      </c>
      <c r="CO215" s="27">
        <f t="shared" ca="1" si="429"/>
        <v>0</v>
      </c>
      <c r="CP215" s="27">
        <f t="shared" ca="1" si="429"/>
        <v>0</v>
      </c>
      <c r="CQ215" s="27">
        <f t="shared" ca="1" si="429"/>
        <v>0</v>
      </c>
      <c r="CR215" s="27">
        <f t="shared" ca="1" si="429"/>
        <v>-0.04</v>
      </c>
      <c r="CS215" s="27">
        <f t="shared" ca="1" si="415"/>
        <v>0.96</v>
      </c>
      <c r="CT215" s="27">
        <f t="shared" ca="1" si="430"/>
        <v>1.8</v>
      </c>
      <c r="CU215" s="26">
        <f>CU$13-0.45</f>
        <v>0.19</v>
      </c>
      <c r="CV215" s="27">
        <f t="shared" ca="1" si="431"/>
        <v>0.21</v>
      </c>
      <c r="CW215" s="27">
        <f t="shared" ca="1" si="431"/>
        <v>0.19</v>
      </c>
      <c r="CX215" s="27">
        <f t="shared" ca="1" si="431"/>
        <v>0</v>
      </c>
      <c r="CY215" s="27">
        <f t="shared" ca="1" si="431"/>
        <v>1</v>
      </c>
      <c r="CZ215" s="27">
        <f t="shared" ca="1" si="431"/>
        <v>0</v>
      </c>
      <c r="DA215" s="27">
        <f t="shared" ca="1" si="431"/>
        <v>0</v>
      </c>
      <c r="DB215" s="27">
        <f t="shared" ca="1" si="431"/>
        <v>0</v>
      </c>
      <c r="DC215" s="27">
        <f t="shared" ca="1" si="420"/>
        <v>0</v>
      </c>
      <c r="DD215" s="27">
        <f t="shared" ca="1" si="420"/>
        <v>0</v>
      </c>
      <c r="DE215" s="27">
        <f t="shared" ca="1" si="420"/>
        <v>0</v>
      </c>
      <c r="DF215" s="27">
        <f t="shared" ca="1" si="420"/>
        <v>0</v>
      </c>
      <c r="DG215" s="27" t="str">
        <f t="shared" ca="1" si="420"/>
        <v>-</v>
      </c>
      <c r="DH215" s="27" t="str">
        <f t="shared" ca="1" si="420"/>
        <v>-</v>
      </c>
      <c r="DI215" s="27" t="str">
        <f t="shared" ca="1" si="420"/>
        <v>-</v>
      </c>
      <c r="DJ215" s="27" t="str">
        <f t="shared" ca="1" si="420"/>
        <v>-</v>
      </c>
      <c r="DK215" s="27" t="str">
        <f t="shared" ca="1" si="420"/>
        <v>-</v>
      </c>
      <c r="DL215" s="27" t="str">
        <f t="shared" ca="1" si="420"/>
        <v>-</v>
      </c>
      <c r="DM215" s="27" t="b">
        <f t="shared" ca="1" si="421"/>
        <v>0</v>
      </c>
      <c r="DN215" s="27" t="b">
        <f t="shared" ca="1" si="421"/>
        <v>0</v>
      </c>
      <c r="DO215" s="27" t="b">
        <f t="shared" ca="1" si="421"/>
        <v>1</v>
      </c>
      <c r="DP215" s="27">
        <f t="shared" ca="1" si="421"/>
        <v>0</v>
      </c>
      <c r="DQ215" s="27" t="str">
        <f t="shared" ca="1" si="421"/>
        <v>-</v>
      </c>
      <c r="DR215" s="27" t="b">
        <f t="shared" ca="1" si="421"/>
        <v>1</v>
      </c>
      <c r="DS215" s="27" t="str">
        <f t="shared" ca="1" si="421"/>
        <v>-</v>
      </c>
      <c r="DT215" s="27" t="str">
        <f t="shared" ca="1" si="421"/>
        <v>-</v>
      </c>
      <c r="DU215" s="27" t="str">
        <f t="shared" ca="1" si="421"/>
        <v>-</v>
      </c>
      <c r="DV215" s="27" t="b">
        <f t="shared" ca="1" si="422"/>
        <v>1</v>
      </c>
      <c r="DW215" s="27" t="str">
        <f t="shared" ca="1" si="422"/>
        <v>-</v>
      </c>
      <c r="DX215" s="27">
        <f t="shared" ca="1" si="422"/>
        <v>0</v>
      </c>
      <c r="DY215" s="27">
        <f t="shared" ca="1" si="422"/>
        <v>1</v>
      </c>
      <c r="DZ215" s="27">
        <f t="shared" ca="1" si="422"/>
        <v>0.5</v>
      </c>
      <c r="EA215" s="27">
        <f t="shared" ca="1" si="422"/>
        <v>500</v>
      </c>
      <c r="EB215" s="27">
        <f t="shared" ca="1" si="422"/>
        <v>500</v>
      </c>
      <c r="EC215" s="27">
        <f t="shared" ca="1" si="422"/>
        <v>1</v>
      </c>
      <c r="ED215" s="27">
        <f t="shared" ca="1" si="422"/>
        <v>0</v>
      </c>
      <c r="EE215" s="27">
        <f t="shared" ca="1" si="422"/>
        <v>1</v>
      </c>
      <c r="EF215" s="27">
        <f t="shared" ca="1" si="422"/>
        <v>1</v>
      </c>
      <c r="EG215" s="27">
        <f t="shared" ca="1" si="423"/>
        <v>0</v>
      </c>
      <c r="EH215" s="27" t="str">
        <f t="shared" ca="1" si="423"/>
        <v>-</v>
      </c>
      <c r="EI215" s="27" t="str">
        <f t="shared" ca="1" si="423"/>
        <v>-</v>
      </c>
      <c r="EJ215" s="27" t="str">
        <f t="shared" ca="1" si="423"/>
        <v>-</v>
      </c>
      <c r="EK215" s="27" t="str">
        <f t="shared" ca="1" si="423"/>
        <v>-</v>
      </c>
      <c r="EL215" s="27">
        <f t="shared" ca="1" si="423"/>
        <v>1</v>
      </c>
      <c r="EM215" s="27">
        <f t="shared" ca="1" si="423"/>
        <v>1</v>
      </c>
      <c r="EN215" s="27">
        <f t="shared" ca="1" si="423"/>
        <v>1</v>
      </c>
      <c r="EO215" s="27">
        <f t="shared" ca="1" si="423"/>
        <v>0</v>
      </c>
      <c r="EP215" s="27" t="str">
        <f t="shared" ca="1" si="423"/>
        <v>-</v>
      </c>
      <c r="EQ215" s="27" t="str">
        <f t="shared" ca="1" si="423"/>
        <v>-</v>
      </c>
      <c r="ER215" s="27">
        <f t="shared" ca="1" si="423"/>
        <v>0</v>
      </c>
      <c r="ES215" s="27">
        <f t="shared" ca="1" si="423"/>
        <v>0</v>
      </c>
      <c r="ET215" s="34">
        <v>0</v>
      </c>
    </row>
    <row r="216" spans="1:150" outlineLevel="3">
      <c r="A216" s="31">
        <f t="shared" si="376"/>
        <v>211</v>
      </c>
      <c r="B216" s="37">
        <f t="shared" ca="1" si="402"/>
        <v>182</v>
      </c>
      <c r="C216">
        <f t="shared" ca="1" si="387"/>
        <v>31</v>
      </c>
      <c r="D216" t="b">
        <v>1</v>
      </c>
      <c r="E216" t="b">
        <v>0</v>
      </c>
      <c r="F216" t="b">
        <v>1</v>
      </c>
      <c r="H216" s="3" t="str">
        <f ca="1">TEXT(IFERROR(VALUE(LEFT(OFFSET(H216,-1,0),3)),0)+1,"000")&amp;" sfw"&amp;TEXT($CS216,"0.00")&amp;"_sfd"&amp;TEXT($CT216,"+0.00;-0.00;00000;@")&amp;"_conc"&amp;TEXT($CU216,"+0.00;-0.00;00000;----")&amp;"_prlf"&amp;TEXT($CV216,"+0.00;-0.00;00000;----")&amp;"_era"&amp;TEXT($CW216,"+0.00;-0.00;00000;@")&amp;IF($CA216&lt;3,"_M-M","_Mat")&amp;IF($CF216=TRUE,"&amp;BBT","")&amp;IF($DX216&lt;&gt;0,"-mate EL","")&amp;IF($DM216," Aut","")&amp;IF($DN216," Win","")&amp;IF($DO216," Spr","")&amp;" Scan "&amp;$DP216&amp;" (F"&amp;3+IFERROR(1*$AP216,0)&amp;3+IFERROR(1*$AS216,0)&amp;"N"&amp;$AX216&amp;$AY216&amp;")"</f>
        <v>029 sfw0.96_sfd+1.80_conc-0.04_prlf+0.21_era+0.19_M-M Spr Scan 0 (F33N11)</v>
      </c>
      <c r="I216" s="13" t="str">
        <f ca="1">IF(MATCH(H216,H$5:H216,0)=(COUNTA(H$5:H216)),"-","Dup")</f>
        <v>-</v>
      </c>
      <c r="J216" s="27" t="str">
        <f t="shared" ca="1" si="377"/>
        <v>-</v>
      </c>
      <c r="K216" s="27" t="str">
        <f t="shared" ca="1" si="377"/>
        <v>-</v>
      </c>
      <c r="L216" s="27" t="str">
        <f t="shared" ca="1" si="424"/>
        <v>-</v>
      </c>
      <c r="M216" s="27" t="str">
        <f t="shared" ca="1" si="424"/>
        <v>-</v>
      </c>
      <c r="N216" s="27" t="str">
        <f t="shared" ca="1" si="424"/>
        <v>-</v>
      </c>
      <c r="O216" s="27" t="b">
        <f t="shared" ca="1" si="424"/>
        <v>1</v>
      </c>
      <c r="P216" s="27" t="b">
        <f t="shared" ca="1" si="424"/>
        <v>1</v>
      </c>
      <c r="Q216" s="27">
        <f t="shared" ref="Q216:AD225" ca="1" si="432">OFFSET(Q$5,$B216,0)</f>
        <v>0</v>
      </c>
      <c r="R216" s="27">
        <f t="shared" ca="1" si="432"/>
        <v>0</v>
      </c>
      <c r="S216" s="27" t="str">
        <f t="shared" ca="1" si="432"/>
        <v>-</v>
      </c>
      <c r="T216" s="27" t="str">
        <f t="shared" ca="1" si="432"/>
        <v>-</v>
      </c>
      <c r="U216" s="27" t="str">
        <f t="shared" ca="1" si="432"/>
        <v>-</v>
      </c>
      <c r="V216" s="27">
        <f t="shared" ca="1" si="432"/>
        <v>1</v>
      </c>
      <c r="W216" s="27">
        <f t="shared" ca="1" si="432"/>
        <v>1</v>
      </c>
      <c r="X216" s="27" t="str">
        <f t="shared" ca="1" si="432"/>
        <v>-</v>
      </c>
      <c r="Y216" s="27" t="str">
        <f t="shared" ca="1" si="432"/>
        <v>-</v>
      </c>
      <c r="Z216" s="27" t="str">
        <f t="shared" ca="1" si="432"/>
        <v>-</v>
      </c>
      <c r="AA216" s="27" t="str">
        <f t="shared" ca="1" si="432"/>
        <v>-</v>
      </c>
      <c r="AB216" s="27" t="str">
        <f t="shared" ca="1" si="432"/>
        <v>-</v>
      </c>
      <c r="AC216" s="27">
        <f t="shared" ca="1" si="432"/>
        <v>1</v>
      </c>
      <c r="AD216" s="27" t="str">
        <f t="shared" ca="1" si="432"/>
        <v>-</v>
      </c>
      <c r="AE216" s="27" t="str">
        <f t="shared" ca="1" si="379"/>
        <v>-</v>
      </c>
      <c r="AF216" s="27" t="str">
        <f t="shared" ca="1" si="392"/>
        <v>-</v>
      </c>
      <c r="AG216" s="27" t="str">
        <f t="shared" ref="AG216:AW225" ca="1" si="433">OFFSET(AG$5,$B216,0)</f>
        <v>-</v>
      </c>
      <c r="AH216" s="27" t="str">
        <f t="shared" ca="1" si="433"/>
        <v>-</v>
      </c>
      <c r="AI216" s="27" t="str">
        <f t="shared" ca="1" si="433"/>
        <v>-</v>
      </c>
      <c r="AJ216" s="27" t="str">
        <f t="shared" ca="1" si="433"/>
        <v>-</v>
      </c>
      <c r="AK216" s="27" t="str">
        <f t="shared" ca="1" si="433"/>
        <v>-</v>
      </c>
      <c r="AL216" s="27" t="str">
        <f t="shared" ca="1" si="433"/>
        <v>-</v>
      </c>
      <c r="AM216" s="27" t="str">
        <f t="shared" ca="1" si="433"/>
        <v>-</v>
      </c>
      <c r="AN216" s="27" t="str">
        <f t="shared" ca="1" si="433"/>
        <v>-</v>
      </c>
      <c r="AO216" s="27" t="str">
        <f t="shared" ca="1" si="433"/>
        <v>-</v>
      </c>
      <c r="AP216" s="27" t="str">
        <f t="shared" ca="1" si="433"/>
        <v>-</v>
      </c>
      <c r="AQ216" s="27" t="str">
        <f t="shared" ca="1" si="433"/>
        <v>-</v>
      </c>
      <c r="AR216" s="27" t="str">
        <f t="shared" ca="1" si="433"/>
        <v>-</v>
      </c>
      <c r="AS216" s="27" t="str">
        <f t="shared" ca="1" si="433"/>
        <v>-</v>
      </c>
      <c r="AT216" s="27" t="str">
        <f t="shared" ca="1" si="433"/>
        <v>-</v>
      </c>
      <c r="AU216" s="27" t="str">
        <f t="shared" ca="1" si="433"/>
        <v>-</v>
      </c>
      <c r="AV216" s="27" t="str">
        <f t="shared" ca="1" si="433"/>
        <v>-</v>
      </c>
      <c r="AW216" s="27" t="str">
        <f t="shared" ca="1" si="433"/>
        <v>-</v>
      </c>
      <c r="AX216" s="27">
        <f t="shared" ca="1" si="425"/>
        <v>1</v>
      </c>
      <c r="AY216" s="27">
        <f t="shared" ca="1" si="425"/>
        <v>1</v>
      </c>
      <c r="AZ216" s="27">
        <f t="shared" ca="1" si="425"/>
        <v>0</v>
      </c>
      <c r="BA216" s="27">
        <f t="shared" ref="BA216:BG225" ca="1" si="434">OFFSET(BA$5,$B216,0)</f>
        <v>1</v>
      </c>
      <c r="BB216" s="27">
        <f t="shared" ca="1" si="434"/>
        <v>-1</v>
      </c>
      <c r="BC216" s="27" t="str">
        <f t="shared" ca="1" si="434"/>
        <v>-</v>
      </c>
      <c r="BD216" s="27" t="str">
        <f t="shared" ca="1" si="434"/>
        <v>-</v>
      </c>
      <c r="BE216" s="27" t="str">
        <f t="shared" ca="1" si="434"/>
        <v>-</v>
      </c>
      <c r="BF216" s="27" t="str">
        <f t="shared" ca="1" si="434"/>
        <v>-</v>
      </c>
      <c r="BG216" s="27" t="str">
        <f t="shared" ca="1" si="434"/>
        <v>-</v>
      </c>
      <c r="BH216" s="27">
        <f t="shared" ca="1" si="390"/>
        <v>0.3</v>
      </c>
      <c r="BI216" s="27">
        <f t="shared" ca="1" si="426"/>
        <v>0.7</v>
      </c>
      <c r="BJ216" s="27">
        <f t="shared" ca="1" si="426"/>
        <v>-0.2</v>
      </c>
      <c r="BK216" s="27">
        <f t="shared" ca="1" si="426"/>
        <v>1.4</v>
      </c>
      <c r="BL216" s="27" t="str">
        <f t="shared" ca="1" si="426"/>
        <v>-</v>
      </c>
      <c r="BM216" s="27" t="str">
        <f t="shared" ca="1" si="426"/>
        <v>-</v>
      </c>
      <c r="BN216" s="27">
        <f t="shared" ca="1" si="427"/>
        <v>0</v>
      </c>
      <c r="BO216" s="27">
        <f t="shared" ca="1" si="427"/>
        <v>0</v>
      </c>
      <c r="BP216" s="27">
        <f t="shared" ca="1" si="427"/>
        <v>0</v>
      </c>
      <c r="BQ216" s="27">
        <f t="shared" ca="1" si="427"/>
        <v>0</v>
      </c>
      <c r="BR216" s="27" t="str">
        <f t="shared" ca="1" si="427"/>
        <v>-</v>
      </c>
      <c r="BS216" s="27" t="str">
        <f t="shared" ca="1" si="427"/>
        <v>-</v>
      </c>
      <c r="BT216" s="27" t="str">
        <f t="shared" ca="1" si="427"/>
        <v>-</v>
      </c>
      <c r="BU216" s="27" t="str">
        <f t="shared" ca="1" si="427"/>
        <v>-</v>
      </c>
      <c r="BV216" s="27" t="str">
        <f t="shared" ca="1" si="427"/>
        <v>-</v>
      </c>
      <c r="BW216" s="27" t="str">
        <f t="shared" ca="1" si="428"/>
        <v>-</v>
      </c>
      <c r="BX216" s="27" t="str">
        <f t="shared" ca="1" si="428"/>
        <v>-</v>
      </c>
      <c r="BY216" s="27" t="str">
        <f t="shared" ca="1" si="428"/>
        <v>-</v>
      </c>
      <c r="BZ216" s="27" t="str">
        <f t="shared" ca="1" si="428"/>
        <v>-</v>
      </c>
      <c r="CA216" s="27">
        <f t="shared" ca="1" si="428"/>
        <v>2</v>
      </c>
      <c r="CB216" s="27" t="str">
        <f t="shared" ca="1" si="428"/>
        <v>-</v>
      </c>
      <c r="CC216" s="27" t="str">
        <f t="shared" ca="1" si="428"/>
        <v>-</v>
      </c>
      <c r="CD216" s="27" t="str">
        <f t="shared" ca="1" si="428"/>
        <v>-</v>
      </c>
      <c r="CE216" s="27" t="str">
        <f t="shared" ca="1" si="428"/>
        <v>-</v>
      </c>
      <c r="CF216" s="27" t="str">
        <f t="shared" ca="1" si="428"/>
        <v>-</v>
      </c>
      <c r="CG216" s="27" t="str">
        <f t="shared" ca="1" si="428"/>
        <v>-</v>
      </c>
      <c r="CH216" s="27">
        <f t="shared" ca="1" si="428"/>
        <v>0</v>
      </c>
      <c r="CI216" s="27" t="str">
        <f t="shared" ca="1" si="429"/>
        <v>-</v>
      </c>
      <c r="CJ216" s="27">
        <f t="shared" ca="1" si="429"/>
        <v>1</v>
      </c>
      <c r="CK216" s="27">
        <f t="shared" ca="1" si="429"/>
        <v>0</v>
      </c>
      <c r="CL216" s="27">
        <f t="shared" ca="1" si="429"/>
        <v>1</v>
      </c>
      <c r="CM216" s="27">
        <f t="shared" ca="1" si="429"/>
        <v>1</v>
      </c>
      <c r="CN216" s="27">
        <f t="shared" ca="1" si="429"/>
        <v>1</v>
      </c>
      <c r="CO216" s="27">
        <f t="shared" ca="1" si="429"/>
        <v>0</v>
      </c>
      <c r="CP216" s="27">
        <f t="shared" ca="1" si="429"/>
        <v>0</v>
      </c>
      <c r="CQ216" s="27">
        <f t="shared" ca="1" si="429"/>
        <v>0</v>
      </c>
      <c r="CR216" s="27">
        <f t="shared" ca="1" si="429"/>
        <v>-0.04</v>
      </c>
      <c r="CS216" s="27">
        <f t="shared" ca="1" si="415"/>
        <v>0.96</v>
      </c>
      <c r="CT216" s="27">
        <f t="shared" ca="1" si="430"/>
        <v>1.8</v>
      </c>
      <c r="CU216" s="26">
        <f>CU$13-0.675</f>
        <v>-3.5000000000000031E-2</v>
      </c>
      <c r="CV216" s="27">
        <f t="shared" ca="1" si="431"/>
        <v>0.21</v>
      </c>
      <c r="CW216" s="27">
        <f t="shared" ca="1" si="431"/>
        <v>0.19</v>
      </c>
      <c r="CX216" s="27">
        <f t="shared" ca="1" si="431"/>
        <v>0</v>
      </c>
      <c r="CY216" s="27">
        <f t="shared" ca="1" si="431"/>
        <v>1</v>
      </c>
      <c r="CZ216" s="27">
        <f t="shared" ca="1" si="431"/>
        <v>0</v>
      </c>
      <c r="DA216" s="27">
        <f t="shared" ca="1" si="431"/>
        <v>0</v>
      </c>
      <c r="DB216" s="27">
        <f t="shared" ca="1" si="431"/>
        <v>0</v>
      </c>
      <c r="DC216" s="27">
        <f t="shared" ref="DC216:DL225" ca="1" si="435">OFFSET(DC$5,$B216,0)</f>
        <v>0</v>
      </c>
      <c r="DD216" s="27">
        <f t="shared" ca="1" si="435"/>
        <v>0</v>
      </c>
      <c r="DE216" s="27">
        <f t="shared" ca="1" si="435"/>
        <v>0</v>
      </c>
      <c r="DF216" s="27">
        <f t="shared" ca="1" si="435"/>
        <v>0</v>
      </c>
      <c r="DG216" s="27" t="str">
        <f t="shared" ca="1" si="435"/>
        <v>-</v>
      </c>
      <c r="DH216" s="27" t="str">
        <f t="shared" ca="1" si="435"/>
        <v>-</v>
      </c>
      <c r="DI216" s="27" t="str">
        <f t="shared" ca="1" si="435"/>
        <v>-</v>
      </c>
      <c r="DJ216" s="27" t="str">
        <f t="shared" ca="1" si="435"/>
        <v>-</v>
      </c>
      <c r="DK216" s="27" t="str">
        <f t="shared" ca="1" si="435"/>
        <v>-</v>
      </c>
      <c r="DL216" s="27" t="str">
        <f t="shared" ca="1" si="435"/>
        <v>-</v>
      </c>
      <c r="DM216" s="27" t="b">
        <f t="shared" ref="DM216:DU225" ca="1" si="436">OFFSET(DM$5,$B216,0)</f>
        <v>0</v>
      </c>
      <c r="DN216" s="27" t="b">
        <f t="shared" ca="1" si="436"/>
        <v>0</v>
      </c>
      <c r="DO216" s="27" t="b">
        <f t="shared" ca="1" si="436"/>
        <v>1</v>
      </c>
      <c r="DP216" s="27">
        <f t="shared" ca="1" si="436"/>
        <v>0</v>
      </c>
      <c r="DQ216" s="27" t="str">
        <f t="shared" ca="1" si="436"/>
        <v>-</v>
      </c>
      <c r="DR216" s="27" t="b">
        <f t="shared" ca="1" si="436"/>
        <v>1</v>
      </c>
      <c r="DS216" s="27" t="str">
        <f t="shared" ca="1" si="436"/>
        <v>-</v>
      </c>
      <c r="DT216" s="27" t="str">
        <f t="shared" ca="1" si="436"/>
        <v>-</v>
      </c>
      <c r="DU216" s="27" t="str">
        <f t="shared" ca="1" si="436"/>
        <v>-</v>
      </c>
      <c r="DV216" s="27" t="b">
        <f t="shared" ref="DV216:EF225" ca="1" si="437">OFFSET(DV$5,$B216,0)</f>
        <v>1</v>
      </c>
      <c r="DW216" s="27" t="str">
        <f t="shared" ca="1" si="437"/>
        <v>-</v>
      </c>
      <c r="DX216" s="27">
        <f t="shared" ca="1" si="437"/>
        <v>0</v>
      </c>
      <c r="DY216" s="27">
        <f t="shared" ca="1" si="437"/>
        <v>1</v>
      </c>
      <c r="DZ216" s="27">
        <f t="shared" ca="1" si="437"/>
        <v>0.5</v>
      </c>
      <c r="EA216" s="27">
        <f t="shared" ca="1" si="437"/>
        <v>500</v>
      </c>
      <c r="EB216" s="27">
        <f t="shared" ca="1" si="437"/>
        <v>500</v>
      </c>
      <c r="EC216" s="27">
        <f t="shared" ca="1" si="437"/>
        <v>1</v>
      </c>
      <c r="ED216" s="27">
        <f t="shared" ca="1" si="437"/>
        <v>0</v>
      </c>
      <c r="EE216" s="27">
        <f t="shared" ca="1" si="437"/>
        <v>1</v>
      </c>
      <c r="EF216" s="27">
        <f t="shared" ca="1" si="437"/>
        <v>1</v>
      </c>
      <c r="EG216" s="27">
        <f t="shared" ref="EG216:ES225" ca="1" si="438">OFFSET(EG$5,$B216,0)</f>
        <v>0</v>
      </c>
      <c r="EH216" s="27" t="str">
        <f t="shared" ca="1" si="438"/>
        <v>-</v>
      </c>
      <c r="EI216" s="27" t="str">
        <f t="shared" ca="1" si="438"/>
        <v>-</v>
      </c>
      <c r="EJ216" s="27" t="str">
        <f t="shared" ca="1" si="438"/>
        <v>-</v>
      </c>
      <c r="EK216" s="27" t="str">
        <f t="shared" ca="1" si="438"/>
        <v>-</v>
      </c>
      <c r="EL216" s="27">
        <f t="shared" ca="1" si="438"/>
        <v>1</v>
      </c>
      <c r="EM216" s="27">
        <f t="shared" ca="1" si="438"/>
        <v>1</v>
      </c>
      <c r="EN216" s="27">
        <f t="shared" ca="1" si="438"/>
        <v>1</v>
      </c>
      <c r="EO216" s="27">
        <f t="shared" ca="1" si="438"/>
        <v>0</v>
      </c>
      <c r="EP216" s="27" t="str">
        <f t="shared" ca="1" si="438"/>
        <v>-</v>
      </c>
      <c r="EQ216" s="27" t="str">
        <f t="shared" ca="1" si="438"/>
        <v>-</v>
      </c>
      <c r="ER216" s="27">
        <f t="shared" ca="1" si="438"/>
        <v>0</v>
      </c>
      <c r="ES216" s="27">
        <f t="shared" ca="1" si="438"/>
        <v>0</v>
      </c>
      <c r="ET216" s="34">
        <v>0</v>
      </c>
    </row>
    <row r="217" spans="1:150" outlineLevel="3">
      <c r="A217" s="31">
        <f t="shared" si="376"/>
        <v>212</v>
      </c>
      <c r="B217" s="37">
        <f t="shared" ca="1" si="402"/>
        <v>182</v>
      </c>
      <c r="C217">
        <f t="shared" ca="1" si="387"/>
        <v>31</v>
      </c>
      <c r="D217" t="b">
        <v>1</v>
      </c>
      <c r="E217" t="b">
        <v>0</v>
      </c>
      <c r="F217" t="b">
        <v>1</v>
      </c>
      <c r="H217" s="3" t="str">
        <f ca="1">TEXT(IFERROR(VALUE(LEFT(OFFSET(H217,-1,0),3)),0)+1,"000")&amp;" sfw"&amp;TEXT($CS217,"0.00")&amp;"_sfd"&amp;TEXT($CT217,"+0.00;-0.00;00000;@")&amp;"_conc"&amp;TEXT($CU217,"+0.00;-0.00;00000;----")&amp;"_prlf"&amp;TEXT($CV217,"+0.00;-0.00;00000;----")&amp;"_era"&amp;TEXT($CW217,"+0.00;-0.00;00000;@")&amp;IF($CA217&lt;3,"_M-M","_Mat")&amp;IF($CF217=TRUE,"&amp;BBT","")&amp;IF($DX217&lt;&gt;0,"-mate EL","")&amp;IF($DM217," Aut","")&amp;IF($DN217," Win","")&amp;IF($DO217," Spr","")&amp;" Scan "&amp;$DP217&amp;" (F"&amp;3+IFERROR(1*$AP217,0)&amp;3+IFERROR(1*$AS217,0)&amp;"N"&amp;$AX217&amp;$AY217&amp;")"</f>
        <v>030 sfw0.96_sfd+1.80_conc-0.26_prlf+0.21_era+0.19_M-M Spr Scan 0 (F33N11)</v>
      </c>
      <c r="I217" s="13" t="str">
        <f ca="1">IF(MATCH(H217,H$5:H217,0)=(COUNTA(H$5:H217)),"-","Dup")</f>
        <v>-</v>
      </c>
      <c r="J217" s="27" t="str">
        <f t="shared" ca="1" si="377"/>
        <v>-</v>
      </c>
      <c r="K217" s="27" t="str">
        <f t="shared" ca="1" si="377"/>
        <v>-</v>
      </c>
      <c r="L217" s="27" t="str">
        <f t="shared" ref="L217:P226" ca="1" si="439">OFFSET(L$5,$B217,0)</f>
        <v>-</v>
      </c>
      <c r="M217" s="27" t="str">
        <f t="shared" ca="1" si="439"/>
        <v>-</v>
      </c>
      <c r="N217" s="27" t="str">
        <f t="shared" ca="1" si="439"/>
        <v>-</v>
      </c>
      <c r="O217" s="27" t="b">
        <f t="shared" ca="1" si="439"/>
        <v>1</v>
      </c>
      <c r="P217" s="27" t="b">
        <f t="shared" ca="1" si="439"/>
        <v>1</v>
      </c>
      <c r="Q217" s="27">
        <f t="shared" ca="1" si="432"/>
        <v>0</v>
      </c>
      <c r="R217" s="27">
        <f t="shared" ca="1" si="432"/>
        <v>0</v>
      </c>
      <c r="S217" s="27" t="str">
        <f t="shared" ca="1" si="432"/>
        <v>-</v>
      </c>
      <c r="T217" s="27" t="str">
        <f t="shared" ca="1" si="432"/>
        <v>-</v>
      </c>
      <c r="U217" s="27" t="str">
        <f t="shared" ca="1" si="432"/>
        <v>-</v>
      </c>
      <c r="V217" s="27">
        <f t="shared" ca="1" si="432"/>
        <v>1</v>
      </c>
      <c r="W217" s="27">
        <f t="shared" ca="1" si="432"/>
        <v>1</v>
      </c>
      <c r="X217" s="27" t="str">
        <f t="shared" ca="1" si="432"/>
        <v>-</v>
      </c>
      <c r="Y217" s="27" t="str">
        <f t="shared" ca="1" si="432"/>
        <v>-</v>
      </c>
      <c r="Z217" s="27" t="str">
        <f t="shared" ca="1" si="432"/>
        <v>-</v>
      </c>
      <c r="AA217" s="27" t="str">
        <f t="shared" ca="1" si="432"/>
        <v>-</v>
      </c>
      <c r="AB217" s="27" t="str">
        <f t="shared" ca="1" si="432"/>
        <v>-</v>
      </c>
      <c r="AC217" s="27">
        <f t="shared" ca="1" si="432"/>
        <v>1</v>
      </c>
      <c r="AD217" s="27" t="str">
        <f t="shared" ca="1" si="432"/>
        <v>-</v>
      </c>
      <c r="AE217" s="27" t="str">
        <f t="shared" ca="1" si="379"/>
        <v>-</v>
      </c>
      <c r="AF217" s="27" t="str">
        <f t="shared" ca="1" si="392"/>
        <v>-</v>
      </c>
      <c r="AG217" s="27" t="str">
        <f t="shared" ca="1" si="433"/>
        <v>-</v>
      </c>
      <c r="AH217" s="27" t="str">
        <f t="shared" ca="1" si="433"/>
        <v>-</v>
      </c>
      <c r="AI217" s="27" t="str">
        <f t="shared" ca="1" si="433"/>
        <v>-</v>
      </c>
      <c r="AJ217" s="27" t="str">
        <f t="shared" ca="1" si="433"/>
        <v>-</v>
      </c>
      <c r="AK217" s="27" t="str">
        <f t="shared" ca="1" si="433"/>
        <v>-</v>
      </c>
      <c r="AL217" s="27" t="str">
        <f t="shared" ca="1" si="433"/>
        <v>-</v>
      </c>
      <c r="AM217" s="27" t="str">
        <f t="shared" ca="1" si="433"/>
        <v>-</v>
      </c>
      <c r="AN217" s="27" t="str">
        <f t="shared" ca="1" si="433"/>
        <v>-</v>
      </c>
      <c r="AO217" s="27" t="str">
        <f t="shared" ca="1" si="433"/>
        <v>-</v>
      </c>
      <c r="AP217" s="27" t="str">
        <f t="shared" ca="1" si="433"/>
        <v>-</v>
      </c>
      <c r="AQ217" s="27" t="str">
        <f t="shared" ca="1" si="433"/>
        <v>-</v>
      </c>
      <c r="AR217" s="27" t="str">
        <f t="shared" ca="1" si="433"/>
        <v>-</v>
      </c>
      <c r="AS217" s="27" t="str">
        <f t="shared" ca="1" si="433"/>
        <v>-</v>
      </c>
      <c r="AT217" s="27" t="str">
        <f t="shared" ca="1" si="433"/>
        <v>-</v>
      </c>
      <c r="AU217" s="27" t="str">
        <f t="shared" ca="1" si="433"/>
        <v>-</v>
      </c>
      <c r="AV217" s="27" t="str">
        <f t="shared" ca="1" si="433"/>
        <v>-</v>
      </c>
      <c r="AW217" s="27" t="str">
        <f t="shared" ca="1" si="433"/>
        <v>-</v>
      </c>
      <c r="AX217" s="27">
        <f t="shared" ca="1" si="425"/>
        <v>1</v>
      </c>
      <c r="AY217" s="27">
        <f t="shared" ca="1" si="425"/>
        <v>1</v>
      </c>
      <c r="AZ217" s="27">
        <f t="shared" ca="1" si="425"/>
        <v>0</v>
      </c>
      <c r="BA217" s="27">
        <f t="shared" ca="1" si="434"/>
        <v>1</v>
      </c>
      <c r="BB217" s="27">
        <f t="shared" ca="1" si="434"/>
        <v>-1</v>
      </c>
      <c r="BC217" s="27" t="str">
        <f t="shared" ca="1" si="434"/>
        <v>-</v>
      </c>
      <c r="BD217" s="27" t="str">
        <f t="shared" ca="1" si="434"/>
        <v>-</v>
      </c>
      <c r="BE217" s="27" t="str">
        <f t="shared" ca="1" si="434"/>
        <v>-</v>
      </c>
      <c r="BF217" s="27" t="str">
        <f t="shared" ca="1" si="434"/>
        <v>-</v>
      </c>
      <c r="BG217" s="27" t="str">
        <f t="shared" ca="1" si="434"/>
        <v>-</v>
      </c>
      <c r="BH217" s="27">
        <f t="shared" ca="1" si="390"/>
        <v>0.3</v>
      </c>
      <c r="BI217" s="27">
        <f t="shared" ca="1" si="426"/>
        <v>0.7</v>
      </c>
      <c r="BJ217" s="27">
        <f t="shared" ca="1" si="426"/>
        <v>-0.2</v>
      </c>
      <c r="BK217" s="27">
        <f t="shared" ca="1" si="426"/>
        <v>1.4</v>
      </c>
      <c r="BL217" s="27" t="str">
        <f t="shared" ca="1" si="426"/>
        <v>-</v>
      </c>
      <c r="BM217" s="27" t="str">
        <f t="shared" ca="1" si="426"/>
        <v>-</v>
      </c>
      <c r="BN217" s="27">
        <f t="shared" ca="1" si="427"/>
        <v>0</v>
      </c>
      <c r="BO217" s="27">
        <f t="shared" ca="1" si="427"/>
        <v>0</v>
      </c>
      <c r="BP217" s="27">
        <f t="shared" ca="1" si="427"/>
        <v>0</v>
      </c>
      <c r="BQ217" s="27">
        <f t="shared" ca="1" si="427"/>
        <v>0</v>
      </c>
      <c r="BR217" s="27" t="str">
        <f t="shared" ca="1" si="427"/>
        <v>-</v>
      </c>
      <c r="BS217" s="27" t="str">
        <f t="shared" ca="1" si="427"/>
        <v>-</v>
      </c>
      <c r="BT217" s="27" t="str">
        <f t="shared" ca="1" si="427"/>
        <v>-</v>
      </c>
      <c r="BU217" s="27" t="str">
        <f t="shared" ca="1" si="427"/>
        <v>-</v>
      </c>
      <c r="BV217" s="27" t="str">
        <f t="shared" ca="1" si="427"/>
        <v>-</v>
      </c>
      <c r="BW217" s="27" t="str">
        <f t="shared" ca="1" si="428"/>
        <v>-</v>
      </c>
      <c r="BX217" s="27" t="str">
        <f t="shared" ca="1" si="428"/>
        <v>-</v>
      </c>
      <c r="BY217" s="27" t="str">
        <f t="shared" ca="1" si="428"/>
        <v>-</v>
      </c>
      <c r="BZ217" s="27" t="str">
        <f t="shared" ca="1" si="428"/>
        <v>-</v>
      </c>
      <c r="CA217" s="27">
        <f t="shared" ca="1" si="428"/>
        <v>2</v>
      </c>
      <c r="CB217" s="27" t="str">
        <f t="shared" ca="1" si="428"/>
        <v>-</v>
      </c>
      <c r="CC217" s="27" t="str">
        <f t="shared" ca="1" si="428"/>
        <v>-</v>
      </c>
      <c r="CD217" s="27" t="str">
        <f t="shared" ca="1" si="428"/>
        <v>-</v>
      </c>
      <c r="CE217" s="27" t="str">
        <f t="shared" ca="1" si="428"/>
        <v>-</v>
      </c>
      <c r="CF217" s="27" t="str">
        <f t="shared" ca="1" si="428"/>
        <v>-</v>
      </c>
      <c r="CG217" s="27" t="str">
        <f t="shared" ca="1" si="428"/>
        <v>-</v>
      </c>
      <c r="CH217" s="27">
        <f t="shared" ca="1" si="428"/>
        <v>0</v>
      </c>
      <c r="CI217" s="27" t="str">
        <f t="shared" ca="1" si="429"/>
        <v>-</v>
      </c>
      <c r="CJ217" s="27">
        <f t="shared" ca="1" si="429"/>
        <v>1</v>
      </c>
      <c r="CK217" s="27">
        <f t="shared" ca="1" si="429"/>
        <v>0</v>
      </c>
      <c r="CL217" s="27">
        <f t="shared" ca="1" si="429"/>
        <v>1</v>
      </c>
      <c r="CM217" s="27">
        <f t="shared" ca="1" si="429"/>
        <v>1</v>
      </c>
      <c r="CN217" s="27">
        <f t="shared" ca="1" si="429"/>
        <v>1</v>
      </c>
      <c r="CO217" s="27">
        <f t="shared" ca="1" si="429"/>
        <v>0</v>
      </c>
      <c r="CP217" s="27">
        <f t="shared" ca="1" si="429"/>
        <v>0</v>
      </c>
      <c r="CQ217" s="27">
        <f t="shared" ca="1" si="429"/>
        <v>0</v>
      </c>
      <c r="CR217" s="27">
        <f t="shared" ca="1" si="429"/>
        <v>-0.04</v>
      </c>
      <c r="CS217" s="27">
        <f t="shared" ca="1" si="415"/>
        <v>0.96</v>
      </c>
      <c r="CT217" s="27">
        <f t="shared" ca="1" si="430"/>
        <v>1.8</v>
      </c>
      <c r="CU217" s="26">
        <f>CU$13-0.9</f>
        <v>-0.26</v>
      </c>
      <c r="CV217" s="27">
        <f t="shared" ca="1" si="431"/>
        <v>0.21</v>
      </c>
      <c r="CW217" s="27">
        <f t="shared" ca="1" si="431"/>
        <v>0.19</v>
      </c>
      <c r="CX217" s="27">
        <f t="shared" ca="1" si="431"/>
        <v>0</v>
      </c>
      <c r="CY217" s="27">
        <f t="shared" ca="1" si="431"/>
        <v>1</v>
      </c>
      <c r="CZ217" s="27">
        <f t="shared" ca="1" si="431"/>
        <v>0</v>
      </c>
      <c r="DA217" s="27">
        <f t="shared" ca="1" si="431"/>
        <v>0</v>
      </c>
      <c r="DB217" s="27">
        <f t="shared" ca="1" si="431"/>
        <v>0</v>
      </c>
      <c r="DC217" s="27">
        <f t="shared" ca="1" si="435"/>
        <v>0</v>
      </c>
      <c r="DD217" s="27">
        <f t="shared" ca="1" si="435"/>
        <v>0</v>
      </c>
      <c r="DE217" s="27">
        <f t="shared" ca="1" si="435"/>
        <v>0</v>
      </c>
      <c r="DF217" s="27">
        <f t="shared" ca="1" si="435"/>
        <v>0</v>
      </c>
      <c r="DG217" s="27" t="str">
        <f t="shared" ca="1" si="435"/>
        <v>-</v>
      </c>
      <c r="DH217" s="27" t="str">
        <f t="shared" ca="1" si="435"/>
        <v>-</v>
      </c>
      <c r="DI217" s="27" t="str">
        <f t="shared" ca="1" si="435"/>
        <v>-</v>
      </c>
      <c r="DJ217" s="27" t="str">
        <f t="shared" ca="1" si="435"/>
        <v>-</v>
      </c>
      <c r="DK217" s="27" t="str">
        <f t="shared" ca="1" si="435"/>
        <v>-</v>
      </c>
      <c r="DL217" s="27" t="str">
        <f t="shared" ca="1" si="435"/>
        <v>-</v>
      </c>
      <c r="DM217" s="27" t="b">
        <f t="shared" ca="1" si="436"/>
        <v>0</v>
      </c>
      <c r="DN217" s="27" t="b">
        <f t="shared" ca="1" si="436"/>
        <v>0</v>
      </c>
      <c r="DO217" s="27" t="b">
        <f t="shared" ca="1" si="436"/>
        <v>1</v>
      </c>
      <c r="DP217" s="27">
        <f t="shared" ca="1" si="436"/>
        <v>0</v>
      </c>
      <c r="DQ217" s="27" t="str">
        <f t="shared" ca="1" si="436"/>
        <v>-</v>
      </c>
      <c r="DR217" s="27" t="b">
        <f t="shared" ca="1" si="436"/>
        <v>1</v>
      </c>
      <c r="DS217" s="27" t="str">
        <f t="shared" ca="1" si="436"/>
        <v>-</v>
      </c>
      <c r="DT217" s="27" t="str">
        <f t="shared" ca="1" si="436"/>
        <v>-</v>
      </c>
      <c r="DU217" s="27" t="str">
        <f t="shared" ca="1" si="436"/>
        <v>-</v>
      </c>
      <c r="DV217" s="27" t="b">
        <f t="shared" ca="1" si="437"/>
        <v>1</v>
      </c>
      <c r="DW217" s="27" t="str">
        <f t="shared" ca="1" si="437"/>
        <v>-</v>
      </c>
      <c r="DX217" s="27">
        <f t="shared" ca="1" si="437"/>
        <v>0</v>
      </c>
      <c r="DY217" s="27">
        <f t="shared" ca="1" si="437"/>
        <v>1</v>
      </c>
      <c r="DZ217" s="27">
        <f t="shared" ca="1" si="437"/>
        <v>0.5</v>
      </c>
      <c r="EA217" s="27">
        <f t="shared" ca="1" si="437"/>
        <v>500</v>
      </c>
      <c r="EB217" s="27">
        <f t="shared" ca="1" si="437"/>
        <v>500</v>
      </c>
      <c r="EC217" s="27">
        <f t="shared" ca="1" si="437"/>
        <v>1</v>
      </c>
      <c r="ED217" s="27">
        <f t="shared" ca="1" si="437"/>
        <v>0</v>
      </c>
      <c r="EE217" s="27">
        <f t="shared" ca="1" si="437"/>
        <v>1</v>
      </c>
      <c r="EF217" s="27">
        <f t="shared" ca="1" si="437"/>
        <v>1</v>
      </c>
      <c r="EG217" s="27">
        <f t="shared" ca="1" si="438"/>
        <v>0</v>
      </c>
      <c r="EH217" s="27" t="str">
        <f t="shared" ca="1" si="438"/>
        <v>-</v>
      </c>
      <c r="EI217" s="27" t="str">
        <f t="shared" ca="1" si="438"/>
        <v>-</v>
      </c>
      <c r="EJ217" s="27" t="str">
        <f t="shared" ca="1" si="438"/>
        <v>-</v>
      </c>
      <c r="EK217" s="27" t="str">
        <f t="shared" ca="1" si="438"/>
        <v>-</v>
      </c>
      <c r="EL217" s="27">
        <f t="shared" ca="1" si="438"/>
        <v>1</v>
      </c>
      <c r="EM217" s="27">
        <f t="shared" ca="1" si="438"/>
        <v>1</v>
      </c>
      <c r="EN217" s="27">
        <f t="shared" ca="1" si="438"/>
        <v>1</v>
      </c>
      <c r="EO217" s="27">
        <f t="shared" ca="1" si="438"/>
        <v>0</v>
      </c>
      <c r="EP217" s="27" t="str">
        <f t="shared" ca="1" si="438"/>
        <v>-</v>
      </c>
      <c r="EQ217" s="27" t="str">
        <f t="shared" ca="1" si="438"/>
        <v>-</v>
      </c>
      <c r="ER217" s="27">
        <f t="shared" ca="1" si="438"/>
        <v>0</v>
      </c>
      <c r="ES217" s="27">
        <f t="shared" ca="1" si="438"/>
        <v>0</v>
      </c>
      <c r="ET217" s="34">
        <v>0</v>
      </c>
    </row>
    <row r="218" spans="1:150" outlineLevel="3">
      <c r="A218" s="31">
        <f t="shared" si="376"/>
        <v>213</v>
      </c>
      <c r="B218" s="37">
        <f t="shared" ca="1" si="402"/>
        <v>182</v>
      </c>
      <c r="C218">
        <f t="shared" ca="1" si="387"/>
        <v>31</v>
      </c>
      <c r="D218" t="b">
        <v>1</v>
      </c>
      <c r="E218" t="b">
        <v>0</v>
      </c>
      <c r="F218" t="b">
        <v>1</v>
      </c>
      <c r="H218" s="3" t="str">
        <f ca="1">TEXT(IFERROR(VALUE(LEFT(OFFSET(H218,-1,0),3)),0)+1,"000")&amp;" sfw"&amp;TEXT($CS218,"0.00")&amp;"_sfd"&amp;TEXT($CT218,"+0.00;-0.00;00000;@")&amp;"_conc"&amp;TEXT($CU218,"+0.00;-0.00;00000;----")&amp;"_prlf"&amp;TEXT($CV218,"+0.00;-0.00;00000;----")&amp;"_era"&amp;TEXT($CW218,"+0.00;-0.00;00000;@")&amp;IF($CA218&lt;3,"_M-M","_Mat")&amp;IF($CF218=TRUE,"&amp;BBT","")&amp;IF($DX218&lt;&gt;0,"-mate EL","")&amp;IF($DM218," Aut","")&amp;IF($DN218," Win","")&amp;IF($DO218," Spr","")&amp;" Scan "&amp;$DP218&amp;" (F"&amp;3+IFERROR(1*$AP218,0)&amp;3+IFERROR(1*$AS218,0)&amp;"N"&amp;$AX218&amp;$AY218&amp;")"</f>
        <v>031 sfw0.96_sfd+1.80_conc+0.64_prlf+0.56_era+0.19_M-M Spr Scan 0 (F33N11)</v>
      </c>
      <c r="I218" s="13" t="str">
        <f ca="1">IF(MATCH(H218,H$5:H218,0)=(COUNTA(H$5:H218)),"-","Dup")</f>
        <v>-</v>
      </c>
      <c r="J218" s="27" t="str">
        <f t="shared" ca="1" si="377"/>
        <v>-</v>
      </c>
      <c r="K218" s="27" t="str">
        <f t="shared" ca="1" si="377"/>
        <v>-</v>
      </c>
      <c r="L218" s="27" t="str">
        <f t="shared" ca="1" si="439"/>
        <v>-</v>
      </c>
      <c r="M218" s="27" t="str">
        <f t="shared" ca="1" si="439"/>
        <v>-</v>
      </c>
      <c r="N218" s="27" t="str">
        <f t="shared" ca="1" si="439"/>
        <v>-</v>
      </c>
      <c r="O218" s="27" t="b">
        <f t="shared" ca="1" si="439"/>
        <v>1</v>
      </c>
      <c r="P218" s="27" t="b">
        <f t="shared" ca="1" si="439"/>
        <v>1</v>
      </c>
      <c r="Q218" s="27">
        <f t="shared" ca="1" si="432"/>
        <v>0</v>
      </c>
      <c r="R218" s="27">
        <f t="shared" ca="1" si="432"/>
        <v>0</v>
      </c>
      <c r="S218" s="27" t="str">
        <f t="shared" ca="1" si="432"/>
        <v>-</v>
      </c>
      <c r="T218" s="27" t="str">
        <f t="shared" ca="1" si="432"/>
        <v>-</v>
      </c>
      <c r="U218" s="27" t="str">
        <f t="shared" ca="1" si="432"/>
        <v>-</v>
      </c>
      <c r="V218" s="27">
        <f t="shared" ca="1" si="432"/>
        <v>1</v>
      </c>
      <c r="W218" s="27">
        <f t="shared" ca="1" si="432"/>
        <v>1</v>
      </c>
      <c r="X218" s="27" t="str">
        <f t="shared" ca="1" si="432"/>
        <v>-</v>
      </c>
      <c r="Y218" s="27" t="str">
        <f t="shared" ca="1" si="432"/>
        <v>-</v>
      </c>
      <c r="Z218" s="27" t="str">
        <f t="shared" ca="1" si="432"/>
        <v>-</v>
      </c>
      <c r="AA218" s="27" t="str">
        <f t="shared" ca="1" si="432"/>
        <v>-</v>
      </c>
      <c r="AB218" s="27" t="str">
        <f t="shared" ca="1" si="432"/>
        <v>-</v>
      </c>
      <c r="AC218" s="27">
        <f t="shared" ca="1" si="432"/>
        <v>1</v>
      </c>
      <c r="AD218" s="27" t="str">
        <f t="shared" ca="1" si="432"/>
        <v>-</v>
      </c>
      <c r="AE218" s="27" t="str">
        <f t="shared" ca="1" si="379"/>
        <v>-</v>
      </c>
      <c r="AF218" s="27" t="str">
        <f t="shared" ca="1" si="392"/>
        <v>-</v>
      </c>
      <c r="AG218" s="27" t="str">
        <f t="shared" ca="1" si="433"/>
        <v>-</v>
      </c>
      <c r="AH218" s="27" t="str">
        <f t="shared" ca="1" si="433"/>
        <v>-</v>
      </c>
      <c r="AI218" s="27" t="str">
        <f t="shared" ca="1" si="433"/>
        <v>-</v>
      </c>
      <c r="AJ218" s="27" t="str">
        <f t="shared" ca="1" si="433"/>
        <v>-</v>
      </c>
      <c r="AK218" s="27" t="str">
        <f t="shared" ca="1" si="433"/>
        <v>-</v>
      </c>
      <c r="AL218" s="27" t="str">
        <f t="shared" ca="1" si="433"/>
        <v>-</v>
      </c>
      <c r="AM218" s="27" t="str">
        <f t="shared" ca="1" si="433"/>
        <v>-</v>
      </c>
      <c r="AN218" s="27" t="str">
        <f t="shared" ca="1" si="433"/>
        <v>-</v>
      </c>
      <c r="AO218" s="27" t="str">
        <f t="shared" ca="1" si="433"/>
        <v>-</v>
      </c>
      <c r="AP218" s="27" t="str">
        <f t="shared" ca="1" si="433"/>
        <v>-</v>
      </c>
      <c r="AQ218" s="27" t="str">
        <f t="shared" ca="1" si="433"/>
        <v>-</v>
      </c>
      <c r="AR218" s="27" t="str">
        <f t="shared" ca="1" si="433"/>
        <v>-</v>
      </c>
      <c r="AS218" s="27" t="str">
        <f t="shared" ca="1" si="433"/>
        <v>-</v>
      </c>
      <c r="AT218" s="27" t="str">
        <f t="shared" ca="1" si="433"/>
        <v>-</v>
      </c>
      <c r="AU218" s="27" t="str">
        <f t="shared" ca="1" si="433"/>
        <v>-</v>
      </c>
      <c r="AV218" s="27" t="str">
        <f t="shared" ca="1" si="433"/>
        <v>-</v>
      </c>
      <c r="AW218" s="27" t="str">
        <f t="shared" ca="1" si="433"/>
        <v>-</v>
      </c>
      <c r="AX218" s="27">
        <f t="shared" ca="1" si="425"/>
        <v>1</v>
      </c>
      <c r="AY218" s="27">
        <f t="shared" ca="1" si="425"/>
        <v>1</v>
      </c>
      <c r="AZ218" s="27">
        <f t="shared" ca="1" si="425"/>
        <v>0</v>
      </c>
      <c r="BA218" s="27">
        <f t="shared" ca="1" si="434"/>
        <v>1</v>
      </c>
      <c r="BB218" s="27">
        <f t="shared" ca="1" si="434"/>
        <v>-1</v>
      </c>
      <c r="BC218" s="27" t="str">
        <f t="shared" ca="1" si="434"/>
        <v>-</v>
      </c>
      <c r="BD218" s="27" t="str">
        <f t="shared" ca="1" si="434"/>
        <v>-</v>
      </c>
      <c r="BE218" s="27" t="str">
        <f t="shared" ca="1" si="434"/>
        <v>-</v>
      </c>
      <c r="BF218" s="27" t="str">
        <f t="shared" ca="1" si="434"/>
        <v>-</v>
      </c>
      <c r="BG218" s="27" t="str">
        <f t="shared" ca="1" si="434"/>
        <v>-</v>
      </c>
      <c r="BH218" s="27">
        <f t="shared" ca="1" si="390"/>
        <v>0.3</v>
      </c>
      <c r="BI218" s="27">
        <f t="shared" ref="BI218:BM227" ca="1" si="440">OFFSET(BI$5,$B218,0)</f>
        <v>0.7</v>
      </c>
      <c r="BJ218" s="27">
        <f t="shared" ca="1" si="440"/>
        <v>-0.2</v>
      </c>
      <c r="BK218" s="27">
        <f t="shared" ca="1" si="440"/>
        <v>1.4</v>
      </c>
      <c r="BL218" s="27" t="str">
        <f t="shared" ca="1" si="440"/>
        <v>-</v>
      </c>
      <c r="BM218" s="27" t="str">
        <f t="shared" ca="1" si="440"/>
        <v>-</v>
      </c>
      <c r="BN218" s="27">
        <f t="shared" ref="BN218:BV227" ca="1" si="441">OFFSET(BN$5,$B218,0)</f>
        <v>0</v>
      </c>
      <c r="BO218" s="27">
        <f t="shared" ca="1" si="441"/>
        <v>0</v>
      </c>
      <c r="BP218" s="27">
        <f t="shared" ca="1" si="441"/>
        <v>0</v>
      </c>
      <c r="BQ218" s="27">
        <f t="shared" ca="1" si="441"/>
        <v>0</v>
      </c>
      <c r="BR218" s="27" t="str">
        <f t="shared" ca="1" si="441"/>
        <v>-</v>
      </c>
      <c r="BS218" s="27" t="str">
        <f t="shared" ca="1" si="441"/>
        <v>-</v>
      </c>
      <c r="BT218" s="27" t="str">
        <f t="shared" ca="1" si="441"/>
        <v>-</v>
      </c>
      <c r="BU218" s="27" t="str">
        <f t="shared" ca="1" si="441"/>
        <v>-</v>
      </c>
      <c r="BV218" s="27" t="str">
        <f t="shared" ca="1" si="441"/>
        <v>-</v>
      </c>
      <c r="BW218" s="27" t="str">
        <f t="shared" ref="BW218:CH227" ca="1" si="442">OFFSET(BW$5,$B218,0)</f>
        <v>-</v>
      </c>
      <c r="BX218" s="27" t="str">
        <f t="shared" ca="1" si="442"/>
        <v>-</v>
      </c>
      <c r="BY218" s="27" t="str">
        <f t="shared" ca="1" si="442"/>
        <v>-</v>
      </c>
      <c r="BZ218" s="27" t="str">
        <f t="shared" ca="1" si="442"/>
        <v>-</v>
      </c>
      <c r="CA218" s="27">
        <f t="shared" ca="1" si="442"/>
        <v>2</v>
      </c>
      <c r="CB218" s="27" t="str">
        <f t="shared" ca="1" si="442"/>
        <v>-</v>
      </c>
      <c r="CC218" s="27" t="str">
        <f t="shared" ca="1" si="442"/>
        <v>-</v>
      </c>
      <c r="CD218" s="27" t="str">
        <f t="shared" ca="1" si="442"/>
        <v>-</v>
      </c>
      <c r="CE218" s="27" t="str">
        <f t="shared" ca="1" si="442"/>
        <v>-</v>
      </c>
      <c r="CF218" s="27" t="str">
        <f t="shared" ca="1" si="442"/>
        <v>-</v>
      </c>
      <c r="CG218" s="27" t="str">
        <f t="shared" ca="1" si="442"/>
        <v>-</v>
      </c>
      <c r="CH218" s="27">
        <f t="shared" ca="1" si="442"/>
        <v>0</v>
      </c>
      <c r="CI218" s="27" t="str">
        <f t="shared" ref="CI218:CR227" ca="1" si="443">OFFSET(CI$5,$B218,0)</f>
        <v>-</v>
      </c>
      <c r="CJ218" s="27">
        <f t="shared" ca="1" si="443"/>
        <v>1</v>
      </c>
      <c r="CK218" s="27">
        <f t="shared" ca="1" si="443"/>
        <v>0</v>
      </c>
      <c r="CL218" s="27">
        <f t="shared" ca="1" si="443"/>
        <v>1</v>
      </c>
      <c r="CM218" s="27">
        <f t="shared" ca="1" si="443"/>
        <v>1</v>
      </c>
      <c r="CN218" s="27">
        <f t="shared" ca="1" si="443"/>
        <v>1</v>
      </c>
      <c r="CO218" s="27">
        <f t="shared" ca="1" si="443"/>
        <v>0</v>
      </c>
      <c r="CP218" s="27">
        <f t="shared" ca="1" si="443"/>
        <v>0</v>
      </c>
      <c r="CQ218" s="27">
        <f t="shared" ca="1" si="443"/>
        <v>0</v>
      </c>
      <c r="CR218" s="27">
        <f t="shared" ca="1" si="443"/>
        <v>-0.04</v>
      </c>
      <c r="CS218" s="27">
        <f t="shared" ca="1" si="415"/>
        <v>0.96</v>
      </c>
      <c r="CT218" s="27">
        <f t="shared" ca="1" si="430"/>
        <v>1.8</v>
      </c>
      <c r="CU218" s="27">
        <f t="shared" ref="CU218:CU247" ca="1" si="444">OFFSET(CU$5,$B218,0)</f>
        <v>0.64</v>
      </c>
      <c r="CV218" s="26">
        <f>CV$13+0.35</f>
        <v>0.55999999999999994</v>
      </c>
      <c r="CW218" s="27">
        <f t="shared" ref="CW218:DB233" ca="1" si="445">OFFSET(CW$5,$B218,0)</f>
        <v>0.19</v>
      </c>
      <c r="CX218" s="27">
        <f t="shared" ca="1" si="445"/>
        <v>0</v>
      </c>
      <c r="CY218" s="27">
        <f t="shared" ca="1" si="445"/>
        <v>1</v>
      </c>
      <c r="CZ218" s="27">
        <f t="shared" ca="1" si="445"/>
        <v>0</v>
      </c>
      <c r="DA218" s="27">
        <f t="shared" ca="1" si="431"/>
        <v>0</v>
      </c>
      <c r="DB218" s="27">
        <f t="shared" ca="1" si="431"/>
        <v>0</v>
      </c>
      <c r="DC218" s="27">
        <f t="shared" ca="1" si="435"/>
        <v>0</v>
      </c>
      <c r="DD218" s="27">
        <f t="shared" ca="1" si="435"/>
        <v>0</v>
      </c>
      <c r="DE218" s="27">
        <f t="shared" ca="1" si="435"/>
        <v>0</v>
      </c>
      <c r="DF218" s="27">
        <f t="shared" ca="1" si="435"/>
        <v>0</v>
      </c>
      <c r="DG218" s="27" t="str">
        <f t="shared" ca="1" si="435"/>
        <v>-</v>
      </c>
      <c r="DH218" s="27" t="str">
        <f t="shared" ca="1" si="435"/>
        <v>-</v>
      </c>
      <c r="DI218" s="27" t="str">
        <f t="shared" ca="1" si="435"/>
        <v>-</v>
      </c>
      <c r="DJ218" s="27" t="str">
        <f t="shared" ca="1" si="435"/>
        <v>-</v>
      </c>
      <c r="DK218" s="27" t="str">
        <f t="shared" ca="1" si="435"/>
        <v>-</v>
      </c>
      <c r="DL218" s="27" t="str">
        <f t="shared" ca="1" si="435"/>
        <v>-</v>
      </c>
      <c r="DM218" s="27" t="b">
        <f t="shared" ca="1" si="436"/>
        <v>0</v>
      </c>
      <c r="DN218" s="27" t="b">
        <f t="shared" ca="1" si="436"/>
        <v>0</v>
      </c>
      <c r="DO218" s="27" t="b">
        <f t="shared" ca="1" si="436"/>
        <v>1</v>
      </c>
      <c r="DP218" s="27">
        <f t="shared" ca="1" si="436"/>
        <v>0</v>
      </c>
      <c r="DQ218" s="27" t="str">
        <f t="shared" ca="1" si="436"/>
        <v>-</v>
      </c>
      <c r="DR218" s="27" t="b">
        <f t="shared" ca="1" si="436"/>
        <v>1</v>
      </c>
      <c r="DS218" s="27" t="str">
        <f t="shared" ca="1" si="436"/>
        <v>-</v>
      </c>
      <c r="DT218" s="27" t="str">
        <f t="shared" ca="1" si="436"/>
        <v>-</v>
      </c>
      <c r="DU218" s="27" t="str">
        <f t="shared" ca="1" si="436"/>
        <v>-</v>
      </c>
      <c r="DV218" s="27" t="b">
        <f t="shared" ca="1" si="437"/>
        <v>1</v>
      </c>
      <c r="DW218" s="27" t="str">
        <f t="shared" ca="1" si="437"/>
        <v>-</v>
      </c>
      <c r="DX218" s="27">
        <f t="shared" ca="1" si="437"/>
        <v>0</v>
      </c>
      <c r="DY218" s="27">
        <f t="shared" ca="1" si="437"/>
        <v>1</v>
      </c>
      <c r="DZ218" s="27">
        <f t="shared" ca="1" si="437"/>
        <v>0.5</v>
      </c>
      <c r="EA218" s="27">
        <f t="shared" ca="1" si="437"/>
        <v>500</v>
      </c>
      <c r="EB218" s="27">
        <f t="shared" ca="1" si="437"/>
        <v>500</v>
      </c>
      <c r="EC218" s="27">
        <f t="shared" ca="1" si="437"/>
        <v>1</v>
      </c>
      <c r="ED218" s="27">
        <f t="shared" ca="1" si="437"/>
        <v>0</v>
      </c>
      <c r="EE218" s="27">
        <f t="shared" ca="1" si="437"/>
        <v>1</v>
      </c>
      <c r="EF218" s="27">
        <f t="shared" ca="1" si="437"/>
        <v>1</v>
      </c>
      <c r="EG218" s="27">
        <f t="shared" ca="1" si="438"/>
        <v>0</v>
      </c>
      <c r="EH218" s="27" t="str">
        <f t="shared" ca="1" si="438"/>
        <v>-</v>
      </c>
      <c r="EI218" s="27" t="str">
        <f t="shared" ca="1" si="438"/>
        <v>-</v>
      </c>
      <c r="EJ218" s="27" t="str">
        <f t="shared" ca="1" si="438"/>
        <v>-</v>
      </c>
      <c r="EK218" s="27" t="str">
        <f t="shared" ca="1" si="438"/>
        <v>-</v>
      </c>
      <c r="EL218" s="27">
        <f t="shared" ca="1" si="438"/>
        <v>1</v>
      </c>
      <c r="EM218" s="27">
        <f t="shared" ca="1" si="438"/>
        <v>1</v>
      </c>
      <c r="EN218" s="27">
        <f t="shared" ca="1" si="438"/>
        <v>1</v>
      </c>
      <c r="EO218" s="27">
        <f t="shared" ca="1" si="438"/>
        <v>0</v>
      </c>
      <c r="EP218" s="27" t="str">
        <f t="shared" ca="1" si="438"/>
        <v>-</v>
      </c>
      <c r="EQ218" s="27" t="str">
        <f t="shared" ca="1" si="438"/>
        <v>-</v>
      </c>
      <c r="ER218" s="27">
        <f t="shared" ca="1" si="438"/>
        <v>0</v>
      </c>
      <c r="ES218" s="27">
        <f t="shared" ca="1" si="438"/>
        <v>0</v>
      </c>
      <c r="ET218" s="34">
        <v>0</v>
      </c>
    </row>
    <row r="219" spans="1:150" outlineLevel="3">
      <c r="A219" s="31">
        <f t="shared" si="376"/>
        <v>214</v>
      </c>
      <c r="B219" s="37">
        <f t="shared" ca="1" si="402"/>
        <v>182</v>
      </c>
      <c r="C219">
        <f t="shared" ref="C219:C247" ca="1" si="446">OFFSET(C219,-1,0)</f>
        <v>31</v>
      </c>
      <c r="D219" t="b">
        <v>1</v>
      </c>
      <c r="E219" t="b">
        <v>0</v>
      </c>
      <c r="F219" t="b">
        <v>1</v>
      </c>
      <c r="H219" s="3" t="str">
        <f ca="1">TEXT(IFERROR(VALUE(LEFT(OFFSET(H219,-1,0),3)),0)+1,"000")&amp;" sfw"&amp;TEXT($CS219,"0.00")&amp;"_sfd"&amp;TEXT($CT219,"+0.00;-0.00;00000;@")&amp;"_conc"&amp;TEXT($CU219,"+0.00;-0.00;00000;----")&amp;"_prlf"&amp;TEXT($CV219,"+0.00;-0.00;00000;----")&amp;"_era"&amp;TEXT($CW219,"+0.00;-0.00;00000;@")&amp;IF($CA219&lt;3,"_M-M","_Mat")&amp;IF($CF219=TRUE,"&amp;BBT","")&amp;IF($DX219&lt;&gt;0,"-mate EL","")&amp;IF($DM219," Aut","")&amp;IF($DN219," Win","")&amp;IF($DO219," Spr","")&amp;" Scan "&amp;$DP219&amp;" (F"&amp;3+IFERROR(1*$AP219,0)&amp;3+IFERROR(1*$AS219,0)&amp;"N"&amp;$AX219&amp;$AY219&amp;")"</f>
        <v>032 sfw0.96_sfd+1.80_conc+0.64_prlf+0.51_era+0.19_M-M Spr Scan 0 (F33N11)</v>
      </c>
      <c r="I219" s="13" t="str">
        <f ca="1">IF(MATCH(H219,H$5:H219,0)=(COUNTA(H$5:H219)),"-","Dup")</f>
        <v>-</v>
      </c>
      <c r="J219" s="27" t="str">
        <f t="shared" ca="1" si="377"/>
        <v>-</v>
      </c>
      <c r="K219" s="27" t="str">
        <f t="shared" ca="1" si="377"/>
        <v>-</v>
      </c>
      <c r="L219" s="27" t="str">
        <f t="shared" ca="1" si="439"/>
        <v>-</v>
      </c>
      <c r="M219" s="27" t="str">
        <f t="shared" ca="1" si="439"/>
        <v>-</v>
      </c>
      <c r="N219" s="27" t="str">
        <f t="shared" ca="1" si="439"/>
        <v>-</v>
      </c>
      <c r="O219" s="27" t="b">
        <f t="shared" ca="1" si="439"/>
        <v>1</v>
      </c>
      <c r="P219" s="27" t="b">
        <f t="shared" ca="1" si="439"/>
        <v>1</v>
      </c>
      <c r="Q219" s="27">
        <f t="shared" ca="1" si="432"/>
        <v>0</v>
      </c>
      <c r="R219" s="27">
        <f t="shared" ca="1" si="432"/>
        <v>0</v>
      </c>
      <c r="S219" s="27" t="str">
        <f t="shared" ca="1" si="432"/>
        <v>-</v>
      </c>
      <c r="T219" s="27" t="str">
        <f t="shared" ca="1" si="432"/>
        <v>-</v>
      </c>
      <c r="U219" s="27" t="str">
        <f t="shared" ca="1" si="432"/>
        <v>-</v>
      </c>
      <c r="V219" s="27">
        <f t="shared" ca="1" si="432"/>
        <v>1</v>
      </c>
      <c r="W219" s="27">
        <f t="shared" ca="1" si="432"/>
        <v>1</v>
      </c>
      <c r="X219" s="27" t="str">
        <f t="shared" ca="1" si="432"/>
        <v>-</v>
      </c>
      <c r="Y219" s="27" t="str">
        <f t="shared" ca="1" si="432"/>
        <v>-</v>
      </c>
      <c r="Z219" s="27" t="str">
        <f t="shared" ca="1" si="432"/>
        <v>-</v>
      </c>
      <c r="AA219" s="27" t="str">
        <f t="shared" ca="1" si="432"/>
        <v>-</v>
      </c>
      <c r="AB219" s="27" t="str">
        <f t="shared" ca="1" si="432"/>
        <v>-</v>
      </c>
      <c r="AC219" s="27">
        <f t="shared" ca="1" si="432"/>
        <v>1</v>
      </c>
      <c r="AD219" s="27" t="str">
        <f t="shared" ca="1" si="432"/>
        <v>-</v>
      </c>
      <c r="AE219" s="27" t="str">
        <f t="shared" ref="AE219:AE247" ca="1" si="447">OFFSET(AE$5,$B219,0)</f>
        <v>-</v>
      </c>
      <c r="AF219" s="27" t="str">
        <f t="shared" ca="1" si="392"/>
        <v>-</v>
      </c>
      <c r="AG219" s="27" t="str">
        <f t="shared" ca="1" si="433"/>
        <v>-</v>
      </c>
      <c r="AH219" s="27" t="str">
        <f t="shared" ca="1" si="433"/>
        <v>-</v>
      </c>
      <c r="AI219" s="27" t="str">
        <f t="shared" ca="1" si="433"/>
        <v>-</v>
      </c>
      <c r="AJ219" s="27" t="str">
        <f t="shared" ca="1" si="433"/>
        <v>-</v>
      </c>
      <c r="AK219" s="27" t="str">
        <f t="shared" ca="1" si="433"/>
        <v>-</v>
      </c>
      <c r="AL219" s="27" t="str">
        <f t="shared" ca="1" si="433"/>
        <v>-</v>
      </c>
      <c r="AM219" s="27" t="str">
        <f t="shared" ca="1" si="433"/>
        <v>-</v>
      </c>
      <c r="AN219" s="27" t="str">
        <f t="shared" ca="1" si="433"/>
        <v>-</v>
      </c>
      <c r="AO219" s="27" t="str">
        <f t="shared" ca="1" si="433"/>
        <v>-</v>
      </c>
      <c r="AP219" s="27" t="str">
        <f t="shared" ca="1" si="433"/>
        <v>-</v>
      </c>
      <c r="AQ219" s="27" t="str">
        <f t="shared" ca="1" si="433"/>
        <v>-</v>
      </c>
      <c r="AR219" s="27" t="str">
        <f t="shared" ca="1" si="433"/>
        <v>-</v>
      </c>
      <c r="AS219" s="27" t="str">
        <f t="shared" ca="1" si="433"/>
        <v>-</v>
      </c>
      <c r="AT219" s="27" t="str">
        <f t="shared" ca="1" si="433"/>
        <v>-</v>
      </c>
      <c r="AU219" s="27" t="str">
        <f t="shared" ca="1" si="433"/>
        <v>-</v>
      </c>
      <c r="AV219" s="27" t="str">
        <f t="shared" ca="1" si="433"/>
        <v>-</v>
      </c>
      <c r="AW219" s="27" t="str">
        <f t="shared" ca="1" si="433"/>
        <v>-</v>
      </c>
      <c r="AX219" s="27">
        <f t="shared" ca="1" si="425"/>
        <v>1</v>
      </c>
      <c r="AY219" s="27">
        <f t="shared" ca="1" si="425"/>
        <v>1</v>
      </c>
      <c r="AZ219" s="27">
        <f t="shared" ca="1" si="425"/>
        <v>0</v>
      </c>
      <c r="BA219" s="27">
        <f t="shared" ca="1" si="434"/>
        <v>1</v>
      </c>
      <c r="BB219" s="27">
        <f t="shared" ca="1" si="434"/>
        <v>-1</v>
      </c>
      <c r="BC219" s="27" t="str">
        <f t="shared" ca="1" si="434"/>
        <v>-</v>
      </c>
      <c r="BD219" s="27" t="str">
        <f t="shared" ca="1" si="434"/>
        <v>-</v>
      </c>
      <c r="BE219" s="27" t="str">
        <f t="shared" ca="1" si="434"/>
        <v>-</v>
      </c>
      <c r="BF219" s="27" t="str">
        <f t="shared" ca="1" si="434"/>
        <v>-</v>
      </c>
      <c r="BG219" s="27" t="str">
        <f t="shared" ca="1" si="434"/>
        <v>-</v>
      </c>
      <c r="BH219" s="27">
        <f t="shared" ref="BH219:BH247" ca="1" si="448">OFFSET(BH$5,$B219,0)</f>
        <v>0.3</v>
      </c>
      <c r="BI219" s="27">
        <f t="shared" ca="1" si="440"/>
        <v>0.7</v>
      </c>
      <c r="BJ219" s="27">
        <f t="shared" ca="1" si="440"/>
        <v>-0.2</v>
      </c>
      <c r="BK219" s="27">
        <f t="shared" ca="1" si="440"/>
        <v>1.4</v>
      </c>
      <c r="BL219" s="27" t="str">
        <f t="shared" ca="1" si="440"/>
        <v>-</v>
      </c>
      <c r="BM219" s="27" t="str">
        <f t="shared" ca="1" si="440"/>
        <v>-</v>
      </c>
      <c r="BN219" s="27">
        <f t="shared" ca="1" si="441"/>
        <v>0</v>
      </c>
      <c r="BO219" s="27">
        <f t="shared" ca="1" si="441"/>
        <v>0</v>
      </c>
      <c r="BP219" s="27">
        <f t="shared" ca="1" si="441"/>
        <v>0</v>
      </c>
      <c r="BQ219" s="27">
        <f t="shared" ca="1" si="441"/>
        <v>0</v>
      </c>
      <c r="BR219" s="27" t="str">
        <f t="shared" ca="1" si="441"/>
        <v>-</v>
      </c>
      <c r="BS219" s="27" t="str">
        <f t="shared" ca="1" si="441"/>
        <v>-</v>
      </c>
      <c r="BT219" s="27" t="str">
        <f t="shared" ca="1" si="441"/>
        <v>-</v>
      </c>
      <c r="BU219" s="27" t="str">
        <f t="shared" ca="1" si="441"/>
        <v>-</v>
      </c>
      <c r="BV219" s="27" t="str">
        <f t="shared" ca="1" si="441"/>
        <v>-</v>
      </c>
      <c r="BW219" s="27" t="str">
        <f t="shared" ca="1" si="442"/>
        <v>-</v>
      </c>
      <c r="BX219" s="27" t="str">
        <f t="shared" ca="1" si="442"/>
        <v>-</v>
      </c>
      <c r="BY219" s="27" t="str">
        <f t="shared" ca="1" si="442"/>
        <v>-</v>
      </c>
      <c r="BZ219" s="27" t="str">
        <f t="shared" ca="1" si="442"/>
        <v>-</v>
      </c>
      <c r="CA219" s="27">
        <f t="shared" ca="1" si="442"/>
        <v>2</v>
      </c>
      <c r="CB219" s="27" t="str">
        <f t="shared" ca="1" si="442"/>
        <v>-</v>
      </c>
      <c r="CC219" s="27" t="str">
        <f t="shared" ca="1" si="442"/>
        <v>-</v>
      </c>
      <c r="CD219" s="27" t="str">
        <f t="shared" ca="1" si="442"/>
        <v>-</v>
      </c>
      <c r="CE219" s="27" t="str">
        <f t="shared" ca="1" si="442"/>
        <v>-</v>
      </c>
      <c r="CF219" s="27" t="str">
        <f t="shared" ca="1" si="442"/>
        <v>-</v>
      </c>
      <c r="CG219" s="27" t="str">
        <f t="shared" ca="1" si="442"/>
        <v>-</v>
      </c>
      <c r="CH219" s="27">
        <f t="shared" ca="1" si="442"/>
        <v>0</v>
      </c>
      <c r="CI219" s="27" t="str">
        <f t="shared" ca="1" si="443"/>
        <v>-</v>
      </c>
      <c r="CJ219" s="27">
        <f t="shared" ca="1" si="443"/>
        <v>1</v>
      </c>
      <c r="CK219" s="27">
        <f t="shared" ca="1" si="443"/>
        <v>0</v>
      </c>
      <c r="CL219" s="27">
        <f t="shared" ca="1" si="443"/>
        <v>1</v>
      </c>
      <c r="CM219" s="27">
        <f t="shared" ca="1" si="443"/>
        <v>1</v>
      </c>
      <c r="CN219" s="27">
        <f t="shared" ca="1" si="443"/>
        <v>1</v>
      </c>
      <c r="CO219" s="27">
        <f t="shared" ca="1" si="443"/>
        <v>0</v>
      </c>
      <c r="CP219" s="27">
        <f t="shared" ca="1" si="443"/>
        <v>0</v>
      </c>
      <c r="CQ219" s="27">
        <f t="shared" ca="1" si="443"/>
        <v>0</v>
      </c>
      <c r="CR219" s="27">
        <f t="shared" ca="1" si="443"/>
        <v>-0.04</v>
      </c>
      <c r="CS219" s="27">
        <f t="shared" ca="1" si="415"/>
        <v>0.96</v>
      </c>
      <c r="CT219" s="27">
        <f t="shared" ca="1" si="430"/>
        <v>1.8</v>
      </c>
      <c r="CU219" s="27">
        <f t="shared" ca="1" si="444"/>
        <v>0.64</v>
      </c>
      <c r="CV219" s="26">
        <f>CV$13+0.3</f>
        <v>0.51</v>
      </c>
      <c r="CW219" s="27">
        <f t="shared" ca="1" si="445"/>
        <v>0.19</v>
      </c>
      <c r="CX219" s="27">
        <f t="shared" ca="1" si="445"/>
        <v>0</v>
      </c>
      <c r="CY219" s="27">
        <f t="shared" ca="1" si="445"/>
        <v>1</v>
      </c>
      <c r="CZ219" s="27">
        <f t="shared" ca="1" si="445"/>
        <v>0</v>
      </c>
      <c r="DA219" s="27">
        <f t="shared" ca="1" si="431"/>
        <v>0</v>
      </c>
      <c r="DB219" s="27">
        <f t="shared" ca="1" si="431"/>
        <v>0</v>
      </c>
      <c r="DC219" s="27">
        <f t="shared" ca="1" si="435"/>
        <v>0</v>
      </c>
      <c r="DD219" s="27">
        <f t="shared" ca="1" si="435"/>
        <v>0</v>
      </c>
      <c r="DE219" s="27">
        <f t="shared" ca="1" si="435"/>
        <v>0</v>
      </c>
      <c r="DF219" s="27">
        <f t="shared" ca="1" si="435"/>
        <v>0</v>
      </c>
      <c r="DG219" s="27" t="str">
        <f t="shared" ca="1" si="435"/>
        <v>-</v>
      </c>
      <c r="DH219" s="27" t="str">
        <f t="shared" ca="1" si="435"/>
        <v>-</v>
      </c>
      <c r="DI219" s="27" t="str">
        <f t="shared" ca="1" si="435"/>
        <v>-</v>
      </c>
      <c r="DJ219" s="27" t="str">
        <f t="shared" ca="1" si="435"/>
        <v>-</v>
      </c>
      <c r="DK219" s="27" t="str">
        <f t="shared" ca="1" si="435"/>
        <v>-</v>
      </c>
      <c r="DL219" s="27" t="str">
        <f t="shared" ca="1" si="435"/>
        <v>-</v>
      </c>
      <c r="DM219" s="27" t="b">
        <f t="shared" ca="1" si="436"/>
        <v>0</v>
      </c>
      <c r="DN219" s="27" t="b">
        <f t="shared" ca="1" si="436"/>
        <v>0</v>
      </c>
      <c r="DO219" s="27" t="b">
        <f t="shared" ca="1" si="436"/>
        <v>1</v>
      </c>
      <c r="DP219" s="27">
        <f t="shared" ca="1" si="436"/>
        <v>0</v>
      </c>
      <c r="DQ219" s="27" t="str">
        <f t="shared" ca="1" si="436"/>
        <v>-</v>
      </c>
      <c r="DR219" s="27" t="b">
        <f t="shared" ca="1" si="436"/>
        <v>1</v>
      </c>
      <c r="DS219" s="27" t="str">
        <f t="shared" ca="1" si="436"/>
        <v>-</v>
      </c>
      <c r="DT219" s="27" t="str">
        <f t="shared" ca="1" si="436"/>
        <v>-</v>
      </c>
      <c r="DU219" s="27" t="str">
        <f t="shared" ca="1" si="436"/>
        <v>-</v>
      </c>
      <c r="DV219" s="27" t="b">
        <f t="shared" ca="1" si="437"/>
        <v>1</v>
      </c>
      <c r="DW219" s="27" t="str">
        <f t="shared" ca="1" si="437"/>
        <v>-</v>
      </c>
      <c r="DX219" s="27">
        <f t="shared" ca="1" si="437"/>
        <v>0</v>
      </c>
      <c r="DY219" s="27">
        <f t="shared" ca="1" si="437"/>
        <v>1</v>
      </c>
      <c r="DZ219" s="27">
        <f t="shared" ca="1" si="437"/>
        <v>0.5</v>
      </c>
      <c r="EA219" s="27">
        <f t="shared" ca="1" si="437"/>
        <v>500</v>
      </c>
      <c r="EB219" s="27">
        <f t="shared" ca="1" si="437"/>
        <v>500</v>
      </c>
      <c r="EC219" s="27">
        <f t="shared" ca="1" si="437"/>
        <v>1</v>
      </c>
      <c r="ED219" s="27">
        <f t="shared" ca="1" si="437"/>
        <v>0</v>
      </c>
      <c r="EE219" s="27">
        <f t="shared" ca="1" si="437"/>
        <v>1</v>
      </c>
      <c r="EF219" s="27">
        <f t="shared" ca="1" si="437"/>
        <v>1</v>
      </c>
      <c r="EG219" s="27">
        <f t="shared" ca="1" si="438"/>
        <v>0</v>
      </c>
      <c r="EH219" s="27" t="str">
        <f t="shared" ca="1" si="438"/>
        <v>-</v>
      </c>
      <c r="EI219" s="27" t="str">
        <f t="shared" ca="1" si="438"/>
        <v>-</v>
      </c>
      <c r="EJ219" s="27" t="str">
        <f t="shared" ca="1" si="438"/>
        <v>-</v>
      </c>
      <c r="EK219" s="27" t="str">
        <f t="shared" ca="1" si="438"/>
        <v>-</v>
      </c>
      <c r="EL219" s="27">
        <f t="shared" ca="1" si="438"/>
        <v>1</v>
      </c>
      <c r="EM219" s="27">
        <f t="shared" ca="1" si="438"/>
        <v>1</v>
      </c>
      <c r="EN219" s="27">
        <f t="shared" ca="1" si="438"/>
        <v>1</v>
      </c>
      <c r="EO219" s="27">
        <f t="shared" ca="1" si="438"/>
        <v>0</v>
      </c>
      <c r="EP219" s="27" t="str">
        <f t="shared" ca="1" si="438"/>
        <v>-</v>
      </c>
      <c r="EQ219" s="27" t="str">
        <f t="shared" ca="1" si="438"/>
        <v>-</v>
      </c>
      <c r="ER219" s="27">
        <f t="shared" ca="1" si="438"/>
        <v>0</v>
      </c>
      <c r="ES219" s="27">
        <f t="shared" ca="1" si="438"/>
        <v>0</v>
      </c>
      <c r="ET219" s="34">
        <v>0</v>
      </c>
    </row>
    <row r="220" spans="1:150" outlineLevel="3">
      <c r="A220" s="31">
        <f t="shared" si="376"/>
        <v>215</v>
      </c>
      <c r="B220" s="37">
        <f t="shared" ca="1" si="402"/>
        <v>182</v>
      </c>
      <c r="C220">
        <f t="shared" ca="1" si="446"/>
        <v>31</v>
      </c>
      <c r="D220" t="b">
        <v>1</v>
      </c>
      <c r="E220" t="b">
        <v>0</v>
      </c>
      <c r="F220" t="b">
        <v>1</v>
      </c>
      <c r="H220" s="3" t="str">
        <f ca="1">TEXT(IFERROR(VALUE(LEFT(OFFSET(H220,-1,0),3)),0)+1,"000")&amp;" sfw"&amp;TEXT($CS220,"0.00")&amp;"_sfd"&amp;TEXT($CT220,"+0.00;-0.00;00000;@")&amp;"_conc"&amp;TEXT($CU220,"+0.00;-0.00;00000;----")&amp;"_prlf"&amp;TEXT($CV220,"+0.00;-0.00;00000;----")&amp;"_era"&amp;TEXT($CW220,"+0.00;-0.00;00000;@")&amp;IF($CA220&lt;3,"_M-M","_Mat")&amp;IF($CF220=TRUE,"&amp;BBT","")&amp;IF($DX220&lt;&gt;0,"-mate EL","")&amp;IF($DM220," Aut","")&amp;IF($DN220," Win","")&amp;IF($DO220," Spr","")&amp;" Scan "&amp;$DP220&amp;" (F"&amp;3+IFERROR(1*$AP220,0)&amp;3+IFERROR(1*$AS220,0)&amp;"N"&amp;$AX220&amp;$AY220&amp;")"</f>
        <v>033 sfw0.96_sfd+1.80_conc+0.64_prlf+0.41_era+0.19_M-M Spr Scan 0 (F33N11)</v>
      </c>
      <c r="I220" s="13" t="str">
        <f ca="1">IF(MATCH(H220,H$5:H220,0)=(COUNTA(H$5:H220)),"-","Dup")</f>
        <v>-</v>
      </c>
      <c r="J220" s="27" t="str">
        <f t="shared" ca="1" si="377"/>
        <v>-</v>
      </c>
      <c r="K220" s="27" t="str">
        <f t="shared" ca="1" si="377"/>
        <v>-</v>
      </c>
      <c r="L220" s="27" t="str">
        <f t="shared" ca="1" si="439"/>
        <v>-</v>
      </c>
      <c r="M220" s="27" t="str">
        <f t="shared" ca="1" si="439"/>
        <v>-</v>
      </c>
      <c r="N220" s="27" t="str">
        <f t="shared" ca="1" si="439"/>
        <v>-</v>
      </c>
      <c r="O220" s="27" t="b">
        <f t="shared" ca="1" si="439"/>
        <v>1</v>
      </c>
      <c r="P220" s="27" t="b">
        <f t="shared" ca="1" si="439"/>
        <v>1</v>
      </c>
      <c r="Q220" s="27">
        <f t="shared" ca="1" si="432"/>
        <v>0</v>
      </c>
      <c r="R220" s="27">
        <f t="shared" ca="1" si="432"/>
        <v>0</v>
      </c>
      <c r="S220" s="27" t="str">
        <f t="shared" ca="1" si="432"/>
        <v>-</v>
      </c>
      <c r="T220" s="27" t="str">
        <f t="shared" ca="1" si="432"/>
        <v>-</v>
      </c>
      <c r="U220" s="27" t="str">
        <f t="shared" ca="1" si="432"/>
        <v>-</v>
      </c>
      <c r="V220" s="27">
        <f t="shared" ca="1" si="432"/>
        <v>1</v>
      </c>
      <c r="W220" s="27">
        <f t="shared" ca="1" si="432"/>
        <v>1</v>
      </c>
      <c r="X220" s="27" t="str">
        <f t="shared" ca="1" si="432"/>
        <v>-</v>
      </c>
      <c r="Y220" s="27" t="str">
        <f t="shared" ca="1" si="432"/>
        <v>-</v>
      </c>
      <c r="Z220" s="27" t="str">
        <f t="shared" ca="1" si="432"/>
        <v>-</v>
      </c>
      <c r="AA220" s="27" t="str">
        <f t="shared" ca="1" si="432"/>
        <v>-</v>
      </c>
      <c r="AB220" s="27" t="str">
        <f t="shared" ca="1" si="432"/>
        <v>-</v>
      </c>
      <c r="AC220" s="27">
        <f t="shared" ca="1" si="432"/>
        <v>1</v>
      </c>
      <c r="AD220" s="27" t="str">
        <f t="shared" ca="1" si="432"/>
        <v>-</v>
      </c>
      <c r="AE220" s="27" t="str">
        <f t="shared" ca="1" si="447"/>
        <v>-</v>
      </c>
      <c r="AF220" s="27" t="str">
        <f t="shared" ref="AF220:AF247" ca="1" si="449">OFFSET(AF$5,$B220,0)</f>
        <v>-</v>
      </c>
      <c r="AG220" s="27" t="str">
        <f t="shared" ca="1" si="433"/>
        <v>-</v>
      </c>
      <c r="AH220" s="27" t="str">
        <f t="shared" ca="1" si="433"/>
        <v>-</v>
      </c>
      <c r="AI220" s="27" t="str">
        <f t="shared" ca="1" si="433"/>
        <v>-</v>
      </c>
      <c r="AJ220" s="27" t="str">
        <f t="shared" ca="1" si="433"/>
        <v>-</v>
      </c>
      <c r="AK220" s="27" t="str">
        <f t="shared" ca="1" si="433"/>
        <v>-</v>
      </c>
      <c r="AL220" s="27" t="str">
        <f t="shared" ca="1" si="433"/>
        <v>-</v>
      </c>
      <c r="AM220" s="27" t="str">
        <f t="shared" ca="1" si="433"/>
        <v>-</v>
      </c>
      <c r="AN220" s="27" t="str">
        <f t="shared" ca="1" si="433"/>
        <v>-</v>
      </c>
      <c r="AO220" s="27" t="str">
        <f t="shared" ca="1" si="433"/>
        <v>-</v>
      </c>
      <c r="AP220" s="27" t="str">
        <f t="shared" ca="1" si="433"/>
        <v>-</v>
      </c>
      <c r="AQ220" s="27" t="str">
        <f t="shared" ca="1" si="433"/>
        <v>-</v>
      </c>
      <c r="AR220" s="27" t="str">
        <f t="shared" ca="1" si="433"/>
        <v>-</v>
      </c>
      <c r="AS220" s="27" t="str">
        <f t="shared" ca="1" si="433"/>
        <v>-</v>
      </c>
      <c r="AT220" s="27" t="str">
        <f t="shared" ca="1" si="433"/>
        <v>-</v>
      </c>
      <c r="AU220" s="27" t="str">
        <f t="shared" ca="1" si="433"/>
        <v>-</v>
      </c>
      <c r="AV220" s="27" t="str">
        <f t="shared" ca="1" si="433"/>
        <v>-</v>
      </c>
      <c r="AW220" s="27" t="str">
        <f t="shared" ca="1" si="433"/>
        <v>-</v>
      </c>
      <c r="AX220" s="27">
        <f t="shared" ca="1" si="425"/>
        <v>1</v>
      </c>
      <c r="AY220" s="27">
        <f t="shared" ca="1" si="425"/>
        <v>1</v>
      </c>
      <c r="AZ220" s="27">
        <f t="shared" ca="1" si="425"/>
        <v>0</v>
      </c>
      <c r="BA220" s="27">
        <f t="shared" ca="1" si="434"/>
        <v>1</v>
      </c>
      <c r="BB220" s="27">
        <f t="shared" ca="1" si="434"/>
        <v>-1</v>
      </c>
      <c r="BC220" s="27" t="str">
        <f t="shared" ca="1" si="434"/>
        <v>-</v>
      </c>
      <c r="BD220" s="27" t="str">
        <f t="shared" ca="1" si="434"/>
        <v>-</v>
      </c>
      <c r="BE220" s="27" t="str">
        <f t="shared" ca="1" si="434"/>
        <v>-</v>
      </c>
      <c r="BF220" s="27" t="str">
        <f t="shared" ca="1" si="434"/>
        <v>-</v>
      </c>
      <c r="BG220" s="27" t="str">
        <f t="shared" ca="1" si="434"/>
        <v>-</v>
      </c>
      <c r="BH220" s="27">
        <f t="shared" ca="1" si="448"/>
        <v>0.3</v>
      </c>
      <c r="BI220" s="27">
        <f t="shared" ca="1" si="440"/>
        <v>0.7</v>
      </c>
      <c r="BJ220" s="27">
        <f t="shared" ca="1" si="440"/>
        <v>-0.2</v>
      </c>
      <c r="BK220" s="27">
        <f t="shared" ca="1" si="440"/>
        <v>1.4</v>
      </c>
      <c r="BL220" s="27" t="str">
        <f t="shared" ca="1" si="440"/>
        <v>-</v>
      </c>
      <c r="BM220" s="27" t="str">
        <f t="shared" ca="1" si="440"/>
        <v>-</v>
      </c>
      <c r="BN220" s="27">
        <f t="shared" ca="1" si="441"/>
        <v>0</v>
      </c>
      <c r="BO220" s="27">
        <f t="shared" ca="1" si="441"/>
        <v>0</v>
      </c>
      <c r="BP220" s="27">
        <f t="shared" ca="1" si="441"/>
        <v>0</v>
      </c>
      <c r="BQ220" s="27">
        <f t="shared" ca="1" si="441"/>
        <v>0</v>
      </c>
      <c r="BR220" s="27" t="str">
        <f t="shared" ca="1" si="441"/>
        <v>-</v>
      </c>
      <c r="BS220" s="27" t="str">
        <f t="shared" ca="1" si="441"/>
        <v>-</v>
      </c>
      <c r="BT220" s="27" t="str">
        <f t="shared" ca="1" si="441"/>
        <v>-</v>
      </c>
      <c r="BU220" s="27" t="str">
        <f t="shared" ca="1" si="441"/>
        <v>-</v>
      </c>
      <c r="BV220" s="27" t="str">
        <f t="shared" ca="1" si="441"/>
        <v>-</v>
      </c>
      <c r="BW220" s="27" t="str">
        <f t="shared" ca="1" si="442"/>
        <v>-</v>
      </c>
      <c r="BX220" s="27" t="str">
        <f t="shared" ca="1" si="442"/>
        <v>-</v>
      </c>
      <c r="BY220" s="27" t="str">
        <f t="shared" ca="1" si="442"/>
        <v>-</v>
      </c>
      <c r="BZ220" s="27" t="str">
        <f t="shared" ca="1" si="442"/>
        <v>-</v>
      </c>
      <c r="CA220" s="27">
        <f t="shared" ca="1" si="442"/>
        <v>2</v>
      </c>
      <c r="CB220" s="27" t="str">
        <f t="shared" ca="1" si="442"/>
        <v>-</v>
      </c>
      <c r="CC220" s="27" t="str">
        <f t="shared" ca="1" si="442"/>
        <v>-</v>
      </c>
      <c r="CD220" s="27" t="str">
        <f t="shared" ca="1" si="442"/>
        <v>-</v>
      </c>
      <c r="CE220" s="27" t="str">
        <f t="shared" ca="1" si="442"/>
        <v>-</v>
      </c>
      <c r="CF220" s="27" t="str">
        <f t="shared" ca="1" si="442"/>
        <v>-</v>
      </c>
      <c r="CG220" s="27" t="str">
        <f t="shared" ca="1" si="442"/>
        <v>-</v>
      </c>
      <c r="CH220" s="27">
        <f t="shared" ca="1" si="442"/>
        <v>0</v>
      </c>
      <c r="CI220" s="27" t="str">
        <f t="shared" ca="1" si="443"/>
        <v>-</v>
      </c>
      <c r="CJ220" s="27">
        <f t="shared" ca="1" si="443"/>
        <v>1</v>
      </c>
      <c r="CK220" s="27">
        <f t="shared" ca="1" si="443"/>
        <v>0</v>
      </c>
      <c r="CL220" s="27">
        <f t="shared" ca="1" si="443"/>
        <v>1</v>
      </c>
      <c r="CM220" s="27">
        <f t="shared" ca="1" si="443"/>
        <v>1</v>
      </c>
      <c r="CN220" s="27">
        <f t="shared" ca="1" si="443"/>
        <v>1</v>
      </c>
      <c r="CO220" s="27">
        <f t="shared" ca="1" si="443"/>
        <v>0</v>
      </c>
      <c r="CP220" s="27">
        <f t="shared" ca="1" si="443"/>
        <v>0</v>
      </c>
      <c r="CQ220" s="27">
        <f t="shared" ca="1" si="443"/>
        <v>0</v>
      </c>
      <c r="CR220" s="27">
        <f t="shared" ca="1" si="443"/>
        <v>-0.04</v>
      </c>
      <c r="CS220" s="27">
        <f t="shared" ca="1" si="415"/>
        <v>0.96</v>
      </c>
      <c r="CT220" s="27">
        <f t="shared" ca="1" si="430"/>
        <v>1.8</v>
      </c>
      <c r="CU220" s="27">
        <f t="shared" ca="1" si="444"/>
        <v>0.64</v>
      </c>
      <c r="CV220" s="26">
        <f>CV$13+0.2</f>
        <v>0.41000000000000003</v>
      </c>
      <c r="CW220" s="27">
        <f t="shared" ca="1" si="445"/>
        <v>0.19</v>
      </c>
      <c r="CX220" s="27">
        <f t="shared" ca="1" si="445"/>
        <v>0</v>
      </c>
      <c r="CY220" s="27">
        <f t="shared" ca="1" si="445"/>
        <v>1</v>
      </c>
      <c r="CZ220" s="27">
        <f t="shared" ca="1" si="445"/>
        <v>0</v>
      </c>
      <c r="DA220" s="27">
        <f t="shared" ca="1" si="431"/>
        <v>0</v>
      </c>
      <c r="DB220" s="27">
        <f t="shared" ca="1" si="431"/>
        <v>0</v>
      </c>
      <c r="DC220" s="27">
        <f t="shared" ca="1" si="435"/>
        <v>0</v>
      </c>
      <c r="DD220" s="27">
        <f t="shared" ca="1" si="435"/>
        <v>0</v>
      </c>
      <c r="DE220" s="27">
        <f t="shared" ca="1" si="435"/>
        <v>0</v>
      </c>
      <c r="DF220" s="27">
        <f t="shared" ca="1" si="435"/>
        <v>0</v>
      </c>
      <c r="DG220" s="27" t="str">
        <f t="shared" ca="1" si="435"/>
        <v>-</v>
      </c>
      <c r="DH220" s="27" t="str">
        <f t="shared" ca="1" si="435"/>
        <v>-</v>
      </c>
      <c r="DI220" s="27" t="str">
        <f t="shared" ca="1" si="435"/>
        <v>-</v>
      </c>
      <c r="DJ220" s="27" t="str">
        <f t="shared" ca="1" si="435"/>
        <v>-</v>
      </c>
      <c r="DK220" s="27" t="str">
        <f t="shared" ca="1" si="435"/>
        <v>-</v>
      </c>
      <c r="DL220" s="27" t="str">
        <f t="shared" ca="1" si="435"/>
        <v>-</v>
      </c>
      <c r="DM220" s="27" t="b">
        <f t="shared" ca="1" si="436"/>
        <v>0</v>
      </c>
      <c r="DN220" s="27" t="b">
        <f t="shared" ca="1" si="436"/>
        <v>0</v>
      </c>
      <c r="DO220" s="27" t="b">
        <f t="shared" ca="1" si="436"/>
        <v>1</v>
      </c>
      <c r="DP220" s="27">
        <f t="shared" ca="1" si="436"/>
        <v>0</v>
      </c>
      <c r="DQ220" s="27" t="str">
        <f t="shared" ca="1" si="436"/>
        <v>-</v>
      </c>
      <c r="DR220" s="27" t="b">
        <f t="shared" ca="1" si="436"/>
        <v>1</v>
      </c>
      <c r="DS220" s="27" t="str">
        <f t="shared" ca="1" si="436"/>
        <v>-</v>
      </c>
      <c r="DT220" s="27" t="str">
        <f t="shared" ca="1" si="436"/>
        <v>-</v>
      </c>
      <c r="DU220" s="27" t="str">
        <f t="shared" ca="1" si="436"/>
        <v>-</v>
      </c>
      <c r="DV220" s="27" t="b">
        <f t="shared" ca="1" si="437"/>
        <v>1</v>
      </c>
      <c r="DW220" s="27" t="str">
        <f t="shared" ca="1" si="437"/>
        <v>-</v>
      </c>
      <c r="DX220" s="27">
        <f t="shared" ca="1" si="437"/>
        <v>0</v>
      </c>
      <c r="DY220" s="27">
        <f t="shared" ca="1" si="437"/>
        <v>1</v>
      </c>
      <c r="DZ220" s="27">
        <f t="shared" ca="1" si="437"/>
        <v>0.5</v>
      </c>
      <c r="EA220" s="27">
        <f t="shared" ca="1" si="437"/>
        <v>500</v>
      </c>
      <c r="EB220" s="27">
        <f t="shared" ca="1" si="437"/>
        <v>500</v>
      </c>
      <c r="EC220" s="27">
        <f t="shared" ca="1" si="437"/>
        <v>1</v>
      </c>
      <c r="ED220" s="27">
        <f t="shared" ca="1" si="437"/>
        <v>0</v>
      </c>
      <c r="EE220" s="27">
        <f t="shared" ca="1" si="437"/>
        <v>1</v>
      </c>
      <c r="EF220" s="27">
        <f t="shared" ca="1" si="437"/>
        <v>1</v>
      </c>
      <c r="EG220" s="27">
        <f t="shared" ca="1" si="438"/>
        <v>0</v>
      </c>
      <c r="EH220" s="27" t="str">
        <f t="shared" ca="1" si="438"/>
        <v>-</v>
      </c>
      <c r="EI220" s="27" t="str">
        <f t="shared" ca="1" si="438"/>
        <v>-</v>
      </c>
      <c r="EJ220" s="27" t="str">
        <f t="shared" ca="1" si="438"/>
        <v>-</v>
      </c>
      <c r="EK220" s="27" t="str">
        <f t="shared" ca="1" si="438"/>
        <v>-</v>
      </c>
      <c r="EL220" s="27">
        <f t="shared" ca="1" si="438"/>
        <v>1</v>
      </c>
      <c r="EM220" s="27">
        <f t="shared" ca="1" si="438"/>
        <v>1</v>
      </c>
      <c r="EN220" s="27">
        <f t="shared" ca="1" si="438"/>
        <v>1</v>
      </c>
      <c r="EO220" s="27">
        <f t="shared" ca="1" si="438"/>
        <v>0</v>
      </c>
      <c r="EP220" s="27" t="str">
        <f t="shared" ca="1" si="438"/>
        <v>-</v>
      </c>
      <c r="EQ220" s="27" t="str">
        <f t="shared" ca="1" si="438"/>
        <v>-</v>
      </c>
      <c r="ER220" s="27">
        <f t="shared" ca="1" si="438"/>
        <v>0</v>
      </c>
      <c r="ES220" s="27">
        <f t="shared" ca="1" si="438"/>
        <v>0</v>
      </c>
      <c r="ET220" s="34">
        <v>0</v>
      </c>
    </row>
    <row r="221" spans="1:150" outlineLevel="3">
      <c r="A221" s="31">
        <f t="shared" si="376"/>
        <v>216</v>
      </c>
      <c r="B221" s="37">
        <f t="shared" ref="B221:B247" ca="1" si="450">OFFSET(B221,-1,0)</f>
        <v>182</v>
      </c>
      <c r="C221">
        <f t="shared" ca="1" si="446"/>
        <v>31</v>
      </c>
      <c r="D221" t="b">
        <v>1</v>
      </c>
      <c r="E221" t="b">
        <v>0</v>
      </c>
      <c r="F221" t="b">
        <v>1</v>
      </c>
      <c r="H221" s="3" t="str">
        <f ca="1">TEXT(IFERROR(VALUE(LEFT(OFFSET(H221,-1,0),3)),0)+1,"000")&amp;" sfw"&amp;TEXT($CS221,"0.00")&amp;"_sfd"&amp;TEXT($CT221,"+0.00;-0.00;00000;@")&amp;"_conc"&amp;TEXT($CU221,"+0.00;-0.00;00000;----")&amp;"_prlf"&amp;TEXT($CV221,"+0.00;-0.00;00000;----")&amp;"_era"&amp;TEXT($CW221,"+0.00;-0.00;00000;@")&amp;IF($CA221&lt;3,"_M-M","_Mat")&amp;IF($CF221=TRUE,"&amp;BBT","")&amp;IF($DX221&lt;&gt;0,"-mate EL","")&amp;IF($DM221," Aut","")&amp;IF($DN221," Win","")&amp;IF($DO221," Spr","")&amp;" Scan "&amp;$DP221&amp;" (F"&amp;3+IFERROR(1*$AP221,0)&amp;3+IFERROR(1*$AS221,0)&amp;"N"&amp;$AX221&amp;$AY221&amp;")"</f>
        <v>034 sfw0.96_sfd+1.80_conc+0.64_prlf+0.31_era+0.19_M-M Spr Scan 0 (F33N11)</v>
      </c>
      <c r="I221" s="13" t="str">
        <f ca="1">IF(MATCH(H221,H$5:H221,0)=(COUNTA(H$5:H221)),"-","Dup")</f>
        <v>-</v>
      </c>
      <c r="J221" s="27" t="str">
        <f t="shared" ca="1" si="377"/>
        <v>-</v>
      </c>
      <c r="K221" s="27" t="str">
        <f t="shared" ca="1" si="377"/>
        <v>-</v>
      </c>
      <c r="L221" s="27" t="str">
        <f t="shared" ca="1" si="439"/>
        <v>-</v>
      </c>
      <c r="M221" s="27" t="str">
        <f t="shared" ca="1" si="439"/>
        <v>-</v>
      </c>
      <c r="N221" s="27" t="str">
        <f t="shared" ca="1" si="439"/>
        <v>-</v>
      </c>
      <c r="O221" s="27" t="b">
        <f t="shared" ca="1" si="439"/>
        <v>1</v>
      </c>
      <c r="P221" s="27" t="b">
        <f t="shared" ca="1" si="439"/>
        <v>1</v>
      </c>
      <c r="Q221" s="27">
        <f t="shared" ca="1" si="432"/>
        <v>0</v>
      </c>
      <c r="R221" s="27">
        <f t="shared" ca="1" si="432"/>
        <v>0</v>
      </c>
      <c r="S221" s="27" t="str">
        <f t="shared" ca="1" si="432"/>
        <v>-</v>
      </c>
      <c r="T221" s="27" t="str">
        <f t="shared" ca="1" si="432"/>
        <v>-</v>
      </c>
      <c r="U221" s="27" t="str">
        <f t="shared" ca="1" si="432"/>
        <v>-</v>
      </c>
      <c r="V221" s="27">
        <f t="shared" ca="1" si="432"/>
        <v>1</v>
      </c>
      <c r="W221" s="27">
        <f t="shared" ca="1" si="432"/>
        <v>1</v>
      </c>
      <c r="X221" s="27" t="str">
        <f t="shared" ca="1" si="432"/>
        <v>-</v>
      </c>
      <c r="Y221" s="27" t="str">
        <f t="shared" ca="1" si="432"/>
        <v>-</v>
      </c>
      <c r="Z221" s="27" t="str">
        <f t="shared" ca="1" si="432"/>
        <v>-</v>
      </c>
      <c r="AA221" s="27" t="str">
        <f t="shared" ca="1" si="432"/>
        <v>-</v>
      </c>
      <c r="AB221" s="27" t="str">
        <f t="shared" ca="1" si="432"/>
        <v>-</v>
      </c>
      <c r="AC221" s="27">
        <f t="shared" ca="1" si="432"/>
        <v>1</v>
      </c>
      <c r="AD221" s="27" t="str">
        <f t="shared" ca="1" si="432"/>
        <v>-</v>
      </c>
      <c r="AE221" s="27" t="str">
        <f t="shared" ca="1" si="447"/>
        <v>-</v>
      </c>
      <c r="AF221" s="27" t="str">
        <f t="shared" ca="1" si="449"/>
        <v>-</v>
      </c>
      <c r="AG221" s="27" t="str">
        <f t="shared" ca="1" si="433"/>
        <v>-</v>
      </c>
      <c r="AH221" s="27" t="str">
        <f t="shared" ca="1" si="433"/>
        <v>-</v>
      </c>
      <c r="AI221" s="27" t="str">
        <f t="shared" ca="1" si="433"/>
        <v>-</v>
      </c>
      <c r="AJ221" s="27" t="str">
        <f t="shared" ca="1" si="433"/>
        <v>-</v>
      </c>
      <c r="AK221" s="27" t="str">
        <f t="shared" ca="1" si="433"/>
        <v>-</v>
      </c>
      <c r="AL221" s="27" t="str">
        <f t="shared" ca="1" si="433"/>
        <v>-</v>
      </c>
      <c r="AM221" s="27" t="str">
        <f t="shared" ca="1" si="433"/>
        <v>-</v>
      </c>
      <c r="AN221" s="27" t="str">
        <f t="shared" ca="1" si="433"/>
        <v>-</v>
      </c>
      <c r="AO221" s="27" t="str">
        <f t="shared" ca="1" si="433"/>
        <v>-</v>
      </c>
      <c r="AP221" s="27" t="str">
        <f t="shared" ca="1" si="433"/>
        <v>-</v>
      </c>
      <c r="AQ221" s="27" t="str">
        <f t="shared" ca="1" si="433"/>
        <v>-</v>
      </c>
      <c r="AR221" s="27" t="str">
        <f t="shared" ca="1" si="433"/>
        <v>-</v>
      </c>
      <c r="AS221" s="27" t="str">
        <f t="shared" ca="1" si="433"/>
        <v>-</v>
      </c>
      <c r="AT221" s="27" t="str">
        <f t="shared" ca="1" si="433"/>
        <v>-</v>
      </c>
      <c r="AU221" s="27" t="str">
        <f t="shared" ca="1" si="433"/>
        <v>-</v>
      </c>
      <c r="AV221" s="27" t="str">
        <f t="shared" ca="1" si="433"/>
        <v>-</v>
      </c>
      <c r="AW221" s="27" t="str">
        <f t="shared" ca="1" si="433"/>
        <v>-</v>
      </c>
      <c r="AX221" s="27">
        <f t="shared" ca="1" si="425"/>
        <v>1</v>
      </c>
      <c r="AY221" s="27">
        <f t="shared" ca="1" si="425"/>
        <v>1</v>
      </c>
      <c r="AZ221" s="27">
        <f t="shared" ca="1" si="425"/>
        <v>0</v>
      </c>
      <c r="BA221" s="27">
        <f t="shared" ca="1" si="434"/>
        <v>1</v>
      </c>
      <c r="BB221" s="27">
        <f t="shared" ca="1" si="434"/>
        <v>-1</v>
      </c>
      <c r="BC221" s="27" t="str">
        <f t="shared" ca="1" si="434"/>
        <v>-</v>
      </c>
      <c r="BD221" s="27" t="str">
        <f t="shared" ca="1" si="434"/>
        <v>-</v>
      </c>
      <c r="BE221" s="27" t="str">
        <f t="shared" ca="1" si="434"/>
        <v>-</v>
      </c>
      <c r="BF221" s="27" t="str">
        <f t="shared" ca="1" si="434"/>
        <v>-</v>
      </c>
      <c r="BG221" s="27" t="str">
        <f t="shared" ca="1" si="434"/>
        <v>-</v>
      </c>
      <c r="BH221" s="27">
        <f t="shared" ca="1" si="448"/>
        <v>0.3</v>
      </c>
      <c r="BI221" s="27">
        <f t="shared" ca="1" si="440"/>
        <v>0.7</v>
      </c>
      <c r="BJ221" s="27">
        <f t="shared" ca="1" si="440"/>
        <v>-0.2</v>
      </c>
      <c r="BK221" s="27">
        <f t="shared" ca="1" si="440"/>
        <v>1.4</v>
      </c>
      <c r="BL221" s="27" t="str">
        <f t="shared" ca="1" si="440"/>
        <v>-</v>
      </c>
      <c r="BM221" s="27" t="str">
        <f t="shared" ca="1" si="440"/>
        <v>-</v>
      </c>
      <c r="BN221" s="27">
        <f t="shared" ca="1" si="441"/>
        <v>0</v>
      </c>
      <c r="BO221" s="27">
        <f t="shared" ca="1" si="441"/>
        <v>0</v>
      </c>
      <c r="BP221" s="27">
        <f t="shared" ca="1" si="441"/>
        <v>0</v>
      </c>
      <c r="BQ221" s="27">
        <f t="shared" ca="1" si="441"/>
        <v>0</v>
      </c>
      <c r="BR221" s="27" t="str">
        <f t="shared" ca="1" si="441"/>
        <v>-</v>
      </c>
      <c r="BS221" s="27" t="str">
        <f t="shared" ca="1" si="441"/>
        <v>-</v>
      </c>
      <c r="BT221" s="27" t="str">
        <f t="shared" ca="1" si="441"/>
        <v>-</v>
      </c>
      <c r="BU221" s="27" t="str">
        <f t="shared" ca="1" si="441"/>
        <v>-</v>
      </c>
      <c r="BV221" s="27" t="str">
        <f t="shared" ca="1" si="441"/>
        <v>-</v>
      </c>
      <c r="BW221" s="27" t="str">
        <f t="shared" ca="1" si="442"/>
        <v>-</v>
      </c>
      <c r="BX221" s="27" t="str">
        <f t="shared" ca="1" si="442"/>
        <v>-</v>
      </c>
      <c r="BY221" s="27" t="str">
        <f t="shared" ca="1" si="442"/>
        <v>-</v>
      </c>
      <c r="BZ221" s="27" t="str">
        <f t="shared" ca="1" si="442"/>
        <v>-</v>
      </c>
      <c r="CA221" s="27">
        <f t="shared" ca="1" si="442"/>
        <v>2</v>
      </c>
      <c r="CB221" s="27" t="str">
        <f t="shared" ca="1" si="442"/>
        <v>-</v>
      </c>
      <c r="CC221" s="27" t="str">
        <f t="shared" ca="1" si="442"/>
        <v>-</v>
      </c>
      <c r="CD221" s="27" t="str">
        <f t="shared" ca="1" si="442"/>
        <v>-</v>
      </c>
      <c r="CE221" s="27" t="str">
        <f t="shared" ca="1" si="442"/>
        <v>-</v>
      </c>
      <c r="CF221" s="27" t="str">
        <f t="shared" ca="1" si="442"/>
        <v>-</v>
      </c>
      <c r="CG221" s="27" t="str">
        <f t="shared" ca="1" si="442"/>
        <v>-</v>
      </c>
      <c r="CH221" s="27">
        <f t="shared" ca="1" si="442"/>
        <v>0</v>
      </c>
      <c r="CI221" s="27" t="str">
        <f t="shared" ca="1" si="443"/>
        <v>-</v>
      </c>
      <c r="CJ221" s="27">
        <f t="shared" ca="1" si="443"/>
        <v>1</v>
      </c>
      <c r="CK221" s="27">
        <f t="shared" ca="1" si="443"/>
        <v>0</v>
      </c>
      <c r="CL221" s="27">
        <f t="shared" ca="1" si="443"/>
        <v>1</v>
      </c>
      <c r="CM221" s="27">
        <f t="shared" ca="1" si="443"/>
        <v>1</v>
      </c>
      <c r="CN221" s="27">
        <f t="shared" ca="1" si="443"/>
        <v>1</v>
      </c>
      <c r="CO221" s="27">
        <f t="shared" ca="1" si="443"/>
        <v>0</v>
      </c>
      <c r="CP221" s="27">
        <f t="shared" ca="1" si="443"/>
        <v>0</v>
      </c>
      <c r="CQ221" s="27">
        <f t="shared" ca="1" si="443"/>
        <v>0</v>
      </c>
      <c r="CR221" s="27">
        <f t="shared" ca="1" si="443"/>
        <v>-0.04</v>
      </c>
      <c r="CS221" s="27">
        <f t="shared" ca="1" si="415"/>
        <v>0.96</v>
      </c>
      <c r="CT221" s="27">
        <f t="shared" ca="1" si="430"/>
        <v>1.8</v>
      </c>
      <c r="CU221" s="27">
        <f t="shared" ca="1" si="444"/>
        <v>0.64</v>
      </c>
      <c r="CV221" s="26">
        <f>CV$13+0.1</f>
        <v>0.31</v>
      </c>
      <c r="CW221" s="27">
        <f t="shared" ca="1" si="445"/>
        <v>0.19</v>
      </c>
      <c r="CX221" s="27">
        <f t="shared" ca="1" si="445"/>
        <v>0</v>
      </c>
      <c r="CY221" s="27">
        <f t="shared" ca="1" si="445"/>
        <v>1</v>
      </c>
      <c r="CZ221" s="27">
        <f t="shared" ca="1" si="445"/>
        <v>0</v>
      </c>
      <c r="DA221" s="27">
        <f t="shared" ca="1" si="431"/>
        <v>0</v>
      </c>
      <c r="DB221" s="27">
        <f t="shared" ca="1" si="431"/>
        <v>0</v>
      </c>
      <c r="DC221" s="27">
        <f t="shared" ca="1" si="435"/>
        <v>0</v>
      </c>
      <c r="DD221" s="27">
        <f t="shared" ca="1" si="435"/>
        <v>0</v>
      </c>
      <c r="DE221" s="27">
        <f t="shared" ca="1" si="435"/>
        <v>0</v>
      </c>
      <c r="DF221" s="27">
        <f t="shared" ca="1" si="435"/>
        <v>0</v>
      </c>
      <c r="DG221" s="27" t="str">
        <f t="shared" ca="1" si="435"/>
        <v>-</v>
      </c>
      <c r="DH221" s="27" t="str">
        <f t="shared" ca="1" si="435"/>
        <v>-</v>
      </c>
      <c r="DI221" s="27" t="str">
        <f t="shared" ca="1" si="435"/>
        <v>-</v>
      </c>
      <c r="DJ221" s="27" t="str">
        <f t="shared" ca="1" si="435"/>
        <v>-</v>
      </c>
      <c r="DK221" s="27" t="str">
        <f t="shared" ca="1" si="435"/>
        <v>-</v>
      </c>
      <c r="DL221" s="27" t="str">
        <f t="shared" ca="1" si="435"/>
        <v>-</v>
      </c>
      <c r="DM221" s="27" t="b">
        <f t="shared" ca="1" si="436"/>
        <v>0</v>
      </c>
      <c r="DN221" s="27" t="b">
        <f t="shared" ca="1" si="436"/>
        <v>0</v>
      </c>
      <c r="DO221" s="27" t="b">
        <f t="shared" ca="1" si="436"/>
        <v>1</v>
      </c>
      <c r="DP221" s="27">
        <f t="shared" ca="1" si="436"/>
        <v>0</v>
      </c>
      <c r="DQ221" s="27" t="str">
        <f t="shared" ca="1" si="436"/>
        <v>-</v>
      </c>
      <c r="DR221" s="27" t="b">
        <f t="shared" ca="1" si="436"/>
        <v>1</v>
      </c>
      <c r="DS221" s="27" t="str">
        <f t="shared" ca="1" si="436"/>
        <v>-</v>
      </c>
      <c r="DT221" s="27" t="str">
        <f t="shared" ca="1" si="436"/>
        <v>-</v>
      </c>
      <c r="DU221" s="27" t="str">
        <f t="shared" ca="1" si="436"/>
        <v>-</v>
      </c>
      <c r="DV221" s="27" t="b">
        <f t="shared" ca="1" si="437"/>
        <v>1</v>
      </c>
      <c r="DW221" s="27" t="str">
        <f t="shared" ca="1" si="437"/>
        <v>-</v>
      </c>
      <c r="DX221" s="27">
        <f t="shared" ca="1" si="437"/>
        <v>0</v>
      </c>
      <c r="DY221" s="27">
        <f t="shared" ca="1" si="437"/>
        <v>1</v>
      </c>
      <c r="DZ221" s="27">
        <f t="shared" ca="1" si="437"/>
        <v>0.5</v>
      </c>
      <c r="EA221" s="27">
        <f t="shared" ca="1" si="437"/>
        <v>500</v>
      </c>
      <c r="EB221" s="27">
        <f t="shared" ca="1" si="437"/>
        <v>500</v>
      </c>
      <c r="EC221" s="27">
        <f t="shared" ca="1" si="437"/>
        <v>1</v>
      </c>
      <c r="ED221" s="27">
        <f t="shared" ca="1" si="437"/>
        <v>0</v>
      </c>
      <c r="EE221" s="27">
        <f t="shared" ca="1" si="437"/>
        <v>1</v>
      </c>
      <c r="EF221" s="27">
        <f t="shared" ca="1" si="437"/>
        <v>1</v>
      </c>
      <c r="EG221" s="27">
        <f t="shared" ca="1" si="438"/>
        <v>0</v>
      </c>
      <c r="EH221" s="27" t="str">
        <f t="shared" ca="1" si="438"/>
        <v>-</v>
      </c>
      <c r="EI221" s="27" t="str">
        <f t="shared" ca="1" si="438"/>
        <v>-</v>
      </c>
      <c r="EJ221" s="27" t="str">
        <f t="shared" ca="1" si="438"/>
        <v>-</v>
      </c>
      <c r="EK221" s="27" t="str">
        <f t="shared" ca="1" si="438"/>
        <v>-</v>
      </c>
      <c r="EL221" s="27">
        <f t="shared" ca="1" si="438"/>
        <v>1</v>
      </c>
      <c r="EM221" s="27">
        <f t="shared" ca="1" si="438"/>
        <v>1</v>
      </c>
      <c r="EN221" s="27">
        <f t="shared" ca="1" si="438"/>
        <v>1</v>
      </c>
      <c r="EO221" s="27">
        <f t="shared" ca="1" si="438"/>
        <v>0</v>
      </c>
      <c r="EP221" s="27" t="str">
        <f t="shared" ca="1" si="438"/>
        <v>-</v>
      </c>
      <c r="EQ221" s="27" t="str">
        <f t="shared" ca="1" si="438"/>
        <v>-</v>
      </c>
      <c r="ER221" s="27">
        <f t="shared" ca="1" si="438"/>
        <v>0</v>
      </c>
      <c r="ES221" s="27">
        <f t="shared" ca="1" si="438"/>
        <v>0</v>
      </c>
      <c r="ET221" s="34">
        <v>0</v>
      </c>
    </row>
    <row r="222" spans="1:150" outlineLevel="3">
      <c r="A222" s="31">
        <f t="shared" si="376"/>
        <v>217</v>
      </c>
      <c r="B222" s="37">
        <f t="shared" ca="1" si="450"/>
        <v>182</v>
      </c>
      <c r="C222">
        <f t="shared" ca="1" si="446"/>
        <v>31</v>
      </c>
      <c r="D222" t="b">
        <v>1</v>
      </c>
      <c r="E222" t="b">
        <v>0</v>
      </c>
      <c r="F222" t="b">
        <v>1</v>
      </c>
      <c r="H222" s="3" t="str">
        <f ca="1">TEXT(IFERROR(VALUE(LEFT(OFFSET(H222,-1,0),3)),0)+1,"000")&amp;" sfw"&amp;TEXT($CS222,"0.00")&amp;"_sfd"&amp;TEXT($CT222,"+0.00;-0.00;00000;@")&amp;"_conc"&amp;TEXT($CU222,"+0.00;-0.00;00000;----")&amp;"_prlf"&amp;TEXT($CV222,"+0.00;-0.00;00000;----")&amp;"_era"&amp;TEXT($CW222,"+0.00;-0.00;00000;@")&amp;IF($CA222&lt;3,"_M-M","_Mat")&amp;IF($CF222=TRUE,"&amp;BBT","")&amp;IF($DX222&lt;&gt;0,"-mate EL","")&amp;IF($DM222," Aut","")&amp;IF($DN222," Win","")&amp;IF($DO222," Spr","")&amp;" Scan "&amp;$DP222&amp;" (F"&amp;3+IFERROR(1*$AP222,0)&amp;3+IFERROR(1*$AS222,0)&amp;"N"&amp;$AX222&amp;$AY222&amp;")"</f>
        <v>035 sfw0.96_sfd+1.80_conc+0.64_prlf+0.26_era+0.19_M-M Spr Scan 0 (F33N11)</v>
      </c>
      <c r="I222" s="13" t="str">
        <f ca="1">IF(MATCH(H222,H$5:H222,0)=(COUNTA(H$5:H222)),"-","Dup")</f>
        <v>-</v>
      </c>
      <c r="J222" s="27" t="str">
        <f t="shared" ca="1" si="377"/>
        <v>-</v>
      </c>
      <c r="K222" s="27" t="str">
        <f t="shared" ca="1" si="377"/>
        <v>-</v>
      </c>
      <c r="L222" s="27" t="str">
        <f t="shared" ca="1" si="439"/>
        <v>-</v>
      </c>
      <c r="M222" s="27" t="str">
        <f t="shared" ca="1" si="439"/>
        <v>-</v>
      </c>
      <c r="N222" s="27" t="str">
        <f t="shared" ca="1" si="439"/>
        <v>-</v>
      </c>
      <c r="O222" s="27" t="b">
        <f t="shared" ca="1" si="439"/>
        <v>1</v>
      </c>
      <c r="P222" s="27" t="b">
        <f t="shared" ca="1" si="439"/>
        <v>1</v>
      </c>
      <c r="Q222" s="27">
        <f t="shared" ca="1" si="432"/>
        <v>0</v>
      </c>
      <c r="R222" s="27">
        <f t="shared" ca="1" si="432"/>
        <v>0</v>
      </c>
      <c r="S222" s="27" t="str">
        <f t="shared" ca="1" si="432"/>
        <v>-</v>
      </c>
      <c r="T222" s="27" t="str">
        <f t="shared" ca="1" si="432"/>
        <v>-</v>
      </c>
      <c r="U222" s="27" t="str">
        <f t="shared" ca="1" si="432"/>
        <v>-</v>
      </c>
      <c r="V222" s="27">
        <f t="shared" ca="1" si="432"/>
        <v>1</v>
      </c>
      <c r="W222" s="27">
        <f t="shared" ca="1" si="432"/>
        <v>1</v>
      </c>
      <c r="X222" s="27" t="str">
        <f t="shared" ca="1" si="432"/>
        <v>-</v>
      </c>
      <c r="Y222" s="27" t="str">
        <f t="shared" ca="1" si="432"/>
        <v>-</v>
      </c>
      <c r="Z222" s="27" t="str">
        <f t="shared" ca="1" si="432"/>
        <v>-</v>
      </c>
      <c r="AA222" s="27" t="str">
        <f t="shared" ca="1" si="432"/>
        <v>-</v>
      </c>
      <c r="AB222" s="27" t="str">
        <f t="shared" ca="1" si="432"/>
        <v>-</v>
      </c>
      <c r="AC222" s="27">
        <f t="shared" ca="1" si="432"/>
        <v>1</v>
      </c>
      <c r="AD222" s="27" t="str">
        <f t="shared" ca="1" si="432"/>
        <v>-</v>
      </c>
      <c r="AE222" s="27" t="str">
        <f t="shared" ca="1" si="447"/>
        <v>-</v>
      </c>
      <c r="AF222" s="27" t="str">
        <f t="shared" ca="1" si="449"/>
        <v>-</v>
      </c>
      <c r="AG222" s="27" t="str">
        <f t="shared" ca="1" si="433"/>
        <v>-</v>
      </c>
      <c r="AH222" s="27" t="str">
        <f t="shared" ca="1" si="433"/>
        <v>-</v>
      </c>
      <c r="AI222" s="27" t="str">
        <f t="shared" ca="1" si="433"/>
        <v>-</v>
      </c>
      <c r="AJ222" s="27" t="str">
        <f t="shared" ca="1" si="433"/>
        <v>-</v>
      </c>
      <c r="AK222" s="27" t="str">
        <f t="shared" ca="1" si="433"/>
        <v>-</v>
      </c>
      <c r="AL222" s="27" t="str">
        <f t="shared" ca="1" si="433"/>
        <v>-</v>
      </c>
      <c r="AM222" s="27" t="str">
        <f t="shared" ca="1" si="433"/>
        <v>-</v>
      </c>
      <c r="AN222" s="27" t="str">
        <f t="shared" ca="1" si="433"/>
        <v>-</v>
      </c>
      <c r="AO222" s="27" t="str">
        <f t="shared" ca="1" si="433"/>
        <v>-</v>
      </c>
      <c r="AP222" s="27" t="str">
        <f t="shared" ca="1" si="433"/>
        <v>-</v>
      </c>
      <c r="AQ222" s="27" t="str">
        <f t="shared" ca="1" si="433"/>
        <v>-</v>
      </c>
      <c r="AR222" s="27" t="str">
        <f t="shared" ca="1" si="433"/>
        <v>-</v>
      </c>
      <c r="AS222" s="27" t="str">
        <f t="shared" ca="1" si="433"/>
        <v>-</v>
      </c>
      <c r="AT222" s="27" t="str">
        <f t="shared" ca="1" si="433"/>
        <v>-</v>
      </c>
      <c r="AU222" s="27" t="str">
        <f t="shared" ca="1" si="433"/>
        <v>-</v>
      </c>
      <c r="AV222" s="27" t="str">
        <f t="shared" ca="1" si="433"/>
        <v>-</v>
      </c>
      <c r="AW222" s="27" t="str">
        <f t="shared" ca="1" si="433"/>
        <v>-</v>
      </c>
      <c r="AX222" s="27">
        <f t="shared" ca="1" si="425"/>
        <v>1</v>
      </c>
      <c r="AY222" s="27">
        <f t="shared" ca="1" si="425"/>
        <v>1</v>
      </c>
      <c r="AZ222" s="27">
        <f t="shared" ca="1" si="425"/>
        <v>0</v>
      </c>
      <c r="BA222" s="27">
        <f t="shared" ca="1" si="434"/>
        <v>1</v>
      </c>
      <c r="BB222" s="27">
        <f t="shared" ca="1" si="434"/>
        <v>-1</v>
      </c>
      <c r="BC222" s="27" t="str">
        <f t="shared" ca="1" si="434"/>
        <v>-</v>
      </c>
      <c r="BD222" s="27" t="str">
        <f t="shared" ca="1" si="434"/>
        <v>-</v>
      </c>
      <c r="BE222" s="27" t="str">
        <f t="shared" ca="1" si="434"/>
        <v>-</v>
      </c>
      <c r="BF222" s="27" t="str">
        <f t="shared" ca="1" si="434"/>
        <v>-</v>
      </c>
      <c r="BG222" s="27" t="str">
        <f t="shared" ca="1" si="434"/>
        <v>-</v>
      </c>
      <c r="BH222" s="27">
        <f t="shared" ca="1" si="448"/>
        <v>0.3</v>
      </c>
      <c r="BI222" s="27">
        <f t="shared" ca="1" si="440"/>
        <v>0.7</v>
      </c>
      <c r="BJ222" s="27">
        <f t="shared" ca="1" si="440"/>
        <v>-0.2</v>
      </c>
      <c r="BK222" s="27">
        <f t="shared" ca="1" si="440"/>
        <v>1.4</v>
      </c>
      <c r="BL222" s="27" t="str">
        <f t="shared" ca="1" si="440"/>
        <v>-</v>
      </c>
      <c r="BM222" s="27" t="str">
        <f t="shared" ca="1" si="440"/>
        <v>-</v>
      </c>
      <c r="BN222" s="27">
        <f t="shared" ca="1" si="441"/>
        <v>0</v>
      </c>
      <c r="BO222" s="27">
        <f t="shared" ca="1" si="441"/>
        <v>0</v>
      </c>
      <c r="BP222" s="27">
        <f t="shared" ca="1" si="441"/>
        <v>0</v>
      </c>
      <c r="BQ222" s="27">
        <f t="shared" ca="1" si="441"/>
        <v>0</v>
      </c>
      <c r="BR222" s="27" t="str">
        <f t="shared" ca="1" si="441"/>
        <v>-</v>
      </c>
      <c r="BS222" s="27" t="str">
        <f t="shared" ca="1" si="441"/>
        <v>-</v>
      </c>
      <c r="BT222" s="27" t="str">
        <f t="shared" ca="1" si="441"/>
        <v>-</v>
      </c>
      <c r="BU222" s="27" t="str">
        <f t="shared" ca="1" si="441"/>
        <v>-</v>
      </c>
      <c r="BV222" s="27" t="str">
        <f t="shared" ca="1" si="441"/>
        <v>-</v>
      </c>
      <c r="BW222" s="27" t="str">
        <f t="shared" ca="1" si="442"/>
        <v>-</v>
      </c>
      <c r="BX222" s="27" t="str">
        <f t="shared" ca="1" si="442"/>
        <v>-</v>
      </c>
      <c r="BY222" s="27" t="str">
        <f t="shared" ca="1" si="442"/>
        <v>-</v>
      </c>
      <c r="BZ222" s="27" t="str">
        <f t="shared" ca="1" si="442"/>
        <v>-</v>
      </c>
      <c r="CA222" s="27">
        <f t="shared" ca="1" si="442"/>
        <v>2</v>
      </c>
      <c r="CB222" s="27" t="str">
        <f t="shared" ca="1" si="442"/>
        <v>-</v>
      </c>
      <c r="CC222" s="27" t="str">
        <f t="shared" ca="1" si="442"/>
        <v>-</v>
      </c>
      <c r="CD222" s="27" t="str">
        <f t="shared" ca="1" si="442"/>
        <v>-</v>
      </c>
      <c r="CE222" s="27" t="str">
        <f t="shared" ca="1" si="442"/>
        <v>-</v>
      </c>
      <c r="CF222" s="27" t="str">
        <f t="shared" ca="1" si="442"/>
        <v>-</v>
      </c>
      <c r="CG222" s="27" t="str">
        <f t="shared" ca="1" si="442"/>
        <v>-</v>
      </c>
      <c r="CH222" s="27">
        <f t="shared" ca="1" si="442"/>
        <v>0</v>
      </c>
      <c r="CI222" s="27" t="str">
        <f t="shared" ca="1" si="443"/>
        <v>-</v>
      </c>
      <c r="CJ222" s="27">
        <f t="shared" ca="1" si="443"/>
        <v>1</v>
      </c>
      <c r="CK222" s="27">
        <f t="shared" ca="1" si="443"/>
        <v>0</v>
      </c>
      <c r="CL222" s="27">
        <f t="shared" ca="1" si="443"/>
        <v>1</v>
      </c>
      <c r="CM222" s="27">
        <f t="shared" ca="1" si="443"/>
        <v>1</v>
      </c>
      <c r="CN222" s="27">
        <f t="shared" ca="1" si="443"/>
        <v>1</v>
      </c>
      <c r="CO222" s="27">
        <f t="shared" ca="1" si="443"/>
        <v>0</v>
      </c>
      <c r="CP222" s="27">
        <f t="shared" ca="1" si="443"/>
        <v>0</v>
      </c>
      <c r="CQ222" s="27">
        <f t="shared" ca="1" si="443"/>
        <v>0</v>
      </c>
      <c r="CR222" s="27">
        <f t="shared" ca="1" si="443"/>
        <v>-0.04</v>
      </c>
      <c r="CS222" s="27">
        <f t="shared" ca="1" si="415"/>
        <v>0.96</v>
      </c>
      <c r="CT222" s="27">
        <f t="shared" ca="1" si="430"/>
        <v>1.8</v>
      </c>
      <c r="CU222" s="27">
        <f t="shared" ca="1" si="444"/>
        <v>0.64</v>
      </c>
      <c r="CV222" s="26">
        <f>CV$13+0.05</f>
        <v>0.26</v>
      </c>
      <c r="CW222" s="27">
        <f t="shared" ca="1" si="445"/>
        <v>0.19</v>
      </c>
      <c r="CX222" s="27">
        <f t="shared" ca="1" si="445"/>
        <v>0</v>
      </c>
      <c r="CY222" s="27">
        <f t="shared" ca="1" si="445"/>
        <v>1</v>
      </c>
      <c r="CZ222" s="27">
        <f t="shared" ca="1" si="445"/>
        <v>0</v>
      </c>
      <c r="DA222" s="27">
        <f t="shared" ca="1" si="431"/>
        <v>0</v>
      </c>
      <c r="DB222" s="27">
        <f t="shared" ca="1" si="431"/>
        <v>0</v>
      </c>
      <c r="DC222" s="27">
        <f t="shared" ca="1" si="435"/>
        <v>0</v>
      </c>
      <c r="DD222" s="27">
        <f t="shared" ca="1" si="435"/>
        <v>0</v>
      </c>
      <c r="DE222" s="27">
        <f t="shared" ca="1" si="435"/>
        <v>0</v>
      </c>
      <c r="DF222" s="27">
        <f t="shared" ca="1" si="435"/>
        <v>0</v>
      </c>
      <c r="DG222" s="27" t="str">
        <f t="shared" ca="1" si="435"/>
        <v>-</v>
      </c>
      <c r="DH222" s="27" t="str">
        <f t="shared" ca="1" si="435"/>
        <v>-</v>
      </c>
      <c r="DI222" s="27" t="str">
        <f t="shared" ca="1" si="435"/>
        <v>-</v>
      </c>
      <c r="DJ222" s="27" t="str">
        <f t="shared" ca="1" si="435"/>
        <v>-</v>
      </c>
      <c r="DK222" s="27" t="str">
        <f t="shared" ca="1" si="435"/>
        <v>-</v>
      </c>
      <c r="DL222" s="27" t="str">
        <f t="shared" ca="1" si="435"/>
        <v>-</v>
      </c>
      <c r="DM222" s="27" t="b">
        <f t="shared" ca="1" si="436"/>
        <v>0</v>
      </c>
      <c r="DN222" s="27" t="b">
        <f t="shared" ca="1" si="436"/>
        <v>0</v>
      </c>
      <c r="DO222" s="27" t="b">
        <f t="shared" ca="1" si="436"/>
        <v>1</v>
      </c>
      <c r="DP222" s="27">
        <f t="shared" ca="1" si="436"/>
        <v>0</v>
      </c>
      <c r="DQ222" s="27" t="str">
        <f t="shared" ca="1" si="436"/>
        <v>-</v>
      </c>
      <c r="DR222" s="27" t="b">
        <f t="shared" ca="1" si="436"/>
        <v>1</v>
      </c>
      <c r="DS222" s="27" t="str">
        <f t="shared" ca="1" si="436"/>
        <v>-</v>
      </c>
      <c r="DT222" s="27" t="str">
        <f t="shared" ca="1" si="436"/>
        <v>-</v>
      </c>
      <c r="DU222" s="27" t="str">
        <f t="shared" ca="1" si="436"/>
        <v>-</v>
      </c>
      <c r="DV222" s="27" t="b">
        <f t="shared" ca="1" si="437"/>
        <v>1</v>
      </c>
      <c r="DW222" s="27" t="str">
        <f t="shared" ca="1" si="437"/>
        <v>-</v>
      </c>
      <c r="DX222" s="27">
        <f t="shared" ca="1" si="437"/>
        <v>0</v>
      </c>
      <c r="DY222" s="27">
        <f t="shared" ca="1" si="437"/>
        <v>1</v>
      </c>
      <c r="DZ222" s="27">
        <f t="shared" ca="1" si="437"/>
        <v>0.5</v>
      </c>
      <c r="EA222" s="27">
        <f t="shared" ca="1" si="437"/>
        <v>500</v>
      </c>
      <c r="EB222" s="27">
        <f t="shared" ca="1" si="437"/>
        <v>500</v>
      </c>
      <c r="EC222" s="27">
        <f t="shared" ca="1" si="437"/>
        <v>1</v>
      </c>
      <c r="ED222" s="27">
        <f t="shared" ca="1" si="437"/>
        <v>0</v>
      </c>
      <c r="EE222" s="27">
        <f t="shared" ca="1" si="437"/>
        <v>1</v>
      </c>
      <c r="EF222" s="27">
        <f t="shared" ca="1" si="437"/>
        <v>1</v>
      </c>
      <c r="EG222" s="27">
        <f t="shared" ca="1" si="438"/>
        <v>0</v>
      </c>
      <c r="EH222" s="27" t="str">
        <f t="shared" ca="1" si="438"/>
        <v>-</v>
      </c>
      <c r="EI222" s="27" t="str">
        <f t="shared" ca="1" si="438"/>
        <v>-</v>
      </c>
      <c r="EJ222" s="27" t="str">
        <f t="shared" ca="1" si="438"/>
        <v>-</v>
      </c>
      <c r="EK222" s="27" t="str">
        <f t="shared" ca="1" si="438"/>
        <v>-</v>
      </c>
      <c r="EL222" s="27">
        <f t="shared" ca="1" si="438"/>
        <v>1</v>
      </c>
      <c r="EM222" s="27">
        <f t="shared" ca="1" si="438"/>
        <v>1</v>
      </c>
      <c r="EN222" s="27">
        <f t="shared" ca="1" si="438"/>
        <v>1</v>
      </c>
      <c r="EO222" s="27">
        <f t="shared" ca="1" si="438"/>
        <v>0</v>
      </c>
      <c r="EP222" s="27" t="str">
        <f t="shared" ca="1" si="438"/>
        <v>-</v>
      </c>
      <c r="EQ222" s="27" t="str">
        <f t="shared" ca="1" si="438"/>
        <v>-</v>
      </c>
      <c r="ER222" s="27">
        <f t="shared" ca="1" si="438"/>
        <v>0</v>
      </c>
      <c r="ES222" s="27">
        <f t="shared" ca="1" si="438"/>
        <v>0</v>
      </c>
      <c r="ET222" s="34">
        <v>0</v>
      </c>
    </row>
    <row r="223" spans="1:150" outlineLevel="3">
      <c r="A223" s="31">
        <f t="shared" si="376"/>
        <v>218</v>
      </c>
      <c r="B223" s="37">
        <f t="shared" ca="1" si="450"/>
        <v>182</v>
      </c>
      <c r="C223">
        <f t="shared" ca="1" si="446"/>
        <v>31</v>
      </c>
      <c r="D223" t="b">
        <v>1</v>
      </c>
      <c r="E223" t="b">
        <v>0</v>
      </c>
      <c r="F223" t="b">
        <v>1</v>
      </c>
      <c r="H223" s="3" t="str">
        <f ca="1">TEXT(IFERROR(VALUE(LEFT(OFFSET(H223,-1,0),3)),0)+1,"000")&amp;" sfw"&amp;TEXT($CS223,"0.00")&amp;"_sfd"&amp;TEXT($CT223,"+0.00;-0.00;00000;@")&amp;"_conc"&amp;TEXT($CU223,"+0.00;-0.00;00000;----")&amp;"_prlf"&amp;TEXT($CV223,"+0.00;-0.00;00000;----")&amp;"_era"&amp;TEXT($CW223,"+0.00;-0.00;00000;@")&amp;IF($CA223&lt;3,"_M-M","_Mat")&amp;IF($CF223=TRUE,"&amp;BBT","")&amp;IF($DX223&lt;&gt;0,"-mate EL","")&amp;IF($DM223," Aut","")&amp;IF($DN223," Win","")&amp;IF($DO223," Spr","")&amp;" Scan "&amp;$DP223&amp;" (F"&amp;3+IFERROR(1*$AP223,0)&amp;3+IFERROR(1*$AS223,0)&amp;"N"&amp;$AX223&amp;$AY223&amp;")"</f>
        <v>036 sfw0.96_sfd+1.80_conc+0.64_prlf+0.16_era+0.19_M-M Spr Scan 0 (F33N11)</v>
      </c>
      <c r="I223" s="13" t="str">
        <f ca="1">IF(MATCH(H223,H$5:H223,0)=(COUNTA(H$5:H223)),"-","Dup")</f>
        <v>-</v>
      </c>
      <c r="J223" s="27" t="str">
        <f t="shared" ca="1" si="377"/>
        <v>-</v>
      </c>
      <c r="K223" s="27" t="str">
        <f t="shared" ca="1" si="377"/>
        <v>-</v>
      </c>
      <c r="L223" s="27" t="str">
        <f t="shared" ca="1" si="439"/>
        <v>-</v>
      </c>
      <c r="M223" s="27" t="str">
        <f t="shared" ca="1" si="439"/>
        <v>-</v>
      </c>
      <c r="N223" s="27" t="str">
        <f t="shared" ca="1" si="439"/>
        <v>-</v>
      </c>
      <c r="O223" s="27" t="b">
        <f t="shared" ca="1" si="439"/>
        <v>1</v>
      </c>
      <c r="P223" s="27" t="b">
        <f t="shared" ca="1" si="439"/>
        <v>1</v>
      </c>
      <c r="Q223" s="27">
        <f t="shared" ca="1" si="432"/>
        <v>0</v>
      </c>
      <c r="R223" s="27">
        <f t="shared" ca="1" si="432"/>
        <v>0</v>
      </c>
      <c r="S223" s="27" t="str">
        <f t="shared" ca="1" si="432"/>
        <v>-</v>
      </c>
      <c r="T223" s="27" t="str">
        <f t="shared" ca="1" si="432"/>
        <v>-</v>
      </c>
      <c r="U223" s="27" t="str">
        <f t="shared" ca="1" si="432"/>
        <v>-</v>
      </c>
      <c r="V223" s="27">
        <f t="shared" ca="1" si="432"/>
        <v>1</v>
      </c>
      <c r="W223" s="27">
        <f t="shared" ca="1" si="432"/>
        <v>1</v>
      </c>
      <c r="X223" s="27" t="str">
        <f t="shared" ca="1" si="432"/>
        <v>-</v>
      </c>
      <c r="Y223" s="27" t="str">
        <f t="shared" ca="1" si="432"/>
        <v>-</v>
      </c>
      <c r="Z223" s="27" t="str">
        <f t="shared" ca="1" si="432"/>
        <v>-</v>
      </c>
      <c r="AA223" s="27" t="str">
        <f t="shared" ca="1" si="432"/>
        <v>-</v>
      </c>
      <c r="AB223" s="27" t="str">
        <f t="shared" ca="1" si="432"/>
        <v>-</v>
      </c>
      <c r="AC223" s="27">
        <f t="shared" ca="1" si="432"/>
        <v>1</v>
      </c>
      <c r="AD223" s="27" t="str">
        <f t="shared" ca="1" si="432"/>
        <v>-</v>
      </c>
      <c r="AE223" s="27" t="str">
        <f t="shared" ca="1" si="447"/>
        <v>-</v>
      </c>
      <c r="AF223" s="27" t="str">
        <f t="shared" ca="1" si="449"/>
        <v>-</v>
      </c>
      <c r="AG223" s="27" t="str">
        <f t="shared" ca="1" si="433"/>
        <v>-</v>
      </c>
      <c r="AH223" s="27" t="str">
        <f t="shared" ca="1" si="433"/>
        <v>-</v>
      </c>
      <c r="AI223" s="27" t="str">
        <f t="shared" ca="1" si="433"/>
        <v>-</v>
      </c>
      <c r="AJ223" s="27" t="str">
        <f t="shared" ca="1" si="433"/>
        <v>-</v>
      </c>
      <c r="AK223" s="27" t="str">
        <f t="shared" ca="1" si="433"/>
        <v>-</v>
      </c>
      <c r="AL223" s="27" t="str">
        <f t="shared" ca="1" si="433"/>
        <v>-</v>
      </c>
      <c r="AM223" s="27" t="str">
        <f t="shared" ca="1" si="433"/>
        <v>-</v>
      </c>
      <c r="AN223" s="27" t="str">
        <f t="shared" ca="1" si="433"/>
        <v>-</v>
      </c>
      <c r="AO223" s="27" t="str">
        <f t="shared" ca="1" si="433"/>
        <v>-</v>
      </c>
      <c r="AP223" s="27" t="str">
        <f t="shared" ca="1" si="433"/>
        <v>-</v>
      </c>
      <c r="AQ223" s="27" t="str">
        <f t="shared" ca="1" si="433"/>
        <v>-</v>
      </c>
      <c r="AR223" s="27" t="str">
        <f t="shared" ca="1" si="433"/>
        <v>-</v>
      </c>
      <c r="AS223" s="27" t="str">
        <f t="shared" ca="1" si="433"/>
        <v>-</v>
      </c>
      <c r="AT223" s="27" t="str">
        <f t="shared" ca="1" si="433"/>
        <v>-</v>
      </c>
      <c r="AU223" s="27" t="str">
        <f t="shared" ca="1" si="433"/>
        <v>-</v>
      </c>
      <c r="AV223" s="27" t="str">
        <f t="shared" ca="1" si="433"/>
        <v>-</v>
      </c>
      <c r="AW223" s="27" t="str">
        <f t="shared" ca="1" si="433"/>
        <v>-</v>
      </c>
      <c r="AX223" s="27">
        <f t="shared" ca="1" si="425"/>
        <v>1</v>
      </c>
      <c r="AY223" s="27">
        <f t="shared" ca="1" si="425"/>
        <v>1</v>
      </c>
      <c r="AZ223" s="27">
        <f t="shared" ca="1" si="425"/>
        <v>0</v>
      </c>
      <c r="BA223" s="27">
        <f t="shared" ca="1" si="434"/>
        <v>1</v>
      </c>
      <c r="BB223" s="27">
        <f t="shared" ca="1" si="434"/>
        <v>-1</v>
      </c>
      <c r="BC223" s="27" t="str">
        <f t="shared" ca="1" si="434"/>
        <v>-</v>
      </c>
      <c r="BD223" s="27" t="str">
        <f t="shared" ca="1" si="434"/>
        <v>-</v>
      </c>
      <c r="BE223" s="27" t="str">
        <f t="shared" ca="1" si="434"/>
        <v>-</v>
      </c>
      <c r="BF223" s="27" t="str">
        <f t="shared" ca="1" si="434"/>
        <v>-</v>
      </c>
      <c r="BG223" s="27" t="str">
        <f t="shared" ca="1" si="434"/>
        <v>-</v>
      </c>
      <c r="BH223" s="27">
        <f t="shared" ca="1" si="448"/>
        <v>0.3</v>
      </c>
      <c r="BI223" s="27">
        <f t="shared" ca="1" si="440"/>
        <v>0.7</v>
      </c>
      <c r="BJ223" s="27">
        <f t="shared" ca="1" si="440"/>
        <v>-0.2</v>
      </c>
      <c r="BK223" s="27">
        <f t="shared" ca="1" si="440"/>
        <v>1.4</v>
      </c>
      <c r="BL223" s="27" t="str">
        <f t="shared" ca="1" si="440"/>
        <v>-</v>
      </c>
      <c r="BM223" s="27" t="str">
        <f t="shared" ca="1" si="440"/>
        <v>-</v>
      </c>
      <c r="BN223" s="27">
        <f t="shared" ca="1" si="441"/>
        <v>0</v>
      </c>
      <c r="BO223" s="27">
        <f t="shared" ca="1" si="441"/>
        <v>0</v>
      </c>
      <c r="BP223" s="27">
        <f t="shared" ca="1" si="441"/>
        <v>0</v>
      </c>
      <c r="BQ223" s="27">
        <f t="shared" ca="1" si="441"/>
        <v>0</v>
      </c>
      <c r="BR223" s="27" t="str">
        <f t="shared" ca="1" si="441"/>
        <v>-</v>
      </c>
      <c r="BS223" s="27" t="str">
        <f t="shared" ca="1" si="441"/>
        <v>-</v>
      </c>
      <c r="BT223" s="27" t="str">
        <f t="shared" ca="1" si="441"/>
        <v>-</v>
      </c>
      <c r="BU223" s="27" t="str">
        <f t="shared" ca="1" si="441"/>
        <v>-</v>
      </c>
      <c r="BV223" s="27" t="str">
        <f t="shared" ca="1" si="441"/>
        <v>-</v>
      </c>
      <c r="BW223" s="27" t="str">
        <f t="shared" ca="1" si="442"/>
        <v>-</v>
      </c>
      <c r="BX223" s="27" t="str">
        <f t="shared" ca="1" si="442"/>
        <v>-</v>
      </c>
      <c r="BY223" s="27" t="str">
        <f t="shared" ca="1" si="442"/>
        <v>-</v>
      </c>
      <c r="BZ223" s="27" t="str">
        <f t="shared" ca="1" si="442"/>
        <v>-</v>
      </c>
      <c r="CA223" s="27">
        <f t="shared" ca="1" si="442"/>
        <v>2</v>
      </c>
      <c r="CB223" s="27" t="str">
        <f t="shared" ca="1" si="442"/>
        <v>-</v>
      </c>
      <c r="CC223" s="27" t="str">
        <f t="shared" ca="1" si="442"/>
        <v>-</v>
      </c>
      <c r="CD223" s="27" t="str">
        <f t="shared" ca="1" si="442"/>
        <v>-</v>
      </c>
      <c r="CE223" s="27" t="str">
        <f t="shared" ca="1" si="442"/>
        <v>-</v>
      </c>
      <c r="CF223" s="27" t="str">
        <f t="shared" ca="1" si="442"/>
        <v>-</v>
      </c>
      <c r="CG223" s="27" t="str">
        <f t="shared" ca="1" si="442"/>
        <v>-</v>
      </c>
      <c r="CH223" s="27">
        <f t="shared" ca="1" si="442"/>
        <v>0</v>
      </c>
      <c r="CI223" s="27" t="str">
        <f t="shared" ca="1" si="443"/>
        <v>-</v>
      </c>
      <c r="CJ223" s="27">
        <f t="shared" ca="1" si="443"/>
        <v>1</v>
      </c>
      <c r="CK223" s="27">
        <f t="shared" ca="1" si="443"/>
        <v>0</v>
      </c>
      <c r="CL223" s="27">
        <f t="shared" ca="1" si="443"/>
        <v>1</v>
      </c>
      <c r="CM223" s="27">
        <f t="shared" ca="1" si="443"/>
        <v>1</v>
      </c>
      <c r="CN223" s="27">
        <f t="shared" ca="1" si="443"/>
        <v>1</v>
      </c>
      <c r="CO223" s="27">
        <f t="shared" ca="1" si="443"/>
        <v>0</v>
      </c>
      <c r="CP223" s="27">
        <f t="shared" ca="1" si="443"/>
        <v>0</v>
      </c>
      <c r="CQ223" s="27">
        <f t="shared" ca="1" si="443"/>
        <v>0</v>
      </c>
      <c r="CR223" s="27">
        <f t="shared" ca="1" si="443"/>
        <v>-0.04</v>
      </c>
      <c r="CS223" s="27">
        <f t="shared" ca="1" si="415"/>
        <v>0.96</v>
      </c>
      <c r="CT223" s="27">
        <f t="shared" ca="1" si="430"/>
        <v>1.8</v>
      </c>
      <c r="CU223" s="27">
        <f t="shared" ca="1" si="444"/>
        <v>0.64</v>
      </c>
      <c r="CV223" s="26">
        <f>CV$13-0.05</f>
        <v>0.15999999999999998</v>
      </c>
      <c r="CW223" s="27">
        <f t="shared" ca="1" si="445"/>
        <v>0.19</v>
      </c>
      <c r="CX223" s="27">
        <f t="shared" ca="1" si="445"/>
        <v>0</v>
      </c>
      <c r="CY223" s="27">
        <f t="shared" ca="1" si="445"/>
        <v>1</v>
      </c>
      <c r="CZ223" s="27">
        <f t="shared" ca="1" si="445"/>
        <v>0</v>
      </c>
      <c r="DA223" s="27">
        <f t="shared" ca="1" si="431"/>
        <v>0</v>
      </c>
      <c r="DB223" s="27">
        <f t="shared" ca="1" si="431"/>
        <v>0</v>
      </c>
      <c r="DC223" s="27">
        <f t="shared" ca="1" si="435"/>
        <v>0</v>
      </c>
      <c r="DD223" s="27">
        <f t="shared" ca="1" si="435"/>
        <v>0</v>
      </c>
      <c r="DE223" s="27">
        <f t="shared" ca="1" si="435"/>
        <v>0</v>
      </c>
      <c r="DF223" s="27">
        <f t="shared" ca="1" si="435"/>
        <v>0</v>
      </c>
      <c r="DG223" s="27" t="str">
        <f t="shared" ca="1" si="435"/>
        <v>-</v>
      </c>
      <c r="DH223" s="27" t="str">
        <f t="shared" ca="1" si="435"/>
        <v>-</v>
      </c>
      <c r="DI223" s="27" t="str">
        <f t="shared" ca="1" si="435"/>
        <v>-</v>
      </c>
      <c r="DJ223" s="27" t="str">
        <f t="shared" ca="1" si="435"/>
        <v>-</v>
      </c>
      <c r="DK223" s="27" t="str">
        <f t="shared" ca="1" si="435"/>
        <v>-</v>
      </c>
      <c r="DL223" s="27" t="str">
        <f t="shared" ca="1" si="435"/>
        <v>-</v>
      </c>
      <c r="DM223" s="27" t="b">
        <f t="shared" ca="1" si="436"/>
        <v>0</v>
      </c>
      <c r="DN223" s="27" t="b">
        <f t="shared" ca="1" si="436"/>
        <v>0</v>
      </c>
      <c r="DO223" s="27" t="b">
        <f t="shared" ca="1" si="436"/>
        <v>1</v>
      </c>
      <c r="DP223" s="27">
        <f t="shared" ca="1" si="436"/>
        <v>0</v>
      </c>
      <c r="DQ223" s="27" t="str">
        <f t="shared" ca="1" si="436"/>
        <v>-</v>
      </c>
      <c r="DR223" s="27" t="b">
        <f t="shared" ca="1" si="436"/>
        <v>1</v>
      </c>
      <c r="DS223" s="27" t="str">
        <f t="shared" ca="1" si="436"/>
        <v>-</v>
      </c>
      <c r="DT223" s="27" t="str">
        <f t="shared" ca="1" si="436"/>
        <v>-</v>
      </c>
      <c r="DU223" s="27" t="str">
        <f t="shared" ca="1" si="436"/>
        <v>-</v>
      </c>
      <c r="DV223" s="27" t="b">
        <f t="shared" ca="1" si="437"/>
        <v>1</v>
      </c>
      <c r="DW223" s="27" t="str">
        <f t="shared" ca="1" si="437"/>
        <v>-</v>
      </c>
      <c r="DX223" s="27">
        <f t="shared" ca="1" si="437"/>
        <v>0</v>
      </c>
      <c r="DY223" s="27">
        <f t="shared" ca="1" si="437"/>
        <v>1</v>
      </c>
      <c r="DZ223" s="27">
        <f t="shared" ca="1" si="437"/>
        <v>0.5</v>
      </c>
      <c r="EA223" s="27">
        <f t="shared" ca="1" si="437"/>
        <v>500</v>
      </c>
      <c r="EB223" s="27">
        <f t="shared" ca="1" si="437"/>
        <v>500</v>
      </c>
      <c r="EC223" s="27">
        <f t="shared" ca="1" si="437"/>
        <v>1</v>
      </c>
      <c r="ED223" s="27">
        <f t="shared" ca="1" si="437"/>
        <v>0</v>
      </c>
      <c r="EE223" s="27">
        <f t="shared" ca="1" si="437"/>
        <v>1</v>
      </c>
      <c r="EF223" s="27">
        <f t="shared" ca="1" si="437"/>
        <v>1</v>
      </c>
      <c r="EG223" s="27">
        <f t="shared" ca="1" si="438"/>
        <v>0</v>
      </c>
      <c r="EH223" s="27" t="str">
        <f t="shared" ca="1" si="438"/>
        <v>-</v>
      </c>
      <c r="EI223" s="27" t="str">
        <f t="shared" ca="1" si="438"/>
        <v>-</v>
      </c>
      <c r="EJ223" s="27" t="str">
        <f t="shared" ca="1" si="438"/>
        <v>-</v>
      </c>
      <c r="EK223" s="27" t="str">
        <f t="shared" ca="1" si="438"/>
        <v>-</v>
      </c>
      <c r="EL223" s="27">
        <f t="shared" ca="1" si="438"/>
        <v>1</v>
      </c>
      <c r="EM223" s="27">
        <f t="shared" ca="1" si="438"/>
        <v>1</v>
      </c>
      <c r="EN223" s="27">
        <f t="shared" ca="1" si="438"/>
        <v>1</v>
      </c>
      <c r="EO223" s="27">
        <f t="shared" ca="1" si="438"/>
        <v>0</v>
      </c>
      <c r="EP223" s="27" t="str">
        <f t="shared" ca="1" si="438"/>
        <v>-</v>
      </c>
      <c r="EQ223" s="27" t="str">
        <f t="shared" ca="1" si="438"/>
        <v>-</v>
      </c>
      <c r="ER223" s="27">
        <f t="shared" ca="1" si="438"/>
        <v>0</v>
      </c>
      <c r="ES223" s="27">
        <f t="shared" ca="1" si="438"/>
        <v>0</v>
      </c>
      <c r="ET223" s="34">
        <v>0</v>
      </c>
    </row>
    <row r="224" spans="1:150" outlineLevel="3">
      <c r="A224" s="31">
        <f t="shared" si="376"/>
        <v>219</v>
      </c>
      <c r="B224" s="37">
        <f t="shared" ca="1" si="450"/>
        <v>182</v>
      </c>
      <c r="C224">
        <f t="shared" ca="1" si="446"/>
        <v>31</v>
      </c>
      <c r="D224" t="b">
        <v>1</v>
      </c>
      <c r="E224" t="b">
        <v>0</v>
      </c>
      <c r="F224" t="b">
        <v>1</v>
      </c>
      <c r="H224" s="3" t="str">
        <f ca="1">TEXT(IFERROR(VALUE(LEFT(OFFSET(H224,-1,0),3)),0)+1,"000")&amp;" sfw"&amp;TEXT($CS224,"0.00")&amp;"_sfd"&amp;TEXT($CT224,"+0.00;-0.00;00000;@")&amp;"_conc"&amp;TEXT($CU224,"+0.00;-0.00;00000;----")&amp;"_prlf"&amp;TEXT($CV224,"+0.00;-0.00;00000;----")&amp;"_era"&amp;TEXT($CW224,"+0.00;-0.00;00000;@")&amp;IF($CA224&lt;3,"_M-M","_Mat")&amp;IF($CF224=TRUE,"&amp;BBT","")&amp;IF($DX224&lt;&gt;0,"-mate EL","")&amp;IF($DM224," Aut","")&amp;IF($DN224," Win","")&amp;IF($DO224," Spr","")&amp;" Scan "&amp;$DP224&amp;" (F"&amp;3+IFERROR(1*$AP224,0)&amp;3+IFERROR(1*$AS224,0)&amp;"N"&amp;$AX224&amp;$AY224&amp;")"</f>
        <v>037 sfw0.96_sfd+1.80_conc+0.64_prlf+0.11_era+0.19_M-M Spr Scan 0 (F33N11)</v>
      </c>
      <c r="I224" s="13" t="str">
        <f ca="1">IF(MATCH(H224,H$5:H224,0)=(COUNTA(H$5:H224)),"-","Dup")</f>
        <v>-</v>
      </c>
      <c r="J224" s="27" t="str">
        <f t="shared" ca="1" si="377"/>
        <v>-</v>
      </c>
      <c r="K224" s="27" t="str">
        <f t="shared" ca="1" si="377"/>
        <v>-</v>
      </c>
      <c r="L224" s="27" t="str">
        <f t="shared" ca="1" si="439"/>
        <v>-</v>
      </c>
      <c r="M224" s="27" t="str">
        <f t="shared" ca="1" si="439"/>
        <v>-</v>
      </c>
      <c r="N224" s="27" t="str">
        <f t="shared" ca="1" si="439"/>
        <v>-</v>
      </c>
      <c r="O224" s="27" t="b">
        <f t="shared" ca="1" si="439"/>
        <v>1</v>
      </c>
      <c r="P224" s="27" t="b">
        <f t="shared" ca="1" si="439"/>
        <v>1</v>
      </c>
      <c r="Q224" s="27">
        <f t="shared" ca="1" si="432"/>
        <v>0</v>
      </c>
      <c r="R224" s="27">
        <f t="shared" ca="1" si="432"/>
        <v>0</v>
      </c>
      <c r="S224" s="27" t="str">
        <f t="shared" ca="1" si="432"/>
        <v>-</v>
      </c>
      <c r="T224" s="27" t="str">
        <f t="shared" ca="1" si="432"/>
        <v>-</v>
      </c>
      <c r="U224" s="27" t="str">
        <f t="shared" ca="1" si="432"/>
        <v>-</v>
      </c>
      <c r="V224" s="27">
        <f t="shared" ca="1" si="432"/>
        <v>1</v>
      </c>
      <c r="W224" s="27">
        <f t="shared" ca="1" si="432"/>
        <v>1</v>
      </c>
      <c r="X224" s="27" t="str">
        <f t="shared" ca="1" si="432"/>
        <v>-</v>
      </c>
      <c r="Y224" s="27" t="str">
        <f t="shared" ca="1" si="432"/>
        <v>-</v>
      </c>
      <c r="Z224" s="27" t="str">
        <f t="shared" ca="1" si="432"/>
        <v>-</v>
      </c>
      <c r="AA224" s="27" t="str">
        <f t="shared" ca="1" si="432"/>
        <v>-</v>
      </c>
      <c r="AB224" s="27" t="str">
        <f t="shared" ca="1" si="432"/>
        <v>-</v>
      </c>
      <c r="AC224" s="27">
        <f t="shared" ca="1" si="432"/>
        <v>1</v>
      </c>
      <c r="AD224" s="27" t="str">
        <f t="shared" ca="1" si="432"/>
        <v>-</v>
      </c>
      <c r="AE224" s="27" t="str">
        <f t="shared" ca="1" si="447"/>
        <v>-</v>
      </c>
      <c r="AF224" s="27" t="str">
        <f t="shared" ca="1" si="449"/>
        <v>-</v>
      </c>
      <c r="AG224" s="27" t="str">
        <f t="shared" ca="1" si="433"/>
        <v>-</v>
      </c>
      <c r="AH224" s="27" t="str">
        <f t="shared" ca="1" si="433"/>
        <v>-</v>
      </c>
      <c r="AI224" s="27" t="str">
        <f t="shared" ca="1" si="433"/>
        <v>-</v>
      </c>
      <c r="AJ224" s="27" t="str">
        <f t="shared" ca="1" si="433"/>
        <v>-</v>
      </c>
      <c r="AK224" s="27" t="str">
        <f t="shared" ca="1" si="433"/>
        <v>-</v>
      </c>
      <c r="AL224" s="27" t="str">
        <f t="shared" ca="1" si="433"/>
        <v>-</v>
      </c>
      <c r="AM224" s="27" t="str">
        <f t="shared" ca="1" si="433"/>
        <v>-</v>
      </c>
      <c r="AN224" s="27" t="str">
        <f t="shared" ca="1" si="433"/>
        <v>-</v>
      </c>
      <c r="AO224" s="27" t="str">
        <f t="shared" ca="1" si="433"/>
        <v>-</v>
      </c>
      <c r="AP224" s="27" t="str">
        <f t="shared" ca="1" si="433"/>
        <v>-</v>
      </c>
      <c r="AQ224" s="27" t="str">
        <f t="shared" ca="1" si="433"/>
        <v>-</v>
      </c>
      <c r="AR224" s="27" t="str">
        <f t="shared" ca="1" si="433"/>
        <v>-</v>
      </c>
      <c r="AS224" s="27" t="str">
        <f t="shared" ca="1" si="433"/>
        <v>-</v>
      </c>
      <c r="AT224" s="27" t="str">
        <f t="shared" ca="1" si="433"/>
        <v>-</v>
      </c>
      <c r="AU224" s="27" t="str">
        <f t="shared" ca="1" si="433"/>
        <v>-</v>
      </c>
      <c r="AV224" s="27" t="str">
        <f t="shared" ca="1" si="433"/>
        <v>-</v>
      </c>
      <c r="AW224" s="27" t="str">
        <f t="shared" ca="1" si="433"/>
        <v>-</v>
      </c>
      <c r="AX224" s="27">
        <f t="shared" ca="1" si="425"/>
        <v>1</v>
      </c>
      <c r="AY224" s="27">
        <f t="shared" ca="1" si="425"/>
        <v>1</v>
      </c>
      <c r="AZ224" s="27">
        <f t="shared" ca="1" si="425"/>
        <v>0</v>
      </c>
      <c r="BA224" s="27">
        <f t="shared" ca="1" si="434"/>
        <v>1</v>
      </c>
      <c r="BB224" s="27">
        <f t="shared" ca="1" si="434"/>
        <v>-1</v>
      </c>
      <c r="BC224" s="27" t="str">
        <f t="shared" ca="1" si="434"/>
        <v>-</v>
      </c>
      <c r="BD224" s="27" t="str">
        <f t="shared" ca="1" si="434"/>
        <v>-</v>
      </c>
      <c r="BE224" s="27" t="str">
        <f t="shared" ca="1" si="434"/>
        <v>-</v>
      </c>
      <c r="BF224" s="27" t="str">
        <f t="shared" ca="1" si="434"/>
        <v>-</v>
      </c>
      <c r="BG224" s="27" t="str">
        <f t="shared" ca="1" si="434"/>
        <v>-</v>
      </c>
      <c r="BH224" s="27">
        <f t="shared" ca="1" si="448"/>
        <v>0.3</v>
      </c>
      <c r="BI224" s="27">
        <f t="shared" ca="1" si="440"/>
        <v>0.7</v>
      </c>
      <c r="BJ224" s="27">
        <f t="shared" ca="1" si="440"/>
        <v>-0.2</v>
      </c>
      <c r="BK224" s="27">
        <f t="shared" ca="1" si="440"/>
        <v>1.4</v>
      </c>
      <c r="BL224" s="27" t="str">
        <f t="shared" ca="1" si="440"/>
        <v>-</v>
      </c>
      <c r="BM224" s="27" t="str">
        <f t="shared" ca="1" si="440"/>
        <v>-</v>
      </c>
      <c r="BN224" s="27">
        <f t="shared" ca="1" si="441"/>
        <v>0</v>
      </c>
      <c r="BO224" s="27">
        <f t="shared" ca="1" si="441"/>
        <v>0</v>
      </c>
      <c r="BP224" s="27">
        <f t="shared" ca="1" si="441"/>
        <v>0</v>
      </c>
      <c r="BQ224" s="27">
        <f t="shared" ca="1" si="441"/>
        <v>0</v>
      </c>
      <c r="BR224" s="27" t="str">
        <f t="shared" ca="1" si="441"/>
        <v>-</v>
      </c>
      <c r="BS224" s="27" t="str">
        <f t="shared" ca="1" si="441"/>
        <v>-</v>
      </c>
      <c r="BT224" s="27" t="str">
        <f t="shared" ca="1" si="441"/>
        <v>-</v>
      </c>
      <c r="BU224" s="27" t="str">
        <f t="shared" ca="1" si="441"/>
        <v>-</v>
      </c>
      <c r="BV224" s="27" t="str">
        <f t="shared" ca="1" si="441"/>
        <v>-</v>
      </c>
      <c r="BW224" s="27" t="str">
        <f t="shared" ca="1" si="442"/>
        <v>-</v>
      </c>
      <c r="BX224" s="27" t="str">
        <f t="shared" ca="1" si="442"/>
        <v>-</v>
      </c>
      <c r="BY224" s="27" t="str">
        <f t="shared" ca="1" si="442"/>
        <v>-</v>
      </c>
      <c r="BZ224" s="27" t="str">
        <f t="shared" ca="1" si="442"/>
        <v>-</v>
      </c>
      <c r="CA224" s="27">
        <f t="shared" ca="1" si="442"/>
        <v>2</v>
      </c>
      <c r="CB224" s="27" t="str">
        <f t="shared" ca="1" si="442"/>
        <v>-</v>
      </c>
      <c r="CC224" s="27" t="str">
        <f t="shared" ca="1" si="442"/>
        <v>-</v>
      </c>
      <c r="CD224" s="27" t="str">
        <f t="shared" ca="1" si="442"/>
        <v>-</v>
      </c>
      <c r="CE224" s="27" t="str">
        <f t="shared" ca="1" si="442"/>
        <v>-</v>
      </c>
      <c r="CF224" s="27" t="str">
        <f t="shared" ca="1" si="442"/>
        <v>-</v>
      </c>
      <c r="CG224" s="27" t="str">
        <f t="shared" ca="1" si="442"/>
        <v>-</v>
      </c>
      <c r="CH224" s="27">
        <f t="shared" ca="1" si="442"/>
        <v>0</v>
      </c>
      <c r="CI224" s="27" t="str">
        <f t="shared" ca="1" si="443"/>
        <v>-</v>
      </c>
      <c r="CJ224" s="27">
        <f t="shared" ca="1" si="443"/>
        <v>1</v>
      </c>
      <c r="CK224" s="27">
        <f t="shared" ca="1" si="443"/>
        <v>0</v>
      </c>
      <c r="CL224" s="27">
        <f t="shared" ca="1" si="443"/>
        <v>1</v>
      </c>
      <c r="CM224" s="27">
        <f t="shared" ca="1" si="443"/>
        <v>1</v>
      </c>
      <c r="CN224" s="27">
        <f t="shared" ca="1" si="443"/>
        <v>1</v>
      </c>
      <c r="CO224" s="27">
        <f t="shared" ca="1" si="443"/>
        <v>0</v>
      </c>
      <c r="CP224" s="27">
        <f t="shared" ca="1" si="443"/>
        <v>0</v>
      </c>
      <c r="CQ224" s="27">
        <f t="shared" ca="1" si="443"/>
        <v>0</v>
      </c>
      <c r="CR224" s="27">
        <f t="shared" ca="1" si="443"/>
        <v>-0.04</v>
      </c>
      <c r="CS224" s="27">
        <f t="shared" ca="1" si="415"/>
        <v>0.96</v>
      </c>
      <c r="CT224" s="27">
        <f t="shared" ca="1" si="430"/>
        <v>1.8</v>
      </c>
      <c r="CU224" s="27">
        <f t="shared" ca="1" si="444"/>
        <v>0.64</v>
      </c>
      <c r="CV224" s="26">
        <f>CV$13-0.1</f>
        <v>0.10999999999999999</v>
      </c>
      <c r="CW224" s="27">
        <f t="shared" ca="1" si="445"/>
        <v>0.19</v>
      </c>
      <c r="CX224" s="27">
        <f t="shared" ca="1" si="445"/>
        <v>0</v>
      </c>
      <c r="CY224" s="27">
        <f t="shared" ca="1" si="445"/>
        <v>1</v>
      </c>
      <c r="CZ224" s="27">
        <f t="shared" ca="1" si="445"/>
        <v>0</v>
      </c>
      <c r="DA224" s="27">
        <f t="shared" ca="1" si="445"/>
        <v>0</v>
      </c>
      <c r="DB224" s="27">
        <f t="shared" ca="1" si="445"/>
        <v>0</v>
      </c>
      <c r="DC224" s="27">
        <f t="shared" ca="1" si="435"/>
        <v>0</v>
      </c>
      <c r="DD224" s="27">
        <f t="shared" ca="1" si="435"/>
        <v>0</v>
      </c>
      <c r="DE224" s="27">
        <f t="shared" ca="1" si="435"/>
        <v>0</v>
      </c>
      <c r="DF224" s="27">
        <f t="shared" ca="1" si="435"/>
        <v>0</v>
      </c>
      <c r="DG224" s="27" t="str">
        <f t="shared" ca="1" si="435"/>
        <v>-</v>
      </c>
      <c r="DH224" s="27" t="str">
        <f t="shared" ca="1" si="435"/>
        <v>-</v>
      </c>
      <c r="DI224" s="27" t="str">
        <f t="shared" ca="1" si="435"/>
        <v>-</v>
      </c>
      <c r="DJ224" s="27" t="str">
        <f t="shared" ca="1" si="435"/>
        <v>-</v>
      </c>
      <c r="DK224" s="27" t="str">
        <f t="shared" ca="1" si="435"/>
        <v>-</v>
      </c>
      <c r="DL224" s="27" t="str">
        <f t="shared" ca="1" si="435"/>
        <v>-</v>
      </c>
      <c r="DM224" s="27" t="b">
        <f t="shared" ca="1" si="436"/>
        <v>0</v>
      </c>
      <c r="DN224" s="27" t="b">
        <f t="shared" ca="1" si="436"/>
        <v>0</v>
      </c>
      <c r="DO224" s="27" t="b">
        <f t="shared" ca="1" si="436"/>
        <v>1</v>
      </c>
      <c r="DP224" s="27">
        <f t="shared" ca="1" si="436"/>
        <v>0</v>
      </c>
      <c r="DQ224" s="27" t="str">
        <f t="shared" ca="1" si="436"/>
        <v>-</v>
      </c>
      <c r="DR224" s="27" t="b">
        <f t="shared" ca="1" si="436"/>
        <v>1</v>
      </c>
      <c r="DS224" s="27" t="str">
        <f t="shared" ca="1" si="436"/>
        <v>-</v>
      </c>
      <c r="DT224" s="27" t="str">
        <f t="shared" ca="1" si="436"/>
        <v>-</v>
      </c>
      <c r="DU224" s="27" t="str">
        <f t="shared" ca="1" si="436"/>
        <v>-</v>
      </c>
      <c r="DV224" s="27" t="b">
        <f t="shared" ca="1" si="437"/>
        <v>1</v>
      </c>
      <c r="DW224" s="27" t="str">
        <f t="shared" ca="1" si="437"/>
        <v>-</v>
      </c>
      <c r="DX224" s="27">
        <f t="shared" ca="1" si="437"/>
        <v>0</v>
      </c>
      <c r="DY224" s="27">
        <f t="shared" ca="1" si="437"/>
        <v>1</v>
      </c>
      <c r="DZ224" s="27">
        <f t="shared" ca="1" si="437"/>
        <v>0.5</v>
      </c>
      <c r="EA224" s="27">
        <f t="shared" ca="1" si="437"/>
        <v>500</v>
      </c>
      <c r="EB224" s="27">
        <f t="shared" ca="1" si="437"/>
        <v>500</v>
      </c>
      <c r="EC224" s="27">
        <f t="shared" ca="1" si="437"/>
        <v>1</v>
      </c>
      <c r="ED224" s="27">
        <f t="shared" ca="1" si="437"/>
        <v>0</v>
      </c>
      <c r="EE224" s="27">
        <f t="shared" ca="1" si="437"/>
        <v>1</v>
      </c>
      <c r="EF224" s="27">
        <f t="shared" ca="1" si="437"/>
        <v>1</v>
      </c>
      <c r="EG224" s="27">
        <f t="shared" ca="1" si="438"/>
        <v>0</v>
      </c>
      <c r="EH224" s="27" t="str">
        <f t="shared" ca="1" si="438"/>
        <v>-</v>
      </c>
      <c r="EI224" s="27" t="str">
        <f t="shared" ca="1" si="438"/>
        <v>-</v>
      </c>
      <c r="EJ224" s="27" t="str">
        <f t="shared" ca="1" si="438"/>
        <v>-</v>
      </c>
      <c r="EK224" s="27" t="str">
        <f t="shared" ca="1" si="438"/>
        <v>-</v>
      </c>
      <c r="EL224" s="27">
        <f t="shared" ca="1" si="438"/>
        <v>1</v>
      </c>
      <c r="EM224" s="27">
        <f t="shared" ca="1" si="438"/>
        <v>1</v>
      </c>
      <c r="EN224" s="27">
        <f t="shared" ca="1" si="438"/>
        <v>1</v>
      </c>
      <c r="EO224" s="27">
        <f t="shared" ca="1" si="438"/>
        <v>0</v>
      </c>
      <c r="EP224" s="27" t="str">
        <f t="shared" ca="1" si="438"/>
        <v>-</v>
      </c>
      <c r="EQ224" s="27" t="str">
        <f t="shared" ca="1" si="438"/>
        <v>-</v>
      </c>
      <c r="ER224" s="27">
        <f t="shared" ca="1" si="438"/>
        <v>0</v>
      </c>
      <c r="ES224" s="27">
        <f t="shared" ca="1" si="438"/>
        <v>0</v>
      </c>
      <c r="ET224" s="34">
        <v>0</v>
      </c>
    </row>
    <row r="225" spans="1:150" outlineLevel="3">
      <c r="A225" s="31">
        <f t="shared" si="376"/>
        <v>220</v>
      </c>
      <c r="B225" s="37">
        <f t="shared" ca="1" si="450"/>
        <v>182</v>
      </c>
      <c r="C225">
        <f t="shared" ca="1" si="446"/>
        <v>31</v>
      </c>
      <c r="D225" t="b">
        <v>1</v>
      </c>
      <c r="E225" t="b">
        <v>0</v>
      </c>
      <c r="F225" t="b">
        <v>1</v>
      </c>
      <c r="H225" s="3" t="str">
        <f ca="1">TEXT(IFERROR(VALUE(LEFT(OFFSET(H225,-1,0),3)),0)+1,"000")&amp;" sfw"&amp;TEXT($CS225,"0.00")&amp;"_sfd"&amp;TEXT($CT225,"+0.00;-0.00;00000;@")&amp;"_conc"&amp;TEXT($CU225,"+0.00;-0.00;00000;----")&amp;"_prlf"&amp;TEXT($CV225,"+0.00;-0.00;00000;----")&amp;"_era"&amp;TEXT($CW225,"+0.00;-0.00;00000;@")&amp;IF($CA225&lt;3,"_M-M","_Mat")&amp;IF($CF225=TRUE,"&amp;BBT","")&amp;IF($DX225&lt;&gt;0,"-mate EL","")&amp;IF($DM225," Aut","")&amp;IF($DN225," Win","")&amp;IF($DO225," Spr","")&amp;" Scan "&amp;$DP225&amp;" (F"&amp;3+IFERROR(1*$AP225,0)&amp;3+IFERROR(1*$AS225,0)&amp;"N"&amp;$AX225&amp;$AY225&amp;")"</f>
        <v>038 sfw0.96_sfd+1.80_conc+0.64_prlf+0.01_era+0.19_M-M Spr Scan 0 (F33N11)</v>
      </c>
      <c r="I225" s="13" t="str">
        <f ca="1">IF(MATCH(H225,H$5:H225,0)=(COUNTA(H$5:H225)),"-","Dup")</f>
        <v>-</v>
      </c>
      <c r="J225" s="27" t="str">
        <f t="shared" ca="1" si="377"/>
        <v>-</v>
      </c>
      <c r="K225" s="27" t="str">
        <f t="shared" ca="1" si="377"/>
        <v>-</v>
      </c>
      <c r="L225" s="27" t="str">
        <f t="shared" ca="1" si="439"/>
        <v>-</v>
      </c>
      <c r="M225" s="27" t="str">
        <f t="shared" ca="1" si="439"/>
        <v>-</v>
      </c>
      <c r="N225" s="27" t="str">
        <f t="shared" ca="1" si="439"/>
        <v>-</v>
      </c>
      <c r="O225" s="27" t="b">
        <f t="shared" ca="1" si="439"/>
        <v>1</v>
      </c>
      <c r="P225" s="27" t="b">
        <f t="shared" ca="1" si="439"/>
        <v>1</v>
      </c>
      <c r="Q225" s="27">
        <f t="shared" ca="1" si="432"/>
        <v>0</v>
      </c>
      <c r="R225" s="27">
        <f t="shared" ca="1" si="432"/>
        <v>0</v>
      </c>
      <c r="S225" s="27" t="str">
        <f t="shared" ca="1" si="432"/>
        <v>-</v>
      </c>
      <c r="T225" s="27" t="str">
        <f t="shared" ca="1" si="432"/>
        <v>-</v>
      </c>
      <c r="U225" s="27" t="str">
        <f t="shared" ca="1" si="432"/>
        <v>-</v>
      </c>
      <c r="V225" s="27">
        <f t="shared" ca="1" si="432"/>
        <v>1</v>
      </c>
      <c r="W225" s="27">
        <f t="shared" ca="1" si="432"/>
        <v>1</v>
      </c>
      <c r="X225" s="27" t="str">
        <f t="shared" ca="1" si="432"/>
        <v>-</v>
      </c>
      <c r="Y225" s="27" t="str">
        <f t="shared" ca="1" si="432"/>
        <v>-</v>
      </c>
      <c r="Z225" s="27" t="str">
        <f t="shared" ca="1" si="432"/>
        <v>-</v>
      </c>
      <c r="AA225" s="27" t="str">
        <f t="shared" ca="1" si="432"/>
        <v>-</v>
      </c>
      <c r="AB225" s="27" t="str">
        <f t="shared" ca="1" si="432"/>
        <v>-</v>
      </c>
      <c r="AC225" s="27">
        <f t="shared" ca="1" si="432"/>
        <v>1</v>
      </c>
      <c r="AD225" s="27" t="str">
        <f t="shared" ca="1" si="432"/>
        <v>-</v>
      </c>
      <c r="AE225" s="27" t="str">
        <f t="shared" ca="1" si="447"/>
        <v>-</v>
      </c>
      <c r="AF225" s="27" t="str">
        <f t="shared" ca="1" si="449"/>
        <v>-</v>
      </c>
      <c r="AG225" s="27" t="str">
        <f t="shared" ca="1" si="433"/>
        <v>-</v>
      </c>
      <c r="AH225" s="27" t="str">
        <f t="shared" ca="1" si="433"/>
        <v>-</v>
      </c>
      <c r="AI225" s="27" t="str">
        <f t="shared" ca="1" si="433"/>
        <v>-</v>
      </c>
      <c r="AJ225" s="27" t="str">
        <f t="shared" ca="1" si="433"/>
        <v>-</v>
      </c>
      <c r="AK225" s="27" t="str">
        <f t="shared" ca="1" si="433"/>
        <v>-</v>
      </c>
      <c r="AL225" s="27" t="str">
        <f t="shared" ca="1" si="433"/>
        <v>-</v>
      </c>
      <c r="AM225" s="27" t="str">
        <f t="shared" ca="1" si="433"/>
        <v>-</v>
      </c>
      <c r="AN225" s="27" t="str">
        <f t="shared" ca="1" si="433"/>
        <v>-</v>
      </c>
      <c r="AO225" s="27" t="str">
        <f t="shared" ca="1" si="433"/>
        <v>-</v>
      </c>
      <c r="AP225" s="27" t="str">
        <f t="shared" ca="1" si="433"/>
        <v>-</v>
      </c>
      <c r="AQ225" s="27" t="str">
        <f t="shared" ca="1" si="433"/>
        <v>-</v>
      </c>
      <c r="AR225" s="27" t="str">
        <f t="shared" ca="1" si="433"/>
        <v>-</v>
      </c>
      <c r="AS225" s="27" t="str">
        <f t="shared" ca="1" si="433"/>
        <v>-</v>
      </c>
      <c r="AT225" s="27" t="str">
        <f t="shared" ca="1" si="433"/>
        <v>-</v>
      </c>
      <c r="AU225" s="27" t="str">
        <f t="shared" ca="1" si="433"/>
        <v>-</v>
      </c>
      <c r="AV225" s="27" t="str">
        <f t="shared" ca="1" si="433"/>
        <v>-</v>
      </c>
      <c r="AW225" s="27" t="str">
        <f t="shared" ca="1" si="433"/>
        <v>-</v>
      </c>
      <c r="AX225" s="27">
        <f t="shared" ca="1" si="425"/>
        <v>1</v>
      </c>
      <c r="AY225" s="27">
        <f t="shared" ca="1" si="425"/>
        <v>1</v>
      </c>
      <c r="AZ225" s="27">
        <f t="shared" ca="1" si="425"/>
        <v>0</v>
      </c>
      <c r="BA225" s="27">
        <f t="shared" ca="1" si="434"/>
        <v>1</v>
      </c>
      <c r="BB225" s="27">
        <f t="shared" ca="1" si="434"/>
        <v>-1</v>
      </c>
      <c r="BC225" s="27" t="str">
        <f t="shared" ca="1" si="434"/>
        <v>-</v>
      </c>
      <c r="BD225" s="27" t="str">
        <f t="shared" ca="1" si="434"/>
        <v>-</v>
      </c>
      <c r="BE225" s="27" t="str">
        <f t="shared" ca="1" si="434"/>
        <v>-</v>
      </c>
      <c r="BF225" s="27" t="str">
        <f t="shared" ca="1" si="434"/>
        <v>-</v>
      </c>
      <c r="BG225" s="27" t="str">
        <f t="shared" ca="1" si="434"/>
        <v>-</v>
      </c>
      <c r="BH225" s="27">
        <f t="shared" ca="1" si="448"/>
        <v>0.3</v>
      </c>
      <c r="BI225" s="27">
        <f t="shared" ca="1" si="440"/>
        <v>0.7</v>
      </c>
      <c r="BJ225" s="27">
        <f t="shared" ca="1" si="440"/>
        <v>-0.2</v>
      </c>
      <c r="BK225" s="27">
        <f t="shared" ca="1" si="440"/>
        <v>1.4</v>
      </c>
      <c r="BL225" s="27" t="str">
        <f t="shared" ca="1" si="440"/>
        <v>-</v>
      </c>
      <c r="BM225" s="27" t="str">
        <f t="shared" ca="1" si="440"/>
        <v>-</v>
      </c>
      <c r="BN225" s="27">
        <f t="shared" ca="1" si="441"/>
        <v>0</v>
      </c>
      <c r="BO225" s="27">
        <f t="shared" ca="1" si="441"/>
        <v>0</v>
      </c>
      <c r="BP225" s="27">
        <f t="shared" ca="1" si="441"/>
        <v>0</v>
      </c>
      <c r="BQ225" s="27">
        <f t="shared" ca="1" si="441"/>
        <v>0</v>
      </c>
      <c r="BR225" s="27" t="str">
        <f t="shared" ca="1" si="441"/>
        <v>-</v>
      </c>
      <c r="BS225" s="27" t="str">
        <f t="shared" ca="1" si="441"/>
        <v>-</v>
      </c>
      <c r="BT225" s="27" t="str">
        <f t="shared" ca="1" si="441"/>
        <v>-</v>
      </c>
      <c r="BU225" s="27" t="str">
        <f t="shared" ca="1" si="441"/>
        <v>-</v>
      </c>
      <c r="BV225" s="27" t="str">
        <f t="shared" ca="1" si="441"/>
        <v>-</v>
      </c>
      <c r="BW225" s="27" t="str">
        <f t="shared" ca="1" si="442"/>
        <v>-</v>
      </c>
      <c r="BX225" s="27" t="str">
        <f t="shared" ca="1" si="442"/>
        <v>-</v>
      </c>
      <c r="BY225" s="27" t="str">
        <f t="shared" ca="1" si="442"/>
        <v>-</v>
      </c>
      <c r="BZ225" s="27" t="str">
        <f t="shared" ca="1" si="442"/>
        <v>-</v>
      </c>
      <c r="CA225" s="27">
        <f t="shared" ca="1" si="442"/>
        <v>2</v>
      </c>
      <c r="CB225" s="27" t="str">
        <f t="shared" ca="1" si="442"/>
        <v>-</v>
      </c>
      <c r="CC225" s="27" t="str">
        <f t="shared" ca="1" si="442"/>
        <v>-</v>
      </c>
      <c r="CD225" s="27" t="str">
        <f t="shared" ca="1" si="442"/>
        <v>-</v>
      </c>
      <c r="CE225" s="27" t="str">
        <f t="shared" ca="1" si="442"/>
        <v>-</v>
      </c>
      <c r="CF225" s="27" t="str">
        <f t="shared" ca="1" si="442"/>
        <v>-</v>
      </c>
      <c r="CG225" s="27" t="str">
        <f t="shared" ca="1" si="442"/>
        <v>-</v>
      </c>
      <c r="CH225" s="27">
        <f t="shared" ca="1" si="442"/>
        <v>0</v>
      </c>
      <c r="CI225" s="27" t="str">
        <f t="shared" ca="1" si="443"/>
        <v>-</v>
      </c>
      <c r="CJ225" s="27">
        <f t="shared" ca="1" si="443"/>
        <v>1</v>
      </c>
      <c r="CK225" s="27">
        <f t="shared" ca="1" si="443"/>
        <v>0</v>
      </c>
      <c r="CL225" s="27">
        <f t="shared" ca="1" si="443"/>
        <v>1</v>
      </c>
      <c r="CM225" s="27">
        <f t="shared" ca="1" si="443"/>
        <v>1</v>
      </c>
      <c r="CN225" s="27">
        <f t="shared" ca="1" si="443"/>
        <v>1</v>
      </c>
      <c r="CO225" s="27">
        <f t="shared" ca="1" si="443"/>
        <v>0</v>
      </c>
      <c r="CP225" s="27">
        <f t="shared" ca="1" si="443"/>
        <v>0</v>
      </c>
      <c r="CQ225" s="27">
        <f t="shared" ca="1" si="443"/>
        <v>0</v>
      </c>
      <c r="CR225" s="27">
        <f t="shared" ca="1" si="443"/>
        <v>-0.04</v>
      </c>
      <c r="CS225" s="27">
        <f t="shared" ca="1" si="415"/>
        <v>0.96</v>
      </c>
      <c r="CT225" s="27">
        <f t="shared" ca="1" si="430"/>
        <v>1.8</v>
      </c>
      <c r="CU225" s="27">
        <f t="shared" ca="1" si="444"/>
        <v>0.64</v>
      </c>
      <c r="CV225" s="26">
        <f>CV$13-0.2</f>
        <v>9.9999999999999811E-3</v>
      </c>
      <c r="CW225" s="27">
        <f t="shared" ca="1" si="445"/>
        <v>0.19</v>
      </c>
      <c r="CX225" s="27">
        <f t="shared" ca="1" si="445"/>
        <v>0</v>
      </c>
      <c r="CY225" s="27">
        <f t="shared" ca="1" si="445"/>
        <v>1</v>
      </c>
      <c r="CZ225" s="27">
        <f t="shared" ca="1" si="445"/>
        <v>0</v>
      </c>
      <c r="DA225" s="27">
        <f t="shared" ca="1" si="445"/>
        <v>0</v>
      </c>
      <c r="DB225" s="27">
        <f t="shared" ca="1" si="445"/>
        <v>0</v>
      </c>
      <c r="DC225" s="27">
        <f t="shared" ca="1" si="435"/>
        <v>0</v>
      </c>
      <c r="DD225" s="27">
        <f t="shared" ca="1" si="435"/>
        <v>0</v>
      </c>
      <c r="DE225" s="27">
        <f t="shared" ca="1" si="435"/>
        <v>0</v>
      </c>
      <c r="DF225" s="27">
        <f t="shared" ca="1" si="435"/>
        <v>0</v>
      </c>
      <c r="DG225" s="27" t="str">
        <f t="shared" ca="1" si="435"/>
        <v>-</v>
      </c>
      <c r="DH225" s="27" t="str">
        <f t="shared" ca="1" si="435"/>
        <v>-</v>
      </c>
      <c r="DI225" s="27" t="str">
        <f t="shared" ca="1" si="435"/>
        <v>-</v>
      </c>
      <c r="DJ225" s="27" t="str">
        <f t="shared" ca="1" si="435"/>
        <v>-</v>
      </c>
      <c r="DK225" s="27" t="str">
        <f t="shared" ca="1" si="435"/>
        <v>-</v>
      </c>
      <c r="DL225" s="27" t="str">
        <f t="shared" ca="1" si="435"/>
        <v>-</v>
      </c>
      <c r="DM225" s="27" t="b">
        <f t="shared" ca="1" si="436"/>
        <v>0</v>
      </c>
      <c r="DN225" s="27" t="b">
        <f t="shared" ca="1" si="436"/>
        <v>0</v>
      </c>
      <c r="DO225" s="27" t="b">
        <f t="shared" ca="1" si="436"/>
        <v>1</v>
      </c>
      <c r="DP225" s="27">
        <f t="shared" ca="1" si="436"/>
        <v>0</v>
      </c>
      <c r="DQ225" s="27" t="str">
        <f t="shared" ca="1" si="436"/>
        <v>-</v>
      </c>
      <c r="DR225" s="27" t="b">
        <f t="shared" ca="1" si="436"/>
        <v>1</v>
      </c>
      <c r="DS225" s="27" t="str">
        <f t="shared" ca="1" si="436"/>
        <v>-</v>
      </c>
      <c r="DT225" s="27" t="str">
        <f t="shared" ca="1" si="436"/>
        <v>-</v>
      </c>
      <c r="DU225" s="27" t="str">
        <f t="shared" ca="1" si="436"/>
        <v>-</v>
      </c>
      <c r="DV225" s="27" t="b">
        <f t="shared" ca="1" si="437"/>
        <v>1</v>
      </c>
      <c r="DW225" s="27" t="str">
        <f t="shared" ca="1" si="437"/>
        <v>-</v>
      </c>
      <c r="DX225" s="27">
        <f t="shared" ca="1" si="437"/>
        <v>0</v>
      </c>
      <c r="DY225" s="27">
        <f t="shared" ca="1" si="437"/>
        <v>1</v>
      </c>
      <c r="DZ225" s="27">
        <f t="shared" ca="1" si="437"/>
        <v>0.5</v>
      </c>
      <c r="EA225" s="27">
        <f t="shared" ca="1" si="437"/>
        <v>500</v>
      </c>
      <c r="EB225" s="27">
        <f t="shared" ca="1" si="437"/>
        <v>500</v>
      </c>
      <c r="EC225" s="27">
        <f t="shared" ca="1" si="437"/>
        <v>1</v>
      </c>
      <c r="ED225" s="27">
        <f t="shared" ca="1" si="437"/>
        <v>0</v>
      </c>
      <c r="EE225" s="27">
        <f t="shared" ca="1" si="437"/>
        <v>1</v>
      </c>
      <c r="EF225" s="27">
        <f t="shared" ca="1" si="437"/>
        <v>1</v>
      </c>
      <c r="EG225" s="27">
        <f t="shared" ca="1" si="438"/>
        <v>0</v>
      </c>
      <c r="EH225" s="27" t="str">
        <f t="shared" ca="1" si="438"/>
        <v>-</v>
      </c>
      <c r="EI225" s="27" t="str">
        <f t="shared" ca="1" si="438"/>
        <v>-</v>
      </c>
      <c r="EJ225" s="27" t="str">
        <f t="shared" ca="1" si="438"/>
        <v>-</v>
      </c>
      <c r="EK225" s="27" t="str">
        <f t="shared" ca="1" si="438"/>
        <v>-</v>
      </c>
      <c r="EL225" s="27">
        <f t="shared" ca="1" si="438"/>
        <v>1</v>
      </c>
      <c r="EM225" s="27">
        <f t="shared" ca="1" si="438"/>
        <v>1</v>
      </c>
      <c r="EN225" s="27">
        <f t="shared" ca="1" si="438"/>
        <v>1</v>
      </c>
      <c r="EO225" s="27">
        <f t="shared" ca="1" si="438"/>
        <v>0</v>
      </c>
      <c r="EP225" s="27" t="str">
        <f t="shared" ca="1" si="438"/>
        <v>-</v>
      </c>
      <c r="EQ225" s="27" t="str">
        <f t="shared" ca="1" si="438"/>
        <v>-</v>
      </c>
      <c r="ER225" s="27">
        <f t="shared" ca="1" si="438"/>
        <v>0</v>
      </c>
      <c r="ES225" s="27">
        <f t="shared" ca="1" si="438"/>
        <v>0</v>
      </c>
      <c r="ET225" s="34">
        <v>0</v>
      </c>
    </row>
    <row r="226" spans="1:150" outlineLevel="3">
      <c r="A226" s="31">
        <f t="shared" si="376"/>
        <v>221</v>
      </c>
      <c r="B226" s="37">
        <f t="shared" ca="1" si="450"/>
        <v>182</v>
      </c>
      <c r="C226">
        <f t="shared" ca="1" si="446"/>
        <v>31</v>
      </c>
      <c r="D226" t="b">
        <v>1</v>
      </c>
      <c r="E226" t="b">
        <v>0</v>
      </c>
      <c r="F226" t="b">
        <v>1</v>
      </c>
      <c r="H226" s="3" t="str">
        <f ca="1">TEXT(IFERROR(VALUE(LEFT(OFFSET(H226,-1,0),3)),0)+1,"000")&amp;" sfw"&amp;TEXT($CS226,"0.00")&amp;"_sfd"&amp;TEXT($CT226,"+0.00;-0.00;00000;@")&amp;"_conc"&amp;TEXT($CU226,"+0.00;-0.00;00000;----")&amp;"_prlf"&amp;TEXT($CV226,"+0.00;-0.00;00000;----")&amp;"_era"&amp;TEXT($CW226,"+0.00;-0.00;00000;@")&amp;IF($CA226&lt;3,"_M-M","_Mat")&amp;IF($CF226=TRUE,"&amp;BBT","")&amp;IF($DX226&lt;&gt;0,"-mate EL","")&amp;IF($DM226," Aut","")&amp;IF($DN226," Win","")&amp;IF($DO226," Spr","")&amp;" Scan "&amp;$DP226&amp;" (F"&amp;3+IFERROR(1*$AP226,0)&amp;3+IFERROR(1*$AS226,0)&amp;"N"&amp;$AX226&amp;$AY226&amp;")"</f>
        <v>039 sfw0.96_sfd+1.80_conc+0.64_prlf-0.09_era+0.19_M-M Spr Scan 0 (F33N11)</v>
      </c>
      <c r="I226" s="13" t="str">
        <f ca="1">IF(MATCH(H226,H$5:H226,0)=(COUNTA(H$5:H226)),"-","Dup")</f>
        <v>-</v>
      </c>
      <c r="J226" s="27" t="str">
        <f t="shared" ca="1" si="377"/>
        <v>-</v>
      </c>
      <c r="K226" s="27" t="str">
        <f t="shared" ca="1" si="377"/>
        <v>-</v>
      </c>
      <c r="L226" s="27" t="str">
        <f t="shared" ca="1" si="439"/>
        <v>-</v>
      </c>
      <c r="M226" s="27" t="str">
        <f t="shared" ca="1" si="439"/>
        <v>-</v>
      </c>
      <c r="N226" s="27" t="str">
        <f t="shared" ca="1" si="439"/>
        <v>-</v>
      </c>
      <c r="O226" s="27" t="b">
        <f t="shared" ca="1" si="439"/>
        <v>1</v>
      </c>
      <c r="P226" s="27" t="b">
        <f t="shared" ca="1" si="439"/>
        <v>1</v>
      </c>
      <c r="Q226" s="27">
        <f t="shared" ref="Q226:AD235" ca="1" si="451">OFFSET(Q$5,$B226,0)</f>
        <v>0</v>
      </c>
      <c r="R226" s="27">
        <f t="shared" ca="1" si="451"/>
        <v>0</v>
      </c>
      <c r="S226" s="27" t="str">
        <f t="shared" ca="1" si="451"/>
        <v>-</v>
      </c>
      <c r="T226" s="27" t="str">
        <f t="shared" ca="1" si="451"/>
        <v>-</v>
      </c>
      <c r="U226" s="27" t="str">
        <f t="shared" ca="1" si="451"/>
        <v>-</v>
      </c>
      <c r="V226" s="27">
        <f t="shared" ca="1" si="451"/>
        <v>1</v>
      </c>
      <c r="W226" s="27">
        <f t="shared" ca="1" si="451"/>
        <v>1</v>
      </c>
      <c r="X226" s="27" t="str">
        <f t="shared" ca="1" si="451"/>
        <v>-</v>
      </c>
      <c r="Y226" s="27" t="str">
        <f t="shared" ca="1" si="451"/>
        <v>-</v>
      </c>
      <c r="Z226" s="27" t="str">
        <f t="shared" ca="1" si="451"/>
        <v>-</v>
      </c>
      <c r="AA226" s="27" t="str">
        <f t="shared" ca="1" si="451"/>
        <v>-</v>
      </c>
      <c r="AB226" s="27" t="str">
        <f t="shared" ca="1" si="451"/>
        <v>-</v>
      </c>
      <c r="AC226" s="27">
        <f t="shared" ca="1" si="451"/>
        <v>1</v>
      </c>
      <c r="AD226" s="27" t="str">
        <f t="shared" ca="1" si="451"/>
        <v>-</v>
      </c>
      <c r="AE226" s="27" t="str">
        <f t="shared" ca="1" si="447"/>
        <v>-</v>
      </c>
      <c r="AF226" s="27" t="str">
        <f t="shared" ca="1" si="449"/>
        <v>-</v>
      </c>
      <c r="AG226" s="27" t="str">
        <f t="shared" ref="AG226:AW235" ca="1" si="452">OFFSET(AG$5,$B226,0)</f>
        <v>-</v>
      </c>
      <c r="AH226" s="27" t="str">
        <f t="shared" ca="1" si="452"/>
        <v>-</v>
      </c>
      <c r="AI226" s="27" t="str">
        <f t="shared" ca="1" si="452"/>
        <v>-</v>
      </c>
      <c r="AJ226" s="27" t="str">
        <f t="shared" ca="1" si="452"/>
        <v>-</v>
      </c>
      <c r="AK226" s="27" t="str">
        <f t="shared" ca="1" si="452"/>
        <v>-</v>
      </c>
      <c r="AL226" s="27" t="str">
        <f t="shared" ca="1" si="452"/>
        <v>-</v>
      </c>
      <c r="AM226" s="27" t="str">
        <f t="shared" ca="1" si="452"/>
        <v>-</v>
      </c>
      <c r="AN226" s="27" t="str">
        <f t="shared" ca="1" si="452"/>
        <v>-</v>
      </c>
      <c r="AO226" s="27" t="str">
        <f t="shared" ca="1" si="452"/>
        <v>-</v>
      </c>
      <c r="AP226" s="27" t="str">
        <f t="shared" ca="1" si="452"/>
        <v>-</v>
      </c>
      <c r="AQ226" s="27" t="str">
        <f t="shared" ca="1" si="452"/>
        <v>-</v>
      </c>
      <c r="AR226" s="27" t="str">
        <f t="shared" ca="1" si="452"/>
        <v>-</v>
      </c>
      <c r="AS226" s="27" t="str">
        <f t="shared" ca="1" si="452"/>
        <v>-</v>
      </c>
      <c r="AT226" s="27" t="str">
        <f t="shared" ca="1" si="452"/>
        <v>-</v>
      </c>
      <c r="AU226" s="27" t="str">
        <f t="shared" ca="1" si="452"/>
        <v>-</v>
      </c>
      <c r="AV226" s="27" t="str">
        <f t="shared" ca="1" si="452"/>
        <v>-</v>
      </c>
      <c r="AW226" s="27" t="str">
        <f t="shared" ca="1" si="452"/>
        <v>-</v>
      </c>
      <c r="AX226" s="27">
        <f t="shared" ca="1" si="425"/>
        <v>1</v>
      </c>
      <c r="AY226" s="27">
        <f t="shared" ca="1" si="425"/>
        <v>1</v>
      </c>
      <c r="AZ226" s="27">
        <f t="shared" ca="1" si="425"/>
        <v>0</v>
      </c>
      <c r="BA226" s="27">
        <f t="shared" ref="BA226:BG235" ca="1" si="453">OFFSET(BA$5,$B226,0)</f>
        <v>1</v>
      </c>
      <c r="BB226" s="27">
        <f t="shared" ca="1" si="453"/>
        <v>-1</v>
      </c>
      <c r="BC226" s="27" t="str">
        <f t="shared" ca="1" si="453"/>
        <v>-</v>
      </c>
      <c r="BD226" s="27" t="str">
        <f t="shared" ca="1" si="453"/>
        <v>-</v>
      </c>
      <c r="BE226" s="27" t="str">
        <f t="shared" ca="1" si="453"/>
        <v>-</v>
      </c>
      <c r="BF226" s="27" t="str">
        <f t="shared" ca="1" si="453"/>
        <v>-</v>
      </c>
      <c r="BG226" s="27" t="str">
        <f t="shared" ca="1" si="453"/>
        <v>-</v>
      </c>
      <c r="BH226" s="27">
        <f t="shared" ca="1" si="448"/>
        <v>0.3</v>
      </c>
      <c r="BI226" s="27">
        <f t="shared" ca="1" si="440"/>
        <v>0.7</v>
      </c>
      <c r="BJ226" s="27">
        <f t="shared" ca="1" si="440"/>
        <v>-0.2</v>
      </c>
      <c r="BK226" s="27">
        <f t="shared" ca="1" si="440"/>
        <v>1.4</v>
      </c>
      <c r="BL226" s="27" t="str">
        <f t="shared" ca="1" si="440"/>
        <v>-</v>
      </c>
      <c r="BM226" s="27" t="str">
        <f t="shared" ca="1" si="440"/>
        <v>-</v>
      </c>
      <c r="BN226" s="27">
        <f t="shared" ca="1" si="441"/>
        <v>0</v>
      </c>
      <c r="BO226" s="27">
        <f t="shared" ca="1" si="441"/>
        <v>0</v>
      </c>
      <c r="BP226" s="27">
        <f t="shared" ca="1" si="441"/>
        <v>0</v>
      </c>
      <c r="BQ226" s="27">
        <f t="shared" ca="1" si="441"/>
        <v>0</v>
      </c>
      <c r="BR226" s="27" t="str">
        <f t="shared" ca="1" si="441"/>
        <v>-</v>
      </c>
      <c r="BS226" s="27" t="str">
        <f t="shared" ca="1" si="441"/>
        <v>-</v>
      </c>
      <c r="BT226" s="27" t="str">
        <f t="shared" ca="1" si="441"/>
        <v>-</v>
      </c>
      <c r="BU226" s="27" t="str">
        <f t="shared" ca="1" si="441"/>
        <v>-</v>
      </c>
      <c r="BV226" s="27" t="str">
        <f t="shared" ca="1" si="441"/>
        <v>-</v>
      </c>
      <c r="BW226" s="27" t="str">
        <f t="shared" ca="1" si="442"/>
        <v>-</v>
      </c>
      <c r="BX226" s="27" t="str">
        <f t="shared" ca="1" si="442"/>
        <v>-</v>
      </c>
      <c r="BY226" s="27" t="str">
        <f t="shared" ca="1" si="442"/>
        <v>-</v>
      </c>
      <c r="BZ226" s="27" t="str">
        <f t="shared" ca="1" si="442"/>
        <v>-</v>
      </c>
      <c r="CA226" s="27">
        <f t="shared" ca="1" si="442"/>
        <v>2</v>
      </c>
      <c r="CB226" s="27" t="str">
        <f t="shared" ca="1" si="442"/>
        <v>-</v>
      </c>
      <c r="CC226" s="27" t="str">
        <f t="shared" ca="1" si="442"/>
        <v>-</v>
      </c>
      <c r="CD226" s="27" t="str">
        <f t="shared" ca="1" si="442"/>
        <v>-</v>
      </c>
      <c r="CE226" s="27" t="str">
        <f t="shared" ca="1" si="442"/>
        <v>-</v>
      </c>
      <c r="CF226" s="27" t="str">
        <f t="shared" ca="1" si="442"/>
        <v>-</v>
      </c>
      <c r="CG226" s="27" t="str">
        <f t="shared" ca="1" si="442"/>
        <v>-</v>
      </c>
      <c r="CH226" s="27">
        <f t="shared" ca="1" si="442"/>
        <v>0</v>
      </c>
      <c r="CI226" s="27" t="str">
        <f t="shared" ca="1" si="443"/>
        <v>-</v>
      </c>
      <c r="CJ226" s="27">
        <f t="shared" ca="1" si="443"/>
        <v>1</v>
      </c>
      <c r="CK226" s="27">
        <f t="shared" ca="1" si="443"/>
        <v>0</v>
      </c>
      <c r="CL226" s="27">
        <f t="shared" ca="1" si="443"/>
        <v>1</v>
      </c>
      <c r="CM226" s="27">
        <f t="shared" ca="1" si="443"/>
        <v>1</v>
      </c>
      <c r="CN226" s="27">
        <f t="shared" ca="1" si="443"/>
        <v>1</v>
      </c>
      <c r="CO226" s="27">
        <f t="shared" ca="1" si="443"/>
        <v>0</v>
      </c>
      <c r="CP226" s="27">
        <f t="shared" ca="1" si="443"/>
        <v>0</v>
      </c>
      <c r="CQ226" s="27">
        <f t="shared" ca="1" si="443"/>
        <v>0</v>
      </c>
      <c r="CR226" s="27">
        <f t="shared" ca="1" si="443"/>
        <v>-0.04</v>
      </c>
      <c r="CS226" s="27">
        <f t="shared" ca="1" si="415"/>
        <v>0.96</v>
      </c>
      <c r="CT226" s="27">
        <f t="shared" ca="1" si="430"/>
        <v>1.8</v>
      </c>
      <c r="CU226" s="27">
        <f t="shared" ca="1" si="444"/>
        <v>0.64</v>
      </c>
      <c r="CV226" s="26">
        <f>CV$13-0.3</f>
        <v>-0.09</v>
      </c>
      <c r="CW226" s="27">
        <f t="shared" ca="1" si="445"/>
        <v>0.19</v>
      </c>
      <c r="CX226" s="27">
        <f t="shared" ca="1" si="445"/>
        <v>0</v>
      </c>
      <c r="CY226" s="27">
        <f t="shared" ca="1" si="445"/>
        <v>1</v>
      </c>
      <c r="CZ226" s="27">
        <f t="shared" ca="1" si="445"/>
        <v>0</v>
      </c>
      <c r="DA226" s="27">
        <f t="shared" ca="1" si="445"/>
        <v>0</v>
      </c>
      <c r="DB226" s="27">
        <f t="shared" ca="1" si="445"/>
        <v>0</v>
      </c>
      <c r="DC226" s="27">
        <f t="shared" ref="DC226:DL235" ca="1" si="454">OFFSET(DC$5,$B226,0)</f>
        <v>0</v>
      </c>
      <c r="DD226" s="27">
        <f t="shared" ca="1" si="454"/>
        <v>0</v>
      </c>
      <c r="DE226" s="27">
        <f t="shared" ca="1" si="454"/>
        <v>0</v>
      </c>
      <c r="DF226" s="27">
        <f t="shared" ca="1" si="454"/>
        <v>0</v>
      </c>
      <c r="DG226" s="27" t="str">
        <f t="shared" ca="1" si="454"/>
        <v>-</v>
      </c>
      <c r="DH226" s="27" t="str">
        <f t="shared" ca="1" si="454"/>
        <v>-</v>
      </c>
      <c r="DI226" s="27" t="str">
        <f t="shared" ca="1" si="454"/>
        <v>-</v>
      </c>
      <c r="DJ226" s="27" t="str">
        <f t="shared" ca="1" si="454"/>
        <v>-</v>
      </c>
      <c r="DK226" s="27" t="str">
        <f t="shared" ca="1" si="454"/>
        <v>-</v>
      </c>
      <c r="DL226" s="27" t="str">
        <f t="shared" ca="1" si="454"/>
        <v>-</v>
      </c>
      <c r="DM226" s="27" t="b">
        <f t="shared" ref="DM226:DU235" ca="1" si="455">OFFSET(DM$5,$B226,0)</f>
        <v>0</v>
      </c>
      <c r="DN226" s="27" t="b">
        <f t="shared" ca="1" si="455"/>
        <v>0</v>
      </c>
      <c r="DO226" s="27" t="b">
        <f t="shared" ca="1" si="455"/>
        <v>1</v>
      </c>
      <c r="DP226" s="27">
        <f t="shared" ca="1" si="455"/>
        <v>0</v>
      </c>
      <c r="DQ226" s="27" t="str">
        <f t="shared" ca="1" si="455"/>
        <v>-</v>
      </c>
      <c r="DR226" s="27" t="b">
        <f t="shared" ca="1" si="455"/>
        <v>1</v>
      </c>
      <c r="DS226" s="27" t="str">
        <f t="shared" ca="1" si="455"/>
        <v>-</v>
      </c>
      <c r="DT226" s="27" t="str">
        <f t="shared" ca="1" si="455"/>
        <v>-</v>
      </c>
      <c r="DU226" s="27" t="str">
        <f t="shared" ca="1" si="455"/>
        <v>-</v>
      </c>
      <c r="DV226" s="27" t="b">
        <f t="shared" ref="DV226:EF235" ca="1" si="456">OFFSET(DV$5,$B226,0)</f>
        <v>1</v>
      </c>
      <c r="DW226" s="27" t="str">
        <f t="shared" ca="1" si="456"/>
        <v>-</v>
      </c>
      <c r="DX226" s="27">
        <f t="shared" ca="1" si="456"/>
        <v>0</v>
      </c>
      <c r="DY226" s="27">
        <f t="shared" ca="1" si="456"/>
        <v>1</v>
      </c>
      <c r="DZ226" s="27">
        <f t="shared" ca="1" si="456"/>
        <v>0.5</v>
      </c>
      <c r="EA226" s="27">
        <f t="shared" ca="1" si="456"/>
        <v>500</v>
      </c>
      <c r="EB226" s="27">
        <f t="shared" ca="1" si="456"/>
        <v>500</v>
      </c>
      <c r="EC226" s="27">
        <f t="shared" ca="1" si="456"/>
        <v>1</v>
      </c>
      <c r="ED226" s="27">
        <f t="shared" ca="1" si="456"/>
        <v>0</v>
      </c>
      <c r="EE226" s="27">
        <f t="shared" ca="1" si="456"/>
        <v>1</v>
      </c>
      <c r="EF226" s="27">
        <f t="shared" ca="1" si="456"/>
        <v>1</v>
      </c>
      <c r="EG226" s="27">
        <f t="shared" ref="EG226:ES235" ca="1" si="457">OFFSET(EG$5,$B226,0)</f>
        <v>0</v>
      </c>
      <c r="EH226" s="27" t="str">
        <f t="shared" ca="1" si="457"/>
        <v>-</v>
      </c>
      <c r="EI226" s="27" t="str">
        <f t="shared" ca="1" si="457"/>
        <v>-</v>
      </c>
      <c r="EJ226" s="27" t="str">
        <f t="shared" ca="1" si="457"/>
        <v>-</v>
      </c>
      <c r="EK226" s="27" t="str">
        <f t="shared" ca="1" si="457"/>
        <v>-</v>
      </c>
      <c r="EL226" s="27">
        <f t="shared" ca="1" si="457"/>
        <v>1</v>
      </c>
      <c r="EM226" s="27">
        <f t="shared" ca="1" si="457"/>
        <v>1</v>
      </c>
      <c r="EN226" s="27">
        <f t="shared" ca="1" si="457"/>
        <v>1</v>
      </c>
      <c r="EO226" s="27">
        <f t="shared" ca="1" si="457"/>
        <v>0</v>
      </c>
      <c r="EP226" s="27" t="str">
        <f t="shared" ca="1" si="457"/>
        <v>-</v>
      </c>
      <c r="EQ226" s="27" t="str">
        <f t="shared" ca="1" si="457"/>
        <v>-</v>
      </c>
      <c r="ER226" s="27">
        <f t="shared" ca="1" si="457"/>
        <v>0</v>
      </c>
      <c r="ES226" s="27">
        <f t="shared" ca="1" si="457"/>
        <v>0</v>
      </c>
      <c r="ET226" s="34">
        <v>0</v>
      </c>
    </row>
    <row r="227" spans="1:150" outlineLevel="3">
      <c r="A227" s="31">
        <f t="shared" si="376"/>
        <v>222</v>
      </c>
      <c r="B227" s="37">
        <f t="shared" ca="1" si="450"/>
        <v>182</v>
      </c>
      <c r="C227">
        <f t="shared" ca="1" si="446"/>
        <v>31</v>
      </c>
      <c r="D227" t="b">
        <v>1</v>
      </c>
      <c r="E227" t="b">
        <v>0</v>
      </c>
      <c r="F227" t="b">
        <v>1</v>
      </c>
      <c r="H227" s="3" t="str">
        <f ca="1">TEXT(IFERROR(VALUE(LEFT(OFFSET(H227,-1,0),3)),0)+1,"000")&amp;" sfw"&amp;TEXT($CS227,"0.00")&amp;"_sfd"&amp;TEXT($CT227,"+0.00;-0.00;00000;@")&amp;"_conc"&amp;TEXT($CU227,"+0.00;-0.00;00000;----")&amp;"_prlf"&amp;TEXT($CV227,"+0.00;-0.00;00000;----")&amp;"_era"&amp;TEXT($CW227,"+0.00;-0.00;00000;@")&amp;IF($CA227&lt;3,"_M-M","_Mat")&amp;IF($CF227=TRUE,"&amp;BBT","")&amp;IF($DX227&lt;&gt;0,"-mate EL","")&amp;IF($DM227," Aut","")&amp;IF($DN227," Win","")&amp;IF($DO227," Spr","")&amp;" Scan "&amp;$DP227&amp;" (F"&amp;3+IFERROR(1*$AP227,0)&amp;3+IFERROR(1*$AS227,0)&amp;"N"&amp;$AX227&amp;$AY227&amp;")"</f>
        <v>040 sfw0.96_sfd+1.80_conc+0.64_prlf-0.14_era+0.19_M-M Spr Scan 0 (F33N11)</v>
      </c>
      <c r="I227" s="13" t="str">
        <f ca="1">IF(MATCH(H227,H$5:H227,0)=(COUNTA(H$5:H227)),"-","Dup")</f>
        <v>-</v>
      </c>
      <c r="J227" s="27" t="str">
        <f t="shared" ca="1" si="377"/>
        <v>-</v>
      </c>
      <c r="K227" s="27" t="str">
        <f t="shared" ca="1" si="377"/>
        <v>-</v>
      </c>
      <c r="L227" s="27" t="str">
        <f t="shared" ref="L227:P236" ca="1" si="458">OFFSET(L$5,$B227,0)</f>
        <v>-</v>
      </c>
      <c r="M227" s="27" t="str">
        <f t="shared" ca="1" si="458"/>
        <v>-</v>
      </c>
      <c r="N227" s="27" t="str">
        <f t="shared" ca="1" si="458"/>
        <v>-</v>
      </c>
      <c r="O227" s="27" t="b">
        <f t="shared" ca="1" si="458"/>
        <v>1</v>
      </c>
      <c r="P227" s="27" t="b">
        <f t="shared" ca="1" si="458"/>
        <v>1</v>
      </c>
      <c r="Q227" s="27">
        <f t="shared" ca="1" si="451"/>
        <v>0</v>
      </c>
      <c r="R227" s="27">
        <f t="shared" ca="1" si="451"/>
        <v>0</v>
      </c>
      <c r="S227" s="27" t="str">
        <f t="shared" ca="1" si="451"/>
        <v>-</v>
      </c>
      <c r="T227" s="27" t="str">
        <f t="shared" ca="1" si="451"/>
        <v>-</v>
      </c>
      <c r="U227" s="27" t="str">
        <f t="shared" ca="1" si="451"/>
        <v>-</v>
      </c>
      <c r="V227" s="27">
        <f t="shared" ca="1" si="451"/>
        <v>1</v>
      </c>
      <c r="W227" s="27">
        <f t="shared" ca="1" si="451"/>
        <v>1</v>
      </c>
      <c r="X227" s="27" t="str">
        <f t="shared" ca="1" si="451"/>
        <v>-</v>
      </c>
      <c r="Y227" s="27" t="str">
        <f t="shared" ca="1" si="451"/>
        <v>-</v>
      </c>
      <c r="Z227" s="27" t="str">
        <f t="shared" ca="1" si="451"/>
        <v>-</v>
      </c>
      <c r="AA227" s="27" t="str">
        <f t="shared" ca="1" si="451"/>
        <v>-</v>
      </c>
      <c r="AB227" s="27" t="str">
        <f t="shared" ca="1" si="451"/>
        <v>-</v>
      </c>
      <c r="AC227" s="27">
        <f t="shared" ca="1" si="451"/>
        <v>1</v>
      </c>
      <c r="AD227" s="27" t="str">
        <f t="shared" ca="1" si="451"/>
        <v>-</v>
      </c>
      <c r="AE227" s="27" t="str">
        <f t="shared" ca="1" si="447"/>
        <v>-</v>
      </c>
      <c r="AF227" s="27" t="str">
        <f t="shared" ca="1" si="449"/>
        <v>-</v>
      </c>
      <c r="AG227" s="27" t="str">
        <f t="shared" ca="1" si="452"/>
        <v>-</v>
      </c>
      <c r="AH227" s="27" t="str">
        <f t="shared" ca="1" si="452"/>
        <v>-</v>
      </c>
      <c r="AI227" s="27" t="str">
        <f t="shared" ca="1" si="452"/>
        <v>-</v>
      </c>
      <c r="AJ227" s="27" t="str">
        <f t="shared" ca="1" si="452"/>
        <v>-</v>
      </c>
      <c r="AK227" s="27" t="str">
        <f t="shared" ca="1" si="452"/>
        <v>-</v>
      </c>
      <c r="AL227" s="27" t="str">
        <f t="shared" ca="1" si="452"/>
        <v>-</v>
      </c>
      <c r="AM227" s="27" t="str">
        <f t="shared" ca="1" si="452"/>
        <v>-</v>
      </c>
      <c r="AN227" s="27" t="str">
        <f t="shared" ca="1" si="452"/>
        <v>-</v>
      </c>
      <c r="AO227" s="27" t="str">
        <f t="shared" ca="1" si="452"/>
        <v>-</v>
      </c>
      <c r="AP227" s="27" t="str">
        <f t="shared" ca="1" si="452"/>
        <v>-</v>
      </c>
      <c r="AQ227" s="27" t="str">
        <f t="shared" ca="1" si="452"/>
        <v>-</v>
      </c>
      <c r="AR227" s="27" t="str">
        <f t="shared" ca="1" si="452"/>
        <v>-</v>
      </c>
      <c r="AS227" s="27" t="str">
        <f t="shared" ca="1" si="452"/>
        <v>-</v>
      </c>
      <c r="AT227" s="27" t="str">
        <f t="shared" ca="1" si="452"/>
        <v>-</v>
      </c>
      <c r="AU227" s="27" t="str">
        <f t="shared" ca="1" si="452"/>
        <v>-</v>
      </c>
      <c r="AV227" s="27" t="str">
        <f t="shared" ca="1" si="452"/>
        <v>-</v>
      </c>
      <c r="AW227" s="27" t="str">
        <f t="shared" ca="1" si="452"/>
        <v>-</v>
      </c>
      <c r="AX227" s="27">
        <f t="shared" ref="AX227:AZ247" ca="1" si="459">OFFSET(AX$5,$B227,0)</f>
        <v>1</v>
      </c>
      <c r="AY227" s="27">
        <f t="shared" ca="1" si="459"/>
        <v>1</v>
      </c>
      <c r="AZ227" s="27">
        <f t="shared" ca="1" si="459"/>
        <v>0</v>
      </c>
      <c r="BA227" s="27">
        <f t="shared" ca="1" si="453"/>
        <v>1</v>
      </c>
      <c r="BB227" s="27">
        <f t="shared" ca="1" si="453"/>
        <v>-1</v>
      </c>
      <c r="BC227" s="27" t="str">
        <f t="shared" ca="1" si="453"/>
        <v>-</v>
      </c>
      <c r="BD227" s="27" t="str">
        <f t="shared" ca="1" si="453"/>
        <v>-</v>
      </c>
      <c r="BE227" s="27" t="str">
        <f t="shared" ca="1" si="453"/>
        <v>-</v>
      </c>
      <c r="BF227" s="27" t="str">
        <f t="shared" ca="1" si="453"/>
        <v>-</v>
      </c>
      <c r="BG227" s="27" t="str">
        <f t="shared" ca="1" si="453"/>
        <v>-</v>
      </c>
      <c r="BH227" s="27">
        <f t="shared" ca="1" si="448"/>
        <v>0.3</v>
      </c>
      <c r="BI227" s="27">
        <f t="shared" ca="1" si="440"/>
        <v>0.7</v>
      </c>
      <c r="BJ227" s="27">
        <f t="shared" ca="1" si="440"/>
        <v>-0.2</v>
      </c>
      <c r="BK227" s="27">
        <f t="shared" ca="1" si="440"/>
        <v>1.4</v>
      </c>
      <c r="BL227" s="27" t="str">
        <f t="shared" ca="1" si="440"/>
        <v>-</v>
      </c>
      <c r="BM227" s="27" t="str">
        <f t="shared" ca="1" si="440"/>
        <v>-</v>
      </c>
      <c r="BN227" s="27">
        <f t="shared" ca="1" si="441"/>
        <v>0</v>
      </c>
      <c r="BO227" s="27">
        <f t="shared" ca="1" si="441"/>
        <v>0</v>
      </c>
      <c r="BP227" s="27">
        <f t="shared" ca="1" si="441"/>
        <v>0</v>
      </c>
      <c r="BQ227" s="27">
        <f t="shared" ca="1" si="441"/>
        <v>0</v>
      </c>
      <c r="BR227" s="27" t="str">
        <f t="shared" ca="1" si="441"/>
        <v>-</v>
      </c>
      <c r="BS227" s="27" t="str">
        <f t="shared" ca="1" si="441"/>
        <v>-</v>
      </c>
      <c r="BT227" s="27" t="str">
        <f t="shared" ca="1" si="441"/>
        <v>-</v>
      </c>
      <c r="BU227" s="27" t="str">
        <f t="shared" ca="1" si="441"/>
        <v>-</v>
      </c>
      <c r="BV227" s="27" t="str">
        <f t="shared" ca="1" si="441"/>
        <v>-</v>
      </c>
      <c r="BW227" s="27" t="str">
        <f t="shared" ca="1" si="442"/>
        <v>-</v>
      </c>
      <c r="BX227" s="27" t="str">
        <f t="shared" ca="1" si="442"/>
        <v>-</v>
      </c>
      <c r="BY227" s="27" t="str">
        <f t="shared" ca="1" si="442"/>
        <v>-</v>
      </c>
      <c r="BZ227" s="27" t="str">
        <f t="shared" ca="1" si="442"/>
        <v>-</v>
      </c>
      <c r="CA227" s="27">
        <f t="shared" ca="1" si="442"/>
        <v>2</v>
      </c>
      <c r="CB227" s="27" t="str">
        <f t="shared" ca="1" si="442"/>
        <v>-</v>
      </c>
      <c r="CC227" s="27" t="str">
        <f t="shared" ca="1" si="442"/>
        <v>-</v>
      </c>
      <c r="CD227" s="27" t="str">
        <f t="shared" ca="1" si="442"/>
        <v>-</v>
      </c>
      <c r="CE227" s="27" t="str">
        <f t="shared" ca="1" si="442"/>
        <v>-</v>
      </c>
      <c r="CF227" s="27" t="str">
        <f t="shared" ca="1" si="442"/>
        <v>-</v>
      </c>
      <c r="CG227" s="27" t="str">
        <f t="shared" ca="1" si="442"/>
        <v>-</v>
      </c>
      <c r="CH227" s="27">
        <f t="shared" ca="1" si="442"/>
        <v>0</v>
      </c>
      <c r="CI227" s="27" t="str">
        <f t="shared" ca="1" si="443"/>
        <v>-</v>
      </c>
      <c r="CJ227" s="27">
        <f t="shared" ca="1" si="443"/>
        <v>1</v>
      </c>
      <c r="CK227" s="27">
        <f t="shared" ca="1" si="443"/>
        <v>0</v>
      </c>
      <c r="CL227" s="27">
        <f t="shared" ca="1" si="443"/>
        <v>1</v>
      </c>
      <c r="CM227" s="27">
        <f t="shared" ca="1" si="443"/>
        <v>1</v>
      </c>
      <c r="CN227" s="27">
        <f t="shared" ca="1" si="443"/>
        <v>1</v>
      </c>
      <c r="CO227" s="27">
        <f t="shared" ca="1" si="443"/>
        <v>0</v>
      </c>
      <c r="CP227" s="27">
        <f t="shared" ca="1" si="443"/>
        <v>0</v>
      </c>
      <c r="CQ227" s="27">
        <f t="shared" ca="1" si="443"/>
        <v>0</v>
      </c>
      <c r="CR227" s="27">
        <f t="shared" ca="1" si="443"/>
        <v>-0.04</v>
      </c>
      <c r="CS227" s="27">
        <f t="shared" ca="1" si="415"/>
        <v>0.96</v>
      </c>
      <c r="CT227" s="27">
        <f t="shared" ca="1" si="430"/>
        <v>1.8</v>
      </c>
      <c r="CU227" s="27">
        <f t="shared" ca="1" si="444"/>
        <v>0.64</v>
      </c>
      <c r="CV227" s="26">
        <f>CV$13-0.35</f>
        <v>-0.13999999999999999</v>
      </c>
      <c r="CW227" s="27">
        <f t="shared" ca="1" si="445"/>
        <v>0.19</v>
      </c>
      <c r="CX227" s="27">
        <f t="shared" ca="1" si="445"/>
        <v>0</v>
      </c>
      <c r="CY227" s="27">
        <f t="shared" ca="1" si="445"/>
        <v>1</v>
      </c>
      <c r="CZ227" s="27">
        <f t="shared" ca="1" si="445"/>
        <v>0</v>
      </c>
      <c r="DA227" s="27">
        <f t="shared" ca="1" si="445"/>
        <v>0</v>
      </c>
      <c r="DB227" s="27">
        <f t="shared" ca="1" si="445"/>
        <v>0</v>
      </c>
      <c r="DC227" s="27">
        <f t="shared" ca="1" si="454"/>
        <v>0</v>
      </c>
      <c r="DD227" s="27">
        <f t="shared" ca="1" si="454"/>
        <v>0</v>
      </c>
      <c r="DE227" s="27">
        <f t="shared" ca="1" si="454"/>
        <v>0</v>
      </c>
      <c r="DF227" s="27">
        <f t="shared" ca="1" si="454"/>
        <v>0</v>
      </c>
      <c r="DG227" s="27" t="str">
        <f t="shared" ca="1" si="454"/>
        <v>-</v>
      </c>
      <c r="DH227" s="27" t="str">
        <f t="shared" ca="1" si="454"/>
        <v>-</v>
      </c>
      <c r="DI227" s="27" t="str">
        <f t="shared" ca="1" si="454"/>
        <v>-</v>
      </c>
      <c r="DJ227" s="27" t="str">
        <f t="shared" ca="1" si="454"/>
        <v>-</v>
      </c>
      <c r="DK227" s="27" t="str">
        <f t="shared" ca="1" si="454"/>
        <v>-</v>
      </c>
      <c r="DL227" s="27" t="str">
        <f t="shared" ca="1" si="454"/>
        <v>-</v>
      </c>
      <c r="DM227" s="27" t="b">
        <f t="shared" ca="1" si="455"/>
        <v>0</v>
      </c>
      <c r="DN227" s="27" t="b">
        <f t="shared" ca="1" si="455"/>
        <v>0</v>
      </c>
      <c r="DO227" s="27" t="b">
        <f t="shared" ca="1" si="455"/>
        <v>1</v>
      </c>
      <c r="DP227" s="27">
        <f t="shared" ca="1" si="455"/>
        <v>0</v>
      </c>
      <c r="DQ227" s="27" t="str">
        <f t="shared" ca="1" si="455"/>
        <v>-</v>
      </c>
      <c r="DR227" s="27" t="b">
        <f t="shared" ca="1" si="455"/>
        <v>1</v>
      </c>
      <c r="DS227" s="27" t="str">
        <f t="shared" ca="1" si="455"/>
        <v>-</v>
      </c>
      <c r="DT227" s="27" t="str">
        <f t="shared" ca="1" si="455"/>
        <v>-</v>
      </c>
      <c r="DU227" s="27" t="str">
        <f t="shared" ca="1" si="455"/>
        <v>-</v>
      </c>
      <c r="DV227" s="27" t="b">
        <f t="shared" ca="1" si="456"/>
        <v>1</v>
      </c>
      <c r="DW227" s="27" t="str">
        <f t="shared" ca="1" si="456"/>
        <v>-</v>
      </c>
      <c r="DX227" s="27">
        <f t="shared" ca="1" si="456"/>
        <v>0</v>
      </c>
      <c r="DY227" s="27">
        <f t="shared" ca="1" si="456"/>
        <v>1</v>
      </c>
      <c r="DZ227" s="27">
        <f t="shared" ca="1" si="456"/>
        <v>0.5</v>
      </c>
      <c r="EA227" s="27">
        <f t="shared" ca="1" si="456"/>
        <v>500</v>
      </c>
      <c r="EB227" s="27">
        <f t="shared" ca="1" si="456"/>
        <v>500</v>
      </c>
      <c r="EC227" s="27">
        <f t="shared" ca="1" si="456"/>
        <v>1</v>
      </c>
      <c r="ED227" s="27">
        <f t="shared" ca="1" si="456"/>
        <v>0</v>
      </c>
      <c r="EE227" s="27">
        <f t="shared" ca="1" si="456"/>
        <v>1</v>
      </c>
      <c r="EF227" s="27">
        <f t="shared" ca="1" si="456"/>
        <v>1</v>
      </c>
      <c r="EG227" s="27">
        <f t="shared" ca="1" si="457"/>
        <v>0</v>
      </c>
      <c r="EH227" s="27" t="str">
        <f t="shared" ca="1" si="457"/>
        <v>-</v>
      </c>
      <c r="EI227" s="27" t="str">
        <f t="shared" ca="1" si="457"/>
        <v>-</v>
      </c>
      <c r="EJ227" s="27" t="str">
        <f t="shared" ca="1" si="457"/>
        <v>-</v>
      </c>
      <c r="EK227" s="27" t="str">
        <f t="shared" ca="1" si="457"/>
        <v>-</v>
      </c>
      <c r="EL227" s="27">
        <f t="shared" ca="1" si="457"/>
        <v>1</v>
      </c>
      <c r="EM227" s="27">
        <f t="shared" ca="1" si="457"/>
        <v>1</v>
      </c>
      <c r="EN227" s="27">
        <f t="shared" ca="1" si="457"/>
        <v>1</v>
      </c>
      <c r="EO227" s="27">
        <f t="shared" ca="1" si="457"/>
        <v>0</v>
      </c>
      <c r="EP227" s="27" t="str">
        <f t="shared" ca="1" si="457"/>
        <v>-</v>
      </c>
      <c r="EQ227" s="27" t="str">
        <f t="shared" ca="1" si="457"/>
        <v>-</v>
      </c>
      <c r="ER227" s="27">
        <f t="shared" ca="1" si="457"/>
        <v>0</v>
      </c>
      <c r="ES227" s="27">
        <f t="shared" ca="1" si="457"/>
        <v>0</v>
      </c>
      <c r="ET227" s="34">
        <v>0</v>
      </c>
    </row>
    <row r="228" spans="1:150" outlineLevel="3">
      <c r="A228" s="31">
        <f t="shared" si="376"/>
        <v>223</v>
      </c>
      <c r="B228" s="37">
        <f t="shared" ca="1" si="450"/>
        <v>182</v>
      </c>
      <c r="C228">
        <f t="shared" ca="1" si="446"/>
        <v>31</v>
      </c>
      <c r="D228" t="b">
        <v>1</v>
      </c>
      <c r="E228" t="b">
        <v>0</v>
      </c>
      <c r="F228" t="b">
        <v>1</v>
      </c>
      <c r="H228" s="3" t="str">
        <f ca="1">TEXT(IFERROR(VALUE(LEFT(OFFSET(H228,-1,0),3)),0)+1,"000")&amp;" sfw"&amp;TEXT($CS228,"0.00")&amp;"_sfd"&amp;TEXT($CT228,"+0.00;-0.00;00000;@")&amp;"_conc"&amp;TEXT($CU228,"+0.00;-0.00;00000;----")&amp;"_prlf"&amp;TEXT($CV228,"+0.00;-0.00;00000;----")&amp;"_era"&amp;TEXT($CW228,"+0.00;-0.00;00000;@")&amp;IF($CA228&lt;3,"_M-M","_Mat")&amp;IF($CF228=TRUE,"&amp;BBT","")&amp;IF($DX228&lt;&gt;0,"-mate EL","")&amp;IF($DM228," Aut","")&amp;IF($DN228," Win","")&amp;IF($DO228," Spr","")&amp;" Scan "&amp;$DP228&amp;" (F"&amp;3+IFERROR(1*$AP228,0)&amp;3+IFERROR(1*$AS228,0)&amp;"N"&amp;$AX228&amp;$AY228&amp;")"</f>
        <v>041 sfw0.96_sfd+1.80_conc+0.64_prlf+0.21_era-0.11_M-M Spr Scan 0 (F33N11)</v>
      </c>
      <c r="I228" s="13" t="str">
        <f ca="1">IF(MATCH(H228,H$5:H228,0)=(COUNTA(H$5:H228)),"-","Dup")</f>
        <v>-</v>
      </c>
      <c r="J228" s="27" t="str">
        <f t="shared" ca="1" si="377"/>
        <v>-</v>
      </c>
      <c r="K228" s="27" t="str">
        <f t="shared" ca="1" si="377"/>
        <v>-</v>
      </c>
      <c r="L228" s="27" t="str">
        <f t="shared" ca="1" si="458"/>
        <v>-</v>
      </c>
      <c r="M228" s="27" t="str">
        <f t="shared" ca="1" si="458"/>
        <v>-</v>
      </c>
      <c r="N228" s="27" t="str">
        <f t="shared" ca="1" si="458"/>
        <v>-</v>
      </c>
      <c r="O228" s="27" t="b">
        <f t="shared" ca="1" si="458"/>
        <v>1</v>
      </c>
      <c r="P228" s="27" t="b">
        <f t="shared" ca="1" si="458"/>
        <v>1</v>
      </c>
      <c r="Q228" s="27">
        <f t="shared" ca="1" si="451"/>
        <v>0</v>
      </c>
      <c r="R228" s="27">
        <f t="shared" ca="1" si="451"/>
        <v>0</v>
      </c>
      <c r="S228" s="27" t="str">
        <f t="shared" ca="1" si="451"/>
        <v>-</v>
      </c>
      <c r="T228" s="27" t="str">
        <f t="shared" ca="1" si="451"/>
        <v>-</v>
      </c>
      <c r="U228" s="27" t="str">
        <f t="shared" ca="1" si="451"/>
        <v>-</v>
      </c>
      <c r="V228" s="27">
        <f t="shared" ca="1" si="451"/>
        <v>1</v>
      </c>
      <c r="W228" s="27">
        <f t="shared" ca="1" si="451"/>
        <v>1</v>
      </c>
      <c r="X228" s="27" t="str">
        <f t="shared" ca="1" si="451"/>
        <v>-</v>
      </c>
      <c r="Y228" s="27" t="str">
        <f t="shared" ca="1" si="451"/>
        <v>-</v>
      </c>
      <c r="Z228" s="27" t="str">
        <f t="shared" ca="1" si="451"/>
        <v>-</v>
      </c>
      <c r="AA228" s="27" t="str">
        <f t="shared" ca="1" si="451"/>
        <v>-</v>
      </c>
      <c r="AB228" s="27" t="str">
        <f t="shared" ca="1" si="451"/>
        <v>-</v>
      </c>
      <c r="AC228" s="27">
        <f t="shared" ca="1" si="451"/>
        <v>1</v>
      </c>
      <c r="AD228" s="27" t="str">
        <f t="shared" ca="1" si="451"/>
        <v>-</v>
      </c>
      <c r="AE228" s="27" t="str">
        <f t="shared" ca="1" si="447"/>
        <v>-</v>
      </c>
      <c r="AF228" s="27" t="str">
        <f t="shared" ca="1" si="449"/>
        <v>-</v>
      </c>
      <c r="AG228" s="27" t="str">
        <f t="shared" ca="1" si="452"/>
        <v>-</v>
      </c>
      <c r="AH228" s="27" t="str">
        <f t="shared" ca="1" si="452"/>
        <v>-</v>
      </c>
      <c r="AI228" s="27" t="str">
        <f t="shared" ca="1" si="452"/>
        <v>-</v>
      </c>
      <c r="AJ228" s="27" t="str">
        <f t="shared" ca="1" si="452"/>
        <v>-</v>
      </c>
      <c r="AK228" s="27" t="str">
        <f t="shared" ca="1" si="452"/>
        <v>-</v>
      </c>
      <c r="AL228" s="27" t="str">
        <f t="shared" ca="1" si="452"/>
        <v>-</v>
      </c>
      <c r="AM228" s="27" t="str">
        <f t="shared" ca="1" si="452"/>
        <v>-</v>
      </c>
      <c r="AN228" s="27" t="str">
        <f t="shared" ca="1" si="452"/>
        <v>-</v>
      </c>
      <c r="AO228" s="27" t="str">
        <f t="shared" ca="1" si="452"/>
        <v>-</v>
      </c>
      <c r="AP228" s="27" t="str">
        <f t="shared" ca="1" si="452"/>
        <v>-</v>
      </c>
      <c r="AQ228" s="27" t="str">
        <f t="shared" ca="1" si="452"/>
        <v>-</v>
      </c>
      <c r="AR228" s="27" t="str">
        <f t="shared" ca="1" si="452"/>
        <v>-</v>
      </c>
      <c r="AS228" s="27" t="str">
        <f t="shared" ca="1" si="452"/>
        <v>-</v>
      </c>
      <c r="AT228" s="27" t="str">
        <f t="shared" ca="1" si="452"/>
        <v>-</v>
      </c>
      <c r="AU228" s="27" t="str">
        <f t="shared" ca="1" si="452"/>
        <v>-</v>
      </c>
      <c r="AV228" s="27" t="str">
        <f t="shared" ca="1" si="452"/>
        <v>-</v>
      </c>
      <c r="AW228" s="27" t="str">
        <f t="shared" ca="1" si="452"/>
        <v>-</v>
      </c>
      <c r="AX228" s="27">
        <f t="shared" ca="1" si="459"/>
        <v>1</v>
      </c>
      <c r="AY228" s="27">
        <f t="shared" ca="1" si="459"/>
        <v>1</v>
      </c>
      <c r="AZ228" s="27">
        <f t="shared" ca="1" si="459"/>
        <v>0</v>
      </c>
      <c r="BA228" s="27">
        <f t="shared" ca="1" si="453"/>
        <v>1</v>
      </c>
      <c r="BB228" s="27">
        <f t="shared" ca="1" si="453"/>
        <v>-1</v>
      </c>
      <c r="BC228" s="27" t="str">
        <f t="shared" ca="1" si="453"/>
        <v>-</v>
      </c>
      <c r="BD228" s="27" t="str">
        <f t="shared" ca="1" si="453"/>
        <v>-</v>
      </c>
      <c r="BE228" s="27" t="str">
        <f t="shared" ca="1" si="453"/>
        <v>-</v>
      </c>
      <c r="BF228" s="27" t="str">
        <f t="shared" ca="1" si="453"/>
        <v>-</v>
      </c>
      <c r="BG228" s="27" t="str">
        <f t="shared" ca="1" si="453"/>
        <v>-</v>
      </c>
      <c r="BH228" s="27">
        <f t="shared" ca="1" si="448"/>
        <v>0.3</v>
      </c>
      <c r="BI228" s="27">
        <f t="shared" ref="BI228:BM237" ca="1" si="460">OFFSET(BI$5,$B228,0)</f>
        <v>0.7</v>
      </c>
      <c r="BJ228" s="27">
        <f t="shared" ca="1" si="460"/>
        <v>-0.2</v>
      </c>
      <c r="BK228" s="27">
        <f t="shared" ca="1" si="460"/>
        <v>1.4</v>
      </c>
      <c r="BL228" s="27" t="str">
        <f t="shared" ca="1" si="460"/>
        <v>-</v>
      </c>
      <c r="BM228" s="27" t="str">
        <f t="shared" ca="1" si="460"/>
        <v>-</v>
      </c>
      <c r="BN228" s="27">
        <f t="shared" ref="BN228:BV237" ca="1" si="461">OFFSET(BN$5,$B228,0)</f>
        <v>0</v>
      </c>
      <c r="BO228" s="27">
        <f t="shared" ca="1" si="461"/>
        <v>0</v>
      </c>
      <c r="BP228" s="27">
        <f t="shared" ca="1" si="461"/>
        <v>0</v>
      </c>
      <c r="BQ228" s="27">
        <f t="shared" ca="1" si="461"/>
        <v>0</v>
      </c>
      <c r="BR228" s="27" t="str">
        <f t="shared" ca="1" si="461"/>
        <v>-</v>
      </c>
      <c r="BS228" s="27" t="str">
        <f t="shared" ca="1" si="461"/>
        <v>-</v>
      </c>
      <c r="BT228" s="27" t="str">
        <f t="shared" ca="1" si="461"/>
        <v>-</v>
      </c>
      <c r="BU228" s="27" t="str">
        <f t="shared" ca="1" si="461"/>
        <v>-</v>
      </c>
      <c r="BV228" s="27" t="str">
        <f t="shared" ca="1" si="461"/>
        <v>-</v>
      </c>
      <c r="BW228" s="27" t="str">
        <f t="shared" ref="BW228:CH237" ca="1" si="462">OFFSET(BW$5,$B228,0)</f>
        <v>-</v>
      </c>
      <c r="BX228" s="27" t="str">
        <f t="shared" ca="1" si="462"/>
        <v>-</v>
      </c>
      <c r="BY228" s="27" t="str">
        <f t="shared" ca="1" si="462"/>
        <v>-</v>
      </c>
      <c r="BZ228" s="27" t="str">
        <f t="shared" ca="1" si="462"/>
        <v>-</v>
      </c>
      <c r="CA228" s="27">
        <f t="shared" ca="1" si="462"/>
        <v>2</v>
      </c>
      <c r="CB228" s="27" t="str">
        <f t="shared" ca="1" si="462"/>
        <v>-</v>
      </c>
      <c r="CC228" s="27" t="str">
        <f t="shared" ca="1" si="462"/>
        <v>-</v>
      </c>
      <c r="CD228" s="27" t="str">
        <f t="shared" ca="1" si="462"/>
        <v>-</v>
      </c>
      <c r="CE228" s="27" t="str">
        <f t="shared" ca="1" si="462"/>
        <v>-</v>
      </c>
      <c r="CF228" s="27" t="str">
        <f t="shared" ca="1" si="462"/>
        <v>-</v>
      </c>
      <c r="CG228" s="27" t="str">
        <f t="shared" ca="1" si="462"/>
        <v>-</v>
      </c>
      <c r="CH228" s="27">
        <f t="shared" ca="1" si="462"/>
        <v>0</v>
      </c>
      <c r="CI228" s="27" t="str">
        <f t="shared" ref="CI228:CR237" ca="1" si="463">OFFSET(CI$5,$B228,0)</f>
        <v>-</v>
      </c>
      <c r="CJ228" s="27">
        <f t="shared" ca="1" si="463"/>
        <v>1</v>
      </c>
      <c r="CK228" s="27">
        <f t="shared" ca="1" si="463"/>
        <v>0</v>
      </c>
      <c r="CL228" s="27">
        <f t="shared" ca="1" si="463"/>
        <v>1</v>
      </c>
      <c r="CM228" s="27">
        <f t="shared" ca="1" si="463"/>
        <v>1</v>
      </c>
      <c r="CN228" s="27">
        <f t="shared" ca="1" si="463"/>
        <v>1</v>
      </c>
      <c r="CO228" s="27">
        <f t="shared" ca="1" si="463"/>
        <v>0</v>
      </c>
      <c r="CP228" s="27">
        <f t="shared" ca="1" si="463"/>
        <v>0</v>
      </c>
      <c r="CQ228" s="27">
        <f t="shared" ca="1" si="463"/>
        <v>0</v>
      </c>
      <c r="CR228" s="27">
        <f t="shared" ca="1" si="463"/>
        <v>-0.04</v>
      </c>
      <c r="CS228" s="27">
        <f t="shared" ca="1" si="415"/>
        <v>0.96</v>
      </c>
      <c r="CT228" s="27">
        <f t="shared" ca="1" si="430"/>
        <v>1.8</v>
      </c>
      <c r="CU228" s="27">
        <f t="shared" ca="1" si="444"/>
        <v>0.64</v>
      </c>
      <c r="CV228" s="27">
        <f t="shared" ref="CV228:CV247" ca="1" si="464">OFFSET(CV$5,$B228,0)</f>
        <v>0.21</v>
      </c>
      <c r="CW228" s="26">
        <f>CW$13-0.3</f>
        <v>-0.10999999999999999</v>
      </c>
      <c r="CX228" s="27">
        <f t="shared" ref="CX228:DB247" ca="1" si="465">OFFSET(CX$5,$B228,0)</f>
        <v>0</v>
      </c>
      <c r="CY228" s="27">
        <f t="shared" ca="1" si="465"/>
        <v>1</v>
      </c>
      <c r="CZ228" s="27">
        <f t="shared" ca="1" si="465"/>
        <v>0</v>
      </c>
      <c r="DA228" s="27">
        <f t="shared" ca="1" si="445"/>
        <v>0</v>
      </c>
      <c r="DB228" s="27">
        <f t="shared" ca="1" si="445"/>
        <v>0</v>
      </c>
      <c r="DC228" s="27">
        <f t="shared" ca="1" si="454"/>
        <v>0</v>
      </c>
      <c r="DD228" s="27">
        <f t="shared" ca="1" si="454"/>
        <v>0</v>
      </c>
      <c r="DE228" s="27">
        <f t="shared" ca="1" si="454"/>
        <v>0</v>
      </c>
      <c r="DF228" s="27">
        <f t="shared" ca="1" si="454"/>
        <v>0</v>
      </c>
      <c r="DG228" s="27" t="str">
        <f t="shared" ca="1" si="454"/>
        <v>-</v>
      </c>
      <c r="DH228" s="27" t="str">
        <f t="shared" ca="1" si="454"/>
        <v>-</v>
      </c>
      <c r="DI228" s="27" t="str">
        <f t="shared" ca="1" si="454"/>
        <v>-</v>
      </c>
      <c r="DJ228" s="27" t="str">
        <f t="shared" ca="1" si="454"/>
        <v>-</v>
      </c>
      <c r="DK228" s="27" t="str">
        <f t="shared" ca="1" si="454"/>
        <v>-</v>
      </c>
      <c r="DL228" s="27" t="str">
        <f t="shared" ca="1" si="454"/>
        <v>-</v>
      </c>
      <c r="DM228" s="27" t="b">
        <f t="shared" ca="1" si="455"/>
        <v>0</v>
      </c>
      <c r="DN228" s="27" t="b">
        <f t="shared" ca="1" si="455"/>
        <v>0</v>
      </c>
      <c r="DO228" s="27" t="b">
        <f t="shared" ca="1" si="455"/>
        <v>1</v>
      </c>
      <c r="DP228" s="27">
        <f t="shared" ca="1" si="455"/>
        <v>0</v>
      </c>
      <c r="DQ228" s="27" t="str">
        <f t="shared" ca="1" si="455"/>
        <v>-</v>
      </c>
      <c r="DR228" s="27" t="b">
        <f t="shared" ca="1" si="455"/>
        <v>1</v>
      </c>
      <c r="DS228" s="27" t="str">
        <f t="shared" ca="1" si="455"/>
        <v>-</v>
      </c>
      <c r="DT228" s="27" t="str">
        <f t="shared" ca="1" si="455"/>
        <v>-</v>
      </c>
      <c r="DU228" s="27" t="str">
        <f t="shared" ca="1" si="455"/>
        <v>-</v>
      </c>
      <c r="DV228" s="27" t="b">
        <f t="shared" ca="1" si="456"/>
        <v>1</v>
      </c>
      <c r="DW228" s="27" t="str">
        <f t="shared" ca="1" si="456"/>
        <v>-</v>
      </c>
      <c r="DX228" s="27">
        <f t="shared" ca="1" si="456"/>
        <v>0</v>
      </c>
      <c r="DY228" s="27">
        <f t="shared" ca="1" si="456"/>
        <v>1</v>
      </c>
      <c r="DZ228" s="27">
        <f t="shared" ca="1" si="456"/>
        <v>0.5</v>
      </c>
      <c r="EA228" s="27">
        <f t="shared" ca="1" si="456"/>
        <v>500</v>
      </c>
      <c r="EB228" s="27">
        <f t="shared" ca="1" si="456"/>
        <v>500</v>
      </c>
      <c r="EC228" s="27">
        <f t="shared" ca="1" si="456"/>
        <v>1</v>
      </c>
      <c r="ED228" s="27">
        <f t="shared" ca="1" si="456"/>
        <v>0</v>
      </c>
      <c r="EE228" s="27">
        <f t="shared" ca="1" si="456"/>
        <v>1</v>
      </c>
      <c r="EF228" s="27">
        <f t="shared" ca="1" si="456"/>
        <v>1</v>
      </c>
      <c r="EG228" s="27">
        <f t="shared" ca="1" si="457"/>
        <v>0</v>
      </c>
      <c r="EH228" s="27" t="str">
        <f t="shared" ca="1" si="457"/>
        <v>-</v>
      </c>
      <c r="EI228" s="27" t="str">
        <f t="shared" ca="1" si="457"/>
        <v>-</v>
      </c>
      <c r="EJ228" s="27" t="str">
        <f t="shared" ca="1" si="457"/>
        <v>-</v>
      </c>
      <c r="EK228" s="27" t="str">
        <f t="shared" ca="1" si="457"/>
        <v>-</v>
      </c>
      <c r="EL228" s="27">
        <f t="shared" ca="1" si="457"/>
        <v>1</v>
      </c>
      <c r="EM228" s="27">
        <f t="shared" ca="1" si="457"/>
        <v>1</v>
      </c>
      <c r="EN228" s="27">
        <f t="shared" ca="1" si="457"/>
        <v>1</v>
      </c>
      <c r="EO228" s="27">
        <f t="shared" ca="1" si="457"/>
        <v>0</v>
      </c>
      <c r="EP228" s="27" t="str">
        <f t="shared" ca="1" si="457"/>
        <v>-</v>
      </c>
      <c r="EQ228" s="27" t="str">
        <f t="shared" ca="1" si="457"/>
        <v>-</v>
      </c>
      <c r="ER228" s="27">
        <f t="shared" ca="1" si="457"/>
        <v>0</v>
      </c>
      <c r="ES228" s="27">
        <f t="shared" ca="1" si="457"/>
        <v>0</v>
      </c>
      <c r="ET228" s="34">
        <v>0</v>
      </c>
    </row>
    <row r="229" spans="1:150" outlineLevel="3">
      <c r="A229" s="31">
        <f t="shared" si="376"/>
        <v>224</v>
      </c>
      <c r="B229" s="37">
        <f t="shared" ca="1" si="450"/>
        <v>182</v>
      </c>
      <c r="C229">
        <f t="shared" ca="1" si="446"/>
        <v>31</v>
      </c>
      <c r="D229" t="b">
        <v>1</v>
      </c>
      <c r="E229" t="b">
        <v>0</v>
      </c>
      <c r="F229" t="b">
        <v>1</v>
      </c>
      <c r="H229" s="3" t="str">
        <f ca="1">TEXT(IFERROR(VALUE(LEFT(OFFSET(H229,-1,0),3)),0)+1,"000")&amp;" sfw"&amp;TEXT($CS229,"0.00")&amp;"_sfd"&amp;TEXT($CT229,"+0.00;-0.00;00000;@")&amp;"_conc"&amp;TEXT($CU229,"+0.00;-0.00;00000;----")&amp;"_prlf"&amp;TEXT($CV229,"+0.00;-0.00;00000;----")&amp;"_era"&amp;TEXT($CW229,"+0.00;-0.00;00000;@")&amp;IF($CA229&lt;3,"_M-M","_Mat")&amp;IF($CF229=TRUE,"&amp;BBT","")&amp;IF($DX229&lt;&gt;0,"-mate EL","")&amp;IF($DM229," Aut","")&amp;IF($DN229," Win","")&amp;IF($DO229," Spr","")&amp;" Scan "&amp;$DP229&amp;" (F"&amp;3+IFERROR(1*$AP229,0)&amp;3+IFERROR(1*$AS229,0)&amp;"N"&amp;$AX229&amp;$AY229&amp;")"</f>
        <v>042 sfw0.96_sfd+1.80_conc+0.64_prlf+0.21_era-0.01_M-M Spr Scan 0 (F33N11)</v>
      </c>
      <c r="I229" s="13" t="str">
        <f ca="1">IF(MATCH(H229,H$5:H229,0)=(COUNTA(H$5:H229)),"-","Dup")</f>
        <v>-</v>
      </c>
      <c r="J229" s="27" t="str">
        <f t="shared" ca="1" si="377"/>
        <v>-</v>
      </c>
      <c r="K229" s="27" t="str">
        <f t="shared" ca="1" si="377"/>
        <v>-</v>
      </c>
      <c r="L229" s="27" t="str">
        <f t="shared" ca="1" si="458"/>
        <v>-</v>
      </c>
      <c r="M229" s="27" t="str">
        <f t="shared" ca="1" si="458"/>
        <v>-</v>
      </c>
      <c r="N229" s="27" t="str">
        <f t="shared" ca="1" si="458"/>
        <v>-</v>
      </c>
      <c r="O229" s="27" t="b">
        <f t="shared" ca="1" si="458"/>
        <v>1</v>
      </c>
      <c r="P229" s="27" t="b">
        <f t="shared" ca="1" si="458"/>
        <v>1</v>
      </c>
      <c r="Q229" s="27">
        <f t="shared" ca="1" si="451"/>
        <v>0</v>
      </c>
      <c r="R229" s="27">
        <f t="shared" ca="1" si="451"/>
        <v>0</v>
      </c>
      <c r="S229" s="27" t="str">
        <f t="shared" ca="1" si="451"/>
        <v>-</v>
      </c>
      <c r="T229" s="27" t="str">
        <f t="shared" ca="1" si="451"/>
        <v>-</v>
      </c>
      <c r="U229" s="27" t="str">
        <f t="shared" ca="1" si="451"/>
        <v>-</v>
      </c>
      <c r="V229" s="27">
        <f t="shared" ca="1" si="451"/>
        <v>1</v>
      </c>
      <c r="W229" s="27">
        <f t="shared" ca="1" si="451"/>
        <v>1</v>
      </c>
      <c r="X229" s="27" t="str">
        <f t="shared" ca="1" si="451"/>
        <v>-</v>
      </c>
      <c r="Y229" s="27" t="str">
        <f t="shared" ca="1" si="451"/>
        <v>-</v>
      </c>
      <c r="Z229" s="27" t="str">
        <f t="shared" ca="1" si="451"/>
        <v>-</v>
      </c>
      <c r="AA229" s="27" t="str">
        <f t="shared" ca="1" si="451"/>
        <v>-</v>
      </c>
      <c r="AB229" s="27" t="str">
        <f t="shared" ca="1" si="451"/>
        <v>-</v>
      </c>
      <c r="AC229" s="27">
        <f t="shared" ca="1" si="451"/>
        <v>1</v>
      </c>
      <c r="AD229" s="27" t="str">
        <f t="shared" ca="1" si="451"/>
        <v>-</v>
      </c>
      <c r="AE229" s="27" t="str">
        <f t="shared" ca="1" si="447"/>
        <v>-</v>
      </c>
      <c r="AF229" s="27" t="str">
        <f t="shared" ca="1" si="449"/>
        <v>-</v>
      </c>
      <c r="AG229" s="27" t="str">
        <f t="shared" ca="1" si="452"/>
        <v>-</v>
      </c>
      <c r="AH229" s="27" t="str">
        <f t="shared" ca="1" si="452"/>
        <v>-</v>
      </c>
      <c r="AI229" s="27" t="str">
        <f t="shared" ca="1" si="452"/>
        <v>-</v>
      </c>
      <c r="AJ229" s="27" t="str">
        <f t="shared" ca="1" si="452"/>
        <v>-</v>
      </c>
      <c r="AK229" s="27" t="str">
        <f t="shared" ca="1" si="452"/>
        <v>-</v>
      </c>
      <c r="AL229" s="27" t="str">
        <f t="shared" ca="1" si="452"/>
        <v>-</v>
      </c>
      <c r="AM229" s="27" t="str">
        <f t="shared" ca="1" si="452"/>
        <v>-</v>
      </c>
      <c r="AN229" s="27" t="str">
        <f t="shared" ca="1" si="452"/>
        <v>-</v>
      </c>
      <c r="AO229" s="27" t="str">
        <f t="shared" ca="1" si="452"/>
        <v>-</v>
      </c>
      <c r="AP229" s="27" t="str">
        <f t="shared" ca="1" si="452"/>
        <v>-</v>
      </c>
      <c r="AQ229" s="27" t="str">
        <f t="shared" ca="1" si="452"/>
        <v>-</v>
      </c>
      <c r="AR229" s="27" t="str">
        <f t="shared" ca="1" si="452"/>
        <v>-</v>
      </c>
      <c r="AS229" s="27" t="str">
        <f t="shared" ca="1" si="452"/>
        <v>-</v>
      </c>
      <c r="AT229" s="27" t="str">
        <f t="shared" ca="1" si="452"/>
        <v>-</v>
      </c>
      <c r="AU229" s="27" t="str">
        <f t="shared" ca="1" si="452"/>
        <v>-</v>
      </c>
      <c r="AV229" s="27" t="str">
        <f t="shared" ca="1" si="452"/>
        <v>-</v>
      </c>
      <c r="AW229" s="27" t="str">
        <f t="shared" ca="1" si="452"/>
        <v>-</v>
      </c>
      <c r="AX229" s="27">
        <f t="shared" ca="1" si="459"/>
        <v>1</v>
      </c>
      <c r="AY229" s="27">
        <f t="shared" ca="1" si="459"/>
        <v>1</v>
      </c>
      <c r="AZ229" s="27">
        <f t="shared" ca="1" si="459"/>
        <v>0</v>
      </c>
      <c r="BA229" s="27">
        <f t="shared" ca="1" si="453"/>
        <v>1</v>
      </c>
      <c r="BB229" s="27">
        <f t="shared" ca="1" si="453"/>
        <v>-1</v>
      </c>
      <c r="BC229" s="27" t="str">
        <f t="shared" ca="1" si="453"/>
        <v>-</v>
      </c>
      <c r="BD229" s="27" t="str">
        <f t="shared" ca="1" si="453"/>
        <v>-</v>
      </c>
      <c r="BE229" s="27" t="str">
        <f t="shared" ca="1" si="453"/>
        <v>-</v>
      </c>
      <c r="BF229" s="27" t="str">
        <f t="shared" ca="1" si="453"/>
        <v>-</v>
      </c>
      <c r="BG229" s="27" t="str">
        <f t="shared" ca="1" si="453"/>
        <v>-</v>
      </c>
      <c r="BH229" s="27">
        <f t="shared" ca="1" si="448"/>
        <v>0.3</v>
      </c>
      <c r="BI229" s="27">
        <f t="shared" ca="1" si="460"/>
        <v>0.7</v>
      </c>
      <c r="BJ229" s="27">
        <f t="shared" ca="1" si="460"/>
        <v>-0.2</v>
      </c>
      <c r="BK229" s="27">
        <f t="shared" ca="1" si="460"/>
        <v>1.4</v>
      </c>
      <c r="BL229" s="27" t="str">
        <f t="shared" ca="1" si="460"/>
        <v>-</v>
      </c>
      <c r="BM229" s="27" t="str">
        <f t="shared" ca="1" si="460"/>
        <v>-</v>
      </c>
      <c r="BN229" s="27">
        <f t="shared" ca="1" si="461"/>
        <v>0</v>
      </c>
      <c r="BO229" s="27">
        <f t="shared" ca="1" si="461"/>
        <v>0</v>
      </c>
      <c r="BP229" s="27">
        <f t="shared" ca="1" si="461"/>
        <v>0</v>
      </c>
      <c r="BQ229" s="27">
        <f t="shared" ca="1" si="461"/>
        <v>0</v>
      </c>
      <c r="BR229" s="27" t="str">
        <f t="shared" ca="1" si="461"/>
        <v>-</v>
      </c>
      <c r="BS229" s="27" t="str">
        <f t="shared" ca="1" si="461"/>
        <v>-</v>
      </c>
      <c r="BT229" s="27" t="str">
        <f t="shared" ca="1" si="461"/>
        <v>-</v>
      </c>
      <c r="BU229" s="27" t="str">
        <f t="shared" ca="1" si="461"/>
        <v>-</v>
      </c>
      <c r="BV229" s="27" t="str">
        <f t="shared" ca="1" si="461"/>
        <v>-</v>
      </c>
      <c r="BW229" s="27" t="str">
        <f t="shared" ca="1" si="462"/>
        <v>-</v>
      </c>
      <c r="BX229" s="27" t="str">
        <f t="shared" ca="1" si="462"/>
        <v>-</v>
      </c>
      <c r="BY229" s="27" t="str">
        <f t="shared" ca="1" si="462"/>
        <v>-</v>
      </c>
      <c r="BZ229" s="27" t="str">
        <f t="shared" ca="1" si="462"/>
        <v>-</v>
      </c>
      <c r="CA229" s="27">
        <f t="shared" ca="1" si="462"/>
        <v>2</v>
      </c>
      <c r="CB229" s="27" t="str">
        <f t="shared" ca="1" si="462"/>
        <v>-</v>
      </c>
      <c r="CC229" s="27" t="str">
        <f t="shared" ca="1" si="462"/>
        <v>-</v>
      </c>
      <c r="CD229" s="27" t="str">
        <f t="shared" ca="1" si="462"/>
        <v>-</v>
      </c>
      <c r="CE229" s="27" t="str">
        <f t="shared" ca="1" si="462"/>
        <v>-</v>
      </c>
      <c r="CF229" s="27" t="str">
        <f t="shared" ca="1" si="462"/>
        <v>-</v>
      </c>
      <c r="CG229" s="27" t="str">
        <f t="shared" ca="1" si="462"/>
        <v>-</v>
      </c>
      <c r="CH229" s="27">
        <f t="shared" ca="1" si="462"/>
        <v>0</v>
      </c>
      <c r="CI229" s="27" t="str">
        <f t="shared" ca="1" si="463"/>
        <v>-</v>
      </c>
      <c r="CJ229" s="27">
        <f t="shared" ca="1" si="463"/>
        <v>1</v>
      </c>
      <c r="CK229" s="27">
        <f t="shared" ca="1" si="463"/>
        <v>0</v>
      </c>
      <c r="CL229" s="27">
        <f t="shared" ca="1" si="463"/>
        <v>1</v>
      </c>
      <c r="CM229" s="27">
        <f t="shared" ca="1" si="463"/>
        <v>1</v>
      </c>
      <c r="CN229" s="27">
        <f t="shared" ca="1" si="463"/>
        <v>1</v>
      </c>
      <c r="CO229" s="27">
        <f t="shared" ca="1" si="463"/>
        <v>0</v>
      </c>
      <c r="CP229" s="27">
        <f t="shared" ca="1" si="463"/>
        <v>0</v>
      </c>
      <c r="CQ229" s="27">
        <f t="shared" ca="1" si="463"/>
        <v>0</v>
      </c>
      <c r="CR229" s="27">
        <f t="shared" ca="1" si="463"/>
        <v>-0.04</v>
      </c>
      <c r="CS229" s="27">
        <f t="shared" ca="1" si="415"/>
        <v>0.96</v>
      </c>
      <c r="CT229" s="27">
        <f t="shared" ca="1" si="430"/>
        <v>1.8</v>
      </c>
      <c r="CU229" s="27">
        <f t="shared" ca="1" si="444"/>
        <v>0.64</v>
      </c>
      <c r="CV229" s="27">
        <f t="shared" ca="1" si="464"/>
        <v>0.21</v>
      </c>
      <c r="CW229" s="26">
        <f>CW$13-0.2</f>
        <v>-1.0000000000000009E-2</v>
      </c>
      <c r="CX229" s="27">
        <f t="shared" ca="1" si="465"/>
        <v>0</v>
      </c>
      <c r="CY229" s="27">
        <f t="shared" ca="1" si="465"/>
        <v>1</v>
      </c>
      <c r="CZ229" s="27">
        <f t="shared" ca="1" si="465"/>
        <v>0</v>
      </c>
      <c r="DA229" s="27">
        <f t="shared" ca="1" si="445"/>
        <v>0</v>
      </c>
      <c r="DB229" s="27">
        <f t="shared" ca="1" si="445"/>
        <v>0</v>
      </c>
      <c r="DC229" s="27">
        <f t="shared" ca="1" si="454"/>
        <v>0</v>
      </c>
      <c r="DD229" s="27">
        <f t="shared" ca="1" si="454"/>
        <v>0</v>
      </c>
      <c r="DE229" s="27">
        <f t="shared" ca="1" si="454"/>
        <v>0</v>
      </c>
      <c r="DF229" s="27">
        <f t="shared" ca="1" si="454"/>
        <v>0</v>
      </c>
      <c r="DG229" s="27" t="str">
        <f t="shared" ca="1" si="454"/>
        <v>-</v>
      </c>
      <c r="DH229" s="27" t="str">
        <f t="shared" ca="1" si="454"/>
        <v>-</v>
      </c>
      <c r="DI229" s="27" t="str">
        <f t="shared" ca="1" si="454"/>
        <v>-</v>
      </c>
      <c r="DJ229" s="27" t="str">
        <f t="shared" ca="1" si="454"/>
        <v>-</v>
      </c>
      <c r="DK229" s="27" t="str">
        <f t="shared" ca="1" si="454"/>
        <v>-</v>
      </c>
      <c r="DL229" s="27" t="str">
        <f t="shared" ca="1" si="454"/>
        <v>-</v>
      </c>
      <c r="DM229" s="27" t="b">
        <f t="shared" ca="1" si="455"/>
        <v>0</v>
      </c>
      <c r="DN229" s="27" t="b">
        <f t="shared" ca="1" si="455"/>
        <v>0</v>
      </c>
      <c r="DO229" s="27" t="b">
        <f t="shared" ca="1" si="455"/>
        <v>1</v>
      </c>
      <c r="DP229" s="27">
        <f t="shared" ca="1" si="455"/>
        <v>0</v>
      </c>
      <c r="DQ229" s="27" t="str">
        <f t="shared" ca="1" si="455"/>
        <v>-</v>
      </c>
      <c r="DR229" s="27" t="b">
        <f t="shared" ca="1" si="455"/>
        <v>1</v>
      </c>
      <c r="DS229" s="27" t="str">
        <f t="shared" ca="1" si="455"/>
        <v>-</v>
      </c>
      <c r="DT229" s="27" t="str">
        <f t="shared" ca="1" si="455"/>
        <v>-</v>
      </c>
      <c r="DU229" s="27" t="str">
        <f t="shared" ca="1" si="455"/>
        <v>-</v>
      </c>
      <c r="DV229" s="27" t="b">
        <f t="shared" ca="1" si="456"/>
        <v>1</v>
      </c>
      <c r="DW229" s="27" t="str">
        <f t="shared" ca="1" si="456"/>
        <v>-</v>
      </c>
      <c r="DX229" s="27">
        <f t="shared" ca="1" si="456"/>
        <v>0</v>
      </c>
      <c r="DY229" s="27">
        <f t="shared" ca="1" si="456"/>
        <v>1</v>
      </c>
      <c r="DZ229" s="27">
        <f t="shared" ca="1" si="456"/>
        <v>0.5</v>
      </c>
      <c r="EA229" s="27">
        <f t="shared" ca="1" si="456"/>
        <v>500</v>
      </c>
      <c r="EB229" s="27">
        <f t="shared" ca="1" si="456"/>
        <v>500</v>
      </c>
      <c r="EC229" s="27">
        <f t="shared" ca="1" si="456"/>
        <v>1</v>
      </c>
      <c r="ED229" s="27">
        <f t="shared" ca="1" si="456"/>
        <v>0</v>
      </c>
      <c r="EE229" s="27">
        <f t="shared" ca="1" si="456"/>
        <v>1</v>
      </c>
      <c r="EF229" s="27">
        <f t="shared" ca="1" si="456"/>
        <v>1</v>
      </c>
      <c r="EG229" s="27">
        <f t="shared" ca="1" si="457"/>
        <v>0</v>
      </c>
      <c r="EH229" s="27" t="str">
        <f t="shared" ca="1" si="457"/>
        <v>-</v>
      </c>
      <c r="EI229" s="27" t="str">
        <f t="shared" ca="1" si="457"/>
        <v>-</v>
      </c>
      <c r="EJ229" s="27" t="str">
        <f t="shared" ca="1" si="457"/>
        <v>-</v>
      </c>
      <c r="EK229" s="27" t="str">
        <f t="shared" ca="1" si="457"/>
        <v>-</v>
      </c>
      <c r="EL229" s="27">
        <f t="shared" ca="1" si="457"/>
        <v>1</v>
      </c>
      <c r="EM229" s="27">
        <f t="shared" ca="1" si="457"/>
        <v>1</v>
      </c>
      <c r="EN229" s="27">
        <f t="shared" ca="1" si="457"/>
        <v>1</v>
      </c>
      <c r="EO229" s="27">
        <f t="shared" ca="1" si="457"/>
        <v>0</v>
      </c>
      <c r="EP229" s="27" t="str">
        <f t="shared" ca="1" si="457"/>
        <v>-</v>
      </c>
      <c r="EQ229" s="27" t="str">
        <f t="shared" ca="1" si="457"/>
        <v>-</v>
      </c>
      <c r="ER229" s="27">
        <f t="shared" ca="1" si="457"/>
        <v>0</v>
      </c>
      <c r="ES229" s="27">
        <f t="shared" ca="1" si="457"/>
        <v>0</v>
      </c>
      <c r="ET229" s="34">
        <v>0</v>
      </c>
    </row>
    <row r="230" spans="1:150" outlineLevel="3">
      <c r="A230" s="31">
        <f t="shared" si="376"/>
        <v>225</v>
      </c>
      <c r="B230" s="37">
        <f t="shared" ca="1" si="450"/>
        <v>182</v>
      </c>
      <c r="C230">
        <f t="shared" ca="1" si="446"/>
        <v>31</v>
      </c>
      <c r="D230" t="b">
        <v>1</v>
      </c>
      <c r="E230" t="b">
        <v>0</v>
      </c>
      <c r="F230" t="b">
        <v>1</v>
      </c>
      <c r="H230" s="3" t="str">
        <f ca="1">TEXT(IFERROR(VALUE(LEFT(OFFSET(H230,-1,0),3)),0)+1,"000")&amp;" sfw"&amp;TEXT($CS230,"0.00")&amp;"_sfd"&amp;TEXT($CT230,"+0.00;-0.00;00000;@")&amp;"_conc"&amp;TEXT($CU230,"+0.00;-0.00;00000;----")&amp;"_prlf"&amp;TEXT($CV230,"+0.00;-0.00;00000;----")&amp;"_era"&amp;TEXT($CW230,"+0.00;-0.00;00000;@")&amp;IF($CA230&lt;3,"_M-M","_Mat")&amp;IF($CF230=TRUE,"&amp;BBT","")&amp;IF($DX230&lt;&gt;0,"-mate EL","")&amp;IF($DM230," Aut","")&amp;IF($DN230," Win","")&amp;IF($DO230," Spr","")&amp;" Scan "&amp;$DP230&amp;" (F"&amp;3+IFERROR(1*$AP230,0)&amp;3+IFERROR(1*$AS230,0)&amp;"N"&amp;$AX230&amp;$AY230&amp;")"</f>
        <v>043 sfw0.96_sfd+1.80_conc+0.64_prlf+0.21_era+0.04_M-M Spr Scan 0 (F33N11)</v>
      </c>
      <c r="I230" s="13" t="str">
        <f ca="1">IF(MATCH(H230,H$5:H230,0)=(COUNTA(H$5:H230)),"-","Dup")</f>
        <v>-</v>
      </c>
      <c r="J230" s="27" t="str">
        <f t="shared" ca="1" si="377"/>
        <v>-</v>
      </c>
      <c r="K230" s="27" t="str">
        <f t="shared" ca="1" si="377"/>
        <v>-</v>
      </c>
      <c r="L230" s="27" t="str">
        <f t="shared" ca="1" si="458"/>
        <v>-</v>
      </c>
      <c r="M230" s="27" t="str">
        <f t="shared" ca="1" si="458"/>
        <v>-</v>
      </c>
      <c r="N230" s="27" t="str">
        <f t="shared" ca="1" si="458"/>
        <v>-</v>
      </c>
      <c r="O230" s="27" t="b">
        <f t="shared" ca="1" si="458"/>
        <v>1</v>
      </c>
      <c r="P230" s="27" t="b">
        <f t="shared" ca="1" si="458"/>
        <v>1</v>
      </c>
      <c r="Q230" s="27">
        <f t="shared" ca="1" si="451"/>
        <v>0</v>
      </c>
      <c r="R230" s="27">
        <f t="shared" ca="1" si="451"/>
        <v>0</v>
      </c>
      <c r="S230" s="27" t="str">
        <f t="shared" ca="1" si="451"/>
        <v>-</v>
      </c>
      <c r="T230" s="27" t="str">
        <f t="shared" ca="1" si="451"/>
        <v>-</v>
      </c>
      <c r="U230" s="27" t="str">
        <f t="shared" ca="1" si="451"/>
        <v>-</v>
      </c>
      <c r="V230" s="27">
        <f t="shared" ca="1" si="451"/>
        <v>1</v>
      </c>
      <c r="W230" s="27">
        <f t="shared" ca="1" si="451"/>
        <v>1</v>
      </c>
      <c r="X230" s="27" t="str">
        <f t="shared" ca="1" si="451"/>
        <v>-</v>
      </c>
      <c r="Y230" s="27" t="str">
        <f t="shared" ca="1" si="451"/>
        <v>-</v>
      </c>
      <c r="Z230" s="27" t="str">
        <f t="shared" ca="1" si="451"/>
        <v>-</v>
      </c>
      <c r="AA230" s="27" t="str">
        <f t="shared" ca="1" si="451"/>
        <v>-</v>
      </c>
      <c r="AB230" s="27" t="str">
        <f t="shared" ca="1" si="451"/>
        <v>-</v>
      </c>
      <c r="AC230" s="27">
        <f t="shared" ca="1" si="451"/>
        <v>1</v>
      </c>
      <c r="AD230" s="27" t="str">
        <f t="shared" ca="1" si="451"/>
        <v>-</v>
      </c>
      <c r="AE230" s="27" t="str">
        <f t="shared" ca="1" si="447"/>
        <v>-</v>
      </c>
      <c r="AF230" s="27" t="str">
        <f t="shared" ca="1" si="449"/>
        <v>-</v>
      </c>
      <c r="AG230" s="27" t="str">
        <f t="shared" ca="1" si="452"/>
        <v>-</v>
      </c>
      <c r="AH230" s="27" t="str">
        <f t="shared" ca="1" si="452"/>
        <v>-</v>
      </c>
      <c r="AI230" s="27" t="str">
        <f t="shared" ca="1" si="452"/>
        <v>-</v>
      </c>
      <c r="AJ230" s="27" t="str">
        <f t="shared" ca="1" si="452"/>
        <v>-</v>
      </c>
      <c r="AK230" s="27" t="str">
        <f t="shared" ca="1" si="452"/>
        <v>-</v>
      </c>
      <c r="AL230" s="27" t="str">
        <f t="shared" ca="1" si="452"/>
        <v>-</v>
      </c>
      <c r="AM230" s="27" t="str">
        <f t="shared" ca="1" si="452"/>
        <v>-</v>
      </c>
      <c r="AN230" s="27" t="str">
        <f t="shared" ca="1" si="452"/>
        <v>-</v>
      </c>
      <c r="AO230" s="27" t="str">
        <f t="shared" ca="1" si="452"/>
        <v>-</v>
      </c>
      <c r="AP230" s="27" t="str">
        <f t="shared" ca="1" si="452"/>
        <v>-</v>
      </c>
      <c r="AQ230" s="27" t="str">
        <f t="shared" ca="1" si="452"/>
        <v>-</v>
      </c>
      <c r="AR230" s="27" t="str">
        <f t="shared" ca="1" si="452"/>
        <v>-</v>
      </c>
      <c r="AS230" s="27" t="str">
        <f t="shared" ca="1" si="452"/>
        <v>-</v>
      </c>
      <c r="AT230" s="27" t="str">
        <f t="shared" ca="1" si="452"/>
        <v>-</v>
      </c>
      <c r="AU230" s="27" t="str">
        <f t="shared" ca="1" si="452"/>
        <v>-</v>
      </c>
      <c r="AV230" s="27" t="str">
        <f t="shared" ca="1" si="452"/>
        <v>-</v>
      </c>
      <c r="AW230" s="27" t="str">
        <f t="shared" ca="1" si="452"/>
        <v>-</v>
      </c>
      <c r="AX230" s="27">
        <f t="shared" ca="1" si="459"/>
        <v>1</v>
      </c>
      <c r="AY230" s="27">
        <f t="shared" ca="1" si="459"/>
        <v>1</v>
      </c>
      <c r="AZ230" s="27">
        <f t="shared" ca="1" si="459"/>
        <v>0</v>
      </c>
      <c r="BA230" s="27">
        <f t="shared" ca="1" si="453"/>
        <v>1</v>
      </c>
      <c r="BB230" s="27">
        <f t="shared" ca="1" si="453"/>
        <v>-1</v>
      </c>
      <c r="BC230" s="27" t="str">
        <f t="shared" ca="1" si="453"/>
        <v>-</v>
      </c>
      <c r="BD230" s="27" t="str">
        <f t="shared" ca="1" si="453"/>
        <v>-</v>
      </c>
      <c r="BE230" s="27" t="str">
        <f t="shared" ca="1" si="453"/>
        <v>-</v>
      </c>
      <c r="BF230" s="27" t="str">
        <f t="shared" ca="1" si="453"/>
        <v>-</v>
      </c>
      <c r="BG230" s="27" t="str">
        <f t="shared" ca="1" si="453"/>
        <v>-</v>
      </c>
      <c r="BH230" s="27">
        <f t="shared" ca="1" si="448"/>
        <v>0.3</v>
      </c>
      <c r="BI230" s="27">
        <f t="shared" ca="1" si="460"/>
        <v>0.7</v>
      </c>
      <c r="BJ230" s="27">
        <f t="shared" ca="1" si="460"/>
        <v>-0.2</v>
      </c>
      <c r="BK230" s="27">
        <f t="shared" ca="1" si="460"/>
        <v>1.4</v>
      </c>
      <c r="BL230" s="27" t="str">
        <f t="shared" ca="1" si="460"/>
        <v>-</v>
      </c>
      <c r="BM230" s="27" t="str">
        <f t="shared" ca="1" si="460"/>
        <v>-</v>
      </c>
      <c r="BN230" s="27">
        <f t="shared" ca="1" si="461"/>
        <v>0</v>
      </c>
      <c r="BO230" s="27">
        <f t="shared" ca="1" si="461"/>
        <v>0</v>
      </c>
      <c r="BP230" s="27">
        <f t="shared" ca="1" si="461"/>
        <v>0</v>
      </c>
      <c r="BQ230" s="27">
        <f t="shared" ca="1" si="461"/>
        <v>0</v>
      </c>
      <c r="BR230" s="27" t="str">
        <f t="shared" ca="1" si="461"/>
        <v>-</v>
      </c>
      <c r="BS230" s="27" t="str">
        <f t="shared" ca="1" si="461"/>
        <v>-</v>
      </c>
      <c r="BT230" s="27" t="str">
        <f t="shared" ca="1" si="461"/>
        <v>-</v>
      </c>
      <c r="BU230" s="27" t="str">
        <f t="shared" ca="1" si="461"/>
        <v>-</v>
      </c>
      <c r="BV230" s="27" t="str">
        <f t="shared" ca="1" si="461"/>
        <v>-</v>
      </c>
      <c r="BW230" s="27" t="str">
        <f t="shared" ca="1" si="462"/>
        <v>-</v>
      </c>
      <c r="BX230" s="27" t="str">
        <f t="shared" ca="1" si="462"/>
        <v>-</v>
      </c>
      <c r="BY230" s="27" t="str">
        <f t="shared" ca="1" si="462"/>
        <v>-</v>
      </c>
      <c r="BZ230" s="27" t="str">
        <f t="shared" ca="1" si="462"/>
        <v>-</v>
      </c>
      <c r="CA230" s="27">
        <f t="shared" ca="1" si="462"/>
        <v>2</v>
      </c>
      <c r="CB230" s="27" t="str">
        <f t="shared" ca="1" si="462"/>
        <v>-</v>
      </c>
      <c r="CC230" s="27" t="str">
        <f t="shared" ca="1" si="462"/>
        <v>-</v>
      </c>
      <c r="CD230" s="27" t="str">
        <f t="shared" ca="1" si="462"/>
        <v>-</v>
      </c>
      <c r="CE230" s="27" t="str">
        <f t="shared" ca="1" si="462"/>
        <v>-</v>
      </c>
      <c r="CF230" s="27" t="str">
        <f t="shared" ca="1" si="462"/>
        <v>-</v>
      </c>
      <c r="CG230" s="27" t="str">
        <f t="shared" ca="1" si="462"/>
        <v>-</v>
      </c>
      <c r="CH230" s="27">
        <f t="shared" ca="1" si="462"/>
        <v>0</v>
      </c>
      <c r="CI230" s="27" t="str">
        <f t="shared" ca="1" si="463"/>
        <v>-</v>
      </c>
      <c r="CJ230" s="27">
        <f t="shared" ca="1" si="463"/>
        <v>1</v>
      </c>
      <c r="CK230" s="27">
        <f t="shared" ca="1" si="463"/>
        <v>0</v>
      </c>
      <c r="CL230" s="27">
        <f t="shared" ca="1" si="463"/>
        <v>1</v>
      </c>
      <c r="CM230" s="27">
        <f t="shared" ca="1" si="463"/>
        <v>1</v>
      </c>
      <c r="CN230" s="27">
        <f t="shared" ca="1" si="463"/>
        <v>1</v>
      </c>
      <c r="CO230" s="27">
        <f t="shared" ca="1" si="463"/>
        <v>0</v>
      </c>
      <c r="CP230" s="27">
        <f t="shared" ca="1" si="463"/>
        <v>0</v>
      </c>
      <c r="CQ230" s="27">
        <f t="shared" ca="1" si="463"/>
        <v>0</v>
      </c>
      <c r="CR230" s="27">
        <f t="shared" ca="1" si="463"/>
        <v>-0.04</v>
      </c>
      <c r="CS230" s="27">
        <f t="shared" ref="CS230:CS247" ca="1" si="466">OFFSET(CS$5,$B230,0)</f>
        <v>0.96</v>
      </c>
      <c r="CT230" s="27">
        <f t="shared" ca="1" si="430"/>
        <v>1.8</v>
      </c>
      <c r="CU230" s="27">
        <f t="shared" ca="1" si="444"/>
        <v>0.64</v>
      </c>
      <c r="CV230" s="27">
        <f t="shared" ca="1" si="464"/>
        <v>0.21</v>
      </c>
      <c r="CW230" s="26">
        <f>CW$13-0.15</f>
        <v>4.0000000000000008E-2</v>
      </c>
      <c r="CX230" s="27">
        <f t="shared" ca="1" si="465"/>
        <v>0</v>
      </c>
      <c r="CY230" s="27">
        <f t="shared" ca="1" si="465"/>
        <v>1</v>
      </c>
      <c r="CZ230" s="27">
        <f t="shared" ca="1" si="465"/>
        <v>0</v>
      </c>
      <c r="DA230" s="27">
        <f t="shared" ca="1" si="445"/>
        <v>0</v>
      </c>
      <c r="DB230" s="27">
        <f t="shared" ca="1" si="445"/>
        <v>0</v>
      </c>
      <c r="DC230" s="27">
        <f t="shared" ca="1" si="454"/>
        <v>0</v>
      </c>
      <c r="DD230" s="27">
        <f t="shared" ca="1" si="454"/>
        <v>0</v>
      </c>
      <c r="DE230" s="27">
        <f t="shared" ca="1" si="454"/>
        <v>0</v>
      </c>
      <c r="DF230" s="27">
        <f t="shared" ca="1" si="454"/>
        <v>0</v>
      </c>
      <c r="DG230" s="27" t="str">
        <f t="shared" ca="1" si="454"/>
        <v>-</v>
      </c>
      <c r="DH230" s="27" t="str">
        <f t="shared" ca="1" si="454"/>
        <v>-</v>
      </c>
      <c r="DI230" s="27" t="str">
        <f t="shared" ca="1" si="454"/>
        <v>-</v>
      </c>
      <c r="DJ230" s="27" t="str">
        <f t="shared" ca="1" si="454"/>
        <v>-</v>
      </c>
      <c r="DK230" s="27" t="str">
        <f t="shared" ca="1" si="454"/>
        <v>-</v>
      </c>
      <c r="DL230" s="27" t="str">
        <f t="shared" ca="1" si="454"/>
        <v>-</v>
      </c>
      <c r="DM230" s="27" t="b">
        <f t="shared" ca="1" si="455"/>
        <v>0</v>
      </c>
      <c r="DN230" s="27" t="b">
        <f t="shared" ca="1" si="455"/>
        <v>0</v>
      </c>
      <c r="DO230" s="27" t="b">
        <f t="shared" ca="1" si="455"/>
        <v>1</v>
      </c>
      <c r="DP230" s="27">
        <f t="shared" ca="1" si="455"/>
        <v>0</v>
      </c>
      <c r="DQ230" s="27" t="str">
        <f t="shared" ca="1" si="455"/>
        <v>-</v>
      </c>
      <c r="DR230" s="27" t="b">
        <f t="shared" ca="1" si="455"/>
        <v>1</v>
      </c>
      <c r="DS230" s="27" t="str">
        <f t="shared" ca="1" si="455"/>
        <v>-</v>
      </c>
      <c r="DT230" s="27" t="str">
        <f t="shared" ca="1" si="455"/>
        <v>-</v>
      </c>
      <c r="DU230" s="27" t="str">
        <f t="shared" ca="1" si="455"/>
        <v>-</v>
      </c>
      <c r="DV230" s="27" t="b">
        <f t="shared" ca="1" si="456"/>
        <v>1</v>
      </c>
      <c r="DW230" s="27" t="str">
        <f t="shared" ca="1" si="456"/>
        <v>-</v>
      </c>
      <c r="DX230" s="27">
        <f t="shared" ca="1" si="456"/>
        <v>0</v>
      </c>
      <c r="DY230" s="27">
        <f t="shared" ca="1" si="456"/>
        <v>1</v>
      </c>
      <c r="DZ230" s="27">
        <f t="shared" ca="1" si="456"/>
        <v>0.5</v>
      </c>
      <c r="EA230" s="27">
        <f t="shared" ca="1" si="456"/>
        <v>500</v>
      </c>
      <c r="EB230" s="27">
        <f t="shared" ca="1" si="456"/>
        <v>500</v>
      </c>
      <c r="EC230" s="27">
        <f t="shared" ca="1" si="456"/>
        <v>1</v>
      </c>
      <c r="ED230" s="27">
        <f t="shared" ca="1" si="456"/>
        <v>0</v>
      </c>
      <c r="EE230" s="27">
        <f t="shared" ca="1" si="456"/>
        <v>1</v>
      </c>
      <c r="EF230" s="27">
        <f t="shared" ca="1" si="456"/>
        <v>1</v>
      </c>
      <c r="EG230" s="27">
        <f t="shared" ca="1" si="457"/>
        <v>0</v>
      </c>
      <c r="EH230" s="27" t="str">
        <f t="shared" ca="1" si="457"/>
        <v>-</v>
      </c>
      <c r="EI230" s="27" t="str">
        <f t="shared" ca="1" si="457"/>
        <v>-</v>
      </c>
      <c r="EJ230" s="27" t="str">
        <f t="shared" ca="1" si="457"/>
        <v>-</v>
      </c>
      <c r="EK230" s="27" t="str">
        <f t="shared" ca="1" si="457"/>
        <v>-</v>
      </c>
      <c r="EL230" s="27">
        <f t="shared" ca="1" si="457"/>
        <v>1</v>
      </c>
      <c r="EM230" s="27">
        <f t="shared" ca="1" si="457"/>
        <v>1</v>
      </c>
      <c r="EN230" s="27">
        <f t="shared" ca="1" si="457"/>
        <v>1</v>
      </c>
      <c r="EO230" s="27">
        <f t="shared" ca="1" si="457"/>
        <v>0</v>
      </c>
      <c r="EP230" s="27" t="str">
        <f t="shared" ca="1" si="457"/>
        <v>-</v>
      </c>
      <c r="EQ230" s="27" t="str">
        <f t="shared" ca="1" si="457"/>
        <v>-</v>
      </c>
      <c r="ER230" s="27">
        <f t="shared" ca="1" si="457"/>
        <v>0</v>
      </c>
      <c r="ES230" s="27">
        <f t="shared" ca="1" si="457"/>
        <v>0</v>
      </c>
      <c r="ET230" s="34">
        <v>0</v>
      </c>
    </row>
    <row r="231" spans="1:150" outlineLevel="3">
      <c r="A231" s="31">
        <f t="shared" si="376"/>
        <v>226</v>
      </c>
      <c r="B231" s="37">
        <f t="shared" ca="1" si="450"/>
        <v>182</v>
      </c>
      <c r="C231">
        <f t="shared" ca="1" si="446"/>
        <v>31</v>
      </c>
      <c r="D231" t="b">
        <v>1</v>
      </c>
      <c r="E231" t="b">
        <v>0</v>
      </c>
      <c r="F231" t="b">
        <v>1</v>
      </c>
      <c r="H231" s="3" t="str">
        <f ca="1">TEXT(IFERROR(VALUE(LEFT(OFFSET(H231,-1,0),3)),0)+1,"000")&amp;" sfw"&amp;TEXT($CS231,"0.00")&amp;"_sfd"&amp;TEXT($CT231,"+0.00;-0.00;00000;@")&amp;"_conc"&amp;TEXT($CU231,"+0.00;-0.00;00000;----")&amp;"_prlf"&amp;TEXT($CV231,"+0.00;-0.00;00000;----")&amp;"_era"&amp;TEXT($CW231,"+0.00;-0.00;00000;@")&amp;IF($CA231&lt;3,"_M-M","_Mat")&amp;IF($CF231=TRUE,"&amp;BBT","")&amp;IF($DX231&lt;&gt;0,"-mate EL","")&amp;IF($DM231," Aut","")&amp;IF($DN231," Win","")&amp;IF($DO231," Spr","")&amp;" Scan "&amp;$DP231&amp;" (F"&amp;3+IFERROR(1*$AP231,0)&amp;3+IFERROR(1*$AS231,0)&amp;"N"&amp;$AX231&amp;$AY231&amp;")"</f>
        <v>044 sfw0.96_sfd+1.80_conc+0.64_prlf+0.21_era+0.09_M-M Spr Scan 0 (F33N11)</v>
      </c>
      <c r="I231" s="13" t="str">
        <f ca="1">IF(MATCH(H231,H$5:H231,0)=(COUNTA(H$5:H231)),"-","Dup")</f>
        <v>-</v>
      </c>
      <c r="J231" s="27" t="str">
        <f t="shared" ca="1" si="377"/>
        <v>-</v>
      </c>
      <c r="K231" s="27" t="str">
        <f t="shared" ca="1" si="377"/>
        <v>-</v>
      </c>
      <c r="L231" s="27" t="str">
        <f t="shared" ca="1" si="458"/>
        <v>-</v>
      </c>
      <c r="M231" s="27" t="str">
        <f t="shared" ca="1" si="458"/>
        <v>-</v>
      </c>
      <c r="N231" s="27" t="str">
        <f t="shared" ca="1" si="458"/>
        <v>-</v>
      </c>
      <c r="O231" s="27" t="b">
        <f t="shared" ca="1" si="458"/>
        <v>1</v>
      </c>
      <c r="P231" s="27" t="b">
        <f t="shared" ca="1" si="458"/>
        <v>1</v>
      </c>
      <c r="Q231" s="27">
        <f t="shared" ca="1" si="451"/>
        <v>0</v>
      </c>
      <c r="R231" s="27">
        <f t="shared" ca="1" si="451"/>
        <v>0</v>
      </c>
      <c r="S231" s="27" t="str">
        <f t="shared" ca="1" si="451"/>
        <v>-</v>
      </c>
      <c r="T231" s="27" t="str">
        <f t="shared" ca="1" si="451"/>
        <v>-</v>
      </c>
      <c r="U231" s="27" t="str">
        <f t="shared" ca="1" si="451"/>
        <v>-</v>
      </c>
      <c r="V231" s="27">
        <f t="shared" ca="1" si="451"/>
        <v>1</v>
      </c>
      <c r="W231" s="27">
        <f t="shared" ca="1" si="451"/>
        <v>1</v>
      </c>
      <c r="X231" s="27" t="str">
        <f t="shared" ca="1" si="451"/>
        <v>-</v>
      </c>
      <c r="Y231" s="27" t="str">
        <f t="shared" ca="1" si="451"/>
        <v>-</v>
      </c>
      <c r="Z231" s="27" t="str">
        <f t="shared" ca="1" si="451"/>
        <v>-</v>
      </c>
      <c r="AA231" s="27" t="str">
        <f t="shared" ca="1" si="451"/>
        <v>-</v>
      </c>
      <c r="AB231" s="27" t="str">
        <f t="shared" ca="1" si="451"/>
        <v>-</v>
      </c>
      <c r="AC231" s="27">
        <f t="shared" ca="1" si="451"/>
        <v>1</v>
      </c>
      <c r="AD231" s="27" t="str">
        <f t="shared" ca="1" si="451"/>
        <v>-</v>
      </c>
      <c r="AE231" s="27" t="str">
        <f t="shared" ca="1" si="447"/>
        <v>-</v>
      </c>
      <c r="AF231" s="27" t="str">
        <f t="shared" ca="1" si="449"/>
        <v>-</v>
      </c>
      <c r="AG231" s="27" t="str">
        <f t="shared" ca="1" si="452"/>
        <v>-</v>
      </c>
      <c r="AH231" s="27" t="str">
        <f t="shared" ca="1" si="452"/>
        <v>-</v>
      </c>
      <c r="AI231" s="27" t="str">
        <f t="shared" ca="1" si="452"/>
        <v>-</v>
      </c>
      <c r="AJ231" s="27" t="str">
        <f t="shared" ca="1" si="452"/>
        <v>-</v>
      </c>
      <c r="AK231" s="27" t="str">
        <f t="shared" ca="1" si="452"/>
        <v>-</v>
      </c>
      <c r="AL231" s="27" t="str">
        <f t="shared" ca="1" si="452"/>
        <v>-</v>
      </c>
      <c r="AM231" s="27" t="str">
        <f t="shared" ca="1" si="452"/>
        <v>-</v>
      </c>
      <c r="AN231" s="27" t="str">
        <f t="shared" ca="1" si="452"/>
        <v>-</v>
      </c>
      <c r="AO231" s="27" t="str">
        <f t="shared" ca="1" si="452"/>
        <v>-</v>
      </c>
      <c r="AP231" s="27" t="str">
        <f t="shared" ca="1" si="452"/>
        <v>-</v>
      </c>
      <c r="AQ231" s="27" t="str">
        <f t="shared" ca="1" si="452"/>
        <v>-</v>
      </c>
      <c r="AR231" s="27" t="str">
        <f t="shared" ca="1" si="452"/>
        <v>-</v>
      </c>
      <c r="AS231" s="27" t="str">
        <f t="shared" ca="1" si="452"/>
        <v>-</v>
      </c>
      <c r="AT231" s="27" t="str">
        <f t="shared" ca="1" si="452"/>
        <v>-</v>
      </c>
      <c r="AU231" s="27" t="str">
        <f t="shared" ca="1" si="452"/>
        <v>-</v>
      </c>
      <c r="AV231" s="27" t="str">
        <f t="shared" ca="1" si="452"/>
        <v>-</v>
      </c>
      <c r="AW231" s="27" t="str">
        <f t="shared" ca="1" si="452"/>
        <v>-</v>
      </c>
      <c r="AX231" s="27">
        <f t="shared" ca="1" si="459"/>
        <v>1</v>
      </c>
      <c r="AY231" s="27">
        <f t="shared" ca="1" si="459"/>
        <v>1</v>
      </c>
      <c r="AZ231" s="27">
        <f t="shared" ca="1" si="459"/>
        <v>0</v>
      </c>
      <c r="BA231" s="27">
        <f t="shared" ca="1" si="453"/>
        <v>1</v>
      </c>
      <c r="BB231" s="27">
        <f t="shared" ca="1" si="453"/>
        <v>-1</v>
      </c>
      <c r="BC231" s="27" t="str">
        <f t="shared" ca="1" si="453"/>
        <v>-</v>
      </c>
      <c r="BD231" s="27" t="str">
        <f t="shared" ca="1" si="453"/>
        <v>-</v>
      </c>
      <c r="BE231" s="27" t="str">
        <f t="shared" ca="1" si="453"/>
        <v>-</v>
      </c>
      <c r="BF231" s="27" t="str">
        <f t="shared" ca="1" si="453"/>
        <v>-</v>
      </c>
      <c r="BG231" s="27" t="str">
        <f t="shared" ca="1" si="453"/>
        <v>-</v>
      </c>
      <c r="BH231" s="27">
        <f t="shared" ca="1" si="448"/>
        <v>0.3</v>
      </c>
      <c r="BI231" s="27">
        <f t="shared" ca="1" si="460"/>
        <v>0.7</v>
      </c>
      <c r="BJ231" s="27">
        <f t="shared" ca="1" si="460"/>
        <v>-0.2</v>
      </c>
      <c r="BK231" s="27">
        <f t="shared" ca="1" si="460"/>
        <v>1.4</v>
      </c>
      <c r="BL231" s="27" t="str">
        <f t="shared" ca="1" si="460"/>
        <v>-</v>
      </c>
      <c r="BM231" s="27" t="str">
        <f t="shared" ca="1" si="460"/>
        <v>-</v>
      </c>
      <c r="BN231" s="27">
        <f t="shared" ca="1" si="461"/>
        <v>0</v>
      </c>
      <c r="BO231" s="27">
        <f t="shared" ca="1" si="461"/>
        <v>0</v>
      </c>
      <c r="BP231" s="27">
        <f t="shared" ca="1" si="461"/>
        <v>0</v>
      </c>
      <c r="BQ231" s="27">
        <f t="shared" ca="1" si="461"/>
        <v>0</v>
      </c>
      <c r="BR231" s="27" t="str">
        <f t="shared" ca="1" si="461"/>
        <v>-</v>
      </c>
      <c r="BS231" s="27" t="str">
        <f t="shared" ca="1" si="461"/>
        <v>-</v>
      </c>
      <c r="BT231" s="27" t="str">
        <f t="shared" ca="1" si="461"/>
        <v>-</v>
      </c>
      <c r="BU231" s="27" t="str">
        <f t="shared" ca="1" si="461"/>
        <v>-</v>
      </c>
      <c r="BV231" s="27" t="str">
        <f t="shared" ca="1" si="461"/>
        <v>-</v>
      </c>
      <c r="BW231" s="27" t="str">
        <f t="shared" ca="1" si="462"/>
        <v>-</v>
      </c>
      <c r="BX231" s="27" t="str">
        <f t="shared" ca="1" si="462"/>
        <v>-</v>
      </c>
      <c r="BY231" s="27" t="str">
        <f t="shared" ca="1" si="462"/>
        <v>-</v>
      </c>
      <c r="BZ231" s="27" t="str">
        <f t="shared" ca="1" si="462"/>
        <v>-</v>
      </c>
      <c r="CA231" s="27">
        <f t="shared" ca="1" si="462"/>
        <v>2</v>
      </c>
      <c r="CB231" s="27" t="str">
        <f t="shared" ca="1" si="462"/>
        <v>-</v>
      </c>
      <c r="CC231" s="27" t="str">
        <f t="shared" ca="1" si="462"/>
        <v>-</v>
      </c>
      <c r="CD231" s="27" t="str">
        <f t="shared" ca="1" si="462"/>
        <v>-</v>
      </c>
      <c r="CE231" s="27" t="str">
        <f t="shared" ca="1" si="462"/>
        <v>-</v>
      </c>
      <c r="CF231" s="27" t="str">
        <f t="shared" ca="1" si="462"/>
        <v>-</v>
      </c>
      <c r="CG231" s="27" t="str">
        <f t="shared" ca="1" si="462"/>
        <v>-</v>
      </c>
      <c r="CH231" s="27">
        <f t="shared" ca="1" si="462"/>
        <v>0</v>
      </c>
      <c r="CI231" s="27" t="str">
        <f t="shared" ca="1" si="463"/>
        <v>-</v>
      </c>
      <c r="CJ231" s="27">
        <f t="shared" ca="1" si="463"/>
        <v>1</v>
      </c>
      <c r="CK231" s="27">
        <f t="shared" ca="1" si="463"/>
        <v>0</v>
      </c>
      <c r="CL231" s="27">
        <f t="shared" ca="1" si="463"/>
        <v>1</v>
      </c>
      <c r="CM231" s="27">
        <f t="shared" ca="1" si="463"/>
        <v>1</v>
      </c>
      <c r="CN231" s="27">
        <f t="shared" ca="1" si="463"/>
        <v>1</v>
      </c>
      <c r="CO231" s="27">
        <f t="shared" ca="1" si="463"/>
        <v>0</v>
      </c>
      <c r="CP231" s="27">
        <f t="shared" ca="1" si="463"/>
        <v>0</v>
      </c>
      <c r="CQ231" s="27">
        <f t="shared" ca="1" si="463"/>
        <v>0</v>
      </c>
      <c r="CR231" s="27">
        <f t="shared" ca="1" si="463"/>
        <v>-0.04</v>
      </c>
      <c r="CS231" s="27">
        <f t="shared" ca="1" si="466"/>
        <v>0.96</v>
      </c>
      <c r="CT231" s="27">
        <f t="shared" ca="1" si="430"/>
        <v>1.8</v>
      </c>
      <c r="CU231" s="27">
        <f t="shared" ca="1" si="444"/>
        <v>0.64</v>
      </c>
      <c r="CV231" s="27">
        <f t="shared" ca="1" si="464"/>
        <v>0.21</v>
      </c>
      <c r="CW231" s="26">
        <f>CW$13-0.1</f>
        <v>0.09</v>
      </c>
      <c r="CX231" s="27">
        <f t="shared" ca="1" si="465"/>
        <v>0</v>
      </c>
      <c r="CY231" s="27">
        <f t="shared" ca="1" si="465"/>
        <v>1</v>
      </c>
      <c r="CZ231" s="27">
        <f t="shared" ca="1" si="465"/>
        <v>0</v>
      </c>
      <c r="DA231" s="27">
        <f t="shared" ca="1" si="445"/>
        <v>0</v>
      </c>
      <c r="DB231" s="27">
        <f t="shared" ca="1" si="445"/>
        <v>0</v>
      </c>
      <c r="DC231" s="27">
        <f t="shared" ca="1" si="454"/>
        <v>0</v>
      </c>
      <c r="DD231" s="27">
        <f t="shared" ca="1" si="454"/>
        <v>0</v>
      </c>
      <c r="DE231" s="27">
        <f t="shared" ca="1" si="454"/>
        <v>0</v>
      </c>
      <c r="DF231" s="27">
        <f t="shared" ca="1" si="454"/>
        <v>0</v>
      </c>
      <c r="DG231" s="27" t="str">
        <f t="shared" ca="1" si="454"/>
        <v>-</v>
      </c>
      <c r="DH231" s="27" t="str">
        <f t="shared" ca="1" si="454"/>
        <v>-</v>
      </c>
      <c r="DI231" s="27" t="str">
        <f t="shared" ca="1" si="454"/>
        <v>-</v>
      </c>
      <c r="DJ231" s="27" t="str">
        <f t="shared" ca="1" si="454"/>
        <v>-</v>
      </c>
      <c r="DK231" s="27" t="str">
        <f t="shared" ca="1" si="454"/>
        <v>-</v>
      </c>
      <c r="DL231" s="27" t="str">
        <f t="shared" ca="1" si="454"/>
        <v>-</v>
      </c>
      <c r="DM231" s="27" t="b">
        <f t="shared" ca="1" si="455"/>
        <v>0</v>
      </c>
      <c r="DN231" s="27" t="b">
        <f t="shared" ca="1" si="455"/>
        <v>0</v>
      </c>
      <c r="DO231" s="27" t="b">
        <f t="shared" ca="1" si="455"/>
        <v>1</v>
      </c>
      <c r="DP231" s="27">
        <f t="shared" ca="1" si="455"/>
        <v>0</v>
      </c>
      <c r="DQ231" s="27" t="str">
        <f t="shared" ca="1" si="455"/>
        <v>-</v>
      </c>
      <c r="DR231" s="27" t="b">
        <f t="shared" ca="1" si="455"/>
        <v>1</v>
      </c>
      <c r="DS231" s="27" t="str">
        <f t="shared" ca="1" si="455"/>
        <v>-</v>
      </c>
      <c r="DT231" s="27" t="str">
        <f t="shared" ca="1" si="455"/>
        <v>-</v>
      </c>
      <c r="DU231" s="27" t="str">
        <f t="shared" ca="1" si="455"/>
        <v>-</v>
      </c>
      <c r="DV231" s="27" t="b">
        <f t="shared" ca="1" si="456"/>
        <v>1</v>
      </c>
      <c r="DW231" s="27" t="str">
        <f t="shared" ca="1" si="456"/>
        <v>-</v>
      </c>
      <c r="DX231" s="27">
        <f t="shared" ca="1" si="456"/>
        <v>0</v>
      </c>
      <c r="DY231" s="27">
        <f t="shared" ca="1" si="456"/>
        <v>1</v>
      </c>
      <c r="DZ231" s="27">
        <f t="shared" ca="1" si="456"/>
        <v>0.5</v>
      </c>
      <c r="EA231" s="27">
        <f t="shared" ca="1" si="456"/>
        <v>500</v>
      </c>
      <c r="EB231" s="27">
        <f t="shared" ca="1" si="456"/>
        <v>500</v>
      </c>
      <c r="EC231" s="27">
        <f t="shared" ca="1" si="456"/>
        <v>1</v>
      </c>
      <c r="ED231" s="27">
        <f t="shared" ca="1" si="456"/>
        <v>0</v>
      </c>
      <c r="EE231" s="27">
        <f t="shared" ca="1" si="456"/>
        <v>1</v>
      </c>
      <c r="EF231" s="27">
        <f t="shared" ca="1" si="456"/>
        <v>1</v>
      </c>
      <c r="EG231" s="27">
        <f t="shared" ca="1" si="457"/>
        <v>0</v>
      </c>
      <c r="EH231" s="27" t="str">
        <f t="shared" ca="1" si="457"/>
        <v>-</v>
      </c>
      <c r="EI231" s="27" t="str">
        <f t="shared" ca="1" si="457"/>
        <v>-</v>
      </c>
      <c r="EJ231" s="27" t="str">
        <f t="shared" ca="1" si="457"/>
        <v>-</v>
      </c>
      <c r="EK231" s="27" t="str">
        <f t="shared" ca="1" si="457"/>
        <v>-</v>
      </c>
      <c r="EL231" s="27">
        <f t="shared" ca="1" si="457"/>
        <v>1</v>
      </c>
      <c r="EM231" s="27">
        <f t="shared" ca="1" si="457"/>
        <v>1</v>
      </c>
      <c r="EN231" s="27">
        <f t="shared" ca="1" si="457"/>
        <v>1</v>
      </c>
      <c r="EO231" s="27">
        <f t="shared" ca="1" si="457"/>
        <v>0</v>
      </c>
      <c r="EP231" s="27" t="str">
        <f t="shared" ca="1" si="457"/>
        <v>-</v>
      </c>
      <c r="EQ231" s="27" t="str">
        <f t="shared" ca="1" si="457"/>
        <v>-</v>
      </c>
      <c r="ER231" s="27">
        <f t="shared" ca="1" si="457"/>
        <v>0</v>
      </c>
      <c r="ES231" s="27">
        <f t="shared" ca="1" si="457"/>
        <v>0</v>
      </c>
      <c r="ET231" s="34">
        <v>0</v>
      </c>
    </row>
    <row r="232" spans="1:150" outlineLevel="3">
      <c r="A232" s="31">
        <f t="shared" si="376"/>
        <v>227</v>
      </c>
      <c r="B232" s="37">
        <f t="shared" ca="1" si="450"/>
        <v>182</v>
      </c>
      <c r="C232">
        <f t="shared" ca="1" si="446"/>
        <v>31</v>
      </c>
      <c r="D232" t="b">
        <v>1</v>
      </c>
      <c r="E232" t="b">
        <v>0</v>
      </c>
      <c r="F232" t="b">
        <v>1</v>
      </c>
      <c r="H232" s="3" t="str">
        <f ca="1">TEXT(IFERROR(VALUE(LEFT(OFFSET(H232,-1,0),3)),0)+1,"000")&amp;" sfw"&amp;TEXT($CS232,"0.00")&amp;"_sfd"&amp;TEXT($CT232,"+0.00;-0.00;00000;@")&amp;"_conc"&amp;TEXT($CU232,"+0.00;-0.00;00000;----")&amp;"_prlf"&amp;TEXT($CV232,"+0.00;-0.00;00000;----")&amp;"_era"&amp;TEXT($CW232,"+0.00;-0.00;00000;@")&amp;IF($CA232&lt;3,"_M-M","_Mat")&amp;IF($CF232=TRUE,"&amp;BBT","")&amp;IF($DX232&lt;&gt;0,"-mate EL","")&amp;IF($DM232," Aut","")&amp;IF($DN232," Win","")&amp;IF($DO232," Spr","")&amp;" Scan "&amp;$DP232&amp;" (F"&amp;3+IFERROR(1*$AP232,0)&amp;3+IFERROR(1*$AS232,0)&amp;"N"&amp;$AX232&amp;$AY232&amp;")"</f>
        <v>045 sfw0.96_sfd+1.80_conc+0.64_prlf+0.21_era+0.14_M-M Spr Scan 0 (F33N11)</v>
      </c>
      <c r="I232" s="13" t="str">
        <f ca="1">IF(MATCH(H232,H$5:H232,0)=(COUNTA(H$5:H232)),"-","Dup")</f>
        <v>-</v>
      </c>
      <c r="J232" s="27" t="str">
        <f t="shared" ca="1" si="377"/>
        <v>-</v>
      </c>
      <c r="K232" s="27" t="str">
        <f t="shared" ca="1" si="377"/>
        <v>-</v>
      </c>
      <c r="L232" s="27" t="str">
        <f t="shared" ca="1" si="458"/>
        <v>-</v>
      </c>
      <c r="M232" s="27" t="str">
        <f t="shared" ca="1" si="458"/>
        <v>-</v>
      </c>
      <c r="N232" s="27" t="str">
        <f t="shared" ca="1" si="458"/>
        <v>-</v>
      </c>
      <c r="O232" s="27" t="b">
        <f t="shared" ca="1" si="458"/>
        <v>1</v>
      </c>
      <c r="P232" s="27" t="b">
        <f t="shared" ca="1" si="458"/>
        <v>1</v>
      </c>
      <c r="Q232" s="27">
        <f t="shared" ca="1" si="451"/>
        <v>0</v>
      </c>
      <c r="R232" s="27">
        <f t="shared" ca="1" si="451"/>
        <v>0</v>
      </c>
      <c r="S232" s="27" t="str">
        <f t="shared" ca="1" si="451"/>
        <v>-</v>
      </c>
      <c r="T232" s="27" t="str">
        <f t="shared" ca="1" si="451"/>
        <v>-</v>
      </c>
      <c r="U232" s="27" t="str">
        <f t="shared" ca="1" si="451"/>
        <v>-</v>
      </c>
      <c r="V232" s="27">
        <f t="shared" ca="1" si="451"/>
        <v>1</v>
      </c>
      <c r="W232" s="27">
        <f t="shared" ca="1" si="451"/>
        <v>1</v>
      </c>
      <c r="X232" s="27" t="str">
        <f t="shared" ca="1" si="451"/>
        <v>-</v>
      </c>
      <c r="Y232" s="27" t="str">
        <f t="shared" ca="1" si="451"/>
        <v>-</v>
      </c>
      <c r="Z232" s="27" t="str">
        <f t="shared" ca="1" si="451"/>
        <v>-</v>
      </c>
      <c r="AA232" s="27" t="str">
        <f t="shared" ca="1" si="451"/>
        <v>-</v>
      </c>
      <c r="AB232" s="27" t="str">
        <f t="shared" ca="1" si="451"/>
        <v>-</v>
      </c>
      <c r="AC232" s="27">
        <f t="shared" ca="1" si="451"/>
        <v>1</v>
      </c>
      <c r="AD232" s="27" t="str">
        <f t="shared" ca="1" si="451"/>
        <v>-</v>
      </c>
      <c r="AE232" s="27" t="str">
        <f t="shared" ca="1" si="447"/>
        <v>-</v>
      </c>
      <c r="AF232" s="27" t="str">
        <f t="shared" ca="1" si="449"/>
        <v>-</v>
      </c>
      <c r="AG232" s="27" t="str">
        <f t="shared" ca="1" si="452"/>
        <v>-</v>
      </c>
      <c r="AH232" s="27" t="str">
        <f t="shared" ca="1" si="452"/>
        <v>-</v>
      </c>
      <c r="AI232" s="27" t="str">
        <f t="shared" ca="1" si="452"/>
        <v>-</v>
      </c>
      <c r="AJ232" s="27" t="str">
        <f t="shared" ca="1" si="452"/>
        <v>-</v>
      </c>
      <c r="AK232" s="27" t="str">
        <f t="shared" ca="1" si="452"/>
        <v>-</v>
      </c>
      <c r="AL232" s="27" t="str">
        <f t="shared" ca="1" si="452"/>
        <v>-</v>
      </c>
      <c r="AM232" s="27" t="str">
        <f t="shared" ca="1" si="452"/>
        <v>-</v>
      </c>
      <c r="AN232" s="27" t="str">
        <f t="shared" ca="1" si="452"/>
        <v>-</v>
      </c>
      <c r="AO232" s="27" t="str">
        <f t="shared" ca="1" si="452"/>
        <v>-</v>
      </c>
      <c r="AP232" s="27" t="str">
        <f t="shared" ca="1" si="452"/>
        <v>-</v>
      </c>
      <c r="AQ232" s="27" t="str">
        <f t="shared" ca="1" si="452"/>
        <v>-</v>
      </c>
      <c r="AR232" s="27" t="str">
        <f t="shared" ca="1" si="452"/>
        <v>-</v>
      </c>
      <c r="AS232" s="27" t="str">
        <f t="shared" ca="1" si="452"/>
        <v>-</v>
      </c>
      <c r="AT232" s="27" t="str">
        <f t="shared" ca="1" si="452"/>
        <v>-</v>
      </c>
      <c r="AU232" s="27" t="str">
        <f t="shared" ca="1" si="452"/>
        <v>-</v>
      </c>
      <c r="AV232" s="27" t="str">
        <f t="shared" ca="1" si="452"/>
        <v>-</v>
      </c>
      <c r="AW232" s="27" t="str">
        <f t="shared" ca="1" si="452"/>
        <v>-</v>
      </c>
      <c r="AX232" s="27">
        <f t="shared" ca="1" si="459"/>
        <v>1</v>
      </c>
      <c r="AY232" s="27">
        <f t="shared" ca="1" si="459"/>
        <v>1</v>
      </c>
      <c r="AZ232" s="27">
        <f t="shared" ca="1" si="459"/>
        <v>0</v>
      </c>
      <c r="BA232" s="27">
        <f t="shared" ca="1" si="453"/>
        <v>1</v>
      </c>
      <c r="BB232" s="27">
        <f t="shared" ca="1" si="453"/>
        <v>-1</v>
      </c>
      <c r="BC232" s="27" t="str">
        <f t="shared" ca="1" si="453"/>
        <v>-</v>
      </c>
      <c r="BD232" s="27" t="str">
        <f t="shared" ca="1" si="453"/>
        <v>-</v>
      </c>
      <c r="BE232" s="27" t="str">
        <f t="shared" ca="1" si="453"/>
        <v>-</v>
      </c>
      <c r="BF232" s="27" t="str">
        <f t="shared" ca="1" si="453"/>
        <v>-</v>
      </c>
      <c r="BG232" s="27" t="str">
        <f t="shared" ca="1" si="453"/>
        <v>-</v>
      </c>
      <c r="BH232" s="27">
        <f t="shared" ca="1" si="448"/>
        <v>0.3</v>
      </c>
      <c r="BI232" s="27">
        <f t="shared" ca="1" si="460"/>
        <v>0.7</v>
      </c>
      <c r="BJ232" s="27">
        <f t="shared" ca="1" si="460"/>
        <v>-0.2</v>
      </c>
      <c r="BK232" s="27">
        <f t="shared" ca="1" si="460"/>
        <v>1.4</v>
      </c>
      <c r="BL232" s="27" t="str">
        <f t="shared" ca="1" si="460"/>
        <v>-</v>
      </c>
      <c r="BM232" s="27" t="str">
        <f t="shared" ca="1" si="460"/>
        <v>-</v>
      </c>
      <c r="BN232" s="27">
        <f t="shared" ca="1" si="461"/>
        <v>0</v>
      </c>
      <c r="BO232" s="27">
        <f t="shared" ca="1" si="461"/>
        <v>0</v>
      </c>
      <c r="BP232" s="27">
        <f t="shared" ca="1" si="461"/>
        <v>0</v>
      </c>
      <c r="BQ232" s="27">
        <f t="shared" ca="1" si="461"/>
        <v>0</v>
      </c>
      <c r="BR232" s="27" t="str">
        <f t="shared" ca="1" si="461"/>
        <v>-</v>
      </c>
      <c r="BS232" s="27" t="str">
        <f t="shared" ca="1" si="461"/>
        <v>-</v>
      </c>
      <c r="BT232" s="27" t="str">
        <f t="shared" ca="1" si="461"/>
        <v>-</v>
      </c>
      <c r="BU232" s="27" t="str">
        <f t="shared" ca="1" si="461"/>
        <v>-</v>
      </c>
      <c r="BV232" s="27" t="str">
        <f t="shared" ca="1" si="461"/>
        <v>-</v>
      </c>
      <c r="BW232" s="27" t="str">
        <f t="shared" ca="1" si="462"/>
        <v>-</v>
      </c>
      <c r="BX232" s="27" t="str">
        <f t="shared" ca="1" si="462"/>
        <v>-</v>
      </c>
      <c r="BY232" s="27" t="str">
        <f t="shared" ca="1" si="462"/>
        <v>-</v>
      </c>
      <c r="BZ232" s="27" t="str">
        <f t="shared" ca="1" si="462"/>
        <v>-</v>
      </c>
      <c r="CA232" s="27">
        <f t="shared" ca="1" si="462"/>
        <v>2</v>
      </c>
      <c r="CB232" s="27" t="str">
        <f t="shared" ca="1" si="462"/>
        <v>-</v>
      </c>
      <c r="CC232" s="27" t="str">
        <f t="shared" ca="1" si="462"/>
        <v>-</v>
      </c>
      <c r="CD232" s="27" t="str">
        <f t="shared" ca="1" si="462"/>
        <v>-</v>
      </c>
      <c r="CE232" s="27" t="str">
        <f t="shared" ca="1" si="462"/>
        <v>-</v>
      </c>
      <c r="CF232" s="27" t="str">
        <f t="shared" ca="1" si="462"/>
        <v>-</v>
      </c>
      <c r="CG232" s="27" t="str">
        <f t="shared" ca="1" si="462"/>
        <v>-</v>
      </c>
      <c r="CH232" s="27">
        <f t="shared" ca="1" si="462"/>
        <v>0</v>
      </c>
      <c r="CI232" s="27" t="str">
        <f t="shared" ca="1" si="463"/>
        <v>-</v>
      </c>
      <c r="CJ232" s="27">
        <f t="shared" ca="1" si="463"/>
        <v>1</v>
      </c>
      <c r="CK232" s="27">
        <f t="shared" ca="1" si="463"/>
        <v>0</v>
      </c>
      <c r="CL232" s="27">
        <f t="shared" ca="1" si="463"/>
        <v>1</v>
      </c>
      <c r="CM232" s="27">
        <f t="shared" ca="1" si="463"/>
        <v>1</v>
      </c>
      <c r="CN232" s="27">
        <f t="shared" ca="1" si="463"/>
        <v>1</v>
      </c>
      <c r="CO232" s="27">
        <f t="shared" ca="1" si="463"/>
        <v>0</v>
      </c>
      <c r="CP232" s="27">
        <f t="shared" ca="1" si="463"/>
        <v>0</v>
      </c>
      <c r="CQ232" s="27">
        <f t="shared" ca="1" si="463"/>
        <v>0</v>
      </c>
      <c r="CR232" s="27">
        <f t="shared" ca="1" si="463"/>
        <v>-0.04</v>
      </c>
      <c r="CS232" s="27">
        <f t="shared" ca="1" si="466"/>
        <v>0.96</v>
      </c>
      <c r="CT232" s="27">
        <f t="shared" ca="1" si="430"/>
        <v>1.8</v>
      </c>
      <c r="CU232" s="27">
        <f t="shared" ca="1" si="444"/>
        <v>0.64</v>
      </c>
      <c r="CV232" s="27">
        <f t="shared" ca="1" si="464"/>
        <v>0.21</v>
      </c>
      <c r="CW232" s="26">
        <f>CW$13-0.05</f>
        <v>0.14000000000000001</v>
      </c>
      <c r="CX232" s="27">
        <f t="shared" ca="1" si="465"/>
        <v>0</v>
      </c>
      <c r="CY232" s="27">
        <f t="shared" ca="1" si="465"/>
        <v>1</v>
      </c>
      <c r="CZ232" s="27">
        <f t="shared" ca="1" si="465"/>
        <v>0</v>
      </c>
      <c r="DA232" s="27">
        <f t="shared" ca="1" si="445"/>
        <v>0</v>
      </c>
      <c r="DB232" s="27">
        <f t="shared" ca="1" si="445"/>
        <v>0</v>
      </c>
      <c r="DC232" s="27">
        <f t="shared" ca="1" si="454"/>
        <v>0</v>
      </c>
      <c r="DD232" s="27">
        <f t="shared" ca="1" si="454"/>
        <v>0</v>
      </c>
      <c r="DE232" s="27">
        <f t="shared" ca="1" si="454"/>
        <v>0</v>
      </c>
      <c r="DF232" s="27">
        <f t="shared" ca="1" si="454"/>
        <v>0</v>
      </c>
      <c r="DG232" s="27" t="str">
        <f t="shared" ca="1" si="454"/>
        <v>-</v>
      </c>
      <c r="DH232" s="27" t="str">
        <f t="shared" ca="1" si="454"/>
        <v>-</v>
      </c>
      <c r="DI232" s="27" t="str">
        <f t="shared" ca="1" si="454"/>
        <v>-</v>
      </c>
      <c r="DJ232" s="27" t="str">
        <f t="shared" ca="1" si="454"/>
        <v>-</v>
      </c>
      <c r="DK232" s="27" t="str">
        <f t="shared" ca="1" si="454"/>
        <v>-</v>
      </c>
      <c r="DL232" s="27" t="str">
        <f t="shared" ca="1" si="454"/>
        <v>-</v>
      </c>
      <c r="DM232" s="27" t="b">
        <f t="shared" ca="1" si="455"/>
        <v>0</v>
      </c>
      <c r="DN232" s="27" t="b">
        <f t="shared" ca="1" si="455"/>
        <v>0</v>
      </c>
      <c r="DO232" s="27" t="b">
        <f t="shared" ca="1" si="455"/>
        <v>1</v>
      </c>
      <c r="DP232" s="27">
        <f t="shared" ca="1" si="455"/>
        <v>0</v>
      </c>
      <c r="DQ232" s="27" t="str">
        <f t="shared" ca="1" si="455"/>
        <v>-</v>
      </c>
      <c r="DR232" s="27" t="b">
        <f t="shared" ca="1" si="455"/>
        <v>1</v>
      </c>
      <c r="DS232" s="27" t="str">
        <f t="shared" ca="1" si="455"/>
        <v>-</v>
      </c>
      <c r="DT232" s="27" t="str">
        <f t="shared" ca="1" si="455"/>
        <v>-</v>
      </c>
      <c r="DU232" s="27" t="str">
        <f t="shared" ca="1" si="455"/>
        <v>-</v>
      </c>
      <c r="DV232" s="27" t="b">
        <f t="shared" ca="1" si="456"/>
        <v>1</v>
      </c>
      <c r="DW232" s="27" t="str">
        <f t="shared" ca="1" si="456"/>
        <v>-</v>
      </c>
      <c r="DX232" s="27">
        <f t="shared" ca="1" si="456"/>
        <v>0</v>
      </c>
      <c r="DY232" s="27">
        <f t="shared" ca="1" si="456"/>
        <v>1</v>
      </c>
      <c r="DZ232" s="27">
        <f t="shared" ca="1" si="456"/>
        <v>0.5</v>
      </c>
      <c r="EA232" s="27">
        <f t="shared" ca="1" si="456"/>
        <v>500</v>
      </c>
      <c r="EB232" s="27">
        <f t="shared" ca="1" si="456"/>
        <v>500</v>
      </c>
      <c r="EC232" s="27">
        <f t="shared" ca="1" si="456"/>
        <v>1</v>
      </c>
      <c r="ED232" s="27">
        <f t="shared" ca="1" si="456"/>
        <v>0</v>
      </c>
      <c r="EE232" s="27">
        <f t="shared" ca="1" si="456"/>
        <v>1</v>
      </c>
      <c r="EF232" s="27">
        <f t="shared" ca="1" si="456"/>
        <v>1</v>
      </c>
      <c r="EG232" s="27">
        <f t="shared" ca="1" si="457"/>
        <v>0</v>
      </c>
      <c r="EH232" s="27" t="str">
        <f t="shared" ca="1" si="457"/>
        <v>-</v>
      </c>
      <c r="EI232" s="27" t="str">
        <f t="shared" ca="1" si="457"/>
        <v>-</v>
      </c>
      <c r="EJ232" s="27" t="str">
        <f t="shared" ca="1" si="457"/>
        <v>-</v>
      </c>
      <c r="EK232" s="27" t="str">
        <f t="shared" ca="1" si="457"/>
        <v>-</v>
      </c>
      <c r="EL232" s="27">
        <f t="shared" ca="1" si="457"/>
        <v>1</v>
      </c>
      <c r="EM232" s="27">
        <f t="shared" ca="1" si="457"/>
        <v>1</v>
      </c>
      <c r="EN232" s="27">
        <f t="shared" ca="1" si="457"/>
        <v>1</v>
      </c>
      <c r="EO232" s="27">
        <f t="shared" ca="1" si="457"/>
        <v>0</v>
      </c>
      <c r="EP232" s="27" t="str">
        <f t="shared" ca="1" si="457"/>
        <v>-</v>
      </c>
      <c r="EQ232" s="27" t="str">
        <f t="shared" ca="1" si="457"/>
        <v>-</v>
      </c>
      <c r="ER232" s="27">
        <f t="shared" ca="1" si="457"/>
        <v>0</v>
      </c>
      <c r="ES232" s="27">
        <f t="shared" ca="1" si="457"/>
        <v>0</v>
      </c>
      <c r="ET232" s="34">
        <v>0</v>
      </c>
    </row>
    <row r="233" spans="1:150" outlineLevel="3">
      <c r="A233" s="31">
        <f t="shared" si="376"/>
        <v>228</v>
      </c>
      <c r="B233" s="37">
        <f t="shared" ca="1" si="450"/>
        <v>182</v>
      </c>
      <c r="C233">
        <f t="shared" ca="1" si="446"/>
        <v>31</v>
      </c>
      <c r="D233" t="b">
        <v>1</v>
      </c>
      <c r="E233" t="b">
        <v>0</v>
      </c>
      <c r="F233" t="b">
        <v>1</v>
      </c>
      <c r="H233" s="3" t="str">
        <f ca="1">TEXT(IFERROR(VALUE(LEFT(OFFSET(H233,-1,0),3)),0)+1,"000")&amp;" sfw"&amp;TEXT($CS233,"0.00")&amp;"_sfd"&amp;TEXT($CT233,"+0.00;-0.00;00000;@")&amp;"_conc"&amp;TEXT($CU233,"+0.00;-0.00;00000;----")&amp;"_prlf"&amp;TEXT($CV233,"+0.00;-0.00;00000;----")&amp;"_era"&amp;TEXT($CW233,"+0.00;-0.00;00000;@")&amp;IF($CA233&lt;3,"_M-M","_Mat")&amp;IF($CF233=TRUE,"&amp;BBT","")&amp;IF($DX233&lt;&gt;0,"-mate EL","")&amp;IF($DM233," Aut","")&amp;IF($DN233," Win","")&amp;IF($DO233," Spr","")&amp;" Scan "&amp;$DP233&amp;" (F"&amp;3+IFERROR(1*$AP233,0)&amp;3+IFERROR(1*$AS233,0)&amp;"N"&amp;$AX233&amp;$AY233&amp;")"</f>
        <v>046 sfw0.96_sfd+1.80_conc+0.64_prlf+0.21_era+0.24_M-M Spr Scan 0 (F33N11)</v>
      </c>
      <c r="I233" s="13" t="str">
        <f ca="1">IF(MATCH(H233,H$5:H233,0)=(COUNTA(H$5:H233)),"-","Dup")</f>
        <v>-</v>
      </c>
      <c r="J233" s="27" t="str">
        <f t="shared" ca="1" si="377"/>
        <v>-</v>
      </c>
      <c r="K233" s="27" t="str">
        <f t="shared" ca="1" si="377"/>
        <v>-</v>
      </c>
      <c r="L233" s="27" t="str">
        <f t="shared" ca="1" si="458"/>
        <v>-</v>
      </c>
      <c r="M233" s="27" t="str">
        <f t="shared" ca="1" si="458"/>
        <v>-</v>
      </c>
      <c r="N233" s="27" t="str">
        <f t="shared" ca="1" si="458"/>
        <v>-</v>
      </c>
      <c r="O233" s="27" t="b">
        <f t="shared" ca="1" si="458"/>
        <v>1</v>
      </c>
      <c r="P233" s="27" t="b">
        <f t="shared" ca="1" si="458"/>
        <v>1</v>
      </c>
      <c r="Q233" s="27">
        <f t="shared" ca="1" si="451"/>
        <v>0</v>
      </c>
      <c r="R233" s="27">
        <f t="shared" ca="1" si="451"/>
        <v>0</v>
      </c>
      <c r="S233" s="27" t="str">
        <f t="shared" ca="1" si="451"/>
        <v>-</v>
      </c>
      <c r="T233" s="27" t="str">
        <f t="shared" ca="1" si="451"/>
        <v>-</v>
      </c>
      <c r="U233" s="27" t="str">
        <f t="shared" ca="1" si="451"/>
        <v>-</v>
      </c>
      <c r="V233" s="27">
        <f t="shared" ca="1" si="451"/>
        <v>1</v>
      </c>
      <c r="W233" s="27">
        <f t="shared" ca="1" si="451"/>
        <v>1</v>
      </c>
      <c r="X233" s="27" t="str">
        <f t="shared" ca="1" si="451"/>
        <v>-</v>
      </c>
      <c r="Y233" s="27" t="str">
        <f t="shared" ca="1" si="451"/>
        <v>-</v>
      </c>
      <c r="Z233" s="27" t="str">
        <f t="shared" ca="1" si="451"/>
        <v>-</v>
      </c>
      <c r="AA233" s="27" t="str">
        <f t="shared" ca="1" si="451"/>
        <v>-</v>
      </c>
      <c r="AB233" s="27" t="str">
        <f t="shared" ca="1" si="451"/>
        <v>-</v>
      </c>
      <c r="AC233" s="27">
        <f t="shared" ca="1" si="451"/>
        <v>1</v>
      </c>
      <c r="AD233" s="27" t="str">
        <f t="shared" ca="1" si="451"/>
        <v>-</v>
      </c>
      <c r="AE233" s="27" t="str">
        <f t="shared" ca="1" si="447"/>
        <v>-</v>
      </c>
      <c r="AF233" s="27" t="str">
        <f t="shared" ca="1" si="449"/>
        <v>-</v>
      </c>
      <c r="AG233" s="27" t="str">
        <f t="shared" ca="1" si="452"/>
        <v>-</v>
      </c>
      <c r="AH233" s="27" t="str">
        <f t="shared" ca="1" si="452"/>
        <v>-</v>
      </c>
      <c r="AI233" s="27" t="str">
        <f t="shared" ca="1" si="452"/>
        <v>-</v>
      </c>
      <c r="AJ233" s="27" t="str">
        <f t="shared" ca="1" si="452"/>
        <v>-</v>
      </c>
      <c r="AK233" s="27" t="str">
        <f t="shared" ca="1" si="452"/>
        <v>-</v>
      </c>
      <c r="AL233" s="27" t="str">
        <f t="shared" ca="1" si="452"/>
        <v>-</v>
      </c>
      <c r="AM233" s="27" t="str">
        <f t="shared" ca="1" si="452"/>
        <v>-</v>
      </c>
      <c r="AN233" s="27" t="str">
        <f t="shared" ca="1" si="452"/>
        <v>-</v>
      </c>
      <c r="AO233" s="27" t="str">
        <f t="shared" ca="1" si="452"/>
        <v>-</v>
      </c>
      <c r="AP233" s="27" t="str">
        <f t="shared" ca="1" si="452"/>
        <v>-</v>
      </c>
      <c r="AQ233" s="27" t="str">
        <f t="shared" ca="1" si="452"/>
        <v>-</v>
      </c>
      <c r="AR233" s="27" t="str">
        <f t="shared" ca="1" si="452"/>
        <v>-</v>
      </c>
      <c r="AS233" s="27" t="str">
        <f t="shared" ca="1" si="452"/>
        <v>-</v>
      </c>
      <c r="AT233" s="27" t="str">
        <f t="shared" ca="1" si="452"/>
        <v>-</v>
      </c>
      <c r="AU233" s="27" t="str">
        <f t="shared" ca="1" si="452"/>
        <v>-</v>
      </c>
      <c r="AV233" s="27" t="str">
        <f t="shared" ca="1" si="452"/>
        <v>-</v>
      </c>
      <c r="AW233" s="27" t="str">
        <f t="shared" ca="1" si="452"/>
        <v>-</v>
      </c>
      <c r="AX233" s="27">
        <f t="shared" ca="1" si="459"/>
        <v>1</v>
      </c>
      <c r="AY233" s="27">
        <f t="shared" ca="1" si="459"/>
        <v>1</v>
      </c>
      <c r="AZ233" s="27">
        <f t="shared" ca="1" si="459"/>
        <v>0</v>
      </c>
      <c r="BA233" s="27">
        <f t="shared" ca="1" si="453"/>
        <v>1</v>
      </c>
      <c r="BB233" s="27">
        <f t="shared" ca="1" si="453"/>
        <v>-1</v>
      </c>
      <c r="BC233" s="27" t="str">
        <f t="shared" ca="1" si="453"/>
        <v>-</v>
      </c>
      <c r="BD233" s="27" t="str">
        <f t="shared" ca="1" si="453"/>
        <v>-</v>
      </c>
      <c r="BE233" s="27" t="str">
        <f t="shared" ca="1" si="453"/>
        <v>-</v>
      </c>
      <c r="BF233" s="27" t="str">
        <f t="shared" ca="1" si="453"/>
        <v>-</v>
      </c>
      <c r="BG233" s="27" t="str">
        <f t="shared" ca="1" si="453"/>
        <v>-</v>
      </c>
      <c r="BH233" s="27">
        <f t="shared" ca="1" si="448"/>
        <v>0.3</v>
      </c>
      <c r="BI233" s="27">
        <f t="shared" ca="1" si="460"/>
        <v>0.7</v>
      </c>
      <c r="BJ233" s="27">
        <f t="shared" ca="1" si="460"/>
        <v>-0.2</v>
      </c>
      <c r="BK233" s="27">
        <f t="shared" ca="1" si="460"/>
        <v>1.4</v>
      </c>
      <c r="BL233" s="27" t="str">
        <f t="shared" ca="1" si="460"/>
        <v>-</v>
      </c>
      <c r="BM233" s="27" t="str">
        <f t="shared" ca="1" si="460"/>
        <v>-</v>
      </c>
      <c r="BN233" s="27">
        <f t="shared" ca="1" si="461"/>
        <v>0</v>
      </c>
      <c r="BO233" s="27">
        <f t="shared" ca="1" si="461"/>
        <v>0</v>
      </c>
      <c r="BP233" s="27">
        <f t="shared" ca="1" si="461"/>
        <v>0</v>
      </c>
      <c r="BQ233" s="27">
        <f t="shared" ca="1" si="461"/>
        <v>0</v>
      </c>
      <c r="BR233" s="27" t="str">
        <f t="shared" ca="1" si="461"/>
        <v>-</v>
      </c>
      <c r="BS233" s="27" t="str">
        <f t="shared" ca="1" si="461"/>
        <v>-</v>
      </c>
      <c r="BT233" s="27" t="str">
        <f t="shared" ca="1" si="461"/>
        <v>-</v>
      </c>
      <c r="BU233" s="27" t="str">
        <f t="shared" ca="1" si="461"/>
        <v>-</v>
      </c>
      <c r="BV233" s="27" t="str">
        <f t="shared" ca="1" si="461"/>
        <v>-</v>
      </c>
      <c r="BW233" s="27" t="str">
        <f t="shared" ca="1" si="462"/>
        <v>-</v>
      </c>
      <c r="BX233" s="27" t="str">
        <f t="shared" ca="1" si="462"/>
        <v>-</v>
      </c>
      <c r="BY233" s="27" t="str">
        <f t="shared" ca="1" si="462"/>
        <v>-</v>
      </c>
      <c r="BZ233" s="27" t="str">
        <f t="shared" ca="1" si="462"/>
        <v>-</v>
      </c>
      <c r="CA233" s="27">
        <f t="shared" ca="1" si="462"/>
        <v>2</v>
      </c>
      <c r="CB233" s="27" t="str">
        <f t="shared" ca="1" si="462"/>
        <v>-</v>
      </c>
      <c r="CC233" s="27" t="str">
        <f t="shared" ca="1" si="462"/>
        <v>-</v>
      </c>
      <c r="CD233" s="27" t="str">
        <f t="shared" ca="1" si="462"/>
        <v>-</v>
      </c>
      <c r="CE233" s="27" t="str">
        <f t="shared" ca="1" si="462"/>
        <v>-</v>
      </c>
      <c r="CF233" s="27" t="str">
        <f t="shared" ca="1" si="462"/>
        <v>-</v>
      </c>
      <c r="CG233" s="27" t="str">
        <f t="shared" ca="1" si="462"/>
        <v>-</v>
      </c>
      <c r="CH233" s="27">
        <f t="shared" ca="1" si="462"/>
        <v>0</v>
      </c>
      <c r="CI233" s="27" t="str">
        <f t="shared" ca="1" si="463"/>
        <v>-</v>
      </c>
      <c r="CJ233" s="27">
        <f t="shared" ca="1" si="463"/>
        <v>1</v>
      </c>
      <c r="CK233" s="27">
        <f t="shared" ca="1" si="463"/>
        <v>0</v>
      </c>
      <c r="CL233" s="27">
        <f t="shared" ca="1" si="463"/>
        <v>1</v>
      </c>
      <c r="CM233" s="27">
        <f t="shared" ca="1" si="463"/>
        <v>1</v>
      </c>
      <c r="CN233" s="27">
        <f t="shared" ca="1" si="463"/>
        <v>1</v>
      </c>
      <c r="CO233" s="27">
        <f t="shared" ca="1" si="463"/>
        <v>0</v>
      </c>
      <c r="CP233" s="27">
        <f t="shared" ca="1" si="463"/>
        <v>0</v>
      </c>
      <c r="CQ233" s="27">
        <f t="shared" ca="1" si="463"/>
        <v>0</v>
      </c>
      <c r="CR233" s="27">
        <f t="shared" ca="1" si="463"/>
        <v>-0.04</v>
      </c>
      <c r="CS233" s="27">
        <f t="shared" ca="1" si="466"/>
        <v>0.96</v>
      </c>
      <c r="CT233" s="27">
        <f t="shared" ca="1" si="430"/>
        <v>1.8</v>
      </c>
      <c r="CU233" s="27">
        <f t="shared" ca="1" si="444"/>
        <v>0.64</v>
      </c>
      <c r="CV233" s="27">
        <f t="shared" ca="1" si="464"/>
        <v>0.21</v>
      </c>
      <c r="CW233" s="26">
        <f>CW$13+0.05</f>
        <v>0.24</v>
      </c>
      <c r="CX233" s="27">
        <f t="shared" ca="1" si="465"/>
        <v>0</v>
      </c>
      <c r="CY233" s="27">
        <f t="shared" ca="1" si="465"/>
        <v>1</v>
      </c>
      <c r="CZ233" s="27">
        <f t="shared" ca="1" si="465"/>
        <v>0</v>
      </c>
      <c r="DA233" s="27">
        <f t="shared" ca="1" si="445"/>
        <v>0</v>
      </c>
      <c r="DB233" s="27">
        <f t="shared" ca="1" si="445"/>
        <v>0</v>
      </c>
      <c r="DC233" s="27">
        <f t="shared" ca="1" si="454"/>
        <v>0</v>
      </c>
      <c r="DD233" s="27">
        <f t="shared" ca="1" si="454"/>
        <v>0</v>
      </c>
      <c r="DE233" s="27">
        <f t="shared" ca="1" si="454"/>
        <v>0</v>
      </c>
      <c r="DF233" s="27">
        <f t="shared" ca="1" si="454"/>
        <v>0</v>
      </c>
      <c r="DG233" s="27" t="str">
        <f t="shared" ca="1" si="454"/>
        <v>-</v>
      </c>
      <c r="DH233" s="27" t="str">
        <f t="shared" ca="1" si="454"/>
        <v>-</v>
      </c>
      <c r="DI233" s="27" t="str">
        <f t="shared" ca="1" si="454"/>
        <v>-</v>
      </c>
      <c r="DJ233" s="27" t="str">
        <f t="shared" ca="1" si="454"/>
        <v>-</v>
      </c>
      <c r="DK233" s="27" t="str">
        <f t="shared" ca="1" si="454"/>
        <v>-</v>
      </c>
      <c r="DL233" s="27" t="str">
        <f t="shared" ca="1" si="454"/>
        <v>-</v>
      </c>
      <c r="DM233" s="27" t="b">
        <f t="shared" ca="1" si="455"/>
        <v>0</v>
      </c>
      <c r="DN233" s="27" t="b">
        <f t="shared" ca="1" si="455"/>
        <v>0</v>
      </c>
      <c r="DO233" s="27" t="b">
        <f t="shared" ca="1" si="455"/>
        <v>1</v>
      </c>
      <c r="DP233" s="27">
        <f t="shared" ca="1" si="455"/>
        <v>0</v>
      </c>
      <c r="DQ233" s="27" t="str">
        <f t="shared" ca="1" si="455"/>
        <v>-</v>
      </c>
      <c r="DR233" s="27" t="b">
        <f t="shared" ca="1" si="455"/>
        <v>1</v>
      </c>
      <c r="DS233" s="27" t="str">
        <f t="shared" ca="1" si="455"/>
        <v>-</v>
      </c>
      <c r="DT233" s="27" t="str">
        <f t="shared" ca="1" si="455"/>
        <v>-</v>
      </c>
      <c r="DU233" s="27" t="str">
        <f t="shared" ca="1" si="455"/>
        <v>-</v>
      </c>
      <c r="DV233" s="27" t="b">
        <f t="shared" ca="1" si="456"/>
        <v>1</v>
      </c>
      <c r="DW233" s="27" t="str">
        <f t="shared" ca="1" si="456"/>
        <v>-</v>
      </c>
      <c r="DX233" s="27">
        <f t="shared" ca="1" si="456"/>
        <v>0</v>
      </c>
      <c r="DY233" s="27">
        <f t="shared" ca="1" si="456"/>
        <v>1</v>
      </c>
      <c r="DZ233" s="27">
        <f t="shared" ca="1" si="456"/>
        <v>0.5</v>
      </c>
      <c r="EA233" s="27">
        <f t="shared" ca="1" si="456"/>
        <v>500</v>
      </c>
      <c r="EB233" s="27">
        <f t="shared" ca="1" si="456"/>
        <v>500</v>
      </c>
      <c r="EC233" s="27">
        <f t="shared" ca="1" si="456"/>
        <v>1</v>
      </c>
      <c r="ED233" s="27">
        <f t="shared" ca="1" si="456"/>
        <v>0</v>
      </c>
      <c r="EE233" s="27">
        <f t="shared" ca="1" si="456"/>
        <v>1</v>
      </c>
      <c r="EF233" s="27">
        <f t="shared" ca="1" si="456"/>
        <v>1</v>
      </c>
      <c r="EG233" s="27">
        <f t="shared" ca="1" si="457"/>
        <v>0</v>
      </c>
      <c r="EH233" s="27" t="str">
        <f t="shared" ca="1" si="457"/>
        <v>-</v>
      </c>
      <c r="EI233" s="27" t="str">
        <f t="shared" ca="1" si="457"/>
        <v>-</v>
      </c>
      <c r="EJ233" s="27" t="str">
        <f t="shared" ca="1" si="457"/>
        <v>-</v>
      </c>
      <c r="EK233" s="27" t="str">
        <f t="shared" ca="1" si="457"/>
        <v>-</v>
      </c>
      <c r="EL233" s="27">
        <f t="shared" ca="1" si="457"/>
        <v>1</v>
      </c>
      <c r="EM233" s="27">
        <f t="shared" ca="1" si="457"/>
        <v>1</v>
      </c>
      <c r="EN233" s="27">
        <f t="shared" ca="1" si="457"/>
        <v>1</v>
      </c>
      <c r="EO233" s="27">
        <f t="shared" ca="1" si="457"/>
        <v>0</v>
      </c>
      <c r="EP233" s="27" t="str">
        <f t="shared" ca="1" si="457"/>
        <v>-</v>
      </c>
      <c r="EQ233" s="27" t="str">
        <f t="shared" ca="1" si="457"/>
        <v>-</v>
      </c>
      <c r="ER233" s="27">
        <f t="shared" ca="1" si="457"/>
        <v>0</v>
      </c>
      <c r="ES233" s="27">
        <f t="shared" ca="1" si="457"/>
        <v>0</v>
      </c>
      <c r="ET233" s="34">
        <v>0</v>
      </c>
    </row>
    <row r="234" spans="1:150" outlineLevel="3">
      <c r="A234" s="31">
        <f t="shared" si="376"/>
        <v>229</v>
      </c>
      <c r="B234" s="37">
        <f t="shared" ca="1" si="450"/>
        <v>182</v>
      </c>
      <c r="C234">
        <f t="shared" ca="1" si="446"/>
        <v>31</v>
      </c>
      <c r="D234" t="b">
        <v>1</v>
      </c>
      <c r="E234" t="b">
        <v>0</v>
      </c>
      <c r="F234" t="b">
        <v>1</v>
      </c>
      <c r="H234" s="3" t="str">
        <f ca="1">TEXT(IFERROR(VALUE(LEFT(OFFSET(H234,-1,0),3)),0)+1,"000")&amp;" sfw"&amp;TEXT($CS234,"0.00")&amp;"_sfd"&amp;TEXT($CT234,"+0.00;-0.00;00000;@")&amp;"_conc"&amp;TEXT($CU234,"+0.00;-0.00;00000;----")&amp;"_prlf"&amp;TEXT($CV234,"+0.00;-0.00;00000;----")&amp;"_era"&amp;TEXT($CW234,"+0.00;-0.00;00000;@")&amp;IF($CA234&lt;3,"_M-M","_Mat")&amp;IF($CF234=TRUE,"&amp;BBT","")&amp;IF($DX234&lt;&gt;0,"-mate EL","")&amp;IF($DM234," Aut","")&amp;IF($DN234," Win","")&amp;IF($DO234," Spr","")&amp;" Scan "&amp;$DP234&amp;" (F"&amp;3+IFERROR(1*$AP234,0)&amp;3+IFERROR(1*$AS234,0)&amp;"N"&amp;$AX234&amp;$AY234&amp;")"</f>
        <v>047 sfw0.96_sfd+1.80_conc+0.64_prlf+0.21_era+0.29_M-M Spr Scan 0 (F33N11)</v>
      </c>
      <c r="I234" s="13" t="str">
        <f ca="1">IF(MATCH(H234,H$5:H234,0)=(COUNTA(H$5:H234)),"-","Dup")</f>
        <v>-</v>
      </c>
      <c r="J234" s="27" t="str">
        <f t="shared" ca="1" si="377"/>
        <v>-</v>
      </c>
      <c r="K234" s="27" t="str">
        <f t="shared" ca="1" si="377"/>
        <v>-</v>
      </c>
      <c r="L234" s="27" t="str">
        <f t="shared" ca="1" si="458"/>
        <v>-</v>
      </c>
      <c r="M234" s="27" t="str">
        <f t="shared" ca="1" si="458"/>
        <v>-</v>
      </c>
      <c r="N234" s="27" t="str">
        <f t="shared" ca="1" si="458"/>
        <v>-</v>
      </c>
      <c r="O234" s="27" t="b">
        <f t="shared" ca="1" si="458"/>
        <v>1</v>
      </c>
      <c r="P234" s="27" t="b">
        <f t="shared" ca="1" si="458"/>
        <v>1</v>
      </c>
      <c r="Q234" s="27">
        <f t="shared" ca="1" si="451"/>
        <v>0</v>
      </c>
      <c r="R234" s="27">
        <f t="shared" ca="1" si="451"/>
        <v>0</v>
      </c>
      <c r="S234" s="27" t="str">
        <f t="shared" ca="1" si="451"/>
        <v>-</v>
      </c>
      <c r="T234" s="27" t="str">
        <f t="shared" ca="1" si="451"/>
        <v>-</v>
      </c>
      <c r="U234" s="27" t="str">
        <f t="shared" ca="1" si="451"/>
        <v>-</v>
      </c>
      <c r="V234" s="27">
        <f t="shared" ca="1" si="451"/>
        <v>1</v>
      </c>
      <c r="W234" s="27">
        <f t="shared" ca="1" si="451"/>
        <v>1</v>
      </c>
      <c r="X234" s="27" t="str">
        <f t="shared" ca="1" si="451"/>
        <v>-</v>
      </c>
      <c r="Y234" s="27" t="str">
        <f t="shared" ca="1" si="451"/>
        <v>-</v>
      </c>
      <c r="Z234" s="27" t="str">
        <f t="shared" ca="1" si="451"/>
        <v>-</v>
      </c>
      <c r="AA234" s="27" t="str">
        <f t="shared" ca="1" si="451"/>
        <v>-</v>
      </c>
      <c r="AB234" s="27" t="str">
        <f t="shared" ca="1" si="451"/>
        <v>-</v>
      </c>
      <c r="AC234" s="27">
        <f t="shared" ca="1" si="451"/>
        <v>1</v>
      </c>
      <c r="AD234" s="27" t="str">
        <f t="shared" ca="1" si="451"/>
        <v>-</v>
      </c>
      <c r="AE234" s="27" t="str">
        <f t="shared" ca="1" si="447"/>
        <v>-</v>
      </c>
      <c r="AF234" s="27" t="str">
        <f t="shared" ca="1" si="449"/>
        <v>-</v>
      </c>
      <c r="AG234" s="27" t="str">
        <f t="shared" ca="1" si="452"/>
        <v>-</v>
      </c>
      <c r="AH234" s="27" t="str">
        <f t="shared" ca="1" si="452"/>
        <v>-</v>
      </c>
      <c r="AI234" s="27" t="str">
        <f t="shared" ca="1" si="452"/>
        <v>-</v>
      </c>
      <c r="AJ234" s="27" t="str">
        <f t="shared" ca="1" si="452"/>
        <v>-</v>
      </c>
      <c r="AK234" s="27" t="str">
        <f t="shared" ca="1" si="452"/>
        <v>-</v>
      </c>
      <c r="AL234" s="27" t="str">
        <f t="shared" ca="1" si="452"/>
        <v>-</v>
      </c>
      <c r="AM234" s="27" t="str">
        <f t="shared" ca="1" si="452"/>
        <v>-</v>
      </c>
      <c r="AN234" s="27" t="str">
        <f t="shared" ca="1" si="452"/>
        <v>-</v>
      </c>
      <c r="AO234" s="27" t="str">
        <f t="shared" ca="1" si="452"/>
        <v>-</v>
      </c>
      <c r="AP234" s="27" t="str">
        <f t="shared" ca="1" si="452"/>
        <v>-</v>
      </c>
      <c r="AQ234" s="27" t="str">
        <f t="shared" ca="1" si="452"/>
        <v>-</v>
      </c>
      <c r="AR234" s="27" t="str">
        <f t="shared" ca="1" si="452"/>
        <v>-</v>
      </c>
      <c r="AS234" s="27" t="str">
        <f t="shared" ca="1" si="452"/>
        <v>-</v>
      </c>
      <c r="AT234" s="27" t="str">
        <f t="shared" ca="1" si="452"/>
        <v>-</v>
      </c>
      <c r="AU234" s="27" t="str">
        <f t="shared" ca="1" si="452"/>
        <v>-</v>
      </c>
      <c r="AV234" s="27" t="str">
        <f t="shared" ca="1" si="452"/>
        <v>-</v>
      </c>
      <c r="AW234" s="27" t="str">
        <f t="shared" ca="1" si="452"/>
        <v>-</v>
      </c>
      <c r="AX234" s="27">
        <f t="shared" ca="1" si="459"/>
        <v>1</v>
      </c>
      <c r="AY234" s="27">
        <f t="shared" ca="1" si="459"/>
        <v>1</v>
      </c>
      <c r="AZ234" s="27">
        <f t="shared" ca="1" si="459"/>
        <v>0</v>
      </c>
      <c r="BA234" s="27">
        <f t="shared" ca="1" si="453"/>
        <v>1</v>
      </c>
      <c r="BB234" s="27">
        <f t="shared" ca="1" si="453"/>
        <v>-1</v>
      </c>
      <c r="BC234" s="27" t="str">
        <f t="shared" ca="1" si="453"/>
        <v>-</v>
      </c>
      <c r="BD234" s="27" t="str">
        <f t="shared" ca="1" si="453"/>
        <v>-</v>
      </c>
      <c r="BE234" s="27" t="str">
        <f t="shared" ca="1" si="453"/>
        <v>-</v>
      </c>
      <c r="BF234" s="27" t="str">
        <f t="shared" ca="1" si="453"/>
        <v>-</v>
      </c>
      <c r="BG234" s="27" t="str">
        <f t="shared" ca="1" si="453"/>
        <v>-</v>
      </c>
      <c r="BH234" s="27">
        <f t="shared" ca="1" si="448"/>
        <v>0.3</v>
      </c>
      <c r="BI234" s="27">
        <f t="shared" ca="1" si="460"/>
        <v>0.7</v>
      </c>
      <c r="BJ234" s="27">
        <f t="shared" ca="1" si="460"/>
        <v>-0.2</v>
      </c>
      <c r="BK234" s="27">
        <f t="shared" ca="1" si="460"/>
        <v>1.4</v>
      </c>
      <c r="BL234" s="27" t="str">
        <f t="shared" ca="1" si="460"/>
        <v>-</v>
      </c>
      <c r="BM234" s="27" t="str">
        <f t="shared" ca="1" si="460"/>
        <v>-</v>
      </c>
      <c r="BN234" s="27">
        <f t="shared" ca="1" si="461"/>
        <v>0</v>
      </c>
      <c r="BO234" s="27">
        <f t="shared" ca="1" si="461"/>
        <v>0</v>
      </c>
      <c r="BP234" s="27">
        <f t="shared" ca="1" si="461"/>
        <v>0</v>
      </c>
      <c r="BQ234" s="27">
        <f t="shared" ca="1" si="461"/>
        <v>0</v>
      </c>
      <c r="BR234" s="27" t="str">
        <f t="shared" ca="1" si="461"/>
        <v>-</v>
      </c>
      <c r="BS234" s="27" t="str">
        <f t="shared" ca="1" si="461"/>
        <v>-</v>
      </c>
      <c r="BT234" s="27" t="str">
        <f t="shared" ca="1" si="461"/>
        <v>-</v>
      </c>
      <c r="BU234" s="27" t="str">
        <f t="shared" ca="1" si="461"/>
        <v>-</v>
      </c>
      <c r="BV234" s="27" t="str">
        <f t="shared" ca="1" si="461"/>
        <v>-</v>
      </c>
      <c r="BW234" s="27" t="str">
        <f t="shared" ca="1" si="462"/>
        <v>-</v>
      </c>
      <c r="BX234" s="27" t="str">
        <f t="shared" ca="1" si="462"/>
        <v>-</v>
      </c>
      <c r="BY234" s="27" t="str">
        <f t="shared" ca="1" si="462"/>
        <v>-</v>
      </c>
      <c r="BZ234" s="27" t="str">
        <f t="shared" ca="1" si="462"/>
        <v>-</v>
      </c>
      <c r="CA234" s="27">
        <f t="shared" ca="1" si="462"/>
        <v>2</v>
      </c>
      <c r="CB234" s="27" t="str">
        <f t="shared" ca="1" si="462"/>
        <v>-</v>
      </c>
      <c r="CC234" s="27" t="str">
        <f t="shared" ca="1" si="462"/>
        <v>-</v>
      </c>
      <c r="CD234" s="27" t="str">
        <f t="shared" ca="1" si="462"/>
        <v>-</v>
      </c>
      <c r="CE234" s="27" t="str">
        <f t="shared" ca="1" si="462"/>
        <v>-</v>
      </c>
      <c r="CF234" s="27" t="str">
        <f t="shared" ca="1" si="462"/>
        <v>-</v>
      </c>
      <c r="CG234" s="27" t="str">
        <f t="shared" ca="1" si="462"/>
        <v>-</v>
      </c>
      <c r="CH234" s="27">
        <f t="shared" ca="1" si="462"/>
        <v>0</v>
      </c>
      <c r="CI234" s="27" t="str">
        <f t="shared" ca="1" si="463"/>
        <v>-</v>
      </c>
      <c r="CJ234" s="27">
        <f t="shared" ca="1" si="463"/>
        <v>1</v>
      </c>
      <c r="CK234" s="27">
        <f t="shared" ca="1" si="463"/>
        <v>0</v>
      </c>
      <c r="CL234" s="27">
        <f t="shared" ca="1" si="463"/>
        <v>1</v>
      </c>
      <c r="CM234" s="27">
        <f t="shared" ca="1" si="463"/>
        <v>1</v>
      </c>
      <c r="CN234" s="27">
        <f t="shared" ca="1" si="463"/>
        <v>1</v>
      </c>
      <c r="CO234" s="27">
        <f t="shared" ca="1" si="463"/>
        <v>0</v>
      </c>
      <c r="CP234" s="27">
        <f t="shared" ca="1" si="463"/>
        <v>0</v>
      </c>
      <c r="CQ234" s="27">
        <f t="shared" ca="1" si="463"/>
        <v>0</v>
      </c>
      <c r="CR234" s="27">
        <f t="shared" ca="1" si="463"/>
        <v>-0.04</v>
      </c>
      <c r="CS234" s="27">
        <f t="shared" ca="1" si="466"/>
        <v>0.96</v>
      </c>
      <c r="CT234" s="27">
        <f t="shared" ca="1" si="430"/>
        <v>1.8</v>
      </c>
      <c r="CU234" s="27">
        <f t="shared" ca="1" si="444"/>
        <v>0.64</v>
      </c>
      <c r="CV234" s="27">
        <f t="shared" ca="1" si="464"/>
        <v>0.21</v>
      </c>
      <c r="CW234" s="26">
        <f>CW$13+0.1</f>
        <v>0.29000000000000004</v>
      </c>
      <c r="CX234" s="27">
        <f t="shared" ca="1" si="465"/>
        <v>0</v>
      </c>
      <c r="CY234" s="27">
        <f t="shared" ca="1" si="465"/>
        <v>1</v>
      </c>
      <c r="CZ234" s="27">
        <f t="shared" ca="1" si="465"/>
        <v>0</v>
      </c>
      <c r="DA234" s="27">
        <f t="shared" ca="1" si="465"/>
        <v>0</v>
      </c>
      <c r="DB234" s="27">
        <f t="shared" ca="1" si="465"/>
        <v>0</v>
      </c>
      <c r="DC234" s="27">
        <f t="shared" ca="1" si="454"/>
        <v>0</v>
      </c>
      <c r="DD234" s="27">
        <f t="shared" ca="1" si="454"/>
        <v>0</v>
      </c>
      <c r="DE234" s="27">
        <f t="shared" ca="1" si="454"/>
        <v>0</v>
      </c>
      <c r="DF234" s="27">
        <f t="shared" ca="1" si="454"/>
        <v>0</v>
      </c>
      <c r="DG234" s="27" t="str">
        <f t="shared" ca="1" si="454"/>
        <v>-</v>
      </c>
      <c r="DH234" s="27" t="str">
        <f t="shared" ca="1" si="454"/>
        <v>-</v>
      </c>
      <c r="DI234" s="27" t="str">
        <f t="shared" ca="1" si="454"/>
        <v>-</v>
      </c>
      <c r="DJ234" s="27" t="str">
        <f t="shared" ca="1" si="454"/>
        <v>-</v>
      </c>
      <c r="DK234" s="27" t="str">
        <f t="shared" ca="1" si="454"/>
        <v>-</v>
      </c>
      <c r="DL234" s="27" t="str">
        <f t="shared" ca="1" si="454"/>
        <v>-</v>
      </c>
      <c r="DM234" s="27" t="b">
        <f t="shared" ca="1" si="455"/>
        <v>0</v>
      </c>
      <c r="DN234" s="27" t="b">
        <f t="shared" ca="1" si="455"/>
        <v>0</v>
      </c>
      <c r="DO234" s="27" t="b">
        <f t="shared" ca="1" si="455"/>
        <v>1</v>
      </c>
      <c r="DP234" s="27">
        <f t="shared" ca="1" si="455"/>
        <v>0</v>
      </c>
      <c r="DQ234" s="27" t="str">
        <f t="shared" ca="1" si="455"/>
        <v>-</v>
      </c>
      <c r="DR234" s="27" t="b">
        <f t="shared" ca="1" si="455"/>
        <v>1</v>
      </c>
      <c r="DS234" s="27" t="str">
        <f t="shared" ca="1" si="455"/>
        <v>-</v>
      </c>
      <c r="DT234" s="27" t="str">
        <f t="shared" ca="1" si="455"/>
        <v>-</v>
      </c>
      <c r="DU234" s="27" t="str">
        <f t="shared" ca="1" si="455"/>
        <v>-</v>
      </c>
      <c r="DV234" s="27" t="b">
        <f t="shared" ca="1" si="456"/>
        <v>1</v>
      </c>
      <c r="DW234" s="27" t="str">
        <f t="shared" ca="1" si="456"/>
        <v>-</v>
      </c>
      <c r="DX234" s="27">
        <f t="shared" ca="1" si="456"/>
        <v>0</v>
      </c>
      <c r="DY234" s="27">
        <f t="shared" ca="1" si="456"/>
        <v>1</v>
      </c>
      <c r="DZ234" s="27">
        <f t="shared" ca="1" si="456"/>
        <v>0.5</v>
      </c>
      <c r="EA234" s="27">
        <f t="shared" ca="1" si="456"/>
        <v>500</v>
      </c>
      <c r="EB234" s="27">
        <f t="shared" ca="1" si="456"/>
        <v>500</v>
      </c>
      <c r="EC234" s="27">
        <f t="shared" ca="1" si="456"/>
        <v>1</v>
      </c>
      <c r="ED234" s="27">
        <f t="shared" ca="1" si="456"/>
        <v>0</v>
      </c>
      <c r="EE234" s="27">
        <f t="shared" ca="1" si="456"/>
        <v>1</v>
      </c>
      <c r="EF234" s="27">
        <f t="shared" ca="1" si="456"/>
        <v>1</v>
      </c>
      <c r="EG234" s="27">
        <f t="shared" ca="1" si="457"/>
        <v>0</v>
      </c>
      <c r="EH234" s="27" t="str">
        <f t="shared" ca="1" si="457"/>
        <v>-</v>
      </c>
      <c r="EI234" s="27" t="str">
        <f t="shared" ca="1" si="457"/>
        <v>-</v>
      </c>
      <c r="EJ234" s="27" t="str">
        <f t="shared" ca="1" si="457"/>
        <v>-</v>
      </c>
      <c r="EK234" s="27" t="str">
        <f t="shared" ca="1" si="457"/>
        <v>-</v>
      </c>
      <c r="EL234" s="27">
        <f t="shared" ca="1" si="457"/>
        <v>1</v>
      </c>
      <c r="EM234" s="27">
        <f t="shared" ca="1" si="457"/>
        <v>1</v>
      </c>
      <c r="EN234" s="27">
        <f t="shared" ca="1" si="457"/>
        <v>1</v>
      </c>
      <c r="EO234" s="27">
        <f t="shared" ca="1" si="457"/>
        <v>0</v>
      </c>
      <c r="EP234" s="27" t="str">
        <f t="shared" ca="1" si="457"/>
        <v>-</v>
      </c>
      <c r="EQ234" s="27" t="str">
        <f t="shared" ca="1" si="457"/>
        <v>-</v>
      </c>
      <c r="ER234" s="27">
        <f t="shared" ca="1" si="457"/>
        <v>0</v>
      </c>
      <c r="ES234" s="27">
        <f t="shared" ca="1" si="457"/>
        <v>0</v>
      </c>
      <c r="ET234" s="34">
        <v>0</v>
      </c>
    </row>
    <row r="235" spans="1:150" outlineLevel="3">
      <c r="A235" s="31">
        <f t="shared" si="376"/>
        <v>230</v>
      </c>
      <c r="B235" s="37">
        <f t="shared" ca="1" si="450"/>
        <v>182</v>
      </c>
      <c r="C235">
        <f t="shared" ca="1" si="446"/>
        <v>31</v>
      </c>
      <c r="D235" t="b">
        <v>1</v>
      </c>
      <c r="E235" t="b">
        <v>0</v>
      </c>
      <c r="F235" t="b">
        <v>1</v>
      </c>
      <c r="H235" s="3" t="str">
        <f ca="1">TEXT(IFERROR(VALUE(LEFT(OFFSET(H235,-1,0),3)),0)+1,"000")&amp;" sfw"&amp;TEXT($CS235,"0.00")&amp;"_sfd"&amp;TEXT($CT235,"+0.00;-0.00;00000;@")&amp;"_conc"&amp;TEXT($CU235,"+0.00;-0.00;00000;----")&amp;"_prlf"&amp;TEXT($CV235,"+0.00;-0.00;00000;----")&amp;"_era"&amp;TEXT($CW235,"+0.00;-0.00;00000;@")&amp;IF($CA235&lt;3,"_M-M","_Mat")&amp;IF($CF235=TRUE,"&amp;BBT","")&amp;IF($DX235&lt;&gt;0,"-mate EL","")&amp;IF($DM235," Aut","")&amp;IF($DN235," Win","")&amp;IF($DO235," Spr","")&amp;" Scan "&amp;$DP235&amp;" (F"&amp;3+IFERROR(1*$AP235,0)&amp;3+IFERROR(1*$AS235,0)&amp;"N"&amp;$AX235&amp;$AY235&amp;")"</f>
        <v>048 sfw0.96_sfd+1.80_conc+0.64_prlf+0.21_era+0.34_M-M Spr Scan 0 (F33N11)</v>
      </c>
      <c r="I235" s="13" t="str">
        <f ca="1">IF(MATCH(H235,H$5:H235,0)=(COUNTA(H$5:H235)),"-","Dup")</f>
        <v>-</v>
      </c>
      <c r="J235" s="27" t="str">
        <f t="shared" ca="1" si="377"/>
        <v>-</v>
      </c>
      <c r="K235" s="27" t="str">
        <f t="shared" ca="1" si="377"/>
        <v>-</v>
      </c>
      <c r="L235" s="27" t="str">
        <f t="shared" ca="1" si="458"/>
        <v>-</v>
      </c>
      <c r="M235" s="27" t="str">
        <f t="shared" ca="1" si="458"/>
        <v>-</v>
      </c>
      <c r="N235" s="27" t="str">
        <f t="shared" ca="1" si="458"/>
        <v>-</v>
      </c>
      <c r="O235" s="27" t="b">
        <f t="shared" ca="1" si="458"/>
        <v>1</v>
      </c>
      <c r="P235" s="27" t="b">
        <f t="shared" ca="1" si="458"/>
        <v>1</v>
      </c>
      <c r="Q235" s="27">
        <f t="shared" ca="1" si="451"/>
        <v>0</v>
      </c>
      <c r="R235" s="27">
        <f t="shared" ca="1" si="451"/>
        <v>0</v>
      </c>
      <c r="S235" s="27" t="str">
        <f t="shared" ca="1" si="451"/>
        <v>-</v>
      </c>
      <c r="T235" s="27" t="str">
        <f t="shared" ca="1" si="451"/>
        <v>-</v>
      </c>
      <c r="U235" s="27" t="str">
        <f t="shared" ca="1" si="451"/>
        <v>-</v>
      </c>
      <c r="V235" s="27">
        <f t="shared" ca="1" si="451"/>
        <v>1</v>
      </c>
      <c r="W235" s="27">
        <f t="shared" ca="1" si="451"/>
        <v>1</v>
      </c>
      <c r="X235" s="27" t="str">
        <f t="shared" ca="1" si="451"/>
        <v>-</v>
      </c>
      <c r="Y235" s="27" t="str">
        <f t="shared" ca="1" si="451"/>
        <v>-</v>
      </c>
      <c r="Z235" s="27" t="str">
        <f t="shared" ca="1" si="451"/>
        <v>-</v>
      </c>
      <c r="AA235" s="27" t="str">
        <f t="shared" ca="1" si="451"/>
        <v>-</v>
      </c>
      <c r="AB235" s="27" t="str">
        <f t="shared" ca="1" si="451"/>
        <v>-</v>
      </c>
      <c r="AC235" s="27">
        <f t="shared" ca="1" si="451"/>
        <v>1</v>
      </c>
      <c r="AD235" s="27" t="str">
        <f t="shared" ca="1" si="451"/>
        <v>-</v>
      </c>
      <c r="AE235" s="27" t="str">
        <f t="shared" ca="1" si="447"/>
        <v>-</v>
      </c>
      <c r="AF235" s="27" t="str">
        <f t="shared" ca="1" si="449"/>
        <v>-</v>
      </c>
      <c r="AG235" s="27" t="str">
        <f t="shared" ca="1" si="452"/>
        <v>-</v>
      </c>
      <c r="AH235" s="27" t="str">
        <f t="shared" ca="1" si="452"/>
        <v>-</v>
      </c>
      <c r="AI235" s="27" t="str">
        <f t="shared" ca="1" si="452"/>
        <v>-</v>
      </c>
      <c r="AJ235" s="27" t="str">
        <f t="shared" ca="1" si="452"/>
        <v>-</v>
      </c>
      <c r="AK235" s="27" t="str">
        <f t="shared" ca="1" si="452"/>
        <v>-</v>
      </c>
      <c r="AL235" s="27" t="str">
        <f t="shared" ca="1" si="452"/>
        <v>-</v>
      </c>
      <c r="AM235" s="27" t="str">
        <f t="shared" ca="1" si="452"/>
        <v>-</v>
      </c>
      <c r="AN235" s="27" t="str">
        <f t="shared" ca="1" si="452"/>
        <v>-</v>
      </c>
      <c r="AO235" s="27" t="str">
        <f t="shared" ca="1" si="452"/>
        <v>-</v>
      </c>
      <c r="AP235" s="27" t="str">
        <f t="shared" ca="1" si="452"/>
        <v>-</v>
      </c>
      <c r="AQ235" s="27" t="str">
        <f t="shared" ca="1" si="452"/>
        <v>-</v>
      </c>
      <c r="AR235" s="27" t="str">
        <f t="shared" ca="1" si="452"/>
        <v>-</v>
      </c>
      <c r="AS235" s="27" t="str">
        <f t="shared" ca="1" si="452"/>
        <v>-</v>
      </c>
      <c r="AT235" s="27" t="str">
        <f t="shared" ca="1" si="452"/>
        <v>-</v>
      </c>
      <c r="AU235" s="27" t="str">
        <f t="shared" ca="1" si="452"/>
        <v>-</v>
      </c>
      <c r="AV235" s="27" t="str">
        <f t="shared" ca="1" si="452"/>
        <v>-</v>
      </c>
      <c r="AW235" s="27" t="str">
        <f t="shared" ca="1" si="452"/>
        <v>-</v>
      </c>
      <c r="AX235" s="27">
        <f t="shared" ca="1" si="459"/>
        <v>1</v>
      </c>
      <c r="AY235" s="27">
        <f t="shared" ca="1" si="459"/>
        <v>1</v>
      </c>
      <c r="AZ235" s="27">
        <f t="shared" ca="1" si="459"/>
        <v>0</v>
      </c>
      <c r="BA235" s="27">
        <f t="shared" ca="1" si="453"/>
        <v>1</v>
      </c>
      <c r="BB235" s="27">
        <f t="shared" ca="1" si="453"/>
        <v>-1</v>
      </c>
      <c r="BC235" s="27" t="str">
        <f t="shared" ca="1" si="453"/>
        <v>-</v>
      </c>
      <c r="BD235" s="27" t="str">
        <f t="shared" ca="1" si="453"/>
        <v>-</v>
      </c>
      <c r="BE235" s="27" t="str">
        <f t="shared" ca="1" si="453"/>
        <v>-</v>
      </c>
      <c r="BF235" s="27" t="str">
        <f t="shared" ca="1" si="453"/>
        <v>-</v>
      </c>
      <c r="BG235" s="27" t="str">
        <f t="shared" ca="1" si="453"/>
        <v>-</v>
      </c>
      <c r="BH235" s="27">
        <f t="shared" ca="1" si="448"/>
        <v>0.3</v>
      </c>
      <c r="BI235" s="27">
        <f t="shared" ca="1" si="460"/>
        <v>0.7</v>
      </c>
      <c r="BJ235" s="27">
        <f t="shared" ca="1" si="460"/>
        <v>-0.2</v>
      </c>
      <c r="BK235" s="27">
        <f t="shared" ca="1" si="460"/>
        <v>1.4</v>
      </c>
      <c r="BL235" s="27" t="str">
        <f t="shared" ca="1" si="460"/>
        <v>-</v>
      </c>
      <c r="BM235" s="27" t="str">
        <f t="shared" ca="1" si="460"/>
        <v>-</v>
      </c>
      <c r="BN235" s="27">
        <f t="shared" ca="1" si="461"/>
        <v>0</v>
      </c>
      <c r="BO235" s="27">
        <f t="shared" ca="1" si="461"/>
        <v>0</v>
      </c>
      <c r="BP235" s="27">
        <f t="shared" ca="1" si="461"/>
        <v>0</v>
      </c>
      <c r="BQ235" s="27">
        <f t="shared" ca="1" si="461"/>
        <v>0</v>
      </c>
      <c r="BR235" s="27" t="str">
        <f t="shared" ca="1" si="461"/>
        <v>-</v>
      </c>
      <c r="BS235" s="27" t="str">
        <f t="shared" ca="1" si="461"/>
        <v>-</v>
      </c>
      <c r="BT235" s="27" t="str">
        <f t="shared" ca="1" si="461"/>
        <v>-</v>
      </c>
      <c r="BU235" s="27" t="str">
        <f t="shared" ca="1" si="461"/>
        <v>-</v>
      </c>
      <c r="BV235" s="27" t="str">
        <f t="shared" ca="1" si="461"/>
        <v>-</v>
      </c>
      <c r="BW235" s="27" t="str">
        <f t="shared" ca="1" si="462"/>
        <v>-</v>
      </c>
      <c r="BX235" s="27" t="str">
        <f t="shared" ca="1" si="462"/>
        <v>-</v>
      </c>
      <c r="BY235" s="27" t="str">
        <f t="shared" ca="1" si="462"/>
        <v>-</v>
      </c>
      <c r="BZ235" s="27" t="str">
        <f t="shared" ca="1" si="462"/>
        <v>-</v>
      </c>
      <c r="CA235" s="27">
        <f t="shared" ca="1" si="462"/>
        <v>2</v>
      </c>
      <c r="CB235" s="27" t="str">
        <f t="shared" ca="1" si="462"/>
        <v>-</v>
      </c>
      <c r="CC235" s="27" t="str">
        <f t="shared" ca="1" si="462"/>
        <v>-</v>
      </c>
      <c r="CD235" s="27" t="str">
        <f t="shared" ca="1" si="462"/>
        <v>-</v>
      </c>
      <c r="CE235" s="27" t="str">
        <f t="shared" ca="1" si="462"/>
        <v>-</v>
      </c>
      <c r="CF235" s="27" t="str">
        <f t="shared" ca="1" si="462"/>
        <v>-</v>
      </c>
      <c r="CG235" s="27" t="str">
        <f t="shared" ca="1" si="462"/>
        <v>-</v>
      </c>
      <c r="CH235" s="27">
        <f t="shared" ca="1" si="462"/>
        <v>0</v>
      </c>
      <c r="CI235" s="27" t="str">
        <f t="shared" ca="1" si="463"/>
        <v>-</v>
      </c>
      <c r="CJ235" s="27">
        <f t="shared" ca="1" si="463"/>
        <v>1</v>
      </c>
      <c r="CK235" s="27">
        <f t="shared" ca="1" si="463"/>
        <v>0</v>
      </c>
      <c r="CL235" s="27">
        <f t="shared" ca="1" si="463"/>
        <v>1</v>
      </c>
      <c r="CM235" s="27">
        <f t="shared" ca="1" si="463"/>
        <v>1</v>
      </c>
      <c r="CN235" s="27">
        <f t="shared" ca="1" si="463"/>
        <v>1</v>
      </c>
      <c r="CO235" s="27">
        <f t="shared" ca="1" si="463"/>
        <v>0</v>
      </c>
      <c r="CP235" s="27">
        <f t="shared" ca="1" si="463"/>
        <v>0</v>
      </c>
      <c r="CQ235" s="27">
        <f t="shared" ca="1" si="463"/>
        <v>0</v>
      </c>
      <c r="CR235" s="27">
        <f t="shared" ca="1" si="463"/>
        <v>-0.04</v>
      </c>
      <c r="CS235" s="27">
        <f t="shared" ca="1" si="466"/>
        <v>0.96</v>
      </c>
      <c r="CT235" s="27">
        <f t="shared" ca="1" si="430"/>
        <v>1.8</v>
      </c>
      <c r="CU235" s="27">
        <f t="shared" ca="1" si="444"/>
        <v>0.64</v>
      </c>
      <c r="CV235" s="27">
        <f t="shared" ca="1" si="464"/>
        <v>0.21</v>
      </c>
      <c r="CW235" s="26">
        <f>CW$13+0.15</f>
        <v>0.33999999999999997</v>
      </c>
      <c r="CX235" s="27">
        <f t="shared" ca="1" si="465"/>
        <v>0</v>
      </c>
      <c r="CY235" s="27">
        <f t="shared" ca="1" si="465"/>
        <v>1</v>
      </c>
      <c r="CZ235" s="27">
        <f t="shared" ca="1" si="465"/>
        <v>0</v>
      </c>
      <c r="DA235" s="27">
        <f t="shared" ca="1" si="465"/>
        <v>0</v>
      </c>
      <c r="DB235" s="27">
        <f t="shared" ca="1" si="465"/>
        <v>0</v>
      </c>
      <c r="DC235" s="27">
        <f t="shared" ca="1" si="454"/>
        <v>0</v>
      </c>
      <c r="DD235" s="27">
        <f t="shared" ca="1" si="454"/>
        <v>0</v>
      </c>
      <c r="DE235" s="27">
        <f t="shared" ca="1" si="454"/>
        <v>0</v>
      </c>
      <c r="DF235" s="27">
        <f t="shared" ca="1" si="454"/>
        <v>0</v>
      </c>
      <c r="DG235" s="27" t="str">
        <f t="shared" ca="1" si="454"/>
        <v>-</v>
      </c>
      <c r="DH235" s="27" t="str">
        <f t="shared" ca="1" si="454"/>
        <v>-</v>
      </c>
      <c r="DI235" s="27" t="str">
        <f t="shared" ca="1" si="454"/>
        <v>-</v>
      </c>
      <c r="DJ235" s="27" t="str">
        <f t="shared" ca="1" si="454"/>
        <v>-</v>
      </c>
      <c r="DK235" s="27" t="str">
        <f t="shared" ca="1" si="454"/>
        <v>-</v>
      </c>
      <c r="DL235" s="27" t="str">
        <f t="shared" ca="1" si="454"/>
        <v>-</v>
      </c>
      <c r="DM235" s="27" t="b">
        <f t="shared" ca="1" si="455"/>
        <v>0</v>
      </c>
      <c r="DN235" s="27" t="b">
        <f t="shared" ca="1" si="455"/>
        <v>0</v>
      </c>
      <c r="DO235" s="27" t="b">
        <f t="shared" ca="1" si="455"/>
        <v>1</v>
      </c>
      <c r="DP235" s="27">
        <f t="shared" ca="1" si="455"/>
        <v>0</v>
      </c>
      <c r="DQ235" s="27" t="str">
        <f t="shared" ca="1" si="455"/>
        <v>-</v>
      </c>
      <c r="DR235" s="27" t="b">
        <f t="shared" ca="1" si="455"/>
        <v>1</v>
      </c>
      <c r="DS235" s="27" t="str">
        <f t="shared" ca="1" si="455"/>
        <v>-</v>
      </c>
      <c r="DT235" s="27" t="str">
        <f t="shared" ca="1" si="455"/>
        <v>-</v>
      </c>
      <c r="DU235" s="27" t="str">
        <f t="shared" ca="1" si="455"/>
        <v>-</v>
      </c>
      <c r="DV235" s="27" t="b">
        <f t="shared" ca="1" si="456"/>
        <v>1</v>
      </c>
      <c r="DW235" s="27" t="str">
        <f t="shared" ca="1" si="456"/>
        <v>-</v>
      </c>
      <c r="DX235" s="27">
        <f t="shared" ca="1" si="456"/>
        <v>0</v>
      </c>
      <c r="DY235" s="27">
        <f t="shared" ca="1" si="456"/>
        <v>1</v>
      </c>
      <c r="DZ235" s="27">
        <f t="shared" ca="1" si="456"/>
        <v>0.5</v>
      </c>
      <c r="EA235" s="27">
        <f t="shared" ca="1" si="456"/>
        <v>500</v>
      </c>
      <c r="EB235" s="27">
        <f t="shared" ca="1" si="456"/>
        <v>500</v>
      </c>
      <c r="EC235" s="27">
        <f t="shared" ca="1" si="456"/>
        <v>1</v>
      </c>
      <c r="ED235" s="27">
        <f t="shared" ca="1" si="456"/>
        <v>0</v>
      </c>
      <c r="EE235" s="27">
        <f t="shared" ca="1" si="456"/>
        <v>1</v>
      </c>
      <c r="EF235" s="27">
        <f t="shared" ca="1" si="456"/>
        <v>1</v>
      </c>
      <c r="EG235" s="27">
        <f t="shared" ca="1" si="457"/>
        <v>0</v>
      </c>
      <c r="EH235" s="27" t="str">
        <f t="shared" ca="1" si="457"/>
        <v>-</v>
      </c>
      <c r="EI235" s="27" t="str">
        <f t="shared" ca="1" si="457"/>
        <v>-</v>
      </c>
      <c r="EJ235" s="27" t="str">
        <f t="shared" ca="1" si="457"/>
        <v>-</v>
      </c>
      <c r="EK235" s="27" t="str">
        <f t="shared" ca="1" si="457"/>
        <v>-</v>
      </c>
      <c r="EL235" s="27">
        <f t="shared" ca="1" si="457"/>
        <v>1</v>
      </c>
      <c r="EM235" s="27">
        <f t="shared" ca="1" si="457"/>
        <v>1</v>
      </c>
      <c r="EN235" s="27">
        <f t="shared" ca="1" si="457"/>
        <v>1</v>
      </c>
      <c r="EO235" s="27">
        <f t="shared" ca="1" si="457"/>
        <v>0</v>
      </c>
      <c r="EP235" s="27" t="str">
        <f t="shared" ca="1" si="457"/>
        <v>-</v>
      </c>
      <c r="EQ235" s="27" t="str">
        <f t="shared" ca="1" si="457"/>
        <v>-</v>
      </c>
      <c r="ER235" s="27">
        <f t="shared" ca="1" si="457"/>
        <v>0</v>
      </c>
      <c r="ES235" s="27">
        <f t="shared" ca="1" si="457"/>
        <v>0</v>
      </c>
      <c r="ET235" s="34">
        <v>0</v>
      </c>
    </row>
    <row r="236" spans="1:150" outlineLevel="3">
      <c r="A236" s="31">
        <f t="shared" si="376"/>
        <v>231</v>
      </c>
      <c r="B236" s="37">
        <f t="shared" ca="1" si="450"/>
        <v>182</v>
      </c>
      <c r="C236">
        <f t="shared" ca="1" si="446"/>
        <v>31</v>
      </c>
      <c r="D236" t="b">
        <v>1</v>
      </c>
      <c r="E236" t="b">
        <v>0</v>
      </c>
      <c r="F236" t="b">
        <v>1</v>
      </c>
      <c r="H236" s="3" t="str">
        <f ca="1">TEXT(IFERROR(VALUE(LEFT(OFFSET(H236,-1,0),3)),0)+1,"000")&amp;" sfw"&amp;TEXT($CS236,"0.00")&amp;"_sfd"&amp;TEXT($CT236,"+0.00;-0.00;00000;@")&amp;"_conc"&amp;TEXT($CU236,"+0.00;-0.00;00000;----")&amp;"_prlf"&amp;TEXT($CV236,"+0.00;-0.00;00000;----")&amp;"_era"&amp;TEXT($CW236,"+0.00;-0.00;00000;@")&amp;IF($CA236&lt;3,"_M-M","_Mat")&amp;IF($CF236=TRUE,"&amp;BBT","")&amp;IF($DX236&lt;&gt;0,"-mate EL","")&amp;IF($DM236," Aut","")&amp;IF($DN236," Win","")&amp;IF($DO236," Spr","")&amp;" Scan "&amp;$DP236&amp;" (F"&amp;3+IFERROR(1*$AP236,0)&amp;3+IFERROR(1*$AS236,0)&amp;"N"&amp;$AX236&amp;$AY236&amp;")"</f>
        <v>049 sfw0.96_sfd+1.80_conc+0.64_prlf+0.21_era+0.39_M-M Spr Scan 0 (F33N11)</v>
      </c>
      <c r="I236" s="13" t="str">
        <f ca="1">IF(MATCH(H236,H$5:H236,0)=(COUNTA(H$5:H236)),"-","Dup")</f>
        <v>-</v>
      </c>
      <c r="J236" s="27" t="str">
        <f t="shared" ca="1" si="377"/>
        <v>-</v>
      </c>
      <c r="K236" s="27" t="str">
        <f t="shared" ca="1" si="377"/>
        <v>-</v>
      </c>
      <c r="L236" s="27" t="str">
        <f t="shared" ca="1" si="458"/>
        <v>-</v>
      </c>
      <c r="M236" s="27" t="str">
        <f t="shared" ca="1" si="458"/>
        <v>-</v>
      </c>
      <c r="N236" s="27" t="str">
        <f t="shared" ca="1" si="458"/>
        <v>-</v>
      </c>
      <c r="O236" s="27" t="b">
        <f t="shared" ca="1" si="458"/>
        <v>1</v>
      </c>
      <c r="P236" s="27" t="b">
        <f t="shared" ca="1" si="458"/>
        <v>1</v>
      </c>
      <c r="Q236" s="27">
        <f t="shared" ref="Q236:AD245" ca="1" si="467">OFFSET(Q$5,$B236,0)</f>
        <v>0</v>
      </c>
      <c r="R236" s="27">
        <f t="shared" ca="1" si="467"/>
        <v>0</v>
      </c>
      <c r="S236" s="27" t="str">
        <f t="shared" ca="1" si="467"/>
        <v>-</v>
      </c>
      <c r="T236" s="27" t="str">
        <f t="shared" ca="1" si="467"/>
        <v>-</v>
      </c>
      <c r="U236" s="27" t="str">
        <f t="shared" ca="1" si="467"/>
        <v>-</v>
      </c>
      <c r="V236" s="27">
        <f t="shared" ca="1" si="467"/>
        <v>1</v>
      </c>
      <c r="W236" s="27">
        <f t="shared" ca="1" si="467"/>
        <v>1</v>
      </c>
      <c r="X236" s="27" t="str">
        <f t="shared" ca="1" si="467"/>
        <v>-</v>
      </c>
      <c r="Y236" s="27" t="str">
        <f t="shared" ca="1" si="467"/>
        <v>-</v>
      </c>
      <c r="Z236" s="27" t="str">
        <f t="shared" ca="1" si="467"/>
        <v>-</v>
      </c>
      <c r="AA236" s="27" t="str">
        <f t="shared" ca="1" si="467"/>
        <v>-</v>
      </c>
      <c r="AB236" s="27" t="str">
        <f t="shared" ca="1" si="467"/>
        <v>-</v>
      </c>
      <c r="AC236" s="27">
        <f t="shared" ca="1" si="467"/>
        <v>1</v>
      </c>
      <c r="AD236" s="27" t="str">
        <f t="shared" ca="1" si="467"/>
        <v>-</v>
      </c>
      <c r="AE236" s="27" t="str">
        <f t="shared" ca="1" si="447"/>
        <v>-</v>
      </c>
      <c r="AF236" s="27" t="str">
        <f t="shared" ca="1" si="449"/>
        <v>-</v>
      </c>
      <c r="AG236" s="27" t="str">
        <f t="shared" ref="AG236:AW245" ca="1" si="468">OFFSET(AG$5,$B236,0)</f>
        <v>-</v>
      </c>
      <c r="AH236" s="27" t="str">
        <f t="shared" ca="1" si="468"/>
        <v>-</v>
      </c>
      <c r="AI236" s="27" t="str">
        <f t="shared" ca="1" si="468"/>
        <v>-</v>
      </c>
      <c r="AJ236" s="27" t="str">
        <f t="shared" ca="1" si="468"/>
        <v>-</v>
      </c>
      <c r="AK236" s="27" t="str">
        <f t="shared" ca="1" si="468"/>
        <v>-</v>
      </c>
      <c r="AL236" s="27" t="str">
        <f t="shared" ca="1" si="468"/>
        <v>-</v>
      </c>
      <c r="AM236" s="27" t="str">
        <f t="shared" ca="1" si="468"/>
        <v>-</v>
      </c>
      <c r="AN236" s="27" t="str">
        <f t="shared" ca="1" si="468"/>
        <v>-</v>
      </c>
      <c r="AO236" s="27" t="str">
        <f t="shared" ca="1" si="468"/>
        <v>-</v>
      </c>
      <c r="AP236" s="27" t="str">
        <f t="shared" ca="1" si="468"/>
        <v>-</v>
      </c>
      <c r="AQ236" s="27" t="str">
        <f t="shared" ca="1" si="468"/>
        <v>-</v>
      </c>
      <c r="AR236" s="27" t="str">
        <f t="shared" ca="1" si="468"/>
        <v>-</v>
      </c>
      <c r="AS236" s="27" t="str">
        <f t="shared" ca="1" si="468"/>
        <v>-</v>
      </c>
      <c r="AT236" s="27" t="str">
        <f t="shared" ca="1" si="468"/>
        <v>-</v>
      </c>
      <c r="AU236" s="27" t="str">
        <f t="shared" ca="1" si="468"/>
        <v>-</v>
      </c>
      <c r="AV236" s="27" t="str">
        <f t="shared" ca="1" si="468"/>
        <v>-</v>
      </c>
      <c r="AW236" s="27" t="str">
        <f t="shared" ca="1" si="468"/>
        <v>-</v>
      </c>
      <c r="AX236" s="27">
        <f t="shared" ca="1" si="459"/>
        <v>1</v>
      </c>
      <c r="AY236" s="27">
        <f t="shared" ca="1" si="459"/>
        <v>1</v>
      </c>
      <c r="AZ236" s="27">
        <f t="shared" ca="1" si="459"/>
        <v>0</v>
      </c>
      <c r="BA236" s="27">
        <f t="shared" ref="BA236:BG245" ca="1" si="469">OFFSET(BA$5,$B236,0)</f>
        <v>1</v>
      </c>
      <c r="BB236" s="27">
        <f t="shared" ca="1" si="469"/>
        <v>-1</v>
      </c>
      <c r="BC236" s="27" t="str">
        <f t="shared" ca="1" si="469"/>
        <v>-</v>
      </c>
      <c r="BD236" s="27" t="str">
        <f t="shared" ca="1" si="469"/>
        <v>-</v>
      </c>
      <c r="BE236" s="27" t="str">
        <f t="shared" ca="1" si="469"/>
        <v>-</v>
      </c>
      <c r="BF236" s="27" t="str">
        <f t="shared" ca="1" si="469"/>
        <v>-</v>
      </c>
      <c r="BG236" s="27" t="str">
        <f t="shared" ca="1" si="469"/>
        <v>-</v>
      </c>
      <c r="BH236" s="27">
        <f t="shared" ca="1" si="448"/>
        <v>0.3</v>
      </c>
      <c r="BI236" s="27">
        <f t="shared" ca="1" si="460"/>
        <v>0.7</v>
      </c>
      <c r="BJ236" s="27">
        <f t="shared" ca="1" si="460"/>
        <v>-0.2</v>
      </c>
      <c r="BK236" s="27">
        <f t="shared" ca="1" si="460"/>
        <v>1.4</v>
      </c>
      <c r="BL236" s="27" t="str">
        <f t="shared" ca="1" si="460"/>
        <v>-</v>
      </c>
      <c r="BM236" s="27" t="str">
        <f t="shared" ca="1" si="460"/>
        <v>-</v>
      </c>
      <c r="BN236" s="27">
        <f t="shared" ca="1" si="461"/>
        <v>0</v>
      </c>
      <c r="BO236" s="27">
        <f t="shared" ca="1" si="461"/>
        <v>0</v>
      </c>
      <c r="BP236" s="27">
        <f t="shared" ca="1" si="461"/>
        <v>0</v>
      </c>
      <c r="BQ236" s="27">
        <f t="shared" ca="1" si="461"/>
        <v>0</v>
      </c>
      <c r="BR236" s="27" t="str">
        <f t="shared" ca="1" si="461"/>
        <v>-</v>
      </c>
      <c r="BS236" s="27" t="str">
        <f t="shared" ca="1" si="461"/>
        <v>-</v>
      </c>
      <c r="BT236" s="27" t="str">
        <f t="shared" ca="1" si="461"/>
        <v>-</v>
      </c>
      <c r="BU236" s="27" t="str">
        <f t="shared" ca="1" si="461"/>
        <v>-</v>
      </c>
      <c r="BV236" s="27" t="str">
        <f t="shared" ca="1" si="461"/>
        <v>-</v>
      </c>
      <c r="BW236" s="27" t="str">
        <f t="shared" ca="1" si="462"/>
        <v>-</v>
      </c>
      <c r="BX236" s="27" t="str">
        <f t="shared" ca="1" si="462"/>
        <v>-</v>
      </c>
      <c r="BY236" s="27" t="str">
        <f t="shared" ca="1" si="462"/>
        <v>-</v>
      </c>
      <c r="BZ236" s="27" t="str">
        <f t="shared" ca="1" si="462"/>
        <v>-</v>
      </c>
      <c r="CA236" s="27">
        <f t="shared" ca="1" si="462"/>
        <v>2</v>
      </c>
      <c r="CB236" s="27" t="str">
        <f t="shared" ca="1" si="462"/>
        <v>-</v>
      </c>
      <c r="CC236" s="27" t="str">
        <f t="shared" ca="1" si="462"/>
        <v>-</v>
      </c>
      <c r="CD236" s="27" t="str">
        <f t="shared" ca="1" si="462"/>
        <v>-</v>
      </c>
      <c r="CE236" s="27" t="str">
        <f t="shared" ca="1" si="462"/>
        <v>-</v>
      </c>
      <c r="CF236" s="27" t="str">
        <f t="shared" ca="1" si="462"/>
        <v>-</v>
      </c>
      <c r="CG236" s="27" t="str">
        <f t="shared" ca="1" si="462"/>
        <v>-</v>
      </c>
      <c r="CH236" s="27">
        <f t="shared" ca="1" si="462"/>
        <v>0</v>
      </c>
      <c r="CI236" s="27" t="str">
        <f t="shared" ca="1" si="463"/>
        <v>-</v>
      </c>
      <c r="CJ236" s="27">
        <f t="shared" ca="1" si="463"/>
        <v>1</v>
      </c>
      <c r="CK236" s="27">
        <f t="shared" ca="1" si="463"/>
        <v>0</v>
      </c>
      <c r="CL236" s="27">
        <f t="shared" ca="1" si="463"/>
        <v>1</v>
      </c>
      <c r="CM236" s="27">
        <f t="shared" ca="1" si="463"/>
        <v>1</v>
      </c>
      <c r="CN236" s="27">
        <f t="shared" ca="1" si="463"/>
        <v>1</v>
      </c>
      <c r="CO236" s="27">
        <f t="shared" ca="1" si="463"/>
        <v>0</v>
      </c>
      <c r="CP236" s="27">
        <f t="shared" ca="1" si="463"/>
        <v>0</v>
      </c>
      <c r="CQ236" s="27">
        <f t="shared" ca="1" si="463"/>
        <v>0</v>
      </c>
      <c r="CR236" s="27">
        <f t="shared" ca="1" si="463"/>
        <v>-0.04</v>
      </c>
      <c r="CS236" s="27">
        <f t="shared" ca="1" si="466"/>
        <v>0.96</v>
      </c>
      <c r="CT236" s="27">
        <f t="shared" ca="1" si="430"/>
        <v>1.8</v>
      </c>
      <c r="CU236" s="27">
        <f t="shared" ca="1" si="444"/>
        <v>0.64</v>
      </c>
      <c r="CV236" s="27">
        <f t="shared" ca="1" si="464"/>
        <v>0.21</v>
      </c>
      <c r="CW236" s="26">
        <f>CW$13+0.2</f>
        <v>0.39</v>
      </c>
      <c r="CX236" s="27">
        <f t="shared" ca="1" si="465"/>
        <v>0</v>
      </c>
      <c r="CY236" s="27">
        <f t="shared" ca="1" si="465"/>
        <v>1</v>
      </c>
      <c r="CZ236" s="27">
        <f t="shared" ca="1" si="465"/>
        <v>0</v>
      </c>
      <c r="DA236" s="27">
        <f t="shared" ca="1" si="465"/>
        <v>0</v>
      </c>
      <c r="DB236" s="27">
        <f t="shared" ca="1" si="465"/>
        <v>0</v>
      </c>
      <c r="DC236" s="27">
        <f t="shared" ref="DC236:DL245" ca="1" si="470">OFFSET(DC$5,$B236,0)</f>
        <v>0</v>
      </c>
      <c r="DD236" s="27">
        <f t="shared" ca="1" si="470"/>
        <v>0</v>
      </c>
      <c r="DE236" s="27">
        <f t="shared" ca="1" si="470"/>
        <v>0</v>
      </c>
      <c r="DF236" s="27">
        <f t="shared" ca="1" si="470"/>
        <v>0</v>
      </c>
      <c r="DG236" s="27" t="str">
        <f t="shared" ca="1" si="470"/>
        <v>-</v>
      </c>
      <c r="DH236" s="27" t="str">
        <f t="shared" ca="1" si="470"/>
        <v>-</v>
      </c>
      <c r="DI236" s="27" t="str">
        <f t="shared" ca="1" si="470"/>
        <v>-</v>
      </c>
      <c r="DJ236" s="27" t="str">
        <f t="shared" ca="1" si="470"/>
        <v>-</v>
      </c>
      <c r="DK236" s="27" t="str">
        <f t="shared" ca="1" si="470"/>
        <v>-</v>
      </c>
      <c r="DL236" s="27" t="str">
        <f t="shared" ca="1" si="470"/>
        <v>-</v>
      </c>
      <c r="DM236" s="27" t="b">
        <f t="shared" ref="DM236:DU245" ca="1" si="471">OFFSET(DM$5,$B236,0)</f>
        <v>0</v>
      </c>
      <c r="DN236" s="27" t="b">
        <f t="shared" ca="1" si="471"/>
        <v>0</v>
      </c>
      <c r="DO236" s="27" t="b">
        <f t="shared" ca="1" si="471"/>
        <v>1</v>
      </c>
      <c r="DP236" s="27">
        <f t="shared" ca="1" si="471"/>
        <v>0</v>
      </c>
      <c r="DQ236" s="27" t="str">
        <f t="shared" ca="1" si="471"/>
        <v>-</v>
      </c>
      <c r="DR236" s="27" t="b">
        <f t="shared" ca="1" si="471"/>
        <v>1</v>
      </c>
      <c r="DS236" s="27" t="str">
        <f t="shared" ca="1" si="471"/>
        <v>-</v>
      </c>
      <c r="DT236" s="27" t="str">
        <f t="shared" ca="1" si="471"/>
        <v>-</v>
      </c>
      <c r="DU236" s="27" t="str">
        <f t="shared" ca="1" si="471"/>
        <v>-</v>
      </c>
      <c r="DV236" s="27" t="b">
        <f t="shared" ref="DV236:EF245" ca="1" si="472">OFFSET(DV$5,$B236,0)</f>
        <v>1</v>
      </c>
      <c r="DW236" s="27" t="str">
        <f t="shared" ca="1" si="472"/>
        <v>-</v>
      </c>
      <c r="DX236" s="27">
        <f t="shared" ca="1" si="472"/>
        <v>0</v>
      </c>
      <c r="DY236" s="27">
        <f t="shared" ca="1" si="472"/>
        <v>1</v>
      </c>
      <c r="DZ236" s="27">
        <f t="shared" ca="1" si="472"/>
        <v>0.5</v>
      </c>
      <c r="EA236" s="27">
        <f t="shared" ca="1" si="472"/>
        <v>500</v>
      </c>
      <c r="EB236" s="27">
        <f t="shared" ca="1" si="472"/>
        <v>500</v>
      </c>
      <c r="EC236" s="27">
        <f t="shared" ca="1" si="472"/>
        <v>1</v>
      </c>
      <c r="ED236" s="27">
        <f t="shared" ca="1" si="472"/>
        <v>0</v>
      </c>
      <c r="EE236" s="27">
        <f t="shared" ca="1" si="472"/>
        <v>1</v>
      </c>
      <c r="EF236" s="27">
        <f t="shared" ca="1" si="472"/>
        <v>1</v>
      </c>
      <c r="EG236" s="27">
        <f t="shared" ref="EG236:ES245" ca="1" si="473">OFFSET(EG$5,$B236,0)</f>
        <v>0</v>
      </c>
      <c r="EH236" s="27" t="str">
        <f t="shared" ca="1" si="473"/>
        <v>-</v>
      </c>
      <c r="EI236" s="27" t="str">
        <f t="shared" ca="1" si="473"/>
        <v>-</v>
      </c>
      <c r="EJ236" s="27" t="str">
        <f t="shared" ca="1" si="473"/>
        <v>-</v>
      </c>
      <c r="EK236" s="27" t="str">
        <f t="shared" ca="1" si="473"/>
        <v>-</v>
      </c>
      <c r="EL236" s="27">
        <f t="shared" ca="1" si="473"/>
        <v>1</v>
      </c>
      <c r="EM236" s="27">
        <f t="shared" ca="1" si="473"/>
        <v>1</v>
      </c>
      <c r="EN236" s="27">
        <f t="shared" ca="1" si="473"/>
        <v>1</v>
      </c>
      <c r="EO236" s="27">
        <f t="shared" ca="1" si="473"/>
        <v>0</v>
      </c>
      <c r="EP236" s="27" t="str">
        <f t="shared" ca="1" si="473"/>
        <v>-</v>
      </c>
      <c r="EQ236" s="27" t="str">
        <f t="shared" ca="1" si="473"/>
        <v>-</v>
      </c>
      <c r="ER236" s="27">
        <f t="shared" ca="1" si="473"/>
        <v>0</v>
      </c>
      <c r="ES236" s="27">
        <f t="shared" ca="1" si="473"/>
        <v>0</v>
      </c>
      <c r="ET236" s="34">
        <v>0</v>
      </c>
    </row>
    <row r="237" spans="1:150" outlineLevel="3">
      <c r="A237" s="31">
        <f t="shared" si="376"/>
        <v>232</v>
      </c>
      <c r="B237" s="37">
        <f t="shared" ca="1" si="450"/>
        <v>182</v>
      </c>
      <c r="C237">
        <f t="shared" ca="1" si="446"/>
        <v>31</v>
      </c>
      <c r="D237" t="b">
        <v>1</v>
      </c>
      <c r="E237" t="b">
        <v>0</v>
      </c>
      <c r="F237" t="b">
        <v>1</v>
      </c>
      <c r="H237" s="3" t="str">
        <f ca="1">TEXT(IFERROR(VALUE(LEFT(OFFSET(H237,-1,0),3)),0)+1,"000")&amp;" sfw"&amp;TEXT($CS237,"0.00")&amp;"_sfd"&amp;TEXT($CT237,"+0.00;-0.00;00000;@")&amp;"_conc"&amp;TEXT($CU237,"+0.00;-0.00;00000;----")&amp;"_prlf"&amp;TEXT($CV237,"+0.00;-0.00;00000;----")&amp;"_era"&amp;TEXT($CW237,"+0.00;-0.00;00000;@")&amp;IF($CA237&lt;3,"_M-M","_Mat")&amp;IF($CF237=TRUE,"&amp;BBT","")&amp;IF($DX237&lt;&gt;0,"-mate EL","")&amp;IF($DM237," Aut","")&amp;IF($DN237," Win","")&amp;IF($DO237," Spr","")&amp;" Scan "&amp;$DP237&amp;" (F"&amp;3+IFERROR(1*$AP237,0)&amp;3+IFERROR(1*$AS237,0)&amp;"N"&amp;$AX237&amp;$AY237&amp;")"</f>
        <v>050 sfw0.96_sfd+1.80_conc+0.64_prlf+0.21_era+0.44_M-M Spr Scan 0 (F33N11)</v>
      </c>
      <c r="I237" s="13" t="str">
        <f ca="1">IF(MATCH(H237,H$5:H237,0)=(COUNTA(H$5:H237)),"-","Dup")</f>
        <v>-</v>
      </c>
      <c r="J237" s="27" t="str">
        <f t="shared" ca="1" si="377"/>
        <v>-</v>
      </c>
      <c r="K237" s="27" t="str">
        <f t="shared" ca="1" si="377"/>
        <v>-</v>
      </c>
      <c r="L237" s="27" t="str">
        <f t="shared" ref="L237:P247" ca="1" si="474">OFFSET(L$5,$B237,0)</f>
        <v>-</v>
      </c>
      <c r="M237" s="27" t="str">
        <f t="shared" ca="1" si="474"/>
        <v>-</v>
      </c>
      <c r="N237" s="27" t="str">
        <f t="shared" ca="1" si="474"/>
        <v>-</v>
      </c>
      <c r="O237" s="27" t="b">
        <f t="shared" ca="1" si="474"/>
        <v>1</v>
      </c>
      <c r="P237" s="27" t="b">
        <f t="shared" ca="1" si="474"/>
        <v>1</v>
      </c>
      <c r="Q237" s="27">
        <f t="shared" ca="1" si="467"/>
        <v>0</v>
      </c>
      <c r="R237" s="27">
        <f t="shared" ca="1" si="467"/>
        <v>0</v>
      </c>
      <c r="S237" s="27" t="str">
        <f t="shared" ca="1" si="467"/>
        <v>-</v>
      </c>
      <c r="T237" s="27" t="str">
        <f t="shared" ca="1" si="467"/>
        <v>-</v>
      </c>
      <c r="U237" s="27" t="str">
        <f t="shared" ca="1" si="467"/>
        <v>-</v>
      </c>
      <c r="V237" s="27">
        <f t="shared" ca="1" si="467"/>
        <v>1</v>
      </c>
      <c r="W237" s="27">
        <f t="shared" ca="1" si="467"/>
        <v>1</v>
      </c>
      <c r="X237" s="27" t="str">
        <f t="shared" ca="1" si="467"/>
        <v>-</v>
      </c>
      <c r="Y237" s="27" t="str">
        <f t="shared" ca="1" si="467"/>
        <v>-</v>
      </c>
      <c r="Z237" s="27" t="str">
        <f t="shared" ca="1" si="467"/>
        <v>-</v>
      </c>
      <c r="AA237" s="27" t="str">
        <f t="shared" ca="1" si="467"/>
        <v>-</v>
      </c>
      <c r="AB237" s="27" t="str">
        <f t="shared" ca="1" si="467"/>
        <v>-</v>
      </c>
      <c r="AC237" s="27">
        <f t="shared" ca="1" si="467"/>
        <v>1</v>
      </c>
      <c r="AD237" s="27" t="str">
        <f t="shared" ca="1" si="467"/>
        <v>-</v>
      </c>
      <c r="AE237" s="27" t="str">
        <f t="shared" ca="1" si="447"/>
        <v>-</v>
      </c>
      <c r="AF237" s="27" t="str">
        <f t="shared" ca="1" si="449"/>
        <v>-</v>
      </c>
      <c r="AG237" s="27" t="str">
        <f t="shared" ca="1" si="468"/>
        <v>-</v>
      </c>
      <c r="AH237" s="27" t="str">
        <f t="shared" ca="1" si="468"/>
        <v>-</v>
      </c>
      <c r="AI237" s="27" t="str">
        <f t="shared" ca="1" si="468"/>
        <v>-</v>
      </c>
      <c r="AJ237" s="27" t="str">
        <f t="shared" ca="1" si="468"/>
        <v>-</v>
      </c>
      <c r="AK237" s="27" t="str">
        <f t="shared" ca="1" si="468"/>
        <v>-</v>
      </c>
      <c r="AL237" s="27" t="str">
        <f t="shared" ca="1" si="468"/>
        <v>-</v>
      </c>
      <c r="AM237" s="27" t="str">
        <f t="shared" ca="1" si="468"/>
        <v>-</v>
      </c>
      <c r="AN237" s="27" t="str">
        <f t="shared" ca="1" si="468"/>
        <v>-</v>
      </c>
      <c r="AO237" s="27" t="str">
        <f t="shared" ca="1" si="468"/>
        <v>-</v>
      </c>
      <c r="AP237" s="27" t="str">
        <f t="shared" ca="1" si="468"/>
        <v>-</v>
      </c>
      <c r="AQ237" s="27" t="str">
        <f t="shared" ca="1" si="468"/>
        <v>-</v>
      </c>
      <c r="AR237" s="27" t="str">
        <f t="shared" ca="1" si="468"/>
        <v>-</v>
      </c>
      <c r="AS237" s="27" t="str">
        <f t="shared" ca="1" si="468"/>
        <v>-</v>
      </c>
      <c r="AT237" s="27" t="str">
        <f t="shared" ca="1" si="468"/>
        <v>-</v>
      </c>
      <c r="AU237" s="27" t="str">
        <f t="shared" ca="1" si="468"/>
        <v>-</v>
      </c>
      <c r="AV237" s="27" t="str">
        <f t="shared" ca="1" si="468"/>
        <v>-</v>
      </c>
      <c r="AW237" s="27" t="str">
        <f t="shared" ca="1" si="468"/>
        <v>-</v>
      </c>
      <c r="AX237" s="27">
        <f t="shared" ca="1" si="459"/>
        <v>1</v>
      </c>
      <c r="AY237" s="27">
        <f t="shared" ca="1" si="459"/>
        <v>1</v>
      </c>
      <c r="AZ237" s="27">
        <f t="shared" ca="1" si="459"/>
        <v>0</v>
      </c>
      <c r="BA237" s="27">
        <f t="shared" ca="1" si="469"/>
        <v>1</v>
      </c>
      <c r="BB237" s="27">
        <f t="shared" ca="1" si="469"/>
        <v>-1</v>
      </c>
      <c r="BC237" s="27" t="str">
        <f t="shared" ca="1" si="469"/>
        <v>-</v>
      </c>
      <c r="BD237" s="27" t="str">
        <f t="shared" ca="1" si="469"/>
        <v>-</v>
      </c>
      <c r="BE237" s="27" t="str">
        <f t="shared" ca="1" si="469"/>
        <v>-</v>
      </c>
      <c r="BF237" s="27" t="str">
        <f t="shared" ca="1" si="469"/>
        <v>-</v>
      </c>
      <c r="BG237" s="27" t="str">
        <f t="shared" ca="1" si="469"/>
        <v>-</v>
      </c>
      <c r="BH237" s="27">
        <f t="shared" ca="1" si="448"/>
        <v>0.3</v>
      </c>
      <c r="BI237" s="27">
        <f t="shared" ca="1" si="460"/>
        <v>0.7</v>
      </c>
      <c r="BJ237" s="27">
        <f t="shared" ca="1" si="460"/>
        <v>-0.2</v>
      </c>
      <c r="BK237" s="27">
        <f t="shared" ca="1" si="460"/>
        <v>1.4</v>
      </c>
      <c r="BL237" s="27" t="str">
        <f t="shared" ca="1" si="460"/>
        <v>-</v>
      </c>
      <c r="BM237" s="27" t="str">
        <f t="shared" ca="1" si="460"/>
        <v>-</v>
      </c>
      <c r="BN237" s="27">
        <f t="shared" ca="1" si="461"/>
        <v>0</v>
      </c>
      <c r="BO237" s="27">
        <f t="shared" ca="1" si="461"/>
        <v>0</v>
      </c>
      <c r="BP237" s="27">
        <f t="shared" ca="1" si="461"/>
        <v>0</v>
      </c>
      <c r="BQ237" s="27">
        <f t="shared" ca="1" si="461"/>
        <v>0</v>
      </c>
      <c r="BR237" s="27" t="str">
        <f t="shared" ca="1" si="461"/>
        <v>-</v>
      </c>
      <c r="BS237" s="27" t="str">
        <f t="shared" ca="1" si="461"/>
        <v>-</v>
      </c>
      <c r="BT237" s="27" t="str">
        <f t="shared" ca="1" si="461"/>
        <v>-</v>
      </c>
      <c r="BU237" s="27" t="str">
        <f t="shared" ca="1" si="461"/>
        <v>-</v>
      </c>
      <c r="BV237" s="27" t="str">
        <f t="shared" ca="1" si="461"/>
        <v>-</v>
      </c>
      <c r="BW237" s="27" t="str">
        <f t="shared" ca="1" si="462"/>
        <v>-</v>
      </c>
      <c r="BX237" s="27" t="str">
        <f t="shared" ca="1" si="462"/>
        <v>-</v>
      </c>
      <c r="BY237" s="27" t="str">
        <f t="shared" ca="1" si="462"/>
        <v>-</v>
      </c>
      <c r="BZ237" s="27" t="str">
        <f t="shared" ca="1" si="462"/>
        <v>-</v>
      </c>
      <c r="CA237" s="27">
        <f t="shared" ca="1" si="462"/>
        <v>2</v>
      </c>
      <c r="CB237" s="27" t="str">
        <f t="shared" ca="1" si="462"/>
        <v>-</v>
      </c>
      <c r="CC237" s="27" t="str">
        <f t="shared" ca="1" si="462"/>
        <v>-</v>
      </c>
      <c r="CD237" s="27" t="str">
        <f t="shared" ca="1" si="462"/>
        <v>-</v>
      </c>
      <c r="CE237" s="27" t="str">
        <f t="shared" ca="1" si="462"/>
        <v>-</v>
      </c>
      <c r="CF237" s="27" t="str">
        <f t="shared" ca="1" si="462"/>
        <v>-</v>
      </c>
      <c r="CG237" s="27" t="str">
        <f t="shared" ca="1" si="462"/>
        <v>-</v>
      </c>
      <c r="CH237" s="27">
        <f t="shared" ca="1" si="462"/>
        <v>0</v>
      </c>
      <c r="CI237" s="27" t="str">
        <f t="shared" ca="1" si="463"/>
        <v>-</v>
      </c>
      <c r="CJ237" s="27">
        <f t="shared" ca="1" si="463"/>
        <v>1</v>
      </c>
      <c r="CK237" s="27">
        <f t="shared" ca="1" si="463"/>
        <v>0</v>
      </c>
      <c r="CL237" s="27">
        <f t="shared" ca="1" si="463"/>
        <v>1</v>
      </c>
      <c r="CM237" s="27">
        <f t="shared" ca="1" si="463"/>
        <v>1</v>
      </c>
      <c r="CN237" s="27">
        <f t="shared" ca="1" si="463"/>
        <v>1</v>
      </c>
      <c r="CO237" s="27">
        <f t="shared" ca="1" si="463"/>
        <v>0</v>
      </c>
      <c r="CP237" s="27">
        <f t="shared" ca="1" si="463"/>
        <v>0</v>
      </c>
      <c r="CQ237" s="27">
        <f t="shared" ca="1" si="463"/>
        <v>0</v>
      </c>
      <c r="CR237" s="27">
        <f t="shared" ca="1" si="463"/>
        <v>-0.04</v>
      </c>
      <c r="CS237" s="27">
        <f t="shared" ca="1" si="466"/>
        <v>0.96</v>
      </c>
      <c r="CT237" s="27">
        <f t="shared" ca="1" si="430"/>
        <v>1.8</v>
      </c>
      <c r="CU237" s="27">
        <f t="shared" ca="1" si="444"/>
        <v>0.64</v>
      </c>
      <c r="CV237" s="27">
        <f t="shared" ca="1" si="464"/>
        <v>0.21</v>
      </c>
      <c r="CW237" s="26">
        <f>CW$13+0.25</f>
        <v>0.44</v>
      </c>
      <c r="CX237" s="27">
        <f t="shared" ca="1" si="465"/>
        <v>0</v>
      </c>
      <c r="CY237" s="27">
        <f t="shared" ca="1" si="465"/>
        <v>1</v>
      </c>
      <c r="CZ237" s="27">
        <f t="shared" ca="1" si="465"/>
        <v>0</v>
      </c>
      <c r="DA237" s="27">
        <f t="shared" ca="1" si="465"/>
        <v>0</v>
      </c>
      <c r="DB237" s="27">
        <f t="shared" ca="1" si="465"/>
        <v>0</v>
      </c>
      <c r="DC237" s="27">
        <f t="shared" ca="1" si="470"/>
        <v>0</v>
      </c>
      <c r="DD237" s="27">
        <f t="shared" ca="1" si="470"/>
        <v>0</v>
      </c>
      <c r="DE237" s="27">
        <f t="shared" ca="1" si="470"/>
        <v>0</v>
      </c>
      <c r="DF237" s="27">
        <f t="shared" ca="1" si="470"/>
        <v>0</v>
      </c>
      <c r="DG237" s="27" t="str">
        <f t="shared" ca="1" si="470"/>
        <v>-</v>
      </c>
      <c r="DH237" s="27" t="str">
        <f t="shared" ca="1" si="470"/>
        <v>-</v>
      </c>
      <c r="DI237" s="27" t="str">
        <f t="shared" ca="1" si="470"/>
        <v>-</v>
      </c>
      <c r="DJ237" s="27" t="str">
        <f t="shared" ca="1" si="470"/>
        <v>-</v>
      </c>
      <c r="DK237" s="27" t="str">
        <f t="shared" ca="1" si="470"/>
        <v>-</v>
      </c>
      <c r="DL237" s="27" t="str">
        <f t="shared" ca="1" si="470"/>
        <v>-</v>
      </c>
      <c r="DM237" s="27" t="b">
        <f t="shared" ca="1" si="471"/>
        <v>0</v>
      </c>
      <c r="DN237" s="27" t="b">
        <f t="shared" ca="1" si="471"/>
        <v>0</v>
      </c>
      <c r="DO237" s="27" t="b">
        <f t="shared" ca="1" si="471"/>
        <v>1</v>
      </c>
      <c r="DP237" s="27">
        <f t="shared" ca="1" si="471"/>
        <v>0</v>
      </c>
      <c r="DQ237" s="27" t="str">
        <f t="shared" ca="1" si="471"/>
        <v>-</v>
      </c>
      <c r="DR237" s="27" t="b">
        <f t="shared" ca="1" si="471"/>
        <v>1</v>
      </c>
      <c r="DS237" s="27" t="str">
        <f t="shared" ca="1" si="471"/>
        <v>-</v>
      </c>
      <c r="DT237" s="27" t="str">
        <f t="shared" ca="1" si="471"/>
        <v>-</v>
      </c>
      <c r="DU237" s="27" t="str">
        <f t="shared" ca="1" si="471"/>
        <v>-</v>
      </c>
      <c r="DV237" s="27" t="b">
        <f t="shared" ca="1" si="472"/>
        <v>1</v>
      </c>
      <c r="DW237" s="27" t="str">
        <f t="shared" ca="1" si="472"/>
        <v>-</v>
      </c>
      <c r="DX237" s="27">
        <f t="shared" ca="1" si="472"/>
        <v>0</v>
      </c>
      <c r="DY237" s="27">
        <f t="shared" ca="1" si="472"/>
        <v>1</v>
      </c>
      <c r="DZ237" s="27">
        <f t="shared" ca="1" si="472"/>
        <v>0.5</v>
      </c>
      <c r="EA237" s="27">
        <f t="shared" ca="1" si="472"/>
        <v>500</v>
      </c>
      <c r="EB237" s="27">
        <f t="shared" ca="1" si="472"/>
        <v>500</v>
      </c>
      <c r="EC237" s="27">
        <f t="shared" ca="1" si="472"/>
        <v>1</v>
      </c>
      <c r="ED237" s="27">
        <f t="shared" ca="1" si="472"/>
        <v>0</v>
      </c>
      <c r="EE237" s="27">
        <f t="shared" ca="1" si="472"/>
        <v>1</v>
      </c>
      <c r="EF237" s="27">
        <f t="shared" ca="1" si="472"/>
        <v>1</v>
      </c>
      <c r="EG237" s="27">
        <f t="shared" ca="1" si="473"/>
        <v>0</v>
      </c>
      <c r="EH237" s="27" t="str">
        <f t="shared" ca="1" si="473"/>
        <v>-</v>
      </c>
      <c r="EI237" s="27" t="str">
        <f t="shared" ca="1" si="473"/>
        <v>-</v>
      </c>
      <c r="EJ237" s="27" t="str">
        <f t="shared" ca="1" si="473"/>
        <v>-</v>
      </c>
      <c r="EK237" s="27" t="str">
        <f t="shared" ca="1" si="473"/>
        <v>-</v>
      </c>
      <c r="EL237" s="27">
        <f t="shared" ca="1" si="473"/>
        <v>1</v>
      </c>
      <c r="EM237" s="27">
        <f t="shared" ca="1" si="473"/>
        <v>1</v>
      </c>
      <c r="EN237" s="27">
        <f t="shared" ca="1" si="473"/>
        <v>1</v>
      </c>
      <c r="EO237" s="27">
        <f t="shared" ca="1" si="473"/>
        <v>0</v>
      </c>
      <c r="EP237" s="27" t="str">
        <f t="shared" ca="1" si="473"/>
        <v>-</v>
      </c>
      <c r="EQ237" s="27" t="str">
        <f t="shared" ca="1" si="473"/>
        <v>-</v>
      </c>
      <c r="ER237" s="27">
        <f t="shared" ca="1" si="473"/>
        <v>0</v>
      </c>
      <c r="ES237" s="27">
        <f t="shared" ca="1" si="473"/>
        <v>0</v>
      </c>
      <c r="ET237" s="34">
        <v>0</v>
      </c>
    </row>
    <row r="238" spans="1:150" outlineLevel="3">
      <c r="A238" s="31">
        <f t="shared" si="376"/>
        <v>233</v>
      </c>
      <c r="B238" s="37">
        <f t="shared" ca="1" si="450"/>
        <v>182</v>
      </c>
      <c r="C238">
        <f t="shared" ca="1" si="446"/>
        <v>31</v>
      </c>
      <c r="D238" t="b">
        <v>1</v>
      </c>
      <c r="E238" t="b">
        <v>0</v>
      </c>
      <c r="F238" t="b">
        <v>1</v>
      </c>
      <c r="H238" s="38" t="str">
        <f ca="1">TEXT(IFERROR(VALUE(LEFT(OFFSET(H238,-1,0),3)),0)+1,"000")&amp;" sfw"&amp;TEXT($CS238,"0.00")&amp;"_sfd"&amp;TEXT($CT238,"+0.00;-0.00;00000;@")&amp;"_conc"&amp;TEXT($CU238,"+0.00;-0.00;00000;----")&amp;"_prlf"&amp;TEXT($CV238,"+0.00;-0.00;00000;----")&amp;"_erb"&amp;TEXT($CR238,"+0.00;-0.00;00000;@")&amp;IF($CA238&lt;3,"_M-M","_Mat")&amp;IF($CF238=TRUE,"&amp;BBT","")&amp;IF($DX238&lt;&gt;0,"-mate EL","")&amp;IF($DM238," Aut","")&amp;IF($DN238," Win","")&amp;IF($DO238," Spr","")&amp;" Scan "&amp;$DP238&amp;" (F"&amp;3+IFERROR(1*$AP238,0)&amp;3+IFERROR(1*$AS238,0)&amp;"N"&amp;$AX238&amp;$AY238&amp;")"</f>
        <v>051 sfw0.96_sfd+1.80_conc+0.64_prlf+0.21_erb-0.54_M-M Spr Scan 0 (F33N11)</v>
      </c>
      <c r="I238" s="13" t="str">
        <f ca="1">IF(MATCH(H238,H$5:H238,0)=(COUNTA(H$5:H238)),"-","Dup")</f>
        <v>-</v>
      </c>
      <c r="J238" s="27" t="str">
        <f t="shared" ca="1" si="377"/>
        <v>-</v>
      </c>
      <c r="K238" s="27" t="str">
        <f t="shared" ca="1" si="377"/>
        <v>-</v>
      </c>
      <c r="L238" s="27" t="str">
        <f t="shared" ca="1" si="474"/>
        <v>-</v>
      </c>
      <c r="M238" s="27" t="str">
        <f t="shared" ca="1" si="474"/>
        <v>-</v>
      </c>
      <c r="N238" s="27" t="str">
        <f t="shared" ca="1" si="474"/>
        <v>-</v>
      </c>
      <c r="O238" s="27" t="b">
        <f t="shared" ca="1" si="474"/>
        <v>1</v>
      </c>
      <c r="P238" s="27" t="b">
        <f t="shared" ca="1" si="474"/>
        <v>1</v>
      </c>
      <c r="Q238" s="27">
        <f t="shared" ca="1" si="467"/>
        <v>0</v>
      </c>
      <c r="R238" s="27">
        <f t="shared" ca="1" si="467"/>
        <v>0</v>
      </c>
      <c r="S238" s="27" t="str">
        <f t="shared" ca="1" si="467"/>
        <v>-</v>
      </c>
      <c r="T238" s="27" t="str">
        <f t="shared" ca="1" si="467"/>
        <v>-</v>
      </c>
      <c r="U238" s="27" t="str">
        <f t="shared" ca="1" si="467"/>
        <v>-</v>
      </c>
      <c r="V238" s="27">
        <f t="shared" ca="1" si="467"/>
        <v>1</v>
      </c>
      <c r="W238" s="27">
        <f t="shared" ca="1" si="467"/>
        <v>1</v>
      </c>
      <c r="X238" s="27" t="str">
        <f t="shared" ca="1" si="467"/>
        <v>-</v>
      </c>
      <c r="Y238" s="27" t="str">
        <f t="shared" ca="1" si="467"/>
        <v>-</v>
      </c>
      <c r="Z238" s="27" t="str">
        <f t="shared" ca="1" si="467"/>
        <v>-</v>
      </c>
      <c r="AA238" s="27" t="str">
        <f t="shared" ca="1" si="467"/>
        <v>-</v>
      </c>
      <c r="AB238" s="27" t="str">
        <f t="shared" ca="1" si="467"/>
        <v>-</v>
      </c>
      <c r="AC238" s="27">
        <f t="shared" ca="1" si="467"/>
        <v>1</v>
      </c>
      <c r="AD238" s="27" t="str">
        <f t="shared" ca="1" si="467"/>
        <v>-</v>
      </c>
      <c r="AE238" s="27" t="str">
        <f t="shared" ca="1" si="447"/>
        <v>-</v>
      </c>
      <c r="AF238" s="27" t="str">
        <f t="shared" ca="1" si="449"/>
        <v>-</v>
      </c>
      <c r="AG238" s="27" t="str">
        <f t="shared" ca="1" si="468"/>
        <v>-</v>
      </c>
      <c r="AH238" s="27" t="str">
        <f t="shared" ca="1" si="468"/>
        <v>-</v>
      </c>
      <c r="AI238" s="27" t="str">
        <f t="shared" ca="1" si="468"/>
        <v>-</v>
      </c>
      <c r="AJ238" s="27" t="str">
        <f t="shared" ca="1" si="468"/>
        <v>-</v>
      </c>
      <c r="AK238" s="27" t="str">
        <f t="shared" ca="1" si="468"/>
        <v>-</v>
      </c>
      <c r="AL238" s="27" t="str">
        <f t="shared" ca="1" si="468"/>
        <v>-</v>
      </c>
      <c r="AM238" s="27" t="str">
        <f t="shared" ca="1" si="468"/>
        <v>-</v>
      </c>
      <c r="AN238" s="27" t="str">
        <f t="shared" ca="1" si="468"/>
        <v>-</v>
      </c>
      <c r="AO238" s="27" t="str">
        <f t="shared" ca="1" si="468"/>
        <v>-</v>
      </c>
      <c r="AP238" s="27" t="str">
        <f t="shared" ca="1" si="468"/>
        <v>-</v>
      </c>
      <c r="AQ238" s="27" t="str">
        <f t="shared" ca="1" si="468"/>
        <v>-</v>
      </c>
      <c r="AR238" s="27" t="str">
        <f t="shared" ca="1" si="468"/>
        <v>-</v>
      </c>
      <c r="AS238" s="27" t="str">
        <f t="shared" ca="1" si="468"/>
        <v>-</v>
      </c>
      <c r="AT238" s="27" t="str">
        <f t="shared" ca="1" si="468"/>
        <v>-</v>
      </c>
      <c r="AU238" s="27" t="str">
        <f t="shared" ca="1" si="468"/>
        <v>-</v>
      </c>
      <c r="AV238" s="27" t="str">
        <f t="shared" ca="1" si="468"/>
        <v>-</v>
      </c>
      <c r="AW238" s="27" t="str">
        <f t="shared" ca="1" si="468"/>
        <v>-</v>
      </c>
      <c r="AX238" s="27">
        <f t="shared" ca="1" si="459"/>
        <v>1</v>
      </c>
      <c r="AY238" s="27">
        <f t="shared" ca="1" si="459"/>
        <v>1</v>
      </c>
      <c r="AZ238" s="27">
        <f t="shared" ca="1" si="459"/>
        <v>0</v>
      </c>
      <c r="BA238" s="27">
        <f t="shared" ca="1" si="469"/>
        <v>1</v>
      </c>
      <c r="BB238" s="27">
        <f t="shared" ca="1" si="469"/>
        <v>-1</v>
      </c>
      <c r="BC238" s="27" t="str">
        <f t="shared" ca="1" si="469"/>
        <v>-</v>
      </c>
      <c r="BD238" s="27" t="str">
        <f t="shared" ca="1" si="469"/>
        <v>-</v>
      </c>
      <c r="BE238" s="27" t="str">
        <f t="shared" ca="1" si="469"/>
        <v>-</v>
      </c>
      <c r="BF238" s="27" t="str">
        <f t="shared" ca="1" si="469"/>
        <v>-</v>
      </c>
      <c r="BG238" s="27" t="str">
        <f t="shared" ca="1" si="469"/>
        <v>-</v>
      </c>
      <c r="BH238" s="27">
        <f t="shared" ca="1" si="448"/>
        <v>0.3</v>
      </c>
      <c r="BI238" s="27">
        <f t="shared" ref="BI238:BM247" ca="1" si="475">OFFSET(BI$5,$B238,0)</f>
        <v>0.7</v>
      </c>
      <c r="BJ238" s="27">
        <f t="shared" ca="1" si="475"/>
        <v>-0.2</v>
      </c>
      <c r="BK238" s="27">
        <f t="shared" ca="1" si="475"/>
        <v>1.4</v>
      </c>
      <c r="BL238" s="27" t="str">
        <f t="shared" ca="1" si="475"/>
        <v>-</v>
      </c>
      <c r="BM238" s="27" t="str">
        <f t="shared" ca="1" si="475"/>
        <v>-</v>
      </c>
      <c r="BN238" s="27">
        <f t="shared" ref="BN238:BV247" ca="1" si="476">OFFSET(BN$5,$B238,0)</f>
        <v>0</v>
      </c>
      <c r="BO238" s="27">
        <f t="shared" ca="1" si="476"/>
        <v>0</v>
      </c>
      <c r="BP238" s="27">
        <f t="shared" ca="1" si="476"/>
        <v>0</v>
      </c>
      <c r="BQ238" s="27">
        <f t="shared" ca="1" si="476"/>
        <v>0</v>
      </c>
      <c r="BR238" s="27" t="str">
        <f t="shared" ca="1" si="476"/>
        <v>-</v>
      </c>
      <c r="BS238" s="27" t="str">
        <f t="shared" ca="1" si="476"/>
        <v>-</v>
      </c>
      <c r="BT238" s="27" t="str">
        <f t="shared" ca="1" si="476"/>
        <v>-</v>
      </c>
      <c r="BU238" s="27" t="str">
        <f t="shared" ca="1" si="476"/>
        <v>-</v>
      </c>
      <c r="BV238" s="27" t="str">
        <f t="shared" ca="1" si="476"/>
        <v>-</v>
      </c>
      <c r="BW238" s="27" t="str">
        <f t="shared" ref="BW238:CH247" ca="1" si="477">OFFSET(BW$5,$B238,0)</f>
        <v>-</v>
      </c>
      <c r="BX238" s="27" t="str">
        <f t="shared" ca="1" si="477"/>
        <v>-</v>
      </c>
      <c r="BY238" s="27" t="str">
        <f t="shared" ca="1" si="477"/>
        <v>-</v>
      </c>
      <c r="BZ238" s="27" t="str">
        <f t="shared" ca="1" si="477"/>
        <v>-</v>
      </c>
      <c r="CA238" s="27">
        <f t="shared" ca="1" si="477"/>
        <v>2</v>
      </c>
      <c r="CB238" s="27" t="str">
        <f t="shared" ca="1" si="477"/>
        <v>-</v>
      </c>
      <c r="CC238" s="27" t="str">
        <f t="shared" ca="1" si="477"/>
        <v>-</v>
      </c>
      <c r="CD238" s="27" t="str">
        <f t="shared" ca="1" si="477"/>
        <v>-</v>
      </c>
      <c r="CE238" s="27" t="str">
        <f t="shared" ca="1" si="477"/>
        <v>-</v>
      </c>
      <c r="CF238" s="27" t="str">
        <f t="shared" ca="1" si="477"/>
        <v>-</v>
      </c>
      <c r="CG238" s="27" t="str">
        <f t="shared" ca="1" si="477"/>
        <v>-</v>
      </c>
      <c r="CH238" s="27">
        <f t="shared" ca="1" si="477"/>
        <v>0</v>
      </c>
      <c r="CI238" s="27" t="str">
        <f t="shared" ref="CI238:CQ247" ca="1" si="478">OFFSET(CI$5,$B238,0)</f>
        <v>-</v>
      </c>
      <c r="CJ238" s="27">
        <f t="shared" ca="1" si="478"/>
        <v>1</v>
      </c>
      <c r="CK238" s="27">
        <f t="shared" ca="1" si="478"/>
        <v>0</v>
      </c>
      <c r="CL238" s="27">
        <f t="shared" ca="1" si="478"/>
        <v>1</v>
      </c>
      <c r="CM238" s="27">
        <f t="shared" ca="1" si="478"/>
        <v>1</v>
      </c>
      <c r="CN238" s="27">
        <f t="shared" ca="1" si="478"/>
        <v>1</v>
      </c>
      <c r="CO238" s="27">
        <f t="shared" ca="1" si="478"/>
        <v>0</v>
      </c>
      <c r="CP238" s="27">
        <f t="shared" ca="1" si="478"/>
        <v>0</v>
      </c>
      <c r="CQ238" s="27">
        <f t="shared" ca="1" si="478"/>
        <v>0</v>
      </c>
      <c r="CR238" s="26">
        <f>CR$13-0.5</f>
        <v>-0.54</v>
      </c>
      <c r="CS238" s="27">
        <f t="shared" ca="1" si="466"/>
        <v>0.96</v>
      </c>
      <c r="CT238" s="27">
        <f t="shared" ca="1" si="430"/>
        <v>1.8</v>
      </c>
      <c r="CU238" s="27">
        <f t="shared" ca="1" si="444"/>
        <v>0.64</v>
      </c>
      <c r="CV238" s="27">
        <f t="shared" ca="1" si="464"/>
        <v>0.21</v>
      </c>
      <c r="CW238" s="27">
        <f t="shared" ref="CW238:CW247" ca="1" si="479">OFFSET(CW$5,$B238,0)</f>
        <v>0.19</v>
      </c>
      <c r="CX238" s="27">
        <f t="shared" ca="1" si="465"/>
        <v>0</v>
      </c>
      <c r="CY238" s="27">
        <f t="shared" ca="1" si="465"/>
        <v>1</v>
      </c>
      <c r="CZ238" s="27">
        <f t="shared" ca="1" si="465"/>
        <v>0</v>
      </c>
      <c r="DA238" s="27">
        <f t="shared" ca="1" si="465"/>
        <v>0</v>
      </c>
      <c r="DB238" s="27">
        <f t="shared" ca="1" si="465"/>
        <v>0</v>
      </c>
      <c r="DC238" s="27">
        <f t="shared" ca="1" si="470"/>
        <v>0</v>
      </c>
      <c r="DD238" s="27">
        <f t="shared" ca="1" si="470"/>
        <v>0</v>
      </c>
      <c r="DE238" s="27">
        <f t="shared" ca="1" si="470"/>
        <v>0</v>
      </c>
      <c r="DF238" s="27">
        <f t="shared" ca="1" si="470"/>
        <v>0</v>
      </c>
      <c r="DG238" s="27" t="str">
        <f t="shared" ca="1" si="470"/>
        <v>-</v>
      </c>
      <c r="DH238" s="27" t="str">
        <f t="shared" ca="1" si="470"/>
        <v>-</v>
      </c>
      <c r="DI238" s="27" t="str">
        <f t="shared" ca="1" si="470"/>
        <v>-</v>
      </c>
      <c r="DJ238" s="27" t="str">
        <f t="shared" ca="1" si="470"/>
        <v>-</v>
      </c>
      <c r="DK238" s="27" t="str">
        <f t="shared" ca="1" si="470"/>
        <v>-</v>
      </c>
      <c r="DL238" s="27" t="str">
        <f t="shared" ca="1" si="470"/>
        <v>-</v>
      </c>
      <c r="DM238" s="27" t="b">
        <f t="shared" ca="1" si="471"/>
        <v>0</v>
      </c>
      <c r="DN238" s="27" t="b">
        <f t="shared" ca="1" si="471"/>
        <v>0</v>
      </c>
      <c r="DO238" s="27" t="b">
        <f t="shared" ca="1" si="471"/>
        <v>1</v>
      </c>
      <c r="DP238" s="27">
        <f t="shared" ca="1" si="471"/>
        <v>0</v>
      </c>
      <c r="DQ238" s="27" t="str">
        <f t="shared" ca="1" si="471"/>
        <v>-</v>
      </c>
      <c r="DR238" s="27" t="b">
        <f t="shared" ca="1" si="471"/>
        <v>1</v>
      </c>
      <c r="DS238" s="27" t="str">
        <f t="shared" ca="1" si="471"/>
        <v>-</v>
      </c>
      <c r="DT238" s="27" t="str">
        <f t="shared" ca="1" si="471"/>
        <v>-</v>
      </c>
      <c r="DU238" s="27" t="str">
        <f t="shared" ca="1" si="471"/>
        <v>-</v>
      </c>
      <c r="DV238" s="27" t="b">
        <f t="shared" ca="1" si="472"/>
        <v>1</v>
      </c>
      <c r="DW238" s="27" t="str">
        <f t="shared" ca="1" si="472"/>
        <v>-</v>
      </c>
      <c r="DX238" s="27">
        <f t="shared" ca="1" si="472"/>
        <v>0</v>
      </c>
      <c r="DY238" s="27">
        <f t="shared" ca="1" si="472"/>
        <v>1</v>
      </c>
      <c r="DZ238" s="27">
        <f t="shared" ca="1" si="472"/>
        <v>0.5</v>
      </c>
      <c r="EA238" s="27">
        <f t="shared" ca="1" si="472"/>
        <v>500</v>
      </c>
      <c r="EB238" s="27">
        <f t="shared" ca="1" si="472"/>
        <v>500</v>
      </c>
      <c r="EC238" s="27">
        <f t="shared" ca="1" si="472"/>
        <v>1</v>
      </c>
      <c r="ED238" s="27">
        <f t="shared" ca="1" si="472"/>
        <v>0</v>
      </c>
      <c r="EE238" s="27">
        <f t="shared" ca="1" si="472"/>
        <v>1</v>
      </c>
      <c r="EF238" s="27">
        <f t="shared" ca="1" si="472"/>
        <v>1</v>
      </c>
      <c r="EG238" s="27">
        <f t="shared" ca="1" si="473"/>
        <v>0</v>
      </c>
      <c r="EH238" s="27" t="str">
        <f t="shared" ca="1" si="473"/>
        <v>-</v>
      </c>
      <c r="EI238" s="27" t="str">
        <f t="shared" ca="1" si="473"/>
        <v>-</v>
      </c>
      <c r="EJ238" s="27" t="str">
        <f t="shared" ca="1" si="473"/>
        <v>-</v>
      </c>
      <c r="EK238" s="27" t="str">
        <f t="shared" ca="1" si="473"/>
        <v>-</v>
      </c>
      <c r="EL238" s="27">
        <f t="shared" ca="1" si="473"/>
        <v>1</v>
      </c>
      <c r="EM238" s="27">
        <f t="shared" ca="1" si="473"/>
        <v>1</v>
      </c>
      <c r="EN238" s="27">
        <f t="shared" ca="1" si="473"/>
        <v>1</v>
      </c>
      <c r="EO238" s="27">
        <f t="shared" ca="1" si="473"/>
        <v>0</v>
      </c>
      <c r="EP238" s="27" t="str">
        <f t="shared" ca="1" si="473"/>
        <v>-</v>
      </c>
      <c r="EQ238" s="27" t="str">
        <f t="shared" ca="1" si="473"/>
        <v>-</v>
      </c>
      <c r="ER238" s="27">
        <f t="shared" ca="1" si="473"/>
        <v>0</v>
      </c>
      <c r="ES238" s="27">
        <f t="shared" ca="1" si="473"/>
        <v>0</v>
      </c>
      <c r="ET238" s="34">
        <v>0</v>
      </c>
    </row>
    <row r="239" spans="1:150" outlineLevel="3">
      <c r="A239" s="31">
        <f t="shared" si="376"/>
        <v>234</v>
      </c>
      <c r="B239" s="37">
        <f t="shared" ca="1" si="450"/>
        <v>182</v>
      </c>
      <c r="C239">
        <f t="shared" ca="1" si="446"/>
        <v>31</v>
      </c>
      <c r="D239" t="b">
        <v>1</v>
      </c>
      <c r="E239" t="b">
        <v>0</v>
      </c>
      <c r="F239" t="b">
        <v>1</v>
      </c>
      <c r="H239" s="38" t="str">
        <f ca="1">TEXT(IFERROR(VALUE(LEFT(OFFSET(H239,-1,0),3)),0)+1,"000")&amp;" sfw"&amp;TEXT($CS239,"0.00")&amp;"_sfd"&amp;TEXT($CT239,"+0.00;-0.00;00000;@")&amp;"_conc"&amp;TEXT($CU239,"+0.00;-0.00;00000;----")&amp;"_prlf"&amp;TEXT($CV239,"+0.00;-0.00;00000;----")&amp;"_erb"&amp;TEXT($CR239,"+0.00;-0.00;00000;@")&amp;IF($CA239&lt;3,"_M-M","_Mat")&amp;IF($CF239=TRUE,"&amp;BBT","")&amp;IF($DX239&lt;&gt;0,"-mate EL","")&amp;IF($DM239," Aut","")&amp;IF($DN239," Win","")&amp;IF($DO239," Spr","")&amp;" Scan "&amp;$DP239&amp;" (F"&amp;3+IFERROR(1*$AP239,0)&amp;3+IFERROR(1*$AS239,0)&amp;"N"&amp;$AX239&amp;$AY239&amp;")"</f>
        <v>052 sfw0.96_sfd+1.80_conc+0.64_prlf+0.21_erb-0.44_M-M Spr Scan 0 (F33N11)</v>
      </c>
      <c r="I239" s="13" t="str">
        <f ca="1">IF(MATCH(H239,H$5:H239,0)=(COUNTA(H$5:H239)),"-","Dup")</f>
        <v>-</v>
      </c>
      <c r="J239" s="27" t="str">
        <f t="shared" ca="1" si="377"/>
        <v>-</v>
      </c>
      <c r="K239" s="27" t="str">
        <f t="shared" ca="1" si="377"/>
        <v>-</v>
      </c>
      <c r="L239" s="27" t="str">
        <f t="shared" ca="1" si="474"/>
        <v>-</v>
      </c>
      <c r="M239" s="27" t="str">
        <f t="shared" ca="1" si="474"/>
        <v>-</v>
      </c>
      <c r="N239" s="27" t="str">
        <f t="shared" ca="1" si="474"/>
        <v>-</v>
      </c>
      <c r="O239" s="27" t="b">
        <f t="shared" ca="1" si="474"/>
        <v>1</v>
      </c>
      <c r="P239" s="27" t="b">
        <f t="shared" ca="1" si="474"/>
        <v>1</v>
      </c>
      <c r="Q239" s="27">
        <f t="shared" ca="1" si="467"/>
        <v>0</v>
      </c>
      <c r="R239" s="27">
        <f t="shared" ca="1" si="467"/>
        <v>0</v>
      </c>
      <c r="S239" s="27" t="str">
        <f t="shared" ca="1" si="467"/>
        <v>-</v>
      </c>
      <c r="T239" s="27" t="str">
        <f t="shared" ca="1" si="467"/>
        <v>-</v>
      </c>
      <c r="U239" s="27" t="str">
        <f t="shared" ca="1" si="467"/>
        <v>-</v>
      </c>
      <c r="V239" s="27">
        <f t="shared" ca="1" si="467"/>
        <v>1</v>
      </c>
      <c r="W239" s="27">
        <f t="shared" ca="1" si="467"/>
        <v>1</v>
      </c>
      <c r="X239" s="27" t="str">
        <f t="shared" ca="1" si="467"/>
        <v>-</v>
      </c>
      <c r="Y239" s="27" t="str">
        <f t="shared" ca="1" si="467"/>
        <v>-</v>
      </c>
      <c r="Z239" s="27" t="str">
        <f t="shared" ca="1" si="467"/>
        <v>-</v>
      </c>
      <c r="AA239" s="27" t="str">
        <f t="shared" ca="1" si="467"/>
        <v>-</v>
      </c>
      <c r="AB239" s="27" t="str">
        <f t="shared" ca="1" si="467"/>
        <v>-</v>
      </c>
      <c r="AC239" s="27">
        <f t="shared" ca="1" si="467"/>
        <v>1</v>
      </c>
      <c r="AD239" s="27" t="str">
        <f t="shared" ca="1" si="467"/>
        <v>-</v>
      </c>
      <c r="AE239" s="27" t="str">
        <f t="shared" ca="1" si="447"/>
        <v>-</v>
      </c>
      <c r="AF239" s="27" t="str">
        <f t="shared" ca="1" si="449"/>
        <v>-</v>
      </c>
      <c r="AG239" s="27" t="str">
        <f t="shared" ca="1" si="468"/>
        <v>-</v>
      </c>
      <c r="AH239" s="27" t="str">
        <f t="shared" ca="1" si="468"/>
        <v>-</v>
      </c>
      <c r="AI239" s="27" t="str">
        <f t="shared" ca="1" si="468"/>
        <v>-</v>
      </c>
      <c r="AJ239" s="27" t="str">
        <f t="shared" ca="1" si="468"/>
        <v>-</v>
      </c>
      <c r="AK239" s="27" t="str">
        <f t="shared" ca="1" si="468"/>
        <v>-</v>
      </c>
      <c r="AL239" s="27" t="str">
        <f t="shared" ca="1" si="468"/>
        <v>-</v>
      </c>
      <c r="AM239" s="27" t="str">
        <f t="shared" ca="1" si="468"/>
        <v>-</v>
      </c>
      <c r="AN239" s="27" t="str">
        <f t="shared" ca="1" si="468"/>
        <v>-</v>
      </c>
      <c r="AO239" s="27" t="str">
        <f t="shared" ca="1" si="468"/>
        <v>-</v>
      </c>
      <c r="AP239" s="27" t="str">
        <f t="shared" ca="1" si="468"/>
        <v>-</v>
      </c>
      <c r="AQ239" s="27" t="str">
        <f t="shared" ca="1" si="468"/>
        <v>-</v>
      </c>
      <c r="AR239" s="27" t="str">
        <f t="shared" ca="1" si="468"/>
        <v>-</v>
      </c>
      <c r="AS239" s="27" t="str">
        <f t="shared" ca="1" si="468"/>
        <v>-</v>
      </c>
      <c r="AT239" s="27" t="str">
        <f t="shared" ca="1" si="468"/>
        <v>-</v>
      </c>
      <c r="AU239" s="27" t="str">
        <f t="shared" ca="1" si="468"/>
        <v>-</v>
      </c>
      <c r="AV239" s="27" t="str">
        <f t="shared" ca="1" si="468"/>
        <v>-</v>
      </c>
      <c r="AW239" s="27" t="str">
        <f t="shared" ca="1" si="468"/>
        <v>-</v>
      </c>
      <c r="AX239" s="27">
        <f t="shared" ca="1" si="459"/>
        <v>1</v>
      </c>
      <c r="AY239" s="27">
        <f t="shared" ca="1" si="459"/>
        <v>1</v>
      </c>
      <c r="AZ239" s="27">
        <f t="shared" ca="1" si="459"/>
        <v>0</v>
      </c>
      <c r="BA239" s="27">
        <f t="shared" ca="1" si="469"/>
        <v>1</v>
      </c>
      <c r="BB239" s="27">
        <f t="shared" ca="1" si="469"/>
        <v>-1</v>
      </c>
      <c r="BC239" s="27" t="str">
        <f t="shared" ca="1" si="469"/>
        <v>-</v>
      </c>
      <c r="BD239" s="27" t="str">
        <f t="shared" ca="1" si="469"/>
        <v>-</v>
      </c>
      <c r="BE239" s="27" t="str">
        <f t="shared" ca="1" si="469"/>
        <v>-</v>
      </c>
      <c r="BF239" s="27" t="str">
        <f t="shared" ca="1" si="469"/>
        <v>-</v>
      </c>
      <c r="BG239" s="27" t="str">
        <f t="shared" ca="1" si="469"/>
        <v>-</v>
      </c>
      <c r="BH239" s="27">
        <f t="shared" ca="1" si="448"/>
        <v>0.3</v>
      </c>
      <c r="BI239" s="27">
        <f t="shared" ca="1" si="475"/>
        <v>0.7</v>
      </c>
      <c r="BJ239" s="27">
        <f t="shared" ca="1" si="475"/>
        <v>-0.2</v>
      </c>
      <c r="BK239" s="27">
        <f t="shared" ca="1" si="475"/>
        <v>1.4</v>
      </c>
      <c r="BL239" s="27" t="str">
        <f t="shared" ca="1" si="475"/>
        <v>-</v>
      </c>
      <c r="BM239" s="27" t="str">
        <f t="shared" ca="1" si="475"/>
        <v>-</v>
      </c>
      <c r="BN239" s="27">
        <f t="shared" ca="1" si="476"/>
        <v>0</v>
      </c>
      <c r="BO239" s="27">
        <f t="shared" ca="1" si="476"/>
        <v>0</v>
      </c>
      <c r="BP239" s="27">
        <f t="shared" ca="1" si="476"/>
        <v>0</v>
      </c>
      <c r="BQ239" s="27">
        <f t="shared" ca="1" si="476"/>
        <v>0</v>
      </c>
      <c r="BR239" s="27" t="str">
        <f t="shared" ca="1" si="476"/>
        <v>-</v>
      </c>
      <c r="BS239" s="27" t="str">
        <f t="shared" ca="1" si="476"/>
        <v>-</v>
      </c>
      <c r="BT239" s="27" t="str">
        <f t="shared" ca="1" si="476"/>
        <v>-</v>
      </c>
      <c r="BU239" s="27" t="str">
        <f t="shared" ca="1" si="476"/>
        <v>-</v>
      </c>
      <c r="BV239" s="27" t="str">
        <f t="shared" ca="1" si="476"/>
        <v>-</v>
      </c>
      <c r="BW239" s="27" t="str">
        <f t="shared" ca="1" si="477"/>
        <v>-</v>
      </c>
      <c r="BX239" s="27" t="str">
        <f t="shared" ca="1" si="477"/>
        <v>-</v>
      </c>
      <c r="BY239" s="27" t="str">
        <f t="shared" ca="1" si="477"/>
        <v>-</v>
      </c>
      <c r="BZ239" s="27" t="str">
        <f t="shared" ca="1" si="477"/>
        <v>-</v>
      </c>
      <c r="CA239" s="27">
        <f t="shared" ca="1" si="477"/>
        <v>2</v>
      </c>
      <c r="CB239" s="27" t="str">
        <f t="shared" ca="1" si="477"/>
        <v>-</v>
      </c>
      <c r="CC239" s="27" t="str">
        <f t="shared" ca="1" si="477"/>
        <v>-</v>
      </c>
      <c r="CD239" s="27" t="str">
        <f t="shared" ca="1" si="477"/>
        <v>-</v>
      </c>
      <c r="CE239" s="27" t="str">
        <f t="shared" ca="1" si="477"/>
        <v>-</v>
      </c>
      <c r="CF239" s="27" t="str">
        <f t="shared" ca="1" si="477"/>
        <v>-</v>
      </c>
      <c r="CG239" s="27" t="str">
        <f t="shared" ca="1" si="477"/>
        <v>-</v>
      </c>
      <c r="CH239" s="27">
        <f t="shared" ca="1" si="477"/>
        <v>0</v>
      </c>
      <c r="CI239" s="27" t="str">
        <f t="shared" ca="1" si="478"/>
        <v>-</v>
      </c>
      <c r="CJ239" s="27">
        <f t="shared" ca="1" si="478"/>
        <v>1</v>
      </c>
      <c r="CK239" s="27">
        <f t="shared" ca="1" si="478"/>
        <v>0</v>
      </c>
      <c r="CL239" s="27">
        <f t="shared" ca="1" si="478"/>
        <v>1</v>
      </c>
      <c r="CM239" s="27">
        <f t="shared" ca="1" si="478"/>
        <v>1</v>
      </c>
      <c r="CN239" s="27">
        <f t="shared" ca="1" si="478"/>
        <v>1</v>
      </c>
      <c r="CO239" s="27">
        <f t="shared" ca="1" si="478"/>
        <v>0</v>
      </c>
      <c r="CP239" s="27">
        <f t="shared" ca="1" si="478"/>
        <v>0</v>
      </c>
      <c r="CQ239" s="27">
        <f t="shared" ca="1" si="478"/>
        <v>0</v>
      </c>
      <c r="CR239" s="26">
        <f>CR$13-0.4</f>
        <v>-0.44</v>
      </c>
      <c r="CS239" s="27">
        <f t="shared" ca="1" si="466"/>
        <v>0.96</v>
      </c>
      <c r="CT239" s="27">
        <f t="shared" ca="1" si="430"/>
        <v>1.8</v>
      </c>
      <c r="CU239" s="27">
        <f t="shared" ca="1" si="444"/>
        <v>0.64</v>
      </c>
      <c r="CV239" s="27">
        <f t="shared" ca="1" si="464"/>
        <v>0.21</v>
      </c>
      <c r="CW239" s="27">
        <f t="shared" ca="1" si="479"/>
        <v>0.19</v>
      </c>
      <c r="CX239" s="27">
        <f t="shared" ca="1" si="465"/>
        <v>0</v>
      </c>
      <c r="CY239" s="27">
        <f t="shared" ca="1" si="465"/>
        <v>1</v>
      </c>
      <c r="CZ239" s="27">
        <f t="shared" ca="1" si="465"/>
        <v>0</v>
      </c>
      <c r="DA239" s="27">
        <f t="shared" ca="1" si="465"/>
        <v>0</v>
      </c>
      <c r="DB239" s="27">
        <f t="shared" ca="1" si="465"/>
        <v>0</v>
      </c>
      <c r="DC239" s="27">
        <f t="shared" ca="1" si="470"/>
        <v>0</v>
      </c>
      <c r="DD239" s="27">
        <f t="shared" ca="1" si="470"/>
        <v>0</v>
      </c>
      <c r="DE239" s="27">
        <f t="shared" ca="1" si="470"/>
        <v>0</v>
      </c>
      <c r="DF239" s="27">
        <f t="shared" ca="1" si="470"/>
        <v>0</v>
      </c>
      <c r="DG239" s="27" t="str">
        <f t="shared" ca="1" si="470"/>
        <v>-</v>
      </c>
      <c r="DH239" s="27" t="str">
        <f t="shared" ca="1" si="470"/>
        <v>-</v>
      </c>
      <c r="DI239" s="27" t="str">
        <f t="shared" ca="1" si="470"/>
        <v>-</v>
      </c>
      <c r="DJ239" s="27" t="str">
        <f t="shared" ca="1" si="470"/>
        <v>-</v>
      </c>
      <c r="DK239" s="27" t="str">
        <f t="shared" ca="1" si="470"/>
        <v>-</v>
      </c>
      <c r="DL239" s="27" t="str">
        <f t="shared" ca="1" si="470"/>
        <v>-</v>
      </c>
      <c r="DM239" s="27" t="b">
        <f t="shared" ca="1" si="471"/>
        <v>0</v>
      </c>
      <c r="DN239" s="27" t="b">
        <f t="shared" ca="1" si="471"/>
        <v>0</v>
      </c>
      <c r="DO239" s="27" t="b">
        <f t="shared" ca="1" si="471"/>
        <v>1</v>
      </c>
      <c r="DP239" s="27">
        <f t="shared" ca="1" si="471"/>
        <v>0</v>
      </c>
      <c r="DQ239" s="27" t="str">
        <f t="shared" ca="1" si="471"/>
        <v>-</v>
      </c>
      <c r="DR239" s="27" t="b">
        <f t="shared" ca="1" si="471"/>
        <v>1</v>
      </c>
      <c r="DS239" s="27" t="str">
        <f t="shared" ca="1" si="471"/>
        <v>-</v>
      </c>
      <c r="DT239" s="27" t="str">
        <f t="shared" ca="1" si="471"/>
        <v>-</v>
      </c>
      <c r="DU239" s="27" t="str">
        <f t="shared" ca="1" si="471"/>
        <v>-</v>
      </c>
      <c r="DV239" s="27" t="b">
        <f t="shared" ca="1" si="472"/>
        <v>1</v>
      </c>
      <c r="DW239" s="27" t="str">
        <f t="shared" ca="1" si="472"/>
        <v>-</v>
      </c>
      <c r="DX239" s="27">
        <f t="shared" ca="1" si="472"/>
        <v>0</v>
      </c>
      <c r="DY239" s="27">
        <f t="shared" ca="1" si="472"/>
        <v>1</v>
      </c>
      <c r="DZ239" s="27">
        <f t="shared" ca="1" si="472"/>
        <v>0.5</v>
      </c>
      <c r="EA239" s="27">
        <f t="shared" ca="1" si="472"/>
        <v>500</v>
      </c>
      <c r="EB239" s="27">
        <f t="shared" ca="1" si="472"/>
        <v>500</v>
      </c>
      <c r="EC239" s="27">
        <f t="shared" ca="1" si="472"/>
        <v>1</v>
      </c>
      <c r="ED239" s="27">
        <f t="shared" ca="1" si="472"/>
        <v>0</v>
      </c>
      <c r="EE239" s="27">
        <f t="shared" ca="1" si="472"/>
        <v>1</v>
      </c>
      <c r="EF239" s="27">
        <f t="shared" ca="1" si="472"/>
        <v>1</v>
      </c>
      <c r="EG239" s="27">
        <f t="shared" ca="1" si="473"/>
        <v>0</v>
      </c>
      <c r="EH239" s="27" t="str">
        <f t="shared" ca="1" si="473"/>
        <v>-</v>
      </c>
      <c r="EI239" s="27" t="str">
        <f t="shared" ca="1" si="473"/>
        <v>-</v>
      </c>
      <c r="EJ239" s="27" t="str">
        <f t="shared" ca="1" si="473"/>
        <v>-</v>
      </c>
      <c r="EK239" s="27" t="str">
        <f t="shared" ca="1" si="473"/>
        <v>-</v>
      </c>
      <c r="EL239" s="27">
        <f t="shared" ca="1" si="473"/>
        <v>1</v>
      </c>
      <c r="EM239" s="27">
        <f t="shared" ca="1" si="473"/>
        <v>1</v>
      </c>
      <c r="EN239" s="27">
        <f t="shared" ca="1" si="473"/>
        <v>1</v>
      </c>
      <c r="EO239" s="27">
        <f t="shared" ca="1" si="473"/>
        <v>0</v>
      </c>
      <c r="EP239" s="27" t="str">
        <f t="shared" ca="1" si="473"/>
        <v>-</v>
      </c>
      <c r="EQ239" s="27" t="str">
        <f t="shared" ca="1" si="473"/>
        <v>-</v>
      </c>
      <c r="ER239" s="27">
        <f t="shared" ca="1" si="473"/>
        <v>0</v>
      </c>
      <c r="ES239" s="27">
        <f t="shared" ca="1" si="473"/>
        <v>0</v>
      </c>
      <c r="ET239" s="34">
        <v>0</v>
      </c>
    </row>
    <row r="240" spans="1:150" outlineLevel="3">
      <c r="A240" s="31">
        <f t="shared" si="376"/>
        <v>235</v>
      </c>
      <c r="B240" s="37">
        <f t="shared" ca="1" si="450"/>
        <v>182</v>
      </c>
      <c r="C240">
        <f t="shared" ca="1" si="446"/>
        <v>31</v>
      </c>
      <c r="D240" t="b">
        <v>1</v>
      </c>
      <c r="E240" t="b">
        <v>0</v>
      </c>
      <c r="F240" t="b">
        <v>1</v>
      </c>
      <c r="H240" s="38" t="str">
        <f ca="1">TEXT(IFERROR(VALUE(LEFT(OFFSET(H240,-1,0),3)),0)+1,"000")&amp;" sfw"&amp;TEXT($CS240,"0.00")&amp;"_sfd"&amp;TEXT($CT240,"+0.00;-0.00;00000;@")&amp;"_conc"&amp;TEXT($CU240,"+0.00;-0.00;00000;----")&amp;"_prlf"&amp;TEXT($CV240,"+0.00;-0.00;00000;----")&amp;"_erb"&amp;TEXT($CR240,"+0.00;-0.00;00000;@")&amp;IF($CA240&lt;3,"_M-M","_Mat")&amp;IF($CF240=TRUE,"&amp;BBT","")&amp;IF($DX240&lt;&gt;0,"-mate EL","")&amp;IF($DM240," Aut","")&amp;IF($DN240," Win","")&amp;IF($DO240," Spr","")&amp;" Scan "&amp;$DP240&amp;" (F"&amp;3+IFERROR(1*$AP240,0)&amp;3+IFERROR(1*$AS240,0)&amp;"N"&amp;$AX240&amp;$AY240&amp;")"</f>
        <v>053 sfw0.96_sfd+1.80_conc+0.64_prlf+0.21_erb-0.34_M-M Spr Scan 0 (F33N11)</v>
      </c>
      <c r="I240" s="13" t="str">
        <f ca="1">IF(MATCH(H240,H$5:H240,0)=(COUNTA(H$5:H240)),"-","Dup")</f>
        <v>-</v>
      </c>
      <c r="J240" s="27" t="str">
        <f t="shared" ca="1" si="377"/>
        <v>-</v>
      </c>
      <c r="K240" s="27" t="str">
        <f t="shared" ca="1" si="377"/>
        <v>-</v>
      </c>
      <c r="L240" s="27" t="str">
        <f t="shared" ca="1" si="474"/>
        <v>-</v>
      </c>
      <c r="M240" s="27" t="str">
        <f t="shared" ca="1" si="474"/>
        <v>-</v>
      </c>
      <c r="N240" s="27" t="str">
        <f t="shared" ca="1" si="474"/>
        <v>-</v>
      </c>
      <c r="O240" s="27" t="b">
        <f t="shared" ca="1" si="474"/>
        <v>1</v>
      </c>
      <c r="P240" s="27" t="b">
        <f t="shared" ca="1" si="474"/>
        <v>1</v>
      </c>
      <c r="Q240" s="27">
        <f t="shared" ca="1" si="467"/>
        <v>0</v>
      </c>
      <c r="R240" s="27">
        <f t="shared" ca="1" si="467"/>
        <v>0</v>
      </c>
      <c r="S240" s="27" t="str">
        <f t="shared" ca="1" si="467"/>
        <v>-</v>
      </c>
      <c r="T240" s="27" t="str">
        <f t="shared" ca="1" si="467"/>
        <v>-</v>
      </c>
      <c r="U240" s="27" t="str">
        <f t="shared" ca="1" si="467"/>
        <v>-</v>
      </c>
      <c r="V240" s="27">
        <f t="shared" ca="1" si="467"/>
        <v>1</v>
      </c>
      <c r="W240" s="27">
        <f t="shared" ca="1" si="467"/>
        <v>1</v>
      </c>
      <c r="X240" s="27" t="str">
        <f t="shared" ca="1" si="467"/>
        <v>-</v>
      </c>
      <c r="Y240" s="27" t="str">
        <f t="shared" ca="1" si="467"/>
        <v>-</v>
      </c>
      <c r="Z240" s="27" t="str">
        <f t="shared" ca="1" si="467"/>
        <v>-</v>
      </c>
      <c r="AA240" s="27" t="str">
        <f t="shared" ca="1" si="467"/>
        <v>-</v>
      </c>
      <c r="AB240" s="27" t="str">
        <f t="shared" ca="1" si="467"/>
        <v>-</v>
      </c>
      <c r="AC240" s="27">
        <f t="shared" ca="1" si="467"/>
        <v>1</v>
      </c>
      <c r="AD240" s="27" t="str">
        <f t="shared" ca="1" si="467"/>
        <v>-</v>
      </c>
      <c r="AE240" s="27" t="str">
        <f t="shared" ca="1" si="447"/>
        <v>-</v>
      </c>
      <c r="AF240" s="27" t="str">
        <f t="shared" ca="1" si="449"/>
        <v>-</v>
      </c>
      <c r="AG240" s="27" t="str">
        <f t="shared" ca="1" si="468"/>
        <v>-</v>
      </c>
      <c r="AH240" s="27" t="str">
        <f t="shared" ca="1" si="468"/>
        <v>-</v>
      </c>
      <c r="AI240" s="27" t="str">
        <f t="shared" ca="1" si="468"/>
        <v>-</v>
      </c>
      <c r="AJ240" s="27" t="str">
        <f t="shared" ca="1" si="468"/>
        <v>-</v>
      </c>
      <c r="AK240" s="27" t="str">
        <f t="shared" ca="1" si="468"/>
        <v>-</v>
      </c>
      <c r="AL240" s="27" t="str">
        <f t="shared" ca="1" si="468"/>
        <v>-</v>
      </c>
      <c r="AM240" s="27" t="str">
        <f t="shared" ca="1" si="468"/>
        <v>-</v>
      </c>
      <c r="AN240" s="27" t="str">
        <f t="shared" ca="1" si="468"/>
        <v>-</v>
      </c>
      <c r="AO240" s="27" t="str">
        <f t="shared" ca="1" si="468"/>
        <v>-</v>
      </c>
      <c r="AP240" s="27" t="str">
        <f t="shared" ca="1" si="468"/>
        <v>-</v>
      </c>
      <c r="AQ240" s="27" t="str">
        <f t="shared" ca="1" si="468"/>
        <v>-</v>
      </c>
      <c r="AR240" s="27" t="str">
        <f t="shared" ca="1" si="468"/>
        <v>-</v>
      </c>
      <c r="AS240" s="27" t="str">
        <f t="shared" ca="1" si="468"/>
        <v>-</v>
      </c>
      <c r="AT240" s="27" t="str">
        <f t="shared" ca="1" si="468"/>
        <v>-</v>
      </c>
      <c r="AU240" s="27" t="str">
        <f t="shared" ca="1" si="468"/>
        <v>-</v>
      </c>
      <c r="AV240" s="27" t="str">
        <f t="shared" ca="1" si="468"/>
        <v>-</v>
      </c>
      <c r="AW240" s="27" t="str">
        <f t="shared" ca="1" si="468"/>
        <v>-</v>
      </c>
      <c r="AX240" s="27">
        <f t="shared" ca="1" si="459"/>
        <v>1</v>
      </c>
      <c r="AY240" s="27">
        <f t="shared" ca="1" si="459"/>
        <v>1</v>
      </c>
      <c r="AZ240" s="27">
        <f t="shared" ca="1" si="459"/>
        <v>0</v>
      </c>
      <c r="BA240" s="27">
        <f t="shared" ca="1" si="469"/>
        <v>1</v>
      </c>
      <c r="BB240" s="27">
        <f t="shared" ca="1" si="469"/>
        <v>-1</v>
      </c>
      <c r="BC240" s="27" t="str">
        <f t="shared" ca="1" si="469"/>
        <v>-</v>
      </c>
      <c r="BD240" s="27" t="str">
        <f t="shared" ca="1" si="469"/>
        <v>-</v>
      </c>
      <c r="BE240" s="27" t="str">
        <f t="shared" ca="1" si="469"/>
        <v>-</v>
      </c>
      <c r="BF240" s="27" t="str">
        <f t="shared" ca="1" si="469"/>
        <v>-</v>
      </c>
      <c r="BG240" s="27" t="str">
        <f t="shared" ca="1" si="469"/>
        <v>-</v>
      </c>
      <c r="BH240" s="27">
        <f t="shared" ca="1" si="448"/>
        <v>0.3</v>
      </c>
      <c r="BI240" s="27">
        <f t="shared" ca="1" si="475"/>
        <v>0.7</v>
      </c>
      <c r="BJ240" s="27">
        <f t="shared" ca="1" si="475"/>
        <v>-0.2</v>
      </c>
      <c r="BK240" s="27">
        <f t="shared" ca="1" si="475"/>
        <v>1.4</v>
      </c>
      <c r="BL240" s="27" t="str">
        <f t="shared" ca="1" si="475"/>
        <v>-</v>
      </c>
      <c r="BM240" s="27" t="str">
        <f t="shared" ca="1" si="475"/>
        <v>-</v>
      </c>
      <c r="BN240" s="27">
        <f t="shared" ca="1" si="476"/>
        <v>0</v>
      </c>
      <c r="BO240" s="27">
        <f t="shared" ca="1" si="476"/>
        <v>0</v>
      </c>
      <c r="BP240" s="27">
        <f t="shared" ca="1" si="476"/>
        <v>0</v>
      </c>
      <c r="BQ240" s="27">
        <f t="shared" ca="1" si="476"/>
        <v>0</v>
      </c>
      <c r="BR240" s="27" t="str">
        <f t="shared" ca="1" si="476"/>
        <v>-</v>
      </c>
      <c r="BS240" s="27" t="str">
        <f t="shared" ca="1" si="476"/>
        <v>-</v>
      </c>
      <c r="BT240" s="27" t="str">
        <f t="shared" ca="1" si="476"/>
        <v>-</v>
      </c>
      <c r="BU240" s="27" t="str">
        <f t="shared" ca="1" si="476"/>
        <v>-</v>
      </c>
      <c r="BV240" s="27" t="str">
        <f t="shared" ca="1" si="476"/>
        <v>-</v>
      </c>
      <c r="BW240" s="27" t="str">
        <f t="shared" ca="1" si="477"/>
        <v>-</v>
      </c>
      <c r="BX240" s="27" t="str">
        <f t="shared" ca="1" si="477"/>
        <v>-</v>
      </c>
      <c r="BY240" s="27" t="str">
        <f t="shared" ca="1" si="477"/>
        <v>-</v>
      </c>
      <c r="BZ240" s="27" t="str">
        <f t="shared" ca="1" si="477"/>
        <v>-</v>
      </c>
      <c r="CA240" s="27">
        <f t="shared" ca="1" si="477"/>
        <v>2</v>
      </c>
      <c r="CB240" s="27" t="str">
        <f t="shared" ca="1" si="477"/>
        <v>-</v>
      </c>
      <c r="CC240" s="27" t="str">
        <f t="shared" ca="1" si="477"/>
        <v>-</v>
      </c>
      <c r="CD240" s="27" t="str">
        <f t="shared" ca="1" si="477"/>
        <v>-</v>
      </c>
      <c r="CE240" s="27" t="str">
        <f t="shared" ca="1" si="477"/>
        <v>-</v>
      </c>
      <c r="CF240" s="27" t="str">
        <f t="shared" ca="1" si="477"/>
        <v>-</v>
      </c>
      <c r="CG240" s="27" t="str">
        <f t="shared" ca="1" si="477"/>
        <v>-</v>
      </c>
      <c r="CH240" s="27">
        <f t="shared" ca="1" si="477"/>
        <v>0</v>
      </c>
      <c r="CI240" s="27" t="str">
        <f t="shared" ca="1" si="478"/>
        <v>-</v>
      </c>
      <c r="CJ240" s="27">
        <f t="shared" ca="1" si="478"/>
        <v>1</v>
      </c>
      <c r="CK240" s="27">
        <f t="shared" ca="1" si="478"/>
        <v>0</v>
      </c>
      <c r="CL240" s="27">
        <f t="shared" ca="1" si="478"/>
        <v>1</v>
      </c>
      <c r="CM240" s="27">
        <f t="shared" ca="1" si="478"/>
        <v>1</v>
      </c>
      <c r="CN240" s="27">
        <f t="shared" ca="1" si="478"/>
        <v>1</v>
      </c>
      <c r="CO240" s="27">
        <f t="shared" ca="1" si="478"/>
        <v>0</v>
      </c>
      <c r="CP240" s="27">
        <f t="shared" ca="1" si="478"/>
        <v>0</v>
      </c>
      <c r="CQ240" s="27">
        <f t="shared" ca="1" si="478"/>
        <v>0</v>
      </c>
      <c r="CR240" s="26">
        <f>CR$13-0.3</f>
        <v>-0.33999999999999997</v>
      </c>
      <c r="CS240" s="27">
        <f t="shared" ca="1" si="466"/>
        <v>0.96</v>
      </c>
      <c r="CT240" s="27">
        <f t="shared" ref="CT240:CT247" ca="1" si="480">OFFSET(CT$5,$B240,0)</f>
        <v>1.8</v>
      </c>
      <c r="CU240" s="27">
        <f t="shared" ca="1" si="444"/>
        <v>0.64</v>
      </c>
      <c r="CV240" s="27">
        <f t="shared" ca="1" si="464"/>
        <v>0.21</v>
      </c>
      <c r="CW240" s="27">
        <f t="shared" ca="1" si="479"/>
        <v>0.19</v>
      </c>
      <c r="CX240" s="27">
        <f t="shared" ca="1" si="465"/>
        <v>0</v>
      </c>
      <c r="CY240" s="27">
        <f t="shared" ca="1" si="465"/>
        <v>1</v>
      </c>
      <c r="CZ240" s="27">
        <f t="shared" ca="1" si="465"/>
        <v>0</v>
      </c>
      <c r="DA240" s="27">
        <f t="shared" ca="1" si="465"/>
        <v>0</v>
      </c>
      <c r="DB240" s="27">
        <f t="shared" ca="1" si="465"/>
        <v>0</v>
      </c>
      <c r="DC240" s="27">
        <f t="shared" ca="1" si="470"/>
        <v>0</v>
      </c>
      <c r="DD240" s="27">
        <f t="shared" ca="1" si="470"/>
        <v>0</v>
      </c>
      <c r="DE240" s="27">
        <f t="shared" ca="1" si="470"/>
        <v>0</v>
      </c>
      <c r="DF240" s="27">
        <f t="shared" ca="1" si="470"/>
        <v>0</v>
      </c>
      <c r="DG240" s="27" t="str">
        <f t="shared" ca="1" si="470"/>
        <v>-</v>
      </c>
      <c r="DH240" s="27" t="str">
        <f t="shared" ca="1" si="470"/>
        <v>-</v>
      </c>
      <c r="DI240" s="27" t="str">
        <f t="shared" ca="1" si="470"/>
        <v>-</v>
      </c>
      <c r="DJ240" s="27" t="str">
        <f t="shared" ca="1" si="470"/>
        <v>-</v>
      </c>
      <c r="DK240" s="27" t="str">
        <f t="shared" ca="1" si="470"/>
        <v>-</v>
      </c>
      <c r="DL240" s="27" t="str">
        <f t="shared" ca="1" si="470"/>
        <v>-</v>
      </c>
      <c r="DM240" s="27" t="b">
        <f t="shared" ca="1" si="471"/>
        <v>0</v>
      </c>
      <c r="DN240" s="27" t="b">
        <f t="shared" ca="1" si="471"/>
        <v>0</v>
      </c>
      <c r="DO240" s="27" t="b">
        <f t="shared" ca="1" si="471"/>
        <v>1</v>
      </c>
      <c r="DP240" s="27">
        <f t="shared" ca="1" si="471"/>
        <v>0</v>
      </c>
      <c r="DQ240" s="27" t="str">
        <f t="shared" ca="1" si="471"/>
        <v>-</v>
      </c>
      <c r="DR240" s="27" t="b">
        <f t="shared" ca="1" si="471"/>
        <v>1</v>
      </c>
      <c r="DS240" s="27" t="str">
        <f t="shared" ca="1" si="471"/>
        <v>-</v>
      </c>
      <c r="DT240" s="27" t="str">
        <f t="shared" ca="1" si="471"/>
        <v>-</v>
      </c>
      <c r="DU240" s="27" t="str">
        <f t="shared" ca="1" si="471"/>
        <v>-</v>
      </c>
      <c r="DV240" s="27" t="b">
        <f t="shared" ca="1" si="472"/>
        <v>1</v>
      </c>
      <c r="DW240" s="27" t="str">
        <f t="shared" ca="1" si="472"/>
        <v>-</v>
      </c>
      <c r="DX240" s="27">
        <f t="shared" ca="1" si="472"/>
        <v>0</v>
      </c>
      <c r="DY240" s="27">
        <f t="shared" ca="1" si="472"/>
        <v>1</v>
      </c>
      <c r="DZ240" s="27">
        <f t="shared" ca="1" si="472"/>
        <v>0.5</v>
      </c>
      <c r="EA240" s="27">
        <f t="shared" ca="1" si="472"/>
        <v>500</v>
      </c>
      <c r="EB240" s="27">
        <f t="shared" ca="1" si="472"/>
        <v>500</v>
      </c>
      <c r="EC240" s="27">
        <f t="shared" ca="1" si="472"/>
        <v>1</v>
      </c>
      <c r="ED240" s="27">
        <f t="shared" ca="1" si="472"/>
        <v>0</v>
      </c>
      <c r="EE240" s="27">
        <f t="shared" ca="1" si="472"/>
        <v>1</v>
      </c>
      <c r="EF240" s="27">
        <f t="shared" ca="1" si="472"/>
        <v>1</v>
      </c>
      <c r="EG240" s="27">
        <f t="shared" ca="1" si="473"/>
        <v>0</v>
      </c>
      <c r="EH240" s="27" t="str">
        <f t="shared" ca="1" si="473"/>
        <v>-</v>
      </c>
      <c r="EI240" s="27" t="str">
        <f t="shared" ca="1" si="473"/>
        <v>-</v>
      </c>
      <c r="EJ240" s="27" t="str">
        <f t="shared" ca="1" si="473"/>
        <v>-</v>
      </c>
      <c r="EK240" s="27" t="str">
        <f t="shared" ca="1" si="473"/>
        <v>-</v>
      </c>
      <c r="EL240" s="27">
        <f t="shared" ca="1" si="473"/>
        <v>1</v>
      </c>
      <c r="EM240" s="27">
        <f t="shared" ca="1" si="473"/>
        <v>1</v>
      </c>
      <c r="EN240" s="27">
        <f t="shared" ca="1" si="473"/>
        <v>1</v>
      </c>
      <c r="EO240" s="27">
        <f t="shared" ca="1" si="473"/>
        <v>0</v>
      </c>
      <c r="EP240" s="27" t="str">
        <f t="shared" ca="1" si="473"/>
        <v>-</v>
      </c>
      <c r="EQ240" s="27" t="str">
        <f t="shared" ca="1" si="473"/>
        <v>-</v>
      </c>
      <c r="ER240" s="27">
        <f t="shared" ca="1" si="473"/>
        <v>0</v>
      </c>
      <c r="ES240" s="27">
        <f t="shared" ca="1" si="473"/>
        <v>0</v>
      </c>
      <c r="ET240" s="34">
        <v>0</v>
      </c>
    </row>
    <row r="241" spans="1:150" outlineLevel="3">
      <c r="A241" s="31">
        <f t="shared" si="376"/>
        <v>236</v>
      </c>
      <c r="B241" s="37">
        <f t="shared" ca="1" si="450"/>
        <v>182</v>
      </c>
      <c r="C241">
        <f t="shared" ca="1" si="446"/>
        <v>31</v>
      </c>
      <c r="D241" t="b">
        <v>1</v>
      </c>
      <c r="E241" t="b">
        <v>0</v>
      </c>
      <c r="F241" t="b">
        <v>1</v>
      </c>
      <c r="H241" s="38" t="str">
        <f ca="1">TEXT(IFERROR(VALUE(LEFT(OFFSET(H241,-1,0),3)),0)+1,"000")&amp;" sfw"&amp;TEXT($CS241,"0.00")&amp;"_sfd"&amp;TEXT($CT241,"+0.00;-0.00;00000;@")&amp;"_conc"&amp;TEXT($CU241,"+0.00;-0.00;00000;----")&amp;"_prlf"&amp;TEXT($CV241,"+0.00;-0.00;00000;----")&amp;"_erb"&amp;TEXT($CR241,"+0.00;-0.00;00000;@")&amp;IF($CA241&lt;3,"_M-M","_Mat")&amp;IF($CF241=TRUE,"&amp;BBT","")&amp;IF($DX241&lt;&gt;0,"-mate EL","")&amp;IF($DM241," Aut","")&amp;IF($DN241," Win","")&amp;IF($DO241," Spr","")&amp;" Scan "&amp;$DP241&amp;" (F"&amp;3+IFERROR(1*$AP241,0)&amp;3+IFERROR(1*$AS241,0)&amp;"N"&amp;$AX241&amp;$AY241&amp;")"</f>
        <v>054 sfw0.96_sfd+1.80_conc+0.64_prlf+0.21_erb-0.24_M-M Spr Scan 0 (F33N11)</v>
      </c>
      <c r="I241" s="13" t="str">
        <f ca="1">IF(MATCH(H241,H$5:H241,0)=(COUNTA(H$5:H241)),"-","Dup")</f>
        <v>-</v>
      </c>
      <c r="J241" s="27" t="str">
        <f t="shared" ca="1" si="377"/>
        <v>-</v>
      </c>
      <c r="K241" s="27" t="str">
        <f t="shared" ca="1" si="377"/>
        <v>-</v>
      </c>
      <c r="L241" s="27" t="str">
        <f t="shared" ca="1" si="474"/>
        <v>-</v>
      </c>
      <c r="M241" s="27" t="str">
        <f t="shared" ca="1" si="474"/>
        <v>-</v>
      </c>
      <c r="N241" s="27" t="str">
        <f t="shared" ca="1" si="474"/>
        <v>-</v>
      </c>
      <c r="O241" s="27" t="b">
        <f t="shared" ca="1" si="474"/>
        <v>1</v>
      </c>
      <c r="P241" s="27" t="b">
        <f t="shared" ca="1" si="474"/>
        <v>1</v>
      </c>
      <c r="Q241" s="27">
        <f t="shared" ca="1" si="467"/>
        <v>0</v>
      </c>
      <c r="R241" s="27">
        <f t="shared" ca="1" si="467"/>
        <v>0</v>
      </c>
      <c r="S241" s="27" t="str">
        <f t="shared" ca="1" si="467"/>
        <v>-</v>
      </c>
      <c r="T241" s="27" t="str">
        <f t="shared" ca="1" si="467"/>
        <v>-</v>
      </c>
      <c r="U241" s="27" t="str">
        <f t="shared" ca="1" si="467"/>
        <v>-</v>
      </c>
      <c r="V241" s="27">
        <f t="shared" ca="1" si="467"/>
        <v>1</v>
      </c>
      <c r="W241" s="27">
        <f t="shared" ca="1" si="467"/>
        <v>1</v>
      </c>
      <c r="X241" s="27" t="str">
        <f t="shared" ca="1" si="467"/>
        <v>-</v>
      </c>
      <c r="Y241" s="27" t="str">
        <f t="shared" ca="1" si="467"/>
        <v>-</v>
      </c>
      <c r="Z241" s="27" t="str">
        <f t="shared" ca="1" si="467"/>
        <v>-</v>
      </c>
      <c r="AA241" s="27" t="str">
        <f t="shared" ca="1" si="467"/>
        <v>-</v>
      </c>
      <c r="AB241" s="27" t="str">
        <f t="shared" ca="1" si="467"/>
        <v>-</v>
      </c>
      <c r="AC241" s="27">
        <f t="shared" ca="1" si="467"/>
        <v>1</v>
      </c>
      <c r="AD241" s="27" t="str">
        <f t="shared" ca="1" si="467"/>
        <v>-</v>
      </c>
      <c r="AE241" s="27" t="str">
        <f t="shared" ca="1" si="447"/>
        <v>-</v>
      </c>
      <c r="AF241" s="27" t="str">
        <f t="shared" ca="1" si="449"/>
        <v>-</v>
      </c>
      <c r="AG241" s="27" t="str">
        <f t="shared" ca="1" si="468"/>
        <v>-</v>
      </c>
      <c r="AH241" s="27" t="str">
        <f t="shared" ca="1" si="468"/>
        <v>-</v>
      </c>
      <c r="AI241" s="27" t="str">
        <f t="shared" ca="1" si="468"/>
        <v>-</v>
      </c>
      <c r="AJ241" s="27" t="str">
        <f t="shared" ca="1" si="468"/>
        <v>-</v>
      </c>
      <c r="AK241" s="27" t="str">
        <f t="shared" ca="1" si="468"/>
        <v>-</v>
      </c>
      <c r="AL241" s="27" t="str">
        <f t="shared" ca="1" si="468"/>
        <v>-</v>
      </c>
      <c r="AM241" s="27" t="str">
        <f t="shared" ca="1" si="468"/>
        <v>-</v>
      </c>
      <c r="AN241" s="27" t="str">
        <f t="shared" ca="1" si="468"/>
        <v>-</v>
      </c>
      <c r="AO241" s="27" t="str">
        <f t="shared" ca="1" si="468"/>
        <v>-</v>
      </c>
      <c r="AP241" s="27" t="str">
        <f t="shared" ca="1" si="468"/>
        <v>-</v>
      </c>
      <c r="AQ241" s="27" t="str">
        <f t="shared" ca="1" si="468"/>
        <v>-</v>
      </c>
      <c r="AR241" s="27" t="str">
        <f t="shared" ca="1" si="468"/>
        <v>-</v>
      </c>
      <c r="AS241" s="27" t="str">
        <f t="shared" ca="1" si="468"/>
        <v>-</v>
      </c>
      <c r="AT241" s="27" t="str">
        <f t="shared" ca="1" si="468"/>
        <v>-</v>
      </c>
      <c r="AU241" s="27" t="str">
        <f t="shared" ca="1" si="468"/>
        <v>-</v>
      </c>
      <c r="AV241" s="27" t="str">
        <f t="shared" ca="1" si="468"/>
        <v>-</v>
      </c>
      <c r="AW241" s="27" t="str">
        <f t="shared" ca="1" si="468"/>
        <v>-</v>
      </c>
      <c r="AX241" s="27">
        <f t="shared" ca="1" si="459"/>
        <v>1</v>
      </c>
      <c r="AY241" s="27">
        <f t="shared" ca="1" si="459"/>
        <v>1</v>
      </c>
      <c r="AZ241" s="27">
        <f t="shared" ca="1" si="459"/>
        <v>0</v>
      </c>
      <c r="BA241" s="27">
        <f t="shared" ca="1" si="469"/>
        <v>1</v>
      </c>
      <c r="BB241" s="27">
        <f t="shared" ca="1" si="469"/>
        <v>-1</v>
      </c>
      <c r="BC241" s="27" t="str">
        <f t="shared" ca="1" si="469"/>
        <v>-</v>
      </c>
      <c r="BD241" s="27" t="str">
        <f t="shared" ca="1" si="469"/>
        <v>-</v>
      </c>
      <c r="BE241" s="27" t="str">
        <f t="shared" ca="1" si="469"/>
        <v>-</v>
      </c>
      <c r="BF241" s="27" t="str">
        <f t="shared" ca="1" si="469"/>
        <v>-</v>
      </c>
      <c r="BG241" s="27" t="str">
        <f t="shared" ca="1" si="469"/>
        <v>-</v>
      </c>
      <c r="BH241" s="27">
        <f t="shared" ca="1" si="448"/>
        <v>0.3</v>
      </c>
      <c r="BI241" s="27">
        <f t="shared" ca="1" si="475"/>
        <v>0.7</v>
      </c>
      <c r="BJ241" s="27">
        <f t="shared" ca="1" si="475"/>
        <v>-0.2</v>
      </c>
      <c r="BK241" s="27">
        <f t="shared" ca="1" si="475"/>
        <v>1.4</v>
      </c>
      <c r="BL241" s="27" t="str">
        <f t="shared" ca="1" si="475"/>
        <v>-</v>
      </c>
      <c r="BM241" s="27" t="str">
        <f t="shared" ca="1" si="475"/>
        <v>-</v>
      </c>
      <c r="BN241" s="27">
        <f t="shared" ca="1" si="476"/>
        <v>0</v>
      </c>
      <c r="BO241" s="27">
        <f t="shared" ca="1" si="476"/>
        <v>0</v>
      </c>
      <c r="BP241" s="27">
        <f t="shared" ca="1" si="476"/>
        <v>0</v>
      </c>
      <c r="BQ241" s="27">
        <f t="shared" ca="1" si="476"/>
        <v>0</v>
      </c>
      <c r="BR241" s="27" t="str">
        <f t="shared" ca="1" si="476"/>
        <v>-</v>
      </c>
      <c r="BS241" s="27" t="str">
        <f t="shared" ca="1" si="476"/>
        <v>-</v>
      </c>
      <c r="BT241" s="27" t="str">
        <f t="shared" ca="1" si="476"/>
        <v>-</v>
      </c>
      <c r="BU241" s="27" t="str">
        <f t="shared" ca="1" si="476"/>
        <v>-</v>
      </c>
      <c r="BV241" s="27" t="str">
        <f t="shared" ca="1" si="476"/>
        <v>-</v>
      </c>
      <c r="BW241" s="27" t="str">
        <f t="shared" ca="1" si="477"/>
        <v>-</v>
      </c>
      <c r="BX241" s="27" t="str">
        <f t="shared" ca="1" si="477"/>
        <v>-</v>
      </c>
      <c r="BY241" s="27" t="str">
        <f t="shared" ca="1" si="477"/>
        <v>-</v>
      </c>
      <c r="BZ241" s="27" t="str">
        <f t="shared" ca="1" si="477"/>
        <v>-</v>
      </c>
      <c r="CA241" s="27">
        <f t="shared" ca="1" si="477"/>
        <v>2</v>
      </c>
      <c r="CB241" s="27" t="str">
        <f t="shared" ca="1" si="477"/>
        <v>-</v>
      </c>
      <c r="CC241" s="27" t="str">
        <f t="shared" ca="1" si="477"/>
        <v>-</v>
      </c>
      <c r="CD241" s="27" t="str">
        <f t="shared" ca="1" si="477"/>
        <v>-</v>
      </c>
      <c r="CE241" s="27" t="str">
        <f t="shared" ca="1" si="477"/>
        <v>-</v>
      </c>
      <c r="CF241" s="27" t="str">
        <f t="shared" ca="1" si="477"/>
        <v>-</v>
      </c>
      <c r="CG241" s="27" t="str">
        <f t="shared" ca="1" si="477"/>
        <v>-</v>
      </c>
      <c r="CH241" s="27">
        <f t="shared" ca="1" si="477"/>
        <v>0</v>
      </c>
      <c r="CI241" s="27" t="str">
        <f t="shared" ca="1" si="478"/>
        <v>-</v>
      </c>
      <c r="CJ241" s="27">
        <f t="shared" ca="1" si="478"/>
        <v>1</v>
      </c>
      <c r="CK241" s="27">
        <f t="shared" ca="1" si="478"/>
        <v>0</v>
      </c>
      <c r="CL241" s="27">
        <f t="shared" ca="1" si="478"/>
        <v>1</v>
      </c>
      <c r="CM241" s="27">
        <f t="shared" ca="1" si="478"/>
        <v>1</v>
      </c>
      <c r="CN241" s="27">
        <f t="shared" ca="1" si="478"/>
        <v>1</v>
      </c>
      <c r="CO241" s="27">
        <f t="shared" ca="1" si="478"/>
        <v>0</v>
      </c>
      <c r="CP241" s="27">
        <f t="shared" ca="1" si="478"/>
        <v>0</v>
      </c>
      <c r="CQ241" s="27">
        <f t="shared" ca="1" si="478"/>
        <v>0</v>
      </c>
      <c r="CR241" s="26">
        <f>CR$13-0.2</f>
        <v>-0.24000000000000002</v>
      </c>
      <c r="CS241" s="27">
        <f t="shared" ca="1" si="466"/>
        <v>0.96</v>
      </c>
      <c r="CT241" s="27">
        <f t="shared" ca="1" si="480"/>
        <v>1.8</v>
      </c>
      <c r="CU241" s="27">
        <f t="shared" ca="1" si="444"/>
        <v>0.64</v>
      </c>
      <c r="CV241" s="27">
        <f t="shared" ca="1" si="464"/>
        <v>0.21</v>
      </c>
      <c r="CW241" s="27">
        <f t="shared" ca="1" si="479"/>
        <v>0.19</v>
      </c>
      <c r="CX241" s="27">
        <f t="shared" ca="1" si="465"/>
        <v>0</v>
      </c>
      <c r="CY241" s="27">
        <f t="shared" ca="1" si="465"/>
        <v>1</v>
      </c>
      <c r="CZ241" s="27">
        <f t="shared" ca="1" si="465"/>
        <v>0</v>
      </c>
      <c r="DA241" s="27">
        <f t="shared" ca="1" si="465"/>
        <v>0</v>
      </c>
      <c r="DB241" s="27">
        <f t="shared" ca="1" si="465"/>
        <v>0</v>
      </c>
      <c r="DC241" s="27">
        <f t="shared" ca="1" si="470"/>
        <v>0</v>
      </c>
      <c r="DD241" s="27">
        <f t="shared" ca="1" si="470"/>
        <v>0</v>
      </c>
      <c r="DE241" s="27">
        <f t="shared" ca="1" si="470"/>
        <v>0</v>
      </c>
      <c r="DF241" s="27">
        <f t="shared" ca="1" si="470"/>
        <v>0</v>
      </c>
      <c r="DG241" s="27" t="str">
        <f t="shared" ca="1" si="470"/>
        <v>-</v>
      </c>
      <c r="DH241" s="27" t="str">
        <f t="shared" ca="1" si="470"/>
        <v>-</v>
      </c>
      <c r="DI241" s="27" t="str">
        <f t="shared" ca="1" si="470"/>
        <v>-</v>
      </c>
      <c r="DJ241" s="27" t="str">
        <f t="shared" ca="1" si="470"/>
        <v>-</v>
      </c>
      <c r="DK241" s="27" t="str">
        <f t="shared" ca="1" si="470"/>
        <v>-</v>
      </c>
      <c r="DL241" s="27" t="str">
        <f t="shared" ca="1" si="470"/>
        <v>-</v>
      </c>
      <c r="DM241" s="27" t="b">
        <f t="shared" ca="1" si="471"/>
        <v>0</v>
      </c>
      <c r="DN241" s="27" t="b">
        <f t="shared" ca="1" si="471"/>
        <v>0</v>
      </c>
      <c r="DO241" s="27" t="b">
        <f t="shared" ca="1" si="471"/>
        <v>1</v>
      </c>
      <c r="DP241" s="27">
        <f t="shared" ca="1" si="471"/>
        <v>0</v>
      </c>
      <c r="DQ241" s="27" t="str">
        <f t="shared" ca="1" si="471"/>
        <v>-</v>
      </c>
      <c r="DR241" s="27" t="b">
        <f t="shared" ca="1" si="471"/>
        <v>1</v>
      </c>
      <c r="DS241" s="27" t="str">
        <f t="shared" ca="1" si="471"/>
        <v>-</v>
      </c>
      <c r="DT241" s="27" t="str">
        <f t="shared" ca="1" si="471"/>
        <v>-</v>
      </c>
      <c r="DU241" s="27" t="str">
        <f t="shared" ca="1" si="471"/>
        <v>-</v>
      </c>
      <c r="DV241" s="27" t="b">
        <f t="shared" ca="1" si="472"/>
        <v>1</v>
      </c>
      <c r="DW241" s="27" t="str">
        <f t="shared" ca="1" si="472"/>
        <v>-</v>
      </c>
      <c r="DX241" s="27">
        <f t="shared" ca="1" si="472"/>
        <v>0</v>
      </c>
      <c r="DY241" s="27">
        <f t="shared" ca="1" si="472"/>
        <v>1</v>
      </c>
      <c r="DZ241" s="27">
        <f t="shared" ca="1" si="472"/>
        <v>0.5</v>
      </c>
      <c r="EA241" s="27">
        <f t="shared" ca="1" si="472"/>
        <v>500</v>
      </c>
      <c r="EB241" s="27">
        <f t="shared" ca="1" si="472"/>
        <v>500</v>
      </c>
      <c r="EC241" s="27">
        <f t="shared" ca="1" si="472"/>
        <v>1</v>
      </c>
      <c r="ED241" s="27">
        <f t="shared" ca="1" si="472"/>
        <v>0</v>
      </c>
      <c r="EE241" s="27">
        <f t="shared" ca="1" si="472"/>
        <v>1</v>
      </c>
      <c r="EF241" s="27">
        <f t="shared" ca="1" si="472"/>
        <v>1</v>
      </c>
      <c r="EG241" s="27">
        <f t="shared" ca="1" si="473"/>
        <v>0</v>
      </c>
      <c r="EH241" s="27" t="str">
        <f t="shared" ca="1" si="473"/>
        <v>-</v>
      </c>
      <c r="EI241" s="27" t="str">
        <f t="shared" ca="1" si="473"/>
        <v>-</v>
      </c>
      <c r="EJ241" s="27" t="str">
        <f t="shared" ca="1" si="473"/>
        <v>-</v>
      </c>
      <c r="EK241" s="27" t="str">
        <f t="shared" ca="1" si="473"/>
        <v>-</v>
      </c>
      <c r="EL241" s="27">
        <f t="shared" ca="1" si="473"/>
        <v>1</v>
      </c>
      <c r="EM241" s="27">
        <f t="shared" ca="1" si="473"/>
        <v>1</v>
      </c>
      <c r="EN241" s="27">
        <f t="shared" ca="1" si="473"/>
        <v>1</v>
      </c>
      <c r="EO241" s="27">
        <f t="shared" ca="1" si="473"/>
        <v>0</v>
      </c>
      <c r="EP241" s="27" t="str">
        <f t="shared" ca="1" si="473"/>
        <v>-</v>
      </c>
      <c r="EQ241" s="27" t="str">
        <f t="shared" ca="1" si="473"/>
        <v>-</v>
      </c>
      <c r="ER241" s="27">
        <f t="shared" ca="1" si="473"/>
        <v>0</v>
      </c>
      <c r="ES241" s="27">
        <f t="shared" ca="1" si="473"/>
        <v>0</v>
      </c>
      <c r="ET241" s="34">
        <v>0</v>
      </c>
    </row>
    <row r="242" spans="1:150" outlineLevel="3">
      <c r="A242" s="31">
        <f t="shared" si="376"/>
        <v>237</v>
      </c>
      <c r="B242" s="37">
        <f t="shared" ca="1" si="450"/>
        <v>182</v>
      </c>
      <c r="C242">
        <f t="shared" ca="1" si="446"/>
        <v>31</v>
      </c>
      <c r="D242" t="b">
        <v>1</v>
      </c>
      <c r="E242" t="b">
        <v>0</v>
      </c>
      <c r="F242" t="b">
        <v>1</v>
      </c>
      <c r="H242" s="38" t="str">
        <f ca="1">TEXT(IFERROR(VALUE(LEFT(OFFSET(H242,-1,0),3)),0)+1,"000")&amp;" sfw"&amp;TEXT($CS242,"0.00")&amp;"_sfd"&amp;TEXT($CT242,"+0.00;-0.00;00000;@")&amp;"_conc"&amp;TEXT($CU242,"+0.00;-0.00;00000;----")&amp;"_prlf"&amp;TEXT($CV242,"+0.00;-0.00;00000;----")&amp;"_erb"&amp;TEXT($CR242,"+0.00;-0.00;00000;@")&amp;IF($CA242&lt;3,"_M-M","_Mat")&amp;IF($CF242=TRUE,"&amp;BBT","")&amp;IF($DX242&lt;&gt;0,"-mate EL","")&amp;IF($DM242," Aut","")&amp;IF($DN242," Win","")&amp;IF($DO242," Spr","")&amp;" Scan "&amp;$DP242&amp;" (F"&amp;3+IFERROR(1*$AP242,0)&amp;3+IFERROR(1*$AS242,0)&amp;"N"&amp;$AX242&amp;$AY242&amp;")"</f>
        <v>055 sfw0.96_sfd+1.80_conc+0.64_prlf+0.21_erb-0.14_M-M Spr Scan 0 (F33N11)</v>
      </c>
      <c r="I242" s="13" t="str">
        <f ca="1">IF(MATCH(H242,H$5:H242,0)=(COUNTA(H$5:H242)),"-","Dup")</f>
        <v>-</v>
      </c>
      <c r="J242" s="27" t="str">
        <f t="shared" ca="1" si="377"/>
        <v>-</v>
      </c>
      <c r="K242" s="27" t="str">
        <f t="shared" ca="1" si="377"/>
        <v>-</v>
      </c>
      <c r="L242" s="27" t="str">
        <f t="shared" ca="1" si="474"/>
        <v>-</v>
      </c>
      <c r="M242" s="27" t="str">
        <f t="shared" ca="1" si="474"/>
        <v>-</v>
      </c>
      <c r="N242" s="27" t="str">
        <f t="shared" ca="1" si="474"/>
        <v>-</v>
      </c>
      <c r="O242" s="27" t="b">
        <f t="shared" ca="1" si="474"/>
        <v>1</v>
      </c>
      <c r="P242" s="27" t="b">
        <f t="shared" ca="1" si="474"/>
        <v>1</v>
      </c>
      <c r="Q242" s="27">
        <f t="shared" ca="1" si="467"/>
        <v>0</v>
      </c>
      <c r="R242" s="27">
        <f t="shared" ca="1" si="467"/>
        <v>0</v>
      </c>
      <c r="S242" s="27" t="str">
        <f t="shared" ca="1" si="467"/>
        <v>-</v>
      </c>
      <c r="T242" s="27" t="str">
        <f t="shared" ca="1" si="467"/>
        <v>-</v>
      </c>
      <c r="U242" s="27" t="str">
        <f t="shared" ca="1" si="467"/>
        <v>-</v>
      </c>
      <c r="V242" s="27">
        <f t="shared" ca="1" si="467"/>
        <v>1</v>
      </c>
      <c r="W242" s="27">
        <f t="shared" ca="1" si="467"/>
        <v>1</v>
      </c>
      <c r="X242" s="27" t="str">
        <f t="shared" ca="1" si="467"/>
        <v>-</v>
      </c>
      <c r="Y242" s="27" t="str">
        <f t="shared" ca="1" si="467"/>
        <v>-</v>
      </c>
      <c r="Z242" s="27" t="str">
        <f t="shared" ca="1" si="467"/>
        <v>-</v>
      </c>
      <c r="AA242" s="27" t="str">
        <f t="shared" ca="1" si="467"/>
        <v>-</v>
      </c>
      <c r="AB242" s="27" t="str">
        <f t="shared" ca="1" si="467"/>
        <v>-</v>
      </c>
      <c r="AC242" s="27">
        <f t="shared" ca="1" si="467"/>
        <v>1</v>
      </c>
      <c r="AD242" s="27" t="str">
        <f t="shared" ca="1" si="467"/>
        <v>-</v>
      </c>
      <c r="AE242" s="27" t="str">
        <f t="shared" ca="1" si="447"/>
        <v>-</v>
      </c>
      <c r="AF242" s="27" t="str">
        <f t="shared" ca="1" si="449"/>
        <v>-</v>
      </c>
      <c r="AG242" s="27" t="str">
        <f t="shared" ca="1" si="468"/>
        <v>-</v>
      </c>
      <c r="AH242" s="27" t="str">
        <f t="shared" ca="1" si="468"/>
        <v>-</v>
      </c>
      <c r="AI242" s="27" t="str">
        <f t="shared" ca="1" si="468"/>
        <v>-</v>
      </c>
      <c r="AJ242" s="27" t="str">
        <f t="shared" ca="1" si="468"/>
        <v>-</v>
      </c>
      <c r="AK242" s="27" t="str">
        <f t="shared" ca="1" si="468"/>
        <v>-</v>
      </c>
      <c r="AL242" s="27" t="str">
        <f t="shared" ca="1" si="468"/>
        <v>-</v>
      </c>
      <c r="AM242" s="27" t="str">
        <f t="shared" ca="1" si="468"/>
        <v>-</v>
      </c>
      <c r="AN242" s="27" t="str">
        <f t="shared" ca="1" si="468"/>
        <v>-</v>
      </c>
      <c r="AO242" s="27" t="str">
        <f t="shared" ca="1" si="468"/>
        <v>-</v>
      </c>
      <c r="AP242" s="27" t="str">
        <f t="shared" ca="1" si="468"/>
        <v>-</v>
      </c>
      <c r="AQ242" s="27" t="str">
        <f t="shared" ca="1" si="468"/>
        <v>-</v>
      </c>
      <c r="AR242" s="27" t="str">
        <f t="shared" ca="1" si="468"/>
        <v>-</v>
      </c>
      <c r="AS242" s="27" t="str">
        <f t="shared" ca="1" si="468"/>
        <v>-</v>
      </c>
      <c r="AT242" s="27" t="str">
        <f t="shared" ca="1" si="468"/>
        <v>-</v>
      </c>
      <c r="AU242" s="27" t="str">
        <f t="shared" ca="1" si="468"/>
        <v>-</v>
      </c>
      <c r="AV242" s="27" t="str">
        <f t="shared" ca="1" si="468"/>
        <v>-</v>
      </c>
      <c r="AW242" s="27" t="str">
        <f t="shared" ca="1" si="468"/>
        <v>-</v>
      </c>
      <c r="AX242" s="27">
        <f t="shared" ca="1" si="459"/>
        <v>1</v>
      </c>
      <c r="AY242" s="27">
        <f t="shared" ca="1" si="459"/>
        <v>1</v>
      </c>
      <c r="AZ242" s="27">
        <f t="shared" ca="1" si="459"/>
        <v>0</v>
      </c>
      <c r="BA242" s="27">
        <f t="shared" ca="1" si="469"/>
        <v>1</v>
      </c>
      <c r="BB242" s="27">
        <f t="shared" ca="1" si="469"/>
        <v>-1</v>
      </c>
      <c r="BC242" s="27" t="str">
        <f t="shared" ca="1" si="469"/>
        <v>-</v>
      </c>
      <c r="BD242" s="27" t="str">
        <f t="shared" ca="1" si="469"/>
        <v>-</v>
      </c>
      <c r="BE242" s="27" t="str">
        <f t="shared" ca="1" si="469"/>
        <v>-</v>
      </c>
      <c r="BF242" s="27" t="str">
        <f t="shared" ca="1" si="469"/>
        <v>-</v>
      </c>
      <c r="BG242" s="27" t="str">
        <f t="shared" ca="1" si="469"/>
        <v>-</v>
      </c>
      <c r="BH242" s="27">
        <f t="shared" ca="1" si="448"/>
        <v>0.3</v>
      </c>
      <c r="BI242" s="27">
        <f t="shared" ca="1" si="475"/>
        <v>0.7</v>
      </c>
      <c r="BJ242" s="27">
        <f t="shared" ca="1" si="475"/>
        <v>-0.2</v>
      </c>
      <c r="BK242" s="27">
        <f t="shared" ca="1" si="475"/>
        <v>1.4</v>
      </c>
      <c r="BL242" s="27" t="str">
        <f t="shared" ca="1" si="475"/>
        <v>-</v>
      </c>
      <c r="BM242" s="27" t="str">
        <f t="shared" ca="1" si="475"/>
        <v>-</v>
      </c>
      <c r="BN242" s="27">
        <f t="shared" ca="1" si="476"/>
        <v>0</v>
      </c>
      <c r="BO242" s="27">
        <f t="shared" ca="1" si="476"/>
        <v>0</v>
      </c>
      <c r="BP242" s="27">
        <f t="shared" ca="1" si="476"/>
        <v>0</v>
      </c>
      <c r="BQ242" s="27">
        <f t="shared" ca="1" si="476"/>
        <v>0</v>
      </c>
      <c r="BR242" s="27" t="str">
        <f t="shared" ca="1" si="476"/>
        <v>-</v>
      </c>
      <c r="BS242" s="27" t="str">
        <f t="shared" ca="1" si="476"/>
        <v>-</v>
      </c>
      <c r="BT242" s="27" t="str">
        <f t="shared" ca="1" si="476"/>
        <v>-</v>
      </c>
      <c r="BU242" s="27" t="str">
        <f t="shared" ca="1" si="476"/>
        <v>-</v>
      </c>
      <c r="BV242" s="27" t="str">
        <f t="shared" ca="1" si="476"/>
        <v>-</v>
      </c>
      <c r="BW242" s="27" t="str">
        <f t="shared" ca="1" si="477"/>
        <v>-</v>
      </c>
      <c r="BX242" s="27" t="str">
        <f t="shared" ca="1" si="477"/>
        <v>-</v>
      </c>
      <c r="BY242" s="27" t="str">
        <f t="shared" ca="1" si="477"/>
        <v>-</v>
      </c>
      <c r="BZ242" s="27" t="str">
        <f t="shared" ca="1" si="477"/>
        <v>-</v>
      </c>
      <c r="CA242" s="27">
        <f t="shared" ca="1" si="477"/>
        <v>2</v>
      </c>
      <c r="CB242" s="27" t="str">
        <f t="shared" ca="1" si="477"/>
        <v>-</v>
      </c>
      <c r="CC242" s="27" t="str">
        <f t="shared" ca="1" si="477"/>
        <v>-</v>
      </c>
      <c r="CD242" s="27" t="str">
        <f t="shared" ca="1" si="477"/>
        <v>-</v>
      </c>
      <c r="CE242" s="27" t="str">
        <f t="shared" ca="1" si="477"/>
        <v>-</v>
      </c>
      <c r="CF242" s="27" t="str">
        <f t="shared" ca="1" si="477"/>
        <v>-</v>
      </c>
      <c r="CG242" s="27" t="str">
        <f t="shared" ca="1" si="477"/>
        <v>-</v>
      </c>
      <c r="CH242" s="27">
        <f t="shared" ca="1" si="477"/>
        <v>0</v>
      </c>
      <c r="CI242" s="27" t="str">
        <f t="shared" ca="1" si="478"/>
        <v>-</v>
      </c>
      <c r="CJ242" s="27">
        <f t="shared" ca="1" si="478"/>
        <v>1</v>
      </c>
      <c r="CK242" s="27">
        <f t="shared" ca="1" si="478"/>
        <v>0</v>
      </c>
      <c r="CL242" s="27">
        <f t="shared" ca="1" si="478"/>
        <v>1</v>
      </c>
      <c r="CM242" s="27">
        <f t="shared" ca="1" si="478"/>
        <v>1</v>
      </c>
      <c r="CN242" s="27">
        <f t="shared" ca="1" si="478"/>
        <v>1</v>
      </c>
      <c r="CO242" s="27">
        <f t="shared" ca="1" si="478"/>
        <v>0</v>
      </c>
      <c r="CP242" s="27">
        <f t="shared" ca="1" si="478"/>
        <v>0</v>
      </c>
      <c r="CQ242" s="27">
        <f t="shared" ca="1" si="478"/>
        <v>0</v>
      </c>
      <c r="CR242" s="26">
        <f>CR$13-0.1</f>
        <v>-0.14000000000000001</v>
      </c>
      <c r="CS242" s="27">
        <f t="shared" ca="1" si="466"/>
        <v>0.96</v>
      </c>
      <c r="CT242" s="27">
        <f t="shared" ca="1" si="480"/>
        <v>1.8</v>
      </c>
      <c r="CU242" s="27">
        <f t="shared" ca="1" si="444"/>
        <v>0.64</v>
      </c>
      <c r="CV242" s="27">
        <f t="shared" ca="1" si="464"/>
        <v>0.21</v>
      </c>
      <c r="CW242" s="27">
        <f t="shared" ca="1" si="479"/>
        <v>0.19</v>
      </c>
      <c r="CX242" s="27">
        <f t="shared" ca="1" si="465"/>
        <v>0</v>
      </c>
      <c r="CY242" s="27">
        <f t="shared" ca="1" si="465"/>
        <v>1</v>
      </c>
      <c r="CZ242" s="27">
        <f t="shared" ca="1" si="465"/>
        <v>0</v>
      </c>
      <c r="DA242" s="27">
        <f t="shared" ca="1" si="465"/>
        <v>0</v>
      </c>
      <c r="DB242" s="27">
        <f t="shared" ca="1" si="465"/>
        <v>0</v>
      </c>
      <c r="DC242" s="27">
        <f t="shared" ca="1" si="470"/>
        <v>0</v>
      </c>
      <c r="DD242" s="27">
        <f t="shared" ca="1" si="470"/>
        <v>0</v>
      </c>
      <c r="DE242" s="27">
        <f t="shared" ca="1" si="470"/>
        <v>0</v>
      </c>
      <c r="DF242" s="27">
        <f t="shared" ca="1" si="470"/>
        <v>0</v>
      </c>
      <c r="DG242" s="27" t="str">
        <f t="shared" ca="1" si="470"/>
        <v>-</v>
      </c>
      <c r="DH242" s="27" t="str">
        <f t="shared" ca="1" si="470"/>
        <v>-</v>
      </c>
      <c r="DI242" s="27" t="str">
        <f t="shared" ca="1" si="470"/>
        <v>-</v>
      </c>
      <c r="DJ242" s="27" t="str">
        <f t="shared" ca="1" si="470"/>
        <v>-</v>
      </c>
      <c r="DK242" s="27" t="str">
        <f t="shared" ca="1" si="470"/>
        <v>-</v>
      </c>
      <c r="DL242" s="27" t="str">
        <f t="shared" ca="1" si="470"/>
        <v>-</v>
      </c>
      <c r="DM242" s="27" t="b">
        <f t="shared" ca="1" si="471"/>
        <v>0</v>
      </c>
      <c r="DN242" s="27" t="b">
        <f t="shared" ca="1" si="471"/>
        <v>0</v>
      </c>
      <c r="DO242" s="27" t="b">
        <f t="shared" ca="1" si="471"/>
        <v>1</v>
      </c>
      <c r="DP242" s="27">
        <f t="shared" ca="1" si="471"/>
        <v>0</v>
      </c>
      <c r="DQ242" s="27" t="str">
        <f t="shared" ca="1" si="471"/>
        <v>-</v>
      </c>
      <c r="DR242" s="27" t="b">
        <f t="shared" ca="1" si="471"/>
        <v>1</v>
      </c>
      <c r="DS242" s="27" t="str">
        <f t="shared" ca="1" si="471"/>
        <v>-</v>
      </c>
      <c r="DT242" s="27" t="str">
        <f t="shared" ca="1" si="471"/>
        <v>-</v>
      </c>
      <c r="DU242" s="27" t="str">
        <f t="shared" ca="1" si="471"/>
        <v>-</v>
      </c>
      <c r="DV242" s="27" t="b">
        <f t="shared" ca="1" si="472"/>
        <v>1</v>
      </c>
      <c r="DW242" s="27" t="str">
        <f t="shared" ca="1" si="472"/>
        <v>-</v>
      </c>
      <c r="DX242" s="27">
        <f t="shared" ca="1" si="472"/>
        <v>0</v>
      </c>
      <c r="DY242" s="27">
        <f t="shared" ca="1" si="472"/>
        <v>1</v>
      </c>
      <c r="DZ242" s="27">
        <f t="shared" ca="1" si="472"/>
        <v>0.5</v>
      </c>
      <c r="EA242" s="27">
        <f t="shared" ca="1" si="472"/>
        <v>500</v>
      </c>
      <c r="EB242" s="27">
        <f t="shared" ca="1" si="472"/>
        <v>500</v>
      </c>
      <c r="EC242" s="27">
        <f t="shared" ca="1" si="472"/>
        <v>1</v>
      </c>
      <c r="ED242" s="27">
        <f t="shared" ca="1" si="472"/>
        <v>0</v>
      </c>
      <c r="EE242" s="27">
        <f t="shared" ca="1" si="472"/>
        <v>1</v>
      </c>
      <c r="EF242" s="27">
        <f t="shared" ca="1" si="472"/>
        <v>1</v>
      </c>
      <c r="EG242" s="27">
        <f t="shared" ca="1" si="473"/>
        <v>0</v>
      </c>
      <c r="EH242" s="27" t="str">
        <f t="shared" ca="1" si="473"/>
        <v>-</v>
      </c>
      <c r="EI242" s="27" t="str">
        <f t="shared" ca="1" si="473"/>
        <v>-</v>
      </c>
      <c r="EJ242" s="27" t="str">
        <f t="shared" ca="1" si="473"/>
        <v>-</v>
      </c>
      <c r="EK242" s="27" t="str">
        <f t="shared" ca="1" si="473"/>
        <v>-</v>
      </c>
      <c r="EL242" s="27">
        <f t="shared" ca="1" si="473"/>
        <v>1</v>
      </c>
      <c r="EM242" s="27">
        <f t="shared" ca="1" si="473"/>
        <v>1</v>
      </c>
      <c r="EN242" s="27">
        <f t="shared" ca="1" si="473"/>
        <v>1</v>
      </c>
      <c r="EO242" s="27">
        <f t="shared" ca="1" si="473"/>
        <v>0</v>
      </c>
      <c r="EP242" s="27" t="str">
        <f t="shared" ca="1" si="473"/>
        <v>-</v>
      </c>
      <c r="EQ242" s="27" t="str">
        <f t="shared" ca="1" si="473"/>
        <v>-</v>
      </c>
      <c r="ER242" s="27">
        <f t="shared" ca="1" si="473"/>
        <v>0</v>
      </c>
      <c r="ES242" s="27">
        <f t="shared" ca="1" si="473"/>
        <v>0</v>
      </c>
      <c r="ET242" s="34">
        <v>0</v>
      </c>
    </row>
    <row r="243" spans="1:150" outlineLevel="3">
      <c r="A243" s="31">
        <f t="shared" si="376"/>
        <v>238</v>
      </c>
      <c r="B243" s="37">
        <f t="shared" ca="1" si="450"/>
        <v>182</v>
      </c>
      <c r="C243">
        <f t="shared" ca="1" si="446"/>
        <v>31</v>
      </c>
      <c r="D243" t="b">
        <v>1</v>
      </c>
      <c r="E243" t="b">
        <v>0</v>
      </c>
      <c r="F243" t="b">
        <v>1</v>
      </c>
      <c r="H243" s="38" t="str">
        <f ca="1">TEXT(IFERROR(VALUE(LEFT(OFFSET(H243,-1,0),3)),0)+1,"000")&amp;" sfw"&amp;TEXT($CS243,"0.00")&amp;"_sfd"&amp;TEXT($CT243,"+0.00;-0.00;00000;@")&amp;"_conc"&amp;TEXT($CU243,"+0.00;-0.00;00000;----")&amp;"_prlf"&amp;TEXT($CV243,"+0.00;-0.00;00000;----")&amp;"_erb"&amp;TEXT($CR243,"+0.00;-0.00;00000;@")&amp;IF($CA243&lt;3,"_M-M","_Mat")&amp;IF($CF243=TRUE,"&amp;BBT","")&amp;IF($DX243&lt;&gt;0,"-mate EL","")&amp;IF($DM243," Aut","")&amp;IF($DN243," Win","")&amp;IF($DO243," Spr","")&amp;" Scan "&amp;$DP243&amp;" (F"&amp;3+IFERROR(1*$AP243,0)&amp;3+IFERROR(1*$AS243,0)&amp;"N"&amp;$AX243&amp;$AY243&amp;")"</f>
        <v>056 sfw0.96_sfd+1.80_conc+0.64_prlf+0.21_erb+0.06_M-M Spr Scan 0 (F33N11)</v>
      </c>
      <c r="I243" s="13" t="str">
        <f ca="1">IF(MATCH(H243,H$5:H243,0)=(COUNTA(H$5:H243)),"-","Dup")</f>
        <v>-</v>
      </c>
      <c r="J243" s="27" t="str">
        <f t="shared" ca="1" si="377"/>
        <v>-</v>
      </c>
      <c r="K243" s="27" t="str">
        <f t="shared" ca="1" si="377"/>
        <v>-</v>
      </c>
      <c r="L243" s="27" t="str">
        <f t="shared" ca="1" si="474"/>
        <v>-</v>
      </c>
      <c r="M243" s="27" t="str">
        <f t="shared" ca="1" si="474"/>
        <v>-</v>
      </c>
      <c r="N243" s="27" t="str">
        <f t="shared" ca="1" si="474"/>
        <v>-</v>
      </c>
      <c r="O243" s="27" t="b">
        <f t="shared" ca="1" si="474"/>
        <v>1</v>
      </c>
      <c r="P243" s="27" t="b">
        <f t="shared" ca="1" si="474"/>
        <v>1</v>
      </c>
      <c r="Q243" s="27">
        <f t="shared" ca="1" si="467"/>
        <v>0</v>
      </c>
      <c r="R243" s="27">
        <f t="shared" ca="1" si="467"/>
        <v>0</v>
      </c>
      <c r="S243" s="27" t="str">
        <f t="shared" ca="1" si="467"/>
        <v>-</v>
      </c>
      <c r="T243" s="27" t="str">
        <f t="shared" ca="1" si="467"/>
        <v>-</v>
      </c>
      <c r="U243" s="27" t="str">
        <f t="shared" ca="1" si="467"/>
        <v>-</v>
      </c>
      <c r="V243" s="27">
        <f t="shared" ca="1" si="467"/>
        <v>1</v>
      </c>
      <c r="W243" s="27">
        <f t="shared" ca="1" si="467"/>
        <v>1</v>
      </c>
      <c r="X243" s="27" t="str">
        <f t="shared" ca="1" si="467"/>
        <v>-</v>
      </c>
      <c r="Y243" s="27" t="str">
        <f t="shared" ca="1" si="467"/>
        <v>-</v>
      </c>
      <c r="Z243" s="27" t="str">
        <f t="shared" ca="1" si="467"/>
        <v>-</v>
      </c>
      <c r="AA243" s="27" t="str">
        <f t="shared" ca="1" si="467"/>
        <v>-</v>
      </c>
      <c r="AB243" s="27" t="str">
        <f t="shared" ca="1" si="467"/>
        <v>-</v>
      </c>
      <c r="AC243" s="27">
        <f t="shared" ca="1" si="467"/>
        <v>1</v>
      </c>
      <c r="AD243" s="27" t="str">
        <f t="shared" ca="1" si="467"/>
        <v>-</v>
      </c>
      <c r="AE243" s="27" t="str">
        <f t="shared" ca="1" si="447"/>
        <v>-</v>
      </c>
      <c r="AF243" s="27" t="str">
        <f t="shared" ca="1" si="449"/>
        <v>-</v>
      </c>
      <c r="AG243" s="27" t="str">
        <f t="shared" ca="1" si="468"/>
        <v>-</v>
      </c>
      <c r="AH243" s="27" t="str">
        <f t="shared" ca="1" si="468"/>
        <v>-</v>
      </c>
      <c r="AI243" s="27" t="str">
        <f t="shared" ca="1" si="468"/>
        <v>-</v>
      </c>
      <c r="AJ243" s="27" t="str">
        <f t="shared" ca="1" si="468"/>
        <v>-</v>
      </c>
      <c r="AK243" s="27" t="str">
        <f t="shared" ca="1" si="468"/>
        <v>-</v>
      </c>
      <c r="AL243" s="27" t="str">
        <f t="shared" ca="1" si="468"/>
        <v>-</v>
      </c>
      <c r="AM243" s="27" t="str">
        <f t="shared" ca="1" si="468"/>
        <v>-</v>
      </c>
      <c r="AN243" s="27" t="str">
        <f t="shared" ca="1" si="468"/>
        <v>-</v>
      </c>
      <c r="AO243" s="27" t="str">
        <f t="shared" ca="1" si="468"/>
        <v>-</v>
      </c>
      <c r="AP243" s="27" t="str">
        <f t="shared" ca="1" si="468"/>
        <v>-</v>
      </c>
      <c r="AQ243" s="27" t="str">
        <f t="shared" ca="1" si="468"/>
        <v>-</v>
      </c>
      <c r="AR243" s="27" t="str">
        <f t="shared" ca="1" si="468"/>
        <v>-</v>
      </c>
      <c r="AS243" s="27" t="str">
        <f t="shared" ca="1" si="468"/>
        <v>-</v>
      </c>
      <c r="AT243" s="27" t="str">
        <f t="shared" ca="1" si="468"/>
        <v>-</v>
      </c>
      <c r="AU243" s="27" t="str">
        <f t="shared" ca="1" si="468"/>
        <v>-</v>
      </c>
      <c r="AV243" s="27" t="str">
        <f t="shared" ca="1" si="468"/>
        <v>-</v>
      </c>
      <c r="AW243" s="27" t="str">
        <f t="shared" ca="1" si="468"/>
        <v>-</v>
      </c>
      <c r="AX243" s="27">
        <f t="shared" ca="1" si="459"/>
        <v>1</v>
      </c>
      <c r="AY243" s="27">
        <f t="shared" ca="1" si="459"/>
        <v>1</v>
      </c>
      <c r="AZ243" s="27">
        <f t="shared" ca="1" si="459"/>
        <v>0</v>
      </c>
      <c r="BA243" s="27">
        <f t="shared" ca="1" si="469"/>
        <v>1</v>
      </c>
      <c r="BB243" s="27">
        <f t="shared" ca="1" si="469"/>
        <v>-1</v>
      </c>
      <c r="BC243" s="27" t="str">
        <f t="shared" ca="1" si="469"/>
        <v>-</v>
      </c>
      <c r="BD243" s="27" t="str">
        <f t="shared" ca="1" si="469"/>
        <v>-</v>
      </c>
      <c r="BE243" s="27" t="str">
        <f t="shared" ca="1" si="469"/>
        <v>-</v>
      </c>
      <c r="BF243" s="27" t="str">
        <f t="shared" ca="1" si="469"/>
        <v>-</v>
      </c>
      <c r="BG243" s="27" t="str">
        <f t="shared" ca="1" si="469"/>
        <v>-</v>
      </c>
      <c r="BH243" s="27">
        <f t="shared" ca="1" si="448"/>
        <v>0.3</v>
      </c>
      <c r="BI243" s="27">
        <f t="shared" ca="1" si="475"/>
        <v>0.7</v>
      </c>
      <c r="BJ243" s="27">
        <f t="shared" ca="1" si="475"/>
        <v>-0.2</v>
      </c>
      <c r="BK243" s="27">
        <f t="shared" ca="1" si="475"/>
        <v>1.4</v>
      </c>
      <c r="BL243" s="27" t="str">
        <f t="shared" ca="1" si="475"/>
        <v>-</v>
      </c>
      <c r="BM243" s="27" t="str">
        <f t="shared" ca="1" si="475"/>
        <v>-</v>
      </c>
      <c r="BN243" s="27">
        <f t="shared" ca="1" si="476"/>
        <v>0</v>
      </c>
      <c r="BO243" s="27">
        <f t="shared" ca="1" si="476"/>
        <v>0</v>
      </c>
      <c r="BP243" s="27">
        <f t="shared" ca="1" si="476"/>
        <v>0</v>
      </c>
      <c r="BQ243" s="27">
        <f t="shared" ca="1" si="476"/>
        <v>0</v>
      </c>
      <c r="BR243" s="27" t="str">
        <f t="shared" ca="1" si="476"/>
        <v>-</v>
      </c>
      <c r="BS243" s="27" t="str">
        <f t="shared" ca="1" si="476"/>
        <v>-</v>
      </c>
      <c r="BT243" s="27" t="str">
        <f t="shared" ca="1" si="476"/>
        <v>-</v>
      </c>
      <c r="BU243" s="27" t="str">
        <f t="shared" ca="1" si="476"/>
        <v>-</v>
      </c>
      <c r="BV243" s="27" t="str">
        <f t="shared" ca="1" si="476"/>
        <v>-</v>
      </c>
      <c r="BW243" s="27" t="str">
        <f t="shared" ca="1" si="477"/>
        <v>-</v>
      </c>
      <c r="BX243" s="27" t="str">
        <f t="shared" ca="1" si="477"/>
        <v>-</v>
      </c>
      <c r="BY243" s="27" t="str">
        <f t="shared" ca="1" si="477"/>
        <v>-</v>
      </c>
      <c r="BZ243" s="27" t="str">
        <f t="shared" ca="1" si="477"/>
        <v>-</v>
      </c>
      <c r="CA243" s="27">
        <f t="shared" ca="1" si="477"/>
        <v>2</v>
      </c>
      <c r="CB243" s="27" t="str">
        <f t="shared" ca="1" si="477"/>
        <v>-</v>
      </c>
      <c r="CC243" s="27" t="str">
        <f t="shared" ca="1" si="477"/>
        <v>-</v>
      </c>
      <c r="CD243" s="27" t="str">
        <f t="shared" ca="1" si="477"/>
        <v>-</v>
      </c>
      <c r="CE243" s="27" t="str">
        <f t="shared" ca="1" si="477"/>
        <v>-</v>
      </c>
      <c r="CF243" s="27" t="str">
        <f t="shared" ca="1" si="477"/>
        <v>-</v>
      </c>
      <c r="CG243" s="27" t="str">
        <f t="shared" ca="1" si="477"/>
        <v>-</v>
      </c>
      <c r="CH243" s="27">
        <f t="shared" ca="1" si="477"/>
        <v>0</v>
      </c>
      <c r="CI243" s="27" t="str">
        <f t="shared" ca="1" si="478"/>
        <v>-</v>
      </c>
      <c r="CJ243" s="27">
        <f t="shared" ca="1" si="478"/>
        <v>1</v>
      </c>
      <c r="CK243" s="27">
        <f t="shared" ca="1" si="478"/>
        <v>0</v>
      </c>
      <c r="CL243" s="27">
        <f t="shared" ca="1" si="478"/>
        <v>1</v>
      </c>
      <c r="CM243" s="27">
        <f t="shared" ca="1" si="478"/>
        <v>1</v>
      </c>
      <c r="CN243" s="27">
        <f t="shared" ca="1" si="478"/>
        <v>1</v>
      </c>
      <c r="CO243" s="27">
        <f t="shared" ca="1" si="478"/>
        <v>0</v>
      </c>
      <c r="CP243" s="27">
        <f t="shared" ca="1" si="478"/>
        <v>0</v>
      </c>
      <c r="CQ243" s="27">
        <f t="shared" ca="1" si="478"/>
        <v>0</v>
      </c>
      <c r="CR243" s="26">
        <f>CR$13+0.1</f>
        <v>6.0000000000000005E-2</v>
      </c>
      <c r="CS243" s="27">
        <f t="shared" ca="1" si="466"/>
        <v>0.96</v>
      </c>
      <c r="CT243" s="27">
        <f t="shared" ca="1" si="480"/>
        <v>1.8</v>
      </c>
      <c r="CU243" s="27">
        <f t="shared" ca="1" si="444"/>
        <v>0.64</v>
      </c>
      <c r="CV243" s="27">
        <f t="shared" ca="1" si="464"/>
        <v>0.21</v>
      </c>
      <c r="CW243" s="27">
        <f t="shared" ca="1" si="479"/>
        <v>0.19</v>
      </c>
      <c r="CX243" s="27">
        <f t="shared" ca="1" si="465"/>
        <v>0</v>
      </c>
      <c r="CY243" s="27">
        <f t="shared" ca="1" si="465"/>
        <v>1</v>
      </c>
      <c r="CZ243" s="27">
        <f t="shared" ca="1" si="465"/>
        <v>0</v>
      </c>
      <c r="DA243" s="27">
        <f t="shared" ca="1" si="465"/>
        <v>0</v>
      </c>
      <c r="DB243" s="27">
        <f t="shared" ca="1" si="465"/>
        <v>0</v>
      </c>
      <c r="DC243" s="27">
        <f t="shared" ca="1" si="470"/>
        <v>0</v>
      </c>
      <c r="DD243" s="27">
        <f t="shared" ca="1" si="470"/>
        <v>0</v>
      </c>
      <c r="DE243" s="27">
        <f t="shared" ca="1" si="470"/>
        <v>0</v>
      </c>
      <c r="DF243" s="27">
        <f t="shared" ca="1" si="470"/>
        <v>0</v>
      </c>
      <c r="DG243" s="27" t="str">
        <f t="shared" ca="1" si="470"/>
        <v>-</v>
      </c>
      <c r="DH243" s="27" t="str">
        <f t="shared" ca="1" si="470"/>
        <v>-</v>
      </c>
      <c r="DI243" s="27" t="str">
        <f t="shared" ca="1" si="470"/>
        <v>-</v>
      </c>
      <c r="DJ243" s="27" t="str">
        <f t="shared" ca="1" si="470"/>
        <v>-</v>
      </c>
      <c r="DK243" s="27" t="str">
        <f t="shared" ca="1" si="470"/>
        <v>-</v>
      </c>
      <c r="DL243" s="27" t="str">
        <f t="shared" ca="1" si="470"/>
        <v>-</v>
      </c>
      <c r="DM243" s="27" t="b">
        <f t="shared" ca="1" si="471"/>
        <v>0</v>
      </c>
      <c r="DN243" s="27" t="b">
        <f t="shared" ca="1" si="471"/>
        <v>0</v>
      </c>
      <c r="DO243" s="27" t="b">
        <f t="shared" ca="1" si="471"/>
        <v>1</v>
      </c>
      <c r="DP243" s="27">
        <f t="shared" ca="1" si="471"/>
        <v>0</v>
      </c>
      <c r="DQ243" s="27" t="str">
        <f t="shared" ca="1" si="471"/>
        <v>-</v>
      </c>
      <c r="DR243" s="27" t="b">
        <f t="shared" ca="1" si="471"/>
        <v>1</v>
      </c>
      <c r="DS243" s="27" t="str">
        <f t="shared" ca="1" si="471"/>
        <v>-</v>
      </c>
      <c r="DT243" s="27" t="str">
        <f t="shared" ca="1" si="471"/>
        <v>-</v>
      </c>
      <c r="DU243" s="27" t="str">
        <f t="shared" ca="1" si="471"/>
        <v>-</v>
      </c>
      <c r="DV243" s="27" t="b">
        <f t="shared" ca="1" si="472"/>
        <v>1</v>
      </c>
      <c r="DW243" s="27" t="str">
        <f t="shared" ca="1" si="472"/>
        <v>-</v>
      </c>
      <c r="DX243" s="27">
        <f t="shared" ca="1" si="472"/>
        <v>0</v>
      </c>
      <c r="DY243" s="27">
        <f t="shared" ca="1" si="472"/>
        <v>1</v>
      </c>
      <c r="DZ243" s="27">
        <f t="shared" ca="1" si="472"/>
        <v>0.5</v>
      </c>
      <c r="EA243" s="27">
        <f t="shared" ca="1" si="472"/>
        <v>500</v>
      </c>
      <c r="EB243" s="27">
        <f t="shared" ca="1" si="472"/>
        <v>500</v>
      </c>
      <c r="EC243" s="27">
        <f t="shared" ca="1" si="472"/>
        <v>1</v>
      </c>
      <c r="ED243" s="27">
        <f t="shared" ca="1" si="472"/>
        <v>0</v>
      </c>
      <c r="EE243" s="27">
        <f t="shared" ca="1" si="472"/>
        <v>1</v>
      </c>
      <c r="EF243" s="27">
        <f t="shared" ca="1" si="472"/>
        <v>1</v>
      </c>
      <c r="EG243" s="27">
        <f t="shared" ca="1" si="473"/>
        <v>0</v>
      </c>
      <c r="EH243" s="27" t="str">
        <f t="shared" ca="1" si="473"/>
        <v>-</v>
      </c>
      <c r="EI243" s="27" t="str">
        <f t="shared" ca="1" si="473"/>
        <v>-</v>
      </c>
      <c r="EJ243" s="27" t="str">
        <f t="shared" ca="1" si="473"/>
        <v>-</v>
      </c>
      <c r="EK243" s="27" t="str">
        <f t="shared" ca="1" si="473"/>
        <v>-</v>
      </c>
      <c r="EL243" s="27">
        <f t="shared" ca="1" si="473"/>
        <v>1</v>
      </c>
      <c r="EM243" s="27">
        <f t="shared" ca="1" si="473"/>
        <v>1</v>
      </c>
      <c r="EN243" s="27">
        <f t="shared" ca="1" si="473"/>
        <v>1</v>
      </c>
      <c r="EO243" s="27">
        <f t="shared" ca="1" si="473"/>
        <v>0</v>
      </c>
      <c r="EP243" s="27" t="str">
        <f t="shared" ca="1" si="473"/>
        <v>-</v>
      </c>
      <c r="EQ243" s="27" t="str">
        <f t="shared" ca="1" si="473"/>
        <v>-</v>
      </c>
      <c r="ER243" s="27">
        <f t="shared" ca="1" si="473"/>
        <v>0</v>
      </c>
      <c r="ES243" s="27">
        <f t="shared" ca="1" si="473"/>
        <v>0</v>
      </c>
      <c r="ET243" s="34">
        <v>0</v>
      </c>
    </row>
    <row r="244" spans="1:150" outlineLevel="3">
      <c r="A244" s="31">
        <f t="shared" si="376"/>
        <v>239</v>
      </c>
      <c r="B244" s="37">
        <f t="shared" ca="1" si="450"/>
        <v>182</v>
      </c>
      <c r="C244">
        <f t="shared" ca="1" si="446"/>
        <v>31</v>
      </c>
      <c r="D244" t="b">
        <v>1</v>
      </c>
      <c r="E244" t="b">
        <v>0</v>
      </c>
      <c r="F244" t="b">
        <v>1</v>
      </c>
      <c r="H244" s="38" t="str">
        <f ca="1">TEXT(IFERROR(VALUE(LEFT(OFFSET(H244,-1,0),3)),0)+1,"000")&amp;" sfw"&amp;TEXT($CS244,"0.00")&amp;"_sfd"&amp;TEXT($CT244,"+0.00;-0.00;00000;@")&amp;"_conc"&amp;TEXT($CU244,"+0.00;-0.00;00000;----")&amp;"_prlf"&amp;TEXT($CV244,"+0.00;-0.00;00000;----")&amp;"_erb"&amp;TEXT($CR244,"+0.00;-0.00;00000;@")&amp;IF($CA244&lt;3,"_M-M","_Mat")&amp;IF($CF244=TRUE,"&amp;BBT","")&amp;IF($DX244&lt;&gt;0,"-mate EL","")&amp;IF($DM244," Aut","")&amp;IF($DN244," Win","")&amp;IF($DO244," Spr","")&amp;" Scan "&amp;$DP244&amp;" (F"&amp;3+IFERROR(1*$AP244,0)&amp;3+IFERROR(1*$AS244,0)&amp;"N"&amp;$AX244&amp;$AY244&amp;")"</f>
        <v>057 sfw0.96_sfd+1.80_conc+0.64_prlf+0.21_erb+0.16_M-M Spr Scan 0 (F33N11)</v>
      </c>
      <c r="I244" s="13" t="str">
        <f ca="1">IF(MATCH(H244,H$5:H244,0)=(COUNTA(H$5:H244)),"-","Dup")</f>
        <v>-</v>
      </c>
      <c r="J244" s="27" t="str">
        <f t="shared" ca="1" si="377"/>
        <v>-</v>
      </c>
      <c r="K244" s="27" t="str">
        <f t="shared" ca="1" si="377"/>
        <v>-</v>
      </c>
      <c r="L244" s="27" t="str">
        <f t="shared" ca="1" si="474"/>
        <v>-</v>
      </c>
      <c r="M244" s="27" t="str">
        <f t="shared" ca="1" si="474"/>
        <v>-</v>
      </c>
      <c r="N244" s="27" t="str">
        <f t="shared" ca="1" si="474"/>
        <v>-</v>
      </c>
      <c r="O244" s="27" t="b">
        <f t="shared" ca="1" si="474"/>
        <v>1</v>
      </c>
      <c r="P244" s="27" t="b">
        <f t="shared" ca="1" si="474"/>
        <v>1</v>
      </c>
      <c r="Q244" s="27">
        <f t="shared" ca="1" si="467"/>
        <v>0</v>
      </c>
      <c r="R244" s="27">
        <f t="shared" ca="1" si="467"/>
        <v>0</v>
      </c>
      <c r="S244" s="27" t="str">
        <f t="shared" ca="1" si="467"/>
        <v>-</v>
      </c>
      <c r="T244" s="27" t="str">
        <f t="shared" ca="1" si="467"/>
        <v>-</v>
      </c>
      <c r="U244" s="27" t="str">
        <f t="shared" ca="1" si="467"/>
        <v>-</v>
      </c>
      <c r="V244" s="27">
        <f t="shared" ca="1" si="467"/>
        <v>1</v>
      </c>
      <c r="W244" s="27">
        <f t="shared" ca="1" si="467"/>
        <v>1</v>
      </c>
      <c r="X244" s="27" t="str">
        <f t="shared" ca="1" si="467"/>
        <v>-</v>
      </c>
      <c r="Y244" s="27" t="str">
        <f t="shared" ca="1" si="467"/>
        <v>-</v>
      </c>
      <c r="Z244" s="27" t="str">
        <f t="shared" ca="1" si="467"/>
        <v>-</v>
      </c>
      <c r="AA244" s="27" t="str">
        <f t="shared" ca="1" si="467"/>
        <v>-</v>
      </c>
      <c r="AB244" s="27" t="str">
        <f t="shared" ca="1" si="467"/>
        <v>-</v>
      </c>
      <c r="AC244" s="27">
        <f t="shared" ca="1" si="467"/>
        <v>1</v>
      </c>
      <c r="AD244" s="27" t="str">
        <f t="shared" ca="1" si="467"/>
        <v>-</v>
      </c>
      <c r="AE244" s="27" t="str">
        <f t="shared" ca="1" si="447"/>
        <v>-</v>
      </c>
      <c r="AF244" s="27" t="str">
        <f t="shared" ca="1" si="449"/>
        <v>-</v>
      </c>
      <c r="AG244" s="27" t="str">
        <f t="shared" ca="1" si="468"/>
        <v>-</v>
      </c>
      <c r="AH244" s="27" t="str">
        <f t="shared" ca="1" si="468"/>
        <v>-</v>
      </c>
      <c r="AI244" s="27" t="str">
        <f t="shared" ca="1" si="468"/>
        <v>-</v>
      </c>
      <c r="AJ244" s="27" t="str">
        <f t="shared" ca="1" si="468"/>
        <v>-</v>
      </c>
      <c r="AK244" s="27" t="str">
        <f t="shared" ca="1" si="468"/>
        <v>-</v>
      </c>
      <c r="AL244" s="27" t="str">
        <f t="shared" ca="1" si="468"/>
        <v>-</v>
      </c>
      <c r="AM244" s="27" t="str">
        <f t="shared" ca="1" si="468"/>
        <v>-</v>
      </c>
      <c r="AN244" s="27" t="str">
        <f t="shared" ca="1" si="468"/>
        <v>-</v>
      </c>
      <c r="AO244" s="27" t="str">
        <f t="shared" ca="1" si="468"/>
        <v>-</v>
      </c>
      <c r="AP244" s="27" t="str">
        <f t="shared" ca="1" si="468"/>
        <v>-</v>
      </c>
      <c r="AQ244" s="27" t="str">
        <f t="shared" ca="1" si="468"/>
        <v>-</v>
      </c>
      <c r="AR244" s="27" t="str">
        <f t="shared" ca="1" si="468"/>
        <v>-</v>
      </c>
      <c r="AS244" s="27" t="str">
        <f t="shared" ca="1" si="468"/>
        <v>-</v>
      </c>
      <c r="AT244" s="27" t="str">
        <f t="shared" ca="1" si="468"/>
        <v>-</v>
      </c>
      <c r="AU244" s="27" t="str">
        <f t="shared" ca="1" si="468"/>
        <v>-</v>
      </c>
      <c r="AV244" s="27" t="str">
        <f t="shared" ca="1" si="468"/>
        <v>-</v>
      </c>
      <c r="AW244" s="27" t="str">
        <f t="shared" ca="1" si="468"/>
        <v>-</v>
      </c>
      <c r="AX244" s="27">
        <f t="shared" ca="1" si="459"/>
        <v>1</v>
      </c>
      <c r="AY244" s="27">
        <f t="shared" ca="1" si="459"/>
        <v>1</v>
      </c>
      <c r="AZ244" s="27">
        <f t="shared" ca="1" si="459"/>
        <v>0</v>
      </c>
      <c r="BA244" s="27">
        <f t="shared" ca="1" si="469"/>
        <v>1</v>
      </c>
      <c r="BB244" s="27">
        <f t="shared" ca="1" si="469"/>
        <v>-1</v>
      </c>
      <c r="BC244" s="27" t="str">
        <f t="shared" ca="1" si="469"/>
        <v>-</v>
      </c>
      <c r="BD244" s="27" t="str">
        <f t="shared" ca="1" si="469"/>
        <v>-</v>
      </c>
      <c r="BE244" s="27" t="str">
        <f t="shared" ca="1" si="469"/>
        <v>-</v>
      </c>
      <c r="BF244" s="27" t="str">
        <f t="shared" ca="1" si="469"/>
        <v>-</v>
      </c>
      <c r="BG244" s="27" t="str">
        <f t="shared" ca="1" si="469"/>
        <v>-</v>
      </c>
      <c r="BH244" s="27">
        <f t="shared" ca="1" si="448"/>
        <v>0.3</v>
      </c>
      <c r="BI244" s="27">
        <f t="shared" ca="1" si="475"/>
        <v>0.7</v>
      </c>
      <c r="BJ244" s="27">
        <f t="shared" ca="1" si="475"/>
        <v>-0.2</v>
      </c>
      <c r="BK244" s="27">
        <f t="shared" ca="1" si="475"/>
        <v>1.4</v>
      </c>
      <c r="BL244" s="27" t="str">
        <f t="shared" ca="1" si="475"/>
        <v>-</v>
      </c>
      <c r="BM244" s="27" t="str">
        <f t="shared" ca="1" si="475"/>
        <v>-</v>
      </c>
      <c r="BN244" s="27">
        <f t="shared" ca="1" si="476"/>
        <v>0</v>
      </c>
      <c r="BO244" s="27">
        <f t="shared" ca="1" si="476"/>
        <v>0</v>
      </c>
      <c r="BP244" s="27">
        <f t="shared" ca="1" si="476"/>
        <v>0</v>
      </c>
      <c r="BQ244" s="27">
        <f t="shared" ca="1" si="476"/>
        <v>0</v>
      </c>
      <c r="BR244" s="27" t="str">
        <f t="shared" ca="1" si="476"/>
        <v>-</v>
      </c>
      <c r="BS244" s="27" t="str">
        <f t="shared" ca="1" si="476"/>
        <v>-</v>
      </c>
      <c r="BT244" s="27" t="str">
        <f t="shared" ca="1" si="476"/>
        <v>-</v>
      </c>
      <c r="BU244" s="27" t="str">
        <f t="shared" ca="1" si="476"/>
        <v>-</v>
      </c>
      <c r="BV244" s="27" t="str">
        <f t="shared" ca="1" si="476"/>
        <v>-</v>
      </c>
      <c r="BW244" s="27" t="str">
        <f t="shared" ca="1" si="477"/>
        <v>-</v>
      </c>
      <c r="BX244" s="27" t="str">
        <f t="shared" ca="1" si="477"/>
        <v>-</v>
      </c>
      <c r="BY244" s="27" t="str">
        <f t="shared" ca="1" si="477"/>
        <v>-</v>
      </c>
      <c r="BZ244" s="27" t="str">
        <f t="shared" ca="1" si="477"/>
        <v>-</v>
      </c>
      <c r="CA244" s="27">
        <f t="shared" ca="1" si="477"/>
        <v>2</v>
      </c>
      <c r="CB244" s="27" t="str">
        <f t="shared" ca="1" si="477"/>
        <v>-</v>
      </c>
      <c r="CC244" s="27" t="str">
        <f t="shared" ca="1" si="477"/>
        <v>-</v>
      </c>
      <c r="CD244" s="27" t="str">
        <f t="shared" ca="1" si="477"/>
        <v>-</v>
      </c>
      <c r="CE244" s="27" t="str">
        <f t="shared" ca="1" si="477"/>
        <v>-</v>
      </c>
      <c r="CF244" s="27" t="str">
        <f t="shared" ca="1" si="477"/>
        <v>-</v>
      </c>
      <c r="CG244" s="27" t="str">
        <f t="shared" ca="1" si="477"/>
        <v>-</v>
      </c>
      <c r="CH244" s="27">
        <f t="shared" ca="1" si="477"/>
        <v>0</v>
      </c>
      <c r="CI244" s="27" t="str">
        <f t="shared" ca="1" si="478"/>
        <v>-</v>
      </c>
      <c r="CJ244" s="27">
        <f t="shared" ca="1" si="478"/>
        <v>1</v>
      </c>
      <c r="CK244" s="27">
        <f t="shared" ca="1" si="478"/>
        <v>0</v>
      </c>
      <c r="CL244" s="27">
        <f t="shared" ca="1" si="478"/>
        <v>1</v>
      </c>
      <c r="CM244" s="27">
        <f t="shared" ca="1" si="478"/>
        <v>1</v>
      </c>
      <c r="CN244" s="27">
        <f t="shared" ca="1" si="478"/>
        <v>1</v>
      </c>
      <c r="CO244" s="27">
        <f t="shared" ca="1" si="478"/>
        <v>0</v>
      </c>
      <c r="CP244" s="27">
        <f t="shared" ca="1" si="478"/>
        <v>0</v>
      </c>
      <c r="CQ244" s="27">
        <f t="shared" ca="1" si="478"/>
        <v>0</v>
      </c>
      <c r="CR244" s="26">
        <f>CR$13+0.2</f>
        <v>0.16</v>
      </c>
      <c r="CS244" s="27">
        <f t="shared" ca="1" si="466"/>
        <v>0.96</v>
      </c>
      <c r="CT244" s="27">
        <f t="shared" ca="1" si="480"/>
        <v>1.8</v>
      </c>
      <c r="CU244" s="27">
        <f t="shared" ca="1" si="444"/>
        <v>0.64</v>
      </c>
      <c r="CV244" s="27">
        <f t="shared" ca="1" si="464"/>
        <v>0.21</v>
      </c>
      <c r="CW244" s="27">
        <f t="shared" ca="1" si="479"/>
        <v>0.19</v>
      </c>
      <c r="CX244" s="27">
        <f t="shared" ca="1" si="465"/>
        <v>0</v>
      </c>
      <c r="CY244" s="27">
        <f t="shared" ca="1" si="465"/>
        <v>1</v>
      </c>
      <c r="CZ244" s="27">
        <f t="shared" ca="1" si="465"/>
        <v>0</v>
      </c>
      <c r="DA244" s="27">
        <f t="shared" ca="1" si="465"/>
        <v>0</v>
      </c>
      <c r="DB244" s="27">
        <f t="shared" ca="1" si="465"/>
        <v>0</v>
      </c>
      <c r="DC244" s="27">
        <f t="shared" ca="1" si="470"/>
        <v>0</v>
      </c>
      <c r="DD244" s="27">
        <f t="shared" ca="1" si="470"/>
        <v>0</v>
      </c>
      <c r="DE244" s="27">
        <f t="shared" ca="1" si="470"/>
        <v>0</v>
      </c>
      <c r="DF244" s="27">
        <f t="shared" ca="1" si="470"/>
        <v>0</v>
      </c>
      <c r="DG244" s="27" t="str">
        <f t="shared" ca="1" si="470"/>
        <v>-</v>
      </c>
      <c r="DH244" s="27" t="str">
        <f t="shared" ca="1" si="470"/>
        <v>-</v>
      </c>
      <c r="DI244" s="27" t="str">
        <f t="shared" ca="1" si="470"/>
        <v>-</v>
      </c>
      <c r="DJ244" s="27" t="str">
        <f t="shared" ca="1" si="470"/>
        <v>-</v>
      </c>
      <c r="DK244" s="27" t="str">
        <f t="shared" ca="1" si="470"/>
        <v>-</v>
      </c>
      <c r="DL244" s="27" t="str">
        <f t="shared" ca="1" si="470"/>
        <v>-</v>
      </c>
      <c r="DM244" s="27" t="b">
        <f t="shared" ca="1" si="471"/>
        <v>0</v>
      </c>
      <c r="DN244" s="27" t="b">
        <f t="shared" ca="1" si="471"/>
        <v>0</v>
      </c>
      <c r="DO244" s="27" t="b">
        <f t="shared" ca="1" si="471"/>
        <v>1</v>
      </c>
      <c r="DP244" s="27">
        <f t="shared" ca="1" si="471"/>
        <v>0</v>
      </c>
      <c r="DQ244" s="27" t="str">
        <f t="shared" ca="1" si="471"/>
        <v>-</v>
      </c>
      <c r="DR244" s="27" t="b">
        <f t="shared" ca="1" si="471"/>
        <v>1</v>
      </c>
      <c r="DS244" s="27" t="str">
        <f t="shared" ca="1" si="471"/>
        <v>-</v>
      </c>
      <c r="DT244" s="27" t="str">
        <f t="shared" ca="1" si="471"/>
        <v>-</v>
      </c>
      <c r="DU244" s="27" t="str">
        <f t="shared" ca="1" si="471"/>
        <v>-</v>
      </c>
      <c r="DV244" s="27" t="b">
        <f t="shared" ca="1" si="472"/>
        <v>1</v>
      </c>
      <c r="DW244" s="27" t="str">
        <f t="shared" ca="1" si="472"/>
        <v>-</v>
      </c>
      <c r="DX244" s="27">
        <f t="shared" ca="1" si="472"/>
        <v>0</v>
      </c>
      <c r="DY244" s="27">
        <f t="shared" ca="1" si="472"/>
        <v>1</v>
      </c>
      <c r="DZ244" s="27">
        <f t="shared" ca="1" si="472"/>
        <v>0.5</v>
      </c>
      <c r="EA244" s="27">
        <f t="shared" ca="1" si="472"/>
        <v>500</v>
      </c>
      <c r="EB244" s="27">
        <f t="shared" ca="1" si="472"/>
        <v>500</v>
      </c>
      <c r="EC244" s="27">
        <f t="shared" ca="1" si="472"/>
        <v>1</v>
      </c>
      <c r="ED244" s="27">
        <f t="shared" ca="1" si="472"/>
        <v>0</v>
      </c>
      <c r="EE244" s="27">
        <f t="shared" ca="1" si="472"/>
        <v>1</v>
      </c>
      <c r="EF244" s="27">
        <f t="shared" ca="1" si="472"/>
        <v>1</v>
      </c>
      <c r="EG244" s="27">
        <f t="shared" ca="1" si="473"/>
        <v>0</v>
      </c>
      <c r="EH244" s="27" t="str">
        <f t="shared" ca="1" si="473"/>
        <v>-</v>
      </c>
      <c r="EI244" s="27" t="str">
        <f t="shared" ca="1" si="473"/>
        <v>-</v>
      </c>
      <c r="EJ244" s="27" t="str">
        <f t="shared" ca="1" si="473"/>
        <v>-</v>
      </c>
      <c r="EK244" s="27" t="str">
        <f t="shared" ca="1" si="473"/>
        <v>-</v>
      </c>
      <c r="EL244" s="27">
        <f t="shared" ca="1" si="473"/>
        <v>1</v>
      </c>
      <c r="EM244" s="27">
        <f t="shared" ca="1" si="473"/>
        <v>1</v>
      </c>
      <c r="EN244" s="27">
        <f t="shared" ca="1" si="473"/>
        <v>1</v>
      </c>
      <c r="EO244" s="27">
        <f t="shared" ca="1" si="473"/>
        <v>0</v>
      </c>
      <c r="EP244" s="27" t="str">
        <f t="shared" ca="1" si="473"/>
        <v>-</v>
      </c>
      <c r="EQ244" s="27" t="str">
        <f t="shared" ca="1" si="473"/>
        <v>-</v>
      </c>
      <c r="ER244" s="27">
        <f t="shared" ca="1" si="473"/>
        <v>0</v>
      </c>
      <c r="ES244" s="27">
        <f t="shared" ca="1" si="473"/>
        <v>0</v>
      </c>
      <c r="ET244" s="34">
        <v>0</v>
      </c>
    </row>
    <row r="245" spans="1:150" outlineLevel="3">
      <c r="A245" s="31">
        <f t="shared" si="376"/>
        <v>240</v>
      </c>
      <c r="B245" s="37">
        <f t="shared" ca="1" si="450"/>
        <v>182</v>
      </c>
      <c r="C245">
        <f t="shared" ca="1" si="446"/>
        <v>31</v>
      </c>
      <c r="D245" t="b">
        <v>1</v>
      </c>
      <c r="E245" t="b">
        <v>0</v>
      </c>
      <c r="F245" t="b">
        <v>1</v>
      </c>
      <c r="H245" s="38" t="str">
        <f ca="1">TEXT(IFERROR(VALUE(LEFT(OFFSET(H245,-1,0),3)),0)+1,"000")&amp;" sfw"&amp;TEXT($CS245,"0.00")&amp;"_sfd"&amp;TEXT($CT245,"+0.00;-0.00;00000;@")&amp;"_conc"&amp;TEXT($CU245,"+0.00;-0.00;00000;----")&amp;"_prlf"&amp;TEXT($CV245,"+0.00;-0.00;00000;----")&amp;"_erb"&amp;TEXT($CR245,"+0.00;-0.00;00000;@")&amp;IF($CA245&lt;3,"_M-M","_Mat")&amp;IF($CF245=TRUE,"&amp;BBT","")&amp;IF($DX245&lt;&gt;0,"-mate EL","")&amp;IF($DM245," Aut","")&amp;IF($DN245," Win","")&amp;IF($DO245," Spr","")&amp;" Scan "&amp;$DP245&amp;" (F"&amp;3+IFERROR(1*$AP245,0)&amp;3+IFERROR(1*$AS245,0)&amp;"N"&amp;$AX245&amp;$AY245&amp;")"</f>
        <v>058 sfw0.96_sfd+1.80_conc+0.64_prlf+0.21_erb+0.26_M-M Spr Scan 0 (F33N11)</v>
      </c>
      <c r="I245" s="13" t="str">
        <f ca="1">IF(MATCH(H245,H$5:H245,0)=(COUNTA(H$5:H245)),"-","Dup")</f>
        <v>-</v>
      </c>
      <c r="J245" s="27" t="str">
        <f t="shared" ca="1" si="377"/>
        <v>-</v>
      </c>
      <c r="K245" s="27" t="str">
        <f t="shared" ca="1" si="377"/>
        <v>-</v>
      </c>
      <c r="L245" s="27" t="str">
        <f t="shared" ca="1" si="474"/>
        <v>-</v>
      </c>
      <c r="M245" s="27" t="str">
        <f t="shared" ca="1" si="474"/>
        <v>-</v>
      </c>
      <c r="N245" s="27" t="str">
        <f t="shared" ca="1" si="474"/>
        <v>-</v>
      </c>
      <c r="O245" s="27" t="b">
        <f t="shared" ca="1" si="474"/>
        <v>1</v>
      </c>
      <c r="P245" s="27" t="b">
        <f t="shared" ca="1" si="474"/>
        <v>1</v>
      </c>
      <c r="Q245" s="27">
        <f t="shared" ca="1" si="467"/>
        <v>0</v>
      </c>
      <c r="R245" s="27">
        <f t="shared" ca="1" si="467"/>
        <v>0</v>
      </c>
      <c r="S245" s="27" t="str">
        <f t="shared" ca="1" si="467"/>
        <v>-</v>
      </c>
      <c r="T245" s="27" t="str">
        <f t="shared" ca="1" si="467"/>
        <v>-</v>
      </c>
      <c r="U245" s="27" t="str">
        <f t="shared" ca="1" si="467"/>
        <v>-</v>
      </c>
      <c r="V245" s="27">
        <f t="shared" ca="1" si="467"/>
        <v>1</v>
      </c>
      <c r="W245" s="27">
        <f t="shared" ca="1" si="467"/>
        <v>1</v>
      </c>
      <c r="X245" s="27" t="str">
        <f t="shared" ca="1" si="467"/>
        <v>-</v>
      </c>
      <c r="Y245" s="27" t="str">
        <f t="shared" ca="1" si="467"/>
        <v>-</v>
      </c>
      <c r="Z245" s="27" t="str">
        <f t="shared" ca="1" si="467"/>
        <v>-</v>
      </c>
      <c r="AA245" s="27" t="str">
        <f t="shared" ca="1" si="467"/>
        <v>-</v>
      </c>
      <c r="AB245" s="27" t="str">
        <f t="shared" ca="1" si="467"/>
        <v>-</v>
      </c>
      <c r="AC245" s="27">
        <f t="shared" ca="1" si="467"/>
        <v>1</v>
      </c>
      <c r="AD245" s="27" t="str">
        <f t="shared" ca="1" si="467"/>
        <v>-</v>
      </c>
      <c r="AE245" s="27" t="str">
        <f t="shared" ca="1" si="447"/>
        <v>-</v>
      </c>
      <c r="AF245" s="27" t="str">
        <f t="shared" ca="1" si="449"/>
        <v>-</v>
      </c>
      <c r="AG245" s="27" t="str">
        <f t="shared" ca="1" si="468"/>
        <v>-</v>
      </c>
      <c r="AH245" s="27" t="str">
        <f t="shared" ca="1" si="468"/>
        <v>-</v>
      </c>
      <c r="AI245" s="27" t="str">
        <f t="shared" ca="1" si="468"/>
        <v>-</v>
      </c>
      <c r="AJ245" s="27" t="str">
        <f t="shared" ca="1" si="468"/>
        <v>-</v>
      </c>
      <c r="AK245" s="27" t="str">
        <f t="shared" ca="1" si="468"/>
        <v>-</v>
      </c>
      <c r="AL245" s="27" t="str">
        <f t="shared" ca="1" si="468"/>
        <v>-</v>
      </c>
      <c r="AM245" s="27" t="str">
        <f t="shared" ca="1" si="468"/>
        <v>-</v>
      </c>
      <c r="AN245" s="27" t="str">
        <f t="shared" ca="1" si="468"/>
        <v>-</v>
      </c>
      <c r="AO245" s="27" t="str">
        <f t="shared" ca="1" si="468"/>
        <v>-</v>
      </c>
      <c r="AP245" s="27" t="str">
        <f t="shared" ca="1" si="468"/>
        <v>-</v>
      </c>
      <c r="AQ245" s="27" t="str">
        <f t="shared" ca="1" si="468"/>
        <v>-</v>
      </c>
      <c r="AR245" s="27" t="str">
        <f t="shared" ca="1" si="468"/>
        <v>-</v>
      </c>
      <c r="AS245" s="27" t="str">
        <f t="shared" ca="1" si="468"/>
        <v>-</v>
      </c>
      <c r="AT245" s="27" t="str">
        <f t="shared" ca="1" si="468"/>
        <v>-</v>
      </c>
      <c r="AU245" s="27" t="str">
        <f t="shared" ca="1" si="468"/>
        <v>-</v>
      </c>
      <c r="AV245" s="27" t="str">
        <f t="shared" ca="1" si="468"/>
        <v>-</v>
      </c>
      <c r="AW245" s="27" t="str">
        <f t="shared" ca="1" si="468"/>
        <v>-</v>
      </c>
      <c r="AX245" s="27">
        <f t="shared" ca="1" si="459"/>
        <v>1</v>
      </c>
      <c r="AY245" s="27">
        <f t="shared" ca="1" si="459"/>
        <v>1</v>
      </c>
      <c r="AZ245" s="27">
        <f t="shared" ca="1" si="459"/>
        <v>0</v>
      </c>
      <c r="BA245" s="27">
        <f t="shared" ca="1" si="469"/>
        <v>1</v>
      </c>
      <c r="BB245" s="27">
        <f t="shared" ca="1" si="469"/>
        <v>-1</v>
      </c>
      <c r="BC245" s="27" t="str">
        <f t="shared" ca="1" si="469"/>
        <v>-</v>
      </c>
      <c r="BD245" s="27" t="str">
        <f t="shared" ca="1" si="469"/>
        <v>-</v>
      </c>
      <c r="BE245" s="27" t="str">
        <f t="shared" ca="1" si="469"/>
        <v>-</v>
      </c>
      <c r="BF245" s="27" t="str">
        <f t="shared" ca="1" si="469"/>
        <v>-</v>
      </c>
      <c r="BG245" s="27" t="str">
        <f t="shared" ca="1" si="469"/>
        <v>-</v>
      </c>
      <c r="BH245" s="27">
        <f t="shared" ca="1" si="448"/>
        <v>0.3</v>
      </c>
      <c r="BI245" s="27">
        <f t="shared" ca="1" si="475"/>
        <v>0.7</v>
      </c>
      <c r="BJ245" s="27">
        <f t="shared" ca="1" si="475"/>
        <v>-0.2</v>
      </c>
      <c r="BK245" s="27">
        <f t="shared" ca="1" si="475"/>
        <v>1.4</v>
      </c>
      <c r="BL245" s="27" t="str">
        <f t="shared" ca="1" si="475"/>
        <v>-</v>
      </c>
      <c r="BM245" s="27" t="str">
        <f t="shared" ca="1" si="475"/>
        <v>-</v>
      </c>
      <c r="BN245" s="27">
        <f t="shared" ca="1" si="476"/>
        <v>0</v>
      </c>
      <c r="BO245" s="27">
        <f t="shared" ca="1" si="476"/>
        <v>0</v>
      </c>
      <c r="BP245" s="27">
        <f t="shared" ca="1" si="476"/>
        <v>0</v>
      </c>
      <c r="BQ245" s="27">
        <f t="shared" ca="1" si="476"/>
        <v>0</v>
      </c>
      <c r="BR245" s="27" t="str">
        <f t="shared" ca="1" si="476"/>
        <v>-</v>
      </c>
      <c r="BS245" s="27" t="str">
        <f t="shared" ca="1" si="476"/>
        <v>-</v>
      </c>
      <c r="BT245" s="27" t="str">
        <f t="shared" ca="1" si="476"/>
        <v>-</v>
      </c>
      <c r="BU245" s="27" t="str">
        <f t="shared" ca="1" si="476"/>
        <v>-</v>
      </c>
      <c r="BV245" s="27" t="str">
        <f t="shared" ca="1" si="476"/>
        <v>-</v>
      </c>
      <c r="BW245" s="27" t="str">
        <f t="shared" ca="1" si="477"/>
        <v>-</v>
      </c>
      <c r="BX245" s="27" t="str">
        <f t="shared" ca="1" si="477"/>
        <v>-</v>
      </c>
      <c r="BY245" s="27" t="str">
        <f t="shared" ca="1" si="477"/>
        <v>-</v>
      </c>
      <c r="BZ245" s="27" t="str">
        <f t="shared" ca="1" si="477"/>
        <v>-</v>
      </c>
      <c r="CA245" s="27">
        <f t="shared" ca="1" si="477"/>
        <v>2</v>
      </c>
      <c r="CB245" s="27" t="str">
        <f t="shared" ca="1" si="477"/>
        <v>-</v>
      </c>
      <c r="CC245" s="27" t="str">
        <f t="shared" ca="1" si="477"/>
        <v>-</v>
      </c>
      <c r="CD245" s="27" t="str">
        <f t="shared" ca="1" si="477"/>
        <v>-</v>
      </c>
      <c r="CE245" s="27" t="str">
        <f t="shared" ca="1" si="477"/>
        <v>-</v>
      </c>
      <c r="CF245" s="27" t="str">
        <f t="shared" ca="1" si="477"/>
        <v>-</v>
      </c>
      <c r="CG245" s="27" t="str">
        <f t="shared" ca="1" si="477"/>
        <v>-</v>
      </c>
      <c r="CH245" s="27">
        <f t="shared" ca="1" si="477"/>
        <v>0</v>
      </c>
      <c r="CI245" s="27" t="str">
        <f t="shared" ca="1" si="478"/>
        <v>-</v>
      </c>
      <c r="CJ245" s="27">
        <f t="shared" ca="1" si="478"/>
        <v>1</v>
      </c>
      <c r="CK245" s="27">
        <f t="shared" ca="1" si="478"/>
        <v>0</v>
      </c>
      <c r="CL245" s="27">
        <f t="shared" ca="1" si="478"/>
        <v>1</v>
      </c>
      <c r="CM245" s="27">
        <f t="shared" ca="1" si="478"/>
        <v>1</v>
      </c>
      <c r="CN245" s="27">
        <f t="shared" ca="1" si="478"/>
        <v>1</v>
      </c>
      <c r="CO245" s="27">
        <f t="shared" ca="1" si="478"/>
        <v>0</v>
      </c>
      <c r="CP245" s="27">
        <f t="shared" ca="1" si="478"/>
        <v>0</v>
      </c>
      <c r="CQ245" s="27">
        <f t="shared" ca="1" si="478"/>
        <v>0</v>
      </c>
      <c r="CR245" s="26">
        <f>CR$13+0.3</f>
        <v>0.26</v>
      </c>
      <c r="CS245" s="27">
        <f t="shared" ca="1" si="466"/>
        <v>0.96</v>
      </c>
      <c r="CT245" s="27">
        <f t="shared" ca="1" si="480"/>
        <v>1.8</v>
      </c>
      <c r="CU245" s="27">
        <f t="shared" ca="1" si="444"/>
        <v>0.64</v>
      </c>
      <c r="CV245" s="27">
        <f t="shared" ca="1" si="464"/>
        <v>0.21</v>
      </c>
      <c r="CW245" s="27">
        <f t="shared" ca="1" si="479"/>
        <v>0.19</v>
      </c>
      <c r="CX245" s="27">
        <f t="shared" ca="1" si="465"/>
        <v>0</v>
      </c>
      <c r="CY245" s="27">
        <f t="shared" ca="1" si="465"/>
        <v>1</v>
      </c>
      <c r="CZ245" s="27">
        <f t="shared" ca="1" si="465"/>
        <v>0</v>
      </c>
      <c r="DA245" s="27">
        <f t="shared" ca="1" si="465"/>
        <v>0</v>
      </c>
      <c r="DB245" s="27">
        <f t="shared" ca="1" si="465"/>
        <v>0</v>
      </c>
      <c r="DC245" s="27">
        <f t="shared" ca="1" si="470"/>
        <v>0</v>
      </c>
      <c r="DD245" s="27">
        <f t="shared" ca="1" si="470"/>
        <v>0</v>
      </c>
      <c r="DE245" s="27">
        <f t="shared" ca="1" si="470"/>
        <v>0</v>
      </c>
      <c r="DF245" s="27">
        <f t="shared" ca="1" si="470"/>
        <v>0</v>
      </c>
      <c r="DG245" s="27" t="str">
        <f t="shared" ca="1" si="470"/>
        <v>-</v>
      </c>
      <c r="DH245" s="27" t="str">
        <f t="shared" ca="1" si="470"/>
        <v>-</v>
      </c>
      <c r="DI245" s="27" t="str">
        <f t="shared" ca="1" si="470"/>
        <v>-</v>
      </c>
      <c r="DJ245" s="27" t="str">
        <f t="shared" ca="1" si="470"/>
        <v>-</v>
      </c>
      <c r="DK245" s="27" t="str">
        <f t="shared" ca="1" si="470"/>
        <v>-</v>
      </c>
      <c r="DL245" s="27" t="str">
        <f t="shared" ca="1" si="470"/>
        <v>-</v>
      </c>
      <c r="DM245" s="27" t="b">
        <f t="shared" ca="1" si="471"/>
        <v>0</v>
      </c>
      <c r="DN245" s="27" t="b">
        <f t="shared" ca="1" si="471"/>
        <v>0</v>
      </c>
      <c r="DO245" s="27" t="b">
        <f t="shared" ca="1" si="471"/>
        <v>1</v>
      </c>
      <c r="DP245" s="27">
        <f t="shared" ca="1" si="471"/>
        <v>0</v>
      </c>
      <c r="DQ245" s="27" t="str">
        <f t="shared" ca="1" si="471"/>
        <v>-</v>
      </c>
      <c r="DR245" s="27" t="b">
        <f t="shared" ca="1" si="471"/>
        <v>1</v>
      </c>
      <c r="DS245" s="27" t="str">
        <f t="shared" ca="1" si="471"/>
        <v>-</v>
      </c>
      <c r="DT245" s="27" t="str">
        <f t="shared" ca="1" si="471"/>
        <v>-</v>
      </c>
      <c r="DU245" s="27" t="str">
        <f t="shared" ca="1" si="471"/>
        <v>-</v>
      </c>
      <c r="DV245" s="27" t="b">
        <f t="shared" ca="1" si="472"/>
        <v>1</v>
      </c>
      <c r="DW245" s="27" t="str">
        <f t="shared" ca="1" si="472"/>
        <v>-</v>
      </c>
      <c r="DX245" s="27">
        <f t="shared" ca="1" si="472"/>
        <v>0</v>
      </c>
      <c r="DY245" s="27">
        <f t="shared" ca="1" si="472"/>
        <v>1</v>
      </c>
      <c r="DZ245" s="27">
        <f t="shared" ca="1" si="472"/>
        <v>0.5</v>
      </c>
      <c r="EA245" s="27">
        <f t="shared" ca="1" si="472"/>
        <v>500</v>
      </c>
      <c r="EB245" s="27">
        <f t="shared" ca="1" si="472"/>
        <v>500</v>
      </c>
      <c r="EC245" s="27">
        <f t="shared" ca="1" si="472"/>
        <v>1</v>
      </c>
      <c r="ED245" s="27">
        <f t="shared" ca="1" si="472"/>
        <v>0</v>
      </c>
      <c r="EE245" s="27">
        <f t="shared" ca="1" si="472"/>
        <v>1</v>
      </c>
      <c r="EF245" s="27">
        <f t="shared" ca="1" si="472"/>
        <v>1</v>
      </c>
      <c r="EG245" s="27">
        <f t="shared" ca="1" si="473"/>
        <v>0</v>
      </c>
      <c r="EH245" s="27" t="str">
        <f t="shared" ca="1" si="473"/>
        <v>-</v>
      </c>
      <c r="EI245" s="27" t="str">
        <f t="shared" ca="1" si="473"/>
        <v>-</v>
      </c>
      <c r="EJ245" s="27" t="str">
        <f t="shared" ca="1" si="473"/>
        <v>-</v>
      </c>
      <c r="EK245" s="27" t="str">
        <f t="shared" ca="1" si="473"/>
        <v>-</v>
      </c>
      <c r="EL245" s="27">
        <f t="shared" ca="1" si="473"/>
        <v>1</v>
      </c>
      <c r="EM245" s="27">
        <f t="shared" ca="1" si="473"/>
        <v>1</v>
      </c>
      <c r="EN245" s="27">
        <f t="shared" ca="1" si="473"/>
        <v>1</v>
      </c>
      <c r="EO245" s="27">
        <f t="shared" ca="1" si="473"/>
        <v>0</v>
      </c>
      <c r="EP245" s="27" t="str">
        <f t="shared" ca="1" si="473"/>
        <v>-</v>
      </c>
      <c r="EQ245" s="27" t="str">
        <f t="shared" ca="1" si="473"/>
        <v>-</v>
      </c>
      <c r="ER245" s="27">
        <f t="shared" ca="1" si="473"/>
        <v>0</v>
      </c>
      <c r="ES245" s="27">
        <f t="shared" ca="1" si="473"/>
        <v>0</v>
      </c>
      <c r="ET245" s="34">
        <v>0</v>
      </c>
    </row>
    <row r="246" spans="1:150" outlineLevel="3">
      <c r="A246" s="31">
        <f t="shared" si="376"/>
        <v>241</v>
      </c>
      <c r="B246" s="37">
        <f t="shared" ca="1" si="450"/>
        <v>182</v>
      </c>
      <c r="C246">
        <f t="shared" ca="1" si="446"/>
        <v>31</v>
      </c>
      <c r="D246" t="b">
        <v>1</v>
      </c>
      <c r="E246" t="b">
        <v>0</v>
      </c>
      <c r="F246" t="b">
        <v>1</v>
      </c>
      <c r="H246" s="38" t="str">
        <f ca="1">TEXT(IFERROR(VALUE(LEFT(OFFSET(H246,-1,0),3)),0)+1,"000")&amp;" sfw"&amp;TEXT($CS246,"0.00")&amp;"_sfd"&amp;TEXT($CT246,"+0.00;-0.00;00000;@")&amp;"_conc"&amp;TEXT($CU246,"+0.00;-0.00;00000;----")&amp;"_prlf"&amp;TEXT($CV246,"+0.00;-0.00;00000;----")&amp;"_erb"&amp;TEXT($CR246,"+0.00;-0.00;00000;@")&amp;IF($CA246&lt;3,"_M-M","_Mat")&amp;IF($CF246=TRUE,"&amp;BBT","")&amp;IF($DX246&lt;&gt;0,"-mate EL","")&amp;IF($DM246," Aut","")&amp;IF($DN246," Win","")&amp;IF($DO246," Spr","")&amp;" Scan "&amp;$DP246&amp;" (F"&amp;3+IFERROR(1*$AP246,0)&amp;3+IFERROR(1*$AS246,0)&amp;"N"&amp;$AX246&amp;$AY246&amp;")"</f>
        <v>059 sfw0.96_sfd+1.80_conc+0.64_prlf+0.21_erb+0.36_M-M Spr Scan 0 (F33N11)</v>
      </c>
      <c r="I246" s="13" t="str">
        <f ca="1">IF(MATCH(H246,H$5:H246,0)=(COUNTA(H$5:H246)),"-","Dup")</f>
        <v>-</v>
      </c>
      <c r="J246" s="27" t="str">
        <f t="shared" ca="1" si="377"/>
        <v>-</v>
      </c>
      <c r="K246" s="27" t="str">
        <f t="shared" ca="1" si="377"/>
        <v>-</v>
      </c>
      <c r="L246" s="27" t="str">
        <f t="shared" ca="1" si="474"/>
        <v>-</v>
      </c>
      <c r="M246" s="27" t="str">
        <f t="shared" ca="1" si="474"/>
        <v>-</v>
      </c>
      <c r="N246" s="27" t="str">
        <f t="shared" ca="1" si="474"/>
        <v>-</v>
      </c>
      <c r="O246" s="27" t="b">
        <f t="shared" ca="1" si="474"/>
        <v>1</v>
      </c>
      <c r="P246" s="27" t="b">
        <f t="shared" ca="1" si="474"/>
        <v>1</v>
      </c>
      <c r="Q246" s="27">
        <f t="shared" ref="Q246:AD247" ca="1" si="481">OFFSET(Q$5,$B246,0)</f>
        <v>0</v>
      </c>
      <c r="R246" s="27">
        <f t="shared" ca="1" si="481"/>
        <v>0</v>
      </c>
      <c r="S246" s="27" t="str">
        <f t="shared" ca="1" si="481"/>
        <v>-</v>
      </c>
      <c r="T246" s="27" t="str">
        <f t="shared" ca="1" si="481"/>
        <v>-</v>
      </c>
      <c r="U246" s="27" t="str">
        <f t="shared" ca="1" si="481"/>
        <v>-</v>
      </c>
      <c r="V246" s="27">
        <f t="shared" ca="1" si="481"/>
        <v>1</v>
      </c>
      <c r="W246" s="27">
        <f t="shared" ca="1" si="481"/>
        <v>1</v>
      </c>
      <c r="X246" s="27" t="str">
        <f t="shared" ca="1" si="481"/>
        <v>-</v>
      </c>
      <c r="Y246" s="27" t="str">
        <f t="shared" ca="1" si="481"/>
        <v>-</v>
      </c>
      <c r="Z246" s="27" t="str">
        <f t="shared" ca="1" si="481"/>
        <v>-</v>
      </c>
      <c r="AA246" s="27" t="str">
        <f t="shared" ca="1" si="481"/>
        <v>-</v>
      </c>
      <c r="AB246" s="27" t="str">
        <f t="shared" ca="1" si="481"/>
        <v>-</v>
      </c>
      <c r="AC246" s="27">
        <f t="shared" ca="1" si="481"/>
        <v>1</v>
      </c>
      <c r="AD246" s="27" t="str">
        <f t="shared" ca="1" si="481"/>
        <v>-</v>
      </c>
      <c r="AE246" s="27" t="str">
        <f t="shared" ca="1" si="447"/>
        <v>-</v>
      </c>
      <c r="AF246" s="27" t="str">
        <f t="shared" ca="1" si="449"/>
        <v>-</v>
      </c>
      <c r="AG246" s="27" t="str">
        <f t="shared" ref="AG246:AW247" ca="1" si="482">OFFSET(AG$5,$B246,0)</f>
        <v>-</v>
      </c>
      <c r="AH246" s="27" t="str">
        <f t="shared" ca="1" si="482"/>
        <v>-</v>
      </c>
      <c r="AI246" s="27" t="str">
        <f t="shared" ca="1" si="482"/>
        <v>-</v>
      </c>
      <c r="AJ246" s="27" t="str">
        <f t="shared" ca="1" si="482"/>
        <v>-</v>
      </c>
      <c r="AK246" s="27" t="str">
        <f t="shared" ca="1" si="482"/>
        <v>-</v>
      </c>
      <c r="AL246" s="27" t="str">
        <f t="shared" ca="1" si="482"/>
        <v>-</v>
      </c>
      <c r="AM246" s="27" t="str">
        <f t="shared" ca="1" si="482"/>
        <v>-</v>
      </c>
      <c r="AN246" s="27" t="str">
        <f t="shared" ca="1" si="482"/>
        <v>-</v>
      </c>
      <c r="AO246" s="27" t="str">
        <f t="shared" ca="1" si="482"/>
        <v>-</v>
      </c>
      <c r="AP246" s="27" t="str">
        <f t="shared" ca="1" si="482"/>
        <v>-</v>
      </c>
      <c r="AQ246" s="27" t="str">
        <f t="shared" ca="1" si="482"/>
        <v>-</v>
      </c>
      <c r="AR246" s="27" t="str">
        <f t="shared" ca="1" si="482"/>
        <v>-</v>
      </c>
      <c r="AS246" s="27" t="str">
        <f t="shared" ca="1" si="482"/>
        <v>-</v>
      </c>
      <c r="AT246" s="27" t="str">
        <f t="shared" ca="1" si="482"/>
        <v>-</v>
      </c>
      <c r="AU246" s="27" t="str">
        <f t="shared" ca="1" si="482"/>
        <v>-</v>
      </c>
      <c r="AV246" s="27" t="str">
        <f t="shared" ca="1" si="482"/>
        <v>-</v>
      </c>
      <c r="AW246" s="27" t="str">
        <f t="shared" ca="1" si="482"/>
        <v>-</v>
      </c>
      <c r="AX246" s="27">
        <f t="shared" ca="1" si="459"/>
        <v>1</v>
      </c>
      <c r="AY246" s="27">
        <f t="shared" ca="1" si="459"/>
        <v>1</v>
      </c>
      <c r="AZ246" s="27">
        <f t="shared" ca="1" si="459"/>
        <v>0</v>
      </c>
      <c r="BA246" s="27">
        <f t="shared" ref="BA246:BG247" ca="1" si="483">OFFSET(BA$5,$B246,0)</f>
        <v>1</v>
      </c>
      <c r="BB246" s="27">
        <f t="shared" ca="1" si="483"/>
        <v>-1</v>
      </c>
      <c r="BC246" s="27" t="str">
        <f t="shared" ca="1" si="483"/>
        <v>-</v>
      </c>
      <c r="BD246" s="27" t="str">
        <f t="shared" ca="1" si="483"/>
        <v>-</v>
      </c>
      <c r="BE246" s="27" t="str">
        <f t="shared" ca="1" si="483"/>
        <v>-</v>
      </c>
      <c r="BF246" s="27" t="str">
        <f t="shared" ca="1" si="483"/>
        <v>-</v>
      </c>
      <c r="BG246" s="27" t="str">
        <f t="shared" ca="1" si="483"/>
        <v>-</v>
      </c>
      <c r="BH246" s="27">
        <f t="shared" ca="1" si="448"/>
        <v>0.3</v>
      </c>
      <c r="BI246" s="27">
        <f t="shared" ca="1" si="475"/>
        <v>0.7</v>
      </c>
      <c r="BJ246" s="27">
        <f t="shared" ca="1" si="475"/>
        <v>-0.2</v>
      </c>
      <c r="BK246" s="27">
        <f t="shared" ca="1" si="475"/>
        <v>1.4</v>
      </c>
      <c r="BL246" s="27" t="str">
        <f t="shared" ca="1" si="475"/>
        <v>-</v>
      </c>
      <c r="BM246" s="27" t="str">
        <f t="shared" ca="1" si="475"/>
        <v>-</v>
      </c>
      <c r="BN246" s="27">
        <f t="shared" ca="1" si="476"/>
        <v>0</v>
      </c>
      <c r="BO246" s="27">
        <f t="shared" ca="1" si="476"/>
        <v>0</v>
      </c>
      <c r="BP246" s="27">
        <f t="shared" ca="1" si="476"/>
        <v>0</v>
      </c>
      <c r="BQ246" s="27">
        <f t="shared" ca="1" si="476"/>
        <v>0</v>
      </c>
      <c r="BR246" s="27" t="str">
        <f t="shared" ca="1" si="476"/>
        <v>-</v>
      </c>
      <c r="BS246" s="27" t="str">
        <f t="shared" ca="1" si="476"/>
        <v>-</v>
      </c>
      <c r="BT246" s="27" t="str">
        <f t="shared" ca="1" si="476"/>
        <v>-</v>
      </c>
      <c r="BU246" s="27" t="str">
        <f t="shared" ca="1" si="476"/>
        <v>-</v>
      </c>
      <c r="BV246" s="27" t="str">
        <f t="shared" ca="1" si="476"/>
        <v>-</v>
      </c>
      <c r="BW246" s="27" t="str">
        <f t="shared" ca="1" si="477"/>
        <v>-</v>
      </c>
      <c r="BX246" s="27" t="str">
        <f t="shared" ca="1" si="477"/>
        <v>-</v>
      </c>
      <c r="BY246" s="27" t="str">
        <f t="shared" ca="1" si="477"/>
        <v>-</v>
      </c>
      <c r="BZ246" s="27" t="str">
        <f t="shared" ca="1" si="477"/>
        <v>-</v>
      </c>
      <c r="CA246" s="27">
        <f t="shared" ca="1" si="477"/>
        <v>2</v>
      </c>
      <c r="CB246" s="27" t="str">
        <f t="shared" ca="1" si="477"/>
        <v>-</v>
      </c>
      <c r="CC246" s="27" t="str">
        <f t="shared" ca="1" si="477"/>
        <v>-</v>
      </c>
      <c r="CD246" s="27" t="str">
        <f t="shared" ca="1" si="477"/>
        <v>-</v>
      </c>
      <c r="CE246" s="27" t="str">
        <f t="shared" ca="1" si="477"/>
        <v>-</v>
      </c>
      <c r="CF246" s="27" t="str">
        <f t="shared" ca="1" si="477"/>
        <v>-</v>
      </c>
      <c r="CG246" s="27" t="str">
        <f t="shared" ca="1" si="477"/>
        <v>-</v>
      </c>
      <c r="CH246" s="27">
        <f t="shared" ca="1" si="477"/>
        <v>0</v>
      </c>
      <c r="CI246" s="27" t="str">
        <f t="shared" ca="1" si="478"/>
        <v>-</v>
      </c>
      <c r="CJ246" s="27">
        <f t="shared" ca="1" si="478"/>
        <v>1</v>
      </c>
      <c r="CK246" s="27">
        <f t="shared" ca="1" si="478"/>
        <v>0</v>
      </c>
      <c r="CL246" s="27">
        <f t="shared" ca="1" si="478"/>
        <v>1</v>
      </c>
      <c r="CM246" s="27">
        <f t="shared" ca="1" si="478"/>
        <v>1</v>
      </c>
      <c r="CN246" s="27">
        <f t="shared" ca="1" si="478"/>
        <v>1</v>
      </c>
      <c r="CO246" s="27">
        <f t="shared" ca="1" si="478"/>
        <v>0</v>
      </c>
      <c r="CP246" s="27">
        <f t="shared" ca="1" si="478"/>
        <v>0</v>
      </c>
      <c r="CQ246" s="27">
        <f t="shared" ca="1" si="478"/>
        <v>0</v>
      </c>
      <c r="CR246" s="26">
        <f>CR$13+0.4</f>
        <v>0.36000000000000004</v>
      </c>
      <c r="CS246" s="27">
        <f t="shared" ca="1" si="466"/>
        <v>0.96</v>
      </c>
      <c r="CT246" s="27">
        <f t="shared" ca="1" si="480"/>
        <v>1.8</v>
      </c>
      <c r="CU246" s="27">
        <f t="shared" ca="1" si="444"/>
        <v>0.64</v>
      </c>
      <c r="CV246" s="27">
        <f t="shared" ca="1" si="464"/>
        <v>0.21</v>
      </c>
      <c r="CW246" s="27">
        <f t="shared" ca="1" si="479"/>
        <v>0.19</v>
      </c>
      <c r="CX246" s="27">
        <f t="shared" ca="1" si="465"/>
        <v>0</v>
      </c>
      <c r="CY246" s="27">
        <f t="shared" ca="1" si="465"/>
        <v>1</v>
      </c>
      <c r="CZ246" s="27">
        <f t="shared" ca="1" si="465"/>
        <v>0</v>
      </c>
      <c r="DA246" s="27">
        <f t="shared" ca="1" si="465"/>
        <v>0</v>
      </c>
      <c r="DB246" s="27">
        <f t="shared" ca="1" si="465"/>
        <v>0</v>
      </c>
      <c r="DC246" s="27">
        <f t="shared" ref="DC246:DL247" ca="1" si="484">OFFSET(DC$5,$B246,0)</f>
        <v>0</v>
      </c>
      <c r="DD246" s="27">
        <f t="shared" ca="1" si="484"/>
        <v>0</v>
      </c>
      <c r="DE246" s="27">
        <f t="shared" ca="1" si="484"/>
        <v>0</v>
      </c>
      <c r="DF246" s="27">
        <f t="shared" ca="1" si="484"/>
        <v>0</v>
      </c>
      <c r="DG246" s="27" t="str">
        <f t="shared" ca="1" si="484"/>
        <v>-</v>
      </c>
      <c r="DH246" s="27" t="str">
        <f t="shared" ca="1" si="484"/>
        <v>-</v>
      </c>
      <c r="DI246" s="27" t="str">
        <f t="shared" ca="1" si="484"/>
        <v>-</v>
      </c>
      <c r="DJ246" s="27" t="str">
        <f t="shared" ca="1" si="484"/>
        <v>-</v>
      </c>
      <c r="DK246" s="27" t="str">
        <f t="shared" ca="1" si="484"/>
        <v>-</v>
      </c>
      <c r="DL246" s="27" t="str">
        <f t="shared" ca="1" si="484"/>
        <v>-</v>
      </c>
      <c r="DM246" s="27" t="b">
        <f t="shared" ref="DM246:DU247" ca="1" si="485">OFFSET(DM$5,$B246,0)</f>
        <v>0</v>
      </c>
      <c r="DN246" s="27" t="b">
        <f t="shared" ca="1" si="485"/>
        <v>0</v>
      </c>
      <c r="DO246" s="27" t="b">
        <f t="shared" ca="1" si="485"/>
        <v>1</v>
      </c>
      <c r="DP246" s="27">
        <f t="shared" ca="1" si="485"/>
        <v>0</v>
      </c>
      <c r="DQ246" s="27" t="str">
        <f t="shared" ca="1" si="485"/>
        <v>-</v>
      </c>
      <c r="DR246" s="27" t="b">
        <f t="shared" ca="1" si="485"/>
        <v>1</v>
      </c>
      <c r="DS246" s="27" t="str">
        <f t="shared" ca="1" si="485"/>
        <v>-</v>
      </c>
      <c r="DT246" s="27" t="str">
        <f t="shared" ca="1" si="485"/>
        <v>-</v>
      </c>
      <c r="DU246" s="27" t="str">
        <f t="shared" ca="1" si="485"/>
        <v>-</v>
      </c>
      <c r="DV246" s="27" t="b">
        <f t="shared" ref="DV246:EF247" ca="1" si="486">OFFSET(DV$5,$B246,0)</f>
        <v>1</v>
      </c>
      <c r="DW246" s="27" t="str">
        <f t="shared" ca="1" si="486"/>
        <v>-</v>
      </c>
      <c r="DX246" s="27">
        <f t="shared" ca="1" si="486"/>
        <v>0</v>
      </c>
      <c r="DY246" s="27">
        <f t="shared" ca="1" si="486"/>
        <v>1</v>
      </c>
      <c r="DZ246" s="27">
        <f t="shared" ca="1" si="486"/>
        <v>0.5</v>
      </c>
      <c r="EA246" s="27">
        <f t="shared" ca="1" si="486"/>
        <v>500</v>
      </c>
      <c r="EB246" s="27">
        <f t="shared" ca="1" si="486"/>
        <v>500</v>
      </c>
      <c r="EC246" s="27">
        <f t="shared" ca="1" si="486"/>
        <v>1</v>
      </c>
      <c r="ED246" s="27">
        <f t="shared" ca="1" si="486"/>
        <v>0</v>
      </c>
      <c r="EE246" s="27">
        <f t="shared" ca="1" si="486"/>
        <v>1</v>
      </c>
      <c r="EF246" s="27">
        <f t="shared" ca="1" si="486"/>
        <v>1</v>
      </c>
      <c r="EG246" s="27">
        <f t="shared" ref="EG246:ES247" ca="1" si="487">OFFSET(EG$5,$B246,0)</f>
        <v>0</v>
      </c>
      <c r="EH246" s="27" t="str">
        <f t="shared" ca="1" si="487"/>
        <v>-</v>
      </c>
      <c r="EI246" s="27" t="str">
        <f t="shared" ca="1" si="487"/>
        <v>-</v>
      </c>
      <c r="EJ246" s="27" t="str">
        <f t="shared" ca="1" si="487"/>
        <v>-</v>
      </c>
      <c r="EK246" s="27" t="str">
        <f t="shared" ca="1" si="487"/>
        <v>-</v>
      </c>
      <c r="EL246" s="27">
        <f t="shared" ca="1" si="487"/>
        <v>1</v>
      </c>
      <c r="EM246" s="27">
        <f t="shared" ca="1" si="487"/>
        <v>1</v>
      </c>
      <c r="EN246" s="27">
        <f t="shared" ca="1" si="487"/>
        <v>1</v>
      </c>
      <c r="EO246" s="27">
        <f t="shared" ca="1" si="487"/>
        <v>0</v>
      </c>
      <c r="EP246" s="27" t="str">
        <f t="shared" ca="1" si="487"/>
        <v>-</v>
      </c>
      <c r="EQ246" s="27" t="str">
        <f t="shared" ca="1" si="487"/>
        <v>-</v>
      </c>
      <c r="ER246" s="27">
        <f t="shared" ca="1" si="487"/>
        <v>0</v>
      </c>
      <c r="ES246" s="27">
        <f t="shared" ca="1" si="487"/>
        <v>0</v>
      </c>
      <c r="ET246" s="34">
        <v>0</v>
      </c>
    </row>
    <row r="247" spans="1:150" outlineLevel="3">
      <c r="A247" s="31">
        <f t="shared" si="376"/>
        <v>242</v>
      </c>
      <c r="B247" s="37">
        <f t="shared" ca="1" si="450"/>
        <v>182</v>
      </c>
      <c r="C247">
        <f t="shared" ca="1" si="446"/>
        <v>31</v>
      </c>
      <c r="D247" t="b">
        <v>1</v>
      </c>
      <c r="E247" t="b">
        <v>0</v>
      </c>
      <c r="F247" t="b">
        <v>1</v>
      </c>
      <c r="H247" s="38" t="str">
        <f ca="1">TEXT(IFERROR(VALUE(LEFT(OFFSET(H247,-1,0),3)),0)+1,"000")&amp;" sfw"&amp;TEXT($CS247,"0.00")&amp;"_sfd"&amp;TEXT($CT247,"+0.00;-0.00;00000;@")&amp;"_conc"&amp;TEXT($CU247,"+0.00;-0.00;00000;----")&amp;"_prlf"&amp;TEXT($CV247,"+0.00;-0.00;00000;----")&amp;"_erb"&amp;TEXT($CR247,"+0.00;-0.00;00000;@")&amp;IF($CA247&lt;3,"_M-M","_Mat")&amp;IF($CF247=TRUE,"&amp;BBT","")&amp;IF($DX247&lt;&gt;0,"-mate EL","")&amp;IF($DM247," Aut","")&amp;IF($DN247," Win","")&amp;IF($DO247," Spr","")&amp;" Scan "&amp;$DP247&amp;" (F"&amp;3+IFERROR(1*$AP247,0)&amp;3+IFERROR(1*$AS247,0)&amp;"N"&amp;$AX247&amp;$AY247&amp;")"</f>
        <v>060 sfw0.96_sfd+1.80_conc+0.64_prlf+0.21_erb+0.46_M-M Spr Scan 0 (F33N11)</v>
      </c>
      <c r="I247" s="13" t="str">
        <f ca="1">IF(MATCH(H247,H$5:H247,0)=(COUNTA(H$5:H247)),"-","Dup")</f>
        <v>-</v>
      </c>
      <c r="J247" s="27" t="str">
        <f t="shared" ca="1" si="377"/>
        <v>-</v>
      </c>
      <c r="K247" s="27" t="str">
        <f t="shared" ca="1" si="377"/>
        <v>-</v>
      </c>
      <c r="L247" s="27" t="str">
        <f t="shared" ca="1" si="474"/>
        <v>-</v>
      </c>
      <c r="M247" s="27" t="str">
        <f t="shared" ca="1" si="474"/>
        <v>-</v>
      </c>
      <c r="N247" s="27" t="str">
        <f t="shared" ca="1" si="474"/>
        <v>-</v>
      </c>
      <c r="O247" s="27" t="b">
        <f t="shared" ca="1" si="474"/>
        <v>1</v>
      </c>
      <c r="P247" s="27" t="b">
        <f t="shared" ca="1" si="474"/>
        <v>1</v>
      </c>
      <c r="Q247" s="27">
        <f t="shared" ca="1" si="481"/>
        <v>0</v>
      </c>
      <c r="R247" s="27">
        <f t="shared" ca="1" si="481"/>
        <v>0</v>
      </c>
      <c r="S247" s="27" t="str">
        <f t="shared" ca="1" si="481"/>
        <v>-</v>
      </c>
      <c r="T247" s="27" t="str">
        <f t="shared" ca="1" si="481"/>
        <v>-</v>
      </c>
      <c r="U247" s="27" t="str">
        <f t="shared" ca="1" si="481"/>
        <v>-</v>
      </c>
      <c r="V247" s="27">
        <f t="shared" ca="1" si="481"/>
        <v>1</v>
      </c>
      <c r="W247" s="27">
        <f t="shared" ca="1" si="481"/>
        <v>1</v>
      </c>
      <c r="X247" s="27" t="str">
        <f t="shared" ca="1" si="481"/>
        <v>-</v>
      </c>
      <c r="Y247" s="27" t="str">
        <f t="shared" ca="1" si="481"/>
        <v>-</v>
      </c>
      <c r="Z247" s="27" t="str">
        <f t="shared" ca="1" si="481"/>
        <v>-</v>
      </c>
      <c r="AA247" s="27" t="str">
        <f t="shared" ca="1" si="481"/>
        <v>-</v>
      </c>
      <c r="AB247" s="27" t="str">
        <f t="shared" ca="1" si="481"/>
        <v>-</v>
      </c>
      <c r="AC247" s="27">
        <f t="shared" ca="1" si="481"/>
        <v>1</v>
      </c>
      <c r="AD247" s="27" t="str">
        <f t="shared" ca="1" si="481"/>
        <v>-</v>
      </c>
      <c r="AE247" s="27" t="str">
        <f t="shared" ca="1" si="447"/>
        <v>-</v>
      </c>
      <c r="AF247" s="27" t="str">
        <f t="shared" ca="1" si="449"/>
        <v>-</v>
      </c>
      <c r="AG247" s="27" t="str">
        <f t="shared" ca="1" si="482"/>
        <v>-</v>
      </c>
      <c r="AH247" s="27" t="str">
        <f t="shared" ca="1" si="482"/>
        <v>-</v>
      </c>
      <c r="AI247" s="27" t="str">
        <f t="shared" ca="1" si="482"/>
        <v>-</v>
      </c>
      <c r="AJ247" s="27" t="str">
        <f t="shared" ca="1" si="482"/>
        <v>-</v>
      </c>
      <c r="AK247" s="27" t="str">
        <f t="shared" ca="1" si="482"/>
        <v>-</v>
      </c>
      <c r="AL247" s="27" t="str">
        <f t="shared" ca="1" si="482"/>
        <v>-</v>
      </c>
      <c r="AM247" s="27" t="str">
        <f t="shared" ca="1" si="482"/>
        <v>-</v>
      </c>
      <c r="AN247" s="27" t="str">
        <f t="shared" ca="1" si="482"/>
        <v>-</v>
      </c>
      <c r="AO247" s="27" t="str">
        <f t="shared" ca="1" si="482"/>
        <v>-</v>
      </c>
      <c r="AP247" s="27" t="str">
        <f t="shared" ca="1" si="482"/>
        <v>-</v>
      </c>
      <c r="AQ247" s="27" t="str">
        <f t="shared" ca="1" si="482"/>
        <v>-</v>
      </c>
      <c r="AR247" s="27" t="str">
        <f t="shared" ca="1" si="482"/>
        <v>-</v>
      </c>
      <c r="AS247" s="27" t="str">
        <f t="shared" ca="1" si="482"/>
        <v>-</v>
      </c>
      <c r="AT247" s="27" t="str">
        <f t="shared" ca="1" si="482"/>
        <v>-</v>
      </c>
      <c r="AU247" s="27" t="str">
        <f t="shared" ca="1" si="482"/>
        <v>-</v>
      </c>
      <c r="AV247" s="27" t="str">
        <f t="shared" ca="1" si="482"/>
        <v>-</v>
      </c>
      <c r="AW247" s="27" t="str">
        <f t="shared" ca="1" si="482"/>
        <v>-</v>
      </c>
      <c r="AX247" s="27">
        <f t="shared" ca="1" si="459"/>
        <v>1</v>
      </c>
      <c r="AY247" s="27">
        <f t="shared" ca="1" si="459"/>
        <v>1</v>
      </c>
      <c r="AZ247" s="27">
        <f t="shared" ca="1" si="459"/>
        <v>0</v>
      </c>
      <c r="BA247" s="27">
        <f t="shared" ca="1" si="483"/>
        <v>1</v>
      </c>
      <c r="BB247" s="27">
        <f t="shared" ca="1" si="483"/>
        <v>-1</v>
      </c>
      <c r="BC247" s="27" t="str">
        <f t="shared" ca="1" si="483"/>
        <v>-</v>
      </c>
      <c r="BD247" s="27" t="str">
        <f t="shared" ca="1" si="483"/>
        <v>-</v>
      </c>
      <c r="BE247" s="27" t="str">
        <f t="shared" ca="1" si="483"/>
        <v>-</v>
      </c>
      <c r="BF247" s="27" t="str">
        <f t="shared" ca="1" si="483"/>
        <v>-</v>
      </c>
      <c r="BG247" s="27" t="str">
        <f t="shared" ca="1" si="483"/>
        <v>-</v>
      </c>
      <c r="BH247" s="27">
        <f t="shared" ca="1" si="448"/>
        <v>0.3</v>
      </c>
      <c r="BI247" s="27">
        <f t="shared" ca="1" si="475"/>
        <v>0.7</v>
      </c>
      <c r="BJ247" s="27">
        <f t="shared" ca="1" si="475"/>
        <v>-0.2</v>
      </c>
      <c r="BK247" s="27">
        <f t="shared" ca="1" si="475"/>
        <v>1.4</v>
      </c>
      <c r="BL247" s="27" t="str">
        <f t="shared" ca="1" si="475"/>
        <v>-</v>
      </c>
      <c r="BM247" s="27" t="str">
        <f t="shared" ca="1" si="475"/>
        <v>-</v>
      </c>
      <c r="BN247" s="27">
        <f t="shared" ca="1" si="476"/>
        <v>0</v>
      </c>
      <c r="BO247" s="27">
        <f t="shared" ca="1" si="476"/>
        <v>0</v>
      </c>
      <c r="BP247" s="27">
        <f t="shared" ca="1" si="476"/>
        <v>0</v>
      </c>
      <c r="BQ247" s="27">
        <f t="shared" ca="1" si="476"/>
        <v>0</v>
      </c>
      <c r="BR247" s="27" t="str">
        <f t="shared" ca="1" si="476"/>
        <v>-</v>
      </c>
      <c r="BS247" s="27" t="str">
        <f t="shared" ca="1" si="476"/>
        <v>-</v>
      </c>
      <c r="BT247" s="27" t="str">
        <f t="shared" ca="1" si="476"/>
        <v>-</v>
      </c>
      <c r="BU247" s="27" t="str">
        <f t="shared" ca="1" si="476"/>
        <v>-</v>
      </c>
      <c r="BV247" s="27" t="str">
        <f t="shared" ca="1" si="476"/>
        <v>-</v>
      </c>
      <c r="BW247" s="27" t="str">
        <f t="shared" ca="1" si="477"/>
        <v>-</v>
      </c>
      <c r="BX247" s="27" t="str">
        <f t="shared" ca="1" si="477"/>
        <v>-</v>
      </c>
      <c r="BY247" s="27" t="str">
        <f t="shared" ca="1" si="477"/>
        <v>-</v>
      </c>
      <c r="BZ247" s="27" t="str">
        <f t="shared" ca="1" si="477"/>
        <v>-</v>
      </c>
      <c r="CA247" s="27">
        <f t="shared" ca="1" si="477"/>
        <v>2</v>
      </c>
      <c r="CB247" s="27" t="str">
        <f t="shared" ca="1" si="477"/>
        <v>-</v>
      </c>
      <c r="CC247" s="27" t="str">
        <f t="shared" ca="1" si="477"/>
        <v>-</v>
      </c>
      <c r="CD247" s="27" t="str">
        <f t="shared" ca="1" si="477"/>
        <v>-</v>
      </c>
      <c r="CE247" s="27" t="str">
        <f t="shared" ca="1" si="477"/>
        <v>-</v>
      </c>
      <c r="CF247" s="27" t="str">
        <f t="shared" ca="1" si="477"/>
        <v>-</v>
      </c>
      <c r="CG247" s="27" t="str">
        <f t="shared" ca="1" si="477"/>
        <v>-</v>
      </c>
      <c r="CH247" s="27">
        <f t="shared" ca="1" si="477"/>
        <v>0</v>
      </c>
      <c r="CI247" s="27" t="str">
        <f t="shared" ca="1" si="478"/>
        <v>-</v>
      </c>
      <c r="CJ247" s="27">
        <f t="shared" ca="1" si="478"/>
        <v>1</v>
      </c>
      <c r="CK247" s="27">
        <f t="shared" ca="1" si="478"/>
        <v>0</v>
      </c>
      <c r="CL247" s="27">
        <f t="shared" ca="1" si="478"/>
        <v>1</v>
      </c>
      <c r="CM247" s="27">
        <f t="shared" ca="1" si="478"/>
        <v>1</v>
      </c>
      <c r="CN247" s="27">
        <f t="shared" ca="1" si="478"/>
        <v>1</v>
      </c>
      <c r="CO247" s="27">
        <f t="shared" ca="1" si="478"/>
        <v>0</v>
      </c>
      <c r="CP247" s="27">
        <f t="shared" ca="1" si="478"/>
        <v>0</v>
      </c>
      <c r="CQ247" s="27">
        <f t="shared" ca="1" si="478"/>
        <v>0</v>
      </c>
      <c r="CR247" s="26">
        <f>CR$13+0.5</f>
        <v>0.46</v>
      </c>
      <c r="CS247" s="27">
        <f t="shared" ca="1" si="466"/>
        <v>0.96</v>
      </c>
      <c r="CT247" s="27">
        <f t="shared" ca="1" si="480"/>
        <v>1.8</v>
      </c>
      <c r="CU247" s="27">
        <f t="shared" ca="1" si="444"/>
        <v>0.64</v>
      </c>
      <c r="CV247" s="27">
        <f t="shared" ca="1" si="464"/>
        <v>0.21</v>
      </c>
      <c r="CW247" s="27">
        <f t="shared" ca="1" si="479"/>
        <v>0.19</v>
      </c>
      <c r="CX247" s="27">
        <f t="shared" ca="1" si="465"/>
        <v>0</v>
      </c>
      <c r="CY247" s="27">
        <f t="shared" ca="1" si="465"/>
        <v>1</v>
      </c>
      <c r="CZ247" s="27">
        <f t="shared" ca="1" si="465"/>
        <v>0</v>
      </c>
      <c r="DA247" s="27">
        <f t="shared" ca="1" si="465"/>
        <v>0</v>
      </c>
      <c r="DB247" s="27">
        <f t="shared" ca="1" si="465"/>
        <v>0</v>
      </c>
      <c r="DC247" s="27">
        <f t="shared" ca="1" si="484"/>
        <v>0</v>
      </c>
      <c r="DD247" s="27">
        <f t="shared" ca="1" si="484"/>
        <v>0</v>
      </c>
      <c r="DE247" s="27">
        <f t="shared" ca="1" si="484"/>
        <v>0</v>
      </c>
      <c r="DF247" s="27">
        <f t="shared" ca="1" si="484"/>
        <v>0</v>
      </c>
      <c r="DG247" s="27" t="str">
        <f t="shared" ca="1" si="484"/>
        <v>-</v>
      </c>
      <c r="DH247" s="27" t="str">
        <f t="shared" ca="1" si="484"/>
        <v>-</v>
      </c>
      <c r="DI247" s="27" t="str">
        <f t="shared" ca="1" si="484"/>
        <v>-</v>
      </c>
      <c r="DJ247" s="27" t="str">
        <f t="shared" ca="1" si="484"/>
        <v>-</v>
      </c>
      <c r="DK247" s="27" t="str">
        <f t="shared" ca="1" si="484"/>
        <v>-</v>
      </c>
      <c r="DL247" s="27" t="str">
        <f t="shared" ca="1" si="484"/>
        <v>-</v>
      </c>
      <c r="DM247" s="27" t="b">
        <f t="shared" ca="1" si="485"/>
        <v>0</v>
      </c>
      <c r="DN247" s="27" t="b">
        <f t="shared" ca="1" si="485"/>
        <v>0</v>
      </c>
      <c r="DO247" s="27" t="b">
        <f t="shared" ca="1" si="485"/>
        <v>1</v>
      </c>
      <c r="DP247" s="27">
        <f t="shared" ca="1" si="485"/>
        <v>0</v>
      </c>
      <c r="DQ247" s="27" t="str">
        <f t="shared" ca="1" si="485"/>
        <v>-</v>
      </c>
      <c r="DR247" s="27" t="b">
        <f t="shared" ca="1" si="485"/>
        <v>1</v>
      </c>
      <c r="DS247" s="27" t="str">
        <f t="shared" ca="1" si="485"/>
        <v>-</v>
      </c>
      <c r="DT247" s="27" t="str">
        <f t="shared" ca="1" si="485"/>
        <v>-</v>
      </c>
      <c r="DU247" s="27" t="str">
        <f t="shared" ca="1" si="485"/>
        <v>-</v>
      </c>
      <c r="DV247" s="27" t="b">
        <f t="shared" ca="1" si="486"/>
        <v>1</v>
      </c>
      <c r="DW247" s="27" t="str">
        <f t="shared" ca="1" si="486"/>
        <v>-</v>
      </c>
      <c r="DX247" s="27">
        <f t="shared" ca="1" si="486"/>
        <v>0</v>
      </c>
      <c r="DY247" s="27">
        <f t="shared" ca="1" si="486"/>
        <v>1</v>
      </c>
      <c r="DZ247" s="27">
        <f t="shared" ca="1" si="486"/>
        <v>0.5</v>
      </c>
      <c r="EA247" s="27">
        <f t="shared" ca="1" si="486"/>
        <v>500</v>
      </c>
      <c r="EB247" s="27">
        <f t="shared" ca="1" si="486"/>
        <v>500</v>
      </c>
      <c r="EC247" s="27">
        <f t="shared" ca="1" si="486"/>
        <v>1</v>
      </c>
      <c r="ED247" s="27">
        <f t="shared" ca="1" si="486"/>
        <v>0</v>
      </c>
      <c r="EE247" s="27">
        <f t="shared" ca="1" si="486"/>
        <v>1</v>
      </c>
      <c r="EF247" s="27">
        <f t="shared" ca="1" si="486"/>
        <v>1</v>
      </c>
      <c r="EG247" s="27">
        <f t="shared" ca="1" si="487"/>
        <v>0</v>
      </c>
      <c r="EH247" s="27" t="str">
        <f t="shared" ca="1" si="487"/>
        <v>-</v>
      </c>
      <c r="EI247" s="27" t="str">
        <f t="shared" ca="1" si="487"/>
        <v>-</v>
      </c>
      <c r="EJ247" s="27" t="str">
        <f t="shared" ca="1" si="487"/>
        <v>-</v>
      </c>
      <c r="EK247" s="27" t="str">
        <f t="shared" ca="1" si="487"/>
        <v>-</v>
      </c>
      <c r="EL247" s="27">
        <f t="shared" ca="1" si="487"/>
        <v>1</v>
      </c>
      <c r="EM247" s="27">
        <f t="shared" ca="1" si="487"/>
        <v>1</v>
      </c>
      <c r="EN247" s="27">
        <f t="shared" ca="1" si="487"/>
        <v>1</v>
      </c>
      <c r="EO247" s="27">
        <f t="shared" ca="1" si="487"/>
        <v>0</v>
      </c>
      <c r="EP247" s="27" t="str">
        <f t="shared" ca="1" si="487"/>
        <v>-</v>
      </c>
      <c r="EQ247" s="27" t="str">
        <f t="shared" ca="1" si="487"/>
        <v>-</v>
      </c>
      <c r="ER247" s="27">
        <f t="shared" ca="1" si="487"/>
        <v>0</v>
      </c>
      <c r="ES247" s="27">
        <f t="shared" ca="1" si="487"/>
        <v>0</v>
      </c>
      <c r="ET247" s="34">
        <v>0</v>
      </c>
    </row>
    <row r="248" spans="1:150">
      <c r="A248" s="31"/>
      <c r="B248" s="31"/>
      <c r="C248" s="217">
        <v>0</v>
      </c>
      <c r="D248" t="b">
        <v>0</v>
      </c>
      <c r="E248" s="19"/>
      <c r="F248" s="19"/>
      <c r="H248" s="15" t="str">
        <f ca="1">"Exp411 Scan0 FS - small model (F"&amp;3+IFERROR(1*$AP249,0)+IFERROR(1*$AQ249,0)&amp;3+IFERROR(1*$AS249,0)&amp;"N"&amp;$AX249&amp;$AY249&amp;")"</f>
        <v>Exp411 Scan0 FS - small model (F33N33)</v>
      </c>
      <c r="I248" s="13" t="str">
        <f ca="1">IF(MATCH(H248,H$5:H248,0)=(COUNTA(H$5:H248)),"-","Dup")</f>
        <v>-</v>
      </c>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34">
        <v>0</v>
      </c>
    </row>
    <row r="249" spans="1:150" outlineLevel="1">
      <c r="A249" s="31">
        <f t="shared" ref="A249:A262" si="488">ROW(A249)-5</f>
        <v>244</v>
      </c>
      <c r="B249" s="44">
        <f>A171</f>
        <v>166</v>
      </c>
      <c r="C249" s="216">
        <f ca="1">4110+IF(AND(C$248&gt;=1,$CF249=TRUE),2,0)+IF(AND(C$248&gt;=2,$CA249&gt;2),4,0)+IF(AND(C$248=3,$DP249=2),1,0)</f>
        <v>4110</v>
      </c>
      <c r="D249" t="b">
        <f t="shared" ref="D249:F260" ca="1" si="489">OFFSET(D$5,$B249,0)</f>
        <v>1</v>
      </c>
      <c r="E249" t="b">
        <v>0</v>
      </c>
      <c r="F249" t="b">
        <f t="shared" ca="1" si="489"/>
        <v>1</v>
      </c>
      <c r="H249" s="47" t="str">
        <f ca="1">IF($CA249&lt;3,"M-M","Mat")&amp;IF($CF249=TRUE,"&amp;BBT","")&amp;IF($DX249&lt;&gt;0,"-mate EL","")&amp;IF($DM249," Aut","")&amp;IF($DN249," Win","")&amp;IF($DO249," Spr","")&amp;" Scan "&amp;$DP249&amp;" (F"&amp;3+IFERROR(1*$AP249,0)+IFERROR(1*$AQ249,0)&amp;3+IFERROR(1*$AS249,0)&amp;"N"&amp;$AX249&amp;$AY249&amp;")"</f>
        <v>M-M Aut Scan 0 (F33N33)</v>
      </c>
      <c r="I249" s="13" t="str">
        <f ca="1">IF(MATCH(H249,H$5:H249,0)=(COUNTA(H$5:H249)),"-","Dup")</f>
        <v>-</v>
      </c>
      <c r="J249" s="27" t="str">
        <f t="shared" ref="J249:K262" ca="1" si="490">OFFSET(J$5,$B249,0)</f>
        <v>-</v>
      </c>
      <c r="K249" s="27" t="str">
        <f t="shared" ca="1" si="490"/>
        <v>-</v>
      </c>
      <c r="L249" s="27" t="b">
        <f t="shared" ref="L249:AE262" ca="1" si="491">OFFSET(L$5,$B249,0)</f>
        <v>1</v>
      </c>
      <c r="M249" s="27" t="str">
        <f t="shared" ca="1" si="491"/>
        <v>-</v>
      </c>
      <c r="N249" s="27" t="b">
        <f t="shared" ca="1" si="491"/>
        <v>1</v>
      </c>
      <c r="O249" s="27" t="b">
        <f t="shared" ca="1" si="491"/>
        <v>1</v>
      </c>
      <c r="P249" s="27" t="b">
        <f t="shared" ca="1" si="491"/>
        <v>1</v>
      </c>
      <c r="Q249" s="27">
        <f t="shared" ca="1" si="491"/>
        <v>0</v>
      </c>
      <c r="R249" s="27">
        <f t="shared" ca="1" si="491"/>
        <v>0</v>
      </c>
      <c r="S249" s="27" t="str">
        <f t="shared" ca="1" si="491"/>
        <v>-</v>
      </c>
      <c r="T249" s="27" t="str">
        <f t="shared" ca="1" si="491"/>
        <v>-</v>
      </c>
      <c r="U249" s="27" t="str">
        <f t="shared" ca="1" si="491"/>
        <v>-</v>
      </c>
      <c r="V249" s="27">
        <f t="shared" ca="1" si="491"/>
        <v>1</v>
      </c>
      <c r="W249" s="27">
        <f t="shared" ca="1" si="491"/>
        <v>1</v>
      </c>
      <c r="X249" s="27" t="str">
        <f t="shared" ca="1" si="491"/>
        <v>-</v>
      </c>
      <c r="Y249" s="27" t="str">
        <f t="shared" ca="1" si="491"/>
        <v>-</v>
      </c>
      <c r="Z249" s="27" t="str">
        <f t="shared" ca="1" si="491"/>
        <v>-</v>
      </c>
      <c r="AA249" s="27" t="str">
        <f t="shared" ca="1" si="491"/>
        <v>-</v>
      </c>
      <c r="AB249" s="27" t="str">
        <f t="shared" ca="1" si="491"/>
        <v>-</v>
      </c>
      <c r="AC249" s="27">
        <f t="shared" ca="1" si="491"/>
        <v>1</v>
      </c>
      <c r="AD249" s="27" t="str">
        <f t="shared" ca="1" si="491"/>
        <v>-</v>
      </c>
      <c r="AE249" s="27" t="str">
        <f t="shared" ca="1" si="491"/>
        <v>-</v>
      </c>
      <c r="AF249" s="27" t="str">
        <f t="shared" ref="AF249:AU262" ca="1" si="492">OFFSET(AF$5,$B249,0)</f>
        <v>-</v>
      </c>
      <c r="AG249" s="27" t="str">
        <f t="shared" ca="1" si="492"/>
        <v>-</v>
      </c>
      <c r="AH249" s="27" t="str">
        <f t="shared" ca="1" si="492"/>
        <v>-</v>
      </c>
      <c r="AI249" s="27" t="str">
        <f t="shared" ca="1" si="492"/>
        <v>-</v>
      </c>
      <c r="AJ249" s="27" t="str">
        <f t="shared" ca="1" si="492"/>
        <v>-</v>
      </c>
      <c r="AK249" s="27" t="str">
        <f t="shared" ca="1" si="492"/>
        <v>-</v>
      </c>
      <c r="AL249" s="27" t="str">
        <f t="shared" ca="1" si="492"/>
        <v>-</v>
      </c>
      <c r="AM249" s="27" t="str">
        <f t="shared" ca="1" si="492"/>
        <v>-</v>
      </c>
      <c r="AN249" s="27" t="str">
        <f t="shared" ca="1" si="492"/>
        <v>-</v>
      </c>
      <c r="AO249" s="27" t="str">
        <f t="shared" ca="1" si="492"/>
        <v>-</v>
      </c>
      <c r="AP249" s="27" t="str">
        <f t="shared" ca="1" si="492"/>
        <v>-</v>
      </c>
      <c r="AQ249" s="27" t="str">
        <f t="shared" ca="1" si="492"/>
        <v>-</v>
      </c>
      <c r="AR249" s="27" t="str">
        <f t="shared" ca="1" si="492"/>
        <v>-</v>
      </c>
      <c r="AS249" s="27" t="str">
        <f t="shared" ca="1" si="492"/>
        <v>-</v>
      </c>
      <c r="AT249" s="27" t="str">
        <f t="shared" ref="AT249:AW258" ca="1" si="493">OFFSET(AT$5,$B249,0)</f>
        <v>-</v>
      </c>
      <c r="AU249" s="27" t="str">
        <f t="shared" ca="1" si="493"/>
        <v>-</v>
      </c>
      <c r="AV249" s="27" t="str">
        <f t="shared" ca="1" si="493"/>
        <v>-</v>
      </c>
      <c r="AW249" s="27" t="str">
        <f t="shared" ca="1" si="493"/>
        <v>-</v>
      </c>
      <c r="AX249" s="26">
        <v>3</v>
      </c>
      <c r="AY249" s="26">
        <v>3</v>
      </c>
      <c r="AZ249" s="26">
        <v>0</v>
      </c>
      <c r="BA249" s="26">
        <v>1</v>
      </c>
      <c r="BB249" s="26">
        <v>-1</v>
      </c>
      <c r="BC249" s="27">
        <f t="shared" ref="BC249:BM262" ca="1" si="494">OFFSET(BC$5,$B249,0)</f>
        <v>-1</v>
      </c>
      <c r="BD249" s="27" t="str">
        <f t="shared" ca="1" si="494"/>
        <v>-</v>
      </c>
      <c r="BE249" s="27" t="str">
        <f t="shared" ca="1" si="494"/>
        <v>-</v>
      </c>
      <c r="BF249" s="27" t="str">
        <f t="shared" ca="1" si="494"/>
        <v>-</v>
      </c>
      <c r="BG249" s="27" t="str">
        <f t="shared" ca="1" si="494"/>
        <v>-</v>
      </c>
      <c r="BH249" s="27">
        <f t="shared" ca="1" si="494"/>
        <v>0.3</v>
      </c>
      <c r="BI249" s="27">
        <f t="shared" ca="1" si="494"/>
        <v>0.7</v>
      </c>
      <c r="BJ249" s="27">
        <f t="shared" ca="1" si="494"/>
        <v>-0.2</v>
      </c>
      <c r="BK249" s="27">
        <f t="shared" ca="1" si="494"/>
        <v>1.4</v>
      </c>
      <c r="BL249" s="27" t="str">
        <f t="shared" ca="1" si="494"/>
        <v>-</v>
      </c>
      <c r="BM249" s="27" t="str">
        <f t="shared" ca="1" si="494"/>
        <v>-</v>
      </c>
      <c r="BN249" s="27">
        <f t="shared" ref="BN249:BT262" ca="1" si="495">OFFSET(BN$5,$B249,0)</f>
        <v>0</v>
      </c>
      <c r="BO249" s="27">
        <f t="shared" ca="1" si="495"/>
        <v>0</v>
      </c>
      <c r="BP249" s="27">
        <f t="shared" ca="1" si="495"/>
        <v>0</v>
      </c>
      <c r="BQ249" s="27">
        <f t="shared" ca="1" si="495"/>
        <v>0</v>
      </c>
      <c r="BR249" s="27" t="str">
        <f t="shared" ca="1" si="495"/>
        <v>-</v>
      </c>
      <c r="BS249" s="27" t="str">
        <f t="shared" ca="1" si="495"/>
        <v>-</v>
      </c>
      <c r="BT249" s="27" t="str">
        <f t="shared" ca="1" si="495"/>
        <v>-</v>
      </c>
      <c r="BU249" s="27" t="str">
        <f t="shared" ref="BU249:DP254" ca="1" si="496">OFFSET(BU$5,$B249,0)</f>
        <v>-</v>
      </c>
      <c r="BV249" s="27" t="str">
        <f t="shared" ca="1" si="496"/>
        <v>-</v>
      </c>
      <c r="BW249" s="27" t="str">
        <f t="shared" ca="1" si="496"/>
        <v>-</v>
      </c>
      <c r="BX249" s="27" t="str">
        <f t="shared" ca="1" si="496"/>
        <v>-</v>
      </c>
      <c r="BY249" s="27" t="str">
        <f t="shared" ca="1" si="496"/>
        <v>-</v>
      </c>
      <c r="BZ249" s="27" t="str">
        <f t="shared" ca="1" si="496"/>
        <v>-</v>
      </c>
      <c r="CA249" s="27">
        <f t="shared" ca="1" si="496"/>
        <v>2</v>
      </c>
      <c r="CB249" s="27" t="str">
        <f t="shared" ca="1" si="496"/>
        <v>-</v>
      </c>
      <c r="CC249" s="27" t="str">
        <f t="shared" ca="1" si="496"/>
        <v>-</v>
      </c>
      <c r="CD249" s="27" t="str">
        <f t="shared" ca="1" si="496"/>
        <v>-</v>
      </c>
      <c r="CE249" s="27" t="str">
        <f t="shared" ca="1" si="496"/>
        <v>-</v>
      </c>
      <c r="CF249" s="27" t="str">
        <f t="shared" ca="1" si="496"/>
        <v>-</v>
      </c>
      <c r="CG249" s="27" t="str">
        <f t="shared" ca="1" si="496"/>
        <v>-</v>
      </c>
      <c r="CH249" s="27">
        <f t="shared" ca="1" si="496"/>
        <v>0</v>
      </c>
      <c r="CI249" s="27" t="str">
        <f t="shared" ca="1" si="496"/>
        <v>-</v>
      </c>
      <c r="CJ249" s="27">
        <f t="shared" ca="1" si="496"/>
        <v>1</v>
      </c>
      <c r="CK249" s="27">
        <f t="shared" ca="1" si="496"/>
        <v>0</v>
      </c>
      <c r="CL249" s="27">
        <f t="shared" ca="1" si="496"/>
        <v>1</v>
      </c>
      <c r="CM249" s="27">
        <f t="shared" ca="1" si="496"/>
        <v>1</v>
      </c>
      <c r="CN249" s="27">
        <f t="shared" ca="1" si="496"/>
        <v>1</v>
      </c>
      <c r="CO249" s="27">
        <f t="shared" ca="1" si="496"/>
        <v>0</v>
      </c>
      <c r="CP249" s="27">
        <f t="shared" ca="1" si="496"/>
        <v>0</v>
      </c>
      <c r="CQ249" s="27">
        <f t="shared" ca="1" si="496"/>
        <v>0</v>
      </c>
      <c r="CR249" s="27">
        <f t="shared" ca="1" si="496"/>
        <v>-0.04</v>
      </c>
      <c r="CS249" s="27">
        <f t="shared" ca="1" si="496"/>
        <v>0.96</v>
      </c>
      <c r="CT249" s="27">
        <f t="shared" ca="1" si="496"/>
        <v>1.8</v>
      </c>
      <c r="CU249" s="27">
        <f t="shared" ca="1" si="496"/>
        <v>0.64</v>
      </c>
      <c r="CV249" s="27">
        <f t="shared" ca="1" si="496"/>
        <v>0.21</v>
      </c>
      <c r="CW249" s="27">
        <f t="shared" ca="1" si="496"/>
        <v>0.19</v>
      </c>
      <c r="CX249" s="27">
        <f t="shared" ca="1" si="496"/>
        <v>0</v>
      </c>
      <c r="CY249" s="27">
        <f t="shared" ca="1" si="496"/>
        <v>1</v>
      </c>
      <c r="CZ249" s="27">
        <f t="shared" ca="1" si="496"/>
        <v>0</v>
      </c>
      <c r="DA249" s="27">
        <f t="shared" ca="1" si="496"/>
        <v>0</v>
      </c>
      <c r="DB249" s="27">
        <f t="shared" ca="1" si="496"/>
        <v>0</v>
      </c>
      <c r="DC249" s="27">
        <f t="shared" ca="1" si="496"/>
        <v>0</v>
      </c>
      <c r="DD249" s="27">
        <f t="shared" ca="1" si="496"/>
        <v>0</v>
      </c>
      <c r="DE249" s="27">
        <f t="shared" ca="1" si="496"/>
        <v>0</v>
      </c>
      <c r="DF249" s="27">
        <f t="shared" ca="1" si="496"/>
        <v>0</v>
      </c>
      <c r="DG249" s="27" t="str">
        <f t="shared" ca="1" si="496"/>
        <v>-</v>
      </c>
      <c r="DH249" s="27" t="str">
        <f t="shared" ca="1" si="496"/>
        <v>-</v>
      </c>
      <c r="DI249" s="27" t="str">
        <f t="shared" ca="1" si="496"/>
        <v>-</v>
      </c>
      <c r="DJ249" s="27" t="str">
        <f t="shared" ca="1" si="496"/>
        <v>-</v>
      </c>
      <c r="DK249" s="27" t="str">
        <f t="shared" ca="1" si="496"/>
        <v>-</v>
      </c>
      <c r="DL249" s="27" t="str">
        <f t="shared" ca="1" si="496"/>
        <v>-</v>
      </c>
      <c r="DM249" s="27" t="b">
        <f t="shared" ca="1" si="496"/>
        <v>1</v>
      </c>
      <c r="DN249" s="27" t="b">
        <f t="shared" ca="1" si="496"/>
        <v>0</v>
      </c>
      <c r="DO249" s="27" t="b">
        <f t="shared" ca="1" si="496"/>
        <v>0</v>
      </c>
      <c r="DP249" s="27">
        <f t="shared" ca="1" si="496"/>
        <v>0</v>
      </c>
      <c r="DQ249" s="27" t="str">
        <f t="shared" ref="DQ249:ES258" ca="1" si="497">OFFSET(DQ$5,$B249,0)</f>
        <v>-</v>
      </c>
      <c r="DR249" s="27" t="b">
        <f t="shared" ca="1" si="497"/>
        <v>1</v>
      </c>
      <c r="DS249" s="27" t="str">
        <f t="shared" ca="1" si="497"/>
        <v>-</v>
      </c>
      <c r="DT249" s="27" t="str">
        <f t="shared" ca="1" si="497"/>
        <v>-</v>
      </c>
      <c r="DU249" s="27" t="str">
        <f t="shared" ca="1" si="497"/>
        <v>-</v>
      </c>
      <c r="DV249" s="27" t="b">
        <f t="shared" ca="1" si="497"/>
        <v>1</v>
      </c>
      <c r="DW249" s="27" t="str">
        <f t="shared" ca="1" si="497"/>
        <v>-</v>
      </c>
      <c r="DX249" s="27">
        <f t="shared" ca="1" si="497"/>
        <v>0</v>
      </c>
      <c r="DY249" s="27">
        <f t="shared" ca="1" si="497"/>
        <v>1</v>
      </c>
      <c r="DZ249" s="27">
        <f t="shared" ca="1" si="497"/>
        <v>0.5</v>
      </c>
      <c r="EA249" s="27">
        <f t="shared" ca="1" si="497"/>
        <v>500</v>
      </c>
      <c r="EB249" s="27">
        <f t="shared" ca="1" si="497"/>
        <v>500</v>
      </c>
      <c r="EC249" s="27">
        <f t="shared" ca="1" si="497"/>
        <v>1</v>
      </c>
      <c r="ED249" s="27">
        <f t="shared" ca="1" si="497"/>
        <v>0</v>
      </c>
      <c r="EE249" s="27">
        <f t="shared" ca="1" si="497"/>
        <v>1</v>
      </c>
      <c r="EF249" s="27">
        <f t="shared" ca="1" si="497"/>
        <v>1</v>
      </c>
      <c r="EG249" s="27">
        <f t="shared" ca="1" si="497"/>
        <v>0</v>
      </c>
      <c r="EH249" s="27" t="str">
        <f t="shared" ca="1" si="497"/>
        <v>-</v>
      </c>
      <c r="EI249" s="27" t="str">
        <f t="shared" ca="1" si="497"/>
        <v>-</v>
      </c>
      <c r="EJ249" s="27" t="str">
        <f t="shared" ca="1" si="497"/>
        <v>-</v>
      </c>
      <c r="EK249" s="27" t="str">
        <f t="shared" ca="1" si="497"/>
        <v>-</v>
      </c>
      <c r="EL249" s="27">
        <f t="shared" ca="1" si="497"/>
        <v>1</v>
      </c>
      <c r="EM249" s="27">
        <f t="shared" ca="1" si="497"/>
        <v>1</v>
      </c>
      <c r="EN249" s="27">
        <f t="shared" ca="1" si="497"/>
        <v>1</v>
      </c>
      <c r="EO249" s="27">
        <f t="shared" ca="1" si="497"/>
        <v>0</v>
      </c>
      <c r="EP249" s="27" t="str">
        <f t="shared" ca="1" si="497"/>
        <v>-</v>
      </c>
      <c r="EQ249" s="27" t="str">
        <f t="shared" ca="1" si="497"/>
        <v>-</v>
      </c>
      <c r="ER249" s="27">
        <f t="shared" ca="1" si="497"/>
        <v>0</v>
      </c>
      <c r="ES249" s="27">
        <f t="shared" ca="1" si="497"/>
        <v>0</v>
      </c>
      <c r="ET249" s="34">
        <v>0</v>
      </c>
    </row>
    <row r="250" spans="1:150" outlineLevel="3">
      <c r="A250" s="31">
        <f t="shared" si="488"/>
        <v>245</v>
      </c>
      <c r="B250" s="37">
        <f ca="1">OFFSET(B250,-1,0)+1</f>
        <v>167</v>
      </c>
      <c r="C250" s="216">
        <f ca="1">4110+IF(AND(C$248&gt;=1,$CF250=TRUE),2,0)+IF(AND(C$248&gt;=2,$CA250&gt;2),4,0)+IF(AND(C$248=3,$DP250=2),1,0)</f>
        <v>4110</v>
      </c>
      <c r="D250" t="b">
        <f t="shared" ca="1" si="489"/>
        <v>1</v>
      </c>
      <c r="E250" t="b">
        <v>0</v>
      </c>
      <c r="F250" t="b">
        <f t="shared" ca="1" si="489"/>
        <v>1</v>
      </c>
      <c r="H250" s="47" t="str">
        <f ca="1">IF($CA250&lt;3,"M-M","Mat")&amp;IF($CF250=TRUE,"&amp;BBT","")&amp;IF($DX250&lt;&gt;0,"-mate EL","")&amp;IF($DM250," Aut","")&amp;IF($DN250," Win","")&amp;IF($DO250," Spr","")&amp;" Scan "&amp;$DP250&amp;" (F"&amp;3+IFERROR(1*$AP250,0)+IFERROR(1*$AQ250,0)&amp;3+IFERROR(1*$AS250,0)&amp;"N"&amp;$AX250&amp;$AY250&amp;")"</f>
        <v>M-M Win Scan 0 (F33N33)</v>
      </c>
      <c r="I250" s="13" t="str">
        <f ca="1">IF(MATCH(H250,H$5:H250,0)=(COUNTA(H$5:H250)),"-","Dup")</f>
        <v>-</v>
      </c>
      <c r="J250" s="27" t="str">
        <f t="shared" ca="1" si="490"/>
        <v>-</v>
      </c>
      <c r="K250" s="27" t="str">
        <f t="shared" ca="1" si="490"/>
        <v>-</v>
      </c>
      <c r="L250" s="27" t="b">
        <f t="shared" ca="1" si="491"/>
        <v>1</v>
      </c>
      <c r="M250" s="27" t="str">
        <f t="shared" ca="1" si="491"/>
        <v>-</v>
      </c>
      <c r="N250" s="27" t="b">
        <f t="shared" ca="1" si="491"/>
        <v>1</v>
      </c>
      <c r="O250" s="27" t="b">
        <f t="shared" ca="1" si="491"/>
        <v>1</v>
      </c>
      <c r="P250" s="27" t="b">
        <f t="shared" ca="1" si="491"/>
        <v>1</v>
      </c>
      <c r="Q250" s="27">
        <f t="shared" ca="1" si="491"/>
        <v>0</v>
      </c>
      <c r="R250" s="27">
        <f t="shared" ca="1" si="491"/>
        <v>0</v>
      </c>
      <c r="S250" s="27" t="str">
        <f t="shared" ca="1" si="491"/>
        <v>-</v>
      </c>
      <c r="T250" s="27" t="str">
        <f t="shared" ca="1" si="491"/>
        <v>-</v>
      </c>
      <c r="U250" s="27" t="str">
        <f t="shared" ca="1" si="491"/>
        <v>-</v>
      </c>
      <c r="V250" s="27">
        <f t="shared" ca="1" si="491"/>
        <v>1</v>
      </c>
      <c r="W250" s="27">
        <f t="shared" ca="1" si="491"/>
        <v>1</v>
      </c>
      <c r="X250" s="27" t="str">
        <f t="shared" ca="1" si="491"/>
        <v>-</v>
      </c>
      <c r="Y250" s="27" t="str">
        <f t="shared" ca="1" si="491"/>
        <v>-</v>
      </c>
      <c r="Z250" s="27" t="str">
        <f t="shared" ca="1" si="491"/>
        <v>-</v>
      </c>
      <c r="AA250" s="27" t="str">
        <f t="shared" ca="1" si="491"/>
        <v>-</v>
      </c>
      <c r="AB250" s="27" t="str">
        <f t="shared" ca="1" si="491"/>
        <v>-</v>
      </c>
      <c r="AC250" s="27">
        <f t="shared" ca="1" si="491"/>
        <v>1</v>
      </c>
      <c r="AD250" s="27" t="str">
        <f t="shared" ca="1" si="491"/>
        <v>-</v>
      </c>
      <c r="AE250" s="27" t="str">
        <f t="shared" ca="1" si="491"/>
        <v>-</v>
      </c>
      <c r="AF250" s="27" t="str">
        <f t="shared" ca="1" si="492"/>
        <v>-</v>
      </c>
      <c r="AG250" s="27" t="str">
        <f t="shared" ca="1" si="492"/>
        <v>-</v>
      </c>
      <c r="AH250" s="27" t="str">
        <f t="shared" ca="1" si="492"/>
        <v>-</v>
      </c>
      <c r="AI250" s="27" t="str">
        <f t="shared" ca="1" si="492"/>
        <v>-</v>
      </c>
      <c r="AJ250" s="27" t="str">
        <f t="shared" ca="1" si="492"/>
        <v>-</v>
      </c>
      <c r="AK250" s="27" t="str">
        <f t="shared" ca="1" si="492"/>
        <v>-</v>
      </c>
      <c r="AL250" s="27" t="str">
        <f t="shared" ca="1" si="492"/>
        <v>-</v>
      </c>
      <c r="AM250" s="27" t="str">
        <f t="shared" ca="1" si="492"/>
        <v>-</v>
      </c>
      <c r="AN250" s="27" t="str">
        <f t="shared" ca="1" si="492"/>
        <v>-</v>
      </c>
      <c r="AO250" s="27" t="str">
        <f t="shared" ca="1" si="492"/>
        <v>-</v>
      </c>
      <c r="AP250" s="27" t="str">
        <f t="shared" ca="1" si="492"/>
        <v>-</v>
      </c>
      <c r="AQ250" s="27" t="str">
        <f t="shared" ca="1" si="492"/>
        <v>-</v>
      </c>
      <c r="AR250" s="27" t="str">
        <f t="shared" ca="1" si="492"/>
        <v>-</v>
      </c>
      <c r="AS250" s="27" t="str">
        <f t="shared" ca="1" si="492"/>
        <v>-</v>
      </c>
      <c r="AT250" s="27" t="str">
        <f t="shared" ca="1" si="493"/>
        <v>-</v>
      </c>
      <c r="AU250" s="27" t="str">
        <f t="shared" ca="1" si="493"/>
        <v>-</v>
      </c>
      <c r="AV250" s="27" t="str">
        <f t="shared" ca="1" si="493"/>
        <v>-</v>
      </c>
      <c r="AW250" s="27" t="str">
        <f t="shared" ca="1" si="493"/>
        <v>-</v>
      </c>
      <c r="AX250" s="50">
        <f t="shared" ref="AX250:BB260" ca="1" si="498">OFFSET(AX250,-1,0)</f>
        <v>3</v>
      </c>
      <c r="AY250" s="50">
        <f t="shared" ca="1" si="498"/>
        <v>3</v>
      </c>
      <c r="AZ250" s="50">
        <f t="shared" ca="1" si="498"/>
        <v>0</v>
      </c>
      <c r="BA250" s="50">
        <f t="shared" ca="1" si="498"/>
        <v>1</v>
      </c>
      <c r="BB250" s="50">
        <f t="shared" ca="1" si="498"/>
        <v>-1</v>
      </c>
      <c r="BC250" s="27">
        <f t="shared" ca="1" si="494"/>
        <v>-1</v>
      </c>
      <c r="BD250" s="27" t="str">
        <f t="shared" ca="1" si="494"/>
        <v>-</v>
      </c>
      <c r="BE250" s="27" t="str">
        <f t="shared" ca="1" si="494"/>
        <v>-</v>
      </c>
      <c r="BF250" s="27" t="str">
        <f t="shared" ca="1" si="494"/>
        <v>-</v>
      </c>
      <c r="BG250" s="27" t="str">
        <f t="shared" ca="1" si="494"/>
        <v>-</v>
      </c>
      <c r="BH250" s="27">
        <f t="shared" ca="1" si="494"/>
        <v>0.1</v>
      </c>
      <c r="BI250" s="27">
        <f t="shared" ca="1" si="494"/>
        <v>0.5</v>
      </c>
      <c r="BJ250" s="27">
        <f t="shared" ca="1" si="494"/>
        <v>-0.4</v>
      </c>
      <c r="BK250" s="27">
        <f t="shared" ca="1" si="494"/>
        <v>1</v>
      </c>
      <c r="BL250" s="27" t="str">
        <f t="shared" ca="1" si="494"/>
        <v>-</v>
      </c>
      <c r="BM250" s="27" t="str">
        <f t="shared" ca="1" si="494"/>
        <v>-</v>
      </c>
      <c r="BN250" s="27">
        <f t="shared" ca="1" si="495"/>
        <v>0</v>
      </c>
      <c r="BO250" s="27">
        <f t="shared" ca="1" si="495"/>
        <v>0</v>
      </c>
      <c r="BP250" s="27">
        <f t="shared" ca="1" si="495"/>
        <v>0</v>
      </c>
      <c r="BQ250" s="27">
        <f t="shared" ca="1" si="495"/>
        <v>0</v>
      </c>
      <c r="BR250" s="27" t="str">
        <f t="shared" ca="1" si="495"/>
        <v>-</v>
      </c>
      <c r="BS250" s="27" t="str">
        <f t="shared" ca="1" si="495"/>
        <v>-</v>
      </c>
      <c r="BT250" s="27" t="str">
        <f t="shared" ca="1" si="495"/>
        <v>-</v>
      </c>
      <c r="BU250" s="27" t="str">
        <f t="shared" ca="1" si="496"/>
        <v>-</v>
      </c>
      <c r="BV250" s="27" t="str">
        <f t="shared" ca="1" si="496"/>
        <v>-</v>
      </c>
      <c r="BW250" s="27" t="str">
        <f t="shared" ca="1" si="496"/>
        <v>-</v>
      </c>
      <c r="BX250" s="27" t="str">
        <f t="shared" ca="1" si="496"/>
        <v>-</v>
      </c>
      <c r="BY250" s="27" t="str">
        <f t="shared" ca="1" si="496"/>
        <v>-</v>
      </c>
      <c r="BZ250" s="27" t="str">
        <f t="shared" ca="1" si="496"/>
        <v>-</v>
      </c>
      <c r="CA250" s="27">
        <f t="shared" ca="1" si="496"/>
        <v>2</v>
      </c>
      <c r="CB250" s="27" t="str">
        <f t="shared" ca="1" si="496"/>
        <v>-</v>
      </c>
      <c r="CC250" s="27" t="str">
        <f t="shared" ca="1" si="496"/>
        <v>-</v>
      </c>
      <c r="CD250" s="27" t="str">
        <f t="shared" ca="1" si="496"/>
        <v>-</v>
      </c>
      <c r="CE250" s="27" t="str">
        <f t="shared" ca="1" si="496"/>
        <v>-</v>
      </c>
      <c r="CF250" s="27" t="str">
        <f t="shared" ca="1" si="496"/>
        <v>-</v>
      </c>
      <c r="CG250" s="27" t="str">
        <f t="shared" ca="1" si="496"/>
        <v>-</v>
      </c>
      <c r="CH250" s="27">
        <f t="shared" ca="1" si="496"/>
        <v>0</v>
      </c>
      <c r="CI250" s="27" t="str">
        <f t="shared" ca="1" si="496"/>
        <v>-</v>
      </c>
      <c r="CJ250" s="27">
        <f t="shared" ca="1" si="496"/>
        <v>1</v>
      </c>
      <c r="CK250" s="27">
        <f t="shared" ca="1" si="496"/>
        <v>0</v>
      </c>
      <c r="CL250" s="27">
        <f t="shared" ca="1" si="496"/>
        <v>1</v>
      </c>
      <c r="CM250" s="27">
        <f t="shared" ca="1" si="496"/>
        <v>1</v>
      </c>
      <c r="CN250" s="27">
        <f t="shared" ca="1" si="496"/>
        <v>1</v>
      </c>
      <c r="CO250" s="27">
        <f t="shared" ca="1" si="496"/>
        <v>0</v>
      </c>
      <c r="CP250" s="27">
        <f t="shared" ca="1" si="496"/>
        <v>0</v>
      </c>
      <c r="CQ250" s="27">
        <f t="shared" ca="1" si="496"/>
        <v>0</v>
      </c>
      <c r="CR250" s="27">
        <f t="shared" ca="1" si="496"/>
        <v>-0.04</v>
      </c>
      <c r="CS250" s="27">
        <f t="shared" ca="1" si="496"/>
        <v>0.96</v>
      </c>
      <c r="CT250" s="27">
        <f t="shared" ca="1" si="496"/>
        <v>1.8</v>
      </c>
      <c r="CU250" s="27">
        <f t="shared" ca="1" si="496"/>
        <v>0.64</v>
      </c>
      <c r="CV250" s="27">
        <f t="shared" ca="1" si="496"/>
        <v>0.21</v>
      </c>
      <c r="CW250" s="27">
        <f t="shared" ca="1" si="496"/>
        <v>0.19</v>
      </c>
      <c r="CX250" s="27">
        <f t="shared" ca="1" si="496"/>
        <v>0</v>
      </c>
      <c r="CY250" s="27">
        <f t="shared" ca="1" si="496"/>
        <v>1</v>
      </c>
      <c r="CZ250" s="27">
        <f t="shared" ca="1" si="496"/>
        <v>0</v>
      </c>
      <c r="DA250" s="27">
        <f t="shared" ca="1" si="496"/>
        <v>0</v>
      </c>
      <c r="DB250" s="27">
        <f t="shared" ca="1" si="496"/>
        <v>0</v>
      </c>
      <c r="DC250" s="27">
        <f t="shared" ca="1" si="496"/>
        <v>0</v>
      </c>
      <c r="DD250" s="27">
        <f t="shared" ca="1" si="496"/>
        <v>0</v>
      </c>
      <c r="DE250" s="27">
        <f t="shared" ca="1" si="496"/>
        <v>0</v>
      </c>
      <c r="DF250" s="27">
        <f t="shared" ca="1" si="496"/>
        <v>0</v>
      </c>
      <c r="DG250" s="27" t="str">
        <f t="shared" ca="1" si="496"/>
        <v>-</v>
      </c>
      <c r="DH250" s="27" t="str">
        <f t="shared" ca="1" si="496"/>
        <v>-</v>
      </c>
      <c r="DI250" s="27" t="str">
        <f t="shared" ca="1" si="496"/>
        <v>-</v>
      </c>
      <c r="DJ250" s="27" t="str">
        <f t="shared" ca="1" si="496"/>
        <v>-</v>
      </c>
      <c r="DK250" s="27" t="str">
        <f t="shared" ca="1" si="496"/>
        <v>-</v>
      </c>
      <c r="DL250" s="27" t="str">
        <f t="shared" ca="1" si="496"/>
        <v>-</v>
      </c>
      <c r="DM250" s="27" t="b">
        <f t="shared" ca="1" si="496"/>
        <v>0</v>
      </c>
      <c r="DN250" s="27" t="b">
        <f t="shared" ca="1" si="496"/>
        <v>1</v>
      </c>
      <c r="DO250" s="27" t="b">
        <f t="shared" ca="1" si="496"/>
        <v>0</v>
      </c>
      <c r="DP250" s="27">
        <f t="shared" ca="1" si="496"/>
        <v>0</v>
      </c>
      <c r="DQ250" s="27" t="str">
        <f t="shared" ca="1" si="497"/>
        <v>-</v>
      </c>
      <c r="DR250" s="27" t="b">
        <f t="shared" ca="1" si="497"/>
        <v>1</v>
      </c>
      <c r="DS250" s="27" t="str">
        <f t="shared" ca="1" si="497"/>
        <v>-</v>
      </c>
      <c r="DT250" s="27" t="str">
        <f t="shared" ca="1" si="497"/>
        <v>-</v>
      </c>
      <c r="DU250" s="27" t="str">
        <f t="shared" ca="1" si="497"/>
        <v>-</v>
      </c>
      <c r="DV250" s="27" t="b">
        <f t="shared" ca="1" si="497"/>
        <v>1</v>
      </c>
      <c r="DW250" s="27" t="str">
        <f t="shared" ca="1" si="497"/>
        <v>-</v>
      </c>
      <c r="DX250" s="27">
        <f t="shared" ca="1" si="497"/>
        <v>0</v>
      </c>
      <c r="DY250" s="27">
        <f t="shared" ca="1" si="497"/>
        <v>1</v>
      </c>
      <c r="DZ250" s="27">
        <f t="shared" ca="1" si="497"/>
        <v>0.5</v>
      </c>
      <c r="EA250" s="27">
        <f t="shared" ca="1" si="497"/>
        <v>500</v>
      </c>
      <c r="EB250" s="27">
        <f t="shared" ca="1" si="497"/>
        <v>500</v>
      </c>
      <c r="EC250" s="27">
        <f t="shared" ca="1" si="497"/>
        <v>1</v>
      </c>
      <c r="ED250" s="27">
        <f t="shared" ca="1" si="497"/>
        <v>0</v>
      </c>
      <c r="EE250" s="27">
        <f t="shared" ca="1" si="497"/>
        <v>1</v>
      </c>
      <c r="EF250" s="27">
        <f t="shared" ca="1" si="497"/>
        <v>1</v>
      </c>
      <c r="EG250" s="27">
        <f t="shared" ca="1" si="497"/>
        <v>0</v>
      </c>
      <c r="EH250" s="27" t="str">
        <f t="shared" ca="1" si="497"/>
        <v>-</v>
      </c>
      <c r="EI250" s="27" t="str">
        <f t="shared" ca="1" si="497"/>
        <v>-</v>
      </c>
      <c r="EJ250" s="27" t="str">
        <f t="shared" ca="1" si="497"/>
        <v>-</v>
      </c>
      <c r="EK250" s="27" t="str">
        <f t="shared" ca="1" si="497"/>
        <v>-</v>
      </c>
      <c r="EL250" s="27">
        <f t="shared" ca="1" si="497"/>
        <v>1</v>
      </c>
      <c r="EM250" s="27">
        <f t="shared" ca="1" si="497"/>
        <v>1</v>
      </c>
      <c r="EN250" s="27">
        <f t="shared" ca="1" si="497"/>
        <v>1</v>
      </c>
      <c r="EO250" s="27">
        <f t="shared" ca="1" si="497"/>
        <v>0</v>
      </c>
      <c r="EP250" s="27" t="str">
        <f t="shared" ca="1" si="497"/>
        <v>-</v>
      </c>
      <c r="EQ250" s="27" t="str">
        <f t="shared" ca="1" si="497"/>
        <v>-</v>
      </c>
      <c r="ER250" s="27">
        <f t="shared" ca="1" si="497"/>
        <v>0</v>
      </c>
      <c r="ES250" s="27">
        <f t="shared" ca="1" si="497"/>
        <v>0</v>
      </c>
      <c r="ET250" s="34">
        <v>0</v>
      </c>
    </row>
    <row r="251" spans="1:150" outlineLevel="3">
      <c r="A251" s="31">
        <f t="shared" si="488"/>
        <v>246</v>
      </c>
      <c r="B251" s="37">
        <f t="shared" ref="B251:B260" ca="1" si="499">OFFSET(B251,-1,0)+1</f>
        <v>168</v>
      </c>
      <c r="C251" s="216">
        <f ca="1">4110+IF(AND(C$248&gt;=1,$CF251=TRUE),2,0)+IF(AND(C$248&gt;=2,$CA251&gt;2),4,0)+IF(AND(C$248=3,$DP251=2),1,0)</f>
        <v>4110</v>
      </c>
      <c r="D251" t="b">
        <f t="shared" ca="1" si="489"/>
        <v>1</v>
      </c>
      <c r="E251" t="b">
        <v>0</v>
      </c>
      <c r="F251" t="b">
        <f t="shared" ca="1" si="489"/>
        <v>1</v>
      </c>
      <c r="H251" s="47" t="str">
        <f ca="1">IF($CA251&lt;3,"M-M","Mat")&amp;IF($CF251=TRUE,"&amp;BBT","")&amp;IF($DX251&lt;&gt;0,"-mate EL","")&amp;IF($DM251," Aut","")&amp;IF($DN251," Win","")&amp;IF($DO251," Spr","")&amp;" Scan "&amp;$DP251&amp;" (F"&amp;3+IFERROR(1*$AP251,0)+IFERROR(1*$AQ251,0)&amp;3+IFERROR(1*$AS251,0)&amp;"N"&amp;$AX251&amp;$AY251&amp;")"</f>
        <v>M-M Spr Scan 0 (F33N33)</v>
      </c>
      <c r="I251" s="13" t="str">
        <f ca="1">IF(MATCH(H251,H$5:H251,0)=(COUNTA(H$5:H251)),"-","Dup")</f>
        <v>-</v>
      </c>
      <c r="J251" s="27" t="str">
        <f t="shared" ca="1" si="490"/>
        <v>-</v>
      </c>
      <c r="K251" s="27" t="str">
        <f t="shared" ca="1" si="490"/>
        <v>-</v>
      </c>
      <c r="L251" s="27" t="b">
        <f t="shared" ca="1" si="491"/>
        <v>1</v>
      </c>
      <c r="M251" s="27" t="str">
        <f t="shared" ca="1" si="491"/>
        <v>-</v>
      </c>
      <c r="N251" s="27" t="b">
        <f t="shared" ca="1" si="491"/>
        <v>1</v>
      </c>
      <c r="O251" s="27" t="b">
        <f t="shared" ca="1" si="491"/>
        <v>1</v>
      </c>
      <c r="P251" s="27" t="b">
        <f t="shared" ca="1" si="491"/>
        <v>1</v>
      </c>
      <c r="Q251" s="27">
        <f t="shared" ca="1" si="491"/>
        <v>0</v>
      </c>
      <c r="R251" s="27">
        <f t="shared" ca="1" si="491"/>
        <v>0</v>
      </c>
      <c r="S251" s="27" t="str">
        <f t="shared" ca="1" si="491"/>
        <v>-</v>
      </c>
      <c r="T251" s="27" t="str">
        <f t="shared" ca="1" si="491"/>
        <v>-</v>
      </c>
      <c r="U251" s="27" t="str">
        <f t="shared" ca="1" si="491"/>
        <v>-</v>
      </c>
      <c r="V251" s="27">
        <f t="shared" ca="1" si="491"/>
        <v>1</v>
      </c>
      <c r="W251" s="27">
        <f t="shared" ca="1" si="491"/>
        <v>1</v>
      </c>
      <c r="X251" s="27" t="str">
        <f t="shared" ca="1" si="491"/>
        <v>-</v>
      </c>
      <c r="Y251" s="27" t="str">
        <f t="shared" ca="1" si="491"/>
        <v>-</v>
      </c>
      <c r="Z251" s="27" t="str">
        <f t="shared" ca="1" si="491"/>
        <v>-</v>
      </c>
      <c r="AA251" s="27" t="str">
        <f t="shared" ca="1" si="491"/>
        <v>-</v>
      </c>
      <c r="AB251" s="27" t="str">
        <f t="shared" ca="1" si="491"/>
        <v>-</v>
      </c>
      <c r="AC251" s="27">
        <f t="shared" ca="1" si="491"/>
        <v>1</v>
      </c>
      <c r="AD251" s="27" t="str">
        <f t="shared" ca="1" si="491"/>
        <v>-</v>
      </c>
      <c r="AE251" s="27" t="str">
        <f t="shared" ca="1" si="491"/>
        <v>-</v>
      </c>
      <c r="AF251" s="27" t="str">
        <f t="shared" ca="1" si="492"/>
        <v>-</v>
      </c>
      <c r="AG251" s="27" t="str">
        <f t="shared" ca="1" si="492"/>
        <v>-</v>
      </c>
      <c r="AH251" s="27" t="str">
        <f t="shared" ca="1" si="492"/>
        <v>-</v>
      </c>
      <c r="AI251" s="27" t="str">
        <f t="shared" ca="1" si="492"/>
        <v>-</v>
      </c>
      <c r="AJ251" s="27" t="str">
        <f t="shared" ca="1" si="492"/>
        <v>-</v>
      </c>
      <c r="AK251" s="27" t="str">
        <f t="shared" ca="1" si="492"/>
        <v>-</v>
      </c>
      <c r="AL251" s="27" t="str">
        <f t="shared" ca="1" si="492"/>
        <v>-</v>
      </c>
      <c r="AM251" s="27" t="str">
        <f t="shared" ca="1" si="492"/>
        <v>-</v>
      </c>
      <c r="AN251" s="27" t="str">
        <f t="shared" ca="1" si="492"/>
        <v>-</v>
      </c>
      <c r="AO251" s="27" t="str">
        <f t="shared" ca="1" si="492"/>
        <v>-</v>
      </c>
      <c r="AP251" s="27" t="str">
        <f t="shared" ca="1" si="492"/>
        <v>-</v>
      </c>
      <c r="AQ251" s="27" t="str">
        <f t="shared" ca="1" si="492"/>
        <v>-</v>
      </c>
      <c r="AR251" s="27" t="str">
        <f t="shared" ca="1" si="492"/>
        <v>-</v>
      </c>
      <c r="AS251" s="27" t="str">
        <f t="shared" ca="1" si="492"/>
        <v>-</v>
      </c>
      <c r="AT251" s="27" t="str">
        <f t="shared" ca="1" si="493"/>
        <v>-</v>
      </c>
      <c r="AU251" s="27" t="str">
        <f t="shared" ca="1" si="493"/>
        <v>-</v>
      </c>
      <c r="AV251" s="27" t="str">
        <f t="shared" ca="1" si="493"/>
        <v>-</v>
      </c>
      <c r="AW251" s="27" t="str">
        <f t="shared" ca="1" si="493"/>
        <v>-</v>
      </c>
      <c r="AX251" s="50">
        <f t="shared" ca="1" si="498"/>
        <v>3</v>
      </c>
      <c r="AY251" s="50">
        <f t="shared" ca="1" si="498"/>
        <v>3</v>
      </c>
      <c r="AZ251" s="50">
        <f t="shared" ca="1" si="498"/>
        <v>0</v>
      </c>
      <c r="BA251" s="50">
        <f t="shared" ca="1" si="498"/>
        <v>1</v>
      </c>
      <c r="BB251" s="50">
        <f t="shared" ca="1" si="498"/>
        <v>-1</v>
      </c>
      <c r="BC251" s="27">
        <f t="shared" ca="1" si="494"/>
        <v>-1</v>
      </c>
      <c r="BD251" s="27" t="str">
        <f t="shared" ca="1" si="494"/>
        <v>-</v>
      </c>
      <c r="BE251" s="27" t="str">
        <f t="shared" ca="1" si="494"/>
        <v>-</v>
      </c>
      <c r="BF251" s="27" t="str">
        <f t="shared" ca="1" si="494"/>
        <v>-</v>
      </c>
      <c r="BG251" s="27" t="str">
        <f t="shared" ca="1" si="494"/>
        <v>-</v>
      </c>
      <c r="BH251" s="27">
        <f t="shared" ca="1" si="494"/>
        <v>0.3</v>
      </c>
      <c r="BI251" s="27">
        <f t="shared" ca="1" si="494"/>
        <v>0.7</v>
      </c>
      <c r="BJ251" s="27">
        <f t="shared" ca="1" si="494"/>
        <v>-0.2</v>
      </c>
      <c r="BK251" s="27">
        <f t="shared" ca="1" si="494"/>
        <v>1.4</v>
      </c>
      <c r="BL251" s="27" t="str">
        <f t="shared" ca="1" si="494"/>
        <v>-</v>
      </c>
      <c r="BM251" s="27" t="str">
        <f t="shared" ca="1" si="494"/>
        <v>-</v>
      </c>
      <c r="BN251" s="27">
        <f t="shared" ca="1" si="495"/>
        <v>0</v>
      </c>
      <c r="BO251" s="27">
        <f t="shared" ca="1" si="495"/>
        <v>0</v>
      </c>
      <c r="BP251" s="27">
        <f t="shared" ca="1" si="495"/>
        <v>0</v>
      </c>
      <c r="BQ251" s="27">
        <f t="shared" ca="1" si="495"/>
        <v>0</v>
      </c>
      <c r="BR251" s="27" t="str">
        <f t="shared" ca="1" si="495"/>
        <v>-</v>
      </c>
      <c r="BS251" s="27" t="str">
        <f t="shared" ca="1" si="495"/>
        <v>-</v>
      </c>
      <c r="BT251" s="27" t="str">
        <f t="shared" ca="1" si="495"/>
        <v>-</v>
      </c>
      <c r="BU251" s="27" t="str">
        <f t="shared" ca="1" si="496"/>
        <v>-</v>
      </c>
      <c r="BV251" s="27" t="str">
        <f t="shared" ca="1" si="496"/>
        <v>-</v>
      </c>
      <c r="BW251" s="27" t="str">
        <f t="shared" ca="1" si="496"/>
        <v>-</v>
      </c>
      <c r="BX251" s="27" t="str">
        <f t="shared" ca="1" si="496"/>
        <v>-</v>
      </c>
      <c r="BY251" s="27" t="str">
        <f t="shared" ca="1" si="496"/>
        <v>-</v>
      </c>
      <c r="BZ251" s="27" t="str">
        <f t="shared" ca="1" si="496"/>
        <v>-</v>
      </c>
      <c r="CA251" s="27">
        <f t="shared" ca="1" si="496"/>
        <v>2</v>
      </c>
      <c r="CB251" s="27" t="str">
        <f t="shared" ca="1" si="496"/>
        <v>-</v>
      </c>
      <c r="CC251" s="27" t="str">
        <f t="shared" ca="1" si="496"/>
        <v>-</v>
      </c>
      <c r="CD251" s="27" t="str">
        <f t="shared" ca="1" si="496"/>
        <v>-</v>
      </c>
      <c r="CE251" s="27" t="str">
        <f t="shared" ca="1" si="496"/>
        <v>-</v>
      </c>
      <c r="CF251" s="27" t="str">
        <f t="shared" ca="1" si="496"/>
        <v>-</v>
      </c>
      <c r="CG251" s="27" t="str">
        <f t="shared" ca="1" si="496"/>
        <v>-</v>
      </c>
      <c r="CH251" s="27">
        <f t="shared" ca="1" si="496"/>
        <v>0</v>
      </c>
      <c r="CI251" s="27" t="str">
        <f t="shared" ca="1" si="496"/>
        <v>-</v>
      </c>
      <c r="CJ251" s="27">
        <f t="shared" ca="1" si="496"/>
        <v>1</v>
      </c>
      <c r="CK251" s="27">
        <f t="shared" ca="1" si="496"/>
        <v>0</v>
      </c>
      <c r="CL251" s="27">
        <f t="shared" ca="1" si="496"/>
        <v>1</v>
      </c>
      <c r="CM251" s="27">
        <f t="shared" ca="1" si="496"/>
        <v>1</v>
      </c>
      <c r="CN251" s="27">
        <f t="shared" ca="1" si="496"/>
        <v>1</v>
      </c>
      <c r="CO251" s="27">
        <f t="shared" ca="1" si="496"/>
        <v>0</v>
      </c>
      <c r="CP251" s="27">
        <f t="shared" ca="1" si="496"/>
        <v>0</v>
      </c>
      <c r="CQ251" s="27">
        <f t="shared" ca="1" si="496"/>
        <v>0</v>
      </c>
      <c r="CR251" s="27">
        <f t="shared" ca="1" si="496"/>
        <v>-0.04</v>
      </c>
      <c r="CS251" s="27">
        <f t="shared" ca="1" si="496"/>
        <v>0.96</v>
      </c>
      <c r="CT251" s="27">
        <f t="shared" ca="1" si="496"/>
        <v>1.8</v>
      </c>
      <c r="CU251" s="27">
        <f t="shared" ca="1" si="496"/>
        <v>0.64</v>
      </c>
      <c r="CV251" s="27">
        <f t="shared" ca="1" si="496"/>
        <v>0.21</v>
      </c>
      <c r="CW251" s="27">
        <f t="shared" ca="1" si="496"/>
        <v>0.19</v>
      </c>
      <c r="CX251" s="27">
        <f t="shared" ca="1" si="496"/>
        <v>0</v>
      </c>
      <c r="CY251" s="27">
        <f t="shared" ca="1" si="496"/>
        <v>1</v>
      </c>
      <c r="CZ251" s="27">
        <f t="shared" ca="1" si="496"/>
        <v>0</v>
      </c>
      <c r="DA251" s="27">
        <f t="shared" ca="1" si="496"/>
        <v>0</v>
      </c>
      <c r="DB251" s="27">
        <f t="shared" ca="1" si="496"/>
        <v>0</v>
      </c>
      <c r="DC251" s="27">
        <f t="shared" ca="1" si="496"/>
        <v>0</v>
      </c>
      <c r="DD251" s="27">
        <f t="shared" ca="1" si="496"/>
        <v>0</v>
      </c>
      <c r="DE251" s="27">
        <f t="shared" ca="1" si="496"/>
        <v>0</v>
      </c>
      <c r="DF251" s="27">
        <f t="shared" ca="1" si="496"/>
        <v>0</v>
      </c>
      <c r="DG251" s="27" t="str">
        <f t="shared" ca="1" si="496"/>
        <v>-</v>
      </c>
      <c r="DH251" s="27" t="str">
        <f t="shared" ca="1" si="496"/>
        <v>-</v>
      </c>
      <c r="DI251" s="27" t="str">
        <f t="shared" ca="1" si="496"/>
        <v>-</v>
      </c>
      <c r="DJ251" s="27" t="str">
        <f t="shared" ca="1" si="496"/>
        <v>-</v>
      </c>
      <c r="DK251" s="27" t="str">
        <f t="shared" ca="1" si="496"/>
        <v>-</v>
      </c>
      <c r="DL251" s="27" t="str">
        <f t="shared" ca="1" si="496"/>
        <v>-</v>
      </c>
      <c r="DM251" s="27" t="b">
        <f t="shared" ca="1" si="496"/>
        <v>0</v>
      </c>
      <c r="DN251" s="27" t="b">
        <f t="shared" ca="1" si="496"/>
        <v>0</v>
      </c>
      <c r="DO251" s="27" t="b">
        <f t="shared" ca="1" si="496"/>
        <v>1</v>
      </c>
      <c r="DP251" s="27">
        <f t="shared" ca="1" si="496"/>
        <v>0</v>
      </c>
      <c r="DQ251" s="27" t="str">
        <f t="shared" ca="1" si="497"/>
        <v>-</v>
      </c>
      <c r="DR251" s="27" t="b">
        <f t="shared" ca="1" si="497"/>
        <v>1</v>
      </c>
      <c r="DS251" s="27" t="str">
        <f t="shared" ca="1" si="497"/>
        <v>-</v>
      </c>
      <c r="DT251" s="27" t="str">
        <f t="shared" ca="1" si="497"/>
        <v>-</v>
      </c>
      <c r="DU251" s="27" t="str">
        <f t="shared" ca="1" si="497"/>
        <v>-</v>
      </c>
      <c r="DV251" s="27" t="b">
        <f t="shared" ca="1" si="497"/>
        <v>1</v>
      </c>
      <c r="DW251" s="27" t="str">
        <f t="shared" ca="1" si="497"/>
        <v>-</v>
      </c>
      <c r="DX251" s="27">
        <f t="shared" ca="1" si="497"/>
        <v>0</v>
      </c>
      <c r="DY251" s="27">
        <f t="shared" ca="1" si="497"/>
        <v>1</v>
      </c>
      <c r="DZ251" s="27">
        <f t="shared" ca="1" si="497"/>
        <v>0.5</v>
      </c>
      <c r="EA251" s="27">
        <f t="shared" ca="1" si="497"/>
        <v>500</v>
      </c>
      <c r="EB251" s="27">
        <f t="shared" ca="1" si="497"/>
        <v>500</v>
      </c>
      <c r="EC251" s="27">
        <f t="shared" ca="1" si="497"/>
        <v>1</v>
      </c>
      <c r="ED251" s="27">
        <f t="shared" ca="1" si="497"/>
        <v>0</v>
      </c>
      <c r="EE251" s="27">
        <f t="shared" ca="1" si="497"/>
        <v>1</v>
      </c>
      <c r="EF251" s="27">
        <f t="shared" ca="1" si="497"/>
        <v>1</v>
      </c>
      <c r="EG251" s="27">
        <f t="shared" ca="1" si="497"/>
        <v>0</v>
      </c>
      <c r="EH251" s="27" t="str">
        <f t="shared" ca="1" si="497"/>
        <v>-</v>
      </c>
      <c r="EI251" s="27" t="str">
        <f t="shared" ca="1" si="497"/>
        <v>-</v>
      </c>
      <c r="EJ251" s="27" t="str">
        <f t="shared" ca="1" si="497"/>
        <v>-</v>
      </c>
      <c r="EK251" s="27" t="str">
        <f t="shared" ca="1" si="497"/>
        <v>-</v>
      </c>
      <c r="EL251" s="27">
        <f t="shared" ca="1" si="497"/>
        <v>1</v>
      </c>
      <c r="EM251" s="27">
        <f t="shared" ca="1" si="497"/>
        <v>1</v>
      </c>
      <c r="EN251" s="27">
        <f t="shared" ca="1" si="497"/>
        <v>1</v>
      </c>
      <c r="EO251" s="27">
        <f t="shared" ca="1" si="497"/>
        <v>0</v>
      </c>
      <c r="EP251" s="27" t="str">
        <f t="shared" ca="1" si="497"/>
        <v>-</v>
      </c>
      <c r="EQ251" s="27" t="str">
        <f t="shared" ca="1" si="497"/>
        <v>-</v>
      </c>
      <c r="ER251" s="27">
        <f t="shared" ca="1" si="497"/>
        <v>0</v>
      </c>
      <c r="ES251" s="27">
        <f t="shared" ca="1" si="497"/>
        <v>0</v>
      </c>
      <c r="ET251" s="34">
        <v>0</v>
      </c>
    </row>
    <row r="252" spans="1:150" outlineLevel="2">
      <c r="A252" s="31">
        <f t="shared" si="488"/>
        <v>247</v>
      </c>
      <c r="B252" s="37">
        <f t="shared" ca="1" si="499"/>
        <v>169</v>
      </c>
      <c r="C252" s="216">
        <f ca="1">4110+IF(AND(C$248&gt;=1,$CF252=TRUE),2,0)+IF(AND(C$248&gt;=2,$CA252&gt;2),4,0)+IF(AND(C$248=3,$DP252=2),1,0)</f>
        <v>4110</v>
      </c>
      <c r="D252" t="b">
        <f t="shared" ca="1" si="489"/>
        <v>1</v>
      </c>
      <c r="E252" t="b">
        <v>0</v>
      </c>
      <c r="F252" t="b">
        <f t="shared" ca="1" si="489"/>
        <v>1</v>
      </c>
      <c r="H252" s="47" t="str">
        <f ca="1">IF($CA252&lt;3,"M-M","Mat")&amp;IF($CF252=TRUE,"&amp;BBT","")&amp;IF($DX252&lt;&gt;0,"-mate EL","")&amp;IF($DM252," Aut","")&amp;IF($DN252," Win","")&amp;IF($DO252," Spr","")&amp;" Scan "&amp;$DP252&amp;" (F"&amp;3+IFERROR(1*$AP252,0)+IFERROR(1*$AQ252,0)&amp;3+IFERROR(1*$AS252,0)&amp;"N"&amp;$AX252&amp;$AY252&amp;")"</f>
        <v>M-M&amp;BBT Aut Scan 0 (F33N33)</v>
      </c>
      <c r="I252" s="13" t="str">
        <f ca="1">IF(MATCH(H252,H$5:H252,0)=(COUNTA(H$5:H252)),"-","Dup")</f>
        <v>-</v>
      </c>
      <c r="J252" s="27" t="str">
        <f t="shared" ca="1" si="490"/>
        <v>-</v>
      </c>
      <c r="K252" s="27" t="str">
        <f t="shared" ca="1" si="490"/>
        <v>-</v>
      </c>
      <c r="L252" s="27" t="b">
        <f t="shared" ca="1" si="491"/>
        <v>1</v>
      </c>
      <c r="M252" s="27" t="str">
        <f t="shared" ca="1" si="491"/>
        <v>-</v>
      </c>
      <c r="N252" s="27" t="b">
        <f t="shared" ca="1" si="491"/>
        <v>1</v>
      </c>
      <c r="O252" s="27" t="b">
        <f t="shared" ca="1" si="491"/>
        <v>1</v>
      </c>
      <c r="P252" s="27" t="b">
        <f t="shared" ca="1" si="491"/>
        <v>1</v>
      </c>
      <c r="Q252" s="27">
        <f t="shared" ca="1" si="491"/>
        <v>0</v>
      </c>
      <c r="R252" s="27">
        <f t="shared" ca="1" si="491"/>
        <v>0</v>
      </c>
      <c r="S252" s="27" t="str">
        <f t="shared" ca="1" si="491"/>
        <v>-</v>
      </c>
      <c r="T252" s="27" t="str">
        <f t="shared" ca="1" si="491"/>
        <v>-</v>
      </c>
      <c r="U252" s="27" t="str">
        <f t="shared" ca="1" si="491"/>
        <v>-</v>
      </c>
      <c r="V252" s="27">
        <f t="shared" ca="1" si="491"/>
        <v>1</v>
      </c>
      <c r="W252" s="27">
        <f t="shared" ca="1" si="491"/>
        <v>1</v>
      </c>
      <c r="X252" s="27" t="str">
        <f t="shared" ca="1" si="491"/>
        <v>-</v>
      </c>
      <c r="Y252" s="27" t="str">
        <f t="shared" ca="1" si="491"/>
        <v>-</v>
      </c>
      <c r="Z252" s="27" t="str">
        <f t="shared" ca="1" si="491"/>
        <v>-</v>
      </c>
      <c r="AA252" s="27" t="str">
        <f t="shared" ca="1" si="491"/>
        <v>-</v>
      </c>
      <c r="AB252" s="27" t="str">
        <f t="shared" ca="1" si="491"/>
        <v>-</v>
      </c>
      <c r="AC252" s="27">
        <f t="shared" ca="1" si="491"/>
        <v>1</v>
      </c>
      <c r="AD252" s="27" t="str">
        <f t="shared" ca="1" si="491"/>
        <v>-</v>
      </c>
      <c r="AE252" s="27" t="str">
        <f t="shared" ca="1" si="491"/>
        <v>-</v>
      </c>
      <c r="AF252" s="27" t="str">
        <f t="shared" ca="1" si="492"/>
        <v>-</v>
      </c>
      <c r="AG252" s="27" t="str">
        <f t="shared" ca="1" si="492"/>
        <v>-</v>
      </c>
      <c r="AH252" s="27" t="str">
        <f t="shared" ca="1" si="492"/>
        <v>-</v>
      </c>
      <c r="AI252" s="27" t="str">
        <f t="shared" ca="1" si="492"/>
        <v>-</v>
      </c>
      <c r="AJ252" s="27" t="str">
        <f t="shared" ca="1" si="492"/>
        <v>-</v>
      </c>
      <c r="AK252" s="27" t="str">
        <f t="shared" ca="1" si="492"/>
        <v>-</v>
      </c>
      <c r="AL252" s="27" t="str">
        <f t="shared" ca="1" si="492"/>
        <v>-</v>
      </c>
      <c r="AM252" s="27" t="str">
        <f t="shared" ca="1" si="492"/>
        <v>-</v>
      </c>
      <c r="AN252" s="27" t="str">
        <f t="shared" ca="1" si="492"/>
        <v>-</v>
      </c>
      <c r="AO252" s="27" t="str">
        <f t="shared" ca="1" si="492"/>
        <v>-</v>
      </c>
      <c r="AP252" s="27" t="str">
        <f t="shared" ca="1" si="492"/>
        <v>-</v>
      </c>
      <c r="AQ252" s="27" t="str">
        <f t="shared" ca="1" si="492"/>
        <v>-</v>
      </c>
      <c r="AR252" s="27" t="str">
        <f t="shared" ca="1" si="492"/>
        <v>-</v>
      </c>
      <c r="AS252" s="27" t="str">
        <f t="shared" ca="1" si="492"/>
        <v>-</v>
      </c>
      <c r="AT252" s="27" t="str">
        <f t="shared" ca="1" si="493"/>
        <v>-</v>
      </c>
      <c r="AU252" s="27" t="str">
        <f t="shared" ca="1" si="493"/>
        <v>-</v>
      </c>
      <c r="AV252" s="27" t="str">
        <f t="shared" ca="1" si="493"/>
        <v>-</v>
      </c>
      <c r="AW252" s="27" t="str">
        <f t="shared" ca="1" si="493"/>
        <v>-</v>
      </c>
      <c r="AX252" s="50">
        <f t="shared" ca="1" si="498"/>
        <v>3</v>
      </c>
      <c r="AY252" s="50">
        <f t="shared" ca="1" si="498"/>
        <v>3</v>
      </c>
      <c r="AZ252" s="50">
        <f t="shared" ca="1" si="498"/>
        <v>0</v>
      </c>
      <c r="BA252" s="50">
        <f t="shared" ca="1" si="498"/>
        <v>1</v>
      </c>
      <c r="BB252" s="50">
        <f t="shared" ca="1" si="498"/>
        <v>-1</v>
      </c>
      <c r="BC252" s="27">
        <f t="shared" ca="1" si="494"/>
        <v>-1</v>
      </c>
      <c r="BD252" s="27" t="str">
        <f t="shared" ca="1" si="494"/>
        <v>-</v>
      </c>
      <c r="BE252" s="27" t="str">
        <f t="shared" ca="1" si="494"/>
        <v>-</v>
      </c>
      <c r="BF252" s="27" t="str">
        <f t="shared" ca="1" si="494"/>
        <v>-</v>
      </c>
      <c r="BG252" s="27" t="str">
        <f t="shared" ca="1" si="494"/>
        <v>-</v>
      </c>
      <c r="BH252" s="27">
        <f t="shared" ca="1" si="494"/>
        <v>0.3</v>
      </c>
      <c r="BI252" s="27">
        <f t="shared" ca="1" si="494"/>
        <v>0.7</v>
      </c>
      <c r="BJ252" s="27">
        <f t="shared" ca="1" si="494"/>
        <v>-0.2</v>
      </c>
      <c r="BK252" s="27">
        <f t="shared" ca="1" si="494"/>
        <v>1.4</v>
      </c>
      <c r="BL252" s="27" t="str">
        <f t="shared" ca="1" si="494"/>
        <v>-</v>
      </c>
      <c r="BM252" s="27" t="str">
        <f t="shared" ca="1" si="494"/>
        <v>-</v>
      </c>
      <c r="BN252" s="27">
        <f t="shared" ca="1" si="495"/>
        <v>0</v>
      </c>
      <c r="BO252" s="27">
        <f t="shared" ca="1" si="495"/>
        <v>0</v>
      </c>
      <c r="BP252" s="27">
        <f t="shared" ca="1" si="495"/>
        <v>0</v>
      </c>
      <c r="BQ252" s="27">
        <f t="shared" ca="1" si="495"/>
        <v>0</v>
      </c>
      <c r="BR252" s="27" t="str">
        <f t="shared" ca="1" si="495"/>
        <v>-</v>
      </c>
      <c r="BS252" s="27" t="str">
        <f t="shared" ca="1" si="495"/>
        <v>-</v>
      </c>
      <c r="BT252" s="27" t="str">
        <f t="shared" ca="1" si="495"/>
        <v>-</v>
      </c>
      <c r="BU252" s="27" t="str">
        <f t="shared" ca="1" si="496"/>
        <v>-</v>
      </c>
      <c r="BV252" s="27" t="str">
        <f t="shared" ca="1" si="496"/>
        <v>-</v>
      </c>
      <c r="BW252" s="27" t="str">
        <f t="shared" ca="1" si="496"/>
        <v>-</v>
      </c>
      <c r="BX252" s="27" t="str">
        <f t="shared" ca="1" si="496"/>
        <v>-</v>
      </c>
      <c r="BY252" s="27" t="str">
        <f t="shared" ca="1" si="496"/>
        <v>-</v>
      </c>
      <c r="BZ252" s="27" t="str">
        <f t="shared" ca="1" si="496"/>
        <v>-</v>
      </c>
      <c r="CA252" s="27">
        <f t="shared" ca="1" si="496"/>
        <v>2</v>
      </c>
      <c r="CB252" s="27" t="str">
        <f t="shared" ca="1" si="496"/>
        <v>-</v>
      </c>
      <c r="CC252" s="27" t="str">
        <f t="shared" ca="1" si="496"/>
        <v>-</v>
      </c>
      <c r="CD252" s="27" t="str">
        <f t="shared" ca="1" si="496"/>
        <v>-</v>
      </c>
      <c r="CE252" s="27" t="str">
        <f t="shared" ca="1" si="496"/>
        <v>-</v>
      </c>
      <c r="CF252" s="27" t="b">
        <f t="shared" ca="1" si="496"/>
        <v>1</v>
      </c>
      <c r="CG252" s="27" t="str">
        <f t="shared" ca="1" si="496"/>
        <v>-</v>
      </c>
      <c r="CH252" s="27">
        <f t="shared" ca="1" si="496"/>
        <v>0</v>
      </c>
      <c r="CI252" s="27" t="str">
        <f t="shared" ca="1" si="496"/>
        <v>-</v>
      </c>
      <c r="CJ252" s="27">
        <f t="shared" ca="1" si="496"/>
        <v>1</v>
      </c>
      <c r="CK252" s="27">
        <f t="shared" ca="1" si="496"/>
        <v>0</v>
      </c>
      <c r="CL252" s="27">
        <f t="shared" ca="1" si="496"/>
        <v>1</v>
      </c>
      <c r="CM252" s="27">
        <f t="shared" ca="1" si="496"/>
        <v>1</v>
      </c>
      <c r="CN252" s="27">
        <f t="shared" ca="1" si="496"/>
        <v>1</v>
      </c>
      <c r="CO252" s="27">
        <f t="shared" ca="1" si="496"/>
        <v>0</v>
      </c>
      <c r="CP252" s="27">
        <f t="shared" ca="1" si="496"/>
        <v>0</v>
      </c>
      <c r="CQ252" s="27">
        <f t="shared" ca="1" si="496"/>
        <v>0</v>
      </c>
      <c r="CR252" s="27">
        <f t="shared" ca="1" si="496"/>
        <v>-0.04</v>
      </c>
      <c r="CS252" s="27">
        <f t="shared" ca="1" si="496"/>
        <v>0.96</v>
      </c>
      <c r="CT252" s="27">
        <f t="shared" ca="1" si="496"/>
        <v>1.8</v>
      </c>
      <c r="CU252" s="27">
        <f t="shared" ca="1" si="496"/>
        <v>0.64</v>
      </c>
      <c r="CV252" s="27">
        <f t="shared" ca="1" si="496"/>
        <v>0.21</v>
      </c>
      <c r="CW252" s="27">
        <f t="shared" ca="1" si="496"/>
        <v>0.19</v>
      </c>
      <c r="CX252" s="27">
        <f t="shared" ca="1" si="496"/>
        <v>0</v>
      </c>
      <c r="CY252" s="27">
        <f t="shared" ca="1" si="496"/>
        <v>1</v>
      </c>
      <c r="CZ252" s="27">
        <f t="shared" ca="1" si="496"/>
        <v>0</v>
      </c>
      <c r="DA252" s="27">
        <f t="shared" ca="1" si="496"/>
        <v>0</v>
      </c>
      <c r="DB252" s="27">
        <f t="shared" ca="1" si="496"/>
        <v>0</v>
      </c>
      <c r="DC252" s="27">
        <f t="shared" ca="1" si="496"/>
        <v>0</v>
      </c>
      <c r="DD252" s="27">
        <f t="shared" ca="1" si="496"/>
        <v>0</v>
      </c>
      <c r="DE252" s="27">
        <f t="shared" ca="1" si="496"/>
        <v>0</v>
      </c>
      <c r="DF252" s="27">
        <f t="shared" ca="1" si="496"/>
        <v>0</v>
      </c>
      <c r="DG252" s="27" t="str">
        <f t="shared" ca="1" si="496"/>
        <v>-</v>
      </c>
      <c r="DH252" s="27" t="str">
        <f t="shared" ca="1" si="496"/>
        <v>-</v>
      </c>
      <c r="DI252" s="27" t="str">
        <f t="shared" ca="1" si="496"/>
        <v>-</v>
      </c>
      <c r="DJ252" s="27" t="str">
        <f t="shared" ca="1" si="496"/>
        <v>-</v>
      </c>
      <c r="DK252" s="27" t="str">
        <f t="shared" ca="1" si="496"/>
        <v>-</v>
      </c>
      <c r="DL252" s="27" t="str">
        <f t="shared" ca="1" si="496"/>
        <v>-</v>
      </c>
      <c r="DM252" s="27" t="b">
        <f t="shared" ca="1" si="496"/>
        <v>1</v>
      </c>
      <c r="DN252" s="27" t="b">
        <f t="shared" ca="1" si="496"/>
        <v>0</v>
      </c>
      <c r="DO252" s="27" t="b">
        <f t="shared" ca="1" si="496"/>
        <v>0</v>
      </c>
      <c r="DP252" s="27">
        <f t="shared" ca="1" si="496"/>
        <v>0</v>
      </c>
      <c r="DQ252" s="27" t="str">
        <f t="shared" ca="1" si="497"/>
        <v>-</v>
      </c>
      <c r="DR252" s="27" t="b">
        <f t="shared" ca="1" si="497"/>
        <v>1</v>
      </c>
      <c r="DS252" s="27" t="str">
        <f t="shared" ca="1" si="497"/>
        <v>-</v>
      </c>
      <c r="DT252" s="27" t="str">
        <f t="shared" ca="1" si="497"/>
        <v>-</v>
      </c>
      <c r="DU252" s="27" t="b">
        <f t="shared" ca="1" si="497"/>
        <v>1</v>
      </c>
      <c r="DV252" s="27" t="b">
        <f t="shared" ca="1" si="497"/>
        <v>1</v>
      </c>
      <c r="DW252" s="27" t="str">
        <f t="shared" ca="1" si="497"/>
        <v>-</v>
      </c>
      <c r="DX252" s="27">
        <f t="shared" ca="1" si="497"/>
        <v>0</v>
      </c>
      <c r="DY252" s="27">
        <f t="shared" ca="1" si="497"/>
        <v>1</v>
      </c>
      <c r="DZ252" s="27">
        <f t="shared" ca="1" si="497"/>
        <v>0.5</v>
      </c>
      <c r="EA252" s="27">
        <f t="shared" ca="1" si="497"/>
        <v>500</v>
      </c>
      <c r="EB252" s="27">
        <f t="shared" ca="1" si="497"/>
        <v>500</v>
      </c>
      <c r="EC252" s="27">
        <f t="shared" ca="1" si="497"/>
        <v>1</v>
      </c>
      <c r="ED252" s="27">
        <f t="shared" ca="1" si="497"/>
        <v>0</v>
      </c>
      <c r="EE252" s="27">
        <f t="shared" ca="1" si="497"/>
        <v>1</v>
      </c>
      <c r="EF252" s="27">
        <f t="shared" ca="1" si="497"/>
        <v>1</v>
      </c>
      <c r="EG252" s="27">
        <f t="shared" ca="1" si="497"/>
        <v>0</v>
      </c>
      <c r="EH252" s="27" t="str">
        <f t="shared" ca="1" si="497"/>
        <v>-</v>
      </c>
      <c r="EI252" s="27" t="str">
        <f t="shared" ca="1" si="497"/>
        <v>-</v>
      </c>
      <c r="EJ252" s="27" t="str">
        <f t="shared" ca="1" si="497"/>
        <v>-</v>
      </c>
      <c r="EK252" s="27" t="str">
        <f t="shared" ca="1" si="497"/>
        <v>-</v>
      </c>
      <c r="EL252" s="27">
        <f t="shared" ca="1" si="497"/>
        <v>1</v>
      </c>
      <c r="EM252" s="27">
        <f t="shared" ca="1" si="497"/>
        <v>1</v>
      </c>
      <c r="EN252" s="27">
        <f t="shared" ca="1" si="497"/>
        <v>1</v>
      </c>
      <c r="EO252" s="27">
        <f t="shared" ca="1" si="497"/>
        <v>0</v>
      </c>
      <c r="EP252" s="27" t="str">
        <f t="shared" ca="1" si="497"/>
        <v>-</v>
      </c>
      <c r="EQ252" s="27" t="str">
        <f t="shared" ca="1" si="497"/>
        <v>-</v>
      </c>
      <c r="ER252" s="27">
        <f t="shared" ca="1" si="497"/>
        <v>0</v>
      </c>
      <c r="ES252" s="27">
        <f t="shared" ca="1" si="497"/>
        <v>0</v>
      </c>
      <c r="ET252" s="34">
        <v>0</v>
      </c>
    </row>
    <row r="253" spans="1:150" outlineLevel="3">
      <c r="A253" s="31">
        <f t="shared" si="488"/>
        <v>248</v>
      </c>
      <c r="B253" s="37">
        <f t="shared" ca="1" si="499"/>
        <v>170</v>
      </c>
      <c r="C253" s="216">
        <f ca="1">4110+IF(AND(C$248&gt;=1,$CF253=TRUE),2,0)+IF(AND(C$248&gt;=2,$CA253&gt;2),4,0)+IF(AND(C$248=3,$DP253=2),1,0)</f>
        <v>4110</v>
      </c>
      <c r="D253" t="b">
        <f t="shared" ca="1" si="489"/>
        <v>1</v>
      </c>
      <c r="E253" t="b">
        <v>0</v>
      </c>
      <c r="F253" t="b">
        <f t="shared" ca="1" si="489"/>
        <v>1</v>
      </c>
      <c r="H253" s="47" t="str">
        <f ca="1">IF($CA253&lt;3,"M-M","Mat")&amp;IF($CF253=TRUE,"&amp;BBT","")&amp;IF($DX253&lt;&gt;0,"-mate EL","")&amp;IF($DM253," Aut","")&amp;IF($DN253," Win","")&amp;IF($DO253," Spr","")&amp;" Scan "&amp;$DP253&amp;" (F"&amp;3+IFERROR(1*$AP253,0)+IFERROR(1*$AQ253,0)&amp;3+IFERROR(1*$AS253,0)&amp;"N"&amp;$AX253&amp;$AY253&amp;")"</f>
        <v>M-M&amp;BBT Win Scan 0 (F33N33)</v>
      </c>
      <c r="I253" s="13" t="str">
        <f ca="1">IF(MATCH(H253,H$5:H253,0)=(COUNTA(H$5:H253)),"-","Dup")</f>
        <v>-</v>
      </c>
      <c r="J253" s="27" t="str">
        <f t="shared" ca="1" si="490"/>
        <v>-</v>
      </c>
      <c r="K253" s="27" t="str">
        <f t="shared" ca="1" si="490"/>
        <v>-</v>
      </c>
      <c r="L253" s="27" t="b">
        <f t="shared" ca="1" si="491"/>
        <v>1</v>
      </c>
      <c r="M253" s="27" t="str">
        <f t="shared" ca="1" si="491"/>
        <v>-</v>
      </c>
      <c r="N253" s="27" t="b">
        <f t="shared" ca="1" si="491"/>
        <v>1</v>
      </c>
      <c r="O253" s="27" t="b">
        <f t="shared" ca="1" si="491"/>
        <v>1</v>
      </c>
      <c r="P253" s="27" t="b">
        <f t="shared" ca="1" si="491"/>
        <v>1</v>
      </c>
      <c r="Q253" s="27">
        <f t="shared" ca="1" si="491"/>
        <v>0</v>
      </c>
      <c r="R253" s="27">
        <f t="shared" ca="1" si="491"/>
        <v>0</v>
      </c>
      <c r="S253" s="27" t="str">
        <f t="shared" ca="1" si="491"/>
        <v>-</v>
      </c>
      <c r="T253" s="27" t="str">
        <f t="shared" ca="1" si="491"/>
        <v>-</v>
      </c>
      <c r="U253" s="27" t="str">
        <f ca="1">OFFSET(U$5,$B253,0)</f>
        <v>-</v>
      </c>
      <c r="V253" s="27">
        <f t="shared" ca="1" si="491"/>
        <v>1</v>
      </c>
      <c r="W253" s="27">
        <f ca="1">OFFSET(W$5,$B253,0)</f>
        <v>1</v>
      </c>
      <c r="X253" s="27" t="str">
        <f ca="1">OFFSET(X$5,$B253,0)</f>
        <v>-</v>
      </c>
      <c r="Y253" s="27" t="str">
        <f t="shared" ca="1" si="491"/>
        <v>-</v>
      </c>
      <c r="Z253" s="27" t="str">
        <f ca="1">OFFSET(Z$5,$B253,0)</f>
        <v>-</v>
      </c>
      <c r="AA253" s="27" t="str">
        <f t="shared" ca="1" si="491"/>
        <v>-</v>
      </c>
      <c r="AB253" s="27" t="str">
        <f ca="1">OFFSET(AB$5,$B253,0)</f>
        <v>-</v>
      </c>
      <c r="AC253" s="27">
        <f t="shared" ca="1" si="491"/>
        <v>1</v>
      </c>
      <c r="AD253" s="27" t="str">
        <f ca="1">OFFSET(AD$5,$B253,0)</f>
        <v>-</v>
      </c>
      <c r="AE253" s="27" t="str">
        <f t="shared" ca="1" si="491"/>
        <v>-</v>
      </c>
      <c r="AF253" s="27" t="str">
        <f t="shared" ca="1" si="492"/>
        <v>-</v>
      </c>
      <c r="AG253" s="27" t="str">
        <f t="shared" ca="1" si="492"/>
        <v>-</v>
      </c>
      <c r="AH253" s="27" t="str">
        <f t="shared" ca="1" si="492"/>
        <v>-</v>
      </c>
      <c r="AI253" s="27" t="str">
        <f t="shared" ca="1" si="492"/>
        <v>-</v>
      </c>
      <c r="AJ253" s="27" t="str">
        <f t="shared" ca="1" si="492"/>
        <v>-</v>
      </c>
      <c r="AK253" s="27" t="str">
        <f t="shared" ca="1" si="492"/>
        <v>-</v>
      </c>
      <c r="AL253" s="27" t="str">
        <f t="shared" ca="1" si="492"/>
        <v>-</v>
      </c>
      <c r="AM253" s="27" t="str">
        <f t="shared" ca="1" si="492"/>
        <v>-</v>
      </c>
      <c r="AN253" s="27" t="str">
        <f t="shared" ca="1" si="492"/>
        <v>-</v>
      </c>
      <c r="AO253" s="27" t="str">
        <f t="shared" ca="1" si="492"/>
        <v>-</v>
      </c>
      <c r="AP253" s="27" t="str">
        <f t="shared" ca="1" si="492"/>
        <v>-</v>
      </c>
      <c r="AQ253" s="27" t="str">
        <f t="shared" ca="1" si="492"/>
        <v>-</v>
      </c>
      <c r="AR253" s="27" t="str">
        <f t="shared" ca="1" si="492"/>
        <v>-</v>
      </c>
      <c r="AS253" s="27" t="str">
        <f t="shared" ca="1" si="492"/>
        <v>-</v>
      </c>
      <c r="AT253" s="27" t="str">
        <f t="shared" ca="1" si="493"/>
        <v>-</v>
      </c>
      <c r="AU253" s="27" t="str">
        <f t="shared" ca="1" si="493"/>
        <v>-</v>
      </c>
      <c r="AV253" s="27" t="str">
        <f t="shared" ca="1" si="493"/>
        <v>-</v>
      </c>
      <c r="AW253" s="27" t="str">
        <f t="shared" ca="1" si="493"/>
        <v>-</v>
      </c>
      <c r="AX253" s="50">
        <f t="shared" ca="1" si="498"/>
        <v>3</v>
      </c>
      <c r="AY253" s="50">
        <f t="shared" ca="1" si="498"/>
        <v>3</v>
      </c>
      <c r="AZ253" s="50">
        <f t="shared" ca="1" si="498"/>
        <v>0</v>
      </c>
      <c r="BA253" s="50">
        <f t="shared" ca="1" si="498"/>
        <v>1</v>
      </c>
      <c r="BB253" s="50">
        <f t="shared" ca="1" si="498"/>
        <v>-1</v>
      </c>
      <c r="BC253" s="27">
        <f t="shared" ca="1" si="494"/>
        <v>-1</v>
      </c>
      <c r="BD253" s="27" t="str">
        <f t="shared" ca="1" si="494"/>
        <v>-</v>
      </c>
      <c r="BE253" s="27" t="str">
        <f t="shared" ca="1" si="494"/>
        <v>-</v>
      </c>
      <c r="BF253" s="27" t="str">
        <f t="shared" ca="1" si="494"/>
        <v>-</v>
      </c>
      <c r="BG253" s="27" t="str">
        <f t="shared" ca="1" si="494"/>
        <v>-</v>
      </c>
      <c r="BH253" s="27">
        <f t="shared" ca="1" si="494"/>
        <v>0.1</v>
      </c>
      <c r="BI253" s="27">
        <f t="shared" ca="1" si="494"/>
        <v>0.5</v>
      </c>
      <c r="BJ253" s="27">
        <f t="shared" ca="1" si="494"/>
        <v>-0.4</v>
      </c>
      <c r="BK253" s="27">
        <f t="shared" ca="1" si="494"/>
        <v>1</v>
      </c>
      <c r="BL253" s="27" t="str">
        <f t="shared" ca="1" si="494"/>
        <v>-</v>
      </c>
      <c r="BM253" s="27" t="str">
        <f t="shared" ca="1" si="494"/>
        <v>-</v>
      </c>
      <c r="BN253" s="27">
        <f t="shared" ca="1" si="495"/>
        <v>0</v>
      </c>
      <c r="BO253" s="27">
        <f t="shared" ca="1" si="495"/>
        <v>0</v>
      </c>
      <c r="BP253" s="27">
        <f t="shared" ca="1" si="495"/>
        <v>0</v>
      </c>
      <c r="BQ253" s="27">
        <f t="shared" ca="1" si="495"/>
        <v>0</v>
      </c>
      <c r="BR253" s="27" t="str">
        <f t="shared" ca="1" si="495"/>
        <v>-</v>
      </c>
      <c r="BS253" s="27" t="str">
        <f t="shared" ca="1" si="495"/>
        <v>-</v>
      </c>
      <c r="BT253" s="27" t="str">
        <f t="shared" ca="1" si="495"/>
        <v>-</v>
      </c>
      <c r="BU253" s="27" t="str">
        <f t="shared" ca="1" si="496"/>
        <v>-</v>
      </c>
      <c r="BV253" s="27" t="str">
        <f t="shared" ca="1" si="496"/>
        <v>-</v>
      </c>
      <c r="BW253" s="27" t="str">
        <f t="shared" ca="1" si="496"/>
        <v>-</v>
      </c>
      <c r="BX253" s="27" t="str">
        <f t="shared" ca="1" si="496"/>
        <v>-</v>
      </c>
      <c r="BY253" s="27" t="str">
        <f t="shared" ca="1" si="496"/>
        <v>-</v>
      </c>
      <c r="BZ253" s="27" t="str">
        <f t="shared" ca="1" si="496"/>
        <v>-</v>
      </c>
      <c r="CA253" s="27">
        <f t="shared" ca="1" si="496"/>
        <v>2</v>
      </c>
      <c r="CB253" s="27" t="str">
        <f t="shared" ca="1" si="496"/>
        <v>-</v>
      </c>
      <c r="CC253" s="27" t="str">
        <f t="shared" ca="1" si="496"/>
        <v>-</v>
      </c>
      <c r="CD253" s="27" t="str">
        <f t="shared" ca="1" si="496"/>
        <v>-</v>
      </c>
      <c r="CE253" s="27" t="str">
        <f t="shared" ca="1" si="496"/>
        <v>-</v>
      </c>
      <c r="CF253" s="27" t="b">
        <f t="shared" ca="1" si="496"/>
        <v>1</v>
      </c>
      <c r="CG253" s="27" t="str">
        <f t="shared" ca="1" si="496"/>
        <v>-</v>
      </c>
      <c r="CH253" s="27">
        <f t="shared" ca="1" si="496"/>
        <v>0</v>
      </c>
      <c r="CI253" s="27" t="str">
        <f t="shared" ca="1" si="496"/>
        <v>-</v>
      </c>
      <c r="CJ253" s="27">
        <f t="shared" ca="1" si="496"/>
        <v>1</v>
      </c>
      <c r="CK253" s="27">
        <f t="shared" ca="1" si="496"/>
        <v>0</v>
      </c>
      <c r="CL253" s="27">
        <f t="shared" ca="1" si="496"/>
        <v>1</v>
      </c>
      <c r="CM253" s="27">
        <f t="shared" ca="1" si="496"/>
        <v>1</v>
      </c>
      <c r="CN253" s="27">
        <f t="shared" ca="1" si="496"/>
        <v>1</v>
      </c>
      <c r="CO253" s="27">
        <f t="shared" ca="1" si="496"/>
        <v>0</v>
      </c>
      <c r="CP253" s="27">
        <f t="shared" ca="1" si="496"/>
        <v>0</v>
      </c>
      <c r="CQ253" s="27">
        <f t="shared" ca="1" si="496"/>
        <v>0</v>
      </c>
      <c r="CR253" s="27">
        <f t="shared" ca="1" si="496"/>
        <v>-0.04</v>
      </c>
      <c r="CS253" s="27">
        <f t="shared" ca="1" si="496"/>
        <v>0.96</v>
      </c>
      <c r="CT253" s="27">
        <f t="shared" ca="1" si="496"/>
        <v>1.8</v>
      </c>
      <c r="CU253" s="27">
        <f t="shared" ca="1" si="496"/>
        <v>0.64</v>
      </c>
      <c r="CV253" s="27">
        <f t="shared" ca="1" si="496"/>
        <v>0.21</v>
      </c>
      <c r="CW253" s="27">
        <f t="shared" ca="1" si="496"/>
        <v>0.19</v>
      </c>
      <c r="CX253" s="27">
        <f t="shared" ca="1" si="496"/>
        <v>0</v>
      </c>
      <c r="CY253" s="27">
        <f t="shared" ca="1" si="496"/>
        <v>1</v>
      </c>
      <c r="CZ253" s="27">
        <f t="shared" ca="1" si="496"/>
        <v>0</v>
      </c>
      <c r="DA253" s="27">
        <f t="shared" ca="1" si="496"/>
        <v>0</v>
      </c>
      <c r="DB253" s="27">
        <f t="shared" ca="1" si="496"/>
        <v>0</v>
      </c>
      <c r="DC253" s="27">
        <f t="shared" ca="1" si="496"/>
        <v>0</v>
      </c>
      <c r="DD253" s="27">
        <f t="shared" ca="1" si="496"/>
        <v>0</v>
      </c>
      <c r="DE253" s="27">
        <f t="shared" ca="1" si="496"/>
        <v>0</v>
      </c>
      <c r="DF253" s="27">
        <f t="shared" ca="1" si="496"/>
        <v>0</v>
      </c>
      <c r="DG253" s="27" t="str">
        <f t="shared" ca="1" si="496"/>
        <v>-</v>
      </c>
      <c r="DH253" s="27" t="str">
        <f t="shared" ca="1" si="496"/>
        <v>-</v>
      </c>
      <c r="DI253" s="27" t="str">
        <f t="shared" ca="1" si="496"/>
        <v>-</v>
      </c>
      <c r="DJ253" s="27" t="str">
        <f t="shared" ca="1" si="496"/>
        <v>-</v>
      </c>
      <c r="DK253" s="27" t="str">
        <f t="shared" ca="1" si="496"/>
        <v>-</v>
      </c>
      <c r="DL253" s="27" t="str">
        <f t="shared" ca="1" si="496"/>
        <v>-</v>
      </c>
      <c r="DM253" s="27" t="b">
        <f t="shared" ca="1" si="496"/>
        <v>0</v>
      </c>
      <c r="DN253" s="27" t="b">
        <f t="shared" ca="1" si="496"/>
        <v>1</v>
      </c>
      <c r="DO253" s="27" t="b">
        <f t="shared" ca="1" si="496"/>
        <v>0</v>
      </c>
      <c r="DP253" s="27">
        <f t="shared" ca="1" si="496"/>
        <v>0</v>
      </c>
      <c r="DQ253" s="27" t="str">
        <f t="shared" ca="1" si="497"/>
        <v>-</v>
      </c>
      <c r="DR253" s="27" t="b">
        <f t="shared" ca="1" si="497"/>
        <v>1</v>
      </c>
      <c r="DS253" s="27" t="str">
        <f t="shared" ca="1" si="497"/>
        <v>-</v>
      </c>
      <c r="DT253" s="27" t="str">
        <f t="shared" ca="1" si="497"/>
        <v>-</v>
      </c>
      <c r="DU253" s="27" t="b">
        <f t="shared" ca="1" si="497"/>
        <v>1</v>
      </c>
      <c r="DV253" s="27" t="b">
        <f t="shared" ca="1" si="497"/>
        <v>1</v>
      </c>
      <c r="DW253" s="27" t="str">
        <f t="shared" ca="1" si="497"/>
        <v>-</v>
      </c>
      <c r="DX253" s="27">
        <f t="shared" ca="1" si="497"/>
        <v>0</v>
      </c>
      <c r="DY253" s="27">
        <f t="shared" ca="1" si="497"/>
        <v>1</v>
      </c>
      <c r="DZ253" s="27">
        <f t="shared" ca="1" si="497"/>
        <v>0.5</v>
      </c>
      <c r="EA253" s="27">
        <f t="shared" ca="1" si="497"/>
        <v>500</v>
      </c>
      <c r="EB253" s="27">
        <f t="shared" ca="1" si="497"/>
        <v>500</v>
      </c>
      <c r="EC253" s="27">
        <f t="shared" ca="1" si="497"/>
        <v>1</v>
      </c>
      <c r="ED253" s="27">
        <f t="shared" ca="1" si="497"/>
        <v>0</v>
      </c>
      <c r="EE253" s="27">
        <f t="shared" ca="1" si="497"/>
        <v>1</v>
      </c>
      <c r="EF253" s="27">
        <f t="shared" ca="1" si="497"/>
        <v>1</v>
      </c>
      <c r="EG253" s="27">
        <f t="shared" ca="1" si="497"/>
        <v>0</v>
      </c>
      <c r="EH253" s="27" t="str">
        <f t="shared" ca="1" si="497"/>
        <v>-</v>
      </c>
      <c r="EI253" s="27" t="str">
        <f t="shared" ca="1" si="497"/>
        <v>-</v>
      </c>
      <c r="EJ253" s="27" t="str">
        <f t="shared" ca="1" si="497"/>
        <v>-</v>
      </c>
      <c r="EK253" s="27" t="str">
        <f t="shared" ca="1" si="497"/>
        <v>-</v>
      </c>
      <c r="EL253" s="27">
        <f t="shared" ca="1" si="497"/>
        <v>1</v>
      </c>
      <c r="EM253" s="27">
        <f t="shared" ca="1" si="497"/>
        <v>1</v>
      </c>
      <c r="EN253" s="27">
        <f t="shared" ca="1" si="497"/>
        <v>1</v>
      </c>
      <c r="EO253" s="27">
        <f t="shared" ca="1" si="497"/>
        <v>0</v>
      </c>
      <c r="EP253" s="27" t="str">
        <f t="shared" ca="1" si="497"/>
        <v>-</v>
      </c>
      <c r="EQ253" s="27" t="str">
        <f t="shared" ca="1" si="497"/>
        <v>-</v>
      </c>
      <c r="ER253" s="27">
        <f t="shared" ca="1" si="497"/>
        <v>0</v>
      </c>
      <c r="ES253" s="27">
        <f t="shared" ca="1" si="497"/>
        <v>0</v>
      </c>
      <c r="ET253" s="34">
        <v>0</v>
      </c>
    </row>
    <row r="254" spans="1:150" outlineLevel="3">
      <c r="A254" s="31">
        <f t="shared" si="488"/>
        <v>249</v>
      </c>
      <c r="B254" s="37">
        <f t="shared" ca="1" si="499"/>
        <v>171</v>
      </c>
      <c r="C254" s="216">
        <f ca="1">4110+IF(AND(C$248&gt;=1,$CF254=TRUE),2,0)+IF(AND(C$248&gt;=2,$CA254&gt;2),4,0)+IF(AND(C$248=3,$DP254=2),1,0)</f>
        <v>4110</v>
      </c>
      <c r="D254" t="b">
        <f t="shared" ca="1" si="489"/>
        <v>1</v>
      </c>
      <c r="E254" t="b">
        <v>0</v>
      </c>
      <c r="F254" t="b">
        <f t="shared" ca="1" si="489"/>
        <v>1</v>
      </c>
      <c r="H254" s="47" t="str">
        <f ca="1">IF($CA254&lt;3,"M-M","Mat")&amp;IF($CF254=TRUE,"&amp;BBT","")&amp;IF($DX254&lt;&gt;0,"-mate EL","")&amp;IF($DM254," Aut","")&amp;IF($DN254," Win","")&amp;IF($DO254," Spr","")&amp;" Scan "&amp;$DP254&amp;" (F"&amp;3+IFERROR(1*$AP254,0)+IFERROR(1*$AQ254,0)&amp;3+IFERROR(1*$AS254,0)&amp;"N"&amp;$AX254&amp;$AY254&amp;")"</f>
        <v>M-M&amp;BBT Spr Scan 0 (F33N33)</v>
      </c>
      <c r="I254" s="13" t="str">
        <f ca="1">IF(MATCH(H254,H$5:H254,0)=(COUNTA(H$5:H254)),"-","Dup")</f>
        <v>-</v>
      </c>
      <c r="J254" s="27" t="str">
        <f t="shared" ca="1" si="490"/>
        <v>-</v>
      </c>
      <c r="K254" s="27" t="str">
        <f t="shared" ca="1" si="490"/>
        <v>-</v>
      </c>
      <c r="L254" s="27" t="b">
        <f t="shared" ca="1" si="491"/>
        <v>1</v>
      </c>
      <c r="M254" s="27" t="str">
        <f t="shared" ca="1" si="491"/>
        <v>-</v>
      </c>
      <c r="N254" s="27" t="b">
        <f t="shared" ca="1" si="491"/>
        <v>1</v>
      </c>
      <c r="O254" s="27" t="b">
        <f t="shared" ca="1" si="491"/>
        <v>1</v>
      </c>
      <c r="P254" s="27" t="b">
        <f t="shared" ca="1" si="491"/>
        <v>1</v>
      </c>
      <c r="Q254" s="27">
        <f t="shared" ca="1" si="491"/>
        <v>0</v>
      </c>
      <c r="R254" s="27">
        <f t="shared" ca="1" si="491"/>
        <v>0</v>
      </c>
      <c r="S254" s="27" t="str">
        <f t="shared" ca="1" si="491"/>
        <v>-</v>
      </c>
      <c r="T254" s="27" t="str">
        <f t="shared" ca="1" si="491"/>
        <v>-</v>
      </c>
      <c r="U254" s="27" t="str">
        <f ca="1">OFFSET(U$5,$B254,0)</f>
        <v>-</v>
      </c>
      <c r="V254" s="27">
        <f ca="1">OFFSET(V$5,$B254,0)</f>
        <v>1</v>
      </c>
      <c r="W254" s="27">
        <f ca="1">OFFSET(W$5,$B254,0)</f>
        <v>1</v>
      </c>
      <c r="X254" s="27" t="str">
        <f ca="1">OFFSET(X$5,$B254,0)</f>
        <v>-</v>
      </c>
      <c r="Y254" s="27" t="str">
        <f ca="1">OFFSET(Y$5,$B254,0)</f>
        <v>-</v>
      </c>
      <c r="Z254" s="27" t="str">
        <f ca="1">OFFSET(Z$5,$B254,0)</f>
        <v>-</v>
      </c>
      <c r="AA254" s="27" t="str">
        <f ca="1">OFFSET(AA$5,$B254,0)</f>
        <v>-</v>
      </c>
      <c r="AB254" s="27" t="str">
        <f ca="1">OFFSET(AB$5,$B254,0)</f>
        <v>-</v>
      </c>
      <c r="AC254" s="27">
        <f t="shared" ca="1" si="491"/>
        <v>1</v>
      </c>
      <c r="AD254" s="27" t="str">
        <f ca="1">OFFSET(AD$5,$B254,0)</f>
        <v>-</v>
      </c>
      <c r="AE254" s="27" t="str">
        <f t="shared" ca="1" si="491"/>
        <v>-</v>
      </c>
      <c r="AF254" s="27" t="str">
        <f t="shared" ca="1" si="492"/>
        <v>-</v>
      </c>
      <c r="AG254" s="27" t="str">
        <f t="shared" ca="1" si="492"/>
        <v>-</v>
      </c>
      <c r="AH254" s="27" t="str">
        <f t="shared" ca="1" si="492"/>
        <v>-</v>
      </c>
      <c r="AI254" s="27" t="str">
        <f t="shared" ca="1" si="492"/>
        <v>-</v>
      </c>
      <c r="AJ254" s="27" t="str">
        <f t="shared" ca="1" si="492"/>
        <v>-</v>
      </c>
      <c r="AK254" s="27" t="str">
        <f t="shared" ca="1" si="492"/>
        <v>-</v>
      </c>
      <c r="AL254" s="27" t="str">
        <f t="shared" ca="1" si="492"/>
        <v>-</v>
      </c>
      <c r="AM254" s="27" t="str">
        <f t="shared" ca="1" si="492"/>
        <v>-</v>
      </c>
      <c r="AN254" s="27" t="str">
        <f t="shared" ca="1" si="492"/>
        <v>-</v>
      </c>
      <c r="AO254" s="27" t="str">
        <f t="shared" ca="1" si="492"/>
        <v>-</v>
      </c>
      <c r="AP254" s="27" t="str">
        <f t="shared" ca="1" si="492"/>
        <v>-</v>
      </c>
      <c r="AQ254" s="27" t="str">
        <f t="shared" ca="1" si="492"/>
        <v>-</v>
      </c>
      <c r="AR254" s="27" t="str">
        <f t="shared" ca="1" si="492"/>
        <v>-</v>
      </c>
      <c r="AS254" s="27" t="str">
        <f t="shared" ca="1" si="492"/>
        <v>-</v>
      </c>
      <c r="AT254" s="27" t="str">
        <f t="shared" ca="1" si="493"/>
        <v>-</v>
      </c>
      <c r="AU254" s="27" t="str">
        <f t="shared" ca="1" si="493"/>
        <v>-</v>
      </c>
      <c r="AV254" s="27" t="str">
        <f t="shared" ca="1" si="493"/>
        <v>-</v>
      </c>
      <c r="AW254" s="27" t="str">
        <f t="shared" ca="1" si="493"/>
        <v>-</v>
      </c>
      <c r="AX254" s="50">
        <f t="shared" ca="1" si="498"/>
        <v>3</v>
      </c>
      <c r="AY254" s="50">
        <f t="shared" ca="1" si="498"/>
        <v>3</v>
      </c>
      <c r="AZ254" s="50">
        <f t="shared" ca="1" si="498"/>
        <v>0</v>
      </c>
      <c r="BA254" s="50">
        <f t="shared" ca="1" si="498"/>
        <v>1</v>
      </c>
      <c r="BB254" s="50">
        <f t="shared" ca="1" si="498"/>
        <v>-1</v>
      </c>
      <c r="BC254" s="27">
        <f t="shared" ca="1" si="494"/>
        <v>-1</v>
      </c>
      <c r="BD254" s="27" t="str">
        <f t="shared" ca="1" si="494"/>
        <v>-</v>
      </c>
      <c r="BE254" s="27" t="str">
        <f t="shared" ca="1" si="494"/>
        <v>-</v>
      </c>
      <c r="BF254" s="27" t="str">
        <f t="shared" ca="1" si="494"/>
        <v>-</v>
      </c>
      <c r="BG254" s="27" t="str">
        <f t="shared" ca="1" si="494"/>
        <v>-</v>
      </c>
      <c r="BH254" s="27">
        <f t="shared" ca="1" si="494"/>
        <v>0.3</v>
      </c>
      <c r="BI254" s="27">
        <f t="shared" ca="1" si="494"/>
        <v>0.7</v>
      </c>
      <c r="BJ254" s="27">
        <f t="shared" ca="1" si="494"/>
        <v>-0.2</v>
      </c>
      <c r="BK254" s="27">
        <f t="shared" ca="1" si="494"/>
        <v>1.4</v>
      </c>
      <c r="BL254" s="27" t="str">
        <f t="shared" ca="1" si="494"/>
        <v>-</v>
      </c>
      <c r="BM254" s="27" t="str">
        <f t="shared" ca="1" si="494"/>
        <v>-</v>
      </c>
      <c r="BN254" s="27">
        <f t="shared" ca="1" si="495"/>
        <v>0</v>
      </c>
      <c r="BO254" s="27">
        <f t="shared" ca="1" si="495"/>
        <v>0</v>
      </c>
      <c r="BP254" s="27">
        <f t="shared" ca="1" si="495"/>
        <v>0</v>
      </c>
      <c r="BQ254" s="27">
        <f t="shared" ca="1" si="495"/>
        <v>0</v>
      </c>
      <c r="BR254" s="27" t="str">
        <f t="shared" ca="1" si="495"/>
        <v>-</v>
      </c>
      <c r="BS254" s="27" t="str">
        <f t="shared" ca="1" si="495"/>
        <v>-</v>
      </c>
      <c r="BT254" s="27" t="str">
        <f t="shared" ca="1" si="495"/>
        <v>-</v>
      </c>
      <c r="BU254" s="27" t="str">
        <f t="shared" ca="1" si="496"/>
        <v>-</v>
      </c>
      <c r="BV254" s="27" t="str">
        <f t="shared" ca="1" si="496"/>
        <v>-</v>
      </c>
      <c r="BW254" s="27" t="str">
        <f t="shared" ca="1" si="496"/>
        <v>-</v>
      </c>
      <c r="BX254" s="27" t="str">
        <f t="shared" ca="1" si="496"/>
        <v>-</v>
      </c>
      <c r="BY254" s="27" t="str">
        <f t="shared" ca="1" si="496"/>
        <v>-</v>
      </c>
      <c r="BZ254" s="27" t="str">
        <f t="shared" ca="1" si="496"/>
        <v>-</v>
      </c>
      <c r="CA254" s="27">
        <f t="shared" ca="1" si="496"/>
        <v>2</v>
      </c>
      <c r="CB254" s="27" t="str">
        <f t="shared" ca="1" si="496"/>
        <v>-</v>
      </c>
      <c r="CC254" s="27" t="str">
        <f t="shared" ca="1" si="496"/>
        <v>-</v>
      </c>
      <c r="CD254" s="27" t="str">
        <f t="shared" ca="1" si="496"/>
        <v>-</v>
      </c>
      <c r="CE254" s="27" t="str">
        <f t="shared" ca="1" si="496"/>
        <v>-</v>
      </c>
      <c r="CF254" s="27" t="b">
        <f t="shared" ca="1" si="496"/>
        <v>1</v>
      </c>
      <c r="CG254" s="27" t="str">
        <f t="shared" ca="1" si="496"/>
        <v>-</v>
      </c>
      <c r="CH254" s="27">
        <f t="shared" ca="1" si="496"/>
        <v>0</v>
      </c>
      <c r="CI254" s="27" t="str">
        <f t="shared" ca="1" si="496"/>
        <v>-</v>
      </c>
      <c r="CJ254" s="27">
        <f t="shared" ref="CJ254:EE259" ca="1" si="500">OFFSET(CJ$5,$B254,0)</f>
        <v>1</v>
      </c>
      <c r="CK254" s="27">
        <f t="shared" ca="1" si="500"/>
        <v>0</v>
      </c>
      <c r="CL254" s="27">
        <f t="shared" ca="1" si="500"/>
        <v>1</v>
      </c>
      <c r="CM254" s="27">
        <f t="shared" ca="1" si="500"/>
        <v>1</v>
      </c>
      <c r="CN254" s="27">
        <f t="shared" ca="1" si="500"/>
        <v>1</v>
      </c>
      <c r="CO254" s="27">
        <f t="shared" ca="1" si="500"/>
        <v>0</v>
      </c>
      <c r="CP254" s="27">
        <f t="shared" ca="1" si="500"/>
        <v>0</v>
      </c>
      <c r="CQ254" s="27">
        <f t="shared" ca="1" si="500"/>
        <v>0</v>
      </c>
      <c r="CR254" s="27">
        <f t="shared" ca="1" si="500"/>
        <v>-0.04</v>
      </c>
      <c r="CS254" s="27">
        <f t="shared" ca="1" si="500"/>
        <v>0.96</v>
      </c>
      <c r="CT254" s="27">
        <f t="shared" ca="1" si="500"/>
        <v>1.8</v>
      </c>
      <c r="CU254" s="27">
        <f t="shared" ca="1" si="500"/>
        <v>0.64</v>
      </c>
      <c r="CV254" s="27">
        <f t="shared" ca="1" si="500"/>
        <v>0.21</v>
      </c>
      <c r="CW254" s="27">
        <f t="shared" ca="1" si="500"/>
        <v>0.19</v>
      </c>
      <c r="CX254" s="27">
        <f t="shared" ca="1" si="500"/>
        <v>0</v>
      </c>
      <c r="CY254" s="27">
        <f t="shared" ca="1" si="500"/>
        <v>1</v>
      </c>
      <c r="CZ254" s="27">
        <f t="shared" ca="1" si="500"/>
        <v>0</v>
      </c>
      <c r="DA254" s="27">
        <f t="shared" ca="1" si="500"/>
        <v>0</v>
      </c>
      <c r="DB254" s="27">
        <f t="shared" ca="1" si="500"/>
        <v>0</v>
      </c>
      <c r="DC254" s="27">
        <f t="shared" ca="1" si="500"/>
        <v>0</v>
      </c>
      <c r="DD254" s="27">
        <f t="shared" ca="1" si="500"/>
        <v>0</v>
      </c>
      <c r="DE254" s="27">
        <f t="shared" ca="1" si="500"/>
        <v>0</v>
      </c>
      <c r="DF254" s="27">
        <f t="shared" ca="1" si="500"/>
        <v>0</v>
      </c>
      <c r="DG254" s="27" t="str">
        <f t="shared" ca="1" si="500"/>
        <v>-</v>
      </c>
      <c r="DH254" s="27" t="str">
        <f t="shared" ca="1" si="500"/>
        <v>-</v>
      </c>
      <c r="DI254" s="27" t="str">
        <f t="shared" ca="1" si="500"/>
        <v>-</v>
      </c>
      <c r="DJ254" s="27" t="str">
        <f t="shared" ca="1" si="500"/>
        <v>-</v>
      </c>
      <c r="DK254" s="27" t="str">
        <f t="shared" ca="1" si="500"/>
        <v>-</v>
      </c>
      <c r="DL254" s="27" t="str">
        <f t="shared" ca="1" si="500"/>
        <v>-</v>
      </c>
      <c r="DM254" s="27" t="b">
        <f t="shared" ca="1" si="500"/>
        <v>0</v>
      </c>
      <c r="DN254" s="27" t="b">
        <f t="shared" ca="1" si="500"/>
        <v>0</v>
      </c>
      <c r="DO254" s="27" t="b">
        <f t="shared" ca="1" si="500"/>
        <v>1</v>
      </c>
      <c r="DP254" s="27">
        <f t="shared" ca="1" si="500"/>
        <v>0</v>
      </c>
      <c r="DQ254" s="27" t="str">
        <f t="shared" ca="1" si="500"/>
        <v>-</v>
      </c>
      <c r="DR254" s="27" t="b">
        <f t="shared" ca="1" si="500"/>
        <v>1</v>
      </c>
      <c r="DS254" s="27" t="str">
        <f t="shared" ca="1" si="500"/>
        <v>-</v>
      </c>
      <c r="DT254" s="27" t="str">
        <f t="shared" ca="1" si="500"/>
        <v>-</v>
      </c>
      <c r="DU254" s="27" t="b">
        <f t="shared" ca="1" si="500"/>
        <v>1</v>
      </c>
      <c r="DV254" s="27" t="b">
        <f t="shared" ca="1" si="500"/>
        <v>1</v>
      </c>
      <c r="DW254" s="27" t="str">
        <f t="shared" ca="1" si="500"/>
        <v>-</v>
      </c>
      <c r="DX254" s="27">
        <f t="shared" ca="1" si="500"/>
        <v>0</v>
      </c>
      <c r="DY254" s="27">
        <f t="shared" ca="1" si="500"/>
        <v>1</v>
      </c>
      <c r="DZ254" s="27">
        <f t="shared" ca="1" si="500"/>
        <v>0.5</v>
      </c>
      <c r="EA254" s="27">
        <f t="shared" ca="1" si="500"/>
        <v>500</v>
      </c>
      <c r="EB254" s="27">
        <f t="shared" ca="1" si="500"/>
        <v>500</v>
      </c>
      <c r="EC254" s="27">
        <f t="shared" ca="1" si="500"/>
        <v>1</v>
      </c>
      <c r="ED254" s="27">
        <f t="shared" ca="1" si="500"/>
        <v>0</v>
      </c>
      <c r="EE254" s="27">
        <f t="shared" ca="1" si="500"/>
        <v>1</v>
      </c>
      <c r="EF254" s="27">
        <f t="shared" ca="1" si="497"/>
        <v>1</v>
      </c>
      <c r="EG254" s="27">
        <f t="shared" ca="1" si="497"/>
        <v>0</v>
      </c>
      <c r="EH254" s="27" t="str">
        <f t="shared" ca="1" si="497"/>
        <v>-</v>
      </c>
      <c r="EI254" s="27" t="str">
        <f t="shared" ca="1" si="497"/>
        <v>-</v>
      </c>
      <c r="EJ254" s="27" t="str">
        <f t="shared" ca="1" si="497"/>
        <v>-</v>
      </c>
      <c r="EK254" s="27" t="str">
        <f t="shared" ca="1" si="497"/>
        <v>-</v>
      </c>
      <c r="EL254" s="27">
        <f t="shared" ca="1" si="497"/>
        <v>1</v>
      </c>
      <c r="EM254" s="27">
        <f t="shared" ca="1" si="497"/>
        <v>1</v>
      </c>
      <c r="EN254" s="27">
        <f t="shared" ca="1" si="497"/>
        <v>1</v>
      </c>
      <c r="EO254" s="27">
        <f t="shared" ca="1" si="497"/>
        <v>0</v>
      </c>
      <c r="EP254" s="27" t="str">
        <f t="shared" ca="1" si="497"/>
        <v>-</v>
      </c>
      <c r="EQ254" s="27" t="str">
        <f t="shared" ca="1" si="497"/>
        <v>-</v>
      </c>
      <c r="ER254" s="27">
        <f t="shared" ca="1" si="497"/>
        <v>0</v>
      </c>
      <c r="ES254" s="27">
        <f t="shared" ca="1" si="497"/>
        <v>0</v>
      </c>
      <c r="ET254" s="34">
        <v>0</v>
      </c>
    </row>
    <row r="255" spans="1:150" outlineLevel="2">
      <c r="A255" s="31">
        <f t="shared" si="488"/>
        <v>250</v>
      </c>
      <c r="B255" s="37">
        <f t="shared" ca="1" si="499"/>
        <v>172</v>
      </c>
      <c r="C255" s="216">
        <f ca="1">4110+IF(AND(C$248&gt;=1,$CF255=TRUE),2,0)+IF(AND(C$248&gt;=2,$CA255&gt;2),4,0)+IF(AND(C$248=3,$DP255=2),1,0)</f>
        <v>4110</v>
      </c>
      <c r="D255" t="b">
        <f t="shared" ca="1" si="489"/>
        <v>0</v>
      </c>
      <c r="E255" t="b">
        <v>0</v>
      </c>
      <c r="F255" t="b">
        <f t="shared" ca="1" si="489"/>
        <v>0</v>
      </c>
      <c r="H255" s="47" t="str">
        <f ca="1">IF($CA255&lt;3,"M-M","Mat")&amp;IF($CF255=TRUE,"&amp;BBT","")&amp;IF($DX255&lt;&gt;0,"-mate EL","")&amp;IF($DM255," Aut","")&amp;IF($DN255," Win","")&amp;IF($DO255," Spr","")&amp;" Scan "&amp;$DP255&amp;" (F"&amp;3+IFERROR(1*$AP255,0)+IFERROR(1*$AQ255,0)&amp;3+IFERROR(1*$AS255,0)&amp;"N"&amp;$AX255&amp;$AY255&amp;")"</f>
        <v>Mat Aut Scan 0 (F33N33)</v>
      </c>
      <c r="I255" s="13" t="str">
        <f ca="1">IF(MATCH(H255,H$5:H255,0)=(COUNTA(H$5:H255)),"-","Dup")</f>
        <v>-</v>
      </c>
      <c r="J255" s="27" t="str">
        <f t="shared" ca="1" si="490"/>
        <v>-</v>
      </c>
      <c r="K255" s="27" t="str">
        <f t="shared" ca="1" si="490"/>
        <v>-</v>
      </c>
      <c r="L255" s="27" t="b">
        <f t="shared" ca="1" si="491"/>
        <v>1</v>
      </c>
      <c r="M255" s="27" t="str">
        <f t="shared" ca="1" si="491"/>
        <v>-</v>
      </c>
      <c r="N255" s="27" t="b">
        <f t="shared" ca="1" si="491"/>
        <v>1</v>
      </c>
      <c r="O255" s="27" t="b">
        <f t="shared" ca="1" si="491"/>
        <v>1</v>
      </c>
      <c r="P255" s="27" t="b">
        <f t="shared" ca="1" si="491"/>
        <v>1</v>
      </c>
      <c r="Q255" s="27">
        <f t="shared" ca="1" si="491"/>
        <v>0</v>
      </c>
      <c r="R255" s="27">
        <f t="shared" ca="1" si="491"/>
        <v>0</v>
      </c>
      <c r="S255" s="27" t="str">
        <f t="shared" ca="1" si="491"/>
        <v>-</v>
      </c>
      <c r="T255" s="27" t="str">
        <f t="shared" ca="1" si="491"/>
        <v>-</v>
      </c>
      <c r="U255" s="27">
        <f t="shared" ca="1" si="491"/>
        <v>1</v>
      </c>
      <c r="V255" s="27">
        <f t="shared" ca="1" si="491"/>
        <v>1</v>
      </c>
      <c r="W255" s="27">
        <f t="shared" ca="1" si="491"/>
        <v>1</v>
      </c>
      <c r="X255" s="27">
        <f t="shared" ca="1" si="491"/>
        <v>1</v>
      </c>
      <c r="Y255" s="27" t="str">
        <f t="shared" ca="1" si="491"/>
        <v>-</v>
      </c>
      <c r="Z255" s="27">
        <f t="shared" ca="1" si="491"/>
        <v>1</v>
      </c>
      <c r="AA255" s="27" t="str">
        <f t="shared" ca="1" si="491"/>
        <v>-</v>
      </c>
      <c r="AB255" s="27" t="str">
        <f t="shared" ca="1" si="491"/>
        <v>-</v>
      </c>
      <c r="AC255" s="27">
        <f t="shared" ca="1" si="491"/>
        <v>1</v>
      </c>
      <c r="AD255" s="27">
        <f t="shared" ca="1" si="491"/>
        <v>1</v>
      </c>
      <c r="AE255" s="27" t="str">
        <f t="shared" ca="1" si="491"/>
        <v>-</v>
      </c>
      <c r="AF255" s="27" t="str">
        <f t="shared" ca="1" si="492"/>
        <v>-</v>
      </c>
      <c r="AG255" s="27" t="str">
        <f t="shared" ca="1" si="492"/>
        <v>-</v>
      </c>
      <c r="AH255" s="27" t="str">
        <f t="shared" ca="1" si="492"/>
        <v>-</v>
      </c>
      <c r="AI255" s="27" t="str">
        <f t="shared" ca="1" si="492"/>
        <v>-</v>
      </c>
      <c r="AJ255" s="27" t="str">
        <f t="shared" ca="1" si="492"/>
        <v>-</v>
      </c>
      <c r="AK255" s="27" t="str">
        <f t="shared" ca="1" si="492"/>
        <v>-</v>
      </c>
      <c r="AL255" s="27" t="str">
        <f t="shared" ca="1" si="492"/>
        <v>-</v>
      </c>
      <c r="AM255" s="27" t="str">
        <f t="shared" ca="1" si="492"/>
        <v>-</v>
      </c>
      <c r="AN255" s="27" t="str">
        <f t="shared" ca="1" si="492"/>
        <v>-</v>
      </c>
      <c r="AO255" s="27" t="str">
        <f t="shared" ca="1" si="492"/>
        <v>-</v>
      </c>
      <c r="AP255" s="27" t="str">
        <f t="shared" ca="1" si="492"/>
        <v>-</v>
      </c>
      <c r="AQ255" s="27" t="str">
        <f t="shared" ca="1" si="492"/>
        <v>-</v>
      </c>
      <c r="AR255" s="27" t="str">
        <f t="shared" ca="1" si="492"/>
        <v>-</v>
      </c>
      <c r="AS255" s="27" t="str">
        <f t="shared" ca="1" si="492"/>
        <v>-</v>
      </c>
      <c r="AT255" s="27" t="str">
        <f t="shared" ca="1" si="493"/>
        <v>-</v>
      </c>
      <c r="AU255" s="27" t="str">
        <f t="shared" ca="1" si="493"/>
        <v>-</v>
      </c>
      <c r="AV255" s="27" t="str">
        <f t="shared" ca="1" si="493"/>
        <v>-</v>
      </c>
      <c r="AW255" s="27" t="str">
        <f t="shared" ca="1" si="493"/>
        <v>-</v>
      </c>
      <c r="AX255" s="50">
        <f t="shared" ca="1" si="498"/>
        <v>3</v>
      </c>
      <c r="AY255" s="50">
        <f t="shared" ca="1" si="498"/>
        <v>3</v>
      </c>
      <c r="AZ255" s="50">
        <f t="shared" ca="1" si="498"/>
        <v>0</v>
      </c>
      <c r="BA255" s="50">
        <f t="shared" ca="1" si="498"/>
        <v>1</v>
      </c>
      <c r="BB255" s="50">
        <f t="shared" ca="1" si="498"/>
        <v>-1</v>
      </c>
      <c r="BC255" s="27">
        <f t="shared" ca="1" si="494"/>
        <v>-1</v>
      </c>
      <c r="BD255" s="27" t="str">
        <f t="shared" ca="1" si="494"/>
        <v>-</v>
      </c>
      <c r="BE255" s="27" t="str">
        <f t="shared" ca="1" si="494"/>
        <v>-</v>
      </c>
      <c r="BF255" s="27" t="str">
        <f t="shared" ca="1" si="494"/>
        <v>-</v>
      </c>
      <c r="BG255" s="27" t="str">
        <f t="shared" ca="1" si="494"/>
        <v>-</v>
      </c>
      <c r="BH255" s="27">
        <f t="shared" ca="1" si="494"/>
        <v>0.1</v>
      </c>
      <c r="BI255" s="27">
        <f t="shared" ca="1" si="494"/>
        <v>0.5</v>
      </c>
      <c r="BJ255" s="27">
        <f t="shared" ca="1" si="494"/>
        <v>-0.4</v>
      </c>
      <c r="BK255" s="27">
        <f t="shared" ca="1" si="494"/>
        <v>1</v>
      </c>
      <c r="BL255" s="27" t="str">
        <f t="shared" ca="1" si="494"/>
        <v>-</v>
      </c>
      <c r="BM255" s="27" t="str">
        <f t="shared" ca="1" si="494"/>
        <v>-</v>
      </c>
      <c r="BN255" s="27">
        <f t="shared" ca="1" si="495"/>
        <v>12</v>
      </c>
      <c r="BO255" s="27">
        <f t="shared" ca="1" si="495"/>
        <v>12</v>
      </c>
      <c r="BP255" s="27">
        <f t="shared" ca="1" si="495"/>
        <v>144</v>
      </c>
      <c r="BQ255" s="27">
        <f t="shared" ca="1" si="495"/>
        <v>144</v>
      </c>
      <c r="BR255" s="27" t="str">
        <f t="shared" ca="1" si="495"/>
        <v>-</v>
      </c>
      <c r="BS255" s="27" t="str">
        <f t="shared" ca="1" si="495"/>
        <v>-</v>
      </c>
      <c r="BT255" s="27" t="str">
        <f t="shared" ca="1" si="495"/>
        <v>-</v>
      </c>
      <c r="BU255" s="27" t="str">
        <f t="shared" ref="BU255:CM262" ca="1" si="501">OFFSET(BU$5,$B255,0)</f>
        <v>-</v>
      </c>
      <c r="BV255" s="27" t="str">
        <f t="shared" ca="1" si="501"/>
        <v>-</v>
      </c>
      <c r="BW255" s="27" t="str">
        <f t="shared" ca="1" si="501"/>
        <v>-</v>
      </c>
      <c r="BX255" s="27" t="str">
        <f t="shared" ca="1" si="501"/>
        <v>-</v>
      </c>
      <c r="BY255" s="27" t="str">
        <f t="shared" ca="1" si="501"/>
        <v>-</v>
      </c>
      <c r="BZ255" s="27" t="str">
        <f t="shared" ca="1" si="501"/>
        <v>-</v>
      </c>
      <c r="CA255" s="27">
        <f t="shared" ca="1" si="501"/>
        <v>5</v>
      </c>
      <c r="CB255" s="27" t="str">
        <f t="shared" ca="1" si="501"/>
        <v>-</v>
      </c>
      <c r="CC255" s="27" t="str">
        <f t="shared" ca="1" si="501"/>
        <v>-</v>
      </c>
      <c r="CD255" s="27" t="str">
        <f t="shared" ca="1" si="501"/>
        <v>-</v>
      </c>
      <c r="CE255" s="27" t="str">
        <f t="shared" ca="1" si="501"/>
        <v>-</v>
      </c>
      <c r="CF255" s="27" t="str">
        <f t="shared" ca="1" si="501"/>
        <v>-</v>
      </c>
      <c r="CG255" s="27" t="str">
        <f t="shared" ca="1" si="501"/>
        <v>-</v>
      </c>
      <c r="CH255" s="27">
        <f t="shared" ca="1" si="501"/>
        <v>0</v>
      </c>
      <c r="CI255" s="27" t="str">
        <f t="shared" ca="1" si="501"/>
        <v>-</v>
      </c>
      <c r="CJ255" s="27">
        <f t="shared" ca="1" si="500"/>
        <v>1</v>
      </c>
      <c r="CK255" s="27">
        <f t="shared" ca="1" si="500"/>
        <v>0</v>
      </c>
      <c r="CL255" s="27">
        <f t="shared" ca="1" si="500"/>
        <v>1</v>
      </c>
      <c r="CM255" s="27">
        <f t="shared" ca="1" si="500"/>
        <v>1</v>
      </c>
      <c r="CN255" s="27">
        <f t="shared" ca="1" si="500"/>
        <v>1</v>
      </c>
      <c r="CO255" s="27">
        <f t="shared" ca="1" si="500"/>
        <v>0</v>
      </c>
      <c r="CP255" s="27">
        <f t="shared" ca="1" si="500"/>
        <v>0</v>
      </c>
      <c r="CQ255" s="27">
        <f t="shared" ca="1" si="500"/>
        <v>0</v>
      </c>
      <c r="CR255" s="27">
        <f t="shared" ca="1" si="500"/>
        <v>-1.29</v>
      </c>
      <c r="CS255" s="27">
        <f t="shared" ca="1" si="500"/>
        <v>0.95</v>
      </c>
      <c r="CT255" s="27">
        <f t="shared" ca="1" si="500"/>
        <v>-1.67</v>
      </c>
      <c r="CU255" s="27">
        <f t="shared" ca="1" si="500"/>
        <v>0.05</v>
      </c>
      <c r="CV255" s="27">
        <f t="shared" ca="1" si="500"/>
        <v>0.22</v>
      </c>
      <c r="CW255" s="27">
        <f t="shared" ca="1" si="500"/>
        <v>-0.37</v>
      </c>
      <c r="CX255" s="27">
        <f t="shared" ca="1" si="500"/>
        <v>0</v>
      </c>
      <c r="CY255" s="27">
        <f t="shared" ca="1" si="500"/>
        <v>1</v>
      </c>
      <c r="CZ255" s="27">
        <f t="shared" ca="1" si="500"/>
        <v>0</v>
      </c>
      <c r="DA255" s="27">
        <f t="shared" ca="1" si="500"/>
        <v>0</v>
      </c>
      <c r="DB255" s="27">
        <f t="shared" ca="1" si="500"/>
        <v>0</v>
      </c>
      <c r="DC255" s="27">
        <f t="shared" ca="1" si="500"/>
        <v>0</v>
      </c>
      <c r="DD255" s="27">
        <f t="shared" ca="1" si="500"/>
        <v>0</v>
      </c>
      <c r="DE255" s="27">
        <f t="shared" ca="1" si="500"/>
        <v>0</v>
      </c>
      <c r="DF255" s="27">
        <f t="shared" ca="1" si="500"/>
        <v>0</v>
      </c>
      <c r="DG255" s="27" t="str">
        <f t="shared" ca="1" si="500"/>
        <v>-</v>
      </c>
      <c r="DH255" s="27" t="str">
        <f t="shared" ca="1" si="500"/>
        <v>-</v>
      </c>
      <c r="DI255" s="27" t="str">
        <f t="shared" ca="1" si="500"/>
        <v>-</v>
      </c>
      <c r="DJ255" s="27" t="str">
        <f t="shared" ca="1" si="500"/>
        <v>-</v>
      </c>
      <c r="DK255" s="27" t="str">
        <f t="shared" ca="1" si="500"/>
        <v>-</v>
      </c>
      <c r="DL255" s="27" t="str">
        <f t="shared" ca="1" si="500"/>
        <v>-</v>
      </c>
      <c r="DM255" s="27" t="b">
        <f t="shared" ca="1" si="500"/>
        <v>1</v>
      </c>
      <c r="DN255" s="27" t="b">
        <f t="shared" ca="1" si="500"/>
        <v>0</v>
      </c>
      <c r="DO255" s="27" t="b">
        <f t="shared" ca="1" si="500"/>
        <v>0</v>
      </c>
      <c r="DP255" s="27">
        <f t="shared" ca="1" si="500"/>
        <v>0</v>
      </c>
      <c r="DQ255" s="27" t="str">
        <f t="shared" ca="1" si="500"/>
        <v>-</v>
      </c>
      <c r="DR255" s="27" t="b">
        <f t="shared" ca="1" si="500"/>
        <v>1</v>
      </c>
      <c r="DS255" s="27" t="str">
        <f t="shared" ca="1" si="500"/>
        <v>-</v>
      </c>
      <c r="DT255" s="27" t="str">
        <f t="shared" ca="1" si="500"/>
        <v>-</v>
      </c>
      <c r="DU255" s="27" t="str">
        <f t="shared" ca="1" si="500"/>
        <v>-</v>
      </c>
      <c r="DV255" s="27" t="b">
        <f t="shared" ca="1" si="500"/>
        <v>1</v>
      </c>
      <c r="DW255" s="27" t="str">
        <f t="shared" ca="1" si="500"/>
        <v>-</v>
      </c>
      <c r="DX255" s="27">
        <f t="shared" ca="1" si="500"/>
        <v>0</v>
      </c>
      <c r="DY255" s="27">
        <f t="shared" ca="1" si="500"/>
        <v>1</v>
      </c>
      <c r="DZ255" s="27">
        <f t="shared" ca="1" si="500"/>
        <v>0.5</v>
      </c>
      <c r="EA255" s="27" t="str">
        <f t="shared" ca="1" si="500"/>
        <v>-</v>
      </c>
      <c r="EB255" s="27" t="str">
        <f t="shared" ca="1" si="500"/>
        <v>-</v>
      </c>
      <c r="EC255" s="27">
        <f t="shared" ca="1" si="500"/>
        <v>1</v>
      </c>
      <c r="ED255" s="27">
        <f t="shared" ca="1" si="500"/>
        <v>0</v>
      </c>
      <c r="EE255" s="27">
        <f t="shared" ca="1" si="500"/>
        <v>1</v>
      </c>
      <c r="EF255" s="27">
        <f t="shared" ca="1" si="497"/>
        <v>1</v>
      </c>
      <c r="EG255" s="27">
        <f t="shared" ca="1" si="497"/>
        <v>0</v>
      </c>
      <c r="EH255" s="27" t="str">
        <f t="shared" ca="1" si="497"/>
        <v>-</v>
      </c>
      <c r="EI255" s="27" t="str">
        <f t="shared" ca="1" si="497"/>
        <v>-</v>
      </c>
      <c r="EJ255" s="27" t="str">
        <f t="shared" ca="1" si="497"/>
        <v>-</v>
      </c>
      <c r="EK255" s="27" t="str">
        <f t="shared" ca="1" si="497"/>
        <v>-</v>
      </c>
      <c r="EL255" s="27">
        <f t="shared" ca="1" si="497"/>
        <v>1</v>
      </c>
      <c r="EM255" s="27">
        <f t="shared" ca="1" si="497"/>
        <v>1</v>
      </c>
      <c r="EN255" s="27">
        <f t="shared" ca="1" si="497"/>
        <v>1</v>
      </c>
      <c r="EO255" s="27">
        <f t="shared" ca="1" si="497"/>
        <v>0</v>
      </c>
      <c r="EP255" s="27" t="str">
        <f t="shared" ca="1" si="497"/>
        <v>-</v>
      </c>
      <c r="EQ255" s="27" t="str">
        <f t="shared" ca="1" si="497"/>
        <v>-</v>
      </c>
      <c r="ER255" s="27">
        <f t="shared" ca="1" si="497"/>
        <v>0</v>
      </c>
      <c r="ES255" s="27">
        <f t="shared" ca="1" si="497"/>
        <v>0</v>
      </c>
      <c r="ET255" s="34">
        <v>0</v>
      </c>
    </row>
    <row r="256" spans="1:150" outlineLevel="3">
      <c r="A256" s="31">
        <f t="shared" si="488"/>
        <v>251</v>
      </c>
      <c r="B256" s="37">
        <f t="shared" ca="1" si="499"/>
        <v>173</v>
      </c>
      <c r="C256" s="216">
        <f ca="1">4110+IF(AND(C$248&gt;=1,$CF256=TRUE),2,0)+IF(AND(C$248&gt;=2,$CA256&gt;2),4,0)+IF(AND(C$248=3,$DP256=2),1,0)</f>
        <v>4110</v>
      </c>
      <c r="D256" t="b">
        <f t="shared" ca="1" si="489"/>
        <v>0</v>
      </c>
      <c r="E256" t="b">
        <v>0</v>
      </c>
      <c r="F256" t="b">
        <f t="shared" ca="1" si="489"/>
        <v>0</v>
      </c>
      <c r="H256" s="47" t="str">
        <f ca="1">IF($CA256&lt;3,"M-M","Mat")&amp;IF($CF256=TRUE,"&amp;BBT","")&amp;IF($DX256&lt;&gt;0,"-mate EL","")&amp;IF($DM256," Aut","")&amp;IF($DN256," Win","")&amp;IF($DO256," Spr","")&amp;" Scan "&amp;$DP256&amp;" (F"&amp;3+IFERROR(1*$AP256,0)+IFERROR(1*$AQ256,0)&amp;3+IFERROR(1*$AS256,0)&amp;"N"&amp;$AX256&amp;$AY256&amp;")"</f>
        <v>Mat Win Scan 0 (F33N33)</v>
      </c>
      <c r="I256" s="13" t="str">
        <f ca="1">IF(MATCH(H256,H$5:H256,0)=(COUNTA(H$5:H256)),"-","Dup")</f>
        <v>-</v>
      </c>
      <c r="J256" s="27" t="str">
        <f t="shared" ca="1" si="490"/>
        <v>-</v>
      </c>
      <c r="K256" s="27" t="str">
        <f t="shared" ca="1" si="490"/>
        <v>-</v>
      </c>
      <c r="L256" s="27" t="b">
        <f t="shared" ca="1" si="491"/>
        <v>1</v>
      </c>
      <c r="M256" s="27" t="str">
        <f t="shared" ca="1" si="491"/>
        <v>-</v>
      </c>
      <c r="N256" s="27" t="b">
        <f t="shared" ca="1" si="491"/>
        <v>1</v>
      </c>
      <c r="O256" s="27" t="b">
        <f t="shared" ca="1" si="491"/>
        <v>1</v>
      </c>
      <c r="P256" s="27" t="b">
        <f t="shared" ca="1" si="491"/>
        <v>1</v>
      </c>
      <c r="Q256" s="27">
        <f t="shared" ca="1" si="491"/>
        <v>0</v>
      </c>
      <c r="R256" s="27">
        <f t="shared" ca="1" si="491"/>
        <v>0</v>
      </c>
      <c r="S256" s="27" t="str">
        <f t="shared" ca="1" si="491"/>
        <v>-</v>
      </c>
      <c r="T256" s="27" t="str">
        <f t="shared" ca="1" si="491"/>
        <v>-</v>
      </c>
      <c r="U256" s="27">
        <f t="shared" ca="1" si="491"/>
        <v>1</v>
      </c>
      <c r="V256" s="27">
        <f t="shared" ca="1" si="491"/>
        <v>1</v>
      </c>
      <c r="W256" s="27">
        <f t="shared" ca="1" si="491"/>
        <v>1</v>
      </c>
      <c r="X256" s="27">
        <f t="shared" ca="1" si="491"/>
        <v>1</v>
      </c>
      <c r="Y256" s="27" t="str">
        <f t="shared" ca="1" si="491"/>
        <v>-</v>
      </c>
      <c r="Z256" s="27">
        <f t="shared" ca="1" si="491"/>
        <v>1</v>
      </c>
      <c r="AA256" s="27" t="str">
        <f t="shared" ca="1" si="491"/>
        <v>-</v>
      </c>
      <c r="AB256" s="27" t="str">
        <f t="shared" ca="1" si="491"/>
        <v>-</v>
      </c>
      <c r="AC256" s="27">
        <f t="shared" ca="1" si="491"/>
        <v>1</v>
      </c>
      <c r="AD256" s="27">
        <f t="shared" ca="1" si="491"/>
        <v>1</v>
      </c>
      <c r="AE256" s="27" t="str">
        <f t="shared" ca="1" si="491"/>
        <v>-</v>
      </c>
      <c r="AF256" s="27" t="str">
        <f t="shared" ca="1" si="492"/>
        <v>-</v>
      </c>
      <c r="AG256" s="27" t="str">
        <f t="shared" ca="1" si="492"/>
        <v>-</v>
      </c>
      <c r="AH256" s="27" t="str">
        <f t="shared" ca="1" si="492"/>
        <v>-</v>
      </c>
      <c r="AI256" s="27" t="str">
        <f t="shared" ca="1" si="492"/>
        <v>-</v>
      </c>
      <c r="AJ256" s="27" t="str">
        <f t="shared" ca="1" si="492"/>
        <v>-</v>
      </c>
      <c r="AK256" s="27" t="str">
        <f t="shared" ca="1" si="492"/>
        <v>-</v>
      </c>
      <c r="AL256" s="27" t="str">
        <f t="shared" ca="1" si="492"/>
        <v>-</v>
      </c>
      <c r="AM256" s="27" t="str">
        <f t="shared" ca="1" si="492"/>
        <v>-</v>
      </c>
      <c r="AN256" s="27" t="str">
        <f t="shared" ca="1" si="492"/>
        <v>-</v>
      </c>
      <c r="AO256" s="27" t="str">
        <f t="shared" ca="1" si="492"/>
        <v>-</v>
      </c>
      <c r="AP256" s="27" t="str">
        <f t="shared" ca="1" si="492"/>
        <v>-</v>
      </c>
      <c r="AQ256" s="27" t="str">
        <f t="shared" ca="1" si="492"/>
        <v>-</v>
      </c>
      <c r="AR256" s="27" t="str">
        <f t="shared" ca="1" si="492"/>
        <v>-</v>
      </c>
      <c r="AS256" s="27" t="str">
        <f t="shared" ca="1" si="492"/>
        <v>-</v>
      </c>
      <c r="AT256" s="27" t="str">
        <f t="shared" ca="1" si="493"/>
        <v>-</v>
      </c>
      <c r="AU256" s="27" t="str">
        <f t="shared" ca="1" si="493"/>
        <v>-</v>
      </c>
      <c r="AV256" s="27" t="str">
        <f t="shared" ca="1" si="493"/>
        <v>-</v>
      </c>
      <c r="AW256" s="27" t="str">
        <f t="shared" ca="1" si="493"/>
        <v>-</v>
      </c>
      <c r="AX256" s="50">
        <f t="shared" ca="1" si="498"/>
        <v>3</v>
      </c>
      <c r="AY256" s="50">
        <f t="shared" ca="1" si="498"/>
        <v>3</v>
      </c>
      <c r="AZ256" s="50">
        <f t="shared" ca="1" si="498"/>
        <v>0</v>
      </c>
      <c r="BA256" s="50">
        <f t="shared" ca="1" si="498"/>
        <v>1</v>
      </c>
      <c r="BB256" s="50">
        <f t="shared" ca="1" si="498"/>
        <v>-1</v>
      </c>
      <c r="BC256" s="27">
        <f t="shared" ca="1" si="494"/>
        <v>-1</v>
      </c>
      <c r="BD256" s="27" t="str">
        <f t="shared" ca="1" si="494"/>
        <v>-</v>
      </c>
      <c r="BE256" s="27" t="str">
        <f t="shared" ca="1" si="494"/>
        <v>-</v>
      </c>
      <c r="BF256" s="27" t="str">
        <f t="shared" ca="1" si="494"/>
        <v>-</v>
      </c>
      <c r="BG256" s="27" t="str">
        <f t="shared" ca="1" si="494"/>
        <v>-</v>
      </c>
      <c r="BH256" s="27">
        <f t="shared" ca="1" si="494"/>
        <v>0.3</v>
      </c>
      <c r="BI256" s="27">
        <f t="shared" ca="1" si="494"/>
        <v>0.7</v>
      </c>
      <c r="BJ256" s="27">
        <f t="shared" ca="1" si="494"/>
        <v>-0.4</v>
      </c>
      <c r="BK256" s="27">
        <f t="shared" ca="1" si="494"/>
        <v>1.5</v>
      </c>
      <c r="BL256" s="27" t="str">
        <f t="shared" ca="1" si="494"/>
        <v>-</v>
      </c>
      <c r="BM256" s="27" t="str">
        <f t="shared" ca="1" si="494"/>
        <v>-</v>
      </c>
      <c r="BN256" s="27">
        <f t="shared" ref="BN256:BR256" ca="1" si="502">OFFSET(BN$5,$B256,0)</f>
        <v>12</v>
      </c>
      <c r="BO256" s="27">
        <f t="shared" ca="1" si="495"/>
        <v>12</v>
      </c>
      <c r="BP256" s="27">
        <f t="shared" ca="1" si="495"/>
        <v>144</v>
      </c>
      <c r="BQ256" s="27">
        <f t="shared" ca="1" si="495"/>
        <v>144</v>
      </c>
      <c r="BR256" s="27" t="str">
        <f t="shared" ca="1" si="502"/>
        <v>-</v>
      </c>
      <c r="BS256" s="27" t="str">
        <f t="shared" ca="1" si="495"/>
        <v>-</v>
      </c>
      <c r="BT256" s="27" t="str">
        <f t="shared" ca="1" si="495"/>
        <v>-</v>
      </c>
      <c r="BU256" s="27" t="str">
        <f t="shared" ca="1" si="501"/>
        <v>-</v>
      </c>
      <c r="BV256" s="27" t="str">
        <f t="shared" ca="1" si="501"/>
        <v>-</v>
      </c>
      <c r="BW256" s="27" t="str">
        <f t="shared" ca="1" si="501"/>
        <v>-</v>
      </c>
      <c r="BX256" s="27" t="str">
        <f t="shared" ca="1" si="501"/>
        <v>-</v>
      </c>
      <c r="BY256" s="27" t="str">
        <f t="shared" ca="1" si="501"/>
        <v>-</v>
      </c>
      <c r="BZ256" s="27" t="str">
        <f t="shared" ca="1" si="501"/>
        <v>-</v>
      </c>
      <c r="CA256" s="27">
        <f t="shared" ca="1" si="501"/>
        <v>5</v>
      </c>
      <c r="CB256" s="27" t="str">
        <f t="shared" ca="1" si="501"/>
        <v>-</v>
      </c>
      <c r="CC256" s="27" t="str">
        <f t="shared" ca="1" si="501"/>
        <v>-</v>
      </c>
      <c r="CD256" s="27" t="str">
        <f t="shared" ca="1" si="501"/>
        <v>-</v>
      </c>
      <c r="CE256" s="27" t="str">
        <f t="shared" ca="1" si="501"/>
        <v>-</v>
      </c>
      <c r="CF256" s="27" t="str">
        <f t="shared" ca="1" si="501"/>
        <v>-</v>
      </c>
      <c r="CG256" s="27" t="str">
        <f t="shared" ca="1" si="501"/>
        <v>-</v>
      </c>
      <c r="CH256" s="27">
        <f t="shared" ca="1" si="501"/>
        <v>0</v>
      </c>
      <c r="CI256" s="27" t="str">
        <f t="shared" ca="1" si="501"/>
        <v>-</v>
      </c>
      <c r="CJ256" s="27">
        <f t="shared" ca="1" si="501"/>
        <v>1</v>
      </c>
      <c r="CK256" s="27">
        <f t="shared" ca="1" si="501"/>
        <v>0</v>
      </c>
      <c r="CL256" s="27">
        <f t="shared" ca="1" si="501"/>
        <v>1</v>
      </c>
      <c r="CM256" s="27">
        <f t="shared" ca="1" si="501"/>
        <v>1</v>
      </c>
      <c r="CN256" s="27">
        <f t="shared" ca="1" si="500"/>
        <v>1</v>
      </c>
      <c r="CO256" s="27">
        <f t="shared" ca="1" si="500"/>
        <v>0</v>
      </c>
      <c r="CP256" s="27">
        <f t="shared" ca="1" si="500"/>
        <v>0</v>
      </c>
      <c r="CQ256" s="27">
        <f t="shared" ca="1" si="500"/>
        <v>0</v>
      </c>
      <c r="CR256" s="27">
        <f t="shared" ca="1" si="500"/>
        <v>-1.29</v>
      </c>
      <c r="CS256" s="27">
        <f t="shared" ca="1" si="500"/>
        <v>0.95</v>
      </c>
      <c r="CT256" s="27">
        <f t="shared" ca="1" si="500"/>
        <v>-1.67</v>
      </c>
      <c r="CU256" s="27">
        <f t="shared" ca="1" si="500"/>
        <v>0.05</v>
      </c>
      <c r="CV256" s="27">
        <f t="shared" ca="1" si="500"/>
        <v>0.22</v>
      </c>
      <c r="CW256" s="27">
        <f t="shared" ca="1" si="500"/>
        <v>-0.37</v>
      </c>
      <c r="CX256" s="27">
        <f t="shared" ca="1" si="500"/>
        <v>0</v>
      </c>
      <c r="CY256" s="27">
        <f t="shared" ca="1" si="500"/>
        <v>1</v>
      </c>
      <c r="CZ256" s="27">
        <f t="shared" ca="1" si="500"/>
        <v>0</v>
      </c>
      <c r="DA256" s="27">
        <f t="shared" ca="1" si="500"/>
        <v>0</v>
      </c>
      <c r="DB256" s="27">
        <f t="shared" ca="1" si="500"/>
        <v>0</v>
      </c>
      <c r="DC256" s="27">
        <f t="shared" ca="1" si="500"/>
        <v>0</v>
      </c>
      <c r="DD256" s="27">
        <f t="shared" ca="1" si="500"/>
        <v>0</v>
      </c>
      <c r="DE256" s="27">
        <f t="shared" ca="1" si="500"/>
        <v>0</v>
      </c>
      <c r="DF256" s="27">
        <f t="shared" ca="1" si="500"/>
        <v>0</v>
      </c>
      <c r="DG256" s="27" t="str">
        <f t="shared" ca="1" si="500"/>
        <v>-</v>
      </c>
      <c r="DH256" s="27" t="str">
        <f t="shared" ca="1" si="500"/>
        <v>-</v>
      </c>
      <c r="DI256" s="27" t="str">
        <f t="shared" ca="1" si="500"/>
        <v>-</v>
      </c>
      <c r="DJ256" s="27" t="str">
        <f t="shared" ca="1" si="500"/>
        <v>-</v>
      </c>
      <c r="DK256" s="27" t="str">
        <f t="shared" ca="1" si="500"/>
        <v>-</v>
      </c>
      <c r="DL256" s="27" t="str">
        <f t="shared" ca="1" si="500"/>
        <v>-</v>
      </c>
      <c r="DM256" s="27" t="b">
        <f t="shared" ca="1" si="500"/>
        <v>0</v>
      </c>
      <c r="DN256" s="27" t="b">
        <f t="shared" ca="1" si="500"/>
        <v>1</v>
      </c>
      <c r="DO256" s="27" t="b">
        <f t="shared" ca="1" si="500"/>
        <v>0</v>
      </c>
      <c r="DP256" s="27">
        <f t="shared" ca="1" si="500"/>
        <v>0</v>
      </c>
      <c r="DQ256" s="27" t="str">
        <f t="shared" ca="1" si="500"/>
        <v>-</v>
      </c>
      <c r="DR256" s="27" t="b">
        <f t="shared" ca="1" si="500"/>
        <v>1</v>
      </c>
      <c r="DS256" s="27" t="str">
        <f t="shared" ca="1" si="500"/>
        <v>-</v>
      </c>
      <c r="DT256" s="27" t="str">
        <f t="shared" ca="1" si="500"/>
        <v>-</v>
      </c>
      <c r="DU256" s="27" t="str">
        <f t="shared" ca="1" si="500"/>
        <v>-</v>
      </c>
      <c r="DV256" s="27" t="b">
        <f t="shared" ca="1" si="500"/>
        <v>1</v>
      </c>
      <c r="DW256" s="27" t="str">
        <f t="shared" ca="1" si="500"/>
        <v>-</v>
      </c>
      <c r="DX256" s="27">
        <f t="shared" ca="1" si="500"/>
        <v>0</v>
      </c>
      <c r="DY256" s="27">
        <f t="shared" ca="1" si="500"/>
        <v>1</v>
      </c>
      <c r="DZ256" s="27">
        <f t="shared" ca="1" si="500"/>
        <v>0.5</v>
      </c>
      <c r="EA256" s="27" t="str">
        <f t="shared" ca="1" si="500"/>
        <v>-</v>
      </c>
      <c r="EB256" s="27" t="str">
        <f t="shared" ca="1" si="500"/>
        <v>-</v>
      </c>
      <c r="EC256" s="27">
        <f t="shared" ca="1" si="500"/>
        <v>1</v>
      </c>
      <c r="ED256" s="27">
        <f t="shared" ca="1" si="500"/>
        <v>0</v>
      </c>
      <c r="EE256" s="27">
        <f t="shared" ca="1" si="500"/>
        <v>1</v>
      </c>
      <c r="EF256" s="27">
        <f t="shared" ca="1" si="497"/>
        <v>1</v>
      </c>
      <c r="EG256" s="27">
        <f t="shared" ca="1" si="497"/>
        <v>0</v>
      </c>
      <c r="EH256" s="27" t="str">
        <f t="shared" ca="1" si="497"/>
        <v>-</v>
      </c>
      <c r="EI256" s="27" t="str">
        <f t="shared" ca="1" si="497"/>
        <v>-</v>
      </c>
      <c r="EJ256" s="27" t="str">
        <f t="shared" ca="1" si="497"/>
        <v>-</v>
      </c>
      <c r="EK256" s="27" t="str">
        <f t="shared" ca="1" si="497"/>
        <v>-</v>
      </c>
      <c r="EL256" s="27">
        <f t="shared" ca="1" si="497"/>
        <v>1</v>
      </c>
      <c r="EM256" s="27">
        <f t="shared" ca="1" si="497"/>
        <v>1</v>
      </c>
      <c r="EN256" s="27">
        <f t="shared" ca="1" si="497"/>
        <v>1</v>
      </c>
      <c r="EO256" s="27">
        <f t="shared" ca="1" si="497"/>
        <v>0</v>
      </c>
      <c r="EP256" s="27" t="str">
        <f t="shared" ca="1" si="497"/>
        <v>-</v>
      </c>
      <c r="EQ256" s="27" t="str">
        <f t="shared" ca="1" si="497"/>
        <v>-</v>
      </c>
      <c r="ER256" s="27">
        <f t="shared" ca="1" si="497"/>
        <v>0</v>
      </c>
      <c r="ES256" s="27">
        <f t="shared" ca="1" si="497"/>
        <v>0</v>
      </c>
      <c r="ET256" s="34">
        <v>0</v>
      </c>
    </row>
    <row r="257" spans="1:150" outlineLevel="3">
      <c r="A257" s="31">
        <f t="shared" si="488"/>
        <v>252</v>
      </c>
      <c r="B257" s="37">
        <f t="shared" ca="1" si="499"/>
        <v>174</v>
      </c>
      <c r="C257" s="216">
        <f ca="1">4110+IF(AND(C$248&gt;=1,$CF257=TRUE),2,0)+IF(AND(C$248&gt;=2,$CA257&gt;2),4,0)+IF(AND(C$248=3,$DP257=2),1,0)</f>
        <v>4110</v>
      </c>
      <c r="D257" t="b">
        <f t="shared" ca="1" si="489"/>
        <v>0</v>
      </c>
      <c r="E257" t="b">
        <v>0</v>
      </c>
      <c r="F257" t="b">
        <f t="shared" ca="1" si="489"/>
        <v>0</v>
      </c>
      <c r="H257" s="47" t="str">
        <f ca="1">IF($CA257&lt;3,"M-M","Mat")&amp;IF($CF257=TRUE,"&amp;BBT","")&amp;IF($DX257&lt;&gt;0,"-mate EL","")&amp;IF($DM257," Aut","")&amp;IF($DN257," Win","")&amp;IF($DO257," Spr","")&amp;" Scan "&amp;$DP257&amp;" (F"&amp;3+IFERROR(1*$AP257,0)+IFERROR(1*$AQ257,0)&amp;3+IFERROR(1*$AS257,0)&amp;"N"&amp;$AX257&amp;$AY257&amp;")"</f>
        <v>Mat Spr Scan 0 (F33N33)</v>
      </c>
      <c r="I257" s="13" t="str">
        <f ca="1">IF(MATCH(H257,H$5:H257,0)=(COUNTA(H$5:H257)),"-","Dup")</f>
        <v>-</v>
      </c>
      <c r="J257" s="27" t="str">
        <f t="shared" ca="1" si="490"/>
        <v>-</v>
      </c>
      <c r="K257" s="27" t="str">
        <f t="shared" ca="1" si="490"/>
        <v>-</v>
      </c>
      <c r="L257" s="27" t="b">
        <f t="shared" ca="1" si="491"/>
        <v>1</v>
      </c>
      <c r="M257" s="27" t="str">
        <f t="shared" ca="1" si="491"/>
        <v>-</v>
      </c>
      <c r="N257" s="27" t="b">
        <f t="shared" ca="1" si="491"/>
        <v>1</v>
      </c>
      <c r="O257" s="27" t="b">
        <f t="shared" ca="1" si="491"/>
        <v>1</v>
      </c>
      <c r="P257" s="27" t="b">
        <f t="shared" ca="1" si="491"/>
        <v>1</v>
      </c>
      <c r="Q257" s="27">
        <f t="shared" ca="1" si="491"/>
        <v>0</v>
      </c>
      <c r="R257" s="27">
        <f t="shared" ca="1" si="491"/>
        <v>0</v>
      </c>
      <c r="S257" s="27" t="str">
        <f t="shared" ca="1" si="491"/>
        <v>-</v>
      </c>
      <c r="T257" s="27" t="str">
        <f t="shared" ca="1" si="491"/>
        <v>-</v>
      </c>
      <c r="U257" s="27">
        <f t="shared" ca="1" si="491"/>
        <v>1</v>
      </c>
      <c r="V257" s="27">
        <f t="shared" ca="1" si="491"/>
        <v>1</v>
      </c>
      <c r="W257" s="27">
        <f t="shared" ca="1" si="491"/>
        <v>1</v>
      </c>
      <c r="X257" s="27">
        <f t="shared" ca="1" si="491"/>
        <v>1</v>
      </c>
      <c r="Y257" s="27" t="str">
        <f t="shared" ca="1" si="491"/>
        <v>-</v>
      </c>
      <c r="Z257" s="27">
        <f t="shared" ca="1" si="491"/>
        <v>1</v>
      </c>
      <c r="AA257" s="27" t="str">
        <f t="shared" ca="1" si="491"/>
        <v>-</v>
      </c>
      <c r="AB257" s="27" t="str">
        <f t="shared" ca="1" si="491"/>
        <v>-</v>
      </c>
      <c r="AC257" s="27">
        <f t="shared" ca="1" si="491"/>
        <v>1</v>
      </c>
      <c r="AD257" s="27">
        <f t="shared" ca="1" si="491"/>
        <v>1</v>
      </c>
      <c r="AE257" s="27" t="str">
        <f t="shared" ca="1" si="491"/>
        <v>-</v>
      </c>
      <c r="AF257" s="27" t="str">
        <f t="shared" ca="1" si="492"/>
        <v>-</v>
      </c>
      <c r="AG257" s="27" t="str">
        <f t="shared" ca="1" si="492"/>
        <v>-</v>
      </c>
      <c r="AH257" s="27" t="str">
        <f t="shared" ca="1" si="492"/>
        <v>-</v>
      </c>
      <c r="AI257" s="27" t="str">
        <f ca="1">OFFSET(AI$5,$B257,0)</f>
        <v>-</v>
      </c>
      <c r="AJ257" s="27" t="str">
        <f ca="1">OFFSET(AJ$5,$B257,0)</f>
        <v>-</v>
      </c>
      <c r="AK257" s="27" t="str">
        <f t="shared" ca="1" si="492"/>
        <v>-</v>
      </c>
      <c r="AL257" s="27" t="str">
        <f t="shared" ca="1" si="492"/>
        <v>-</v>
      </c>
      <c r="AM257" s="27" t="str">
        <f t="shared" ca="1" si="492"/>
        <v>-</v>
      </c>
      <c r="AN257" s="27" t="str">
        <f t="shared" ca="1" si="492"/>
        <v>-</v>
      </c>
      <c r="AO257" s="27" t="str">
        <f t="shared" ca="1" si="492"/>
        <v>-</v>
      </c>
      <c r="AP257" s="27" t="str">
        <f t="shared" ca="1" si="492"/>
        <v>-</v>
      </c>
      <c r="AQ257" s="27" t="str">
        <f t="shared" ca="1" si="492"/>
        <v>-</v>
      </c>
      <c r="AR257" s="27" t="str">
        <f t="shared" ca="1" si="492"/>
        <v>-</v>
      </c>
      <c r="AS257" s="27" t="str">
        <f t="shared" ca="1" si="492"/>
        <v>-</v>
      </c>
      <c r="AT257" s="27" t="str">
        <f t="shared" ca="1" si="493"/>
        <v>-</v>
      </c>
      <c r="AU257" s="27" t="str">
        <f t="shared" ca="1" si="493"/>
        <v>-</v>
      </c>
      <c r="AV257" s="27" t="str">
        <f t="shared" ca="1" si="493"/>
        <v>-</v>
      </c>
      <c r="AW257" s="27" t="str">
        <f t="shared" ca="1" si="493"/>
        <v>-</v>
      </c>
      <c r="AX257" s="50">
        <f t="shared" ca="1" si="498"/>
        <v>3</v>
      </c>
      <c r="AY257" s="50">
        <f t="shared" ca="1" si="498"/>
        <v>3</v>
      </c>
      <c r="AZ257" s="50">
        <f t="shared" ca="1" si="498"/>
        <v>0</v>
      </c>
      <c r="BA257" s="50">
        <f t="shared" ca="1" si="498"/>
        <v>1</v>
      </c>
      <c r="BB257" s="50">
        <f t="shared" ca="1" si="498"/>
        <v>-1</v>
      </c>
      <c r="BC257" s="27">
        <f t="shared" ca="1" si="494"/>
        <v>-1</v>
      </c>
      <c r="BD257" s="27" t="str">
        <f t="shared" ca="1" si="494"/>
        <v>-</v>
      </c>
      <c r="BE257" s="27" t="str">
        <f t="shared" ca="1" si="494"/>
        <v>-</v>
      </c>
      <c r="BF257" s="27" t="str">
        <f t="shared" ca="1" si="494"/>
        <v>-</v>
      </c>
      <c r="BG257" s="27" t="str">
        <f t="shared" ca="1" si="494"/>
        <v>-</v>
      </c>
      <c r="BH257" s="27">
        <f t="shared" ca="1" si="494"/>
        <v>0.3</v>
      </c>
      <c r="BI257" s="27">
        <f t="shared" ca="1" si="494"/>
        <v>0.7</v>
      </c>
      <c r="BJ257" s="27">
        <f t="shared" ca="1" si="494"/>
        <v>-0.4</v>
      </c>
      <c r="BK257" s="27">
        <f t="shared" ca="1" si="494"/>
        <v>1.5</v>
      </c>
      <c r="BL257" s="27" t="str">
        <f t="shared" ca="1" si="494"/>
        <v>-</v>
      </c>
      <c r="BM257" s="27" t="str">
        <f t="shared" ca="1" si="494"/>
        <v>-</v>
      </c>
      <c r="BN257" s="27">
        <f t="shared" ref="BN257:BR257" ca="1" si="503">OFFSET(BN$5,$B257,0)</f>
        <v>12</v>
      </c>
      <c r="BO257" s="27">
        <f t="shared" ca="1" si="495"/>
        <v>12</v>
      </c>
      <c r="BP257" s="27">
        <f t="shared" ca="1" si="503"/>
        <v>144</v>
      </c>
      <c r="BQ257" s="27">
        <f t="shared" ca="1" si="495"/>
        <v>144</v>
      </c>
      <c r="BR257" s="27" t="str">
        <f t="shared" ca="1" si="503"/>
        <v>-</v>
      </c>
      <c r="BS257" s="27" t="str">
        <f t="shared" ca="1" si="495"/>
        <v>-</v>
      </c>
      <c r="BT257" s="27" t="str">
        <f t="shared" ca="1" si="495"/>
        <v>-</v>
      </c>
      <c r="BU257" s="27" t="str">
        <f t="shared" ca="1" si="501"/>
        <v>-</v>
      </c>
      <c r="BV257" s="27" t="str">
        <f t="shared" ca="1" si="501"/>
        <v>-</v>
      </c>
      <c r="BW257" s="27" t="str">
        <f t="shared" ca="1" si="501"/>
        <v>-</v>
      </c>
      <c r="BX257" s="27" t="str">
        <f t="shared" ca="1" si="501"/>
        <v>-</v>
      </c>
      <c r="BY257" s="27" t="str">
        <f t="shared" ca="1" si="501"/>
        <v>-</v>
      </c>
      <c r="BZ257" s="27" t="str">
        <f t="shared" ca="1" si="501"/>
        <v>-</v>
      </c>
      <c r="CA257" s="27">
        <f t="shared" ca="1" si="501"/>
        <v>5</v>
      </c>
      <c r="CB257" s="27" t="str">
        <f t="shared" ca="1" si="501"/>
        <v>-</v>
      </c>
      <c r="CC257" s="27" t="str">
        <f t="shared" ca="1" si="501"/>
        <v>-</v>
      </c>
      <c r="CD257" s="27" t="str">
        <f t="shared" ca="1" si="501"/>
        <v>-</v>
      </c>
      <c r="CE257" s="27" t="str">
        <f t="shared" ca="1" si="501"/>
        <v>-</v>
      </c>
      <c r="CF257" s="27" t="str">
        <f t="shared" ca="1" si="501"/>
        <v>-</v>
      </c>
      <c r="CG257" s="27" t="str">
        <f t="shared" ca="1" si="501"/>
        <v>-</v>
      </c>
      <c r="CH257" s="27">
        <f t="shared" ca="1" si="501"/>
        <v>0</v>
      </c>
      <c r="CI257" s="27" t="str">
        <f t="shared" ca="1" si="501"/>
        <v>-</v>
      </c>
      <c r="CJ257" s="27">
        <f t="shared" ca="1" si="501"/>
        <v>1</v>
      </c>
      <c r="CK257" s="27">
        <f t="shared" ca="1" si="501"/>
        <v>0</v>
      </c>
      <c r="CL257" s="27">
        <f t="shared" ca="1" si="501"/>
        <v>1</v>
      </c>
      <c r="CM257" s="27">
        <f t="shared" ca="1" si="501"/>
        <v>1</v>
      </c>
      <c r="CN257" s="27">
        <f t="shared" ca="1" si="500"/>
        <v>1</v>
      </c>
      <c r="CO257" s="27">
        <f t="shared" ca="1" si="500"/>
        <v>0</v>
      </c>
      <c r="CP257" s="27">
        <f t="shared" ca="1" si="500"/>
        <v>0</v>
      </c>
      <c r="CQ257" s="27">
        <f t="shared" ca="1" si="500"/>
        <v>0</v>
      </c>
      <c r="CR257" s="27">
        <f t="shared" ca="1" si="500"/>
        <v>-1.29</v>
      </c>
      <c r="CS257" s="27">
        <f t="shared" ca="1" si="500"/>
        <v>0.95</v>
      </c>
      <c r="CT257" s="27">
        <f t="shared" ca="1" si="500"/>
        <v>-1.67</v>
      </c>
      <c r="CU257" s="27">
        <f t="shared" ca="1" si="500"/>
        <v>0.05</v>
      </c>
      <c r="CV257" s="27">
        <f t="shared" ca="1" si="500"/>
        <v>0.22</v>
      </c>
      <c r="CW257" s="27">
        <f t="shared" ca="1" si="500"/>
        <v>-0.37</v>
      </c>
      <c r="CX257" s="27">
        <f t="shared" ca="1" si="500"/>
        <v>0</v>
      </c>
      <c r="CY257" s="27">
        <f t="shared" ca="1" si="500"/>
        <v>1</v>
      </c>
      <c r="CZ257" s="27">
        <f t="shared" ca="1" si="500"/>
        <v>0</v>
      </c>
      <c r="DA257" s="27">
        <f t="shared" ca="1" si="500"/>
        <v>0</v>
      </c>
      <c r="DB257" s="27">
        <f t="shared" ca="1" si="500"/>
        <v>0</v>
      </c>
      <c r="DC257" s="27">
        <f t="shared" ca="1" si="500"/>
        <v>0</v>
      </c>
      <c r="DD257" s="27">
        <f t="shared" ca="1" si="500"/>
        <v>0</v>
      </c>
      <c r="DE257" s="27">
        <f t="shared" ca="1" si="500"/>
        <v>0</v>
      </c>
      <c r="DF257" s="27">
        <f t="shared" ca="1" si="500"/>
        <v>0</v>
      </c>
      <c r="DG257" s="27" t="str">
        <f t="shared" ca="1" si="500"/>
        <v>-</v>
      </c>
      <c r="DH257" s="27" t="str">
        <f t="shared" ca="1" si="500"/>
        <v>-</v>
      </c>
      <c r="DI257" s="27" t="str">
        <f t="shared" ca="1" si="500"/>
        <v>-</v>
      </c>
      <c r="DJ257" s="27" t="str">
        <f t="shared" ca="1" si="500"/>
        <v>-</v>
      </c>
      <c r="DK257" s="27" t="str">
        <f t="shared" ca="1" si="500"/>
        <v>-</v>
      </c>
      <c r="DL257" s="27" t="str">
        <f t="shared" ca="1" si="500"/>
        <v>-</v>
      </c>
      <c r="DM257" s="27" t="b">
        <f t="shared" ca="1" si="500"/>
        <v>0</v>
      </c>
      <c r="DN257" s="27" t="b">
        <f t="shared" ca="1" si="500"/>
        <v>0</v>
      </c>
      <c r="DO257" s="27" t="b">
        <f t="shared" ca="1" si="500"/>
        <v>1</v>
      </c>
      <c r="DP257" s="27">
        <f t="shared" ca="1" si="500"/>
        <v>0</v>
      </c>
      <c r="DQ257" s="27" t="str">
        <f t="shared" ca="1" si="500"/>
        <v>-</v>
      </c>
      <c r="DR257" s="27" t="b">
        <f t="shared" ca="1" si="500"/>
        <v>1</v>
      </c>
      <c r="DS257" s="27" t="str">
        <f t="shared" ca="1" si="500"/>
        <v>-</v>
      </c>
      <c r="DT257" s="27" t="str">
        <f t="shared" ca="1" si="500"/>
        <v>-</v>
      </c>
      <c r="DU257" s="27" t="str">
        <f t="shared" ca="1" si="500"/>
        <v>-</v>
      </c>
      <c r="DV257" s="27" t="b">
        <f t="shared" ca="1" si="500"/>
        <v>1</v>
      </c>
      <c r="DW257" s="27" t="str">
        <f t="shared" ca="1" si="500"/>
        <v>-</v>
      </c>
      <c r="DX257" s="27">
        <f t="shared" ca="1" si="500"/>
        <v>0</v>
      </c>
      <c r="DY257" s="27">
        <f t="shared" ca="1" si="500"/>
        <v>1</v>
      </c>
      <c r="DZ257" s="27">
        <f t="shared" ca="1" si="500"/>
        <v>0.5</v>
      </c>
      <c r="EA257" s="27" t="str">
        <f t="shared" ca="1" si="500"/>
        <v>-</v>
      </c>
      <c r="EB257" s="27" t="str">
        <f t="shared" ca="1" si="500"/>
        <v>-</v>
      </c>
      <c r="EC257" s="27">
        <f t="shared" ca="1" si="500"/>
        <v>1</v>
      </c>
      <c r="ED257" s="27">
        <f t="shared" ca="1" si="500"/>
        <v>0</v>
      </c>
      <c r="EE257" s="27">
        <f t="shared" ca="1" si="500"/>
        <v>1</v>
      </c>
      <c r="EF257" s="27">
        <f t="shared" ca="1" si="497"/>
        <v>1</v>
      </c>
      <c r="EG257" s="27">
        <f t="shared" ca="1" si="497"/>
        <v>0</v>
      </c>
      <c r="EH257" s="27" t="str">
        <f t="shared" ca="1" si="497"/>
        <v>-</v>
      </c>
      <c r="EI257" s="27" t="str">
        <f t="shared" ca="1" si="497"/>
        <v>-</v>
      </c>
      <c r="EJ257" s="27" t="str">
        <f t="shared" ca="1" si="497"/>
        <v>-</v>
      </c>
      <c r="EK257" s="27" t="str">
        <f t="shared" ca="1" si="497"/>
        <v>-</v>
      </c>
      <c r="EL257" s="27">
        <f t="shared" ca="1" si="497"/>
        <v>1</v>
      </c>
      <c r="EM257" s="27">
        <f t="shared" ca="1" si="497"/>
        <v>1</v>
      </c>
      <c r="EN257" s="27">
        <f t="shared" ca="1" si="497"/>
        <v>1</v>
      </c>
      <c r="EO257" s="27">
        <f t="shared" ca="1" si="497"/>
        <v>0</v>
      </c>
      <c r="EP257" s="27" t="str">
        <f t="shared" ca="1" si="497"/>
        <v>-</v>
      </c>
      <c r="EQ257" s="27" t="str">
        <f t="shared" ca="1" si="497"/>
        <v>-</v>
      </c>
      <c r="ER257" s="27">
        <f t="shared" ca="1" si="497"/>
        <v>0</v>
      </c>
      <c r="ES257" s="27">
        <f t="shared" ca="1" si="497"/>
        <v>0</v>
      </c>
      <c r="ET257" s="34">
        <v>0</v>
      </c>
    </row>
    <row r="258" spans="1:150" outlineLevel="2">
      <c r="A258" s="31">
        <f t="shared" si="488"/>
        <v>253</v>
      </c>
      <c r="B258" s="37">
        <f t="shared" ca="1" si="499"/>
        <v>175</v>
      </c>
      <c r="C258" s="216">
        <f ca="1">4110+IF(AND(C$248&gt;=1,$CF258=TRUE),2,0)+IF(AND(C$248&gt;=2,$CA258&gt;2),4,0)+IF(AND(C$248=3,$DP258=2),1,0)</f>
        <v>4110</v>
      </c>
      <c r="D258" t="b">
        <f t="shared" ca="1" si="489"/>
        <v>1</v>
      </c>
      <c r="E258" t="b">
        <v>0</v>
      </c>
      <c r="F258" t="b">
        <f t="shared" ca="1" si="489"/>
        <v>1</v>
      </c>
      <c r="H258" s="47" t="str">
        <f ca="1">IF($CA258&lt;3,"M-M","Mat")&amp;IF($CF258=TRUE,"&amp;BBT","")&amp;IF($DX258&lt;&gt;0,"-mate EL","")&amp;IF($DM258," Aut","")&amp;IF($DN258," Win","")&amp;IF($DO258," Spr","")&amp;" Scan "&amp;$DP258&amp;" (F"&amp;3+IFERROR(1*$AP258,0)+IFERROR(1*$AQ258,0)&amp;3+IFERROR(1*$AS258,0)&amp;"N"&amp;$AX258&amp;$AY258&amp;")"</f>
        <v>Mat-mate EL Aut Scan 0 (F33N33)</v>
      </c>
      <c r="I258" s="13" t="str">
        <f ca="1">IF(MATCH(H258,H$5:H258,0)=(COUNTA(H$5:H258)),"-","Dup")</f>
        <v>-</v>
      </c>
      <c r="J258" s="27" t="str">
        <f t="shared" ca="1" si="490"/>
        <v>-</v>
      </c>
      <c r="K258" s="27" t="str">
        <f t="shared" ca="1" si="490"/>
        <v>-</v>
      </c>
      <c r="L258" s="27" t="b">
        <f t="shared" ca="1" si="491"/>
        <v>1</v>
      </c>
      <c r="M258" s="27" t="str">
        <f t="shared" ca="1" si="491"/>
        <v>-</v>
      </c>
      <c r="N258" s="27" t="b">
        <f t="shared" ca="1" si="491"/>
        <v>1</v>
      </c>
      <c r="O258" s="27" t="b">
        <f t="shared" ca="1" si="491"/>
        <v>1</v>
      </c>
      <c r="P258" s="27" t="b">
        <f t="shared" ca="1" si="491"/>
        <v>1</v>
      </c>
      <c r="Q258" s="27">
        <f t="shared" ca="1" si="491"/>
        <v>0</v>
      </c>
      <c r="R258" s="27">
        <f t="shared" ca="1" si="491"/>
        <v>0</v>
      </c>
      <c r="S258" s="27" t="str">
        <f t="shared" ca="1" si="491"/>
        <v>-</v>
      </c>
      <c r="T258" s="27" t="str">
        <f t="shared" ca="1" si="491"/>
        <v>-</v>
      </c>
      <c r="U258" s="27">
        <f t="shared" ca="1" si="491"/>
        <v>1</v>
      </c>
      <c r="V258" s="27">
        <f t="shared" ca="1" si="491"/>
        <v>1</v>
      </c>
      <c r="W258" s="27">
        <f t="shared" ca="1" si="491"/>
        <v>1</v>
      </c>
      <c r="X258" s="27">
        <f t="shared" ca="1" si="491"/>
        <v>1</v>
      </c>
      <c r="Y258" s="27" t="str">
        <f t="shared" ca="1" si="491"/>
        <v>-</v>
      </c>
      <c r="Z258" s="27">
        <f t="shared" ca="1" si="491"/>
        <v>1</v>
      </c>
      <c r="AA258" s="27" t="str">
        <f t="shared" ca="1" si="491"/>
        <v>-</v>
      </c>
      <c r="AB258" s="27" t="str">
        <f t="shared" ca="1" si="491"/>
        <v>-</v>
      </c>
      <c r="AC258" s="27">
        <f t="shared" ca="1" si="491"/>
        <v>1</v>
      </c>
      <c r="AD258" s="27">
        <f t="shared" ca="1" si="491"/>
        <v>1</v>
      </c>
      <c r="AE258" s="27" t="str">
        <f t="shared" ca="1" si="491"/>
        <v>-</v>
      </c>
      <c r="AF258" s="27" t="str">
        <f t="shared" ca="1" si="492"/>
        <v>-</v>
      </c>
      <c r="AG258" s="27" t="str">
        <f t="shared" ca="1" si="492"/>
        <v>-</v>
      </c>
      <c r="AH258" s="27" t="str">
        <f t="shared" ca="1" si="492"/>
        <v>-</v>
      </c>
      <c r="AI258" s="27" t="str">
        <f t="shared" ca="1" si="492"/>
        <v>-</v>
      </c>
      <c r="AJ258" s="27" t="str">
        <f t="shared" ca="1" si="492"/>
        <v>-</v>
      </c>
      <c r="AK258" s="27" t="str">
        <f t="shared" ca="1" si="492"/>
        <v>-</v>
      </c>
      <c r="AL258" s="27" t="str">
        <f t="shared" ca="1" si="492"/>
        <v>-</v>
      </c>
      <c r="AM258" s="27" t="str">
        <f t="shared" ca="1" si="492"/>
        <v>-</v>
      </c>
      <c r="AN258" s="27" t="str">
        <f t="shared" ca="1" si="492"/>
        <v>-</v>
      </c>
      <c r="AO258" s="27" t="str">
        <f t="shared" ca="1" si="492"/>
        <v>-</v>
      </c>
      <c r="AP258" s="27" t="str">
        <f t="shared" ca="1" si="492"/>
        <v>-</v>
      </c>
      <c r="AQ258" s="27" t="str">
        <f t="shared" ca="1" si="492"/>
        <v>-</v>
      </c>
      <c r="AR258" s="27" t="str">
        <f t="shared" ca="1" si="492"/>
        <v>-</v>
      </c>
      <c r="AS258" s="27" t="str">
        <f t="shared" ca="1" si="492"/>
        <v>-</v>
      </c>
      <c r="AT258" s="27" t="str">
        <f t="shared" ca="1" si="493"/>
        <v>-</v>
      </c>
      <c r="AU258" s="27" t="str">
        <f ca="1">OFFSET(AU$5,$B258,0)</f>
        <v>-</v>
      </c>
      <c r="AV258" s="27" t="str">
        <f ca="1">OFFSET(AV$5,$B258,0)</f>
        <v>-</v>
      </c>
      <c r="AW258" s="27" t="str">
        <f ca="1">OFFSET(AW$5,$B258,0)</f>
        <v>-</v>
      </c>
      <c r="AX258" s="50">
        <f t="shared" ca="1" si="498"/>
        <v>3</v>
      </c>
      <c r="AY258" s="50">
        <f t="shared" ca="1" si="498"/>
        <v>3</v>
      </c>
      <c r="AZ258" s="50">
        <f t="shared" ca="1" si="498"/>
        <v>0</v>
      </c>
      <c r="BA258" s="50">
        <f t="shared" ca="1" si="498"/>
        <v>1</v>
      </c>
      <c r="BB258" s="50">
        <f t="shared" ca="1" si="498"/>
        <v>-1</v>
      </c>
      <c r="BC258" s="27">
        <f t="shared" ca="1" si="494"/>
        <v>-1</v>
      </c>
      <c r="BD258" s="27" t="str">
        <f t="shared" ca="1" si="494"/>
        <v>-</v>
      </c>
      <c r="BE258" s="27" t="str">
        <f t="shared" ca="1" si="494"/>
        <v>-</v>
      </c>
      <c r="BF258" s="27" t="str">
        <f t="shared" ca="1" si="494"/>
        <v>-</v>
      </c>
      <c r="BG258" s="27" t="str">
        <f t="shared" ca="1" si="494"/>
        <v>-</v>
      </c>
      <c r="BH258" s="27">
        <f t="shared" ca="1" si="494"/>
        <v>0.1</v>
      </c>
      <c r="BI258" s="27">
        <f t="shared" ca="1" si="494"/>
        <v>0.5</v>
      </c>
      <c r="BJ258" s="27">
        <f t="shared" ca="1" si="494"/>
        <v>-0.4</v>
      </c>
      <c r="BK258" s="27">
        <f t="shared" ca="1" si="494"/>
        <v>1</v>
      </c>
      <c r="BL258" s="27" t="str">
        <f t="shared" ca="1" si="494"/>
        <v>-</v>
      </c>
      <c r="BM258" s="27" t="str">
        <f t="shared" ca="1" si="494"/>
        <v>-</v>
      </c>
      <c r="BN258" s="27">
        <f t="shared" ref="BN258:BR262" ca="1" si="504">OFFSET(BN$5,$B258,0)</f>
        <v>12</v>
      </c>
      <c r="BO258" s="27">
        <f t="shared" ca="1" si="495"/>
        <v>12</v>
      </c>
      <c r="BP258" s="27">
        <f t="shared" ca="1" si="504"/>
        <v>144</v>
      </c>
      <c r="BQ258" s="27">
        <f t="shared" ca="1" si="495"/>
        <v>144</v>
      </c>
      <c r="BR258" s="27" t="str">
        <f t="shared" ca="1" si="504"/>
        <v>-</v>
      </c>
      <c r="BS258" s="27" t="str">
        <f t="shared" ca="1" si="495"/>
        <v>-</v>
      </c>
      <c r="BT258" s="27" t="str">
        <f t="shared" ca="1" si="495"/>
        <v>-</v>
      </c>
      <c r="BU258" s="27" t="str">
        <f t="shared" ca="1" si="501"/>
        <v>-</v>
      </c>
      <c r="BV258" s="27" t="str">
        <f t="shared" ca="1" si="501"/>
        <v>-</v>
      </c>
      <c r="BW258" s="27" t="str">
        <f t="shared" ca="1" si="501"/>
        <v>-</v>
      </c>
      <c r="BX258" s="27" t="str">
        <f t="shared" ca="1" si="501"/>
        <v>-</v>
      </c>
      <c r="BY258" s="27" t="str">
        <f t="shared" ca="1" si="501"/>
        <v>-</v>
      </c>
      <c r="BZ258" s="27" t="str">
        <f t="shared" ca="1" si="501"/>
        <v>-</v>
      </c>
      <c r="CA258" s="27">
        <f t="shared" ca="1" si="501"/>
        <v>5</v>
      </c>
      <c r="CB258" s="27" t="str">
        <f t="shared" ca="1" si="501"/>
        <v>-</v>
      </c>
      <c r="CC258" s="27" t="str">
        <f t="shared" ca="1" si="501"/>
        <v>-</v>
      </c>
      <c r="CD258" s="27" t="str">
        <f t="shared" ca="1" si="501"/>
        <v>-</v>
      </c>
      <c r="CE258" s="27" t="str">
        <f t="shared" ca="1" si="501"/>
        <v>-</v>
      </c>
      <c r="CF258" s="27" t="str">
        <f t="shared" ca="1" si="501"/>
        <v>-</v>
      </c>
      <c r="CG258" s="27" t="str">
        <f ca="1">OFFSET(CG$5,$B258,0)</f>
        <v>-</v>
      </c>
      <c r="CH258" s="27">
        <f t="shared" ca="1" si="501"/>
        <v>0</v>
      </c>
      <c r="CI258" s="27" t="str">
        <f t="shared" ca="1" si="501"/>
        <v>-</v>
      </c>
      <c r="CJ258" s="27">
        <f t="shared" ca="1" si="501"/>
        <v>1</v>
      </c>
      <c r="CK258" s="27">
        <f t="shared" ca="1" si="501"/>
        <v>0</v>
      </c>
      <c r="CL258" s="27">
        <f t="shared" ca="1" si="501"/>
        <v>1</v>
      </c>
      <c r="CM258" s="27">
        <f t="shared" ca="1" si="501"/>
        <v>1</v>
      </c>
      <c r="CN258" s="27">
        <f t="shared" ca="1" si="500"/>
        <v>1</v>
      </c>
      <c r="CO258" s="27">
        <f t="shared" ca="1" si="500"/>
        <v>0</v>
      </c>
      <c r="CP258" s="27">
        <f t="shared" ca="1" si="500"/>
        <v>0</v>
      </c>
      <c r="CQ258" s="27">
        <f t="shared" ca="1" si="500"/>
        <v>0</v>
      </c>
      <c r="CR258" s="27">
        <f t="shared" ca="1" si="500"/>
        <v>-1.29</v>
      </c>
      <c r="CS258" s="27">
        <f t="shared" ca="1" si="500"/>
        <v>0.95</v>
      </c>
      <c r="CT258" s="27">
        <f t="shared" ca="1" si="500"/>
        <v>-1.67</v>
      </c>
      <c r="CU258" s="27">
        <f t="shared" ca="1" si="500"/>
        <v>0.05</v>
      </c>
      <c r="CV258" s="27">
        <f t="shared" ca="1" si="500"/>
        <v>0.22</v>
      </c>
      <c r="CW258" s="27">
        <f t="shared" ca="1" si="500"/>
        <v>-0.37</v>
      </c>
      <c r="CX258" s="27">
        <f t="shared" ca="1" si="500"/>
        <v>0</v>
      </c>
      <c r="CY258" s="27">
        <f t="shared" ca="1" si="500"/>
        <v>1</v>
      </c>
      <c r="CZ258" s="27">
        <f t="shared" ca="1" si="500"/>
        <v>0</v>
      </c>
      <c r="DA258" s="27">
        <f t="shared" ca="1" si="500"/>
        <v>0</v>
      </c>
      <c r="DB258" s="27">
        <f t="shared" ca="1" si="500"/>
        <v>0</v>
      </c>
      <c r="DC258" s="27">
        <f t="shared" ca="1" si="500"/>
        <v>0</v>
      </c>
      <c r="DD258" s="27">
        <f t="shared" ca="1" si="500"/>
        <v>0</v>
      </c>
      <c r="DE258" s="27">
        <f t="shared" ca="1" si="500"/>
        <v>0</v>
      </c>
      <c r="DF258" s="27">
        <f t="shared" ca="1" si="500"/>
        <v>0</v>
      </c>
      <c r="DG258" s="27" t="str">
        <f t="shared" ca="1" si="500"/>
        <v>-</v>
      </c>
      <c r="DH258" s="27" t="str">
        <f t="shared" ca="1" si="500"/>
        <v>-</v>
      </c>
      <c r="DI258" s="27" t="str">
        <f t="shared" ca="1" si="500"/>
        <v>-</v>
      </c>
      <c r="DJ258" s="27" t="str">
        <f t="shared" ca="1" si="500"/>
        <v>-</v>
      </c>
      <c r="DK258" s="27" t="str">
        <f t="shared" ca="1" si="500"/>
        <v>-</v>
      </c>
      <c r="DL258" s="27" t="str">
        <f t="shared" ca="1" si="500"/>
        <v>-</v>
      </c>
      <c r="DM258" s="27" t="b">
        <f t="shared" ca="1" si="500"/>
        <v>1</v>
      </c>
      <c r="DN258" s="27" t="b">
        <f t="shared" ca="1" si="500"/>
        <v>0</v>
      </c>
      <c r="DO258" s="27" t="b">
        <f t="shared" ca="1" si="500"/>
        <v>0</v>
      </c>
      <c r="DP258" s="27">
        <f t="shared" ca="1" si="500"/>
        <v>0</v>
      </c>
      <c r="DQ258" s="27" t="str">
        <f t="shared" ca="1" si="500"/>
        <v>-</v>
      </c>
      <c r="DR258" s="27" t="b">
        <f t="shared" ca="1" si="500"/>
        <v>1</v>
      </c>
      <c r="DS258" s="27" t="str">
        <f t="shared" ca="1" si="500"/>
        <v>-</v>
      </c>
      <c r="DT258" s="27" t="str">
        <f t="shared" ca="1" si="500"/>
        <v>-</v>
      </c>
      <c r="DU258" s="27" t="str">
        <f t="shared" ca="1" si="500"/>
        <v>-</v>
      </c>
      <c r="DV258" s="27" t="b">
        <f t="shared" ca="1" si="500"/>
        <v>1</v>
      </c>
      <c r="DW258" s="27" t="str">
        <f t="shared" ca="1" si="500"/>
        <v>-</v>
      </c>
      <c r="DX258" s="27">
        <f t="shared" ca="1" si="500"/>
        <v>0.99</v>
      </c>
      <c r="DY258" s="27">
        <f t="shared" ca="1" si="500"/>
        <v>1</v>
      </c>
      <c r="DZ258" s="27">
        <f t="shared" ca="1" si="500"/>
        <v>0.5</v>
      </c>
      <c r="EA258" s="27" t="str">
        <f t="shared" ca="1" si="500"/>
        <v>-</v>
      </c>
      <c r="EB258" s="27" t="str">
        <f t="shared" ca="1" si="500"/>
        <v>-</v>
      </c>
      <c r="EC258" s="27">
        <f t="shared" ca="1" si="500"/>
        <v>1</v>
      </c>
      <c r="ED258" s="27">
        <f t="shared" ca="1" si="500"/>
        <v>0</v>
      </c>
      <c r="EE258" s="27">
        <f t="shared" ca="1" si="500"/>
        <v>1</v>
      </c>
      <c r="EF258" s="27">
        <f t="shared" ca="1" si="497"/>
        <v>1</v>
      </c>
      <c r="EG258" s="27">
        <f t="shared" ca="1" si="497"/>
        <v>0</v>
      </c>
      <c r="EH258" s="27" t="str">
        <f t="shared" ca="1" si="497"/>
        <v>-</v>
      </c>
      <c r="EI258" s="27" t="str">
        <f t="shared" ca="1" si="497"/>
        <v>-</v>
      </c>
      <c r="EJ258" s="27" t="str">
        <f t="shared" ca="1" si="497"/>
        <v>-</v>
      </c>
      <c r="EK258" s="27" t="str">
        <f t="shared" ca="1" si="497"/>
        <v>-</v>
      </c>
      <c r="EL258" s="27">
        <f t="shared" ca="1" si="497"/>
        <v>1</v>
      </c>
      <c r="EM258" s="27">
        <f t="shared" ca="1" si="497"/>
        <v>1</v>
      </c>
      <c r="EN258" s="27">
        <f t="shared" ca="1" si="497"/>
        <v>1</v>
      </c>
      <c r="EO258" s="27">
        <f t="shared" ca="1" si="497"/>
        <v>0</v>
      </c>
      <c r="EP258" s="27" t="str">
        <f t="shared" ca="1" si="497"/>
        <v>-</v>
      </c>
      <c r="EQ258" s="27" t="str">
        <f t="shared" ca="1" si="497"/>
        <v>-</v>
      </c>
      <c r="ER258" s="27">
        <f t="shared" ca="1" si="497"/>
        <v>0</v>
      </c>
      <c r="ES258" s="27">
        <f t="shared" ca="1" si="497"/>
        <v>0</v>
      </c>
      <c r="ET258" s="34">
        <v>0</v>
      </c>
    </row>
    <row r="259" spans="1:150" outlineLevel="3">
      <c r="A259" s="31">
        <f t="shared" si="488"/>
        <v>254</v>
      </c>
      <c r="B259" s="37">
        <f t="shared" ca="1" si="499"/>
        <v>176</v>
      </c>
      <c r="C259" s="216">
        <f ca="1">4110+IF(AND(C$248&gt;=1,$CF259=TRUE),2,0)+IF(AND(C$248&gt;=2,$CA259&gt;2),4,0)+IF(AND(C$248=3,$DP259=2),1,0)</f>
        <v>4110</v>
      </c>
      <c r="D259" t="b">
        <f t="shared" ca="1" si="489"/>
        <v>1</v>
      </c>
      <c r="E259" t="b">
        <v>0</v>
      </c>
      <c r="F259" t="b">
        <f t="shared" ca="1" si="489"/>
        <v>1</v>
      </c>
      <c r="H259" s="47" t="str">
        <f ca="1">IF($CA259&lt;3,"M-M","Mat")&amp;IF($CF259=TRUE,"&amp;BBT","")&amp;IF($DX259&lt;&gt;0,"-mate EL","")&amp;IF($DM259," Aut","")&amp;IF($DN259," Win","")&amp;IF($DO259," Spr","")&amp;" Scan "&amp;$DP259&amp;" (F"&amp;3+IFERROR(1*$AP259,0)+IFERROR(1*$AQ259,0)&amp;3+IFERROR(1*$AS259,0)&amp;"N"&amp;$AX259&amp;$AY259&amp;")"</f>
        <v>Mat-mate EL Win Scan 0 (F33N33)</v>
      </c>
      <c r="I259" s="13" t="str">
        <f ca="1">IF(MATCH(H259,H$5:H259,0)=(COUNTA(H$5:H259)),"-","Dup")</f>
        <v>-</v>
      </c>
      <c r="J259" s="27" t="str">
        <f t="shared" ca="1" si="490"/>
        <v>-</v>
      </c>
      <c r="K259" s="27" t="str">
        <f t="shared" ca="1" si="490"/>
        <v>-</v>
      </c>
      <c r="L259" s="27" t="b">
        <f t="shared" ca="1" si="491"/>
        <v>1</v>
      </c>
      <c r="M259" s="27" t="str">
        <f t="shared" ca="1" si="491"/>
        <v>-</v>
      </c>
      <c r="N259" s="27" t="b">
        <f t="shared" ca="1" si="491"/>
        <v>1</v>
      </c>
      <c r="O259" s="27" t="b">
        <f t="shared" ca="1" si="491"/>
        <v>1</v>
      </c>
      <c r="P259" s="27" t="b">
        <f t="shared" ca="1" si="491"/>
        <v>1</v>
      </c>
      <c r="Q259" s="27">
        <f t="shared" ca="1" si="491"/>
        <v>0</v>
      </c>
      <c r="R259" s="27">
        <f t="shared" ca="1" si="491"/>
        <v>0</v>
      </c>
      <c r="S259" s="27" t="str">
        <f t="shared" ca="1" si="491"/>
        <v>-</v>
      </c>
      <c r="T259" s="27" t="str">
        <f t="shared" ca="1" si="491"/>
        <v>-</v>
      </c>
      <c r="U259" s="27">
        <f t="shared" ca="1" si="491"/>
        <v>1</v>
      </c>
      <c r="V259" s="27">
        <f t="shared" ca="1" si="491"/>
        <v>1</v>
      </c>
      <c r="W259" s="27">
        <f t="shared" ca="1" si="491"/>
        <v>1</v>
      </c>
      <c r="X259" s="27">
        <f t="shared" ca="1" si="491"/>
        <v>1</v>
      </c>
      <c r="Y259" s="27" t="str">
        <f t="shared" ca="1" si="491"/>
        <v>-</v>
      </c>
      <c r="Z259" s="27">
        <f t="shared" ca="1" si="491"/>
        <v>1</v>
      </c>
      <c r="AA259" s="27" t="str">
        <f t="shared" ca="1" si="491"/>
        <v>-</v>
      </c>
      <c r="AB259" s="27" t="str">
        <f t="shared" ca="1" si="491"/>
        <v>-</v>
      </c>
      <c r="AC259" s="27">
        <f t="shared" ca="1" si="491"/>
        <v>1</v>
      </c>
      <c r="AD259" s="27">
        <f t="shared" ca="1" si="491"/>
        <v>1</v>
      </c>
      <c r="AE259" s="27" t="str">
        <f t="shared" ca="1" si="491"/>
        <v>-</v>
      </c>
      <c r="AF259" s="27" t="str">
        <f t="shared" ca="1" si="492"/>
        <v>-</v>
      </c>
      <c r="AG259" s="27" t="str">
        <f t="shared" ca="1" si="492"/>
        <v>-</v>
      </c>
      <c r="AH259" s="27" t="str">
        <f t="shared" ca="1" si="492"/>
        <v>-</v>
      </c>
      <c r="AI259" s="27" t="str">
        <f t="shared" ca="1" si="492"/>
        <v>-</v>
      </c>
      <c r="AJ259" s="27" t="str">
        <f t="shared" ca="1" si="492"/>
        <v>-</v>
      </c>
      <c r="AK259" s="27" t="str">
        <f t="shared" ca="1" si="492"/>
        <v>-</v>
      </c>
      <c r="AL259" s="27" t="str">
        <f t="shared" ca="1" si="492"/>
        <v>-</v>
      </c>
      <c r="AM259" s="27" t="str">
        <f t="shared" ca="1" si="492"/>
        <v>-</v>
      </c>
      <c r="AN259" s="27" t="str">
        <f t="shared" ca="1" si="492"/>
        <v>-</v>
      </c>
      <c r="AO259" s="27" t="str">
        <f t="shared" ca="1" si="492"/>
        <v>-</v>
      </c>
      <c r="AP259" s="27" t="str">
        <f t="shared" ca="1" si="492"/>
        <v>-</v>
      </c>
      <c r="AQ259" s="27" t="str">
        <f t="shared" ca="1" si="492"/>
        <v>-</v>
      </c>
      <c r="AR259" s="27" t="str">
        <f t="shared" ca="1" si="492"/>
        <v>-</v>
      </c>
      <c r="AS259" s="27" t="str">
        <f t="shared" ca="1" si="492"/>
        <v>-</v>
      </c>
      <c r="AT259" s="27" t="str">
        <f ca="1">OFFSET(AT$5,$B259,0)</f>
        <v>-</v>
      </c>
      <c r="AU259" s="27" t="str">
        <f t="shared" ref="AT259:BI262" ca="1" si="505">OFFSET(AU$5,$B259,0)</f>
        <v>-</v>
      </c>
      <c r="AV259" s="27" t="str">
        <f t="shared" ca="1" si="505"/>
        <v>-</v>
      </c>
      <c r="AW259" s="27" t="str">
        <f t="shared" ca="1" si="505"/>
        <v>-</v>
      </c>
      <c r="AX259" s="50">
        <f t="shared" ca="1" si="498"/>
        <v>3</v>
      </c>
      <c r="AY259" s="50">
        <f t="shared" ca="1" si="498"/>
        <v>3</v>
      </c>
      <c r="AZ259" s="50">
        <f t="shared" ca="1" si="498"/>
        <v>0</v>
      </c>
      <c r="BA259" s="50">
        <f t="shared" ca="1" si="498"/>
        <v>1</v>
      </c>
      <c r="BB259" s="50">
        <f t="shared" ca="1" si="498"/>
        <v>-1</v>
      </c>
      <c r="BC259" s="27">
        <f t="shared" ca="1" si="494"/>
        <v>-1</v>
      </c>
      <c r="BD259" s="27" t="str">
        <f t="shared" ca="1" si="494"/>
        <v>-</v>
      </c>
      <c r="BE259" s="27" t="str">
        <f t="shared" ca="1" si="494"/>
        <v>-</v>
      </c>
      <c r="BF259" s="27" t="str">
        <f t="shared" ca="1" si="494"/>
        <v>-</v>
      </c>
      <c r="BG259" s="27" t="str">
        <f t="shared" ca="1" si="494"/>
        <v>-</v>
      </c>
      <c r="BH259" s="27">
        <f t="shared" ca="1" si="494"/>
        <v>0.3</v>
      </c>
      <c r="BI259" s="27">
        <f t="shared" ca="1" si="494"/>
        <v>0.7</v>
      </c>
      <c r="BJ259" s="27">
        <f t="shared" ca="1" si="494"/>
        <v>-0.4</v>
      </c>
      <c r="BK259" s="27">
        <f t="shared" ca="1" si="494"/>
        <v>1.5</v>
      </c>
      <c r="BL259" s="27" t="str">
        <f t="shared" ca="1" si="494"/>
        <v>-</v>
      </c>
      <c r="BM259" s="27" t="str">
        <f t="shared" ca="1" si="494"/>
        <v>-</v>
      </c>
      <c r="BN259" s="27">
        <f t="shared" ca="1" si="504"/>
        <v>12</v>
      </c>
      <c r="BO259" s="27">
        <f t="shared" ca="1" si="495"/>
        <v>12</v>
      </c>
      <c r="BP259" s="27">
        <f t="shared" ca="1" si="504"/>
        <v>144</v>
      </c>
      <c r="BQ259" s="27">
        <f t="shared" ca="1" si="495"/>
        <v>144</v>
      </c>
      <c r="BR259" s="27" t="str">
        <f t="shared" ca="1" si="504"/>
        <v>-</v>
      </c>
      <c r="BS259" s="27" t="str">
        <f t="shared" ca="1" si="495"/>
        <v>-</v>
      </c>
      <c r="BT259" s="27" t="str">
        <f t="shared" ca="1" si="495"/>
        <v>-</v>
      </c>
      <c r="BU259" s="27" t="str">
        <f t="shared" ca="1" si="501"/>
        <v>-</v>
      </c>
      <c r="BV259" s="27" t="str">
        <f t="shared" ca="1" si="501"/>
        <v>-</v>
      </c>
      <c r="BW259" s="27" t="str">
        <f t="shared" ca="1" si="501"/>
        <v>-</v>
      </c>
      <c r="BX259" s="27" t="str">
        <f t="shared" ca="1" si="501"/>
        <v>-</v>
      </c>
      <c r="BY259" s="27" t="str">
        <f t="shared" ca="1" si="501"/>
        <v>-</v>
      </c>
      <c r="BZ259" s="27" t="str">
        <f t="shared" ca="1" si="501"/>
        <v>-</v>
      </c>
      <c r="CA259" s="27">
        <f t="shared" ca="1" si="501"/>
        <v>5</v>
      </c>
      <c r="CB259" s="27" t="str">
        <f t="shared" ca="1" si="501"/>
        <v>-</v>
      </c>
      <c r="CC259" s="27" t="str">
        <f t="shared" ca="1" si="501"/>
        <v>-</v>
      </c>
      <c r="CD259" s="27" t="str">
        <f t="shared" ca="1" si="501"/>
        <v>-</v>
      </c>
      <c r="CE259" s="27" t="str">
        <f t="shared" ca="1" si="501"/>
        <v>-</v>
      </c>
      <c r="CF259" s="27" t="str">
        <f t="shared" ca="1" si="501"/>
        <v>-</v>
      </c>
      <c r="CG259" s="27" t="str">
        <f ca="1">OFFSET(CG$5,$B259,0)</f>
        <v>-</v>
      </c>
      <c r="CH259" s="27">
        <f t="shared" ca="1" si="501"/>
        <v>0</v>
      </c>
      <c r="CI259" s="27" t="str">
        <f t="shared" ca="1" si="501"/>
        <v>-</v>
      </c>
      <c r="CJ259" s="27">
        <f t="shared" ca="1" si="501"/>
        <v>1</v>
      </c>
      <c r="CK259" s="27">
        <f t="shared" ca="1" si="501"/>
        <v>0</v>
      </c>
      <c r="CL259" s="27">
        <f t="shared" ca="1" si="501"/>
        <v>1</v>
      </c>
      <c r="CM259" s="27">
        <f t="shared" ca="1" si="501"/>
        <v>1</v>
      </c>
      <c r="CN259" s="27">
        <f t="shared" ca="1" si="500"/>
        <v>1</v>
      </c>
      <c r="CO259" s="27">
        <f t="shared" ca="1" si="500"/>
        <v>0</v>
      </c>
      <c r="CP259" s="27">
        <f t="shared" ca="1" si="500"/>
        <v>0</v>
      </c>
      <c r="CQ259" s="27">
        <f t="shared" ca="1" si="500"/>
        <v>0</v>
      </c>
      <c r="CR259" s="27">
        <f t="shared" ca="1" si="500"/>
        <v>-1.29</v>
      </c>
      <c r="CS259" s="27">
        <f t="shared" ca="1" si="500"/>
        <v>0.95</v>
      </c>
      <c r="CT259" s="27">
        <f t="shared" ca="1" si="500"/>
        <v>-1.67</v>
      </c>
      <c r="CU259" s="27">
        <f t="shared" ca="1" si="500"/>
        <v>0.05</v>
      </c>
      <c r="CV259" s="27">
        <f t="shared" ca="1" si="500"/>
        <v>0.22</v>
      </c>
      <c r="CW259" s="27">
        <f t="shared" ca="1" si="500"/>
        <v>-0.37</v>
      </c>
      <c r="CX259" s="27">
        <f t="shared" ca="1" si="500"/>
        <v>0</v>
      </c>
      <c r="CY259" s="27">
        <f t="shared" ca="1" si="500"/>
        <v>1</v>
      </c>
      <c r="CZ259" s="27">
        <f t="shared" ca="1" si="500"/>
        <v>0</v>
      </c>
      <c r="DA259" s="27">
        <f t="shared" ca="1" si="500"/>
        <v>0</v>
      </c>
      <c r="DB259" s="27">
        <f t="shared" ca="1" si="500"/>
        <v>0</v>
      </c>
      <c r="DC259" s="27">
        <f t="shared" ca="1" si="500"/>
        <v>0</v>
      </c>
      <c r="DD259" s="27">
        <f t="shared" ca="1" si="500"/>
        <v>0</v>
      </c>
      <c r="DE259" s="27">
        <f t="shared" ca="1" si="500"/>
        <v>0</v>
      </c>
      <c r="DF259" s="27">
        <f t="shared" ca="1" si="500"/>
        <v>0</v>
      </c>
      <c r="DG259" s="27" t="str">
        <f t="shared" ca="1" si="500"/>
        <v>-</v>
      </c>
      <c r="DH259" s="27" t="str">
        <f t="shared" ca="1" si="500"/>
        <v>-</v>
      </c>
      <c r="DI259" s="27" t="str">
        <f t="shared" ca="1" si="500"/>
        <v>-</v>
      </c>
      <c r="DJ259" s="27" t="str">
        <f t="shared" ca="1" si="500"/>
        <v>-</v>
      </c>
      <c r="DK259" s="27" t="str">
        <f t="shared" ca="1" si="500"/>
        <v>-</v>
      </c>
      <c r="DL259" s="27" t="str">
        <f t="shared" ca="1" si="500"/>
        <v>-</v>
      </c>
      <c r="DM259" s="27" t="b">
        <f t="shared" ca="1" si="500"/>
        <v>0</v>
      </c>
      <c r="DN259" s="27" t="b">
        <f t="shared" ca="1" si="500"/>
        <v>1</v>
      </c>
      <c r="DO259" s="27" t="b">
        <f t="shared" ref="DO259:ES259" ca="1" si="506">OFFSET(DO$5,$B259,0)</f>
        <v>0</v>
      </c>
      <c r="DP259" s="27">
        <f t="shared" ca="1" si="506"/>
        <v>0</v>
      </c>
      <c r="DQ259" s="27" t="str">
        <f t="shared" ca="1" si="506"/>
        <v>-</v>
      </c>
      <c r="DR259" s="27" t="b">
        <f t="shared" ca="1" si="506"/>
        <v>1</v>
      </c>
      <c r="DS259" s="27" t="str">
        <f t="shared" ca="1" si="506"/>
        <v>-</v>
      </c>
      <c r="DT259" s="27" t="str">
        <f t="shared" ca="1" si="506"/>
        <v>-</v>
      </c>
      <c r="DU259" s="27" t="str">
        <f t="shared" ca="1" si="506"/>
        <v>-</v>
      </c>
      <c r="DV259" s="27" t="b">
        <f t="shared" ca="1" si="506"/>
        <v>1</v>
      </c>
      <c r="DW259" s="27" t="str">
        <f t="shared" ca="1" si="506"/>
        <v>-</v>
      </c>
      <c r="DX259" s="27">
        <f t="shared" ca="1" si="506"/>
        <v>0.99</v>
      </c>
      <c r="DY259" s="27">
        <f t="shared" ca="1" si="506"/>
        <v>1</v>
      </c>
      <c r="DZ259" s="27">
        <f t="shared" ca="1" si="506"/>
        <v>0.5</v>
      </c>
      <c r="EA259" s="27" t="str">
        <f t="shared" ca="1" si="506"/>
        <v>-</v>
      </c>
      <c r="EB259" s="27" t="str">
        <f t="shared" ca="1" si="506"/>
        <v>-</v>
      </c>
      <c r="EC259" s="27">
        <f t="shared" ca="1" si="506"/>
        <v>1</v>
      </c>
      <c r="ED259" s="27">
        <f t="shared" ca="1" si="506"/>
        <v>0</v>
      </c>
      <c r="EE259" s="27">
        <f t="shared" ca="1" si="506"/>
        <v>1</v>
      </c>
      <c r="EF259" s="27">
        <f t="shared" ca="1" si="506"/>
        <v>1</v>
      </c>
      <c r="EG259" s="27">
        <f t="shared" ca="1" si="506"/>
        <v>0</v>
      </c>
      <c r="EH259" s="27" t="str">
        <f t="shared" ca="1" si="506"/>
        <v>-</v>
      </c>
      <c r="EI259" s="27" t="str">
        <f t="shared" ca="1" si="506"/>
        <v>-</v>
      </c>
      <c r="EJ259" s="27" t="str">
        <f t="shared" ca="1" si="506"/>
        <v>-</v>
      </c>
      <c r="EK259" s="27" t="str">
        <f t="shared" ca="1" si="506"/>
        <v>-</v>
      </c>
      <c r="EL259" s="27">
        <f t="shared" ca="1" si="506"/>
        <v>1</v>
      </c>
      <c r="EM259" s="27">
        <f t="shared" ca="1" si="506"/>
        <v>1</v>
      </c>
      <c r="EN259" s="27">
        <f t="shared" ca="1" si="506"/>
        <v>1</v>
      </c>
      <c r="EO259" s="27">
        <f t="shared" ca="1" si="506"/>
        <v>0</v>
      </c>
      <c r="EP259" s="27" t="str">
        <f t="shared" ca="1" si="506"/>
        <v>-</v>
      </c>
      <c r="EQ259" s="27" t="str">
        <f t="shared" ca="1" si="506"/>
        <v>-</v>
      </c>
      <c r="ER259" s="27">
        <f t="shared" ca="1" si="506"/>
        <v>0</v>
      </c>
      <c r="ES259" s="27">
        <f t="shared" ca="1" si="506"/>
        <v>0</v>
      </c>
      <c r="ET259" s="34">
        <v>0</v>
      </c>
    </row>
    <row r="260" spans="1:150" outlineLevel="3">
      <c r="A260" s="31">
        <f t="shared" si="488"/>
        <v>255</v>
      </c>
      <c r="B260" s="37">
        <f t="shared" ca="1" si="499"/>
        <v>177</v>
      </c>
      <c r="C260" s="216">
        <f ca="1">4110+IF(AND(C$248&gt;=1,$CF260=TRUE),2,0)+IF(AND(C$248&gt;=2,$CA260&gt;2),4,0)+IF(AND(C$248=3,$DP260=2),1,0)</f>
        <v>4110</v>
      </c>
      <c r="D260" t="b">
        <f t="shared" ca="1" si="489"/>
        <v>1</v>
      </c>
      <c r="E260" t="b">
        <v>0</v>
      </c>
      <c r="F260" t="b">
        <f t="shared" ca="1" si="489"/>
        <v>1</v>
      </c>
      <c r="H260" s="47" t="str">
        <f ca="1">IF($CA260&lt;3,"M-M","Mat")&amp;IF($CF260=TRUE,"&amp;BBT","")&amp;IF($DX260&lt;&gt;0,"-mate EL","")&amp;IF($DM260," Aut","")&amp;IF($DN260," Win","")&amp;IF($DO260," Spr","")&amp;" Scan "&amp;$DP260&amp;" (F"&amp;3+IFERROR(1*$AP260,0)+IFERROR(1*$AQ260,0)&amp;3+IFERROR(1*$AS260,0)&amp;"N"&amp;$AX260&amp;$AY260&amp;")"</f>
        <v>Mat-mate EL Spr Scan 0 (F33N33)</v>
      </c>
      <c r="I260" s="13" t="str">
        <f ca="1">IF(MATCH(H260,H$5:H260,0)=(COUNTA(H$5:H260)),"-","Dup")</f>
        <v>-</v>
      </c>
      <c r="J260" s="27" t="str">
        <f t="shared" ca="1" si="490"/>
        <v>-</v>
      </c>
      <c r="K260" s="27" t="str">
        <f t="shared" ca="1" si="490"/>
        <v>-</v>
      </c>
      <c r="L260" s="27" t="b">
        <f t="shared" ca="1" si="491"/>
        <v>1</v>
      </c>
      <c r="M260" s="27" t="str">
        <f t="shared" ca="1" si="491"/>
        <v>-</v>
      </c>
      <c r="N260" s="27" t="b">
        <f t="shared" ca="1" si="491"/>
        <v>1</v>
      </c>
      <c r="O260" s="27" t="b">
        <f t="shared" ca="1" si="491"/>
        <v>1</v>
      </c>
      <c r="P260" s="27" t="b">
        <f t="shared" ca="1" si="491"/>
        <v>1</v>
      </c>
      <c r="Q260" s="27">
        <f t="shared" ca="1" si="491"/>
        <v>0</v>
      </c>
      <c r="R260" s="27">
        <f t="shared" ca="1" si="491"/>
        <v>0</v>
      </c>
      <c r="S260" s="27" t="str">
        <f t="shared" ca="1" si="491"/>
        <v>-</v>
      </c>
      <c r="T260" s="27" t="str">
        <f t="shared" ca="1" si="491"/>
        <v>-</v>
      </c>
      <c r="U260" s="27">
        <f t="shared" ca="1" si="491"/>
        <v>1</v>
      </c>
      <c r="V260" s="27">
        <f t="shared" ca="1" si="491"/>
        <v>1</v>
      </c>
      <c r="W260" s="27">
        <f t="shared" ca="1" si="491"/>
        <v>1</v>
      </c>
      <c r="X260" s="27">
        <f t="shared" ca="1" si="491"/>
        <v>1</v>
      </c>
      <c r="Y260" s="27" t="str">
        <f t="shared" ca="1" si="491"/>
        <v>-</v>
      </c>
      <c r="Z260" s="27">
        <f t="shared" ca="1" si="491"/>
        <v>1</v>
      </c>
      <c r="AA260" s="27" t="str">
        <f t="shared" ca="1" si="491"/>
        <v>-</v>
      </c>
      <c r="AB260" s="27" t="str">
        <f t="shared" ca="1" si="491"/>
        <v>-</v>
      </c>
      <c r="AC260" s="27">
        <f t="shared" ca="1" si="491"/>
        <v>1</v>
      </c>
      <c r="AD260" s="27">
        <f t="shared" ca="1" si="491"/>
        <v>1</v>
      </c>
      <c r="AE260" s="27" t="str">
        <f t="shared" ca="1" si="491"/>
        <v>-</v>
      </c>
      <c r="AF260" s="27" t="str">
        <f t="shared" ca="1" si="492"/>
        <v>-</v>
      </c>
      <c r="AG260" s="27" t="str">
        <f t="shared" ca="1" si="492"/>
        <v>-</v>
      </c>
      <c r="AH260" s="27" t="str">
        <f t="shared" ca="1" si="492"/>
        <v>-</v>
      </c>
      <c r="AI260" s="27" t="str">
        <f t="shared" ca="1" si="492"/>
        <v>-</v>
      </c>
      <c r="AJ260" s="27" t="str">
        <f t="shared" ca="1" si="492"/>
        <v>-</v>
      </c>
      <c r="AK260" s="27" t="str">
        <f t="shared" ca="1" si="492"/>
        <v>-</v>
      </c>
      <c r="AL260" s="27" t="str">
        <f t="shared" ca="1" si="492"/>
        <v>-</v>
      </c>
      <c r="AM260" s="27" t="str">
        <f t="shared" ca="1" si="492"/>
        <v>-</v>
      </c>
      <c r="AN260" s="27" t="str">
        <f t="shared" ca="1" si="492"/>
        <v>-</v>
      </c>
      <c r="AO260" s="27" t="str">
        <f t="shared" ca="1" si="492"/>
        <v>-</v>
      </c>
      <c r="AP260" s="27" t="str">
        <f t="shared" ca="1" si="492"/>
        <v>-</v>
      </c>
      <c r="AQ260" s="27" t="str">
        <f t="shared" ca="1" si="492"/>
        <v>-</v>
      </c>
      <c r="AR260" s="27" t="str">
        <f t="shared" ca="1" si="492"/>
        <v>-</v>
      </c>
      <c r="AS260" s="27" t="str">
        <f t="shared" ca="1" si="492"/>
        <v>-</v>
      </c>
      <c r="AT260" s="27" t="str">
        <f t="shared" ca="1" si="505"/>
        <v>-</v>
      </c>
      <c r="AU260" s="27" t="str">
        <f t="shared" ca="1" si="505"/>
        <v>-</v>
      </c>
      <c r="AV260" s="27" t="str">
        <f t="shared" ca="1" si="505"/>
        <v>-</v>
      </c>
      <c r="AW260" s="27" t="str">
        <f t="shared" ca="1" si="505"/>
        <v>-</v>
      </c>
      <c r="AX260" s="50">
        <f t="shared" ca="1" si="498"/>
        <v>3</v>
      </c>
      <c r="AY260" s="50">
        <f t="shared" ca="1" si="498"/>
        <v>3</v>
      </c>
      <c r="AZ260" s="50">
        <f t="shared" ca="1" si="498"/>
        <v>0</v>
      </c>
      <c r="BA260" s="50">
        <f t="shared" ca="1" si="498"/>
        <v>1</v>
      </c>
      <c r="BB260" s="50">
        <f t="shared" ca="1" si="498"/>
        <v>-1</v>
      </c>
      <c r="BC260" s="27">
        <f t="shared" ca="1" si="494"/>
        <v>-1</v>
      </c>
      <c r="BD260" s="27" t="str">
        <f t="shared" ca="1" si="494"/>
        <v>-</v>
      </c>
      <c r="BE260" s="27" t="str">
        <f t="shared" ca="1" si="494"/>
        <v>-</v>
      </c>
      <c r="BF260" s="27" t="str">
        <f t="shared" ca="1" si="494"/>
        <v>-</v>
      </c>
      <c r="BG260" s="27" t="str">
        <f t="shared" ca="1" si="494"/>
        <v>-</v>
      </c>
      <c r="BH260" s="27">
        <f t="shared" ca="1" si="494"/>
        <v>0.3</v>
      </c>
      <c r="BI260" s="27">
        <f t="shared" ca="1" si="494"/>
        <v>0.7</v>
      </c>
      <c r="BJ260" s="27">
        <f t="shared" ca="1" si="494"/>
        <v>-0.4</v>
      </c>
      <c r="BK260" s="27">
        <f t="shared" ca="1" si="494"/>
        <v>1.5</v>
      </c>
      <c r="BL260" s="27" t="str">
        <f t="shared" ca="1" si="494"/>
        <v>-</v>
      </c>
      <c r="BM260" s="27" t="str">
        <f t="shared" ca="1" si="494"/>
        <v>-</v>
      </c>
      <c r="BN260" s="27">
        <f t="shared" ca="1" si="504"/>
        <v>12</v>
      </c>
      <c r="BO260" s="27">
        <f t="shared" ca="1" si="495"/>
        <v>12</v>
      </c>
      <c r="BP260" s="27">
        <f t="shared" ca="1" si="504"/>
        <v>144</v>
      </c>
      <c r="BQ260" s="27">
        <f t="shared" ca="1" si="495"/>
        <v>144</v>
      </c>
      <c r="BR260" s="27" t="str">
        <f t="shared" ca="1" si="504"/>
        <v>-</v>
      </c>
      <c r="BS260" s="27" t="str">
        <f t="shared" ca="1" si="495"/>
        <v>-</v>
      </c>
      <c r="BT260" s="27" t="str">
        <f t="shared" ca="1" si="495"/>
        <v>-</v>
      </c>
      <c r="BU260" s="27" t="str">
        <f t="shared" ca="1" si="501"/>
        <v>-</v>
      </c>
      <c r="BV260" s="27" t="str">
        <f t="shared" ca="1" si="501"/>
        <v>-</v>
      </c>
      <c r="BW260" s="27" t="str">
        <f t="shared" ca="1" si="501"/>
        <v>-</v>
      </c>
      <c r="BX260" s="27" t="str">
        <f t="shared" ca="1" si="501"/>
        <v>-</v>
      </c>
      <c r="BY260" s="27" t="str">
        <f t="shared" ca="1" si="501"/>
        <v>-</v>
      </c>
      <c r="BZ260" s="27" t="str">
        <f t="shared" ca="1" si="501"/>
        <v>-</v>
      </c>
      <c r="CA260" s="27">
        <f t="shared" ca="1" si="501"/>
        <v>5</v>
      </c>
      <c r="CB260" s="27" t="str">
        <f t="shared" ca="1" si="501"/>
        <v>-</v>
      </c>
      <c r="CC260" s="27" t="str">
        <f t="shared" ca="1" si="501"/>
        <v>-</v>
      </c>
      <c r="CD260" s="27" t="str">
        <f t="shared" ca="1" si="501"/>
        <v>-</v>
      </c>
      <c r="CE260" s="27" t="str">
        <f t="shared" ca="1" si="501"/>
        <v>-</v>
      </c>
      <c r="CF260" s="27" t="str">
        <f t="shared" ca="1" si="501"/>
        <v>-</v>
      </c>
      <c r="CG260" s="27" t="str">
        <f ca="1">OFFSET(CG$5,$B260,0)</f>
        <v>-</v>
      </c>
      <c r="CH260" s="27">
        <f t="shared" ca="1" si="501"/>
        <v>0</v>
      </c>
      <c r="CI260" s="27" t="str">
        <f t="shared" ca="1" si="501"/>
        <v>-</v>
      </c>
      <c r="CJ260" s="27">
        <f t="shared" ca="1" si="501"/>
        <v>1</v>
      </c>
      <c r="CK260" s="27">
        <f t="shared" ca="1" si="501"/>
        <v>0</v>
      </c>
      <c r="CL260" s="27">
        <f t="shared" ca="1" si="501"/>
        <v>1</v>
      </c>
      <c r="CM260" s="27">
        <f t="shared" ca="1" si="501"/>
        <v>1</v>
      </c>
      <c r="CN260" s="27">
        <f t="shared" ref="CN260:ES262" ca="1" si="507">OFFSET(CN$5,$B260,0)</f>
        <v>1</v>
      </c>
      <c r="CO260" s="27">
        <f t="shared" ca="1" si="507"/>
        <v>0</v>
      </c>
      <c r="CP260" s="27">
        <f t="shared" ca="1" si="507"/>
        <v>0</v>
      </c>
      <c r="CQ260" s="27">
        <f t="shared" ca="1" si="507"/>
        <v>0</v>
      </c>
      <c r="CR260" s="27">
        <f t="shared" ca="1" si="507"/>
        <v>-1.29</v>
      </c>
      <c r="CS260" s="27">
        <f t="shared" ca="1" si="507"/>
        <v>0.95</v>
      </c>
      <c r="CT260" s="27">
        <f t="shared" ca="1" si="507"/>
        <v>-1.67</v>
      </c>
      <c r="CU260" s="27">
        <f t="shared" ca="1" si="507"/>
        <v>0.05</v>
      </c>
      <c r="CV260" s="27">
        <f t="shared" ca="1" si="507"/>
        <v>0.22</v>
      </c>
      <c r="CW260" s="27">
        <f t="shared" ca="1" si="507"/>
        <v>-0.37</v>
      </c>
      <c r="CX260" s="27">
        <f t="shared" ca="1" si="507"/>
        <v>0</v>
      </c>
      <c r="CY260" s="27">
        <f t="shared" ca="1" si="507"/>
        <v>1</v>
      </c>
      <c r="CZ260" s="27">
        <f t="shared" ca="1" si="507"/>
        <v>0</v>
      </c>
      <c r="DA260" s="27">
        <f t="shared" ca="1" si="507"/>
        <v>0</v>
      </c>
      <c r="DB260" s="27">
        <f t="shared" ca="1" si="507"/>
        <v>0</v>
      </c>
      <c r="DC260" s="27">
        <f t="shared" ca="1" si="507"/>
        <v>0</v>
      </c>
      <c r="DD260" s="27">
        <f t="shared" ca="1" si="507"/>
        <v>0</v>
      </c>
      <c r="DE260" s="27">
        <f t="shared" ca="1" si="507"/>
        <v>0</v>
      </c>
      <c r="DF260" s="27">
        <f t="shared" ca="1" si="507"/>
        <v>0</v>
      </c>
      <c r="DG260" s="27" t="str">
        <f t="shared" ca="1" si="507"/>
        <v>-</v>
      </c>
      <c r="DH260" s="27" t="str">
        <f t="shared" ca="1" si="507"/>
        <v>-</v>
      </c>
      <c r="DI260" s="27" t="str">
        <f t="shared" ca="1" si="507"/>
        <v>-</v>
      </c>
      <c r="DJ260" s="27" t="str">
        <f t="shared" ca="1" si="507"/>
        <v>-</v>
      </c>
      <c r="DK260" s="27" t="str">
        <f t="shared" ca="1" si="507"/>
        <v>-</v>
      </c>
      <c r="DL260" s="27" t="str">
        <f t="shared" ca="1" si="507"/>
        <v>-</v>
      </c>
      <c r="DM260" s="27" t="b">
        <f t="shared" ca="1" si="507"/>
        <v>0</v>
      </c>
      <c r="DN260" s="27" t="b">
        <f t="shared" ca="1" si="507"/>
        <v>0</v>
      </c>
      <c r="DO260" s="27" t="b">
        <f t="shared" ca="1" si="507"/>
        <v>1</v>
      </c>
      <c r="DP260" s="27">
        <f t="shared" ca="1" si="507"/>
        <v>0</v>
      </c>
      <c r="DQ260" s="27" t="str">
        <f t="shared" ca="1" si="507"/>
        <v>-</v>
      </c>
      <c r="DR260" s="27" t="b">
        <f t="shared" ca="1" si="507"/>
        <v>1</v>
      </c>
      <c r="DS260" s="27" t="str">
        <f t="shared" ca="1" si="507"/>
        <v>-</v>
      </c>
      <c r="DT260" s="27" t="str">
        <f t="shared" ca="1" si="507"/>
        <v>-</v>
      </c>
      <c r="DU260" s="27" t="str">
        <f t="shared" ca="1" si="507"/>
        <v>-</v>
      </c>
      <c r="DV260" s="27" t="b">
        <f t="shared" ca="1" si="507"/>
        <v>1</v>
      </c>
      <c r="DW260" s="27" t="str">
        <f t="shared" ca="1" si="507"/>
        <v>-</v>
      </c>
      <c r="DX260" s="27">
        <f t="shared" ca="1" si="507"/>
        <v>0.99</v>
      </c>
      <c r="DY260" s="27">
        <f t="shared" ca="1" si="507"/>
        <v>1</v>
      </c>
      <c r="DZ260" s="27">
        <f t="shared" ca="1" si="507"/>
        <v>0.5</v>
      </c>
      <c r="EA260" s="27" t="str">
        <f t="shared" ca="1" si="507"/>
        <v>-</v>
      </c>
      <c r="EB260" s="27" t="str">
        <f t="shared" ca="1" si="507"/>
        <v>-</v>
      </c>
      <c r="EC260" s="27">
        <f t="shared" ca="1" si="507"/>
        <v>1</v>
      </c>
      <c r="ED260" s="27">
        <f t="shared" ca="1" si="507"/>
        <v>0</v>
      </c>
      <c r="EE260" s="27">
        <f t="shared" ca="1" si="507"/>
        <v>1</v>
      </c>
      <c r="EF260" s="27">
        <f t="shared" ca="1" si="507"/>
        <v>1</v>
      </c>
      <c r="EG260" s="27">
        <f t="shared" ca="1" si="507"/>
        <v>0</v>
      </c>
      <c r="EH260" s="27" t="str">
        <f t="shared" ca="1" si="507"/>
        <v>-</v>
      </c>
      <c r="EI260" s="27" t="str">
        <f t="shared" ca="1" si="507"/>
        <v>-</v>
      </c>
      <c r="EJ260" s="27" t="str">
        <f t="shared" ca="1" si="507"/>
        <v>-</v>
      </c>
      <c r="EK260" s="27" t="str">
        <f t="shared" ca="1" si="507"/>
        <v>-</v>
      </c>
      <c r="EL260" s="27">
        <f t="shared" ca="1" si="507"/>
        <v>1</v>
      </c>
      <c r="EM260" s="27">
        <f t="shared" ca="1" si="507"/>
        <v>1</v>
      </c>
      <c r="EN260" s="27">
        <f t="shared" ca="1" si="507"/>
        <v>1</v>
      </c>
      <c r="EO260" s="27">
        <f t="shared" ca="1" si="507"/>
        <v>0</v>
      </c>
      <c r="EP260" s="27" t="str">
        <f t="shared" ca="1" si="507"/>
        <v>-</v>
      </c>
      <c r="EQ260" s="27" t="str">
        <f t="shared" ca="1" si="507"/>
        <v>-</v>
      </c>
      <c r="ER260" s="27">
        <f t="shared" ca="1" si="507"/>
        <v>0</v>
      </c>
      <c r="ES260" s="27">
        <f t="shared" ca="1" si="507"/>
        <v>0</v>
      </c>
      <c r="ET260" s="34">
        <v>0</v>
      </c>
    </row>
    <row r="261" spans="1:150" outlineLevel="3">
      <c r="A261" s="31">
        <f t="shared" si="488"/>
        <v>256</v>
      </c>
      <c r="B261" s="37">
        <f>$A252</f>
        <v>247</v>
      </c>
      <c r="C261" s="45">
        <f ca="1">C249</f>
        <v>4110</v>
      </c>
      <c r="D261" s="45" t="b">
        <f>($C$248&lt;&gt;0)</f>
        <v>0</v>
      </c>
      <c r="E261" t="b">
        <f t="shared" ref="E261:E262" ca="1" si="508">OFFSET(E$5,$B261,0)</f>
        <v>0</v>
      </c>
      <c r="F261" s="45" t="b">
        <f>($C$248&lt;&gt;0)</f>
        <v>0</v>
      </c>
      <c r="H261" s="47" t="str">
        <f ca="1">"BBT to include in Exp"&amp;$C261&amp;"-1 report"</f>
        <v>BBT to include in Exp4110-1 report</v>
      </c>
      <c r="I261" s="13" t="str">
        <f ca="1">IF(MATCH(H261,H$5:H261,0)=(COUNTA(H$5:H261)),"-","Dup")</f>
        <v>-</v>
      </c>
      <c r="J261" s="27" t="str">
        <f t="shared" ca="1" si="490"/>
        <v>-</v>
      </c>
      <c r="K261" s="27" t="str">
        <f t="shared" ca="1" si="490"/>
        <v>-</v>
      </c>
      <c r="L261" s="27" t="b">
        <f t="shared" ref="L261:AD262" ca="1" si="509">OFFSET(L$5,$B261,0)</f>
        <v>1</v>
      </c>
      <c r="M261" s="27" t="str">
        <f t="shared" ca="1" si="509"/>
        <v>-</v>
      </c>
      <c r="N261" s="27" t="b">
        <f t="shared" ca="1" si="509"/>
        <v>1</v>
      </c>
      <c r="O261" s="27" t="b">
        <f t="shared" ca="1" si="509"/>
        <v>1</v>
      </c>
      <c r="P261" s="27" t="b">
        <f t="shared" ca="1" si="509"/>
        <v>1</v>
      </c>
      <c r="Q261" s="27">
        <f t="shared" ca="1" si="509"/>
        <v>0</v>
      </c>
      <c r="R261" s="27">
        <f t="shared" ca="1" si="509"/>
        <v>0</v>
      </c>
      <c r="S261" s="27" t="str">
        <f t="shared" ca="1" si="509"/>
        <v>-</v>
      </c>
      <c r="T261" s="27" t="str">
        <f t="shared" ca="1" si="509"/>
        <v>-</v>
      </c>
      <c r="U261" s="27" t="str">
        <f t="shared" ca="1" si="509"/>
        <v>-</v>
      </c>
      <c r="V261" s="27">
        <f t="shared" ca="1" si="509"/>
        <v>1</v>
      </c>
      <c r="W261" s="27">
        <f t="shared" ca="1" si="509"/>
        <v>1</v>
      </c>
      <c r="X261" s="27" t="str">
        <f t="shared" ca="1" si="509"/>
        <v>-</v>
      </c>
      <c r="Y261" s="27" t="str">
        <f t="shared" ca="1" si="509"/>
        <v>-</v>
      </c>
      <c r="Z261" s="27" t="str">
        <f t="shared" ca="1" si="509"/>
        <v>-</v>
      </c>
      <c r="AA261" s="27" t="str">
        <f t="shared" ca="1" si="509"/>
        <v>-</v>
      </c>
      <c r="AB261" s="27" t="str">
        <f t="shared" ca="1" si="509"/>
        <v>-</v>
      </c>
      <c r="AC261" s="27">
        <f t="shared" ca="1" si="491"/>
        <v>1</v>
      </c>
      <c r="AD261" s="27" t="str">
        <f t="shared" ca="1" si="509"/>
        <v>-</v>
      </c>
      <c r="AE261" s="27" t="str">
        <f t="shared" ca="1" si="491"/>
        <v>-</v>
      </c>
      <c r="AF261" s="27" t="str">
        <f t="shared" ca="1" si="492"/>
        <v>-</v>
      </c>
      <c r="AG261" s="27" t="str">
        <f t="shared" ca="1" si="492"/>
        <v>-</v>
      </c>
      <c r="AH261" s="27" t="str">
        <f t="shared" ca="1" si="492"/>
        <v>-</v>
      </c>
      <c r="AI261" s="27" t="str">
        <f t="shared" ca="1" si="492"/>
        <v>-</v>
      </c>
      <c r="AJ261" s="27" t="str">
        <f t="shared" ca="1" si="492"/>
        <v>-</v>
      </c>
      <c r="AK261" s="27" t="str">
        <f t="shared" ca="1" si="492"/>
        <v>-</v>
      </c>
      <c r="AL261" s="27" t="str">
        <f t="shared" ca="1" si="492"/>
        <v>-</v>
      </c>
      <c r="AM261" s="27" t="str">
        <f t="shared" ca="1" si="492"/>
        <v>-</v>
      </c>
      <c r="AN261" s="27" t="str">
        <f t="shared" ca="1" si="492"/>
        <v>-</v>
      </c>
      <c r="AO261" s="27" t="str">
        <f t="shared" ca="1" si="492"/>
        <v>-</v>
      </c>
      <c r="AP261" s="27" t="str">
        <f t="shared" ca="1" si="492"/>
        <v>-</v>
      </c>
      <c r="AQ261" s="27" t="str">
        <f t="shared" ca="1" si="492"/>
        <v>-</v>
      </c>
      <c r="AR261" s="27" t="str">
        <f t="shared" ca="1" si="492"/>
        <v>-</v>
      </c>
      <c r="AS261" s="27" t="str">
        <f t="shared" ca="1" si="492"/>
        <v>-</v>
      </c>
      <c r="AT261" s="27" t="str">
        <f t="shared" ca="1" si="492"/>
        <v>-</v>
      </c>
      <c r="AU261" s="27" t="str">
        <f t="shared" ca="1" si="492"/>
        <v>-</v>
      </c>
      <c r="AV261" s="27" t="str">
        <f t="shared" ca="1" si="505"/>
        <v>-</v>
      </c>
      <c r="AW261" s="27" t="str">
        <f t="shared" ca="1" si="505"/>
        <v>-</v>
      </c>
      <c r="AX261" s="26">
        <v>1</v>
      </c>
      <c r="AY261" s="26">
        <v>1</v>
      </c>
      <c r="AZ261" s="27">
        <f t="shared" ca="1" si="505"/>
        <v>0</v>
      </c>
      <c r="BA261" s="27">
        <f t="shared" ca="1" si="505"/>
        <v>1</v>
      </c>
      <c r="BB261" s="27">
        <f t="shared" ca="1" si="505"/>
        <v>-1</v>
      </c>
      <c r="BC261" s="27">
        <f t="shared" ca="1" si="505"/>
        <v>-1</v>
      </c>
      <c r="BD261" s="27" t="str">
        <f t="shared" ca="1" si="505"/>
        <v>-</v>
      </c>
      <c r="BE261" s="27" t="str">
        <f t="shared" ca="1" si="505"/>
        <v>-</v>
      </c>
      <c r="BF261" s="27" t="str">
        <f t="shared" ca="1" si="505"/>
        <v>-</v>
      </c>
      <c r="BG261" s="27" t="str">
        <f t="shared" ca="1" si="505"/>
        <v>-</v>
      </c>
      <c r="BH261" s="27">
        <f t="shared" ca="1" si="505"/>
        <v>0.3</v>
      </c>
      <c r="BI261" s="27">
        <f t="shared" ca="1" si="505"/>
        <v>0.7</v>
      </c>
      <c r="BJ261" s="27">
        <f t="shared" ca="1" si="494"/>
        <v>-0.2</v>
      </c>
      <c r="BK261" s="27">
        <f t="shared" ca="1" si="494"/>
        <v>1.4</v>
      </c>
      <c r="BL261" s="27" t="str">
        <f t="shared" ca="1" si="494"/>
        <v>-</v>
      </c>
      <c r="BM261" s="27" t="str">
        <f t="shared" ca="1" si="494"/>
        <v>-</v>
      </c>
      <c r="BN261" s="27">
        <f t="shared" ca="1" si="504"/>
        <v>0</v>
      </c>
      <c r="BO261" s="27">
        <f t="shared" ca="1" si="504"/>
        <v>0</v>
      </c>
      <c r="BP261" s="27">
        <f t="shared" ca="1" si="504"/>
        <v>0</v>
      </c>
      <c r="BQ261" s="27">
        <f t="shared" ca="1" si="504"/>
        <v>0</v>
      </c>
      <c r="BR261" s="27" t="str">
        <f t="shared" ca="1" si="504"/>
        <v>-</v>
      </c>
      <c r="BS261" s="27" t="str">
        <f t="shared" ca="1" si="495"/>
        <v>-</v>
      </c>
      <c r="BT261" s="27" t="str">
        <f t="shared" ca="1" si="495"/>
        <v>-</v>
      </c>
      <c r="BU261" s="27" t="str">
        <f t="shared" ca="1" si="501"/>
        <v>-</v>
      </c>
      <c r="BV261" s="27" t="str">
        <f t="shared" ca="1" si="501"/>
        <v>-</v>
      </c>
      <c r="BW261" s="27" t="str">
        <f t="shared" ca="1" si="501"/>
        <v>-</v>
      </c>
      <c r="BX261" s="27" t="str">
        <f t="shared" ca="1" si="501"/>
        <v>-</v>
      </c>
      <c r="BY261" s="27" t="str">
        <f t="shared" ca="1" si="501"/>
        <v>-</v>
      </c>
      <c r="BZ261" s="27" t="str">
        <f t="shared" ca="1" si="501"/>
        <v>-</v>
      </c>
      <c r="CA261" s="27">
        <f t="shared" ca="1" si="501"/>
        <v>2</v>
      </c>
      <c r="CB261" s="27" t="str">
        <f t="shared" ca="1" si="501"/>
        <v>-</v>
      </c>
      <c r="CC261" s="27" t="str">
        <f t="shared" ca="1" si="501"/>
        <v>-</v>
      </c>
      <c r="CD261" s="27" t="str">
        <f t="shared" ca="1" si="501"/>
        <v>-</v>
      </c>
      <c r="CE261" s="27" t="str">
        <f t="shared" ca="1" si="501"/>
        <v>-</v>
      </c>
      <c r="CF261" s="27" t="b">
        <f t="shared" ca="1" si="501"/>
        <v>1</v>
      </c>
      <c r="CG261" s="27" t="str">
        <f t="shared" ca="1" si="501"/>
        <v>-</v>
      </c>
      <c r="CH261" s="27">
        <f t="shared" ca="1" si="501"/>
        <v>0</v>
      </c>
      <c r="CI261" s="27" t="str">
        <f t="shared" ca="1" si="501"/>
        <v>-</v>
      </c>
      <c r="CJ261" s="27">
        <f t="shared" ca="1" si="501"/>
        <v>1</v>
      </c>
      <c r="CK261" s="27">
        <f t="shared" ca="1" si="501"/>
        <v>0</v>
      </c>
      <c r="CL261" s="27">
        <f t="shared" ca="1" si="501"/>
        <v>1</v>
      </c>
      <c r="CM261" s="27">
        <f t="shared" ca="1" si="501"/>
        <v>1</v>
      </c>
      <c r="CN261" s="27">
        <f t="shared" ca="1" si="507"/>
        <v>1</v>
      </c>
      <c r="CO261" s="27">
        <f t="shared" ca="1" si="507"/>
        <v>0</v>
      </c>
      <c r="CP261" s="27">
        <f t="shared" ca="1" si="507"/>
        <v>0</v>
      </c>
      <c r="CQ261" s="27">
        <f t="shared" ca="1" si="507"/>
        <v>0</v>
      </c>
      <c r="CR261" s="27">
        <f t="shared" ca="1" si="507"/>
        <v>-0.04</v>
      </c>
      <c r="CS261" s="27">
        <f t="shared" ca="1" si="507"/>
        <v>0.96</v>
      </c>
      <c r="CT261" s="27">
        <f t="shared" ca="1" si="507"/>
        <v>1.8</v>
      </c>
      <c r="CU261" s="27">
        <f t="shared" ca="1" si="507"/>
        <v>0.64</v>
      </c>
      <c r="CV261" s="27">
        <f t="shared" ca="1" si="507"/>
        <v>0.21</v>
      </c>
      <c r="CW261" s="27">
        <f t="shared" ca="1" si="507"/>
        <v>0.19</v>
      </c>
      <c r="CX261" s="27">
        <f t="shared" ca="1" si="507"/>
        <v>0</v>
      </c>
      <c r="CY261" s="27">
        <f t="shared" ca="1" si="507"/>
        <v>1</v>
      </c>
      <c r="CZ261" s="27">
        <f t="shared" ca="1" si="507"/>
        <v>0</v>
      </c>
      <c r="DA261" s="27">
        <f t="shared" ca="1" si="507"/>
        <v>0</v>
      </c>
      <c r="DB261" s="27">
        <f t="shared" ca="1" si="507"/>
        <v>0</v>
      </c>
      <c r="DC261" s="27">
        <f t="shared" ca="1" si="507"/>
        <v>0</v>
      </c>
      <c r="DD261" s="27">
        <f t="shared" ca="1" si="507"/>
        <v>0</v>
      </c>
      <c r="DE261" s="27">
        <f t="shared" ca="1" si="507"/>
        <v>0</v>
      </c>
      <c r="DF261" s="27">
        <f t="shared" ca="1" si="507"/>
        <v>0</v>
      </c>
      <c r="DG261" s="27" t="str">
        <f t="shared" ca="1" si="507"/>
        <v>-</v>
      </c>
      <c r="DH261" s="27" t="str">
        <f t="shared" ca="1" si="507"/>
        <v>-</v>
      </c>
      <c r="DI261" s="27" t="str">
        <f t="shared" ca="1" si="507"/>
        <v>-</v>
      </c>
      <c r="DJ261" s="27" t="str">
        <f t="shared" ca="1" si="507"/>
        <v>-</v>
      </c>
      <c r="DK261" s="27" t="str">
        <f t="shared" ca="1" si="507"/>
        <v>-</v>
      </c>
      <c r="DL261" s="27" t="str">
        <f t="shared" ca="1" si="507"/>
        <v>-</v>
      </c>
      <c r="DM261" s="27" t="b">
        <f t="shared" ca="1" si="507"/>
        <v>1</v>
      </c>
      <c r="DN261" s="27" t="b">
        <f t="shared" ca="1" si="507"/>
        <v>0</v>
      </c>
      <c r="DO261" s="27" t="b">
        <f t="shared" ca="1" si="507"/>
        <v>0</v>
      </c>
      <c r="DP261" s="27">
        <f t="shared" ca="1" si="507"/>
        <v>0</v>
      </c>
      <c r="DQ261" s="27" t="str">
        <f t="shared" ca="1" si="507"/>
        <v>-</v>
      </c>
      <c r="DR261" s="27" t="b">
        <f t="shared" ca="1" si="507"/>
        <v>1</v>
      </c>
      <c r="DS261" s="27" t="str">
        <f t="shared" ca="1" si="507"/>
        <v>-</v>
      </c>
      <c r="DT261" s="27" t="str">
        <f t="shared" ca="1" si="507"/>
        <v>-</v>
      </c>
      <c r="DU261" s="27" t="b">
        <f t="shared" ca="1" si="507"/>
        <v>1</v>
      </c>
      <c r="DV261" s="27" t="b">
        <f t="shared" ca="1" si="507"/>
        <v>1</v>
      </c>
      <c r="DW261" s="27" t="str">
        <f t="shared" ca="1" si="507"/>
        <v>-</v>
      </c>
      <c r="DX261" s="27">
        <f t="shared" ca="1" si="507"/>
        <v>0</v>
      </c>
      <c r="DY261" s="27">
        <f t="shared" ca="1" si="507"/>
        <v>1</v>
      </c>
      <c r="DZ261" s="27">
        <f t="shared" ca="1" si="507"/>
        <v>0.5</v>
      </c>
      <c r="EA261" s="27">
        <f t="shared" ca="1" si="507"/>
        <v>500</v>
      </c>
      <c r="EB261" s="27">
        <f t="shared" ca="1" si="507"/>
        <v>500</v>
      </c>
      <c r="EC261" s="27">
        <f t="shared" ca="1" si="507"/>
        <v>1</v>
      </c>
      <c r="ED261" s="27">
        <f t="shared" ca="1" si="507"/>
        <v>0</v>
      </c>
      <c r="EE261" s="27">
        <f t="shared" ca="1" si="507"/>
        <v>1</v>
      </c>
      <c r="EF261" s="27">
        <f t="shared" ca="1" si="507"/>
        <v>1</v>
      </c>
      <c r="EG261" s="27">
        <f t="shared" ca="1" si="507"/>
        <v>0</v>
      </c>
      <c r="EH261" s="27" t="str">
        <f t="shared" ca="1" si="507"/>
        <v>-</v>
      </c>
      <c r="EI261" s="27" t="str">
        <f t="shared" ca="1" si="507"/>
        <v>-</v>
      </c>
      <c r="EJ261" s="27" t="str">
        <f t="shared" ca="1" si="507"/>
        <v>-</v>
      </c>
      <c r="EK261" s="27" t="str">
        <f t="shared" ca="1" si="507"/>
        <v>-</v>
      </c>
      <c r="EL261" s="27">
        <f t="shared" ca="1" si="507"/>
        <v>1</v>
      </c>
      <c r="EM261" s="27">
        <f t="shared" ca="1" si="507"/>
        <v>1</v>
      </c>
      <c r="EN261" s="27">
        <f t="shared" ca="1" si="507"/>
        <v>1</v>
      </c>
      <c r="EO261" s="27">
        <f t="shared" ca="1" si="507"/>
        <v>0</v>
      </c>
      <c r="EP261" s="27" t="str">
        <f t="shared" ca="1" si="507"/>
        <v>-</v>
      </c>
      <c r="EQ261" s="27" t="str">
        <f t="shared" ca="1" si="507"/>
        <v>-</v>
      </c>
      <c r="ER261" s="27">
        <f t="shared" ca="1" si="507"/>
        <v>0</v>
      </c>
      <c r="ES261" s="27">
        <f t="shared" ca="1" si="507"/>
        <v>0</v>
      </c>
      <c r="ET261" s="34">
        <v>0</v>
      </c>
    </row>
    <row r="262" spans="1:150" outlineLevel="3">
      <c r="A262" s="31">
        <f t="shared" si="488"/>
        <v>257</v>
      </c>
      <c r="B262" s="37">
        <f>$A252</f>
        <v>247</v>
      </c>
      <c r="C262" s="45">
        <f ca="1">C258</f>
        <v>4110</v>
      </c>
      <c r="D262" s="45" t="b">
        <f>($C$248&lt;&gt;0)</f>
        <v>0</v>
      </c>
      <c r="E262" t="b">
        <f t="shared" ca="1" si="508"/>
        <v>0</v>
      </c>
      <c r="F262" s="45" t="b">
        <f>($C$248&lt;&gt;0)</f>
        <v>0</v>
      </c>
      <c r="H262" s="47" t="str">
        <f ca="1">"BBT to include in Exp"&amp;$C262&amp;"-2 report"</f>
        <v>BBT to include in Exp4110-2 report</v>
      </c>
      <c r="I262" s="13" t="str">
        <f ca="1">IF(MATCH(H262,H$5:H262,0)=(COUNTA(H$5:H262)),"-","Dup")</f>
        <v>-</v>
      </c>
      <c r="J262" s="27" t="str">
        <f t="shared" ca="1" si="490"/>
        <v>-</v>
      </c>
      <c r="K262" s="27" t="str">
        <f t="shared" ca="1" si="490"/>
        <v>-</v>
      </c>
      <c r="L262" s="27" t="b">
        <f t="shared" ca="1" si="509"/>
        <v>1</v>
      </c>
      <c r="M262" s="27" t="str">
        <f t="shared" ca="1" si="509"/>
        <v>-</v>
      </c>
      <c r="N262" s="27" t="b">
        <f t="shared" ca="1" si="509"/>
        <v>1</v>
      </c>
      <c r="O262" s="27" t="b">
        <f t="shared" ca="1" si="509"/>
        <v>1</v>
      </c>
      <c r="P262" s="27" t="b">
        <f t="shared" ca="1" si="509"/>
        <v>1</v>
      </c>
      <c r="Q262" s="27">
        <f t="shared" ca="1" si="509"/>
        <v>0</v>
      </c>
      <c r="R262" s="27">
        <f t="shared" ca="1" si="509"/>
        <v>0</v>
      </c>
      <c r="S262" s="27" t="str">
        <f t="shared" ca="1" si="509"/>
        <v>-</v>
      </c>
      <c r="T262" s="27" t="str">
        <f t="shared" ca="1" si="509"/>
        <v>-</v>
      </c>
      <c r="U262" s="27" t="str">
        <f t="shared" ca="1" si="509"/>
        <v>-</v>
      </c>
      <c r="V262" s="27">
        <f t="shared" ca="1" si="509"/>
        <v>1</v>
      </c>
      <c r="W262" s="27">
        <f t="shared" ca="1" si="509"/>
        <v>1</v>
      </c>
      <c r="X262" s="27" t="str">
        <f t="shared" ca="1" si="509"/>
        <v>-</v>
      </c>
      <c r="Y262" s="27" t="str">
        <f t="shared" ca="1" si="509"/>
        <v>-</v>
      </c>
      <c r="Z262" s="27" t="str">
        <f t="shared" ca="1" si="509"/>
        <v>-</v>
      </c>
      <c r="AA262" s="27" t="str">
        <f t="shared" ca="1" si="509"/>
        <v>-</v>
      </c>
      <c r="AB262" s="27" t="str">
        <f t="shared" ca="1" si="509"/>
        <v>-</v>
      </c>
      <c r="AC262" s="27">
        <f t="shared" ca="1" si="491"/>
        <v>1</v>
      </c>
      <c r="AD262" s="27" t="str">
        <f t="shared" ca="1" si="509"/>
        <v>-</v>
      </c>
      <c r="AE262" s="27" t="str">
        <f t="shared" ca="1" si="491"/>
        <v>-</v>
      </c>
      <c r="AF262" s="27" t="str">
        <f t="shared" ca="1" si="492"/>
        <v>-</v>
      </c>
      <c r="AG262" s="27" t="str">
        <f t="shared" ca="1" si="492"/>
        <v>-</v>
      </c>
      <c r="AH262" s="27" t="str">
        <f t="shared" ca="1" si="492"/>
        <v>-</v>
      </c>
      <c r="AI262" s="27" t="str">
        <f t="shared" ca="1" si="492"/>
        <v>-</v>
      </c>
      <c r="AJ262" s="27" t="str">
        <f t="shared" ca="1" si="492"/>
        <v>-</v>
      </c>
      <c r="AK262" s="27" t="str">
        <f t="shared" ca="1" si="492"/>
        <v>-</v>
      </c>
      <c r="AL262" s="27" t="str">
        <f t="shared" ca="1" si="492"/>
        <v>-</v>
      </c>
      <c r="AM262" s="27" t="str">
        <f t="shared" ca="1" si="492"/>
        <v>-</v>
      </c>
      <c r="AN262" s="27" t="str">
        <f t="shared" ca="1" si="492"/>
        <v>-</v>
      </c>
      <c r="AO262" s="27" t="str">
        <f t="shared" ca="1" si="492"/>
        <v>-</v>
      </c>
      <c r="AP262" s="27" t="str">
        <f t="shared" ca="1" si="492"/>
        <v>-</v>
      </c>
      <c r="AQ262" s="27" t="str">
        <f t="shared" ca="1" si="492"/>
        <v>-</v>
      </c>
      <c r="AR262" s="27" t="str">
        <f t="shared" ca="1" si="492"/>
        <v>-</v>
      </c>
      <c r="AS262" s="27" t="str">
        <f t="shared" ca="1" si="492"/>
        <v>-</v>
      </c>
      <c r="AT262" s="27" t="str">
        <f t="shared" ca="1" si="492"/>
        <v>-</v>
      </c>
      <c r="AU262" s="27" t="str">
        <f t="shared" ca="1" si="492"/>
        <v>-</v>
      </c>
      <c r="AV262" s="27" t="str">
        <f t="shared" ca="1" si="505"/>
        <v>-</v>
      </c>
      <c r="AW262" s="27" t="str">
        <f t="shared" ca="1" si="505"/>
        <v>-</v>
      </c>
      <c r="AX262" s="26">
        <v>1</v>
      </c>
      <c r="AY262" s="26">
        <v>1</v>
      </c>
      <c r="AZ262" s="27">
        <f t="shared" ca="1" si="505"/>
        <v>0</v>
      </c>
      <c r="BA262" s="27">
        <f t="shared" ca="1" si="505"/>
        <v>1</v>
      </c>
      <c r="BB262" s="27">
        <f t="shared" ca="1" si="505"/>
        <v>-1</v>
      </c>
      <c r="BC262" s="27">
        <f t="shared" ca="1" si="505"/>
        <v>-1</v>
      </c>
      <c r="BD262" s="27" t="str">
        <f t="shared" ca="1" si="505"/>
        <v>-</v>
      </c>
      <c r="BE262" s="27" t="str">
        <f t="shared" ca="1" si="505"/>
        <v>-</v>
      </c>
      <c r="BF262" s="27" t="str">
        <f t="shared" ca="1" si="505"/>
        <v>-</v>
      </c>
      <c r="BG262" s="27" t="str">
        <f t="shared" ca="1" si="505"/>
        <v>-</v>
      </c>
      <c r="BH262" s="27">
        <f t="shared" ca="1" si="505"/>
        <v>0.3</v>
      </c>
      <c r="BI262" s="27">
        <f t="shared" ca="1" si="505"/>
        <v>0.7</v>
      </c>
      <c r="BJ262" s="27">
        <f t="shared" ca="1" si="494"/>
        <v>-0.2</v>
      </c>
      <c r="BK262" s="27">
        <f t="shared" ca="1" si="494"/>
        <v>1.4</v>
      </c>
      <c r="BL262" s="27" t="str">
        <f t="shared" ca="1" si="494"/>
        <v>-</v>
      </c>
      <c r="BM262" s="27" t="str">
        <f t="shared" ca="1" si="494"/>
        <v>-</v>
      </c>
      <c r="BN262" s="27">
        <f t="shared" ca="1" si="504"/>
        <v>0</v>
      </c>
      <c r="BO262" s="27">
        <f t="shared" ca="1" si="504"/>
        <v>0</v>
      </c>
      <c r="BP262" s="27">
        <f t="shared" ca="1" si="504"/>
        <v>0</v>
      </c>
      <c r="BQ262" s="27">
        <f t="shared" ca="1" si="504"/>
        <v>0</v>
      </c>
      <c r="BR262" s="27" t="str">
        <f t="shared" ca="1" si="504"/>
        <v>-</v>
      </c>
      <c r="BS262" s="27" t="str">
        <f t="shared" ca="1" si="495"/>
        <v>-</v>
      </c>
      <c r="BT262" s="27" t="str">
        <f t="shared" ca="1" si="495"/>
        <v>-</v>
      </c>
      <c r="BU262" s="27" t="str">
        <f t="shared" ca="1" si="501"/>
        <v>-</v>
      </c>
      <c r="BV262" s="27" t="str">
        <f t="shared" ca="1" si="501"/>
        <v>-</v>
      </c>
      <c r="BW262" s="27" t="str">
        <f t="shared" ca="1" si="501"/>
        <v>-</v>
      </c>
      <c r="BX262" s="27" t="str">
        <f t="shared" ca="1" si="501"/>
        <v>-</v>
      </c>
      <c r="BY262" s="27" t="str">
        <f t="shared" ca="1" si="501"/>
        <v>-</v>
      </c>
      <c r="BZ262" s="27" t="str">
        <f t="shared" ca="1" si="501"/>
        <v>-</v>
      </c>
      <c r="CA262" s="27">
        <f t="shared" ca="1" si="501"/>
        <v>2</v>
      </c>
      <c r="CB262" s="27" t="str">
        <f t="shared" ca="1" si="501"/>
        <v>-</v>
      </c>
      <c r="CC262" s="27" t="str">
        <f t="shared" ca="1" si="501"/>
        <v>-</v>
      </c>
      <c r="CD262" s="27" t="str">
        <f t="shared" ca="1" si="501"/>
        <v>-</v>
      </c>
      <c r="CE262" s="27" t="str">
        <f t="shared" ca="1" si="501"/>
        <v>-</v>
      </c>
      <c r="CF262" s="27" t="b">
        <f t="shared" ca="1" si="501"/>
        <v>1</v>
      </c>
      <c r="CG262" s="27" t="str">
        <f t="shared" ca="1" si="501"/>
        <v>-</v>
      </c>
      <c r="CH262" s="27">
        <f t="shared" ca="1" si="501"/>
        <v>0</v>
      </c>
      <c r="CI262" s="27" t="str">
        <f t="shared" ca="1" si="501"/>
        <v>-</v>
      </c>
      <c r="CJ262" s="27">
        <f t="shared" ca="1" si="501"/>
        <v>1</v>
      </c>
      <c r="CK262" s="27">
        <f t="shared" ca="1" si="501"/>
        <v>0</v>
      </c>
      <c r="CL262" s="27">
        <f t="shared" ca="1" si="501"/>
        <v>1</v>
      </c>
      <c r="CM262" s="27">
        <f t="shared" ca="1" si="501"/>
        <v>1</v>
      </c>
      <c r="CN262" s="27">
        <f t="shared" ca="1" si="507"/>
        <v>1</v>
      </c>
      <c r="CO262" s="27">
        <f t="shared" ca="1" si="507"/>
        <v>0</v>
      </c>
      <c r="CP262" s="27">
        <f t="shared" ca="1" si="507"/>
        <v>0</v>
      </c>
      <c r="CQ262" s="27">
        <f t="shared" ca="1" si="507"/>
        <v>0</v>
      </c>
      <c r="CR262" s="27">
        <f t="shared" ca="1" si="507"/>
        <v>-0.04</v>
      </c>
      <c r="CS262" s="27">
        <f t="shared" ca="1" si="507"/>
        <v>0.96</v>
      </c>
      <c r="CT262" s="27">
        <f t="shared" ca="1" si="507"/>
        <v>1.8</v>
      </c>
      <c r="CU262" s="27">
        <f t="shared" ca="1" si="507"/>
        <v>0.64</v>
      </c>
      <c r="CV262" s="27">
        <f t="shared" ca="1" si="507"/>
        <v>0.21</v>
      </c>
      <c r="CW262" s="27">
        <f t="shared" ca="1" si="507"/>
        <v>0.19</v>
      </c>
      <c r="CX262" s="27">
        <f t="shared" ca="1" si="507"/>
        <v>0</v>
      </c>
      <c r="CY262" s="27">
        <f t="shared" ca="1" si="507"/>
        <v>1</v>
      </c>
      <c r="CZ262" s="27">
        <f t="shared" ca="1" si="507"/>
        <v>0</v>
      </c>
      <c r="DA262" s="27">
        <f t="shared" ca="1" si="507"/>
        <v>0</v>
      </c>
      <c r="DB262" s="27">
        <f t="shared" ca="1" si="507"/>
        <v>0</v>
      </c>
      <c r="DC262" s="27">
        <f t="shared" ca="1" si="507"/>
        <v>0</v>
      </c>
      <c r="DD262" s="27">
        <f t="shared" ca="1" si="507"/>
        <v>0</v>
      </c>
      <c r="DE262" s="27">
        <f t="shared" ca="1" si="507"/>
        <v>0</v>
      </c>
      <c r="DF262" s="27">
        <f t="shared" ca="1" si="507"/>
        <v>0</v>
      </c>
      <c r="DG262" s="27" t="str">
        <f t="shared" ca="1" si="507"/>
        <v>-</v>
      </c>
      <c r="DH262" s="27" t="str">
        <f t="shared" ca="1" si="507"/>
        <v>-</v>
      </c>
      <c r="DI262" s="27" t="str">
        <f t="shared" ca="1" si="507"/>
        <v>-</v>
      </c>
      <c r="DJ262" s="27" t="str">
        <f t="shared" ca="1" si="507"/>
        <v>-</v>
      </c>
      <c r="DK262" s="27" t="str">
        <f t="shared" ca="1" si="507"/>
        <v>-</v>
      </c>
      <c r="DL262" s="27" t="str">
        <f t="shared" ca="1" si="507"/>
        <v>-</v>
      </c>
      <c r="DM262" s="27" t="b">
        <f t="shared" ca="1" si="507"/>
        <v>1</v>
      </c>
      <c r="DN262" s="27" t="b">
        <f t="shared" ca="1" si="507"/>
        <v>0</v>
      </c>
      <c r="DO262" s="27" t="b">
        <f t="shared" ca="1" si="507"/>
        <v>0</v>
      </c>
      <c r="DP262" s="27">
        <f t="shared" ca="1" si="507"/>
        <v>0</v>
      </c>
      <c r="DQ262" s="27" t="str">
        <f t="shared" ca="1" si="507"/>
        <v>-</v>
      </c>
      <c r="DR262" s="27" t="b">
        <f t="shared" ca="1" si="507"/>
        <v>1</v>
      </c>
      <c r="DS262" s="27" t="str">
        <f t="shared" ca="1" si="507"/>
        <v>-</v>
      </c>
      <c r="DT262" s="27" t="str">
        <f t="shared" ca="1" si="507"/>
        <v>-</v>
      </c>
      <c r="DU262" s="27" t="b">
        <f t="shared" ca="1" si="507"/>
        <v>1</v>
      </c>
      <c r="DV262" s="27" t="b">
        <f t="shared" ca="1" si="507"/>
        <v>1</v>
      </c>
      <c r="DW262" s="27" t="str">
        <f t="shared" ca="1" si="507"/>
        <v>-</v>
      </c>
      <c r="DX262" s="27">
        <f t="shared" ca="1" si="507"/>
        <v>0</v>
      </c>
      <c r="DY262" s="27">
        <f t="shared" ca="1" si="507"/>
        <v>1</v>
      </c>
      <c r="DZ262" s="27">
        <f t="shared" ca="1" si="507"/>
        <v>0.5</v>
      </c>
      <c r="EA262" s="27">
        <f t="shared" ca="1" si="507"/>
        <v>500</v>
      </c>
      <c r="EB262" s="27">
        <f t="shared" ca="1" si="507"/>
        <v>500</v>
      </c>
      <c r="EC262" s="27">
        <f t="shared" ca="1" si="507"/>
        <v>1</v>
      </c>
      <c r="ED262" s="27">
        <f t="shared" ca="1" si="507"/>
        <v>0</v>
      </c>
      <c r="EE262" s="27">
        <f t="shared" ca="1" si="507"/>
        <v>1</v>
      </c>
      <c r="EF262" s="27">
        <f t="shared" ca="1" si="507"/>
        <v>1</v>
      </c>
      <c r="EG262" s="27">
        <f t="shared" ca="1" si="507"/>
        <v>0</v>
      </c>
      <c r="EH262" s="27" t="str">
        <f t="shared" ca="1" si="507"/>
        <v>-</v>
      </c>
      <c r="EI262" s="27" t="str">
        <f t="shared" ca="1" si="507"/>
        <v>-</v>
      </c>
      <c r="EJ262" s="27" t="str">
        <f t="shared" ca="1" si="507"/>
        <v>-</v>
      </c>
      <c r="EK262" s="27" t="str">
        <f t="shared" ca="1" si="507"/>
        <v>-</v>
      </c>
      <c r="EL262" s="27">
        <f t="shared" ca="1" si="507"/>
        <v>1</v>
      </c>
      <c r="EM262" s="27">
        <f t="shared" ca="1" si="507"/>
        <v>1</v>
      </c>
      <c r="EN262" s="27">
        <f t="shared" ca="1" si="507"/>
        <v>1</v>
      </c>
      <c r="EO262" s="27">
        <f t="shared" ca="1" si="507"/>
        <v>0</v>
      </c>
      <c r="EP262" s="27" t="str">
        <f t="shared" ca="1" si="507"/>
        <v>-</v>
      </c>
      <c r="EQ262" s="27" t="str">
        <f t="shared" ca="1" si="507"/>
        <v>-</v>
      </c>
      <c r="ER262" s="27">
        <f t="shared" ca="1" si="507"/>
        <v>0</v>
      </c>
      <c r="ES262" s="27">
        <f t="shared" ca="1" si="507"/>
        <v>0</v>
      </c>
      <c r="ET262" s="34">
        <v>0</v>
      </c>
    </row>
    <row r="263" spans="1:150">
      <c r="A263" s="31"/>
      <c r="B263" s="31"/>
      <c r="C263" s="217">
        <v>0</v>
      </c>
      <c r="D263" t="b">
        <v>0</v>
      </c>
      <c r="E263" s="19"/>
      <c r="F263" s="19"/>
      <c r="H263" s="15" t="str">
        <f>"Exp421 all scanning FS cal small model (F"&amp;3+IFERROR(1*$AP264,0)&amp;3+IFERROR(1*$AS264,0)&amp;"N"&amp;$AX264&amp;$AY264&amp;")"</f>
        <v>Exp421 all scanning FS cal small model (F33N33)</v>
      </c>
      <c r="I263" s="13" t="str">
        <f ca="1">IF(MATCH(H263,H$5:H263,0)=(COUNTA(H$5:H263)),"-","Dup")</f>
        <v>-</v>
      </c>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34">
        <v>0</v>
      </c>
    </row>
    <row r="264" spans="1:150" outlineLevel="1">
      <c r="A264" s="31">
        <f t="shared" ref="A264:A313" si="510">ROW(A264)-5</f>
        <v>259</v>
      </c>
      <c r="B264" s="44">
        <f>$A$71</f>
        <v>66</v>
      </c>
      <c r="C264" s="216">
        <f ca="1">4210+IF(AND(C$263&gt;=1,$CF264=TRUE),2,0)+IF(AND(C$263&gt;=2,$CA264&gt;2),4,0)+IF(AND(C$263=3,$DP264=2),1,0)</f>
        <v>4210</v>
      </c>
      <c r="D264" t="b">
        <f t="shared" ref="D264:F281" ca="1" si="511">OFFSET(D$5,$B264,0)</f>
        <v>0</v>
      </c>
      <c r="E264" t="b">
        <f t="shared" ca="1" si="511"/>
        <v>0</v>
      </c>
      <c r="F264" t="b">
        <f t="shared" ca="1" si="511"/>
        <v>0</v>
      </c>
      <c r="H264" s="47" t="str">
        <f ca="1">"Exp421 "&amp;IF($CA264&lt;3,"M-M","Mat")&amp;IF($CF264=TRUE,"&amp;BBT","")&amp;IF($DX264&lt;&gt;0,"-mate EL","")&amp;IF($DM264," Aut","")&amp;IF($DN264," Win","")&amp;IF($DO264," Spr","")&amp;" Scan "&amp;$DP264&amp;" (F"&amp;3+IFERROR(1*$AP264,0)&amp;3+IFERROR(1*$AS264,0)&amp;"N"&amp;$AX264&amp;$AY264&amp;")"</f>
        <v>Exp421 M-M Aut Scan 3 (F33N33)</v>
      </c>
      <c r="I264" s="13" t="str">
        <f ca="1">IF(MATCH(H264,H$5:H264,0)=(COUNTA(H$5:H264)),"-","Dup")</f>
        <v>-</v>
      </c>
      <c r="J264" s="27" t="str">
        <f t="shared" ref="J264:K313" ca="1" si="512">OFFSET(J$5,$B264,0)</f>
        <v>-</v>
      </c>
      <c r="K264" s="27" t="str">
        <f t="shared" ca="1" si="512"/>
        <v>-</v>
      </c>
      <c r="L264" s="26" t="b">
        <v>1</v>
      </c>
      <c r="M264" s="26" t="b">
        <v>0</v>
      </c>
      <c r="N264" s="26" t="b">
        <v>0</v>
      </c>
      <c r="O264" s="26" t="b">
        <v>0</v>
      </c>
      <c r="P264" s="26" t="b">
        <v>0</v>
      </c>
      <c r="Q264" s="26">
        <v>0</v>
      </c>
      <c r="R264" s="26">
        <v>0</v>
      </c>
      <c r="S264" s="27" t="str">
        <f t="shared" ref="S264:AO264" ca="1" si="513">OFFSET(S$5,$B264,0)</f>
        <v>-</v>
      </c>
      <c r="T264" s="27" t="str">
        <f t="shared" ca="1" si="513"/>
        <v>-</v>
      </c>
      <c r="U264" s="27" t="str">
        <f t="shared" ca="1" si="513"/>
        <v>-</v>
      </c>
      <c r="V264" s="27">
        <f t="shared" ca="1" si="513"/>
        <v>1</v>
      </c>
      <c r="W264" s="27">
        <f t="shared" ca="1" si="513"/>
        <v>1</v>
      </c>
      <c r="X264" s="27" t="str">
        <f t="shared" ca="1" si="513"/>
        <v>-</v>
      </c>
      <c r="Y264" s="27" t="str">
        <f t="shared" ca="1" si="513"/>
        <v>-</v>
      </c>
      <c r="Z264" s="27" t="str">
        <f t="shared" ca="1" si="513"/>
        <v>-</v>
      </c>
      <c r="AA264" s="27" t="str">
        <f t="shared" ca="1" si="513"/>
        <v>-</v>
      </c>
      <c r="AB264" s="27" t="str">
        <f t="shared" ca="1" si="513"/>
        <v>-</v>
      </c>
      <c r="AC264" s="27">
        <f t="shared" ca="1" si="513"/>
        <v>1</v>
      </c>
      <c r="AD264" s="27" t="str">
        <f t="shared" ca="1" si="513"/>
        <v>-</v>
      </c>
      <c r="AE264" s="27" t="str">
        <f t="shared" ca="1" si="513"/>
        <v>-</v>
      </c>
      <c r="AF264" s="27" t="str">
        <f t="shared" ca="1" si="513"/>
        <v>-</v>
      </c>
      <c r="AG264" s="27" t="str">
        <f t="shared" ca="1" si="513"/>
        <v>-</v>
      </c>
      <c r="AH264" s="27" t="str">
        <f t="shared" ca="1" si="513"/>
        <v>-</v>
      </c>
      <c r="AI264" s="27" t="str">
        <f t="shared" ca="1" si="513"/>
        <v>-</v>
      </c>
      <c r="AJ264" s="27" t="str">
        <f t="shared" ca="1" si="513"/>
        <v>-</v>
      </c>
      <c r="AK264" s="27" t="str">
        <f t="shared" ca="1" si="513"/>
        <v>-</v>
      </c>
      <c r="AL264" s="27" t="str">
        <f t="shared" ca="1" si="513"/>
        <v>-</v>
      </c>
      <c r="AM264" s="27" t="str">
        <f t="shared" ca="1" si="513"/>
        <v>-</v>
      </c>
      <c r="AN264" s="27" t="str">
        <f t="shared" ca="1" si="513"/>
        <v>-</v>
      </c>
      <c r="AO264" s="27" t="str">
        <f t="shared" ca="1" si="513"/>
        <v>-</v>
      </c>
      <c r="AP264" s="26" t="str">
        <f>AP$6</f>
        <v>-</v>
      </c>
      <c r="AQ264" s="26" t="str">
        <f>AQ$6</f>
        <v>-</v>
      </c>
      <c r="AR264" s="27" t="str">
        <f ca="1">OFFSET(AR$5,$B264,0)</f>
        <v>-</v>
      </c>
      <c r="AS264" s="26" t="str">
        <f>AS$6</f>
        <v>-</v>
      </c>
      <c r="AT264" s="27" t="str">
        <f t="shared" ref="AT264:AW283" ca="1" si="514">OFFSET(AT$5,$B264,0)</f>
        <v>-</v>
      </c>
      <c r="AU264" s="27" t="str">
        <f t="shared" ca="1" si="514"/>
        <v>-</v>
      </c>
      <c r="AV264" s="27" t="str">
        <f t="shared" ca="1" si="514"/>
        <v>-</v>
      </c>
      <c r="AW264" s="27" t="str">
        <f t="shared" ca="1" si="514"/>
        <v>-</v>
      </c>
      <c r="AX264" s="26">
        <v>3</v>
      </c>
      <c r="AY264" s="26">
        <v>3</v>
      </c>
      <c r="AZ264" s="26">
        <v>0</v>
      </c>
      <c r="BA264" s="26">
        <v>1</v>
      </c>
      <c r="BB264" s="26">
        <v>-1</v>
      </c>
      <c r="BC264" s="27" t="str">
        <f t="shared" ref="BC264:BG274" ca="1" si="515">OFFSET(BC$5,$B264,0)</f>
        <v>-</v>
      </c>
      <c r="BD264" s="27" t="str">
        <f t="shared" ca="1" si="515"/>
        <v>-</v>
      </c>
      <c r="BE264" s="27" t="str">
        <f t="shared" ca="1" si="515"/>
        <v>-</v>
      </c>
      <c r="BF264" s="27" t="str">
        <f t="shared" ca="1" si="515"/>
        <v>-</v>
      </c>
      <c r="BG264" s="27" t="str">
        <f ca="1">OFFSET(BG$5,$B264,0)</f>
        <v>-</v>
      </c>
      <c r="BH264" s="27">
        <f t="shared" ref="BH264:BK283" ca="1" si="516">OFFSET(BH$5,$B264,0)</f>
        <v>0.3</v>
      </c>
      <c r="BI264" s="27">
        <f t="shared" ca="1" si="516"/>
        <v>0.7</v>
      </c>
      <c r="BJ264" s="27">
        <f t="shared" ca="1" si="516"/>
        <v>-0.2</v>
      </c>
      <c r="BK264" s="27">
        <f t="shared" ca="1" si="516"/>
        <v>1.4</v>
      </c>
      <c r="BL264" s="27" t="str">
        <f ca="1">OFFSET(BL$5,$B264,0)</f>
        <v>-</v>
      </c>
      <c r="BM264" s="27" t="str">
        <f ca="1">OFFSET(BM$5,$B264,0)</f>
        <v>-</v>
      </c>
      <c r="BN264" s="27">
        <f t="shared" ref="BN264:DK264" ca="1" si="517">OFFSET(BN$5,$B264,0)</f>
        <v>0</v>
      </c>
      <c r="BO264" s="27">
        <f t="shared" ca="1" si="517"/>
        <v>0</v>
      </c>
      <c r="BP264" s="27">
        <f t="shared" ca="1" si="517"/>
        <v>0</v>
      </c>
      <c r="BQ264" s="27">
        <f t="shared" ca="1" si="517"/>
        <v>0</v>
      </c>
      <c r="BR264" s="27" t="str">
        <f t="shared" ca="1" si="517"/>
        <v>-</v>
      </c>
      <c r="BS264" s="27" t="str">
        <f t="shared" ca="1" si="517"/>
        <v>-</v>
      </c>
      <c r="BT264" s="27" t="str">
        <f t="shared" ca="1" si="517"/>
        <v>-</v>
      </c>
      <c r="BU264" s="27" t="str">
        <f t="shared" ca="1" si="517"/>
        <v>-</v>
      </c>
      <c r="BV264" s="27" t="str">
        <f t="shared" ca="1" si="517"/>
        <v>-</v>
      </c>
      <c r="BW264" s="27" t="str">
        <f t="shared" ca="1" si="517"/>
        <v>-</v>
      </c>
      <c r="BX264" s="27" t="str">
        <f t="shared" ca="1" si="517"/>
        <v>-</v>
      </c>
      <c r="BY264" s="27" t="str">
        <f t="shared" ca="1" si="517"/>
        <v>-</v>
      </c>
      <c r="BZ264" s="27" t="str">
        <f t="shared" ca="1" si="517"/>
        <v>-</v>
      </c>
      <c r="CA264" s="27">
        <f t="shared" ca="1" si="517"/>
        <v>2</v>
      </c>
      <c r="CB264" s="27" t="str">
        <f t="shared" ca="1" si="517"/>
        <v>-</v>
      </c>
      <c r="CC264" s="27" t="str">
        <f t="shared" ca="1" si="517"/>
        <v>-</v>
      </c>
      <c r="CD264" s="27" t="str">
        <f t="shared" ca="1" si="517"/>
        <v>-</v>
      </c>
      <c r="CE264" s="27" t="str">
        <f t="shared" ca="1" si="517"/>
        <v>-</v>
      </c>
      <c r="CF264" s="27" t="str">
        <f t="shared" ca="1" si="517"/>
        <v>-</v>
      </c>
      <c r="CG264" s="27" t="str">
        <f t="shared" ca="1" si="517"/>
        <v>-</v>
      </c>
      <c r="CH264" s="27">
        <f t="shared" ca="1" si="517"/>
        <v>0</v>
      </c>
      <c r="CI264" s="27" t="str">
        <f t="shared" ca="1" si="517"/>
        <v>-</v>
      </c>
      <c r="CJ264" s="27">
        <f t="shared" ca="1" si="517"/>
        <v>1</v>
      </c>
      <c r="CK264" s="27">
        <f t="shared" ca="1" si="517"/>
        <v>0</v>
      </c>
      <c r="CL264" s="27">
        <f t="shared" ca="1" si="517"/>
        <v>1</v>
      </c>
      <c r="CM264" s="27">
        <f t="shared" ca="1" si="517"/>
        <v>1</v>
      </c>
      <c r="CN264" s="27">
        <f t="shared" ca="1" si="517"/>
        <v>1</v>
      </c>
      <c r="CO264" s="27">
        <f t="shared" ca="1" si="517"/>
        <v>0</v>
      </c>
      <c r="CP264" s="27">
        <f t="shared" ca="1" si="517"/>
        <v>0</v>
      </c>
      <c r="CQ264" s="27">
        <f t="shared" ca="1" si="517"/>
        <v>0</v>
      </c>
      <c r="CR264" s="27">
        <f t="shared" ca="1" si="517"/>
        <v>-0.04</v>
      </c>
      <c r="CS264" s="27">
        <f t="shared" ca="1" si="517"/>
        <v>0.96</v>
      </c>
      <c r="CT264" s="27">
        <f t="shared" ca="1" si="517"/>
        <v>1.8</v>
      </c>
      <c r="CU264" s="27">
        <f t="shared" ca="1" si="517"/>
        <v>0.64</v>
      </c>
      <c r="CV264" s="27">
        <f t="shared" ca="1" si="517"/>
        <v>0.21</v>
      </c>
      <c r="CW264" s="27">
        <f t="shared" ca="1" si="517"/>
        <v>0.19</v>
      </c>
      <c r="CX264" s="27">
        <f t="shared" ca="1" si="517"/>
        <v>0</v>
      </c>
      <c r="CY264" s="27">
        <f t="shared" ca="1" si="517"/>
        <v>1</v>
      </c>
      <c r="CZ264" s="49">
        <f>CZ$171</f>
        <v>0</v>
      </c>
      <c r="DA264" s="27">
        <f t="shared" ca="1" si="517"/>
        <v>0</v>
      </c>
      <c r="DB264" s="49">
        <f>DB$171</f>
        <v>0</v>
      </c>
      <c r="DC264" s="49">
        <f>DC$171</f>
        <v>0</v>
      </c>
      <c r="DD264" s="49">
        <f>DD$171</f>
        <v>0</v>
      </c>
      <c r="DE264" s="49">
        <f>DE$171</f>
        <v>0</v>
      </c>
      <c r="DF264" s="49">
        <f>DF$171</f>
        <v>0</v>
      </c>
      <c r="DG264" s="27" t="str">
        <f t="shared" ca="1" si="517"/>
        <v>-</v>
      </c>
      <c r="DH264" s="27" t="str">
        <f t="shared" ca="1" si="517"/>
        <v>-</v>
      </c>
      <c r="DI264" s="27" t="str">
        <f t="shared" ca="1" si="517"/>
        <v>-</v>
      </c>
      <c r="DJ264" s="27" t="str">
        <f t="shared" ca="1" si="517"/>
        <v>-</v>
      </c>
      <c r="DK264" s="27" t="str">
        <f t="shared" ca="1" si="517"/>
        <v>-</v>
      </c>
      <c r="DL264" s="27" t="str">
        <f ca="1">OFFSET(DL$5,$B264,0)</f>
        <v>-</v>
      </c>
      <c r="DM264" s="27" t="b">
        <f ca="1">OFFSET(DM$5,$B264,0)</f>
        <v>1</v>
      </c>
      <c r="DN264" s="27" t="b">
        <f ca="1">OFFSET(DN$5,$B264,0)</f>
        <v>0</v>
      </c>
      <c r="DO264" s="27" t="b">
        <f ca="1">OFFSET(DO$5,$B264,0)</f>
        <v>0</v>
      </c>
      <c r="DP264" s="27">
        <f ca="1">OFFSET(DP$5,$B264,0)</f>
        <v>3</v>
      </c>
      <c r="DQ264" s="49" t="str">
        <f>DQ$171</f>
        <v>-</v>
      </c>
      <c r="DR264" s="49" t="b">
        <f>DR$171</f>
        <v>1</v>
      </c>
      <c r="DS264" s="49" t="str">
        <f>DS$171</f>
        <v>-</v>
      </c>
      <c r="DT264" s="49" t="str">
        <f>DT$171</f>
        <v>-</v>
      </c>
      <c r="DU264" s="27" t="str">
        <f ca="1">OFFSET(DU$5,$B264,0)</f>
        <v>-</v>
      </c>
      <c r="DV264" s="27" t="b">
        <f ca="1">OFFSET(DV$5,$B264,0)</f>
        <v>1</v>
      </c>
      <c r="DW264" s="27" t="str">
        <f ca="1">OFFSET(DW$5,$B264,0)</f>
        <v>-</v>
      </c>
      <c r="DX264" s="27">
        <f ca="1">OFFSET(DX$5,$B264,0)</f>
        <v>0</v>
      </c>
      <c r="DY264" s="49">
        <f>DY$171</f>
        <v>1</v>
      </c>
      <c r="DZ264" s="49">
        <f>DZ$171</f>
        <v>0.5</v>
      </c>
      <c r="EA264" s="27">
        <f t="shared" ref="EA264:ES264" ca="1" si="518">OFFSET(EA$5,$B264,0)</f>
        <v>500</v>
      </c>
      <c r="EB264" s="27">
        <f t="shared" ca="1" si="518"/>
        <v>500</v>
      </c>
      <c r="EC264" s="27">
        <f t="shared" ca="1" si="518"/>
        <v>1</v>
      </c>
      <c r="ED264" s="27">
        <f t="shared" ca="1" si="518"/>
        <v>0</v>
      </c>
      <c r="EE264" s="27">
        <f t="shared" ca="1" si="518"/>
        <v>1</v>
      </c>
      <c r="EF264" s="27">
        <f t="shared" ca="1" si="518"/>
        <v>1</v>
      </c>
      <c r="EG264" s="27">
        <f t="shared" ca="1" si="518"/>
        <v>0</v>
      </c>
      <c r="EH264" s="27" t="str">
        <f t="shared" ca="1" si="518"/>
        <v>-</v>
      </c>
      <c r="EI264" s="27" t="str">
        <f t="shared" ca="1" si="518"/>
        <v>-</v>
      </c>
      <c r="EJ264" s="27" t="str">
        <f t="shared" ca="1" si="518"/>
        <v>-</v>
      </c>
      <c r="EK264" s="27" t="str">
        <f t="shared" ca="1" si="518"/>
        <v>-</v>
      </c>
      <c r="EL264" s="27">
        <f t="shared" ca="1" si="518"/>
        <v>1</v>
      </c>
      <c r="EM264" s="27">
        <f t="shared" ca="1" si="518"/>
        <v>1</v>
      </c>
      <c r="EN264" s="27">
        <f t="shared" ca="1" si="518"/>
        <v>1</v>
      </c>
      <c r="EO264" s="27">
        <f t="shared" ca="1" si="518"/>
        <v>0</v>
      </c>
      <c r="EP264" s="27" t="str">
        <f t="shared" ca="1" si="518"/>
        <v>-</v>
      </c>
      <c r="EQ264" s="27" t="str">
        <f t="shared" ca="1" si="518"/>
        <v>-</v>
      </c>
      <c r="ER264" s="27">
        <f t="shared" ca="1" si="518"/>
        <v>0</v>
      </c>
      <c r="ES264" s="27">
        <f t="shared" ca="1" si="518"/>
        <v>0</v>
      </c>
      <c r="ET264" s="34">
        <v>0</v>
      </c>
    </row>
    <row r="265" spans="1:150" outlineLevel="3">
      <c r="A265" s="31">
        <f t="shared" si="510"/>
        <v>260</v>
      </c>
      <c r="B265" s="37">
        <f ca="1">OFFSET(B265,-1,0)+1</f>
        <v>67</v>
      </c>
      <c r="C265" s="216">
        <f ca="1">4210+IF(AND(C$263&gt;=1,$CF265=TRUE),2,0)+IF(AND(C$263&gt;=2,$CA265&gt;2),4,0)+IF(AND(C$263=3,$DP265=2),1,0)</f>
        <v>4210</v>
      </c>
      <c r="D265" t="b">
        <f t="shared" ca="1" si="511"/>
        <v>1</v>
      </c>
      <c r="E265" t="b">
        <f t="shared" ca="1" si="511"/>
        <v>0</v>
      </c>
      <c r="F265" t="b">
        <f t="shared" ca="1" si="511"/>
        <v>1</v>
      </c>
      <c r="H265" s="47" t="str">
        <f ca="1">"Exp421 "&amp;IF($CA265&lt;3,"M-M","Mat")&amp;IF($CF265=TRUE,"&amp;BBT","")&amp;IF($DX265&lt;&gt;0,"-mate EL","")&amp;IF($DM265," Aut","")&amp;IF($DN265," Win","")&amp;IF($DO265," Spr","")&amp;" Scan "&amp;$DP265&amp;" (F"&amp;3+IFERROR(1*$AP265,0)&amp;3+IFERROR(1*$AS265,0)&amp;"N"&amp;$AX265&amp;$AY265&amp;")"</f>
        <v>Exp421 M-M Aut Scan 2 (F33N33)</v>
      </c>
      <c r="I265" s="13" t="str">
        <f ca="1">IF(MATCH(H265,H$5:H265,0)=(COUNTA(H$5:H265)),"-","Dup")</f>
        <v>-</v>
      </c>
      <c r="J265" s="27" t="str">
        <f t="shared" ca="1" si="512"/>
        <v>-</v>
      </c>
      <c r="K265" s="27" t="str">
        <f t="shared" ca="1" si="512"/>
        <v>-</v>
      </c>
      <c r="L265" s="50" t="b">
        <f t="shared" ref="L265:R274" ca="1" si="519">OFFSET(L265,-1,0)</f>
        <v>1</v>
      </c>
      <c r="M265" s="50" t="b">
        <f t="shared" ca="1" si="519"/>
        <v>0</v>
      </c>
      <c r="N265" s="50" t="b">
        <f t="shared" ca="1" si="519"/>
        <v>0</v>
      </c>
      <c r="O265" s="50" t="b">
        <f t="shared" ca="1" si="519"/>
        <v>0</v>
      </c>
      <c r="P265" s="50" t="b">
        <f t="shared" ca="1" si="519"/>
        <v>0</v>
      </c>
      <c r="Q265" s="50">
        <f t="shared" ca="1" si="519"/>
        <v>0</v>
      </c>
      <c r="R265" s="50">
        <f t="shared" ca="1" si="519"/>
        <v>0</v>
      </c>
      <c r="S265" s="27" t="str">
        <f t="shared" ref="S265:V267" ca="1" si="520">OFFSET(S$5,$B265,0)</f>
        <v>-</v>
      </c>
      <c r="T265" s="27" t="str">
        <f t="shared" ca="1" si="520"/>
        <v>-</v>
      </c>
      <c r="U265" s="27" t="str">
        <f t="shared" ref="U265:AI267" ca="1" si="521">OFFSET(U$5,$B265,0)</f>
        <v>-</v>
      </c>
      <c r="V265" s="27">
        <f t="shared" ca="1" si="520"/>
        <v>1</v>
      </c>
      <c r="W265" s="27">
        <f t="shared" ca="1" si="521"/>
        <v>1</v>
      </c>
      <c r="X265" s="27" t="str">
        <f t="shared" ca="1" si="521"/>
        <v>-</v>
      </c>
      <c r="Y265" s="27" t="str">
        <f t="shared" ca="1" si="521"/>
        <v>-</v>
      </c>
      <c r="Z265" s="27" t="str">
        <f t="shared" ca="1" si="521"/>
        <v>-</v>
      </c>
      <c r="AA265" s="27" t="str">
        <f t="shared" ca="1" si="521"/>
        <v>-</v>
      </c>
      <c r="AB265" s="27" t="str">
        <f t="shared" ca="1" si="521"/>
        <v>-</v>
      </c>
      <c r="AC265" s="27">
        <f t="shared" ca="1" si="521"/>
        <v>1</v>
      </c>
      <c r="AD265" s="27" t="str">
        <f t="shared" ca="1" si="521"/>
        <v>-</v>
      </c>
      <c r="AE265" s="27" t="str">
        <f t="shared" ca="1" si="521"/>
        <v>-</v>
      </c>
      <c r="AF265" s="27" t="str">
        <f t="shared" ca="1" si="521"/>
        <v>-</v>
      </c>
      <c r="AG265" s="27" t="str">
        <f t="shared" ca="1" si="521"/>
        <v>-</v>
      </c>
      <c r="AH265" s="27" t="str">
        <f t="shared" ca="1" si="521"/>
        <v>-</v>
      </c>
      <c r="AI265" s="27" t="str">
        <f t="shared" ca="1" si="521"/>
        <v>-</v>
      </c>
      <c r="AJ265" s="27" t="str">
        <f t="shared" ref="AJ265:AO267" ca="1" si="522">OFFSET(AJ$5,$B265,0)</f>
        <v>-</v>
      </c>
      <c r="AK265" s="27" t="str">
        <f t="shared" ca="1" si="522"/>
        <v>-</v>
      </c>
      <c r="AL265" s="27" t="str">
        <f t="shared" ca="1" si="522"/>
        <v>-</v>
      </c>
      <c r="AM265" s="27" t="str">
        <f t="shared" ca="1" si="522"/>
        <v>-</v>
      </c>
      <c r="AN265" s="27" t="str">
        <f t="shared" ca="1" si="522"/>
        <v>-</v>
      </c>
      <c r="AO265" s="27" t="str">
        <f t="shared" ca="1" si="522"/>
        <v>-</v>
      </c>
      <c r="AP265" s="50" t="str">
        <f t="shared" ref="AP265:AS284" ca="1" si="523">OFFSET(AP265,-1,0)</f>
        <v>-</v>
      </c>
      <c r="AQ265" s="50" t="str">
        <f t="shared" ca="1" si="523"/>
        <v>-</v>
      </c>
      <c r="AR265" s="50" t="str">
        <f t="shared" ca="1" si="523"/>
        <v>-</v>
      </c>
      <c r="AS265" s="50" t="str">
        <f t="shared" ca="1" si="523"/>
        <v>-</v>
      </c>
      <c r="AT265" s="27" t="str">
        <f t="shared" ca="1" si="514"/>
        <v>-</v>
      </c>
      <c r="AU265" s="27" t="str">
        <f t="shared" ca="1" si="514"/>
        <v>-</v>
      </c>
      <c r="AV265" s="27" t="str">
        <f t="shared" ca="1" si="514"/>
        <v>-</v>
      </c>
      <c r="AW265" s="27" t="str">
        <f t="shared" ca="1" si="514"/>
        <v>-</v>
      </c>
      <c r="AX265" s="50">
        <f t="shared" ref="AX265:BB275" ca="1" si="524">OFFSET(AX265,-1,0)</f>
        <v>3</v>
      </c>
      <c r="AY265" s="50">
        <f t="shared" ca="1" si="524"/>
        <v>3</v>
      </c>
      <c r="AZ265" s="50">
        <f t="shared" ca="1" si="524"/>
        <v>0</v>
      </c>
      <c r="BA265" s="50">
        <f t="shared" ca="1" si="524"/>
        <v>1</v>
      </c>
      <c r="BB265" s="50">
        <f t="shared" ca="1" si="524"/>
        <v>-1</v>
      </c>
      <c r="BC265" s="27" t="str">
        <f t="shared" ca="1" si="515"/>
        <v>-</v>
      </c>
      <c r="BD265" s="27" t="str">
        <f t="shared" ca="1" si="515"/>
        <v>-</v>
      </c>
      <c r="BE265" s="27" t="str">
        <f t="shared" ca="1" si="515"/>
        <v>-</v>
      </c>
      <c r="BF265" s="27" t="str">
        <f t="shared" ca="1" si="515"/>
        <v>-</v>
      </c>
      <c r="BG265" s="27" t="str">
        <f t="shared" ca="1" si="515"/>
        <v>-</v>
      </c>
      <c r="BH265" s="27">
        <f t="shared" ca="1" si="516"/>
        <v>0.3</v>
      </c>
      <c r="BI265" s="27">
        <f t="shared" ca="1" si="516"/>
        <v>0.7</v>
      </c>
      <c r="BJ265" s="27">
        <f t="shared" ca="1" si="516"/>
        <v>-0.2</v>
      </c>
      <c r="BK265" s="27">
        <f t="shared" ca="1" si="516"/>
        <v>1.4</v>
      </c>
      <c r="BL265" s="27" t="str">
        <f t="shared" ref="BL265:BM267" ca="1" si="525">OFFSET(BL$5,$B265,0)</f>
        <v>-</v>
      </c>
      <c r="BM265" s="27" t="str">
        <f t="shared" ca="1" si="525"/>
        <v>-</v>
      </c>
      <c r="BN265" s="27">
        <f t="shared" ref="BN265:BU267" ca="1" si="526">OFFSET(BN$5,$B265,0)</f>
        <v>0</v>
      </c>
      <c r="BO265" s="27">
        <f t="shared" ca="1" si="526"/>
        <v>0</v>
      </c>
      <c r="BP265" s="27">
        <f t="shared" ca="1" si="526"/>
        <v>0</v>
      </c>
      <c r="BQ265" s="27">
        <f t="shared" ca="1" si="526"/>
        <v>0</v>
      </c>
      <c r="BR265" s="27" t="str">
        <f t="shared" ca="1" si="526"/>
        <v>-</v>
      </c>
      <c r="BS265" s="27" t="str">
        <f t="shared" ca="1" si="526"/>
        <v>-</v>
      </c>
      <c r="BT265" s="27" t="str">
        <f t="shared" ca="1" si="526"/>
        <v>-</v>
      </c>
      <c r="BU265" s="27" t="str">
        <f t="shared" ca="1" si="526"/>
        <v>-</v>
      </c>
      <c r="BV265" s="27" t="str">
        <f t="shared" ref="BV265:CG267" ca="1" si="527">OFFSET(BV$5,$B265,0)</f>
        <v>-</v>
      </c>
      <c r="BW265" s="27" t="str">
        <f t="shared" ca="1" si="527"/>
        <v>-</v>
      </c>
      <c r="BX265" s="27" t="str">
        <f t="shared" ca="1" si="527"/>
        <v>-</v>
      </c>
      <c r="BY265" s="27" t="str">
        <f t="shared" ca="1" si="527"/>
        <v>-</v>
      </c>
      <c r="BZ265" s="27" t="str">
        <f t="shared" ca="1" si="527"/>
        <v>-</v>
      </c>
      <c r="CA265" s="27">
        <f t="shared" ca="1" si="527"/>
        <v>2</v>
      </c>
      <c r="CB265" s="27" t="str">
        <f t="shared" ca="1" si="527"/>
        <v>-</v>
      </c>
      <c r="CC265" s="27" t="str">
        <f t="shared" ca="1" si="527"/>
        <v>-</v>
      </c>
      <c r="CD265" s="27" t="str">
        <f t="shared" ca="1" si="527"/>
        <v>-</v>
      </c>
      <c r="CE265" s="27" t="str">
        <f t="shared" ca="1" si="527"/>
        <v>-</v>
      </c>
      <c r="CF265" s="27" t="str">
        <f t="shared" ca="1" si="527"/>
        <v>-</v>
      </c>
      <c r="CG265" s="27" t="str">
        <f t="shared" ca="1" si="527"/>
        <v>-</v>
      </c>
      <c r="CH265" s="27">
        <f t="shared" ref="CH265:CQ267" ca="1" si="528">OFFSET(CH$5,$B265,0)</f>
        <v>0</v>
      </c>
      <c r="CI265" s="27" t="str">
        <f t="shared" ca="1" si="528"/>
        <v>-</v>
      </c>
      <c r="CJ265" s="27">
        <f t="shared" ca="1" si="528"/>
        <v>1</v>
      </c>
      <c r="CK265" s="27">
        <f t="shared" ca="1" si="528"/>
        <v>0</v>
      </c>
      <c r="CL265" s="27">
        <f t="shared" ca="1" si="528"/>
        <v>1</v>
      </c>
      <c r="CM265" s="27">
        <f t="shared" ca="1" si="528"/>
        <v>1</v>
      </c>
      <c r="CN265" s="27">
        <f t="shared" ca="1" si="528"/>
        <v>1</v>
      </c>
      <c r="CO265" s="27">
        <f t="shared" ca="1" si="528"/>
        <v>0</v>
      </c>
      <c r="CP265" s="27">
        <f t="shared" ca="1" si="528"/>
        <v>0</v>
      </c>
      <c r="CQ265" s="27">
        <f t="shared" ca="1" si="528"/>
        <v>0</v>
      </c>
      <c r="CR265" s="27">
        <f t="shared" ref="CR265:DA267" ca="1" si="529">OFFSET(CR$5,$B265,0)</f>
        <v>-0.04</v>
      </c>
      <c r="CS265" s="27">
        <f t="shared" ca="1" si="529"/>
        <v>0.96</v>
      </c>
      <c r="CT265" s="27">
        <f t="shared" ca="1" si="529"/>
        <v>1.8</v>
      </c>
      <c r="CU265" s="27">
        <f t="shared" ca="1" si="529"/>
        <v>0.64</v>
      </c>
      <c r="CV265" s="27">
        <f t="shared" ca="1" si="529"/>
        <v>0.21</v>
      </c>
      <c r="CW265" s="27">
        <f t="shared" ca="1" si="529"/>
        <v>0.19</v>
      </c>
      <c r="CX265" s="27">
        <f t="shared" ca="1" si="529"/>
        <v>0</v>
      </c>
      <c r="CY265" s="27">
        <f t="shared" ca="1" si="529"/>
        <v>1</v>
      </c>
      <c r="CZ265" s="50">
        <f t="shared" ref="CZ265:CZ311" ca="1" si="530">OFFSET(CZ265,-1,0)</f>
        <v>0</v>
      </c>
      <c r="DA265" s="27">
        <f t="shared" ca="1" si="529"/>
        <v>0</v>
      </c>
      <c r="DB265" s="50">
        <f t="shared" ref="DB265:DF274" ca="1" si="531">OFFSET(DB265,-1,0)</f>
        <v>0</v>
      </c>
      <c r="DC265" s="50">
        <f t="shared" ca="1" si="531"/>
        <v>0</v>
      </c>
      <c r="DD265" s="50">
        <f t="shared" ca="1" si="531"/>
        <v>0</v>
      </c>
      <c r="DE265" s="50">
        <f t="shared" ca="1" si="531"/>
        <v>0</v>
      </c>
      <c r="DF265" s="50">
        <f t="shared" ca="1" si="531"/>
        <v>0</v>
      </c>
      <c r="DG265" s="27" t="str">
        <f t="shared" ref="DG265:DO267" ca="1" si="532">OFFSET(DG$5,$B265,0)</f>
        <v>-</v>
      </c>
      <c r="DH265" s="27" t="str">
        <f t="shared" ca="1" si="532"/>
        <v>-</v>
      </c>
      <c r="DI265" s="27" t="str">
        <f t="shared" ca="1" si="532"/>
        <v>-</v>
      </c>
      <c r="DJ265" s="27" t="str">
        <f t="shared" ca="1" si="532"/>
        <v>-</v>
      </c>
      <c r="DK265" s="27" t="str">
        <f t="shared" ca="1" si="532"/>
        <v>-</v>
      </c>
      <c r="DL265" s="27" t="str">
        <f t="shared" ca="1" si="532"/>
        <v>-</v>
      </c>
      <c r="DM265" s="27" t="b">
        <f t="shared" ca="1" si="532"/>
        <v>1</v>
      </c>
      <c r="DN265" s="27" t="b">
        <f t="shared" ca="1" si="532"/>
        <v>0</v>
      </c>
      <c r="DO265" s="27" t="b">
        <f t="shared" ca="1" si="532"/>
        <v>0</v>
      </c>
      <c r="DP265" s="27">
        <f t="shared" ref="DP265:DP279" ca="1" si="533">OFFSET(DP$5,$B265,0)</f>
        <v>2</v>
      </c>
      <c r="DQ265" s="50" t="str">
        <f t="shared" ref="DQ265:DU284" ca="1" si="534">OFFSET(DQ265,-1,0)</f>
        <v>-</v>
      </c>
      <c r="DR265" s="50" t="b">
        <f t="shared" ca="1" si="534"/>
        <v>1</v>
      </c>
      <c r="DS265" s="50" t="str">
        <f t="shared" ca="1" si="534"/>
        <v>-</v>
      </c>
      <c r="DT265" s="50" t="str">
        <f t="shared" ca="1" si="534"/>
        <v>-</v>
      </c>
      <c r="DU265" s="27" t="str">
        <f t="shared" ref="DU265:DX274" ca="1" si="535">OFFSET(DU$5,$B265,0)</f>
        <v>-</v>
      </c>
      <c r="DV265" s="27" t="b">
        <f t="shared" ca="1" si="535"/>
        <v>1</v>
      </c>
      <c r="DW265" s="27" t="str">
        <f t="shared" ca="1" si="535"/>
        <v>-</v>
      </c>
      <c r="DX265" s="27">
        <f t="shared" ca="1" si="535"/>
        <v>0</v>
      </c>
      <c r="DY265" s="50">
        <f t="shared" ref="DY265:DZ284" ca="1" si="536">OFFSET(DY265,-1,0)</f>
        <v>1</v>
      </c>
      <c r="DZ265" s="50">
        <f t="shared" ca="1" si="536"/>
        <v>0.5</v>
      </c>
      <c r="EA265" s="27">
        <f t="shared" ref="EA265:EJ274" ca="1" si="537">OFFSET(EA$5,$B265,0)</f>
        <v>500</v>
      </c>
      <c r="EB265" s="27">
        <f t="shared" ca="1" si="537"/>
        <v>500</v>
      </c>
      <c r="EC265" s="27">
        <f t="shared" ca="1" si="537"/>
        <v>1</v>
      </c>
      <c r="ED265" s="27">
        <f t="shared" ca="1" si="537"/>
        <v>0</v>
      </c>
      <c r="EE265" s="27">
        <f t="shared" ca="1" si="537"/>
        <v>1</v>
      </c>
      <c r="EF265" s="27">
        <f t="shared" ca="1" si="537"/>
        <v>1</v>
      </c>
      <c r="EG265" s="27">
        <f t="shared" ca="1" si="537"/>
        <v>0</v>
      </c>
      <c r="EH265" s="27" t="str">
        <f t="shared" ca="1" si="537"/>
        <v>-</v>
      </c>
      <c r="EI265" s="27" t="str">
        <f t="shared" ca="1" si="537"/>
        <v>-</v>
      </c>
      <c r="EJ265" s="27" t="str">
        <f t="shared" ca="1" si="537"/>
        <v>-</v>
      </c>
      <c r="EK265" s="27" t="str">
        <f t="shared" ref="EK265:ES274" ca="1" si="538">OFFSET(EK$5,$B265,0)</f>
        <v>-</v>
      </c>
      <c r="EL265" s="27">
        <f t="shared" ca="1" si="538"/>
        <v>1</v>
      </c>
      <c r="EM265" s="27">
        <f t="shared" ca="1" si="538"/>
        <v>1</v>
      </c>
      <c r="EN265" s="27">
        <f t="shared" ca="1" si="538"/>
        <v>1</v>
      </c>
      <c r="EO265" s="27">
        <f t="shared" ca="1" si="538"/>
        <v>0</v>
      </c>
      <c r="EP265" s="27" t="str">
        <f t="shared" ca="1" si="538"/>
        <v>-</v>
      </c>
      <c r="EQ265" s="27" t="str">
        <f t="shared" ca="1" si="538"/>
        <v>-</v>
      </c>
      <c r="ER265" s="27">
        <f t="shared" ca="1" si="538"/>
        <v>0</v>
      </c>
      <c r="ES265" s="27">
        <f t="shared" ca="1" si="538"/>
        <v>0</v>
      </c>
      <c r="ET265" s="34">
        <v>0</v>
      </c>
    </row>
    <row r="266" spans="1:150" outlineLevel="3">
      <c r="A266" s="31">
        <f t="shared" si="510"/>
        <v>261</v>
      </c>
      <c r="B266" s="37">
        <f t="shared" ref="B266:B311" ca="1" si="539">OFFSET(B266,-1,0)+1</f>
        <v>68</v>
      </c>
      <c r="C266" s="216">
        <f ca="1">4210+IF(AND(C$263&gt;=1,$CF266=TRUE),2,0)+IF(AND(C$263&gt;=2,$CA266&gt;2),4,0)+IF(AND(C$263=3,$DP266=2),1,0)</f>
        <v>4210</v>
      </c>
      <c r="D266" t="b">
        <f t="shared" ca="1" si="511"/>
        <v>1</v>
      </c>
      <c r="E266" t="b">
        <f t="shared" ca="1" si="511"/>
        <v>0</v>
      </c>
      <c r="F266" t="b">
        <f t="shared" ca="1" si="511"/>
        <v>1</v>
      </c>
      <c r="H266" s="47" t="str">
        <f ca="1">"Exp421 "&amp;IF($CA266&lt;3,"M-M","Mat")&amp;IF($CF266=TRUE,"&amp;BBT","")&amp;IF($DX266&lt;&gt;0,"-mate EL","")&amp;IF($DM266," Aut","")&amp;IF($DN266," Win","")&amp;IF($DO266," Spr","")&amp;" Scan "&amp;$DP266&amp;" (F"&amp;3+IFERROR(1*$AP266,0)&amp;3+IFERROR(1*$AS266,0)&amp;"N"&amp;$AX266&amp;$AY266&amp;")"</f>
        <v>Exp421 M-M Aut Scan 1 (F33N33)</v>
      </c>
      <c r="I266" s="13" t="str">
        <f ca="1">IF(MATCH(H266,H$5:H266,0)=(COUNTA(H$5:H266)),"-","Dup")</f>
        <v>-</v>
      </c>
      <c r="J266" s="27" t="str">
        <f t="shared" ca="1" si="512"/>
        <v>-</v>
      </c>
      <c r="K266" s="27" t="str">
        <f t="shared" ca="1" si="512"/>
        <v>-</v>
      </c>
      <c r="L266" s="50" t="b">
        <f t="shared" ca="1" si="519"/>
        <v>1</v>
      </c>
      <c r="M266" s="50" t="b">
        <f t="shared" ca="1" si="519"/>
        <v>0</v>
      </c>
      <c r="N266" s="50" t="b">
        <f t="shared" ca="1" si="519"/>
        <v>0</v>
      </c>
      <c r="O266" s="50" t="b">
        <f t="shared" ca="1" si="519"/>
        <v>0</v>
      </c>
      <c r="P266" s="50" t="b">
        <f t="shared" ca="1" si="519"/>
        <v>0</v>
      </c>
      <c r="Q266" s="50">
        <f t="shared" ca="1" si="519"/>
        <v>0</v>
      </c>
      <c r="R266" s="50">
        <f t="shared" ca="1" si="519"/>
        <v>0</v>
      </c>
      <c r="S266" s="27" t="str">
        <f t="shared" ca="1" si="520"/>
        <v>-</v>
      </c>
      <c r="T266" s="27" t="str">
        <f t="shared" ca="1" si="520"/>
        <v>-</v>
      </c>
      <c r="U266" s="27" t="str">
        <f t="shared" ca="1" si="521"/>
        <v>-</v>
      </c>
      <c r="V266" s="27">
        <f t="shared" ca="1" si="520"/>
        <v>1</v>
      </c>
      <c r="W266" s="27">
        <f t="shared" ca="1" si="521"/>
        <v>1</v>
      </c>
      <c r="X266" s="27" t="str">
        <f t="shared" ca="1" si="521"/>
        <v>-</v>
      </c>
      <c r="Y266" s="27" t="str">
        <f t="shared" ca="1" si="521"/>
        <v>-</v>
      </c>
      <c r="Z266" s="27" t="str">
        <f t="shared" ca="1" si="521"/>
        <v>-</v>
      </c>
      <c r="AA266" s="27" t="str">
        <f t="shared" ca="1" si="521"/>
        <v>-</v>
      </c>
      <c r="AB266" s="27" t="str">
        <f t="shared" ca="1" si="521"/>
        <v>-</v>
      </c>
      <c r="AC266" s="27">
        <f t="shared" ca="1" si="521"/>
        <v>1</v>
      </c>
      <c r="AD266" s="27" t="str">
        <f t="shared" ca="1" si="521"/>
        <v>-</v>
      </c>
      <c r="AE266" s="27" t="str">
        <f t="shared" ca="1" si="521"/>
        <v>-</v>
      </c>
      <c r="AF266" s="27" t="str">
        <f t="shared" ca="1" si="521"/>
        <v>-</v>
      </c>
      <c r="AG266" s="27" t="str">
        <f t="shared" ca="1" si="521"/>
        <v>-</v>
      </c>
      <c r="AH266" s="27" t="str">
        <f t="shared" ca="1" si="521"/>
        <v>-</v>
      </c>
      <c r="AI266" s="27" t="str">
        <f t="shared" ca="1" si="521"/>
        <v>-</v>
      </c>
      <c r="AJ266" s="27" t="str">
        <f t="shared" ca="1" si="522"/>
        <v>-</v>
      </c>
      <c r="AK266" s="27" t="str">
        <f t="shared" ca="1" si="522"/>
        <v>-</v>
      </c>
      <c r="AL266" s="27" t="str">
        <f t="shared" ca="1" si="522"/>
        <v>-</v>
      </c>
      <c r="AM266" s="27" t="str">
        <f t="shared" ca="1" si="522"/>
        <v>-</v>
      </c>
      <c r="AN266" s="27" t="str">
        <f t="shared" ca="1" si="522"/>
        <v>-</v>
      </c>
      <c r="AO266" s="27" t="str">
        <f t="shared" ca="1" si="522"/>
        <v>-</v>
      </c>
      <c r="AP266" s="50" t="str">
        <f t="shared" ca="1" si="523"/>
        <v>-</v>
      </c>
      <c r="AQ266" s="50" t="str">
        <f t="shared" ca="1" si="523"/>
        <v>-</v>
      </c>
      <c r="AR266" s="50" t="str">
        <f t="shared" ca="1" si="523"/>
        <v>-</v>
      </c>
      <c r="AS266" s="50" t="str">
        <f t="shared" ca="1" si="523"/>
        <v>-</v>
      </c>
      <c r="AT266" s="27" t="str">
        <f t="shared" ca="1" si="514"/>
        <v>-</v>
      </c>
      <c r="AU266" s="27" t="str">
        <f t="shared" ca="1" si="514"/>
        <v>-</v>
      </c>
      <c r="AV266" s="27" t="str">
        <f t="shared" ca="1" si="514"/>
        <v>-</v>
      </c>
      <c r="AW266" s="27" t="str">
        <f t="shared" ca="1" si="514"/>
        <v>-</v>
      </c>
      <c r="AX266" s="50">
        <f t="shared" ca="1" si="524"/>
        <v>3</v>
      </c>
      <c r="AY266" s="50">
        <f t="shared" ca="1" si="524"/>
        <v>3</v>
      </c>
      <c r="AZ266" s="50">
        <f t="shared" ca="1" si="524"/>
        <v>0</v>
      </c>
      <c r="BA266" s="50">
        <f t="shared" ca="1" si="524"/>
        <v>1</v>
      </c>
      <c r="BB266" s="50">
        <f t="shared" ca="1" si="524"/>
        <v>-1</v>
      </c>
      <c r="BC266" s="27" t="str">
        <f t="shared" ca="1" si="515"/>
        <v>-</v>
      </c>
      <c r="BD266" s="27" t="str">
        <f t="shared" ca="1" si="515"/>
        <v>-</v>
      </c>
      <c r="BE266" s="27" t="str">
        <f t="shared" ca="1" si="515"/>
        <v>-</v>
      </c>
      <c r="BF266" s="27" t="str">
        <f t="shared" ca="1" si="515"/>
        <v>-</v>
      </c>
      <c r="BG266" s="27" t="str">
        <f t="shared" ca="1" si="515"/>
        <v>-</v>
      </c>
      <c r="BH266" s="27">
        <f t="shared" ca="1" si="516"/>
        <v>0.3</v>
      </c>
      <c r="BI266" s="27">
        <f t="shared" ca="1" si="516"/>
        <v>0.7</v>
      </c>
      <c r="BJ266" s="27">
        <f t="shared" ca="1" si="516"/>
        <v>-0.2</v>
      </c>
      <c r="BK266" s="27">
        <f t="shared" ca="1" si="516"/>
        <v>1.4</v>
      </c>
      <c r="BL266" s="27" t="str">
        <f t="shared" ca="1" si="525"/>
        <v>-</v>
      </c>
      <c r="BM266" s="27" t="str">
        <f t="shared" ca="1" si="525"/>
        <v>-</v>
      </c>
      <c r="BN266" s="27">
        <f t="shared" ca="1" si="526"/>
        <v>0</v>
      </c>
      <c r="BO266" s="27">
        <f t="shared" ca="1" si="526"/>
        <v>0</v>
      </c>
      <c r="BP266" s="27">
        <f t="shared" ca="1" si="526"/>
        <v>0</v>
      </c>
      <c r="BQ266" s="27">
        <f t="shared" ca="1" si="526"/>
        <v>0</v>
      </c>
      <c r="BR266" s="27" t="str">
        <f t="shared" ca="1" si="526"/>
        <v>-</v>
      </c>
      <c r="BS266" s="27" t="str">
        <f t="shared" ca="1" si="526"/>
        <v>-</v>
      </c>
      <c r="BT266" s="27" t="str">
        <f t="shared" ca="1" si="526"/>
        <v>-</v>
      </c>
      <c r="BU266" s="27" t="str">
        <f t="shared" ca="1" si="526"/>
        <v>-</v>
      </c>
      <c r="BV266" s="27" t="str">
        <f t="shared" ca="1" si="527"/>
        <v>-</v>
      </c>
      <c r="BW266" s="27" t="str">
        <f t="shared" ca="1" si="527"/>
        <v>-</v>
      </c>
      <c r="BX266" s="27" t="str">
        <f t="shared" ca="1" si="527"/>
        <v>-</v>
      </c>
      <c r="BY266" s="27" t="str">
        <f t="shared" ca="1" si="527"/>
        <v>-</v>
      </c>
      <c r="BZ266" s="27" t="str">
        <f t="shared" ca="1" si="527"/>
        <v>-</v>
      </c>
      <c r="CA266" s="27">
        <f t="shared" ca="1" si="527"/>
        <v>2</v>
      </c>
      <c r="CB266" s="27" t="str">
        <f t="shared" ca="1" si="527"/>
        <v>-</v>
      </c>
      <c r="CC266" s="27" t="str">
        <f t="shared" ca="1" si="527"/>
        <v>-</v>
      </c>
      <c r="CD266" s="27" t="str">
        <f t="shared" ca="1" si="527"/>
        <v>-</v>
      </c>
      <c r="CE266" s="27" t="str">
        <f t="shared" ca="1" si="527"/>
        <v>-</v>
      </c>
      <c r="CF266" s="27" t="str">
        <f t="shared" ca="1" si="527"/>
        <v>-</v>
      </c>
      <c r="CG266" s="27" t="str">
        <f t="shared" ca="1" si="527"/>
        <v>-</v>
      </c>
      <c r="CH266" s="27">
        <f t="shared" ca="1" si="528"/>
        <v>0</v>
      </c>
      <c r="CI266" s="27" t="str">
        <f t="shared" ca="1" si="528"/>
        <v>-</v>
      </c>
      <c r="CJ266" s="27">
        <f t="shared" ca="1" si="528"/>
        <v>1</v>
      </c>
      <c r="CK266" s="27">
        <f t="shared" ca="1" si="528"/>
        <v>0</v>
      </c>
      <c r="CL266" s="27">
        <f t="shared" ca="1" si="528"/>
        <v>1</v>
      </c>
      <c r="CM266" s="27">
        <f t="shared" ca="1" si="528"/>
        <v>1</v>
      </c>
      <c r="CN266" s="27">
        <f t="shared" ca="1" si="528"/>
        <v>1</v>
      </c>
      <c r="CO266" s="27">
        <f t="shared" ca="1" si="528"/>
        <v>0</v>
      </c>
      <c r="CP266" s="27">
        <f t="shared" ca="1" si="528"/>
        <v>0</v>
      </c>
      <c r="CQ266" s="27">
        <f t="shared" ca="1" si="528"/>
        <v>0</v>
      </c>
      <c r="CR266" s="27">
        <f t="shared" ca="1" si="529"/>
        <v>-0.04</v>
      </c>
      <c r="CS266" s="27">
        <f t="shared" ca="1" si="529"/>
        <v>0.96</v>
      </c>
      <c r="CT266" s="27">
        <f t="shared" ca="1" si="529"/>
        <v>1.8</v>
      </c>
      <c r="CU266" s="27">
        <f t="shared" ca="1" si="529"/>
        <v>0.64</v>
      </c>
      <c r="CV266" s="27">
        <f t="shared" ca="1" si="529"/>
        <v>0.21</v>
      </c>
      <c r="CW266" s="27">
        <f t="shared" ca="1" si="529"/>
        <v>0.19</v>
      </c>
      <c r="CX266" s="27">
        <f t="shared" ca="1" si="529"/>
        <v>0</v>
      </c>
      <c r="CY266" s="27">
        <f t="shared" ca="1" si="529"/>
        <v>1</v>
      </c>
      <c r="CZ266" s="50">
        <f t="shared" ca="1" si="530"/>
        <v>0</v>
      </c>
      <c r="DA266" s="27">
        <f t="shared" ca="1" si="529"/>
        <v>0</v>
      </c>
      <c r="DB266" s="50">
        <f t="shared" ca="1" si="531"/>
        <v>0</v>
      </c>
      <c r="DC266" s="50">
        <f t="shared" ca="1" si="531"/>
        <v>0</v>
      </c>
      <c r="DD266" s="50">
        <f t="shared" ca="1" si="531"/>
        <v>0</v>
      </c>
      <c r="DE266" s="50">
        <f t="shared" ca="1" si="531"/>
        <v>0</v>
      </c>
      <c r="DF266" s="50">
        <f t="shared" ca="1" si="531"/>
        <v>0</v>
      </c>
      <c r="DG266" s="27" t="str">
        <f t="shared" ca="1" si="532"/>
        <v>-</v>
      </c>
      <c r="DH266" s="27" t="str">
        <f t="shared" ca="1" si="532"/>
        <v>-</v>
      </c>
      <c r="DI266" s="27" t="str">
        <f t="shared" ca="1" si="532"/>
        <v>-</v>
      </c>
      <c r="DJ266" s="27" t="str">
        <f t="shared" ca="1" si="532"/>
        <v>-</v>
      </c>
      <c r="DK266" s="27" t="str">
        <f t="shared" ca="1" si="532"/>
        <v>-</v>
      </c>
      <c r="DL266" s="27" t="str">
        <f t="shared" ca="1" si="532"/>
        <v>-</v>
      </c>
      <c r="DM266" s="27" t="b">
        <f t="shared" ca="1" si="532"/>
        <v>1</v>
      </c>
      <c r="DN266" s="27" t="b">
        <f t="shared" ca="1" si="532"/>
        <v>0</v>
      </c>
      <c r="DO266" s="27" t="b">
        <f t="shared" ca="1" si="532"/>
        <v>0</v>
      </c>
      <c r="DP266" s="27">
        <f t="shared" ca="1" si="533"/>
        <v>1</v>
      </c>
      <c r="DQ266" s="50" t="str">
        <f t="shared" ca="1" si="534"/>
        <v>-</v>
      </c>
      <c r="DR266" s="50" t="b">
        <f t="shared" ca="1" si="534"/>
        <v>1</v>
      </c>
      <c r="DS266" s="50" t="str">
        <f t="shared" ca="1" si="534"/>
        <v>-</v>
      </c>
      <c r="DT266" s="50" t="str">
        <f t="shared" ca="1" si="534"/>
        <v>-</v>
      </c>
      <c r="DU266" s="27" t="str">
        <f t="shared" ca="1" si="535"/>
        <v>-</v>
      </c>
      <c r="DV266" s="27" t="b">
        <f t="shared" ca="1" si="535"/>
        <v>1</v>
      </c>
      <c r="DW266" s="27" t="str">
        <f t="shared" ca="1" si="535"/>
        <v>-</v>
      </c>
      <c r="DX266" s="27">
        <f t="shared" ca="1" si="535"/>
        <v>0</v>
      </c>
      <c r="DY266" s="50">
        <f t="shared" ca="1" si="536"/>
        <v>1</v>
      </c>
      <c r="DZ266" s="50">
        <f t="shared" ca="1" si="536"/>
        <v>0.5</v>
      </c>
      <c r="EA266" s="27">
        <f t="shared" ca="1" si="537"/>
        <v>500</v>
      </c>
      <c r="EB266" s="27">
        <f t="shared" ca="1" si="537"/>
        <v>500</v>
      </c>
      <c r="EC266" s="27">
        <f t="shared" ca="1" si="537"/>
        <v>1</v>
      </c>
      <c r="ED266" s="27">
        <f t="shared" ca="1" si="537"/>
        <v>0</v>
      </c>
      <c r="EE266" s="27">
        <f t="shared" ca="1" si="537"/>
        <v>1</v>
      </c>
      <c r="EF266" s="27">
        <f t="shared" ca="1" si="537"/>
        <v>1</v>
      </c>
      <c r="EG266" s="27">
        <f t="shared" ca="1" si="537"/>
        <v>0</v>
      </c>
      <c r="EH266" s="27" t="str">
        <f t="shared" ca="1" si="537"/>
        <v>-</v>
      </c>
      <c r="EI266" s="27" t="str">
        <f t="shared" ca="1" si="537"/>
        <v>-</v>
      </c>
      <c r="EJ266" s="27" t="str">
        <f t="shared" ca="1" si="537"/>
        <v>-</v>
      </c>
      <c r="EK266" s="27" t="str">
        <f t="shared" ca="1" si="538"/>
        <v>-</v>
      </c>
      <c r="EL266" s="27">
        <f t="shared" ca="1" si="538"/>
        <v>1</v>
      </c>
      <c r="EM266" s="27">
        <f t="shared" ca="1" si="538"/>
        <v>1</v>
      </c>
      <c r="EN266" s="27">
        <f t="shared" ca="1" si="538"/>
        <v>1</v>
      </c>
      <c r="EO266" s="27">
        <f t="shared" ca="1" si="538"/>
        <v>0</v>
      </c>
      <c r="EP266" s="27" t="str">
        <f t="shared" ca="1" si="538"/>
        <v>-</v>
      </c>
      <c r="EQ266" s="27" t="str">
        <f t="shared" ca="1" si="538"/>
        <v>-</v>
      </c>
      <c r="ER266" s="27">
        <f t="shared" ca="1" si="538"/>
        <v>0</v>
      </c>
      <c r="ES266" s="27">
        <f t="shared" ca="1" si="538"/>
        <v>0</v>
      </c>
      <c r="ET266" s="34">
        <v>0</v>
      </c>
    </row>
    <row r="267" spans="1:150" outlineLevel="3">
      <c r="A267" s="31">
        <f t="shared" si="510"/>
        <v>262</v>
      </c>
      <c r="B267" s="37">
        <f t="shared" ca="1" si="539"/>
        <v>69</v>
      </c>
      <c r="C267" s="216">
        <f ca="1">4210+IF(AND(C$263&gt;=1,$CF267=TRUE),2,0)+IF(AND(C$263&gt;=2,$CA267&gt;2),4,0)+IF(AND(C$263=3,$DP267=2),1,0)</f>
        <v>4210</v>
      </c>
      <c r="D267" t="b">
        <f t="shared" ca="1" si="511"/>
        <v>1</v>
      </c>
      <c r="E267" t="b">
        <f t="shared" ca="1" si="511"/>
        <v>0</v>
      </c>
      <c r="F267" t="b">
        <f t="shared" ca="1" si="511"/>
        <v>1</v>
      </c>
      <c r="H267" s="47" t="str">
        <f ca="1">"Exp421 "&amp;IF($CA267&lt;3,"M-M","Mat")&amp;IF($CF267=TRUE,"&amp;BBT","")&amp;IF($DX267&lt;&gt;0,"-mate EL","")&amp;IF($DM267," Aut","")&amp;IF($DN267," Win","")&amp;IF($DO267," Spr","")&amp;" Scan "&amp;$DP267&amp;" (F"&amp;3+IFERROR(1*$AP267,0)&amp;3+IFERROR(1*$AS267,0)&amp;"N"&amp;$AX267&amp;$AY267&amp;")"</f>
        <v>Exp421 M-M Aut Scan 0 (F33N33)</v>
      </c>
      <c r="I267" s="13" t="str">
        <f ca="1">IF(MATCH(H267,H$5:H267,0)=(COUNTA(H$5:H267)),"-","Dup")</f>
        <v>-</v>
      </c>
      <c r="J267" s="27" t="str">
        <f t="shared" ca="1" si="512"/>
        <v>-</v>
      </c>
      <c r="K267" s="27" t="str">
        <f t="shared" ca="1" si="512"/>
        <v>-</v>
      </c>
      <c r="L267" s="50" t="b">
        <f t="shared" ca="1" si="519"/>
        <v>1</v>
      </c>
      <c r="M267" s="50" t="b">
        <f t="shared" ca="1" si="519"/>
        <v>0</v>
      </c>
      <c r="N267" s="50" t="b">
        <f t="shared" ca="1" si="519"/>
        <v>0</v>
      </c>
      <c r="O267" s="50" t="b">
        <f t="shared" ca="1" si="519"/>
        <v>0</v>
      </c>
      <c r="P267" s="50" t="b">
        <f t="shared" ca="1" si="519"/>
        <v>0</v>
      </c>
      <c r="Q267" s="50">
        <f t="shared" ca="1" si="519"/>
        <v>0</v>
      </c>
      <c r="R267" s="50">
        <f t="shared" ca="1" si="519"/>
        <v>0</v>
      </c>
      <c r="S267" s="27" t="str">
        <f t="shared" ca="1" si="520"/>
        <v>-</v>
      </c>
      <c r="T267" s="27" t="str">
        <f t="shared" ca="1" si="520"/>
        <v>-</v>
      </c>
      <c r="U267" s="27" t="str">
        <f t="shared" ca="1" si="521"/>
        <v>-</v>
      </c>
      <c r="V267" s="27">
        <f t="shared" ca="1" si="520"/>
        <v>1</v>
      </c>
      <c r="W267" s="27">
        <f t="shared" ca="1" si="521"/>
        <v>1</v>
      </c>
      <c r="X267" s="27" t="str">
        <f t="shared" ca="1" si="521"/>
        <v>-</v>
      </c>
      <c r="Y267" s="27" t="str">
        <f t="shared" ca="1" si="521"/>
        <v>-</v>
      </c>
      <c r="Z267" s="27" t="str">
        <f t="shared" ca="1" si="521"/>
        <v>-</v>
      </c>
      <c r="AA267" s="27" t="str">
        <f t="shared" ca="1" si="521"/>
        <v>-</v>
      </c>
      <c r="AB267" s="27" t="str">
        <f t="shared" ca="1" si="521"/>
        <v>-</v>
      </c>
      <c r="AC267" s="27">
        <f t="shared" ca="1" si="521"/>
        <v>1</v>
      </c>
      <c r="AD267" s="27" t="str">
        <f t="shared" ca="1" si="521"/>
        <v>-</v>
      </c>
      <c r="AE267" s="27" t="str">
        <f t="shared" ca="1" si="521"/>
        <v>-</v>
      </c>
      <c r="AF267" s="27" t="str">
        <f t="shared" ca="1" si="521"/>
        <v>-</v>
      </c>
      <c r="AG267" s="27" t="str">
        <f t="shared" ca="1" si="521"/>
        <v>-</v>
      </c>
      <c r="AH267" s="27" t="str">
        <f t="shared" ca="1" si="521"/>
        <v>-</v>
      </c>
      <c r="AI267" s="27" t="str">
        <f t="shared" ca="1" si="521"/>
        <v>-</v>
      </c>
      <c r="AJ267" s="27" t="str">
        <f t="shared" ca="1" si="522"/>
        <v>-</v>
      </c>
      <c r="AK267" s="27" t="str">
        <f t="shared" ca="1" si="522"/>
        <v>-</v>
      </c>
      <c r="AL267" s="27" t="str">
        <f t="shared" ca="1" si="522"/>
        <v>-</v>
      </c>
      <c r="AM267" s="27" t="str">
        <f t="shared" ca="1" si="522"/>
        <v>-</v>
      </c>
      <c r="AN267" s="27" t="str">
        <f t="shared" ca="1" si="522"/>
        <v>-</v>
      </c>
      <c r="AO267" s="27" t="str">
        <f t="shared" ca="1" si="522"/>
        <v>-</v>
      </c>
      <c r="AP267" s="50" t="str">
        <f t="shared" ca="1" si="523"/>
        <v>-</v>
      </c>
      <c r="AQ267" s="50" t="str">
        <f t="shared" ca="1" si="523"/>
        <v>-</v>
      </c>
      <c r="AR267" s="50" t="str">
        <f t="shared" ca="1" si="523"/>
        <v>-</v>
      </c>
      <c r="AS267" s="50" t="str">
        <f t="shared" ca="1" si="523"/>
        <v>-</v>
      </c>
      <c r="AT267" s="27" t="str">
        <f t="shared" ca="1" si="514"/>
        <v>-</v>
      </c>
      <c r="AU267" s="27" t="str">
        <f t="shared" ca="1" si="514"/>
        <v>-</v>
      </c>
      <c r="AV267" s="27" t="str">
        <f t="shared" ca="1" si="514"/>
        <v>-</v>
      </c>
      <c r="AW267" s="27" t="str">
        <f t="shared" ca="1" si="514"/>
        <v>-</v>
      </c>
      <c r="AX267" s="50">
        <f t="shared" ca="1" si="524"/>
        <v>3</v>
      </c>
      <c r="AY267" s="50">
        <f t="shared" ca="1" si="524"/>
        <v>3</v>
      </c>
      <c r="AZ267" s="50">
        <f t="shared" ca="1" si="524"/>
        <v>0</v>
      </c>
      <c r="BA267" s="50">
        <f t="shared" ca="1" si="524"/>
        <v>1</v>
      </c>
      <c r="BB267" s="50">
        <f t="shared" ca="1" si="524"/>
        <v>-1</v>
      </c>
      <c r="BC267" s="27" t="str">
        <f t="shared" ca="1" si="515"/>
        <v>-</v>
      </c>
      <c r="BD267" s="27" t="str">
        <f t="shared" ca="1" si="515"/>
        <v>-</v>
      </c>
      <c r="BE267" s="27" t="str">
        <f t="shared" ca="1" si="515"/>
        <v>-</v>
      </c>
      <c r="BF267" s="27" t="str">
        <f t="shared" ca="1" si="515"/>
        <v>-</v>
      </c>
      <c r="BG267" s="27" t="str">
        <f t="shared" ca="1" si="515"/>
        <v>-</v>
      </c>
      <c r="BH267" s="27">
        <f t="shared" ca="1" si="516"/>
        <v>0.3</v>
      </c>
      <c r="BI267" s="27">
        <f t="shared" ca="1" si="516"/>
        <v>0.7</v>
      </c>
      <c r="BJ267" s="27">
        <f t="shared" ca="1" si="516"/>
        <v>-0.2</v>
      </c>
      <c r="BK267" s="27">
        <f t="shared" ca="1" si="516"/>
        <v>1.4</v>
      </c>
      <c r="BL267" s="27" t="str">
        <f t="shared" ca="1" si="525"/>
        <v>-</v>
      </c>
      <c r="BM267" s="27" t="str">
        <f t="shared" ca="1" si="525"/>
        <v>-</v>
      </c>
      <c r="BN267" s="27">
        <f t="shared" ca="1" si="526"/>
        <v>0</v>
      </c>
      <c r="BO267" s="27">
        <f t="shared" ca="1" si="526"/>
        <v>0</v>
      </c>
      <c r="BP267" s="27">
        <f t="shared" ca="1" si="526"/>
        <v>0</v>
      </c>
      <c r="BQ267" s="27">
        <f t="shared" ca="1" si="526"/>
        <v>0</v>
      </c>
      <c r="BR267" s="27" t="str">
        <f t="shared" ca="1" si="526"/>
        <v>-</v>
      </c>
      <c r="BS267" s="27" t="str">
        <f t="shared" ca="1" si="526"/>
        <v>-</v>
      </c>
      <c r="BT267" s="27" t="str">
        <f t="shared" ca="1" si="526"/>
        <v>-</v>
      </c>
      <c r="BU267" s="27" t="str">
        <f t="shared" ca="1" si="526"/>
        <v>-</v>
      </c>
      <c r="BV267" s="27" t="str">
        <f t="shared" ca="1" si="527"/>
        <v>-</v>
      </c>
      <c r="BW267" s="27" t="str">
        <f t="shared" ca="1" si="527"/>
        <v>-</v>
      </c>
      <c r="BX267" s="27" t="str">
        <f t="shared" ca="1" si="527"/>
        <v>-</v>
      </c>
      <c r="BY267" s="27" t="str">
        <f t="shared" ca="1" si="527"/>
        <v>-</v>
      </c>
      <c r="BZ267" s="27" t="str">
        <f t="shared" ca="1" si="527"/>
        <v>-</v>
      </c>
      <c r="CA267" s="27">
        <f t="shared" ca="1" si="527"/>
        <v>2</v>
      </c>
      <c r="CB267" s="27" t="str">
        <f t="shared" ca="1" si="527"/>
        <v>-</v>
      </c>
      <c r="CC267" s="27" t="str">
        <f t="shared" ca="1" si="527"/>
        <v>-</v>
      </c>
      <c r="CD267" s="27" t="str">
        <f t="shared" ca="1" si="527"/>
        <v>-</v>
      </c>
      <c r="CE267" s="27" t="str">
        <f t="shared" ca="1" si="527"/>
        <v>-</v>
      </c>
      <c r="CF267" s="27" t="str">
        <f t="shared" ca="1" si="527"/>
        <v>-</v>
      </c>
      <c r="CG267" s="27" t="str">
        <f t="shared" ca="1" si="527"/>
        <v>-</v>
      </c>
      <c r="CH267" s="27">
        <f t="shared" ca="1" si="528"/>
        <v>0</v>
      </c>
      <c r="CI267" s="27" t="str">
        <f t="shared" ca="1" si="528"/>
        <v>-</v>
      </c>
      <c r="CJ267" s="27">
        <f t="shared" ca="1" si="528"/>
        <v>1</v>
      </c>
      <c r="CK267" s="27">
        <f t="shared" ca="1" si="528"/>
        <v>0</v>
      </c>
      <c r="CL267" s="27">
        <f t="shared" ca="1" si="528"/>
        <v>1</v>
      </c>
      <c r="CM267" s="27">
        <f t="shared" ca="1" si="528"/>
        <v>1</v>
      </c>
      <c r="CN267" s="27">
        <f t="shared" ca="1" si="528"/>
        <v>1</v>
      </c>
      <c r="CO267" s="27">
        <f t="shared" ca="1" si="528"/>
        <v>0</v>
      </c>
      <c r="CP267" s="27">
        <f t="shared" ca="1" si="528"/>
        <v>0</v>
      </c>
      <c r="CQ267" s="27">
        <f t="shared" ca="1" si="528"/>
        <v>0</v>
      </c>
      <c r="CR267" s="27">
        <f t="shared" ca="1" si="529"/>
        <v>-0.04</v>
      </c>
      <c r="CS267" s="27">
        <f t="shared" ca="1" si="529"/>
        <v>0.96</v>
      </c>
      <c r="CT267" s="27">
        <f t="shared" ca="1" si="529"/>
        <v>1.8</v>
      </c>
      <c r="CU267" s="27">
        <f t="shared" ca="1" si="529"/>
        <v>0.64</v>
      </c>
      <c r="CV267" s="27">
        <f t="shared" ca="1" si="529"/>
        <v>0.21</v>
      </c>
      <c r="CW267" s="27">
        <f t="shared" ca="1" si="529"/>
        <v>0.19</v>
      </c>
      <c r="CX267" s="27">
        <f t="shared" ca="1" si="529"/>
        <v>0</v>
      </c>
      <c r="CY267" s="27">
        <f t="shared" ca="1" si="529"/>
        <v>1</v>
      </c>
      <c r="CZ267" s="50">
        <f t="shared" ca="1" si="530"/>
        <v>0</v>
      </c>
      <c r="DA267" s="27">
        <f t="shared" ca="1" si="529"/>
        <v>0</v>
      </c>
      <c r="DB267" s="50">
        <f t="shared" ca="1" si="531"/>
        <v>0</v>
      </c>
      <c r="DC267" s="50">
        <f t="shared" ca="1" si="531"/>
        <v>0</v>
      </c>
      <c r="DD267" s="50">
        <f t="shared" ca="1" si="531"/>
        <v>0</v>
      </c>
      <c r="DE267" s="50">
        <f t="shared" ca="1" si="531"/>
        <v>0</v>
      </c>
      <c r="DF267" s="50">
        <f t="shared" ca="1" si="531"/>
        <v>0</v>
      </c>
      <c r="DG267" s="27" t="str">
        <f t="shared" ca="1" si="532"/>
        <v>-</v>
      </c>
      <c r="DH267" s="27" t="str">
        <f t="shared" ca="1" si="532"/>
        <v>-</v>
      </c>
      <c r="DI267" s="27" t="str">
        <f t="shared" ca="1" si="532"/>
        <v>-</v>
      </c>
      <c r="DJ267" s="27" t="str">
        <f t="shared" ca="1" si="532"/>
        <v>-</v>
      </c>
      <c r="DK267" s="27" t="str">
        <f t="shared" ca="1" si="532"/>
        <v>-</v>
      </c>
      <c r="DL267" s="27" t="str">
        <f t="shared" ca="1" si="532"/>
        <v>-</v>
      </c>
      <c r="DM267" s="27" t="b">
        <f t="shared" ca="1" si="532"/>
        <v>1</v>
      </c>
      <c r="DN267" s="27" t="b">
        <f t="shared" ca="1" si="532"/>
        <v>0</v>
      </c>
      <c r="DO267" s="27" t="b">
        <f t="shared" ca="1" si="532"/>
        <v>0</v>
      </c>
      <c r="DP267" s="27">
        <f t="shared" ca="1" si="533"/>
        <v>0</v>
      </c>
      <c r="DQ267" s="50" t="str">
        <f t="shared" ca="1" si="534"/>
        <v>-</v>
      </c>
      <c r="DR267" s="50" t="b">
        <f t="shared" ca="1" si="534"/>
        <v>1</v>
      </c>
      <c r="DS267" s="50" t="str">
        <f t="shared" ca="1" si="534"/>
        <v>-</v>
      </c>
      <c r="DT267" s="50" t="str">
        <f t="shared" ca="1" si="534"/>
        <v>-</v>
      </c>
      <c r="DU267" s="27" t="str">
        <f t="shared" ca="1" si="535"/>
        <v>-</v>
      </c>
      <c r="DV267" s="27" t="b">
        <f t="shared" ca="1" si="535"/>
        <v>1</v>
      </c>
      <c r="DW267" s="27" t="str">
        <f t="shared" ca="1" si="535"/>
        <v>-</v>
      </c>
      <c r="DX267" s="27">
        <f t="shared" ca="1" si="535"/>
        <v>0</v>
      </c>
      <c r="DY267" s="50">
        <f t="shared" ca="1" si="536"/>
        <v>1</v>
      </c>
      <c r="DZ267" s="50">
        <f t="shared" ca="1" si="536"/>
        <v>0.5</v>
      </c>
      <c r="EA267" s="27">
        <f t="shared" ca="1" si="537"/>
        <v>500</v>
      </c>
      <c r="EB267" s="27">
        <f t="shared" ca="1" si="537"/>
        <v>500</v>
      </c>
      <c r="EC267" s="27">
        <f t="shared" ca="1" si="537"/>
        <v>1</v>
      </c>
      <c r="ED267" s="27">
        <f t="shared" ca="1" si="537"/>
        <v>0</v>
      </c>
      <c r="EE267" s="27">
        <f t="shared" ca="1" si="537"/>
        <v>1</v>
      </c>
      <c r="EF267" s="27">
        <f t="shared" ca="1" si="537"/>
        <v>1</v>
      </c>
      <c r="EG267" s="27">
        <f t="shared" ca="1" si="537"/>
        <v>0</v>
      </c>
      <c r="EH267" s="27" t="str">
        <f t="shared" ca="1" si="537"/>
        <v>-</v>
      </c>
      <c r="EI267" s="27" t="str">
        <f t="shared" ca="1" si="537"/>
        <v>-</v>
      </c>
      <c r="EJ267" s="27" t="str">
        <f t="shared" ca="1" si="537"/>
        <v>-</v>
      </c>
      <c r="EK267" s="27" t="str">
        <f t="shared" ca="1" si="538"/>
        <v>-</v>
      </c>
      <c r="EL267" s="27">
        <f t="shared" ca="1" si="538"/>
        <v>1</v>
      </c>
      <c r="EM267" s="27">
        <f t="shared" ca="1" si="538"/>
        <v>1</v>
      </c>
      <c r="EN267" s="27">
        <f t="shared" ca="1" si="538"/>
        <v>1</v>
      </c>
      <c r="EO267" s="27">
        <f t="shared" ca="1" si="538"/>
        <v>0</v>
      </c>
      <c r="EP267" s="27" t="str">
        <f t="shared" ca="1" si="538"/>
        <v>-</v>
      </c>
      <c r="EQ267" s="27" t="str">
        <f t="shared" ca="1" si="538"/>
        <v>-</v>
      </c>
      <c r="ER267" s="27">
        <f t="shared" ca="1" si="538"/>
        <v>0</v>
      </c>
      <c r="ES267" s="27">
        <f t="shared" ca="1" si="538"/>
        <v>0</v>
      </c>
      <c r="ET267" s="34">
        <v>0</v>
      </c>
    </row>
    <row r="268" spans="1:150" outlineLevel="3">
      <c r="A268" s="31">
        <f t="shared" si="510"/>
        <v>263</v>
      </c>
      <c r="B268" s="37">
        <f t="shared" ca="1" si="539"/>
        <v>70</v>
      </c>
      <c r="C268" s="216">
        <f ca="1">4210+IF(AND(C$263&gt;=1,$CF268=TRUE),2,0)+IF(AND(C$263&gt;=2,$CA268&gt;2),4,0)+IF(AND(C$263=3,$DP268=2),1,0)</f>
        <v>4210</v>
      </c>
      <c r="D268" t="b">
        <f t="shared" ca="1" si="511"/>
        <v>0</v>
      </c>
      <c r="E268" t="b">
        <f t="shared" ca="1" si="511"/>
        <v>0</v>
      </c>
      <c r="F268" t="b">
        <f t="shared" ca="1" si="511"/>
        <v>0</v>
      </c>
      <c r="H268" s="47" t="str">
        <f ca="1">"Exp421 "&amp;IF($CA268&lt;3,"M-M","Mat")&amp;IF($CF268=TRUE,"&amp;BBT","")&amp;IF($DX268&lt;&gt;0,"-mate EL","")&amp;IF($DM268," Aut","")&amp;IF($DN268," Win","")&amp;IF($DO268," Spr","")&amp;" Scan "&amp;$DP268&amp;" (F"&amp;3+IFERROR(1*$AP268,0)&amp;3+IFERROR(1*$AS268,0)&amp;"N"&amp;$AX268&amp;$AY268&amp;")"</f>
        <v>Exp421 M-M Win Scan 3 (F33N33)</v>
      </c>
      <c r="I268" s="13" t="str">
        <f ca="1">IF(MATCH(H268,H$5:H268,0)=(COUNTA(H$5:H268)),"-","Dup")</f>
        <v>-</v>
      </c>
      <c r="J268" s="27" t="str">
        <f t="shared" ca="1" si="512"/>
        <v>-</v>
      </c>
      <c r="K268" s="27" t="str">
        <f t="shared" ca="1" si="512"/>
        <v>-</v>
      </c>
      <c r="L268" s="50" t="b">
        <f t="shared" ca="1" si="519"/>
        <v>1</v>
      </c>
      <c r="M268" s="50" t="b">
        <f t="shared" ca="1" si="519"/>
        <v>0</v>
      </c>
      <c r="N268" s="50" t="b">
        <f t="shared" ca="1" si="519"/>
        <v>0</v>
      </c>
      <c r="O268" s="50" t="b">
        <f t="shared" ca="1" si="519"/>
        <v>0</v>
      </c>
      <c r="P268" s="50" t="b">
        <f t="shared" ca="1" si="519"/>
        <v>0</v>
      </c>
      <c r="Q268" s="50">
        <f t="shared" ca="1" si="519"/>
        <v>0</v>
      </c>
      <c r="R268" s="50">
        <f t="shared" ca="1" si="519"/>
        <v>0</v>
      </c>
      <c r="S268" s="27" t="str">
        <f t="shared" ref="S268:V277" ca="1" si="540">OFFSET(S$5,$B268,0)</f>
        <v>-</v>
      </c>
      <c r="T268" s="27" t="str">
        <f t="shared" ca="1" si="540"/>
        <v>-</v>
      </c>
      <c r="U268" s="27" t="str">
        <f t="shared" ref="U268:AI277" ca="1" si="541">OFFSET(U$5,$B268,0)</f>
        <v>-</v>
      </c>
      <c r="V268" s="27">
        <f t="shared" ca="1" si="540"/>
        <v>1</v>
      </c>
      <c r="W268" s="27">
        <f t="shared" ca="1" si="541"/>
        <v>1</v>
      </c>
      <c r="X268" s="27" t="str">
        <f t="shared" ca="1" si="541"/>
        <v>-</v>
      </c>
      <c r="Y268" s="27" t="str">
        <f t="shared" ca="1" si="541"/>
        <v>-</v>
      </c>
      <c r="Z268" s="27" t="str">
        <f t="shared" ca="1" si="541"/>
        <v>-</v>
      </c>
      <c r="AA268" s="27" t="str">
        <f t="shared" ca="1" si="541"/>
        <v>-</v>
      </c>
      <c r="AB268" s="27" t="str">
        <f t="shared" ca="1" si="541"/>
        <v>-</v>
      </c>
      <c r="AC268" s="27">
        <f t="shared" ca="1" si="541"/>
        <v>1</v>
      </c>
      <c r="AD268" s="27" t="str">
        <f t="shared" ca="1" si="541"/>
        <v>-</v>
      </c>
      <c r="AE268" s="27" t="str">
        <f t="shared" ca="1" si="541"/>
        <v>-</v>
      </c>
      <c r="AF268" s="27" t="str">
        <f t="shared" ca="1" si="541"/>
        <v>-</v>
      </c>
      <c r="AG268" s="27" t="str">
        <f t="shared" ca="1" si="541"/>
        <v>-</v>
      </c>
      <c r="AH268" s="27" t="str">
        <f t="shared" ca="1" si="541"/>
        <v>-</v>
      </c>
      <c r="AI268" s="27" t="str">
        <f t="shared" ca="1" si="541"/>
        <v>-</v>
      </c>
      <c r="AJ268" s="27" t="str">
        <f t="shared" ref="AJ268:AO277" ca="1" si="542">OFFSET(AJ$5,$B268,0)</f>
        <v>-</v>
      </c>
      <c r="AK268" s="27" t="str">
        <f t="shared" ca="1" si="542"/>
        <v>-</v>
      </c>
      <c r="AL268" s="27" t="str">
        <f t="shared" ca="1" si="542"/>
        <v>-</v>
      </c>
      <c r="AM268" s="27" t="str">
        <f t="shared" ca="1" si="542"/>
        <v>-</v>
      </c>
      <c r="AN268" s="27" t="str">
        <f t="shared" ca="1" si="542"/>
        <v>-</v>
      </c>
      <c r="AO268" s="27" t="str">
        <f t="shared" ca="1" si="542"/>
        <v>-</v>
      </c>
      <c r="AP268" s="50" t="str">
        <f t="shared" ca="1" si="523"/>
        <v>-</v>
      </c>
      <c r="AQ268" s="50" t="str">
        <f t="shared" ca="1" si="523"/>
        <v>-</v>
      </c>
      <c r="AR268" s="50" t="str">
        <f t="shared" ca="1" si="523"/>
        <v>-</v>
      </c>
      <c r="AS268" s="50" t="str">
        <f t="shared" ca="1" si="523"/>
        <v>-</v>
      </c>
      <c r="AT268" s="27" t="str">
        <f t="shared" ca="1" si="514"/>
        <v>-</v>
      </c>
      <c r="AU268" s="27" t="str">
        <f t="shared" ca="1" si="514"/>
        <v>-</v>
      </c>
      <c r="AV268" s="27" t="str">
        <f t="shared" ca="1" si="514"/>
        <v>-</v>
      </c>
      <c r="AW268" s="27" t="str">
        <f t="shared" ca="1" si="514"/>
        <v>-</v>
      </c>
      <c r="AX268" s="50">
        <f t="shared" ca="1" si="524"/>
        <v>3</v>
      </c>
      <c r="AY268" s="50">
        <f t="shared" ca="1" si="524"/>
        <v>3</v>
      </c>
      <c r="AZ268" s="50">
        <f t="shared" ca="1" si="524"/>
        <v>0</v>
      </c>
      <c r="BA268" s="50">
        <f t="shared" ca="1" si="524"/>
        <v>1</v>
      </c>
      <c r="BB268" s="50">
        <f t="shared" ca="1" si="524"/>
        <v>-1</v>
      </c>
      <c r="BC268" s="27" t="str">
        <f t="shared" ca="1" si="515"/>
        <v>-</v>
      </c>
      <c r="BD268" s="27" t="str">
        <f t="shared" ca="1" si="515"/>
        <v>-</v>
      </c>
      <c r="BE268" s="27" t="str">
        <f t="shared" ca="1" si="515"/>
        <v>-</v>
      </c>
      <c r="BF268" s="27" t="str">
        <f t="shared" ca="1" si="515"/>
        <v>-</v>
      </c>
      <c r="BG268" s="27" t="str">
        <f t="shared" ca="1" si="515"/>
        <v>-</v>
      </c>
      <c r="BH268" s="27">
        <f t="shared" ca="1" si="516"/>
        <v>0.1</v>
      </c>
      <c r="BI268" s="27">
        <f t="shared" ca="1" si="516"/>
        <v>0.5</v>
      </c>
      <c r="BJ268" s="27">
        <f t="shared" ca="1" si="516"/>
        <v>-0.4</v>
      </c>
      <c r="BK268" s="27">
        <f t="shared" ca="1" si="516"/>
        <v>1</v>
      </c>
      <c r="BL268" s="27" t="str">
        <f ca="1">OFFSET(BL$5,$B268,0)</f>
        <v>-</v>
      </c>
      <c r="BM268" s="27" t="str">
        <f ca="1">OFFSET(BM$5,$B268,0)</f>
        <v>-</v>
      </c>
      <c r="BN268" s="27">
        <f t="shared" ref="BN268:DO268" ca="1" si="543">OFFSET(BN$5,$B268,0)</f>
        <v>0</v>
      </c>
      <c r="BO268" s="27">
        <f t="shared" ca="1" si="543"/>
        <v>0</v>
      </c>
      <c r="BP268" s="27">
        <f t="shared" ca="1" si="543"/>
        <v>0</v>
      </c>
      <c r="BQ268" s="27">
        <f t="shared" ca="1" si="543"/>
        <v>0</v>
      </c>
      <c r="BR268" s="27" t="str">
        <f t="shared" ca="1" si="543"/>
        <v>-</v>
      </c>
      <c r="BS268" s="27" t="str">
        <f t="shared" ca="1" si="543"/>
        <v>-</v>
      </c>
      <c r="BT268" s="27" t="str">
        <f t="shared" ca="1" si="543"/>
        <v>-</v>
      </c>
      <c r="BU268" s="27" t="str">
        <f t="shared" ca="1" si="543"/>
        <v>-</v>
      </c>
      <c r="BV268" s="27" t="str">
        <f t="shared" ca="1" si="543"/>
        <v>-</v>
      </c>
      <c r="BW268" s="27" t="str">
        <f t="shared" ca="1" si="543"/>
        <v>-</v>
      </c>
      <c r="BX268" s="27" t="str">
        <f t="shared" ca="1" si="543"/>
        <v>-</v>
      </c>
      <c r="BY268" s="27" t="str">
        <f t="shared" ca="1" si="543"/>
        <v>-</v>
      </c>
      <c r="BZ268" s="27" t="str">
        <f t="shared" ca="1" si="543"/>
        <v>-</v>
      </c>
      <c r="CA268" s="27">
        <f t="shared" ca="1" si="543"/>
        <v>2</v>
      </c>
      <c r="CB268" s="27" t="str">
        <f t="shared" ca="1" si="543"/>
        <v>-</v>
      </c>
      <c r="CC268" s="27" t="str">
        <f t="shared" ca="1" si="543"/>
        <v>-</v>
      </c>
      <c r="CD268" s="27" t="str">
        <f t="shared" ca="1" si="543"/>
        <v>-</v>
      </c>
      <c r="CE268" s="27" t="str">
        <f t="shared" ca="1" si="543"/>
        <v>-</v>
      </c>
      <c r="CF268" s="27" t="str">
        <f t="shared" ca="1" si="543"/>
        <v>-</v>
      </c>
      <c r="CG268" s="27" t="str">
        <f t="shared" ca="1" si="543"/>
        <v>-</v>
      </c>
      <c r="CH268" s="27">
        <f t="shared" ca="1" si="543"/>
        <v>0</v>
      </c>
      <c r="CI268" s="27" t="str">
        <f t="shared" ca="1" si="543"/>
        <v>-</v>
      </c>
      <c r="CJ268" s="27">
        <f t="shared" ca="1" si="543"/>
        <v>1</v>
      </c>
      <c r="CK268" s="27">
        <f t="shared" ca="1" si="543"/>
        <v>0</v>
      </c>
      <c r="CL268" s="27">
        <f t="shared" ca="1" si="543"/>
        <v>1</v>
      </c>
      <c r="CM268" s="27">
        <f t="shared" ca="1" si="543"/>
        <v>1</v>
      </c>
      <c r="CN268" s="27">
        <f t="shared" ca="1" si="543"/>
        <v>1</v>
      </c>
      <c r="CO268" s="27">
        <f t="shared" ca="1" si="543"/>
        <v>0</v>
      </c>
      <c r="CP268" s="27">
        <f t="shared" ca="1" si="543"/>
        <v>0</v>
      </c>
      <c r="CQ268" s="27">
        <f t="shared" ca="1" si="543"/>
        <v>0</v>
      </c>
      <c r="CR268" s="27">
        <f t="shared" ca="1" si="543"/>
        <v>-0.04</v>
      </c>
      <c r="CS268" s="27">
        <f t="shared" ca="1" si="543"/>
        <v>0.96</v>
      </c>
      <c r="CT268" s="27">
        <f t="shared" ca="1" si="543"/>
        <v>1.8</v>
      </c>
      <c r="CU268" s="27">
        <f t="shared" ca="1" si="543"/>
        <v>0.64</v>
      </c>
      <c r="CV268" s="27">
        <f t="shared" ca="1" si="543"/>
        <v>0.21</v>
      </c>
      <c r="CW268" s="27">
        <f t="shared" ca="1" si="543"/>
        <v>0.19</v>
      </c>
      <c r="CX268" s="27">
        <f t="shared" ca="1" si="543"/>
        <v>0</v>
      </c>
      <c r="CY268" s="27">
        <f t="shared" ca="1" si="543"/>
        <v>1</v>
      </c>
      <c r="CZ268" s="50">
        <f t="shared" ca="1" si="530"/>
        <v>0</v>
      </c>
      <c r="DA268" s="27">
        <f t="shared" ca="1" si="543"/>
        <v>0</v>
      </c>
      <c r="DB268" s="50">
        <f t="shared" ca="1" si="531"/>
        <v>0</v>
      </c>
      <c r="DC268" s="50">
        <f t="shared" ca="1" si="531"/>
        <v>0</v>
      </c>
      <c r="DD268" s="50">
        <f t="shared" ca="1" si="531"/>
        <v>0</v>
      </c>
      <c r="DE268" s="50">
        <f t="shared" ca="1" si="531"/>
        <v>0</v>
      </c>
      <c r="DF268" s="50">
        <f t="shared" ca="1" si="531"/>
        <v>0</v>
      </c>
      <c r="DG268" s="27" t="str">
        <f t="shared" ca="1" si="543"/>
        <v>-</v>
      </c>
      <c r="DH268" s="27" t="str">
        <f t="shared" ca="1" si="543"/>
        <v>-</v>
      </c>
      <c r="DI268" s="27" t="str">
        <f t="shared" ca="1" si="543"/>
        <v>-</v>
      </c>
      <c r="DJ268" s="27" t="str">
        <f t="shared" ca="1" si="543"/>
        <v>-</v>
      </c>
      <c r="DK268" s="27" t="str">
        <f t="shared" ca="1" si="543"/>
        <v>-</v>
      </c>
      <c r="DL268" s="27" t="str">
        <f t="shared" ca="1" si="543"/>
        <v>-</v>
      </c>
      <c r="DM268" s="27" t="b">
        <f t="shared" ca="1" si="543"/>
        <v>0</v>
      </c>
      <c r="DN268" s="27" t="b">
        <f t="shared" ca="1" si="543"/>
        <v>1</v>
      </c>
      <c r="DO268" s="27" t="b">
        <f t="shared" ca="1" si="543"/>
        <v>0</v>
      </c>
      <c r="DP268" s="27">
        <f t="shared" ca="1" si="533"/>
        <v>3</v>
      </c>
      <c r="DQ268" s="50" t="str">
        <f t="shared" ca="1" si="534"/>
        <v>-</v>
      </c>
      <c r="DR268" s="50" t="b">
        <f t="shared" ca="1" si="534"/>
        <v>1</v>
      </c>
      <c r="DS268" s="50" t="str">
        <f t="shared" ca="1" si="534"/>
        <v>-</v>
      </c>
      <c r="DT268" s="50" t="str">
        <f t="shared" ca="1" si="534"/>
        <v>-</v>
      </c>
      <c r="DU268" s="27" t="str">
        <f t="shared" ca="1" si="535"/>
        <v>-</v>
      </c>
      <c r="DV268" s="27" t="b">
        <f t="shared" ca="1" si="535"/>
        <v>1</v>
      </c>
      <c r="DW268" s="27" t="str">
        <f t="shared" ca="1" si="535"/>
        <v>-</v>
      </c>
      <c r="DX268" s="27">
        <f t="shared" ca="1" si="535"/>
        <v>0</v>
      </c>
      <c r="DY268" s="50">
        <f t="shared" ca="1" si="536"/>
        <v>1</v>
      </c>
      <c r="DZ268" s="50">
        <f t="shared" ca="1" si="536"/>
        <v>0.5</v>
      </c>
      <c r="EA268" s="27">
        <f t="shared" ca="1" si="537"/>
        <v>500</v>
      </c>
      <c r="EB268" s="27">
        <f t="shared" ca="1" si="537"/>
        <v>500</v>
      </c>
      <c r="EC268" s="27">
        <f t="shared" ca="1" si="537"/>
        <v>1</v>
      </c>
      <c r="ED268" s="27">
        <f t="shared" ca="1" si="537"/>
        <v>0</v>
      </c>
      <c r="EE268" s="27">
        <f t="shared" ca="1" si="537"/>
        <v>1</v>
      </c>
      <c r="EF268" s="27">
        <f t="shared" ca="1" si="537"/>
        <v>1</v>
      </c>
      <c r="EG268" s="27">
        <f t="shared" ca="1" si="537"/>
        <v>0</v>
      </c>
      <c r="EH268" s="27" t="str">
        <f t="shared" ca="1" si="537"/>
        <v>-</v>
      </c>
      <c r="EI268" s="27" t="str">
        <f t="shared" ca="1" si="537"/>
        <v>-</v>
      </c>
      <c r="EJ268" s="27" t="str">
        <f t="shared" ca="1" si="537"/>
        <v>-</v>
      </c>
      <c r="EK268" s="27" t="str">
        <f t="shared" ca="1" si="538"/>
        <v>-</v>
      </c>
      <c r="EL268" s="27">
        <f t="shared" ca="1" si="538"/>
        <v>1</v>
      </c>
      <c r="EM268" s="27">
        <f t="shared" ca="1" si="538"/>
        <v>1</v>
      </c>
      <c r="EN268" s="27">
        <f t="shared" ca="1" si="538"/>
        <v>1</v>
      </c>
      <c r="EO268" s="27">
        <f t="shared" ca="1" si="538"/>
        <v>0</v>
      </c>
      <c r="EP268" s="27" t="str">
        <f t="shared" ca="1" si="538"/>
        <v>-</v>
      </c>
      <c r="EQ268" s="27" t="str">
        <f t="shared" ca="1" si="538"/>
        <v>-</v>
      </c>
      <c r="ER268" s="27">
        <f t="shared" ca="1" si="538"/>
        <v>0</v>
      </c>
      <c r="ES268" s="27">
        <f t="shared" ca="1" si="538"/>
        <v>0</v>
      </c>
      <c r="ET268" s="34">
        <v>0</v>
      </c>
    </row>
    <row r="269" spans="1:150" outlineLevel="3">
      <c r="A269" s="31">
        <f t="shared" si="510"/>
        <v>264</v>
      </c>
      <c r="B269" s="37">
        <f t="shared" ca="1" si="539"/>
        <v>71</v>
      </c>
      <c r="C269" s="216">
        <f ca="1">4210+IF(AND(C$263&gt;=1,$CF269=TRUE),2,0)+IF(AND(C$263&gt;=2,$CA269&gt;2),4,0)+IF(AND(C$263=3,$DP269=2),1,0)</f>
        <v>4210</v>
      </c>
      <c r="D269" t="b">
        <f t="shared" ca="1" si="511"/>
        <v>1</v>
      </c>
      <c r="E269" t="b">
        <f t="shared" ca="1" si="511"/>
        <v>0</v>
      </c>
      <c r="F269" t="b">
        <f t="shared" ca="1" si="511"/>
        <v>1</v>
      </c>
      <c r="H269" s="47" t="str">
        <f ca="1">"Exp421 "&amp;IF($CA269&lt;3,"M-M","Mat")&amp;IF($CF269=TRUE,"&amp;BBT","")&amp;IF($DX269&lt;&gt;0,"-mate EL","")&amp;IF($DM269," Aut","")&amp;IF($DN269," Win","")&amp;IF($DO269," Spr","")&amp;" Scan "&amp;$DP269&amp;" (F"&amp;3+IFERROR(1*$AP269,0)&amp;3+IFERROR(1*$AS269,0)&amp;"N"&amp;$AX269&amp;$AY269&amp;")"</f>
        <v>Exp421 M-M Win Scan 2 (F33N33)</v>
      </c>
      <c r="I269" s="13" t="str">
        <f ca="1">IF(MATCH(H269,H$5:H269,0)=(COUNTA(H$5:H269)),"-","Dup")</f>
        <v>-</v>
      </c>
      <c r="J269" s="27" t="str">
        <f t="shared" ca="1" si="512"/>
        <v>-</v>
      </c>
      <c r="K269" s="27" t="str">
        <f t="shared" ca="1" si="512"/>
        <v>-</v>
      </c>
      <c r="L269" s="50" t="b">
        <f t="shared" ca="1" si="519"/>
        <v>1</v>
      </c>
      <c r="M269" s="50" t="b">
        <f t="shared" ca="1" si="519"/>
        <v>0</v>
      </c>
      <c r="N269" s="50" t="b">
        <f t="shared" ca="1" si="519"/>
        <v>0</v>
      </c>
      <c r="O269" s="50" t="b">
        <f t="shared" ca="1" si="519"/>
        <v>0</v>
      </c>
      <c r="P269" s="50" t="b">
        <f t="shared" ca="1" si="519"/>
        <v>0</v>
      </c>
      <c r="Q269" s="50">
        <f t="shared" ca="1" si="519"/>
        <v>0</v>
      </c>
      <c r="R269" s="50">
        <f t="shared" ca="1" si="519"/>
        <v>0</v>
      </c>
      <c r="S269" s="27" t="str">
        <f t="shared" ca="1" si="540"/>
        <v>-</v>
      </c>
      <c r="T269" s="27" t="str">
        <f t="shared" ca="1" si="540"/>
        <v>-</v>
      </c>
      <c r="U269" s="27" t="str">
        <f t="shared" ca="1" si="541"/>
        <v>-</v>
      </c>
      <c r="V269" s="27">
        <f t="shared" ca="1" si="540"/>
        <v>1</v>
      </c>
      <c r="W269" s="27">
        <f t="shared" ca="1" si="541"/>
        <v>1</v>
      </c>
      <c r="X269" s="27" t="str">
        <f t="shared" ca="1" si="541"/>
        <v>-</v>
      </c>
      <c r="Y269" s="27" t="str">
        <f t="shared" ca="1" si="541"/>
        <v>-</v>
      </c>
      <c r="Z269" s="27" t="str">
        <f t="shared" ca="1" si="541"/>
        <v>-</v>
      </c>
      <c r="AA269" s="27" t="str">
        <f t="shared" ca="1" si="541"/>
        <v>-</v>
      </c>
      <c r="AB269" s="27" t="str">
        <f t="shared" ca="1" si="541"/>
        <v>-</v>
      </c>
      <c r="AC269" s="27">
        <f t="shared" ca="1" si="541"/>
        <v>1</v>
      </c>
      <c r="AD269" s="27" t="str">
        <f t="shared" ca="1" si="541"/>
        <v>-</v>
      </c>
      <c r="AE269" s="27" t="str">
        <f t="shared" ca="1" si="541"/>
        <v>-</v>
      </c>
      <c r="AF269" s="27" t="str">
        <f t="shared" ca="1" si="541"/>
        <v>-</v>
      </c>
      <c r="AG269" s="27" t="str">
        <f t="shared" ca="1" si="541"/>
        <v>-</v>
      </c>
      <c r="AH269" s="27" t="str">
        <f t="shared" ca="1" si="541"/>
        <v>-</v>
      </c>
      <c r="AI269" s="27" t="str">
        <f t="shared" ca="1" si="541"/>
        <v>-</v>
      </c>
      <c r="AJ269" s="27" t="str">
        <f t="shared" ca="1" si="542"/>
        <v>-</v>
      </c>
      <c r="AK269" s="27" t="str">
        <f t="shared" ca="1" si="542"/>
        <v>-</v>
      </c>
      <c r="AL269" s="27" t="str">
        <f t="shared" ca="1" si="542"/>
        <v>-</v>
      </c>
      <c r="AM269" s="27" t="str">
        <f t="shared" ca="1" si="542"/>
        <v>-</v>
      </c>
      <c r="AN269" s="27" t="str">
        <f t="shared" ca="1" si="542"/>
        <v>-</v>
      </c>
      <c r="AO269" s="27" t="str">
        <f t="shared" ca="1" si="542"/>
        <v>-</v>
      </c>
      <c r="AP269" s="50" t="str">
        <f t="shared" ca="1" si="523"/>
        <v>-</v>
      </c>
      <c r="AQ269" s="50" t="str">
        <f t="shared" ca="1" si="523"/>
        <v>-</v>
      </c>
      <c r="AR269" s="50" t="str">
        <f t="shared" ca="1" si="523"/>
        <v>-</v>
      </c>
      <c r="AS269" s="50" t="str">
        <f t="shared" ca="1" si="523"/>
        <v>-</v>
      </c>
      <c r="AT269" s="27" t="str">
        <f t="shared" ca="1" si="514"/>
        <v>-</v>
      </c>
      <c r="AU269" s="27" t="str">
        <f t="shared" ca="1" si="514"/>
        <v>-</v>
      </c>
      <c r="AV269" s="27" t="str">
        <f t="shared" ca="1" si="514"/>
        <v>-</v>
      </c>
      <c r="AW269" s="27" t="str">
        <f t="shared" ca="1" si="514"/>
        <v>-</v>
      </c>
      <c r="AX269" s="50">
        <f t="shared" ca="1" si="524"/>
        <v>3</v>
      </c>
      <c r="AY269" s="50">
        <f t="shared" ca="1" si="524"/>
        <v>3</v>
      </c>
      <c r="AZ269" s="50">
        <f t="shared" ca="1" si="524"/>
        <v>0</v>
      </c>
      <c r="BA269" s="50">
        <f t="shared" ca="1" si="524"/>
        <v>1</v>
      </c>
      <c r="BB269" s="50">
        <f t="shared" ca="1" si="524"/>
        <v>-1</v>
      </c>
      <c r="BC269" s="27" t="str">
        <f t="shared" ca="1" si="515"/>
        <v>-</v>
      </c>
      <c r="BD269" s="27" t="str">
        <f t="shared" ca="1" si="515"/>
        <v>-</v>
      </c>
      <c r="BE269" s="27" t="str">
        <f t="shared" ca="1" si="515"/>
        <v>-</v>
      </c>
      <c r="BF269" s="27" t="str">
        <f t="shared" ca="1" si="515"/>
        <v>-</v>
      </c>
      <c r="BG269" s="27" t="str">
        <f t="shared" ca="1" si="515"/>
        <v>-</v>
      </c>
      <c r="BH269" s="27">
        <f t="shared" ca="1" si="516"/>
        <v>0.1</v>
      </c>
      <c r="BI269" s="27">
        <f t="shared" ca="1" si="516"/>
        <v>0.5</v>
      </c>
      <c r="BJ269" s="27">
        <f t="shared" ca="1" si="516"/>
        <v>-0.4</v>
      </c>
      <c r="BK269" s="27">
        <f t="shared" ca="1" si="516"/>
        <v>1</v>
      </c>
      <c r="BL269" s="27" t="str">
        <f t="shared" ref="BL269:BM271" ca="1" si="544">OFFSET(BL$5,$B269,0)</f>
        <v>-</v>
      </c>
      <c r="BM269" s="27" t="str">
        <f t="shared" ca="1" si="544"/>
        <v>-</v>
      </c>
      <c r="BN269" s="27">
        <f t="shared" ref="BN269:BU271" ca="1" si="545">OFFSET(BN$5,$B269,0)</f>
        <v>0</v>
      </c>
      <c r="BO269" s="27">
        <f t="shared" ca="1" si="545"/>
        <v>0</v>
      </c>
      <c r="BP269" s="27">
        <f t="shared" ca="1" si="545"/>
        <v>0</v>
      </c>
      <c r="BQ269" s="27">
        <f t="shared" ca="1" si="545"/>
        <v>0</v>
      </c>
      <c r="BR269" s="27" t="str">
        <f t="shared" ca="1" si="545"/>
        <v>-</v>
      </c>
      <c r="BS269" s="27" t="str">
        <f t="shared" ca="1" si="545"/>
        <v>-</v>
      </c>
      <c r="BT269" s="27" t="str">
        <f t="shared" ca="1" si="545"/>
        <v>-</v>
      </c>
      <c r="BU269" s="27" t="str">
        <f t="shared" ca="1" si="545"/>
        <v>-</v>
      </c>
      <c r="BV269" s="27" t="str">
        <f t="shared" ref="BV269:CG271" ca="1" si="546">OFFSET(BV$5,$B269,0)</f>
        <v>-</v>
      </c>
      <c r="BW269" s="27" t="str">
        <f t="shared" ca="1" si="546"/>
        <v>-</v>
      </c>
      <c r="BX269" s="27" t="str">
        <f t="shared" ca="1" si="546"/>
        <v>-</v>
      </c>
      <c r="BY269" s="27" t="str">
        <f t="shared" ca="1" si="546"/>
        <v>-</v>
      </c>
      <c r="BZ269" s="27" t="str">
        <f t="shared" ca="1" si="546"/>
        <v>-</v>
      </c>
      <c r="CA269" s="27">
        <f t="shared" ca="1" si="546"/>
        <v>2</v>
      </c>
      <c r="CB269" s="27" t="str">
        <f t="shared" ca="1" si="546"/>
        <v>-</v>
      </c>
      <c r="CC269" s="27" t="str">
        <f t="shared" ca="1" si="546"/>
        <v>-</v>
      </c>
      <c r="CD269" s="27" t="str">
        <f t="shared" ca="1" si="546"/>
        <v>-</v>
      </c>
      <c r="CE269" s="27" t="str">
        <f t="shared" ca="1" si="546"/>
        <v>-</v>
      </c>
      <c r="CF269" s="27" t="str">
        <f t="shared" ca="1" si="546"/>
        <v>-</v>
      </c>
      <c r="CG269" s="27" t="str">
        <f t="shared" ca="1" si="546"/>
        <v>-</v>
      </c>
      <c r="CH269" s="27">
        <f t="shared" ref="CH269:CQ271" ca="1" si="547">OFFSET(CH$5,$B269,0)</f>
        <v>0</v>
      </c>
      <c r="CI269" s="27" t="str">
        <f t="shared" ca="1" si="547"/>
        <v>-</v>
      </c>
      <c r="CJ269" s="27">
        <f t="shared" ca="1" si="547"/>
        <v>1</v>
      </c>
      <c r="CK269" s="27">
        <f t="shared" ca="1" si="547"/>
        <v>0</v>
      </c>
      <c r="CL269" s="27">
        <f t="shared" ca="1" si="547"/>
        <v>1</v>
      </c>
      <c r="CM269" s="27">
        <f t="shared" ca="1" si="547"/>
        <v>1</v>
      </c>
      <c r="CN269" s="27">
        <f t="shared" ca="1" si="547"/>
        <v>1</v>
      </c>
      <c r="CO269" s="27">
        <f t="shared" ca="1" si="547"/>
        <v>0</v>
      </c>
      <c r="CP269" s="27">
        <f t="shared" ca="1" si="547"/>
        <v>0</v>
      </c>
      <c r="CQ269" s="27">
        <f t="shared" ca="1" si="547"/>
        <v>0</v>
      </c>
      <c r="CR269" s="27">
        <f t="shared" ref="CR269:DA271" ca="1" si="548">OFFSET(CR$5,$B269,0)</f>
        <v>-0.04</v>
      </c>
      <c r="CS269" s="27">
        <f t="shared" ca="1" si="548"/>
        <v>0.96</v>
      </c>
      <c r="CT269" s="27">
        <f t="shared" ca="1" si="548"/>
        <v>1.8</v>
      </c>
      <c r="CU269" s="27">
        <f t="shared" ca="1" si="548"/>
        <v>0.64</v>
      </c>
      <c r="CV269" s="27">
        <f t="shared" ca="1" si="548"/>
        <v>0.21</v>
      </c>
      <c r="CW269" s="27">
        <f t="shared" ca="1" si="548"/>
        <v>0.19</v>
      </c>
      <c r="CX269" s="27">
        <f t="shared" ca="1" si="548"/>
        <v>0</v>
      </c>
      <c r="CY269" s="27">
        <f t="shared" ca="1" si="548"/>
        <v>1</v>
      </c>
      <c r="CZ269" s="50">
        <f t="shared" ca="1" si="530"/>
        <v>0</v>
      </c>
      <c r="DA269" s="27">
        <f t="shared" ca="1" si="548"/>
        <v>0</v>
      </c>
      <c r="DB269" s="50">
        <f t="shared" ca="1" si="531"/>
        <v>0</v>
      </c>
      <c r="DC269" s="50">
        <f t="shared" ca="1" si="531"/>
        <v>0</v>
      </c>
      <c r="DD269" s="50">
        <f t="shared" ca="1" si="531"/>
        <v>0</v>
      </c>
      <c r="DE269" s="50">
        <f t="shared" ca="1" si="531"/>
        <v>0</v>
      </c>
      <c r="DF269" s="50">
        <f t="shared" ca="1" si="531"/>
        <v>0</v>
      </c>
      <c r="DG269" s="27" t="str">
        <f t="shared" ref="DG269:DO271" ca="1" si="549">OFFSET(DG$5,$B269,0)</f>
        <v>-</v>
      </c>
      <c r="DH269" s="27" t="str">
        <f t="shared" ca="1" si="549"/>
        <v>-</v>
      </c>
      <c r="DI269" s="27" t="str">
        <f t="shared" ca="1" si="549"/>
        <v>-</v>
      </c>
      <c r="DJ269" s="27" t="str">
        <f t="shared" ca="1" si="549"/>
        <v>-</v>
      </c>
      <c r="DK269" s="27" t="str">
        <f t="shared" ca="1" si="549"/>
        <v>-</v>
      </c>
      <c r="DL269" s="27" t="str">
        <f t="shared" ca="1" si="549"/>
        <v>-</v>
      </c>
      <c r="DM269" s="27" t="b">
        <f t="shared" ca="1" si="549"/>
        <v>0</v>
      </c>
      <c r="DN269" s="27" t="b">
        <f t="shared" ca="1" si="549"/>
        <v>1</v>
      </c>
      <c r="DO269" s="27" t="b">
        <f t="shared" ca="1" si="549"/>
        <v>0</v>
      </c>
      <c r="DP269" s="27">
        <f t="shared" ca="1" si="533"/>
        <v>2</v>
      </c>
      <c r="DQ269" s="50" t="str">
        <f t="shared" ca="1" si="534"/>
        <v>-</v>
      </c>
      <c r="DR269" s="50" t="b">
        <f t="shared" ca="1" si="534"/>
        <v>1</v>
      </c>
      <c r="DS269" s="50" t="str">
        <f t="shared" ca="1" si="534"/>
        <v>-</v>
      </c>
      <c r="DT269" s="50" t="str">
        <f t="shared" ca="1" si="534"/>
        <v>-</v>
      </c>
      <c r="DU269" s="27" t="str">
        <f t="shared" ca="1" si="535"/>
        <v>-</v>
      </c>
      <c r="DV269" s="27" t="b">
        <f t="shared" ca="1" si="535"/>
        <v>1</v>
      </c>
      <c r="DW269" s="27" t="str">
        <f t="shared" ca="1" si="535"/>
        <v>-</v>
      </c>
      <c r="DX269" s="27">
        <f t="shared" ca="1" si="535"/>
        <v>0</v>
      </c>
      <c r="DY269" s="50">
        <f t="shared" ca="1" si="536"/>
        <v>1</v>
      </c>
      <c r="DZ269" s="50">
        <f t="shared" ca="1" si="536"/>
        <v>0.5</v>
      </c>
      <c r="EA269" s="27">
        <f t="shared" ca="1" si="537"/>
        <v>500</v>
      </c>
      <c r="EB269" s="27">
        <f t="shared" ca="1" si="537"/>
        <v>500</v>
      </c>
      <c r="EC269" s="27">
        <f t="shared" ca="1" si="537"/>
        <v>1</v>
      </c>
      <c r="ED269" s="27">
        <f t="shared" ca="1" si="537"/>
        <v>0</v>
      </c>
      <c r="EE269" s="27">
        <f t="shared" ca="1" si="537"/>
        <v>1</v>
      </c>
      <c r="EF269" s="27">
        <f t="shared" ca="1" si="537"/>
        <v>1</v>
      </c>
      <c r="EG269" s="27">
        <f t="shared" ca="1" si="537"/>
        <v>0</v>
      </c>
      <c r="EH269" s="27" t="str">
        <f t="shared" ca="1" si="537"/>
        <v>-</v>
      </c>
      <c r="EI269" s="27" t="str">
        <f t="shared" ca="1" si="537"/>
        <v>-</v>
      </c>
      <c r="EJ269" s="27" t="str">
        <f t="shared" ca="1" si="537"/>
        <v>-</v>
      </c>
      <c r="EK269" s="27" t="str">
        <f t="shared" ca="1" si="538"/>
        <v>-</v>
      </c>
      <c r="EL269" s="27">
        <f t="shared" ca="1" si="538"/>
        <v>1</v>
      </c>
      <c r="EM269" s="27">
        <f t="shared" ca="1" si="538"/>
        <v>1</v>
      </c>
      <c r="EN269" s="27">
        <f t="shared" ca="1" si="538"/>
        <v>1</v>
      </c>
      <c r="EO269" s="27">
        <f t="shared" ca="1" si="538"/>
        <v>0</v>
      </c>
      <c r="EP269" s="27" t="str">
        <f t="shared" ca="1" si="538"/>
        <v>-</v>
      </c>
      <c r="EQ269" s="27" t="str">
        <f t="shared" ca="1" si="538"/>
        <v>-</v>
      </c>
      <c r="ER269" s="27">
        <f t="shared" ca="1" si="538"/>
        <v>0</v>
      </c>
      <c r="ES269" s="27">
        <f t="shared" ca="1" si="538"/>
        <v>0</v>
      </c>
      <c r="ET269" s="34">
        <v>0</v>
      </c>
    </row>
    <row r="270" spans="1:150" outlineLevel="3">
      <c r="A270" s="31">
        <f t="shared" si="510"/>
        <v>265</v>
      </c>
      <c r="B270" s="37">
        <f t="shared" ca="1" si="539"/>
        <v>72</v>
      </c>
      <c r="C270" s="216">
        <f ca="1">4210+IF(AND(C$263&gt;=1,$CF270=TRUE),2,0)+IF(AND(C$263&gt;=2,$CA270&gt;2),4,0)+IF(AND(C$263=3,$DP270=2),1,0)</f>
        <v>4210</v>
      </c>
      <c r="D270" t="b">
        <f t="shared" ca="1" si="511"/>
        <v>1</v>
      </c>
      <c r="E270" t="b">
        <f t="shared" ca="1" si="511"/>
        <v>0</v>
      </c>
      <c r="F270" t="b">
        <f t="shared" ca="1" si="511"/>
        <v>1</v>
      </c>
      <c r="H270" s="47" t="str">
        <f ca="1">"Exp421 "&amp;IF($CA270&lt;3,"M-M","Mat")&amp;IF($CF270=TRUE,"&amp;BBT","")&amp;IF($DX270&lt;&gt;0,"-mate EL","")&amp;IF($DM270," Aut","")&amp;IF($DN270," Win","")&amp;IF($DO270," Spr","")&amp;" Scan "&amp;$DP270&amp;" (F"&amp;3+IFERROR(1*$AP270,0)&amp;3+IFERROR(1*$AS270,0)&amp;"N"&amp;$AX270&amp;$AY270&amp;")"</f>
        <v>Exp421 M-M Win Scan 1 (F33N33)</v>
      </c>
      <c r="I270" s="13" t="str">
        <f ca="1">IF(MATCH(H270,H$5:H270,0)=(COUNTA(H$5:H270)),"-","Dup")</f>
        <v>-</v>
      </c>
      <c r="J270" s="27" t="str">
        <f t="shared" ca="1" si="512"/>
        <v>-</v>
      </c>
      <c r="K270" s="27" t="str">
        <f t="shared" ca="1" si="512"/>
        <v>-</v>
      </c>
      <c r="L270" s="50" t="b">
        <f t="shared" ca="1" si="519"/>
        <v>1</v>
      </c>
      <c r="M270" s="50" t="b">
        <f t="shared" ca="1" si="519"/>
        <v>0</v>
      </c>
      <c r="N270" s="50" t="b">
        <f t="shared" ca="1" si="519"/>
        <v>0</v>
      </c>
      <c r="O270" s="50" t="b">
        <f t="shared" ca="1" si="519"/>
        <v>0</v>
      </c>
      <c r="P270" s="50" t="b">
        <f t="shared" ca="1" si="519"/>
        <v>0</v>
      </c>
      <c r="Q270" s="50">
        <f t="shared" ca="1" si="519"/>
        <v>0</v>
      </c>
      <c r="R270" s="50">
        <f t="shared" ca="1" si="519"/>
        <v>0</v>
      </c>
      <c r="S270" s="27" t="str">
        <f t="shared" ca="1" si="540"/>
        <v>-</v>
      </c>
      <c r="T270" s="27" t="str">
        <f t="shared" ca="1" si="540"/>
        <v>-</v>
      </c>
      <c r="U270" s="27" t="str">
        <f t="shared" ca="1" si="541"/>
        <v>-</v>
      </c>
      <c r="V270" s="27">
        <f t="shared" ca="1" si="540"/>
        <v>1</v>
      </c>
      <c r="W270" s="27">
        <f t="shared" ca="1" si="541"/>
        <v>1</v>
      </c>
      <c r="X270" s="27" t="str">
        <f t="shared" ca="1" si="541"/>
        <v>-</v>
      </c>
      <c r="Y270" s="27" t="str">
        <f t="shared" ca="1" si="541"/>
        <v>-</v>
      </c>
      <c r="Z270" s="27" t="str">
        <f t="shared" ca="1" si="541"/>
        <v>-</v>
      </c>
      <c r="AA270" s="27" t="str">
        <f t="shared" ca="1" si="541"/>
        <v>-</v>
      </c>
      <c r="AB270" s="27" t="str">
        <f t="shared" ca="1" si="541"/>
        <v>-</v>
      </c>
      <c r="AC270" s="27">
        <f t="shared" ca="1" si="541"/>
        <v>1</v>
      </c>
      <c r="AD270" s="27" t="str">
        <f t="shared" ca="1" si="541"/>
        <v>-</v>
      </c>
      <c r="AE270" s="27" t="str">
        <f t="shared" ca="1" si="541"/>
        <v>-</v>
      </c>
      <c r="AF270" s="27" t="str">
        <f t="shared" ca="1" si="541"/>
        <v>-</v>
      </c>
      <c r="AG270" s="27" t="str">
        <f t="shared" ca="1" si="541"/>
        <v>-</v>
      </c>
      <c r="AH270" s="27" t="str">
        <f t="shared" ca="1" si="541"/>
        <v>-</v>
      </c>
      <c r="AI270" s="27" t="str">
        <f t="shared" ca="1" si="541"/>
        <v>-</v>
      </c>
      <c r="AJ270" s="27" t="str">
        <f t="shared" ca="1" si="542"/>
        <v>-</v>
      </c>
      <c r="AK270" s="27" t="str">
        <f t="shared" ca="1" si="542"/>
        <v>-</v>
      </c>
      <c r="AL270" s="27" t="str">
        <f t="shared" ca="1" si="542"/>
        <v>-</v>
      </c>
      <c r="AM270" s="27" t="str">
        <f t="shared" ca="1" si="542"/>
        <v>-</v>
      </c>
      <c r="AN270" s="27" t="str">
        <f t="shared" ca="1" si="542"/>
        <v>-</v>
      </c>
      <c r="AO270" s="27" t="str">
        <f t="shared" ca="1" si="542"/>
        <v>-</v>
      </c>
      <c r="AP270" s="50" t="str">
        <f t="shared" ca="1" si="523"/>
        <v>-</v>
      </c>
      <c r="AQ270" s="50" t="str">
        <f t="shared" ca="1" si="523"/>
        <v>-</v>
      </c>
      <c r="AR270" s="50" t="str">
        <f t="shared" ca="1" si="523"/>
        <v>-</v>
      </c>
      <c r="AS270" s="50" t="str">
        <f t="shared" ca="1" si="523"/>
        <v>-</v>
      </c>
      <c r="AT270" s="27" t="str">
        <f t="shared" ca="1" si="514"/>
        <v>-</v>
      </c>
      <c r="AU270" s="27" t="str">
        <f t="shared" ca="1" si="514"/>
        <v>-</v>
      </c>
      <c r="AV270" s="27" t="str">
        <f t="shared" ca="1" si="514"/>
        <v>-</v>
      </c>
      <c r="AW270" s="27" t="str">
        <f t="shared" ca="1" si="514"/>
        <v>-</v>
      </c>
      <c r="AX270" s="50">
        <f t="shared" ca="1" si="524"/>
        <v>3</v>
      </c>
      <c r="AY270" s="50">
        <f t="shared" ca="1" si="524"/>
        <v>3</v>
      </c>
      <c r="AZ270" s="50">
        <f t="shared" ca="1" si="524"/>
        <v>0</v>
      </c>
      <c r="BA270" s="50">
        <f t="shared" ca="1" si="524"/>
        <v>1</v>
      </c>
      <c r="BB270" s="50">
        <f t="shared" ca="1" si="524"/>
        <v>-1</v>
      </c>
      <c r="BC270" s="27" t="str">
        <f t="shared" ca="1" si="515"/>
        <v>-</v>
      </c>
      <c r="BD270" s="27" t="str">
        <f t="shared" ca="1" si="515"/>
        <v>-</v>
      </c>
      <c r="BE270" s="27" t="str">
        <f t="shared" ca="1" si="515"/>
        <v>-</v>
      </c>
      <c r="BF270" s="27" t="str">
        <f t="shared" ca="1" si="515"/>
        <v>-</v>
      </c>
      <c r="BG270" s="27" t="str">
        <f t="shared" ca="1" si="515"/>
        <v>-</v>
      </c>
      <c r="BH270" s="27">
        <f t="shared" ca="1" si="516"/>
        <v>0.1</v>
      </c>
      <c r="BI270" s="27">
        <f t="shared" ca="1" si="516"/>
        <v>0.5</v>
      </c>
      <c r="BJ270" s="27">
        <f t="shared" ca="1" si="516"/>
        <v>-0.4</v>
      </c>
      <c r="BK270" s="27">
        <f t="shared" ca="1" si="516"/>
        <v>1</v>
      </c>
      <c r="BL270" s="27" t="str">
        <f t="shared" ca="1" si="544"/>
        <v>-</v>
      </c>
      <c r="BM270" s="27" t="str">
        <f t="shared" ca="1" si="544"/>
        <v>-</v>
      </c>
      <c r="BN270" s="27">
        <f t="shared" ca="1" si="545"/>
        <v>0</v>
      </c>
      <c r="BO270" s="27">
        <f t="shared" ca="1" si="545"/>
        <v>0</v>
      </c>
      <c r="BP270" s="27">
        <f t="shared" ca="1" si="545"/>
        <v>0</v>
      </c>
      <c r="BQ270" s="27">
        <f t="shared" ca="1" si="545"/>
        <v>0</v>
      </c>
      <c r="BR270" s="27" t="str">
        <f t="shared" ca="1" si="545"/>
        <v>-</v>
      </c>
      <c r="BS270" s="27" t="str">
        <f t="shared" ca="1" si="545"/>
        <v>-</v>
      </c>
      <c r="BT270" s="27" t="str">
        <f t="shared" ca="1" si="545"/>
        <v>-</v>
      </c>
      <c r="BU270" s="27" t="str">
        <f t="shared" ca="1" si="545"/>
        <v>-</v>
      </c>
      <c r="BV270" s="27" t="str">
        <f t="shared" ca="1" si="546"/>
        <v>-</v>
      </c>
      <c r="BW270" s="27" t="str">
        <f t="shared" ca="1" si="546"/>
        <v>-</v>
      </c>
      <c r="BX270" s="27" t="str">
        <f t="shared" ca="1" si="546"/>
        <v>-</v>
      </c>
      <c r="BY270" s="27" t="str">
        <f t="shared" ca="1" si="546"/>
        <v>-</v>
      </c>
      <c r="BZ270" s="27" t="str">
        <f t="shared" ca="1" si="546"/>
        <v>-</v>
      </c>
      <c r="CA270" s="27">
        <f t="shared" ca="1" si="546"/>
        <v>2</v>
      </c>
      <c r="CB270" s="27" t="str">
        <f t="shared" ca="1" si="546"/>
        <v>-</v>
      </c>
      <c r="CC270" s="27" t="str">
        <f t="shared" ca="1" si="546"/>
        <v>-</v>
      </c>
      <c r="CD270" s="27" t="str">
        <f t="shared" ca="1" si="546"/>
        <v>-</v>
      </c>
      <c r="CE270" s="27" t="str">
        <f t="shared" ca="1" si="546"/>
        <v>-</v>
      </c>
      <c r="CF270" s="27" t="str">
        <f t="shared" ca="1" si="546"/>
        <v>-</v>
      </c>
      <c r="CG270" s="27" t="str">
        <f t="shared" ca="1" si="546"/>
        <v>-</v>
      </c>
      <c r="CH270" s="27">
        <f t="shared" ca="1" si="547"/>
        <v>0</v>
      </c>
      <c r="CI270" s="27" t="str">
        <f t="shared" ca="1" si="547"/>
        <v>-</v>
      </c>
      <c r="CJ270" s="27">
        <f t="shared" ca="1" si="547"/>
        <v>1</v>
      </c>
      <c r="CK270" s="27">
        <f t="shared" ca="1" si="547"/>
        <v>0</v>
      </c>
      <c r="CL270" s="27">
        <f t="shared" ca="1" si="547"/>
        <v>1</v>
      </c>
      <c r="CM270" s="27">
        <f t="shared" ca="1" si="547"/>
        <v>1</v>
      </c>
      <c r="CN270" s="27">
        <f t="shared" ca="1" si="547"/>
        <v>1</v>
      </c>
      <c r="CO270" s="27">
        <f t="shared" ca="1" si="547"/>
        <v>0</v>
      </c>
      <c r="CP270" s="27">
        <f t="shared" ca="1" si="547"/>
        <v>0</v>
      </c>
      <c r="CQ270" s="27">
        <f t="shared" ca="1" si="547"/>
        <v>0</v>
      </c>
      <c r="CR270" s="27">
        <f t="shared" ca="1" si="548"/>
        <v>-0.04</v>
      </c>
      <c r="CS270" s="27">
        <f t="shared" ca="1" si="548"/>
        <v>0.96</v>
      </c>
      <c r="CT270" s="27">
        <f t="shared" ca="1" si="548"/>
        <v>1.8</v>
      </c>
      <c r="CU270" s="27">
        <f t="shared" ca="1" si="548"/>
        <v>0.64</v>
      </c>
      <c r="CV270" s="27">
        <f t="shared" ca="1" si="548"/>
        <v>0.21</v>
      </c>
      <c r="CW270" s="27">
        <f t="shared" ca="1" si="548"/>
        <v>0.19</v>
      </c>
      <c r="CX270" s="27">
        <f t="shared" ca="1" si="548"/>
        <v>0</v>
      </c>
      <c r="CY270" s="27">
        <f t="shared" ca="1" si="548"/>
        <v>1</v>
      </c>
      <c r="CZ270" s="50">
        <f t="shared" ca="1" si="530"/>
        <v>0</v>
      </c>
      <c r="DA270" s="27">
        <f t="shared" ca="1" si="548"/>
        <v>0</v>
      </c>
      <c r="DB270" s="50">
        <f t="shared" ca="1" si="531"/>
        <v>0</v>
      </c>
      <c r="DC270" s="50">
        <f t="shared" ca="1" si="531"/>
        <v>0</v>
      </c>
      <c r="DD270" s="50">
        <f t="shared" ca="1" si="531"/>
        <v>0</v>
      </c>
      <c r="DE270" s="50">
        <f t="shared" ca="1" si="531"/>
        <v>0</v>
      </c>
      <c r="DF270" s="50">
        <f t="shared" ca="1" si="531"/>
        <v>0</v>
      </c>
      <c r="DG270" s="27" t="str">
        <f t="shared" ca="1" si="549"/>
        <v>-</v>
      </c>
      <c r="DH270" s="27" t="str">
        <f t="shared" ca="1" si="549"/>
        <v>-</v>
      </c>
      <c r="DI270" s="27" t="str">
        <f t="shared" ca="1" si="549"/>
        <v>-</v>
      </c>
      <c r="DJ270" s="27" t="str">
        <f t="shared" ca="1" si="549"/>
        <v>-</v>
      </c>
      <c r="DK270" s="27" t="str">
        <f t="shared" ca="1" si="549"/>
        <v>-</v>
      </c>
      <c r="DL270" s="27" t="str">
        <f t="shared" ca="1" si="549"/>
        <v>-</v>
      </c>
      <c r="DM270" s="27" t="b">
        <f t="shared" ca="1" si="549"/>
        <v>0</v>
      </c>
      <c r="DN270" s="27" t="b">
        <f t="shared" ca="1" si="549"/>
        <v>1</v>
      </c>
      <c r="DO270" s="27" t="b">
        <f t="shared" ca="1" si="549"/>
        <v>0</v>
      </c>
      <c r="DP270" s="27">
        <f t="shared" ca="1" si="533"/>
        <v>1</v>
      </c>
      <c r="DQ270" s="50" t="str">
        <f t="shared" ca="1" si="534"/>
        <v>-</v>
      </c>
      <c r="DR270" s="50" t="b">
        <f t="shared" ca="1" si="534"/>
        <v>1</v>
      </c>
      <c r="DS270" s="50" t="str">
        <f t="shared" ca="1" si="534"/>
        <v>-</v>
      </c>
      <c r="DT270" s="50" t="str">
        <f t="shared" ca="1" si="534"/>
        <v>-</v>
      </c>
      <c r="DU270" s="27" t="str">
        <f t="shared" ca="1" si="535"/>
        <v>-</v>
      </c>
      <c r="DV270" s="27" t="b">
        <f t="shared" ca="1" si="535"/>
        <v>1</v>
      </c>
      <c r="DW270" s="27" t="str">
        <f t="shared" ca="1" si="535"/>
        <v>-</v>
      </c>
      <c r="DX270" s="27">
        <f t="shared" ca="1" si="535"/>
        <v>0</v>
      </c>
      <c r="DY270" s="50">
        <f t="shared" ca="1" si="536"/>
        <v>1</v>
      </c>
      <c r="DZ270" s="50">
        <f t="shared" ca="1" si="536"/>
        <v>0.5</v>
      </c>
      <c r="EA270" s="27">
        <f t="shared" ca="1" si="537"/>
        <v>500</v>
      </c>
      <c r="EB270" s="27">
        <f t="shared" ca="1" si="537"/>
        <v>500</v>
      </c>
      <c r="EC270" s="27">
        <f t="shared" ca="1" si="537"/>
        <v>1</v>
      </c>
      <c r="ED270" s="27">
        <f t="shared" ca="1" si="537"/>
        <v>0</v>
      </c>
      <c r="EE270" s="27">
        <f t="shared" ca="1" si="537"/>
        <v>1</v>
      </c>
      <c r="EF270" s="27">
        <f t="shared" ca="1" si="537"/>
        <v>1</v>
      </c>
      <c r="EG270" s="27">
        <f t="shared" ca="1" si="537"/>
        <v>0</v>
      </c>
      <c r="EH270" s="27" t="str">
        <f t="shared" ca="1" si="537"/>
        <v>-</v>
      </c>
      <c r="EI270" s="27" t="str">
        <f t="shared" ca="1" si="537"/>
        <v>-</v>
      </c>
      <c r="EJ270" s="27" t="str">
        <f t="shared" ca="1" si="537"/>
        <v>-</v>
      </c>
      <c r="EK270" s="27" t="str">
        <f t="shared" ca="1" si="538"/>
        <v>-</v>
      </c>
      <c r="EL270" s="27">
        <f t="shared" ca="1" si="538"/>
        <v>1</v>
      </c>
      <c r="EM270" s="27">
        <f t="shared" ca="1" si="538"/>
        <v>1</v>
      </c>
      <c r="EN270" s="27">
        <f t="shared" ca="1" si="538"/>
        <v>1</v>
      </c>
      <c r="EO270" s="27">
        <f t="shared" ca="1" si="538"/>
        <v>0</v>
      </c>
      <c r="EP270" s="27" t="str">
        <f t="shared" ca="1" si="538"/>
        <v>-</v>
      </c>
      <c r="EQ270" s="27" t="str">
        <f t="shared" ca="1" si="538"/>
        <v>-</v>
      </c>
      <c r="ER270" s="27">
        <f t="shared" ca="1" si="538"/>
        <v>0</v>
      </c>
      <c r="ES270" s="27">
        <f t="shared" ca="1" si="538"/>
        <v>0</v>
      </c>
      <c r="ET270" s="34">
        <v>0</v>
      </c>
    </row>
    <row r="271" spans="1:150" outlineLevel="3">
      <c r="A271" s="31">
        <f t="shared" si="510"/>
        <v>266</v>
      </c>
      <c r="B271" s="37">
        <f t="shared" ca="1" si="539"/>
        <v>73</v>
      </c>
      <c r="C271" s="216">
        <f ca="1">4210+IF(AND(C$263&gt;=1,$CF271=TRUE),2,0)+IF(AND(C$263&gt;=2,$CA271&gt;2),4,0)+IF(AND(C$263=3,$DP271=2),1,0)</f>
        <v>4210</v>
      </c>
      <c r="D271" t="b">
        <f t="shared" ca="1" si="511"/>
        <v>1</v>
      </c>
      <c r="E271" t="b">
        <f t="shared" ca="1" si="511"/>
        <v>0</v>
      </c>
      <c r="F271" t="b">
        <f t="shared" ca="1" si="511"/>
        <v>1</v>
      </c>
      <c r="H271" s="47" t="str">
        <f ca="1">"Exp421 "&amp;IF($CA271&lt;3,"M-M","Mat")&amp;IF($CF271=TRUE,"&amp;BBT","")&amp;IF($DX271&lt;&gt;0,"-mate EL","")&amp;IF($DM271," Aut","")&amp;IF($DN271," Win","")&amp;IF($DO271," Spr","")&amp;" Scan "&amp;$DP271&amp;" (F"&amp;3+IFERROR(1*$AP271,0)&amp;3+IFERROR(1*$AS271,0)&amp;"N"&amp;$AX271&amp;$AY271&amp;")"</f>
        <v>Exp421 M-M Win Scan 0 (F33N33)</v>
      </c>
      <c r="I271" s="13" t="str">
        <f ca="1">IF(MATCH(H271,H$5:H271,0)=(COUNTA(H$5:H271)),"-","Dup")</f>
        <v>-</v>
      </c>
      <c r="J271" s="27" t="str">
        <f t="shared" ca="1" si="512"/>
        <v>-</v>
      </c>
      <c r="K271" s="27" t="str">
        <f t="shared" ca="1" si="512"/>
        <v>-</v>
      </c>
      <c r="L271" s="50" t="b">
        <f t="shared" ca="1" si="519"/>
        <v>1</v>
      </c>
      <c r="M271" s="50" t="b">
        <f t="shared" ca="1" si="519"/>
        <v>0</v>
      </c>
      <c r="N271" s="50" t="b">
        <f t="shared" ca="1" si="519"/>
        <v>0</v>
      </c>
      <c r="O271" s="50" t="b">
        <f t="shared" ca="1" si="519"/>
        <v>0</v>
      </c>
      <c r="P271" s="50" t="b">
        <f t="shared" ca="1" si="519"/>
        <v>0</v>
      </c>
      <c r="Q271" s="50">
        <f t="shared" ca="1" si="519"/>
        <v>0</v>
      </c>
      <c r="R271" s="50">
        <f t="shared" ca="1" si="519"/>
        <v>0</v>
      </c>
      <c r="S271" s="27" t="str">
        <f t="shared" ca="1" si="540"/>
        <v>-</v>
      </c>
      <c r="T271" s="27" t="str">
        <f t="shared" ca="1" si="540"/>
        <v>-</v>
      </c>
      <c r="U271" s="27" t="str">
        <f t="shared" ca="1" si="541"/>
        <v>-</v>
      </c>
      <c r="V271" s="27">
        <f t="shared" ca="1" si="540"/>
        <v>1</v>
      </c>
      <c r="W271" s="27">
        <f t="shared" ca="1" si="541"/>
        <v>1</v>
      </c>
      <c r="X271" s="27" t="str">
        <f t="shared" ca="1" si="541"/>
        <v>-</v>
      </c>
      <c r="Y271" s="27" t="str">
        <f t="shared" ca="1" si="541"/>
        <v>-</v>
      </c>
      <c r="Z271" s="27" t="str">
        <f t="shared" ca="1" si="541"/>
        <v>-</v>
      </c>
      <c r="AA271" s="27" t="str">
        <f t="shared" ca="1" si="541"/>
        <v>-</v>
      </c>
      <c r="AB271" s="27" t="str">
        <f t="shared" ca="1" si="541"/>
        <v>-</v>
      </c>
      <c r="AC271" s="27">
        <f t="shared" ca="1" si="541"/>
        <v>1</v>
      </c>
      <c r="AD271" s="27" t="str">
        <f t="shared" ca="1" si="541"/>
        <v>-</v>
      </c>
      <c r="AE271" s="27" t="str">
        <f t="shared" ca="1" si="541"/>
        <v>-</v>
      </c>
      <c r="AF271" s="27" t="str">
        <f t="shared" ca="1" si="541"/>
        <v>-</v>
      </c>
      <c r="AG271" s="27" t="str">
        <f t="shared" ca="1" si="541"/>
        <v>-</v>
      </c>
      <c r="AH271" s="27" t="str">
        <f t="shared" ca="1" si="541"/>
        <v>-</v>
      </c>
      <c r="AI271" s="27" t="str">
        <f t="shared" ca="1" si="541"/>
        <v>-</v>
      </c>
      <c r="AJ271" s="27" t="str">
        <f t="shared" ca="1" si="542"/>
        <v>-</v>
      </c>
      <c r="AK271" s="27" t="str">
        <f t="shared" ca="1" si="542"/>
        <v>-</v>
      </c>
      <c r="AL271" s="27" t="str">
        <f t="shared" ca="1" si="542"/>
        <v>-</v>
      </c>
      <c r="AM271" s="27" t="str">
        <f t="shared" ca="1" si="542"/>
        <v>-</v>
      </c>
      <c r="AN271" s="27" t="str">
        <f t="shared" ca="1" si="542"/>
        <v>-</v>
      </c>
      <c r="AO271" s="27" t="str">
        <f t="shared" ca="1" si="542"/>
        <v>-</v>
      </c>
      <c r="AP271" s="50" t="str">
        <f t="shared" ca="1" si="523"/>
        <v>-</v>
      </c>
      <c r="AQ271" s="50" t="str">
        <f t="shared" ca="1" si="523"/>
        <v>-</v>
      </c>
      <c r="AR271" s="50" t="str">
        <f t="shared" ca="1" si="523"/>
        <v>-</v>
      </c>
      <c r="AS271" s="50" t="str">
        <f t="shared" ca="1" si="523"/>
        <v>-</v>
      </c>
      <c r="AT271" s="27" t="str">
        <f t="shared" ca="1" si="514"/>
        <v>-</v>
      </c>
      <c r="AU271" s="27" t="str">
        <f t="shared" ca="1" si="514"/>
        <v>-</v>
      </c>
      <c r="AV271" s="27" t="str">
        <f t="shared" ca="1" si="514"/>
        <v>-</v>
      </c>
      <c r="AW271" s="27" t="str">
        <f t="shared" ca="1" si="514"/>
        <v>-</v>
      </c>
      <c r="AX271" s="50">
        <f t="shared" ca="1" si="524"/>
        <v>3</v>
      </c>
      <c r="AY271" s="50">
        <f t="shared" ca="1" si="524"/>
        <v>3</v>
      </c>
      <c r="AZ271" s="50">
        <f t="shared" ca="1" si="524"/>
        <v>0</v>
      </c>
      <c r="BA271" s="50">
        <f t="shared" ca="1" si="524"/>
        <v>1</v>
      </c>
      <c r="BB271" s="50">
        <f t="shared" ca="1" si="524"/>
        <v>-1</v>
      </c>
      <c r="BC271" s="27" t="str">
        <f t="shared" ca="1" si="515"/>
        <v>-</v>
      </c>
      <c r="BD271" s="27" t="str">
        <f t="shared" ca="1" si="515"/>
        <v>-</v>
      </c>
      <c r="BE271" s="27" t="str">
        <f t="shared" ca="1" si="515"/>
        <v>-</v>
      </c>
      <c r="BF271" s="27" t="str">
        <f t="shared" ca="1" si="515"/>
        <v>-</v>
      </c>
      <c r="BG271" s="27" t="str">
        <f t="shared" ca="1" si="515"/>
        <v>-</v>
      </c>
      <c r="BH271" s="27">
        <f t="shared" ca="1" si="516"/>
        <v>0.1</v>
      </c>
      <c r="BI271" s="27">
        <f t="shared" ca="1" si="516"/>
        <v>0.5</v>
      </c>
      <c r="BJ271" s="27">
        <f t="shared" ca="1" si="516"/>
        <v>-0.4</v>
      </c>
      <c r="BK271" s="27">
        <f t="shared" ca="1" si="516"/>
        <v>1</v>
      </c>
      <c r="BL271" s="27" t="str">
        <f t="shared" ca="1" si="544"/>
        <v>-</v>
      </c>
      <c r="BM271" s="27" t="str">
        <f t="shared" ca="1" si="544"/>
        <v>-</v>
      </c>
      <c r="BN271" s="27">
        <f t="shared" ca="1" si="545"/>
        <v>0</v>
      </c>
      <c r="BO271" s="27">
        <f t="shared" ca="1" si="545"/>
        <v>0</v>
      </c>
      <c r="BP271" s="27">
        <f t="shared" ca="1" si="545"/>
        <v>0</v>
      </c>
      <c r="BQ271" s="27">
        <f t="shared" ca="1" si="545"/>
        <v>0</v>
      </c>
      <c r="BR271" s="27" t="str">
        <f t="shared" ca="1" si="545"/>
        <v>-</v>
      </c>
      <c r="BS271" s="27" t="str">
        <f t="shared" ca="1" si="545"/>
        <v>-</v>
      </c>
      <c r="BT271" s="27" t="str">
        <f t="shared" ca="1" si="545"/>
        <v>-</v>
      </c>
      <c r="BU271" s="27" t="str">
        <f t="shared" ca="1" si="545"/>
        <v>-</v>
      </c>
      <c r="BV271" s="27" t="str">
        <f t="shared" ca="1" si="546"/>
        <v>-</v>
      </c>
      <c r="BW271" s="27" t="str">
        <f t="shared" ca="1" si="546"/>
        <v>-</v>
      </c>
      <c r="BX271" s="27" t="str">
        <f t="shared" ca="1" si="546"/>
        <v>-</v>
      </c>
      <c r="BY271" s="27" t="str">
        <f t="shared" ca="1" si="546"/>
        <v>-</v>
      </c>
      <c r="BZ271" s="27" t="str">
        <f t="shared" ca="1" si="546"/>
        <v>-</v>
      </c>
      <c r="CA271" s="27">
        <f t="shared" ca="1" si="546"/>
        <v>2</v>
      </c>
      <c r="CB271" s="27" t="str">
        <f t="shared" ca="1" si="546"/>
        <v>-</v>
      </c>
      <c r="CC271" s="27" t="str">
        <f t="shared" ca="1" si="546"/>
        <v>-</v>
      </c>
      <c r="CD271" s="27" t="str">
        <f t="shared" ca="1" si="546"/>
        <v>-</v>
      </c>
      <c r="CE271" s="27" t="str">
        <f t="shared" ca="1" si="546"/>
        <v>-</v>
      </c>
      <c r="CF271" s="27" t="str">
        <f t="shared" ca="1" si="546"/>
        <v>-</v>
      </c>
      <c r="CG271" s="27" t="str">
        <f t="shared" ca="1" si="546"/>
        <v>-</v>
      </c>
      <c r="CH271" s="27">
        <f t="shared" ca="1" si="547"/>
        <v>0</v>
      </c>
      <c r="CI271" s="27" t="str">
        <f t="shared" ca="1" si="547"/>
        <v>-</v>
      </c>
      <c r="CJ271" s="27">
        <f t="shared" ca="1" si="547"/>
        <v>1</v>
      </c>
      <c r="CK271" s="27">
        <f t="shared" ca="1" si="547"/>
        <v>0</v>
      </c>
      <c r="CL271" s="27">
        <f t="shared" ca="1" si="547"/>
        <v>1</v>
      </c>
      <c r="CM271" s="27">
        <f t="shared" ca="1" si="547"/>
        <v>1</v>
      </c>
      <c r="CN271" s="27">
        <f t="shared" ca="1" si="547"/>
        <v>1</v>
      </c>
      <c r="CO271" s="27">
        <f t="shared" ca="1" si="547"/>
        <v>0</v>
      </c>
      <c r="CP271" s="27">
        <f t="shared" ca="1" si="547"/>
        <v>0</v>
      </c>
      <c r="CQ271" s="27">
        <f t="shared" ca="1" si="547"/>
        <v>0</v>
      </c>
      <c r="CR271" s="27">
        <f t="shared" ca="1" si="548"/>
        <v>-0.04</v>
      </c>
      <c r="CS271" s="27">
        <f t="shared" ca="1" si="548"/>
        <v>0.96</v>
      </c>
      <c r="CT271" s="27">
        <f t="shared" ca="1" si="548"/>
        <v>1.8</v>
      </c>
      <c r="CU271" s="27">
        <f t="shared" ca="1" si="548"/>
        <v>0.64</v>
      </c>
      <c r="CV271" s="27">
        <f t="shared" ca="1" si="548"/>
        <v>0.21</v>
      </c>
      <c r="CW271" s="27">
        <f t="shared" ca="1" si="548"/>
        <v>0.19</v>
      </c>
      <c r="CX271" s="27">
        <f t="shared" ca="1" si="548"/>
        <v>0</v>
      </c>
      <c r="CY271" s="27">
        <f t="shared" ca="1" si="548"/>
        <v>1</v>
      </c>
      <c r="CZ271" s="50">
        <f t="shared" ca="1" si="530"/>
        <v>0</v>
      </c>
      <c r="DA271" s="27">
        <f t="shared" ca="1" si="548"/>
        <v>0</v>
      </c>
      <c r="DB271" s="50">
        <f t="shared" ca="1" si="531"/>
        <v>0</v>
      </c>
      <c r="DC271" s="50">
        <f t="shared" ca="1" si="531"/>
        <v>0</v>
      </c>
      <c r="DD271" s="50">
        <f t="shared" ca="1" si="531"/>
        <v>0</v>
      </c>
      <c r="DE271" s="50">
        <f t="shared" ca="1" si="531"/>
        <v>0</v>
      </c>
      <c r="DF271" s="50">
        <f t="shared" ca="1" si="531"/>
        <v>0</v>
      </c>
      <c r="DG271" s="27" t="str">
        <f t="shared" ca="1" si="549"/>
        <v>-</v>
      </c>
      <c r="DH271" s="27" t="str">
        <f t="shared" ca="1" si="549"/>
        <v>-</v>
      </c>
      <c r="DI271" s="27" t="str">
        <f t="shared" ca="1" si="549"/>
        <v>-</v>
      </c>
      <c r="DJ271" s="27" t="str">
        <f t="shared" ca="1" si="549"/>
        <v>-</v>
      </c>
      <c r="DK271" s="27" t="str">
        <f t="shared" ca="1" si="549"/>
        <v>-</v>
      </c>
      <c r="DL271" s="27" t="str">
        <f t="shared" ca="1" si="549"/>
        <v>-</v>
      </c>
      <c r="DM271" s="27" t="b">
        <f t="shared" ca="1" si="549"/>
        <v>0</v>
      </c>
      <c r="DN271" s="27" t="b">
        <f t="shared" ca="1" si="549"/>
        <v>1</v>
      </c>
      <c r="DO271" s="27" t="b">
        <f t="shared" ca="1" si="549"/>
        <v>0</v>
      </c>
      <c r="DP271" s="27">
        <f t="shared" ca="1" si="533"/>
        <v>0</v>
      </c>
      <c r="DQ271" s="50" t="str">
        <f t="shared" ca="1" si="534"/>
        <v>-</v>
      </c>
      <c r="DR271" s="50" t="b">
        <f t="shared" ca="1" si="534"/>
        <v>1</v>
      </c>
      <c r="DS271" s="50" t="str">
        <f t="shared" ca="1" si="534"/>
        <v>-</v>
      </c>
      <c r="DT271" s="50" t="str">
        <f t="shared" ca="1" si="534"/>
        <v>-</v>
      </c>
      <c r="DU271" s="27" t="str">
        <f t="shared" ca="1" si="535"/>
        <v>-</v>
      </c>
      <c r="DV271" s="27" t="b">
        <f t="shared" ca="1" si="535"/>
        <v>1</v>
      </c>
      <c r="DW271" s="27" t="str">
        <f t="shared" ca="1" si="535"/>
        <v>-</v>
      </c>
      <c r="DX271" s="27">
        <f t="shared" ca="1" si="535"/>
        <v>0</v>
      </c>
      <c r="DY271" s="50">
        <f t="shared" ca="1" si="536"/>
        <v>1</v>
      </c>
      <c r="DZ271" s="50">
        <f t="shared" ca="1" si="536"/>
        <v>0.5</v>
      </c>
      <c r="EA271" s="27">
        <f t="shared" ca="1" si="537"/>
        <v>500</v>
      </c>
      <c r="EB271" s="27">
        <f t="shared" ca="1" si="537"/>
        <v>500</v>
      </c>
      <c r="EC271" s="27">
        <f t="shared" ca="1" si="537"/>
        <v>1</v>
      </c>
      <c r="ED271" s="27">
        <f t="shared" ca="1" si="537"/>
        <v>0</v>
      </c>
      <c r="EE271" s="27">
        <f t="shared" ca="1" si="537"/>
        <v>1</v>
      </c>
      <c r="EF271" s="27">
        <f t="shared" ca="1" si="537"/>
        <v>1</v>
      </c>
      <c r="EG271" s="27">
        <f t="shared" ca="1" si="537"/>
        <v>0</v>
      </c>
      <c r="EH271" s="27" t="str">
        <f t="shared" ca="1" si="537"/>
        <v>-</v>
      </c>
      <c r="EI271" s="27" t="str">
        <f t="shared" ca="1" si="537"/>
        <v>-</v>
      </c>
      <c r="EJ271" s="27" t="str">
        <f t="shared" ca="1" si="537"/>
        <v>-</v>
      </c>
      <c r="EK271" s="27" t="str">
        <f t="shared" ca="1" si="538"/>
        <v>-</v>
      </c>
      <c r="EL271" s="27">
        <f t="shared" ca="1" si="538"/>
        <v>1</v>
      </c>
      <c r="EM271" s="27">
        <f t="shared" ca="1" si="538"/>
        <v>1</v>
      </c>
      <c r="EN271" s="27">
        <f t="shared" ca="1" si="538"/>
        <v>1</v>
      </c>
      <c r="EO271" s="27">
        <f t="shared" ca="1" si="538"/>
        <v>0</v>
      </c>
      <c r="EP271" s="27" t="str">
        <f t="shared" ca="1" si="538"/>
        <v>-</v>
      </c>
      <c r="EQ271" s="27" t="str">
        <f t="shared" ca="1" si="538"/>
        <v>-</v>
      </c>
      <c r="ER271" s="27">
        <f t="shared" ca="1" si="538"/>
        <v>0</v>
      </c>
      <c r="ES271" s="27">
        <f t="shared" ca="1" si="538"/>
        <v>0</v>
      </c>
      <c r="ET271" s="34">
        <v>0</v>
      </c>
    </row>
    <row r="272" spans="1:150" outlineLevel="3">
      <c r="A272" s="31">
        <f t="shared" si="510"/>
        <v>267</v>
      </c>
      <c r="B272" s="37">
        <f t="shared" ca="1" si="539"/>
        <v>74</v>
      </c>
      <c r="C272" s="216">
        <f ca="1">4210+IF(AND(C$263&gt;=1,$CF272=TRUE),2,0)+IF(AND(C$263&gt;=2,$CA272&gt;2),4,0)+IF(AND(C$263=3,$DP272=2),1,0)</f>
        <v>4210</v>
      </c>
      <c r="D272" t="b">
        <f t="shared" ca="1" si="511"/>
        <v>0</v>
      </c>
      <c r="E272" t="b">
        <f t="shared" ca="1" si="511"/>
        <v>0</v>
      </c>
      <c r="F272" t="b">
        <f t="shared" ca="1" si="511"/>
        <v>0</v>
      </c>
      <c r="H272" s="47" t="str">
        <f ca="1">"Exp421 "&amp;IF($CA272&lt;3,"M-M","Mat")&amp;IF($CF272=TRUE,"&amp;BBT","")&amp;IF($DX272&lt;&gt;0,"-mate EL","")&amp;IF($DM272," Aut","")&amp;IF($DN272," Win","")&amp;IF($DO272," Spr","")&amp;" Scan "&amp;$DP272&amp;" (F"&amp;3+IFERROR(1*$AP272,0)&amp;3+IFERROR(1*$AS272,0)&amp;"N"&amp;$AX272&amp;$AY272&amp;")"</f>
        <v>Exp421 M-M Spr Scan 3 (F33N33)</v>
      </c>
      <c r="I272" s="13" t="str">
        <f ca="1">IF(MATCH(H272,H$5:H272,0)=(COUNTA(H$5:H272)),"-","Dup")</f>
        <v>-</v>
      </c>
      <c r="J272" s="27" t="str">
        <f t="shared" ca="1" si="512"/>
        <v>-</v>
      </c>
      <c r="K272" s="27" t="str">
        <f t="shared" ca="1" si="512"/>
        <v>-</v>
      </c>
      <c r="L272" s="50" t="b">
        <f t="shared" ca="1" si="519"/>
        <v>1</v>
      </c>
      <c r="M272" s="50" t="b">
        <f t="shared" ca="1" si="519"/>
        <v>0</v>
      </c>
      <c r="N272" s="50" t="b">
        <f t="shared" ca="1" si="519"/>
        <v>0</v>
      </c>
      <c r="O272" s="50" t="b">
        <f t="shared" ca="1" si="519"/>
        <v>0</v>
      </c>
      <c r="P272" s="50" t="b">
        <f t="shared" ca="1" si="519"/>
        <v>0</v>
      </c>
      <c r="Q272" s="50">
        <f t="shared" ca="1" si="519"/>
        <v>0</v>
      </c>
      <c r="R272" s="50">
        <f t="shared" ca="1" si="519"/>
        <v>0</v>
      </c>
      <c r="S272" s="27" t="str">
        <f t="shared" ca="1" si="540"/>
        <v>-</v>
      </c>
      <c r="T272" s="27" t="str">
        <f t="shared" ca="1" si="540"/>
        <v>-</v>
      </c>
      <c r="U272" s="27" t="str">
        <f t="shared" ca="1" si="541"/>
        <v>-</v>
      </c>
      <c r="V272" s="27">
        <f t="shared" ca="1" si="540"/>
        <v>1</v>
      </c>
      <c r="W272" s="27">
        <f t="shared" ca="1" si="541"/>
        <v>1</v>
      </c>
      <c r="X272" s="27" t="str">
        <f t="shared" ca="1" si="541"/>
        <v>-</v>
      </c>
      <c r="Y272" s="27" t="str">
        <f t="shared" ca="1" si="541"/>
        <v>-</v>
      </c>
      <c r="Z272" s="27" t="str">
        <f t="shared" ca="1" si="541"/>
        <v>-</v>
      </c>
      <c r="AA272" s="27" t="str">
        <f t="shared" ca="1" si="541"/>
        <v>-</v>
      </c>
      <c r="AB272" s="27" t="str">
        <f t="shared" ca="1" si="541"/>
        <v>-</v>
      </c>
      <c r="AC272" s="27">
        <f t="shared" ca="1" si="541"/>
        <v>1</v>
      </c>
      <c r="AD272" s="27" t="str">
        <f t="shared" ca="1" si="541"/>
        <v>-</v>
      </c>
      <c r="AE272" s="27" t="str">
        <f t="shared" ca="1" si="541"/>
        <v>-</v>
      </c>
      <c r="AF272" s="27" t="str">
        <f t="shared" ca="1" si="541"/>
        <v>-</v>
      </c>
      <c r="AG272" s="27" t="str">
        <f t="shared" ca="1" si="541"/>
        <v>-</v>
      </c>
      <c r="AH272" s="27" t="str">
        <f t="shared" ca="1" si="541"/>
        <v>-</v>
      </c>
      <c r="AI272" s="27" t="str">
        <f t="shared" ca="1" si="541"/>
        <v>-</v>
      </c>
      <c r="AJ272" s="27" t="str">
        <f t="shared" ca="1" si="542"/>
        <v>-</v>
      </c>
      <c r="AK272" s="27" t="str">
        <f t="shared" ca="1" si="542"/>
        <v>-</v>
      </c>
      <c r="AL272" s="27" t="str">
        <f t="shared" ca="1" si="542"/>
        <v>-</v>
      </c>
      <c r="AM272" s="27" t="str">
        <f t="shared" ca="1" si="542"/>
        <v>-</v>
      </c>
      <c r="AN272" s="27" t="str">
        <f t="shared" ca="1" si="542"/>
        <v>-</v>
      </c>
      <c r="AO272" s="27" t="str">
        <f t="shared" ca="1" si="542"/>
        <v>-</v>
      </c>
      <c r="AP272" s="50" t="str">
        <f t="shared" ca="1" si="523"/>
        <v>-</v>
      </c>
      <c r="AQ272" s="50" t="str">
        <f t="shared" ca="1" si="523"/>
        <v>-</v>
      </c>
      <c r="AR272" s="50" t="str">
        <f t="shared" ca="1" si="523"/>
        <v>-</v>
      </c>
      <c r="AS272" s="50" t="str">
        <f t="shared" ca="1" si="523"/>
        <v>-</v>
      </c>
      <c r="AT272" s="27" t="str">
        <f t="shared" ca="1" si="514"/>
        <v>-</v>
      </c>
      <c r="AU272" s="27" t="str">
        <f t="shared" ca="1" si="514"/>
        <v>-</v>
      </c>
      <c r="AV272" s="27" t="str">
        <f t="shared" ca="1" si="514"/>
        <v>-</v>
      </c>
      <c r="AW272" s="27" t="str">
        <f t="shared" ca="1" si="514"/>
        <v>-</v>
      </c>
      <c r="AX272" s="50">
        <f t="shared" ca="1" si="524"/>
        <v>3</v>
      </c>
      <c r="AY272" s="50">
        <f t="shared" ca="1" si="524"/>
        <v>3</v>
      </c>
      <c r="AZ272" s="50">
        <f t="shared" ca="1" si="524"/>
        <v>0</v>
      </c>
      <c r="BA272" s="50">
        <f t="shared" ca="1" si="524"/>
        <v>1</v>
      </c>
      <c r="BB272" s="50">
        <f t="shared" ca="1" si="524"/>
        <v>-1</v>
      </c>
      <c r="BC272" s="27" t="str">
        <f t="shared" ca="1" si="515"/>
        <v>-</v>
      </c>
      <c r="BD272" s="27" t="str">
        <f t="shared" ca="1" si="515"/>
        <v>-</v>
      </c>
      <c r="BE272" s="27" t="str">
        <f t="shared" ca="1" si="515"/>
        <v>-</v>
      </c>
      <c r="BF272" s="27" t="str">
        <f t="shared" ca="1" si="515"/>
        <v>-</v>
      </c>
      <c r="BG272" s="27" t="str">
        <f t="shared" ca="1" si="515"/>
        <v>-</v>
      </c>
      <c r="BH272" s="27">
        <f t="shared" ca="1" si="516"/>
        <v>0.3</v>
      </c>
      <c r="BI272" s="27">
        <f t="shared" ca="1" si="516"/>
        <v>0.7</v>
      </c>
      <c r="BJ272" s="27">
        <f t="shared" ca="1" si="516"/>
        <v>-0.2</v>
      </c>
      <c r="BK272" s="27">
        <f t="shared" ca="1" si="516"/>
        <v>1.4</v>
      </c>
      <c r="BL272" s="27" t="str">
        <f ca="1">OFFSET(BL$5,$B272,0)</f>
        <v>-</v>
      </c>
      <c r="BM272" s="27" t="str">
        <f ca="1">OFFSET(BM$5,$B272,0)</f>
        <v>-</v>
      </c>
      <c r="BN272" s="27">
        <f t="shared" ref="BN272:DO272" ca="1" si="550">OFFSET(BN$5,$B272,0)</f>
        <v>0</v>
      </c>
      <c r="BO272" s="27">
        <f t="shared" ca="1" si="550"/>
        <v>0</v>
      </c>
      <c r="BP272" s="27">
        <f t="shared" ca="1" si="550"/>
        <v>0</v>
      </c>
      <c r="BQ272" s="27">
        <f t="shared" ca="1" si="550"/>
        <v>0</v>
      </c>
      <c r="BR272" s="27" t="str">
        <f t="shared" ca="1" si="550"/>
        <v>-</v>
      </c>
      <c r="BS272" s="27" t="str">
        <f t="shared" ca="1" si="550"/>
        <v>-</v>
      </c>
      <c r="BT272" s="27" t="str">
        <f t="shared" ca="1" si="550"/>
        <v>-</v>
      </c>
      <c r="BU272" s="27" t="str">
        <f t="shared" ca="1" si="550"/>
        <v>-</v>
      </c>
      <c r="BV272" s="27" t="str">
        <f t="shared" ca="1" si="550"/>
        <v>-</v>
      </c>
      <c r="BW272" s="27" t="str">
        <f t="shared" ca="1" si="550"/>
        <v>-</v>
      </c>
      <c r="BX272" s="27" t="str">
        <f t="shared" ca="1" si="550"/>
        <v>-</v>
      </c>
      <c r="BY272" s="27" t="str">
        <f t="shared" ca="1" si="550"/>
        <v>-</v>
      </c>
      <c r="BZ272" s="27" t="str">
        <f t="shared" ca="1" si="550"/>
        <v>-</v>
      </c>
      <c r="CA272" s="27">
        <f t="shared" ca="1" si="550"/>
        <v>2</v>
      </c>
      <c r="CB272" s="27" t="str">
        <f t="shared" ca="1" si="550"/>
        <v>-</v>
      </c>
      <c r="CC272" s="27" t="str">
        <f t="shared" ca="1" si="550"/>
        <v>-</v>
      </c>
      <c r="CD272" s="27" t="str">
        <f t="shared" ca="1" si="550"/>
        <v>-</v>
      </c>
      <c r="CE272" s="27" t="str">
        <f t="shared" ca="1" si="550"/>
        <v>-</v>
      </c>
      <c r="CF272" s="27" t="str">
        <f t="shared" ca="1" si="550"/>
        <v>-</v>
      </c>
      <c r="CG272" s="27" t="str">
        <f t="shared" ca="1" si="550"/>
        <v>-</v>
      </c>
      <c r="CH272" s="27">
        <f t="shared" ca="1" si="550"/>
        <v>0</v>
      </c>
      <c r="CI272" s="27" t="str">
        <f t="shared" ca="1" si="550"/>
        <v>-</v>
      </c>
      <c r="CJ272" s="27">
        <f t="shared" ca="1" si="550"/>
        <v>1</v>
      </c>
      <c r="CK272" s="27">
        <f t="shared" ca="1" si="550"/>
        <v>0</v>
      </c>
      <c r="CL272" s="27">
        <f t="shared" ca="1" si="550"/>
        <v>1</v>
      </c>
      <c r="CM272" s="27">
        <f t="shared" ca="1" si="550"/>
        <v>1</v>
      </c>
      <c r="CN272" s="27">
        <f t="shared" ca="1" si="550"/>
        <v>1</v>
      </c>
      <c r="CO272" s="27">
        <f t="shared" ca="1" si="550"/>
        <v>0</v>
      </c>
      <c r="CP272" s="27">
        <f t="shared" ca="1" si="550"/>
        <v>0</v>
      </c>
      <c r="CQ272" s="27">
        <f t="shared" ca="1" si="550"/>
        <v>0</v>
      </c>
      <c r="CR272" s="27">
        <f t="shared" ca="1" si="550"/>
        <v>-0.04</v>
      </c>
      <c r="CS272" s="27">
        <f t="shared" ca="1" si="550"/>
        <v>0.96</v>
      </c>
      <c r="CT272" s="27">
        <f t="shared" ca="1" si="550"/>
        <v>1.8</v>
      </c>
      <c r="CU272" s="27">
        <f t="shared" ca="1" si="550"/>
        <v>0.64</v>
      </c>
      <c r="CV272" s="27">
        <f t="shared" ca="1" si="550"/>
        <v>0.21</v>
      </c>
      <c r="CW272" s="27">
        <f t="shared" ca="1" si="550"/>
        <v>0.19</v>
      </c>
      <c r="CX272" s="27">
        <f t="shared" ca="1" si="550"/>
        <v>0</v>
      </c>
      <c r="CY272" s="27">
        <f t="shared" ca="1" si="550"/>
        <v>1</v>
      </c>
      <c r="CZ272" s="50">
        <f t="shared" ca="1" si="530"/>
        <v>0</v>
      </c>
      <c r="DA272" s="27">
        <f t="shared" ca="1" si="550"/>
        <v>0</v>
      </c>
      <c r="DB272" s="50">
        <f t="shared" ca="1" si="531"/>
        <v>0</v>
      </c>
      <c r="DC272" s="50">
        <f t="shared" ca="1" si="531"/>
        <v>0</v>
      </c>
      <c r="DD272" s="50">
        <f t="shared" ca="1" si="531"/>
        <v>0</v>
      </c>
      <c r="DE272" s="50">
        <f t="shared" ca="1" si="531"/>
        <v>0</v>
      </c>
      <c r="DF272" s="50">
        <f t="shared" ca="1" si="531"/>
        <v>0</v>
      </c>
      <c r="DG272" s="27" t="str">
        <f t="shared" ca="1" si="550"/>
        <v>-</v>
      </c>
      <c r="DH272" s="27" t="str">
        <f t="shared" ca="1" si="550"/>
        <v>-</v>
      </c>
      <c r="DI272" s="27" t="str">
        <f t="shared" ca="1" si="550"/>
        <v>-</v>
      </c>
      <c r="DJ272" s="27" t="str">
        <f t="shared" ca="1" si="550"/>
        <v>-</v>
      </c>
      <c r="DK272" s="27" t="str">
        <f t="shared" ca="1" si="550"/>
        <v>-</v>
      </c>
      <c r="DL272" s="27" t="str">
        <f t="shared" ca="1" si="550"/>
        <v>-</v>
      </c>
      <c r="DM272" s="27" t="b">
        <f t="shared" ca="1" si="550"/>
        <v>0</v>
      </c>
      <c r="DN272" s="27" t="b">
        <f t="shared" ca="1" si="550"/>
        <v>0</v>
      </c>
      <c r="DO272" s="27" t="b">
        <f t="shared" ca="1" si="550"/>
        <v>1</v>
      </c>
      <c r="DP272" s="27">
        <f t="shared" ca="1" si="533"/>
        <v>3</v>
      </c>
      <c r="DQ272" s="50" t="str">
        <f t="shared" ca="1" si="534"/>
        <v>-</v>
      </c>
      <c r="DR272" s="50" t="b">
        <f t="shared" ca="1" si="534"/>
        <v>1</v>
      </c>
      <c r="DS272" s="50" t="str">
        <f t="shared" ca="1" si="534"/>
        <v>-</v>
      </c>
      <c r="DT272" s="50" t="str">
        <f t="shared" ca="1" si="534"/>
        <v>-</v>
      </c>
      <c r="DU272" s="27" t="str">
        <f t="shared" ca="1" si="535"/>
        <v>-</v>
      </c>
      <c r="DV272" s="27" t="b">
        <f t="shared" ca="1" si="535"/>
        <v>1</v>
      </c>
      <c r="DW272" s="27" t="str">
        <f t="shared" ca="1" si="535"/>
        <v>-</v>
      </c>
      <c r="DX272" s="27">
        <f t="shared" ca="1" si="535"/>
        <v>0</v>
      </c>
      <c r="DY272" s="50">
        <f t="shared" ca="1" si="536"/>
        <v>1</v>
      </c>
      <c r="DZ272" s="50">
        <f t="shared" ca="1" si="536"/>
        <v>0.5</v>
      </c>
      <c r="EA272" s="27">
        <f t="shared" ca="1" si="537"/>
        <v>500</v>
      </c>
      <c r="EB272" s="27">
        <f t="shared" ca="1" si="537"/>
        <v>500</v>
      </c>
      <c r="EC272" s="27">
        <f t="shared" ca="1" si="537"/>
        <v>1</v>
      </c>
      <c r="ED272" s="27">
        <f t="shared" ca="1" si="537"/>
        <v>0</v>
      </c>
      <c r="EE272" s="27">
        <f t="shared" ca="1" si="537"/>
        <v>1</v>
      </c>
      <c r="EF272" s="27">
        <f t="shared" ca="1" si="537"/>
        <v>1</v>
      </c>
      <c r="EG272" s="27">
        <f t="shared" ca="1" si="537"/>
        <v>0</v>
      </c>
      <c r="EH272" s="27" t="str">
        <f t="shared" ca="1" si="537"/>
        <v>-</v>
      </c>
      <c r="EI272" s="27" t="str">
        <f t="shared" ca="1" si="537"/>
        <v>-</v>
      </c>
      <c r="EJ272" s="27" t="str">
        <f t="shared" ca="1" si="537"/>
        <v>-</v>
      </c>
      <c r="EK272" s="27" t="str">
        <f t="shared" ca="1" si="538"/>
        <v>-</v>
      </c>
      <c r="EL272" s="27">
        <f t="shared" ca="1" si="538"/>
        <v>1</v>
      </c>
      <c r="EM272" s="27">
        <f t="shared" ca="1" si="538"/>
        <v>1</v>
      </c>
      <c r="EN272" s="27">
        <f t="shared" ca="1" si="538"/>
        <v>1</v>
      </c>
      <c r="EO272" s="27">
        <f t="shared" ca="1" si="538"/>
        <v>0</v>
      </c>
      <c r="EP272" s="27" t="str">
        <f t="shared" ca="1" si="538"/>
        <v>-</v>
      </c>
      <c r="EQ272" s="27" t="str">
        <f t="shared" ca="1" si="538"/>
        <v>-</v>
      </c>
      <c r="ER272" s="27">
        <f t="shared" ca="1" si="538"/>
        <v>0</v>
      </c>
      <c r="ES272" s="27">
        <f t="shared" ca="1" si="538"/>
        <v>0</v>
      </c>
      <c r="ET272" s="34">
        <v>0</v>
      </c>
    </row>
    <row r="273" spans="1:150" outlineLevel="3">
      <c r="A273" s="31">
        <f t="shared" si="510"/>
        <v>268</v>
      </c>
      <c r="B273" s="37">
        <f t="shared" ca="1" si="539"/>
        <v>75</v>
      </c>
      <c r="C273" s="216">
        <f ca="1">4210+IF(AND(C$263&gt;=1,$CF273=TRUE),2,0)+IF(AND(C$263&gt;=2,$CA273&gt;2),4,0)+IF(AND(C$263=3,$DP273=2),1,0)</f>
        <v>4210</v>
      </c>
      <c r="D273" t="b">
        <f t="shared" ca="1" si="511"/>
        <v>1</v>
      </c>
      <c r="E273" t="b">
        <f t="shared" ca="1" si="511"/>
        <v>0</v>
      </c>
      <c r="F273" t="b">
        <f t="shared" ca="1" si="511"/>
        <v>1</v>
      </c>
      <c r="H273" s="47" t="str">
        <f ca="1">"Exp421 "&amp;IF($CA273&lt;3,"M-M","Mat")&amp;IF($CF273=TRUE,"&amp;BBT","")&amp;IF($DX273&lt;&gt;0,"-mate EL","")&amp;IF($DM273," Aut","")&amp;IF($DN273," Win","")&amp;IF($DO273," Spr","")&amp;" Scan "&amp;$DP273&amp;" (F"&amp;3+IFERROR(1*$AP273,0)&amp;3+IFERROR(1*$AS273,0)&amp;"N"&amp;$AX273&amp;$AY273&amp;")"</f>
        <v>Exp421 M-M Spr Scan 2 (F33N33)</v>
      </c>
      <c r="I273" s="13" t="str">
        <f ca="1">IF(MATCH(H273,H$5:H273,0)=(COUNTA(H$5:H273)),"-","Dup")</f>
        <v>-</v>
      </c>
      <c r="J273" s="27" t="str">
        <f t="shared" ca="1" si="512"/>
        <v>-</v>
      </c>
      <c r="K273" s="27" t="str">
        <f t="shared" ca="1" si="512"/>
        <v>-</v>
      </c>
      <c r="L273" s="50" t="b">
        <f t="shared" ca="1" si="519"/>
        <v>1</v>
      </c>
      <c r="M273" s="50" t="b">
        <f t="shared" ca="1" si="519"/>
        <v>0</v>
      </c>
      <c r="N273" s="50" t="b">
        <f t="shared" ca="1" si="519"/>
        <v>0</v>
      </c>
      <c r="O273" s="50" t="b">
        <f t="shared" ca="1" si="519"/>
        <v>0</v>
      </c>
      <c r="P273" s="50" t="b">
        <f t="shared" ca="1" si="519"/>
        <v>0</v>
      </c>
      <c r="Q273" s="50">
        <f t="shared" ca="1" si="519"/>
        <v>0</v>
      </c>
      <c r="R273" s="50">
        <f t="shared" ca="1" si="519"/>
        <v>0</v>
      </c>
      <c r="S273" s="27" t="str">
        <f t="shared" ca="1" si="540"/>
        <v>-</v>
      </c>
      <c r="T273" s="27" t="str">
        <f t="shared" ca="1" si="540"/>
        <v>-</v>
      </c>
      <c r="U273" s="27" t="str">
        <f t="shared" ca="1" si="541"/>
        <v>-</v>
      </c>
      <c r="V273" s="27">
        <f t="shared" ca="1" si="540"/>
        <v>1</v>
      </c>
      <c r="W273" s="27">
        <f t="shared" ca="1" si="541"/>
        <v>1</v>
      </c>
      <c r="X273" s="27" t="str">
        <f t="shared" ca="1" si="541"/>
        <v>-</v>
      </c>
      <c r="Y273" s="27" t="str">
        <f t="shared" ca="1" si="541"/>
        <v>-</v>
      </c>
      <c r="Z273" s="27" t="str">
        <f t="shared" ca="1" si="541"/>
        <v>-</v>
      </c>
      <c r="AA273" s="27" t="str">
        <f t="shared" ca="1" si="541"/>
        <v>-</v>
      </c>
      <c r="AB273" s="27" t="str">
        <f t="shared" ca="1" si="541"/>
        <v>-</v>
      </c>
      <c r="AC273" s="27">
        <f t="shared" ca="1" si="541"/>
        <v>1</v>
      </c>
      <c r="AD273" s="27" t="str">
        <f t="shared" ca="1" si="541"/>
        <v>-</v>
      </c>
      <c r="AE273" s="27" t="str">
        <f t="shared" ca="1" si="541"/>
        <v>-</v>
      </c>
      <c r="AF273" s="27" t="str">
        <f t="shared" ca="1" si="541"/>
        <v>-</v>
      </c>
      <c r="AG273" s="27" t="str">
        <f t="shared" ca="1" si="541"/>
        <v>-</v>
      </c>
      <c r="AH273" s="27" t="str">
        <f t="shared" ca="1" si="541"/>
        <v>-</v>
      </c>
      <c r="AI273" s="27" t="str">
        <f t="shared" ca="1" si="541"/>
        <v>-</v>
      </c>
      <c r="AJ273" s="27" t="str">
        <f t="shared" ca="1" si="542"/>
        <v>-</v>
      </c>
      <c r="AK273" s="27" t="str">
        <f t="shared" ca="1" si="542"/>
        <v>-</v>
      </c>
      <c r="AL273" s="27" t="str">
        <f t="shared" ca="1" si="542"/>
        <v>-</v>
      </c>
      <c r="AM273" s="27" t="str">
        <f t="shared" ca="1" si="542"/>
        <v>-</v>
      </c>
      <c r="AN273" s="27" t="str">
        <f t="shared" ca="1" si="542"/>
        <v>-</v>
      </c>
      <c r="AO273" s="27" t="str">
        <f t="shared" ca="1" si="542"/>
        <v>-</v>
      </c>
      <c r="AP273" s="50" t="str">
        <f t="shared" ca="1" si="523"/>
        <v>-</v>
      </c>
      <c r="AQ273" s="50" t="str">
        <f t="shared" ca="1" si="523"/>
        <v>-</v>
      </c>
      <c r="AR273" s="50" t="str">
        <f t="shared" ca="1" si="523"/>
        <v>-</v>
      </c>
      <c r="AS273" s="50" t="str">
        <f t="shared" ca="1" si="523"/>
        <v>-</v>
      </c>
      <c r="AT273" s="27" t="str">
        <f t="shared" ca="1" si="514"/>
        <v>-</v>
      </c>
      <c r="AU273" s="27" t="str">
        <f t="shared" ca="1" si="514"/>
        <v>-</v>
      </c>
      <c r="AV273" s="27" t="str">
        <f t="shared" ca="1" si="514"/>
        <v>-</v>
      </c>
      <c r="AW273" s="27" t="str">
        <f t="shared" ca="1" si="514"/>
        <v>-</v>
      </c>
      <c r="AX273" s="50">
        <f t="shared" ca="1" si="524"/>
        <v>3</v>
      </c>
      <c r="AY273" s="50">
        <f t="shared" ca="1" si="524"/>
        <v>3</v>
      </c>
      <c r="AZ273" s="50">
        <f t="shared" ca="1" si="524"/>
        <v>0</v>
      </c>
      <c r="BA273" s="50">
        <f t="shared" ca="1" si="524"/>
        <v>1</v>
      </c>
      <c r="BB273" s="50">
        <f t="shared" ca="1" si="524"/>
        <v>-1</v>
      </c>
      <c r="BC273" s="27" t="str">
        <f t="shared" ca="1" si="515"/>
        <v>-</v>
      </c>
      <c r="BD273" s="27" t="str">
        <f t="shared" ca="1" si="515"/>
        <v>-</v>
      </c>
      <c r="BE273" s="27" t="str">
        <f t="shared" ca="1" si="515"/>
        <v>-</v>
      </c>
      <c r="BF273" s="27" t="str">
        <f t="shared" ca="1" si="515"/>
        <v>-</v>
      </c>
      <c r="BG273" s="27" t="str">
        <f t="shared" ca="1" si="515"/>
        <v>-</v>
      </c>
      <c r="BH273" s="27">
        <f t="shared" ca="1" si="516"/>
        <v>0.3</v>
      </c>
      <c r="BI273" s="27">
        <f t="shared" ca="1" si="516"/>
        <v>0.7</v>
      </c>
      <c r="BJ273" s="27">
        <f t="shared" ca="1" si="516"/>
        <v>-0.2</v>
      </c>
      <c r="BK273" s="27">
        <f t="shared" ca="1" si="516"/>
        <v>1.4</v>
      </c>
      <c r="BL273" s="27" t="str">
        <f t="shared" ref="BL273:BM275" ca="1" si="551">OFFSET(BL$5,$B273,0)</f>
        <v>-</v>
      </c>
      <c r="BM273" s="27" t="str">
        <f t="shared" ca="1" si="551"/>
        <v>-</v>
      </c>
      <c r="BN273" s="27">
        <f t="shared" ref="BN273:BU275" ca="1" si="552">OFFSET(BN$5,$B273,0)</f>
        <v>0</v>
      </c>
      <c r="BO273" s="27">
        <f t="shared" ca="1" si="552"/>
        <v>0</v>
      </c>
      <c r="BP273" s="27">
        <f t="shared" ca="1" si="552"/>
        <v>0</v>
      </c>
      <c r="BQ273" s="27">
        <f t="shared" ca="1" si="552"/>
        <v>0</v>
      </c>
      <c r="BR273" s="27" t="str">
        <f t="shared" ca="1" si="552"/>
        <v>-</v>
      </c>
      <c r="BS273" s="27" t="str">
        <f t="shared" ca="1" si="552"/>
        <v>-</v>
      </c>
      <c r="BT273" s="27" t="str">
        <f t="shared" ca="1" si="552"/>
        <v>-</v>
      </c>
      <c r="BU273" s="27" t="str">
        <f t="shared" ca="1" si="552"/>
        <v>-</v>
      </c>
      <c r="BV273" s="27" t="str">
        <f t="shared" ref="BV273:CG275" ca="1" si="553">OFFSET(BV$5,$B273,0)</f>
        <v>-</v>
      </c>
      <c r="BW273" s="27" t="str">
        <f t="shared" ca="1" si="553"/>
        <v>-</v>
      </c>
      <c r="BX273" s="27" t="str">
        <f t="shared" ca="1" si="553"/>
        <v>-</v>
      </c>
      <c r="BY273" s="27" t="str">
        <f t="shared" ca="1" si="553"/>
        <v>-</v>
      </c>
      <c r="BZ273" s="27" t="str">
        <f t="shared" ca="1" si="553"/>
        <v>-</v>
      </c>
      <c r="CA273" s="27">
        <f t="shared" ca="1" si="553"/>
        <v>2</v>
      </c>
      <c r="CB273" s="27" t="str">
        <f t="shared" ca="1" si="553"/>
        <v>-</v>
      </c>
      <c r="CC273" s="27" t="str">
        <f t="shared" ca="1" si="553"/>
        <v>-</v>
      </c>
      <c r="CD273" s="27" t="str">
        <f t="shared" ca="1" si="553"/>
        <v>-</v>
      </c>
      <c r="CE273" s="27" t="str">
        <f t="shared" ca="1" si="553"/>
        <v>-</v>
      </c>
      <c r="CF273" s="27" t="str">
        <f t="shared" ca="1" si="553"/>
        <v>-</v>
      </c>
      <c r="CG273" s="27" t="str">
        <f t="shared" ca="1" si="553"/>
        <v>-</v>
      </c>
      <c r="CH273" s="27">
        <f t="shared" ref="CH273:CQ275" ca="1" si="554">OFFSET(CH$5,$B273,0)</f>
        <v>0</v>
      </c>
      <c r="CI273" s="27" t="str">
        <f t="shared" ca="1" si="554"/>
        <v>-</v>
      </c>
      <c r="CJ273" s="27">
        <f t="shared" ca="1" si="554"/>
        <v>1</v>
      </c>
      <c r="CK273" s="27">
        <f t="shared" ca="1" si="554"/>
        <v>0</v>
      </c>
      <c r="CL273" s="27">
        <f t="shared" ca="1" si="554"/>
        <v>1</v>
      </c>
      <c r="CM273" s="27">
        <f t="shared" ca="1" si="554"/>
        <v>1</v>
      </c>
      <c r="CN273" s="27">
        <f t="shared" ca="1" si="554"/>
        <v>1</v>
      </c>
      <c r="CO273" s="27">
        <f t="shared" ca="1" si="554"/>
        <v>0</v>
      </c>
      <c r="CP273" s="27">
        <f t="shared" ca="1" si="554"/>
        <v>0</v>
      </c>
      <c r="CQ273" s="27">
        <f t="shared" ca="1" si="554"/>
        <v>0</v>
      </c>
      <c r="CR273" s="27">
        <f t="shared" ref="CR273:DA275" ca="1" si="555">OFFSET(CR$5,$B273,0)</f>
        <v>-0.04</v>
      </c>
      <c r="CS273" s="27">
        <f t="shared" ca="1" si="555"/>
        <v>0.96</v>
      </c>
      <c r="CT273" s="27">
        <f t="shared" ca="1" si="555"/>
        <v>1.8</v>
      </c>
      <c r="CU273" s="27">
        <f t="shared" ca="1" si="555"/>
        <v>0.64</v>
      </c>
      <c r="CV273" s="27">
        <f t="shared" ca="1" si="555"/>
        <v>0.21</v>
      </c>
      <c r="CW273" s="27">
        <f t="shared" ca="1" si="555"/>
        <v>0.19</v>
      </c>
      <c r="CX273" s="27">
        <f t="shared" ca="1" si="555"/>
        <v>0</v>
      </c>
      <c r="CY273" s="27">
        <f t="shared" ca="1" si="555"/>
        <v>1</v>
      </c>
      <c r="CZ273" s="50">
        <f t="shared" ca="1" si="530"/>
        <v>0</v>
      </c>
      <c r="DA273" s="27">
        <f t="shared" ca="1" si="555"/>
        <v>0</v>
      </c>
      <c r="DB273" s="50">
        <f t="shared" ca="1" si="531"/>
        <v>0</v>
      </c>
      <c r="DC273" s="50">
        <f t="shared" ca="1" si="531"/>
        <v>0</v>
      </c>
      <c r="DD273" s="50">
        <f t="shared" ca="1" si="531"/>
        <v>0</v>
      </c>
      <c r="DE273" s="50">
        <f t="shared" ca="1" si="531"/>
        <v>0</v>
      </c>
      <c r="DF273" s="50">
        <f t="shared" ca="1" si="531"/>
        <v>0</v>
      </c>
      <c r="DG273" s="27" t="str">
        <f t="shared" ref="DG273:DO275" ca="1" si="556">OFFSET(DG$5,$B273,0)</f>
        <v>-</v>
      </c>
      <c r="DH273" s="27" t="str">
        <f t="shared" ca="1" si="556"/>
        <v>-</v>
      </c>
      <c r="DI273" s="27" t="str">
        <f t="shared" ca="1" si="556"/>
        <v>-</v>
      </c>
      <c r="DJ273" s="27" t="str">
        <f t="shared" ca="1" si="556"/>
        <v>-</v>
      </c>
      <c r="DK273" s="27" t="str">
        <f t="shared" ca="1" si="556"/>
        <v>-</v>
      </c>
      <c r="DL273" s="27" t="str">
        <f t="shared" ca="1" si="556"/>
        <v>-</v>
      </c>
      <c r="DM273" s="27" t="b">
        <f t="shared" ca="1" si="556"/>
        <v>0</v>
      </c>
      <c r="DN273" s="27" t="b">
        <f t="shared" ca="1" si="556"/>
        <v>0</v>
      </c>
      <c r="DO273" s="27" t="b">
        <f t="shared" ca="1" si="556"/>
        <v>1</v>
      </c>
      <c r="DP273" s="27">
        <f t="shared" ca="1" si="533"/>
        <v>2</v>
      </c>
      <c r="DQ273" s="50" t="str">
        <f t="shared" ca="1" si="534"/>
        <v>-</v>
      </c>
      <c r="DR273" s="50" t="b">
        <f t="shared" ca="1" si="534"/>
        <v>1</v>
      </c>
      <c r="DS273" s="50" t="str">
        <f t="shared" ca="1" si="534"/>
        <v>-</v>
      </c>
      <c r="DT273" s="50" t="str">
        <f t="shared" ca="1" si="534"/>
        <v>-</v>
      </c>
      <c r="DU273" s="27" t="str">
        <f t="shared" ca="1" si="535"/>
        <v>-</v>
      </c>
      <c r="DV273" s="27" t="b">
        <f t="shared" ca="1" si="535"/>
        <v>1</v>
      </c>
      <c r="DW273" s="27" t="str">
        <f t="shared" ca="1" si="535"/>
        <v>-</v>
      </c>
      <c r="DX273" s="27">
        <f t="shared" ca="1" si="535"/>
        <v>0</v>
      </c>
      <c r="DY273" s="50">
        <f t="shared" ca="1" si="536"/>
        <v>1</v>
      </c>
      <c r="DZ273" s="50">
        <f t="shared" ca="1" si="536"/>
        <v>0.5</v>
      </c>
      <c r="EA273" s="27">
        <f t="shared" ca="1" si="537"/>
        <v>500</v>
      </c>
      <c r="EB273" s="27">
        <f t="shared" ca="1" si="537"/>
        <v>500</v>
      </c>
      <c r="EC273" s="27">
        <f t="shared" ca="1" si="537"/>
        <v>1</v>
      </c>
      <c r="ED273" s="27">
        <f t="shared" ca="1" si="537"/>
        <v>0</v>
      </c>
      <c r="EE273" s="27">
        <f t="shared" ca="1" si="537"/>
        <v>1</v>
      </c>
      <c r="EF273" s="27">
        <f t="shared" ca="1" si="537"/>
        <v>1</v>
      </c>
      <c r="EG273" s="27">
        <f t="shared" ca="1" si="537"/>
        <v>0</v>
      </c>
      <c r="EH273" s="27" t="str">
        <f t="shared" ca="1" si="537"/>
        <v>-</v>
      </c>
      <c r="EI273" s="27" t="str">
        <f t="shared" ca="1" si="537"/>
        <v>-</v>
      </c>
      <c r="EJ273" s="27" t="str">
        <f t="shared" ca="1" si="537"/>
        <v>-</v>
      </c>
      <c r="EK273" s="27" t="str">
        <f t="shared" ca="1" si="538"/>
        <v>-</v>
      </c>
      <c r="EL273" s="27">
        <f t="shared" ca="1" si="538"/>
        <v>1</v>
      </c>
      <c r="EM273" s="27">
        <f t="shared" ca="1" si="538"/>
        <v>1</v>
      </c>
      <c r="EN273" s="27">
        <f t="shared" ca="1" si="538"/>
        <v>1</v>
      </c>
      <c r="EO273" s="27">
        <f t="shared" ca="1" si="538"/>
        <v>0</v>
      </c>
      <c r="EP273" s="27" t="str">
        <f t="shared" ca="1" si="538"/>
        <v>-</v>
      </c>
      <c r="EQ273" s="27" t="str">
        <f t="shared" ca="1" si="538"/>
        <v>-</v>
      </c>
      <c r="ER273" s="27">
        <f t="shared" ca="1" si="538"/>
        <v>0</v>
      </c>
      <c r="ES273" s="27">
        <f t="shared" ca="1" si="538"/>
        <v>0</v>
      </c>
      <c r="ET273" s="34">
        <v>0</v>
      </c>
    </row>
    <row r="274" spans="1:150" outlineLevel="3">
      <c r="A274" s="31">
        <f t="shared" si="510"/>
        <v>269</v>
      </c>
      <c r="B274" s="37">
        <f t="shared" ca="1" si="539"/>
        <v>76</v>
      </c>
      <c r="C274" s="216">
        <f ca="1">4210+IF(AND(C$263&gt;=1,$CF274=TRUE),2,0)+IF(AND(C$263&gt;=2,$CA274&gt;2),4,0)+IF(AND(C$263=3,$DP274=2),1,0)</f>
        <v>4210</v>
      </c>
      <c r="D274" t="b">
        <f t="shared" ca="1" si="511"/>
        <v>1</v>
      </c>
      <c r="E274" t="b">
        <f t="shared" ca="1" si="511"/>
        <v>0</v>
      </c>
      <c r="F274" t="b">
        <f t="shared" ca="1" si="511"/>
        <v>1</v>
      </c>
      <c r="H274" s="47" t="str">
        <f ca="1">"Exp421 "&amp;IF($CA274&lt;3,"M-M","Mat")&amp;IF($CF274=TRUE,"&amp;BBT","")&amp;IF($DX274&lt;&gt;0,"-mate EL","")&amp;IF($DM274," Aut","")&amp;IF($DN274," Win","")&amp;IF($DO274," Spr","")&amp;" Scan "&amp;$DP274&amp;" (F"&amp;3+IFERROR(1*$AP274,0)&amp;3+IFERROR(1*$AS274,0)&amp;"N"&amp;$AX274&amp;$AY274&amp;")"</f>
        <v>Exp421 M-M Spr Scan 1 (F33N33)</v>
      </c>
      <c r="I274" s="13" t="str">
        <f ca="1">IF(MATCH(H274,H$5:H274,0)=(COUNTA(H$5:H274)),"-","Dup")</f>
        <v>-</v>
      </c>
      <c r="J274" s="27" t="str">
        <f t="shared" ca="1" si="512"/>
        <v>-</v>
      </c>
      <c r="K274" s="27" t="str">
        <f t="shared" ca="1" si="512"/>
        <v>-</v>
      </c>
      <c r="L274" s="50" t="b">
        <f t="shared" ca="1" si="519"/>
        <v>1</v>
      </c>
      <c r="M274" s="50" t="b">
        <f t="shared" ca="1" si="519"/>
        <v>0</v>
      </c>
      <c r="N274" s="50" t="b">
        <f t="shared" ca="1" si="519"/>
        <v>0</v>
      </c>
      <c r="O274" s="50" t="b">
        <f t="shared" ca="1" si="519"/>
        <v>0</v>
      </c>
      <c r="P274" s="50" t="b">
        <f t="shared" ca="1" si="519"/>
        <v>0</v>
      </c>
      <c r="Q274" s="50">
        <f t="shared" ca="1" si="519"/>
        <v>0</v>
      </c>
      <c r="R274" s="50">
        <f t="shared" ca="1" si="519"/>
        <v>0</v>
      </c>
      <c r="S274" s="27" t="str">
        <f t="shared" ca="1" si="540"/>
        <v>-</v>
      </c>
      <c r="T274" s="27" t="str">
        <f t="shared" ca="1" si="540"/>
        <v>-</v>
      </c>
      <c r="U274" s="27" t="str">
        <f t="shared" ca="1" si="541"/>
        <v>-</v>
      </c>
      <c r="V274" s="27">
        <f t="shared" ca="1" si="540"/>
        <v>1</v>
      </c>
      <c r="W274" s="27">
        <f t="shared" ca="1" si="541"/>
        <v>1</v>
      </c>
      <c r="X274" s="27" t="str">
        <f t="shared" ca="1" si="541"/>
        <v>-</v>
      </c>
      <c r="Y274" s="27" t="str">
        <f t="shared" ca="1" si="541"/>
        <v>-</v>
      </c>
      <c r="Z274" s="27" t="str">
        <f t="shared" ca="1" si="541"/>
        <v>-</v>
      </c>
      <c r="AA274" s="27" t="str">
        <f t="shared" ca="1" si="541"/>
        <v>-</v>
      </c>
      <c r="AB274" s="27" t="str">
        <f t="shared" ca="1" si="541"/>
        <v>-</v>
      </c>
      <c r="AC274" s="27">
        <f t="shared" ca="1" si="541"/>
        <v>1</v>
      </c>
      <c r="AD274" s="27" t="str">
        <f t="shared" ca="1" si="541"/>
        <v>-</v>
      </c>
      <c r="AE274" s="27" t="str">
        <f t="shared" ca="1" si="541"/>
        <v>-</v>
      </c>
      <c r="AF274" s="27" t="str">
        <f t="shared" ca="1" si="541"/>
        <v>-</v>
      </c>
      <c r="AG274" s="27" t="str">
        <f t="shared" ca="1" si="541"/>
        <v>-</v>
      </c>
      <c r="AH274" s="27" t="str">
        <f t="shared" ca="1" si="541"/>
        <v>-</v>
      </c>
      <c r="AI274" s="27" t="str">
        <f t="shared" ca="1" si="541"/>
        <v>-</v>
      </c>
      <c r="AJ274" s="27" t="str">
        <f t="shared" ca="1" si="542"/>
        <v>-</v>
      </c>
      <c r="AK274" s="27" t="str">
        <f t="shared" ca="1" si="542"/>
        <v>-</v>
      </c>
      <c r="AL274" s="27" t="str">
        <f t="shared" ca="1" si="542"/>
        <v>-</v>
      </c>
      <c r="AM274" s="27" t="str">
        <f t="shared" ca="1" si="542"/>
        <v>-</v>
      </c>
      <c r="AN274" s="27" t="str">
        <f t="shared" ca="1" si="542"/>
        <v>-</v>
      </c>
      <c r="AO274" s="27" t="str">
        <f t="shared" ca="1" si="542"/>
        <v>-</v>
      </c>
      <c r="AP274" s="50" t="str">
        <f t="shared" ca="1" si="523"/>
        <v>-</v>
      </c>
      <c r="AQ274" s="50" t="str">
        <f t="shared" ca="1" si="523"/>
        <v>-</v>
      </c>
      <c r="AR274" s="50" t="str">
        <f t="shared" ca="1" si="523"/>
        <v>-</v>
      </c>
      <c r="AS274" s="50" t="str">
        <f t="shared" ca="1" si="523"/>
        <v>-</v>
      </c>
      <c r="AT274" s="27" t="str">
        <f t="shared" ca="1" si="514"/>
        <v>-</v>
      </c>
      <c r="AU274" s="27" t="str">
        <f t="shared" ca="1" si="514"/>
        <v>-</v>
      </c>
      <c r="AV274" s="27" t="str">
        <f t="shared" ca="1" si="514"/>
        <v>-</v>
      </c>
      <c r="AW274" s="27" t="str">
        <f t="shared" ca="1" si="514"/>
        <v>-</v>
      </c>
      <c r="AX274" s="50">
        <f t="shared" ca="1" si="524"/>
        <v>3</v>
      </c>
      <c r="AY274" s="50">
        <f t="shared" ca="1" si="524"/>
        <v>3</v>
      </c>
      <c r="AZ274" s="50">
        <f t="shared" ca="1" si="524"/>
        <v>0</v>
      </c>
      <c r="BA274" s="50">
        <f t="shared" ca="1" si="524"/>
        <v>1</v>
      </c>
      <c r="BB274" s="50">
        <f t="shared" ca="1" si="524"/>
        <v>-1</v>
      </c>
      <c r="BC274" s="27" t="str">
        <f t="shared" ca="1" si="515"/>
        <v>-</v>
      </c>
      <c r="BD274" s="27" t="str">
        <f t="shared" ca="1" si="515"/>
        <v>-</v>
      </c>
      <c r="BE274" s="27" t="str">
        <f t="shared" ca="1" si="515"/>
        <v>-</v>
      </c>
      <c r="BF274" s="27" t="str">
        <f t="shared" ca="1" si="515"/>
        <v>-</v>
      </c>
      <c r="BG274" s="27" t="str">
        <f t="shared" ca="1" si="515"/>
        <v>-</v>
      </c>
      <c r="BH274" s="27">
        <f t="shared" ca="1" si="516"/>
        <v>0.3</v>
      </c>
      <c r="BI274" s="27">
        <f t="shared" ca="1" si="516"/>
        <v>0.7</v>
      </c>
      <c r="BJ274" s="27">
        <f t="shared" ca="1" si="516"/>
        <v>-0.2</v>
      </c>
      <c r="BK274" s="27">
        <f t="shared" ca="1" si="516"/>
        <v>1.4</v>
      </c>
      <c r="BL274" s="27" t="str">
        <f t="shared" ca="1" si="551"/>
        <v>-</v>
      </c>
      <c r="BM274" s="27" t="str">
        <f t="shared" ca="1" si="551"/>
        <v>-</v>
      </c>
      <c r="BN274" s="27">
        <f t="shared" ca="1" si="552"/>
        <v>0</v>
      </c>
      <c r="BO274" s="27">
        <f t="shared" ca="1" si="552"/>
        <v>0</v>
      </c>
      <c r="BP274" s="27">
        <f t="shared" ca="1" si="552"/>
        <v>0</v>
      </c>
      <c r="BQ274" s="27">
        <f t="shared" ca="1" si="552"/>
        <v>0</v>
      </c>
      <c r="BR274" s="27" t="str">
        <f t="shared" ca="1" si="552"/>
        <v>-</v>
      </c>
      <c r="BS274" s="27" t="str">
        <f t="shared" ca="1" si="552"/>
        <v>-</v>
      </c>
      <c r="BT274" s="27" t="str">
        <f t="shared" ca="1" si="552"/>
        <v>-</v>
      </c>
      <c r="BU274" s="27" t="str">
        <f t="shared" ca="1" si="552"/>
        <v>-</v>
      </c>
      <c r="BV274" s="27" t="str">
        <f t="shared" ca="1" si="553"/>
        <v>-</v>
      </c>
      <c r="BW274" s="27" t="str">
        <f t="shared" ca="1" si="553"/>
        <v>-</v>
      </c>
      <c r="BX274" s="27" t="str">
        <f t="shared" ca="1" si="553"/>
        <v>-</v>
      </c>
      <c r="BY274" s="27" t="str">
        <f t="shared" ca="1" si="553"/>
        <v>-</v>
      </c>
      <c r="BZ274" s="27" t="str">
        <f t="shared" ca="1" si="553"/>
        <v>-</v>
      </c>
      <c r="CA274" s="27">
        <f t="shared" ca="1" si="553"/>
        <v>2</v>
      </c>
      <c r="CB274" s="27" t="str">
        <f t="shared" ca="1" si="553"/>
        <v>-</v>
      </c>
      <c r="CC274" s="27" t="str">
        <f t="shared" ca="1" si="553"/>
        <v>-</v>
      </c>
      <c r="CD274" s="27" t="str">
        <f t="shared" ca="1" si="553"/>
        <v>-</v>
      </c>
      <c r="CE274" s="27" t="str">
        <f t="shared" ca="1" si="553"/>
        <v>-</v>
      </c>
      <c r="CF274" s="27" t="str">
        <f t="shared" ca="1" si="553"/>
        <v>-</v>
      </c>
      <c r="CG274" s="27" t="str">
        <f t="shared" ca="1" si="553"/>
        <v>-</v>
      </c>
      <c r="CH274" s="27">
        <f t="shared" ca="1" si="554"/>
        <v>0</v>
      </c>
      <c r="CI274" s="27" t="str">
        <f t="shared" ca="1" si="554"/>
        <v>-</v>
      </c>
      <c r="CJ274" s="27">
        <f t="shared" ca="1" si="554"/>
        <v>1</v>
      </c>
      <c r="CK274" s="27">
        <f t="shared" ca="1" si="554"/>
        <v>0</v>
      </c>
      <c r="CL274" s="27">
        <f t="shared" ca="1" si="554"/>
        <v>1</v>
      </c>
      <c r="CM274" s="27">
        <f t="shared" ca="1" si="554"/>
        <v>1</v>
      </c>
      <c r="CN274" s="27">
        <f t="shared" ca="1" si="554"/>
        <v>1</v>
      </c>
      <c r="CO274" s="27">
        <f t="shared" ca="1" si="554"/>
        <v>0</v>
      </c>
      <c r="CP274" s="27">
        <f t="shared" ca="1" si="554"/>
        <v>0</v>
      </c>
      <c r="CQ274" s="27">
        <f t="shared" ca="1" si="554"/>
        <v>0</v>
      </c>
      <c r="CR274" s="27">
        <f t="shared" ca="1" si="555"/>
        <v>-0.04</v>
      </c>
      <c r="CS274" s="27">
        <f t="shared" ca="1" si="555"/>
        <v>0.96</v>
      </c>
      <c r="CT274" s="27">
        <f t="shared" ca="1" si="555"/>
        <v>1.8</v>
      </c>
      <c r="CU274" s="27">
        <f t="shared" ca="1" si="555"/>
        <v>0.64</v>
      </c>
      <c r="CV274" s="27">
        <f t="shared" ca="1" si="555"/>
        <v>0.21</v>
      </c>
      <c r="CW274" s="27">
        <f t="shared" ca="1" si="555"/>
        <v>0.19</v>
      </c>
      <c r="CX274" s="27">
        <f t="shared" ca="1" si="555"/>
        <v>0</v>
      </c>
      <c r="CY274" s="27">
        <f t="shared" ca="1" si="555"/>
        <v>1</v>
      </c>
      <c r="CZ274" s="50">
        <f t="shared" ca="1" si="530"/>
        <v>0</v>
      </c>
      <c r="DA274" s="27">
        <f t="shared" ca="1" si="555"/>
        <v>0</v>
      </c>
      <c r="DB274" s="50">
        <f t="shared" ca="1" si="531"/>
        <v>0</v>
      </c>
      <c r="DC274" s="50">
        <f t="shared" ca="1" si="531"/>
        <v>0</v>
      </c>
      <c r="DD274" s="50">
        <f t="shared" ca="1" si="531"/>
        <v>0</v>
      </c>
      <c r="DE274" s="50">
        <f t="shared" ca="1" si="531"/>
        <v>0</v>
      </c>
      <c r="DF274" s="50">
        <f t="shared" ca="1" si="531"/>
        <v>0</v>
      </c>
      <c r="DG274" s="27" t="str">
        <f t="shared" ca="1" si="556"/>
        <v>-</v>
      </c>
      <c r="DH274" s="27" t="str">
        <f t="shared" ca="1" si="556"/>
        <v>-</v>
      </c>
      <c r="DI274" s="27" t="str">
        <f t="shared" ca="1" si="556"/>
        <v>-</v>
      </c>
      <c r="DJ274" s="27" t="str">
        <f t="shared" ca="1" si="556"/>
        <v>-</v>
      </c>
      <c r="DK274" s="27" t="str">
        <f t="shared" ca="1" si="556"/>
        <v>-</v>
      </c>
      <c r="DL274" s="27" t="str">
        <f t="shared" ca="1" si="556"/>
        <v>-</v>
      </c>
      <c r="DM274" s="27" t="b">
        <f t="shared" ca="1" si="556"/>
        <v>0</v>
      </c>
      <c r="DN274" s="27" t="b">
        <f t="shared" ca="1" si="556"/>
        <v>0</v>
      </c>
      <c r="DO274" s="27" t="b">
        <f t="shared" ca="1" si="556"/>
        <v>1</v>
      </c>
      <c r="DP274" s="27">
        <f t="shared" ca="1" si="533"/>
        <v>1</v>
      </c>
      <c r="DQ274" s="50" t="str">
        <f t="shared" ca="1" si="534"/>
        <v>-</v>
      </c>
      <c r="DR274" s="50" t="b">
        <f t="shared" ca="1" si="534"/>
        <v>1</v>
      </c>
      <c r="DS274" s="50" t="str">
        <f t="shared" ca="1" si="534"/>
        <v>-</v>
      </c>
      <c r="DT274" s="50" t="str">
        <f t="shared" ca="1" si="534"/>
        <v>-</v>
      </c>
      <c r="DU274" s="27" t="str">
        <f t="shared" ca="1" si="535"/>
        <v>-</v>
      </c>
      <c r="DV274" s="27" t="b">
        <f t="shared" ca="1" si="535"/>
        <v>1</v>
      </c>
      <c r="DW274" s="27" t="str">
        <f t="shared" ca="1" si="535"/>
        <v>-</v>
      </c>
      <c r="DX274" s="27">
        <f t="shared" ca="1" si="535"/>
        <v>0</v>
      </c>
      <c r="DY274" s="50">
        <f t="shared" ca="1" si="536"/>
        <v>1</v>
      </c>
      <c r="DZ274" s="50">
        <f t="shared" ca="1" si="536"/>
        <v>0.5</v>
      </c>
      <c r="EA274" s="27">
        <f t="shared" ca="1" si="537"/>
        <v>500</v>
      </c>
      <c r="EB274" s="27">
        <f t="shared" ca="1" si="537"/>
        <v>500</v>
      </c>
      <c r="EC274" s="27">
        <f t="shared" ca="1" si="537"/>
        <v>1</v>
      </c>
      <c r="ED274" s="27">
        <f t="shared" ca="1" si="537"/>
        <v>0</v>
      </c>
      <c r="EE274" s="27">
        <f t="shared" ca="1" si="537"/>
        <v>1</v>
      </c>
      <c r="EF274" s="27">
        <f t="shared" ca="1" si="537"/>
        <v>1</v>
      </c>
      <c r="EG274" s="27">
        <f t="shared" ca="1" si="537"/>
        <v>0</v>
      </c>
      <c r="EH274" s="27" t="str">
        <f t="shared" ca="1" si="537"/>
        <v>-</v>
      </c>
      <c r="EI274" s="27" t="str">
        <f t="shared" ca="1" si="537"/>
        <v>-</v>
      </c>
      <c r="EJ274" s="27" t="str">
        <f t="shared" ca="1" si="537"/>
        <v>-</v>
      </c>
      <c r="EK274" s="27" t="str">
        <f t="shared" ca="1" si="538"/>
        <v>-</v>
      </c>
      <c r="EL274" s="27">
        <f t="shared" ca="1" si="538"/>
        <v>1</v>
      </c>
      <c r="EM274" s="27">
        <f t="shared" ca="1" si="538"/>
        <v>1</v>
      </c>
      <c r="EN274" s="27">
        <f t="shared" ca="1" si="538"/>
        <v>1</v>
      </c>
      <c r="EO274" s="27">
        <f t="shared" ca="1" si="538"/>
        <v>0</v>
      </c>
      <c r="EP274" s="27" t="str">
        <f t="shared" ca="1" si="538"/>
        <v>-</v>
      </c>
      <c r="EQ274" s="27" t="str">
        <f t="shared" ca="1" si="538"/>
        <v>-</v>
      </c>
      <c r="ER274" s="27">
        <f t="shared" ca="1" si="538"/>
        <v>0</v>
      </c>
      <c r="ES274" s="27">
        <f t="shared" ca="1" si="538"/>
        <v>0</v>
      </c>
      <c r="ET274" s="34">
        <v>0</v>
      </c>
    </row>
    <row r="275" spans="1:150" outlineLevel="3">
      <c r="A275" s="31">
        <f t="shared" si="510"/>
        <v>270</v>
      </c>
      <c r="B275" s="37">
        <f t="shared" ca="1" si="539"/>
        <v>77</v>
      </c>
      <c r="C275" s="216">
        <f ca="1">4210+IF(AND(C$263&gt;=1,$CF275=TRUE),2,0)+IF(AND(C$263&gt;=2,$CA275&gt;2),4,0)+IF(AND(C$263=3,$DP275=2),1,0)</f>
        <v>4210</v>
      </c>
      <c r="D275" t="b">
        <f t="shared" ca="1" si="511"/>
        <v>1</v>
      </c>
      <c r="E275" t="b">
        <f t="shared" ca="1" si="511"/>
        <v>0</v>
      </c>
      <c r="F275" t="b">
        <f t="shared" ca="1" si="511"/>
        <v>1</v>
      </c>
      <c r="H275" s="47" t="str">
        <f ca="1">"Exp421 "&amp;IF($CA275&lt;3,"M-M","Mat")&amp;IF($CF275=TRUE,"&amp;BBT","")&amp;IF($DX275&lt;&gt;0,"-mate EL","")&amp;IF($DM275," Aut","")&amp;IF($DN275," Win","")&amp;IF($DO275," Spr","")&amp;" Scan "&amp;$DP275&amp;" (F"&amp;3+IFERROR(1*$AP275,0)&amp;3+IFERROR(1*$AS275,0)&amp;"N"&amp;$AX275&amp;$AY275&amp;")"</f>
        <v>Exp421 M-M Spr Scan 0 (F33N33)</v>
      </c>
      <c r="I275" s="13" t="str">
        <f ca="1">IF(MATCH(H275,H$5:H275,0)=(COUNTA(H$5:H275)),"-","Dup")</f>
        <v>-</v>
      </c>
      <c r="J275" s="27" t="str">
        <f t="shared" ca="1" si="512"/>
        <v>-</v>
      </c>
      <c r="K275" s="27" t="str">
        <f t="shared" ca="1" si="512"/>
        <v>-</v>
      </c>
      <c r="L275" s="50" t="b">
        <f t="shared" ref="L275:R284" ca="1" si="557">OFFSET(L275,-1,0)</f>
        <v>1</v>
      </c>
      <c r="M275" s="50" t="b">
        <f t="shared" ca="1" si="557"/>
        <v>0</v>
      </c>
      <c r="N275" s="50" t="b">
        <f t="shared" ca="1" si="557"/>
        <v>0</v>
      </c>
      <c r="O275" s="50" t="b">
        <f t="shared" ca="1" si="557"/>
        <v>0</v>
      </c>
      <c r="P275" s="50" t="b">
        <f t="shared" ca="1" si="557"/>
        <v>0</v>
      </c>
      <c r="Q275" s="50">
        <f t="shared" ca="1" si="557"/>
        <v>0</v>
      </c>
      <c r="R275" s="50">
        <f t="shared" ca="1" si="557"/>
        <v>0</v>
      </c>
      <c r="S275" s="27" t="str">
        <f t="shared" ca="1" si="540"/>
        <v>-</v>
      </c>
      <c r="T275" s="27" t="str">
        <f t="shared" ca="1" si="540"/>
        <v>-</v>
      </c>
      <c r="U275" s="27" t="str">
        <f t="shared" ca="1" si="541"/>
        <v>-</v>
      </c>
      <c r="V275" s="27">
        <f t="shared" ca="1" si="540"/>
        <v>1</v>
      </c>
      <c r="W275" s="27">
        <f t="shared" ca="1" si="541"/>
        <v>1</v>
      </c>
      <c r="X275" s="27" t="str">
        <f t="shared" ca="1" si="541"/>
        <v>-</v>
      </c>
      <c r="Y275" s="27" t="str">
        <f t="shared" ca="1" si="541"/>
        <v>-</v>
      </c>
      <c r="Z275" s="27" t="str">
        <f t="shared" ca="1" si="541"/>
        <v>-</v>
      </c>
      <c r="AA275" s="27" t="str">
        <f t="shared" ca="1" si="541"/>
        <v>-</v>
      </c>
      <c r="AB275" s="27" t="str">
        <f t="shared" ca="1" si="541"/>
        <v>-</v>
      </c>
      <c r="AC275" s="27">
        <f t="shared" ca="1" si="541"/>
        <v>1</v>
      </c>
      <c r="AD275" s="27" t="str">
        <f t="shared" ca="1" si="541"/>
        <v>-</v>
      </c>
      <c r="AE275" s="27" t="str">
        <f t="shared" ca="1" si="541"/>
        <v>-</v>
      </c>
      <c r="AF275" s="27" t="str">
        <f t="shared" ca="1" si="541"/>
        <v>-</v>
      </c>
      <c r="AG275" s="27" t="str">
        <f t="shared" ca="1" si="541"/>
        <v>-</v>
      </c>
      <c r="AH275" s="27" t="str">
        <f t="shared" ca="1" si="541"/>
        <v>-</v>
      </c>
      <c r="AI275" s="27" t="str">
        <f t="shared" ca="1" si="541"/>
        <v>-</v>
      </c>
      <c r="AJ275" s="27" t="str">
        <f t="shared" ca="1" si="542"/>
        <v>-</v>
      </c>
      <c r="AK275" s="27" t="str">
        <f t="shared" ca="1" si="542"/>
        <v>-</v>
      </c>
      <c r="AL275" s="27" t="str">
        <f t="shared" ca="1" si="542"/>
        <v>-</v>
      </c>
      <c r="AM275" s="27" t="str">
        <f t="shared" ca="1" si="542"/>
        <v>-</v>
      </c>
      <c r="AN275" s="27" t="str">
        <f t="shared" ca="1" si="542"/>
        <v>-</v>
      </c>
      <c r="AO275" s="27" t="str">
        <f t="shared" ca="1" si="542"/>
        <v>-</v>
      </c>
      <c r="AP275" s="50" t="str">
        <f t="shared" ca="1" si="523"/>
        <v>-</v>
      </c>
      <c r="AQ275" s="50" t="str">
        <f t="shared" ca="1" si="523"/>
        <v>-</v>
      </c>
      <c r="AR275" s="50" t="str">
        <f t="shared" ca="1" si="523"/>
        <v>-</v>
      </c>
      <c r="AS275" s="50" t="str">
        <f t="shared" ca="1" si="523"/>
        <v>-</v>
      </c>
      <c r="AT275" s="27" t="str">
        <f t="shared" ca="1" si="514"/>
        <v>-</v>
      </c>
      <c r="AU275" s="27" t="str">
        <f t="shared" ca="1" si="514"/>
        <v>-</v>
      </c>
      <c r="AV275" s="27" t="str">
        <f t="shared" ca="1" si="514"/>
        <v>-</v>
      </c>
      <c r="AW275" s="27" t="str">
        <f t="shared" ca="1" si="514"/>
        <v>-</v>
      </c>
      <c r="AX275" s="50">
        <f t="shared" ca="1" si="524"/>
        <v>3</v>
      </c>
      <c r="AY275" s="50">
        <f t="shared" ca="1" si="524"/>
        <v>3</v>
      </c>
      <c r="AZ275" s="50">
        <f t="shared" ca="1" si="524"/>
        <v>0</v>
      </c>
      <c r="BA275" s="50">
        <f t="shared" ca="1" si="524"/>
        <v>1</v>
      </c>
      <c r="BB275" s="50">
        <f t="shared" ca="1" si="524"/>
        <v>-1</v>
      </c>
      <c r="BC275" s="27" t="str">
        <f t="shared" ref="BC275:BK313" ca="1" si="558">OFFSET(BC$5,$B275,0)</f>
        <v>-</v>
      </c>
      <c r="BD275" s="27" t="str">
        <f t="shared" ca="1" si="558"/>
        <v>-</v>
      </c>
      <c r="BE275" s="27" t="str">
        <f t="shared" ca="1" si="558"/>
        <v>-</v>
      </c>
      <c r="BF275" s="27" t="str">
        <f t="shared" ca="1" si="558"/>
        <v>-</v>
      </c>
      <c r="BG275" s="27" t="str">
        <f t="shared" ca="1" si="558"/>
        <v>-</v>
      </c>
      <c r="BH275" s="27">
        <f t="shared" ca="1" si="516"/>
        <v>0.3</v>
      </c>
      <c r="BI275" s="27">
        <f t="shared" ca="1" si="516"/>
        <v>0.7</v>
      </c>
      <c r="BJ275" s="27">
        <f t="shared" ca="1" si="516"/>
        <v>-0.2</v>
      </c>
      <c r="BK275" s="27">
        <f t="shared" ca="1" si="516"/>
        <v>1.4</v>
      </c>
      <c r="BL275" s="27" t="str">
        <f t="shared" ca="1" si="551"/>
        <v>-</v>
      </c>
      <c r="BM275" s="27" t="str">
        <f t="shared" ca="1" si="551"/>
        <v>-</v>
      </c>
      <c r="BN275" s="27">
        <f t="shared" ca="1" si="552"/>
        <v>0</v>
      </c>
      <c r="BO275" s="27">
        <f t="shared" ca="1" si="552"/>
        <v>0</v>
      </c>
      <c r="BP275" s="27">
        <f t="shared" ca="1" si="552"/>
        <v>0</v>
      </c>
      <c r="BQ275" s="27">
        <f t="shared" ca="1" si="552"/>
        <v>0</v>
      </c>
      <c r="BR275" s="27" t="str">
        <f t="shared" ca="1" si="552"/>
        <v>-</v>
      </c>
      <c r="BS275" s="27" t="str">
        <f t="shared" ca="1" si="552"/>
        <v>-</v>
      </c>
      <c r="BT275" s="27" t="str">
        <f t="shared" ca="1" si="552"/>
        <v>-</v>
      </c>
      <c r="BU275" s="27" t="str">
        <f t="shared" ca="1" si="552"/>
        <v>-</v>
      </c>
      <c r="BV275" s="27" t="str">
        <f t="shared" ca="1" si="553"/>
        <v>-</v>
      </c>
      <c r="BW275" s="27" t="str">
        <f t="shared" ca="1" si="553"/>
        <v>-</v>
      </c>
      <c r="BX275" s="27" t="str">
        <f t="shared" ca="1" si="553"/>
        <v>-</v>
      </c>
      <c r="BY275" s="27" t="str">
        <f t="shared" ca="1" si="553"/>
        <v>-</v>
      </c>
      <c r="BZ275" s="27" t="str">
        <f t="shared" ca="1" si="553"/>
        <v>-</v>
      </c>
      <c r="CA275" s="27">
        <f t="shared" ca="1" si="553"/>
        <v>2</v>
      </c>
      <c r="CB275" s="27" t="str">
        <f t="shared" ca="1" si="553"/>
        <v>-</v>
      </c>
      <c r="CC275" s="27" t="str">
        <f t="shared" ca="1" si="553"/>
        <v>-</v>
      </c>
      <c r="CD275" s="27" t="str">
        <f t="shared" ca="1" si="553"/>
        <v>-</v>
      </c>
      <c r="CE275" s="27" t="str">
        <f t="shared" ca="1" si="553"/>
        <v>-</v>
      </c>
      <c r="CF275" s="27" t="str">
        <f t="shared" ca="1" si="553"/>
        <v>-</v>
      </c>
      <c r="CG275" s="27" t="str">
        <f t="shared" ca="1" si="553"/>
        <v>-</v>
      </c>
      <c r="CH275" s="27">
        <f t="shared" ca="1" si="554"/>
        <v>0</v>
      </c>
      <c r="CI275" s="27" t="str">
        <f t="shared" ca="1" si="554"/>
        <v>-</v>
      </c>
      <c r="CJ275" s="27">
        <f t="shared" ca="1" si="554"/>
        <v>1</v>
      </c>
      <c r="CK275" s="27">
        <f t="shared" ca="1" si="554"/>
        <v>0</v>
      </c>
      <c r="CL275" s="27">
        <f t="shared" ca="1" si="554"/>
        <v>1</v>
      </c>
      <c r="CM275" s="27">
        <f t="shared" ca="1" si="554"/>
        <v>1</v>
      </c>
      <c r="CN275" s="27">
        <f t="shared" ca="1" si="554"/>
        <v>1</v>
      </c>
      <c r="CO275" s="27">
        <f t="shared" ca="1" si="554"/>
        <v>0</v>
      </c>
      <c r="CP275" s="27">
        <f t="shared" ca="1" si="554"/>
        <v>0</v>
      </c>
      <c r="CQ275" s="27">
        <f t="shared" ca="1" si="554"/>
        <v>0</v>
      </c>
      <c r="CR275" s="27">
        <f t="shared" ca="1" si="555"/>
        <v>-0.04</v>
      </c>
      <c r="CS275" s="27">
        <f t="shared" ca="1" si="555"/>
        <v>0.96</v>
      </c>
      <c r="CT275" s="27">
        <f t="shared" ca="1" si="555"/>
        <v>1.8</v>
      </c>
      <c r="CU275" s="27">
        <f t="shared" ca="1" si="555"/>
        <v>0.64</v>
      </c>
      <c r="CV275" s="27">
        <f t="shared" ca="1" si="555"/>
        <v>0.21</v>
      </c>
      <c r="CW275" s="27">
        <f t="shared" ca="1" si="555"/>
        <v>0.19</v>
      </c>
      <c r="CX275" s="27">
        <f t="shared" ca="1" si="555"/>
        <v>0</v>
      </c>
      <c r="CY275" s="27">
        <f t="shared" ca="1" si="555"/>
        <v>1</v>
      </c>
      <c r="CZ275" s="50">
        <f t="shared" ca="1" si="530"/>
        <v>0</v>
      </c>
      <c r="DA275" s="27">
        <f t="shared" ca="1" si="555"/>
        <v>0</v>
      </c>
      <c r="DB275" s="50">
        <f t="shared" ref="DB275:DF284" ca="1" si="559">OFFSET(DB275,-1,0)</f>
        <v>0</v>
      </c>
      <c r="DC275" s="50">
        <f t="shared" ca="1" si="559"/>
        <v>0</v>
      </c>
      <c r="DD275" s="50">
        <f t="shared" ca="1" si="559"/>
        <v>0</v>
      </c>
      <c r="DE275" s="50">
        <f t="shared" ca="1" si="559"/>
        <v>0</v>
      </c>
      <c r="DF275" s="50">
        <f t="shared" ca="1" si="559"/>
        <v>0</v>
      </c>
      <c r="DG275" s="27" t="str">
        <f t="shared" ca="1" si="556"/>
        <v>-</v>
      </c>
      <c r="DH275" s="27" t="str">
        <f t="shared" ca="1" si="556"/>
        <v>-</v>
      </c>
      <c r="DI275" s="27" t="str">
        <f t="shared" ca="1" si="556"/>
        <v>-</v>
      </c>
      <c r="DJ275" s="27" t="str">
        <f t="shared" ca="1" si="556"/>
        <v>-</v>
      </c>
      <c r="DK275" s="27" t="str">
        <f t="shared" ca="1" si="556"/>
        <v>-</v>
      </c>
      <c r="DL275" s="27" t="str">
        <f t="shared" ca="1" si="556"/>
        <v>-</v>
      </c>
      <c r="DM275" s="27" t="b">
        <f t="shared" ca="1" si="556"/>
        <v>0</v>
      </c>
      <c r="DN275" s="27" t="b">
        <f t="shared" ca="1" si="556"/>
        <v>0</v>
      </c>
      <c r="DO275" s="27" t="b">
        <f t="shared" ca="1" si="556"/>
        <v>1</v>
      </c>
      <c r="DP275" s="27">
        <f t="shared" ca="1" si="533"/>
        <v>0</v>
      </c>
      <c r="DQ275" s="50" t="str">
        <f t="shared" ca="1" si="534"/>
        <v>-</v>
      </c>
      <c r="DR275" s="50" t="b">
        <f t="shared" ca="1" si="534"/>
        <v>1</v>
      </c>
      <c r="DS275" s="50" t="str">
        <f t="shared" ca="1" si="534"/>
        <v>-</v>
      </c>
      <c r="DT275" s="50" t="str">
        <f t="shared" ca="1" si="534"/>
        <v>-</v>
      </c>
      <c r="DU275" s="27" t="str">
        <f t="shared" ref="DU275:DX284" ca="1" si="560">OFFSET(DU$5,$B275,0)</f>
        <v>-</v>
      </c>
      <c r="DV275" s="27" t="b">
        <f t="shared" ca="1" si="560"/>
        <v>1</v>
      </c>
      <c r="DW275" s="27" t="str">
        <f t="shared" ca="1" si="560"/>
        <v>-</v>
      </c>
      <c r="DX275" s="27">
        <f t="shared" ca="1" si="560"/>
        <v>0</v>
      </c>
      <c r="DY275" s="50">
        <f t="shared" ca="1" si="536"/>
        <v>1</v>
      </c>
      <c r="DZ275" s="50">
        <f t="shared" ca="1" si="536"/>
        <v>0.5</v>
      </c>
      <c r="EA275" s="27">
        <f t="shared" ref="EA275:EJ284" ca="1" si="561">OFFSET(EA$5,$B275,0)</f>
        <v>500</v>
      </c>
      <c r="EB275" s="27">
        <f t="shared" ca="1" si="561"/>
        <v>500</v>
      </c>
      <c r="EC275" s="27">
        <f t="shared" ca="1" si="561"/>
        <v>1</v>
      </c>
      <c r="ED275" s="27">
        <f t="shared" ca="1" si="561"/>
        <v>0</v>
      </c>
      <c r="EE275" s="27">
        <f t="shared" ca="1" si="561"/>
        <v>1</v>
      </c>
      <c r="EF275" s="27">
        <f t="shared" ca="1" si="561"/>
        <v>1</v>
      </c>
      <c r="EG275" s="27">
        <f t="shared" ca="1" si="561"/>
        <v>0</v>
      </c>
      <c r="EH275" s="27" t="str">
        <f t="shared" ca="1" si="561"/>
        <v>-</v>
      </c>
      <c r="EI275" s="27" t="str">
        <f t="shared" ca="1" si="561"/>
        <v>-</v>
      </c>
      <c r="EJ275" s="27" t="str">
        <f t="shared" ca="1" si="561"/>
        <v>-</v>
      </c>
      <c r="EK275" s="27" t="str">
        <f t="shared" ref="EK275:ES284" ca="1" si="562">OFFSET(EK$5,$B275,0)</f>
        <v>-</v>
      </c>
      <c r="EL275" s="27">
        <f t="shared" ca="1" si="562"/>
        <v>1</v>
      </c>
      <c r="EM275" s="27">
        <f t="shared" ca="1" si="562"/>
        <v>1</v>
      </c>
      <c r="EN275" s="27">
        <f t="shared" ca="1" si="562"/>
        <v>1</v>
      </c>
      <c r="EO275" s="27">
        <f t="shared" ca="1" si="562"/>
        <v>0</v>
      </c>
      <c r="EP275" s="27" t="str">
        <f t="shared" ca="1" si="562"/>
        <v>-</v>
      </c>
      <c r="EQ275" s="27" t="str">
        <f t="shared" ca="1" si="562"/>
        <v>-</v>
      </c>
      <c r="ER275" s="27">
        <f t="shared" ca="1" si="562"/>
        <v>0</v>
      </c>
      <c r="ES275" s="27">
        <f t="shared" ca="1" si="562"/>
        <v>0</v>
      </c>
      <c r="ET275" s="34">
        <v>0</v>
      </c>
    </row>
    <row r="276" spans="1:150" outlineLevel="2">
      <c r="A276" s="31">
        <f t="shared" si="510"/>
        <v>271</v>
      </c>
      <c r="B276" s="37">
        <f t="shared" ca="1" si="539"/>
        <v>78</v>
      </c>
      <c r="C276" s="216">
        <f ca="1">4210+IF(AND(C$263&gt;=1,$CF276=TRUE),2,0)+IF(AND(C$263&gt;=2,$CA276&gt;2),4,0)+IF(AND(C$263=3,$DP276=2),1,0)</f>
        <v>4210</v>
      </c>
      <c r="D276" t="b">
        <f t="shared" ca="1" si="511"/>
        <v>0</v>
      </c>
      <c r="E276" t="b">
        <f t="shared" ca="1" si="511"/>
        <v>0</v>
      </c>
      <c r="F276" t="b">
        <f t="shared" ca="1" si="511"/>
        <v>0</v>
      </c>
      <c r="H276" s="47" t="str">
        <f ca="1">"Exp421 "&amp;IF($CA276&lt;3,"M-M","Mat")&amp;IF($CF276=TRUE,"&amp;BBT","")&amp;IF($DX276&lt;&gt;0,"-mate EL","")&amp;IF($DM276," Aut","")&amp;IF($DN276," Win","")&amp;IF($DO276," Spr","")&amp;" Scan "&amp;$DP276&amp;" (F"&amp;3+IFERROR(1*$AP276,0)&amp;3+IFERROR(1*$AS276,0)&amp;"N"&amp;$AX276&amp;$AY276&amp;")"</f>
        <v>Exp421 M-M&amp;BBT Aut Scan 3 (F33N33)</v>
      </c>
      <c r="I276" s="13" t="str">
        <f ca="1">IF(MATCH(H276,H$5:H276,0)=(COUNTA(H$5:H276)),"-","Dup")</f>
        <v>-</v>
      </c>
      <c r="J276" s="27" t="str">
        <f t="shared" ca="1" si="512"/>
        <v>-</v>
      </c>
      <c r="K276" s="27" t="str">
        <f t="shared" ca="1" si="512"/>
        <v>-</v>
      </c>
      <c r="L276" s="50" t="b">
        <f t="shared" ca="1" si="557"/>
        <v>1</v>
      </c>
      <c r="M276" s="50" t="b">
        <f t="shared" ca="1" si="557"/>
        <v>0</v>
      </c>
      <c r="N276" s="50" t="b">
        <f t="shared" ca="1" si="557"/>
        <v>0</v>
      </c>
      <c r="O276" s="50" t="b">
        <f t="shared" ca="1" si="557"/>
        <v>0</v>
      </c>
      <c r="P276" s="50" t="b">
        <f t="shared" ca="1" si="557"/>
        <v>0</v>
      </c>
      <c r="Q276" s="50">
        <f t="shared" ca="1" si="557"/>
        <v>0</v>
      </c>
      <c r="R276" s="50">
        <f t="shared" ca="1" si="557"/>
        <v>0</v>
      </c>
      <c r="S276" s="27" t="str">
        <f t="shared" ca="1" si="540"/>
        <v>-</v>
      </c>
      <c r="T276" s="27" t="str">
        <f t="shared" ca="1" si="540"/>
        <v>-</v>
      </c>
      <c r="U276" s="27" t="str">
        <f t="shared" ca="1" si="541"/>
        <v>-</v>
      </c>
      <c r="V276" s="27">
        <f t="shared" ca="1" si="540"/>
        <v>1</v>
      </c>
      <c r="W276" s="27">
        <f t="shared" ca="1" si="541"/>
        <v>1</v>
      </c>
      <c r="X276" s="27" t="str">
        <f t="shared" ca="1" si="541"/>
        <v>-</v>
      </c>
      <c r="Y276" s="27" t="str">
        <f t="shared" ca="1" si="541"/>
        <v>-</v>
      </c>
      <c r="Z276" s="27" t="str">
        <f t="shared" ca="1" si="541"/>
        <v>-</v>
      </c>
      <c r="AA276" s="27" t="str">
        <f t="shared" ca="1" si="541"/>
        <v>-</v>
      </c>
      <c r="AB276" s="27" t="str">
        <f t="shared" ca="1" si="541"/>
        <v>-</v>
      </c>
      <c r="AC276" s="27">
        <f t="shared" ca="1" si="541"/>
        <v>1</v>
      </c>
      <c r="AD276" s="27" t="str">
        <f t="shared" ca="1" si="541"/>
        <v>-</v>
      </c>
      <c r="AE276" s="27" t="str">
        <f t="shared" ca="1" si="541"/>
        <v>-</v>
      </c>
      <c r="AF276" s="27" t="str">
        <f t="shared" ca="1" si="541"/>
        <v>-</v>
      </c>
      <c r="AG276" s="27" t="str">
        <f t="shared" ca="1" si="541"/>
        <v>-</v>
      </c>
      <c r="AH276" s="27" t="str">
        <f t="shared" ca="1" si="541"/>
        <v>-</v>
      </c>
      <c r="AI276" s="27" t="str">
        <f t="shared" ca="1" si="541"/>
        <v>-</v>
      </c>
      <c r="AJ276" s="27" t="str">
        <f t="shared" ca="1" si="542"/>
        <v>-</v>
      </c>
      <c r="AK276" s="27" t="str">
        <f t="shared" ca="1" si="542"/>
        <v>-</v>
      </c>
      <c r="AL276" s="27" t="str">
        <f t="shared" ca="1" si="542"/>
        <v>-</v>
      </c>
      <c r="AM276" s="27" t="str">
        <f t="shared" ca="1" si="542"/>
        <v>-</v>
      </c>
      <c r="AN276" s="27" t="str">
        <f t="shared" ca="1" si="542"/>
        <v>-</v>
      </c>
      <c r="AO276" s="27" t="str">
        <f t="shared" ca="1" si="542"/>
        <v>-</v>
      </c>
      <c r="AP276" s="26" t="str">
        <f>AP$6</f>
        <v>-</v>
      </c>
      <c r="AQ276" s="26" t="str">
        <f>AQ$6</f>
        <v>-</v>
      </c>
      <c r="AR276" s="27" t="str">
        <f ca="1">OFFSET(AR$5,$B276,0)</f>
        <v>-</v>
      </c>
      <c r="AS276" s="26" t="str">
        <f>AS$6</f>
        <v>-</v>
      </c>
      <c r="AT276" s="27" t="str">
        <f t="shared" ca="1" si="514"/>
        <v>-</v>
      </c>
      <c r="AU276" s="27" t="str">
        <f t="shared" ca="1" si="514"/>
        <v>-</v>
      </c>
      <c r="AV276" s="27" t="str">
        <f t="shared" ca="1" si="514"/>
        <v>-</v>
      </c>
      <c r="AW276" s="27" t="str">
        <f t="shared" ca="1" si="514"/>
        <v>-</v>
      </c>
      <c r="AX276" s="26">
        <v>3</v>
      </c>
      <c r="AY276" s="49">
        <f>AY264</f>
        <v>3</v>
      </c>
      <c r="AZ276" s="26">
        <v>0</v>
      </c>
      <c r="BA276" s="26">
        <v>1</v>
      </c>
      <c r="BB276" s="26">
        <v>-1</v>
      </c>
      <c r="BC276" s="27" t="str">
        <f t="shared" ca="1" si="558"/>
        <v>-</v>
      </c>
      <c r="BD276" s="27" t="str">
        <f t="shared" ca="1" si="558"/>
        <v>-</v>
      </c>
      <c r="BE276" s="27" t="str">
        <f t="shared" ca="1" si="558"/>
        <v>-</v>
      </c>
      <c r="BF276" s="27" t="str">
        <f t="shared" ca="1" si="558"/>
        <v>-</v>
      </c>
      <c r="BG276" s="27" t="str">
        <f t="shared" ca="1" si="558"/>
        <v>-</v>
      </c>
      <c r="BH276" s="27">
        <f t="shared" ca="1" si="516"/>
        <v>0.3</v>
      </c>
      <c r="BI276" s="27">
        <f t="shared" ca="1" si="516"/>
        <v>0.7</v>
      </c>
      <c r="BJ276" s="27">
        <f t="shared" ca="1" si="516"/>
        <v>-0.2</v>
      </c>
      <c r="BK276" s="27">
        <f t="shared" ca="1" si="516"/>
        <v>1.4</v>
      </c>
      <c r="BL276" s="27" t="str">
        <f t="shared" ref="BL276:BM285" ca="1" si="563">OFFSET(BL$5,$B276,0)</f>
        <v>-</v>
      </c>
      <c r="BM276" s="27" t="str">
        <f t="shared" ca="1" si="563"/>
        <v>-</v>
      </c>
      <c r="BN276" s="27">
        <f t="shared" ref="BN276:CA285" ca="1" si="564">OFFSET(BN$5,$B276,0)</f>
        <v>0</v>
      </c>
      <c r="BO276" s="27">
        <f t="shared" ca="1" si="564"/>
        <v>0</v>
      </c>
      <c r="BP276" s="27">
        <f t="shared" ca="1" si="564"/>
        <v>0</v>
      </c>
      <c r="BQ276" s="27">
        <f t="shared" ca="1" si="564"/>
        <v>0</v>
      </c>
      <c r="BR276" s="27" t="str">
        <f t="shared" ca="1" si="564"/>
        <v>-</v>
      </c>
      <c r="BS276" s="27" t="str">
        <f t="shared" ca="1" si="564"/>
        <v>-</v>
      </c>
      <c r="BT276" s="27" t="str">
        <f t="shared" ca="1" si="564"/>
        <v>-</v>
      </c>
      <c r="BU276" s="27" t="str">
        <f t="shared" ca="1" si="564"/>
        <v>-</v>
      </c>
      <c r="BV276" s="27" t="str">
        <f t="shared" ca="1" si="564"/>
        <v>-</v>
      </c>
      <c r="BW276" s="27" t="str">
        <f t="shared" ca="1" si="564"/>
        <v>-</v>
      </c>
      <c r="BX276" s="27" t="str">
        <f t="shared" ca="1" si="564"/>
        <v>-</v>
      </c>
      <c r="BY276" s="27" t="str">
        <f t="shared" ca="1" si="564"/>
        <v>-</v>
      </c>
      <c r="BZ276" s="27" t="str">
        <f t="shared" ca="1" si="564"/>
        <v>-</v>
      </c>
      <c r="CA276" s="27">
        <f t="shared" ca="1" si="564"/>
        <v>2</v>
      </c>
      <c r="CB276" s="27" t="str">
        <f t="shared" ref="CB276:CK285" ca="1" si="565">OFFSET(CB$5,$B276,0)</f>
        <v>-</v>
      </c>
      <c r="CC276" s="27" t="str">
        <f t="shared" ca="1" si="565"/>
        <v>-</v>
      </c>
      <c r="CD276" s="27" t="str">
        <f t="shared" ca="1" si="565"/>
        <v>-</v>
      </c>
      <c r="CE276" s="27" t="str">
        <f t="shared" ca="1" si="565"/>
        <v>-</v>
      </c>
      <c r="CF276" s="27" t="b">
        <f t="shared" ca="1" si="565"/>
        <v>1</v>
      </c>
      <c r="CG276" s="27" t="str">
        <f t="shared" ca="1" si="565"/>
        <v>-</v>
      </c>
      <c r="CH276" s="27">
        <f t="shared" ca="1" si="565"/>
        <v>0</v>
      </c>
      <c r="CI276" s="27" t="str">
        <f t="shared" ca="1" si="565"/>
        <v>-</v>
      </c>
      <c r="CJ276" s="27">
        <f t="shared" ca="1" si="565"/>
        <v>1</v>
      </c>
      <c r="CK276" s="27">
        <f t="shared" ca="1" si="565"/>
        <v>0</v>
      </c>
      <c r="CL276" s="27">
        <f t="shared" ref="CL276:CU285" ca="1" si="566">OFFSET(CL$5,$B276,0)</f>
        <v>1</v>
      </c>
      <c r="CM276" s="27">
        <f t="shared" ca="1" si="566"/>
        <v>1</v>
      </c>
      <c r="CN276" s="27">
        <f t="shared" ca="1" si="566"/>
        <v>1</v>
      </c>
      <c r="CO276" s="27">
        <f t="shared" ca="1" si="566"/>
        <v>0</v>
      </c>
      <c r="CP276" s="27">
        <f t="shared" ca="1" si="566"/>
        <v>0</v>
      </c>
      <c r="CQ276" s="27">
        <f t="shared" ca="1" si="566"/>
        <v>0</v>
      </c>
      <c r="CR276" s="27">
        <f t="shared" ca="1" si="566"/>
        <v>-0.04</v>
      </c>
      <c r="CS276" s="27">
        <f t="shared" ca="1" si="566"/>
        <v>0.96</v>
      </c>
      <c r="CT276" s="27">
        <f t="shared" ca="1" si="566"/>
        <v>1.8</v>
      </c>
      <c r="CU276" s="27">
        <f t="shared" ca="1" si="566"/>
        <v>0.64</v>
      </c>
      <c r="CV276" s="27">
        <f t="shared" ref="CV276:DA285" ca="1" si="567">OFFSET(CV$5,$B276,0)</f>
        <v>0.21</v>
      </c>
      <c r="CW276" s="27">
        <f t="shared" ca="1" si="567"/>
        <v>0.19</v>
      </c>
      <c r="CX276" s="27">
        <f t="shared" ca="1" si="567"/>
        <v>0</v>
      </c>
      <c r="CY276" s="27">
        <f t="shared" ca="1" si="567"/>
        <v>1</v>
      </c>
      <c r="CZ276" s="50">
        <f t="shared" ca="1" si="530"/>
        <v>0</v>
      </c>
      <c r="DA276" s="27">
        <f t="shared" ca="1" si="567"/>
        <v>0</v>
      </c>
      <c r="DB276" s="50">
        <f t="shared" ca="1" si="559"/>
        <v>0</v>
      </c>
      <c r="DC276" s="50">
        <f t="shared" ca="1" si="559"/>
        <v>0</v>
      </c>
      <c r="DD276" s="50">
        <f t="shared" ca="1" si="559"/>
        <v>0</v>
      </c>
      <c r="DE276" s="50">
        <f t="shared" ca="1" si="559"/>
        <v>0</v>
      </c>
      <c r="DF276" s="50">
        <f t="shared" ca="1" si="559"/>
        <v>0</v>
      </c>
      <c r="DG276" s="27" t="str">
        <f t="shared" ref="DG276:DP291" ca="1" si="568">OFFSET(DG$5,$B276,0)</f>
        <v>-</v>
      </c>
      <c r="DH276" s="27" t="str">
        <f t="shared" ca="1" si="568"/>
        <v>-</v>
      </c>
      <c r="DI276" s="27" t="str">
        <f t="shared" ca="1" si="568"/>
        <v>-</v>
      </c>
      <c r="DJ276" s="27" t="str">
        <f t="shared" ca="1" si="568"/>
        <v>-</v>
      </c>
      <c r="DK276" s="27" t="str">
        <f t="shared" ca="1" si="568"/>
        <v>-</v>
      </c>
      <c r="DL276" s="27" t="str">
        <f t="shared" ca="1" si="568"/>
        <v>-</v>
      </c>
      <c r="DM276" s="27" t="b">
        <f t="shared" ca="1" si="568"/>
        <v>1</v>
      </c>
      <c r="DN276" s="27" t="b">
        <f t="shared" ca="1" si="568"/>
        <v>0</v>
      </c>
      <c r="DO276" s="27" t="b">
        <f t="shared" ca="1" si="568"/>
        <v>0</v>
      </c>
      <c r="DP276" s="27">
        <f t="shared" ca="1" si="533"/>
        <v>3</v>
      </c>
      <c r="DQ276" s="50" t="str">
        <f t="shared" ca="1" si="534"/>
        <v>-</v>
      </c>
      <c r="DR276" s="50" t="b">
        <f t="shared" ca="1" si="534"/>
        <v>1</v>
      </c>
      <c r="DS276" s="50" t="str">
        <f t="shared" ca="1" si="534"/>
        <v>-</v>
      </c>
      <c r="DT276" s="50" t="str">
        <f t="shared" ca="1" si="534"/>
        <v>-</v>
      </c>
      <c r="DU276" s="49" t="b">
        <f>DU$174</f>
        <v>1</v>
      </c>
      <c r="DV276" s="27" t="b">
        <f t="shared" ca="1" si="560"/>
        <v>1</v>
      </c>
      <c r="DW276" s="27" t="str">
        <f t="shared" ca="1" si="560"/>
        <v>-</v>
      </c>
      <c r="DX276" s="27">
        <f t="shared" ca="1" si="560"/>
        <v>0</v>
      </c>
      <c r="DY276" s="50">
        <f t="shared" ca="1" si="536"/>
        <v>1</v>
      </c>
      <c r="DZ276" s="50">
        <f t="shared" ca="1" si="536"/>
        <v>0.5</v>
      </c>
      <c r="EA276" s="27">
        <f t="shared" ca="1" si="561"/>
        <v>500</v>
      </c>
      <c r="EB276" s="27">
        <f t="shared" ca="1" si="561"/>
        <v>500</v>
      </c>
      <c r="EC276" s="27">
        <f t="shared" ca="1" si="561"/>
        <v>1</v>
      </c>
      <c r="ED276" s="27">
        <f t="shared" ca="1" si="561"/>
        <v>0</v>
      </c>
      <c r="EE276" s="27">
        <f t="shared" ca="1" si="561"/>
        <v>1</v>
      </c>
      <c r="EF276" s="27">
        <f t="shared" ca="1" si="561"/>
        <v>1</v>
      </c>
      <c r="EG276" s="27">
        <f t="shared" ca="1" si="561"/>
        <v>0</v>
      </c>
      <c r="EH276" s="27" t="str">
        <f t="shared" ca="1" si="561"/>
        <v>-</v>
      </c>
      <c r="EI276" s="27" t="str">
        <f t="shared" ca="1" si="561"/>
        <v>-</v>
      </c>
      <c r="EJ276" s="27" t="str">
        <f t="shared" ca="1" si="561"/>
        <v>-</v>
      </c>
      <c r="EK276" s="27" t="str">
        <f t="shared" ca="1" si="562"/>
        <v>-</v>
      </c>
      <c r="EL276" s="27">
        <f t="shared" ca="1" si="562"/>
        <v>1</v>
      </c>
      <c r="EM276" s="27">
        <f t="shared" ca="1" si="562"/>
        <v>1</v>
      </c>
      <c r="EN276" s="27">
        <f t="shared" ca="1" si="562"/>
        <v>1</v>
      </c>
      <c r="EO276" s="27">
        <f t="shared" ca="1" si="562"/>
        <v>0</v>
      </c>
      <c r="EP276" s="27" t="str">
        <f t="shared" ca="1" si="562"/>
        <v>-</v>
      </c>
      <c r="EQ276" s="27" t="str">
        <f t="shared" ca="1" si="562"/>
        <v>-</v>
      </c>
      <c r="ER276" s="27">
        <f t="shared" ca="1" si="562"/>
        <v>0</v>
      </c>
      <c r="ES276" s="27">
        <f t="shared" ca="1" si="562"/>
        <v>0</v>
      </c>
      <c r="ET276" s="34">
        <v>0</v>
      </c>
    </row>
    <row r="277" spans="1:150" outlineLevel="3">
      <c r="A277" s="31">
        <f t="shared" si="510"/>
        <v>272</v>
      </c>
      <c r="B277" s="37">
        <f t="shared" ca="1" si="539"/>
        <v>79</v>
      </c>
      <c r="C277" s="216">
        <f ca="1">4210+IF(AND(C$263&gt;=1,$CF277=TRUE),2,0)+IF(AND(C$263&gt;=2,$CA277&gt;2),4,0)+IF(AND(C$263=3,$DP277=2),1,0)</f>
        <v>4210</v>
      </c>
      <c r="D277" t="b">
        <f t="shared" ca="1" si="511"/>
        <v>1</v>
      </c>
      <c r="E277" t="b">
        <f t="shared" ca="1" si="511"/>
        <v>0</v>
      </c>
      <c r="F277" t="b">
        <f t="shared" ca="1" si="511"/>
        <v>1</v>
      </c>
      <c r="H277" s="47" t="str">
        <f ca="1">"Exp421 "&amp;IF($CA277&lt;3,"M-M","Mat")&amp;IF($CF277=TRUE,"&amp;BBT","")&amp;IF($DX277&lt;&gt;0,"-mate EL","")&amp;IF($DM277," Aut","")&amp;IF($DN277," Win","")&amp;IF($DO277," Spr","")&amp;" Scan "&amp;$DP277&amp;" (F"&amp;3+IFERROR(1*$AP277,0)&amp;3+IFERROR(1*$AS277,0)&amp;"N"&amp;$AX277&amp;$AY277&amp;")"</f>
        <v>Exp421 M-M&amp;BBT Aut Scan 2 (F33N33)</v>
      </c>
      <c r="I277" s="13" t="str">
        <f ca="1">IF(MATCH(H277,H$5:H277,0)=(COUNTA(H$5:H277)),"-","Dup")</f>
        <v>-</v>
      </c>
      <c r="J277" s="27" t="str">
        <f t="shared" ca="1" si="512"/>
        <v>-</v>
      </c>
      <c r="K277" s="27" t="str">
        <f t="shared" ca="1" si="512"/>
        <v>-</v>
      </c>
      <c r="L277" s="50" t="b">
        <f t="shared" ca="1" si="557"/>
        <v>1</v>
      </c>
      <c r="M277" s="50" t="b">
        <f t="shared" ca="1" si="557"/>
        <v>0</v>
      </c>
      <c r="N277" s="50" t="b">
        <f t="shared" ca="1" si="557"/>
        <v>0</v>
      </c>
      <c r="O277" s="50" t="b">
        <f t="shared" ca="1" si="557"/>
        <v>0</v>
      </c>
      <c r="P277" s="50" t="b">
        <f t="shared" ca="1" si="557"/>
        <v>0</v>
      </c>
      <c r="Q277" s="50">
        <f t="shared" ca="1" si="557"/>
        <v>0</v>
      </c>
      <c r="R277" s="50">
        <f t="shared" ca="1" si="557"/>
        <v>0</v>
      </c>
      <c r="S277" s="27" t="str">
        <f t="shared" ca="1" si="540"/>
        <v>-</v>
      </c>
      <c r="T277" s="27" t="str">
        <f t="shared" ca="1" si="540"/>
        <v>-</v>
      </c>
      <c r="U277" s="27" t="str">
        <f t="shared" ca="1" si="541"/>
        <v>-</v>
      </c>
      <c r="V277" s="27">
        <f t="shared" ca="1" si="540"/>
        <v>1</v>
      </c>
      <c r="W277" s="27">
        <f t="shared" ca="1" si="541"/>
        <v>1</v>
      </c>
      <c r="X277" s="27" t="str">
        <f t="shared" ca="1" si="541"/>
        <v>-</v>
      </c>
      <c r="Y277" s="27" t="str">
        <f t="shared" ca="1" si="541"/>
        <v>-</v>
      </c>
      <c r="Z277" s="27" t="str">
        <f t="shared" ca="1" si="541"/>
        <v>-</v>
      </c>
      <c r="AA277" s="27" t="str">
        <f t="shared" ca="1" si="541"/>
        <v>-</v>
      </c>
      <c r="AB277" s="27" t="str">
        <f t="shared" ca="1" si="541"/>
        <v>-</v>
      </c>
      <c r="AC277" s="27">
        <f t="shared" ca="1" si="541"/>
        <v>1</v>
      </c>
      <c r="AD277" s="27" t="str">
        <f t="shared" ca="1" si="541"/>
        <v>-</v>
      </c>
      <c r="AE277" s="27" t="str">
        <f t="shared" ca="1" si="541"/>
        <v>-</v>
      </c>
      <c r="AF277" s="27" t="str">
        <f t="shared" ca="1" si="541"/>
        <v>-</v>
      </c>
      <c r="AG277" s="27" t="str">
        <f t="shared" ca="1" si="541"/>
        <v>-</v>
      </c>
      <c r="AH277" s="27" t="str">
        <f t="shared" ca="1" si="541"/>
        <v>-</v>
      </c>
      <c r="AI277" s="27" t="str">
        <f t="shared" ca="1" si="541"/>
        <v>-</v>
      </c>
      <c r="AJ277" s="27" t="str">
        <f t="shared" ca="1" si="542"/>
        <v>-</v>
      </c>
      <c r="AK277" s="27" t="str">
        <f t="shared" ca="1" si="542"/>
        <v>-</v>
      </c>
      <c r="AL277" s="27" t="str">
        <f t="shared" ca="1" si="542"/>
        <v>-</v>
      </c>
      <c r="AM277" s="27" t="str">
        <f t="shared" ca="1" si="542"/>
        <v>-</v>
      </c>
      <c r="AN277" s="27" t="str">
        <f t="shared" ca="1" si="542"/>
        <v>-</v>
      </c>
      <c r="AO277" s="27" t="str">
        <f t="shared" ca="1" si="542"/>
        <v>-</v>
      </c>
      <c r="AP277" s="50" t="str">
        <f t="shared" ca="1" si="523"/>
        <v>-</v>
      </c>
      <c r="AQ277" s="50" t="str">
        <f t="shared" ca="1" si="523"/>
        <v>-</v>
      </c>
      <c r="AR277" s="50" t="str">
        <f t="shared" ca="1" si="523"/>
        <v>-</v>
      </c>
      <c r="AS277" s="50" t="str">
        <f t="shared" ca="1" si="523"/>
        <v>-</v>
      </c>
      <c r="AT277" s="27" t="str">
        <f t="shared" ca="1" si="514"/>
        <v>-</v>
      </c>
      <c r="AU277" s="27" t="str">
        <f t="shared" ca="1" si="514"/>
        <v>-</v>
      </c>
      <c r="AV277" s="27" t="str">
        <f t="shared" ca="1" si="514"/>
        <v>-</v>
      </c>
      <c r="AW277" s="27" t="str">
        <f t="shared" ca="1" si="514"/>
        <v>-</v>
      </c>
      <c r="AX277" s="50">
        <f t="shared" ref="AX277:BB287" ca="1" si="569">OFFSET(AX277,-1,0)</f>
        <v>3</v>
      </c>
      <c r="AY277" s="50">
        <f t="shared" ca="1" si="569"/>
        <v>3</v>
      </c>
      <c r="AZ277" s="50">
        <f t="shared" ca="1" si="569"/>
        <v>0</v>
      </c>
      <c r="BA277" s="50">
        <f t="shared" ca="1" si="569"/>
        <v>1</v>
      </c>
      <c r="BB277" s="50">
        <f t="shared" ca="1" si="569"/>
        <v>-1</v>
      </c>
      <c r="BC277" s="27" t="str">
        <f t="shared" ca="1" si="558"/>
        <v>-</v>
      </c>
      <c r="BD277" s="27" t="str">
        <f t="shared" ca="1" si="558"/>
        <v>-</v>
      </c>
      <c r="BE277" s="27" t="str">
        <f t="shared" ca="1" si="558"/>
        <v>-</v>
      </c>
      <c r="BF277" s="27" t="str">
        <f t="shared" ca="1" si="558"/>
        <v>-</v>
      </c>
      <c r="BG277" s="27" t="str">
        <f t="shared" ca="1" si="558"/>
        <v>-</v>
      </c>
      <c r="BH277" s="27">
        <f t="shared" ca="1" si="516"/>
        <v>0.3</v>
      </c>
      <c r="BI277" s="27">
        <f t="shared" ca="1" si="516"/>
        <v>0.7</v>
      </c>
      <c r="BJ277" s="27">
        <f t="shared" ca="1" si="516"/>
        <v>-0.2</v>
      </c>
      <c r="BK277" s="27">
        <f t="shared" ca="1" si="516"/>
        <v>1.4</v>
      </c>
      <c r="BL277" s="27" t="str">
        <f t="shared" ca="1" si="563"/>
        <v>-</v>
      </c>
      <c r="BM277" s="27" t="str">
        <f t="shared" ca="1" si="563"/>
        <v>-</v>
      </c>
      <c r="BN277" s="27">
        <f t="shared" ca="1" si="564"/>
        <v>0</v>
      </c>
      <c r="BO277" s="27">
        <f t="shared" ca="1" si="564"/>
        <v>0</v>
      </c>
      <c r="BP277" s="27">
        <f t="shared" ca="1" si="564"/>
        <v>0</v>
      </c>
      <c r="BQ277" s="27">
        <f t="shared" ca="1" si="564"/>
        <v>0</v>
      </c>
      <c r="BR277" s="27" t="str">
        <f t="shared" ca="1" si="564"/>
        <v>-</v>
      </c>
      <c r="BS277" s="27" t="str">
        <f t="shared" ca="1" si="564"/>
        <v>-</v>
      </c>
      <c r="BT277" s="27" t="str">
        <f t="shared" ca="1" si="564"/>
        <v>-</v>
      </c>
      <c r="BU277" s="27" t="str">
        <f t="shared" ca="1" si="564"/>
        <v>-</v>
      </c>
      <c r="BV277" s="27" t="str">
        <f t="shared" ca="1" si="564"/>
        <v>-</v>
      </c>
      <c r="BW277" s="27" t="str">
        <f t="shared" ca="1" si="564"/>
        <v>-</v>
      </c>
      <c r="BX277" s="27" t="str">
        <f t="shared" ca="1" si="564"/>
        <v>-</v>
      </c>
      <c r="BY277" s="27" t="str">
        <f t="shared" ca="1" si="564"/>
        <v>-</v>
      </c>
      <c r="BZ277" s="27" t="str">
        <f t="shared" ca="1" si="564"/>
        <v>-</v>
      </c>
      <c r="CA277" s="27">
        <f t="shared" ca="1" si="564"/>
        <v>2</v>
      </c>
      <c r="CB277" s="27" t="str">
        <f t="shared" ca="1" si="565"/>
        <v>-</v>
      </c>
      <c r="CC277" s="27" t="str">
        <f t="shared" ca="1" si="565"/>
        <v>-</v>
      </c>
      <c r="CD277" s="27" t="str">
        <f t="shared" ca="1" si="565"/>
        <v>-</v>
      </c>
      <c r="CE277" s="27" t="str">
        <f t="shared" ca="1" si="565"/>
        <v>-</v>
      </c>
      <c r="CF277" s="27" t="b">
        <f t="shared" ca="1" si="565"/>
        <v>1</v>
      </c>
      <c r="CG277" s="27" t="str">
        <f t="shared" ca="1" si="565"/>
        <v>-</v>
      </c>
      <c r="CH277" s="27">
        <f t="shared" ca="1" si="565"/>
        <v>0</v>
      </c>
      <c r="CI277" s="27" t="str">
        <f t="shared" ca="1" si="565"/>
        <v>-</v>
      </c>
      <c r="CJ277" s="27">
        <f t="shared" ca="1" si="565"/>
        <v>1</v>
      </c>
      <c r="CK277" s="27">
        <f t="shared" ca="1" si="565"/>
        <v>0</v>
      </c>
      <c r="CL277" s="27">
        <f t="shared" ca="1" si="566"/>
        <v>1</v>
      </c>
      <c r="CM277" s="27">
        <f t="shared" ca="1" si="566"/>
        <v>1</v>
      </c>
      <c r="CN277" s="27">
        <f t="shared" ca="1" si="566"/>
        <v>1</v>
      </c>
      <c r="CO277" s="27">
        <f t="shared" ca="1" si="566"/>
        <v>0</v>
      </c>
      <c r="CP277" s="27">
        <f t="shared" ca="1" si="566"/>
        <v>0</v>
      </c>
      <c r="CQ277" s="27">
        <f t="shared" ca="1" si="566"/>
        <v>0</v>
      </c>
      <c r="CR277" s="27">
        <f t="shared" ca="1" si="566"/>
        <v>-0.04</v>
      </c>
      <c r="CS277" s="27">
        <f t="shared" ca="1" si="566"/>
        <v>0.96</v>
      </c>
      <c r="CT277" s="27">
        <f t="shared" ca="1" si="566"/>
        <v>1.8</v>
      </c>
      <c r="CU277" s="27">
        <f t="shared" ca="1" si="566"/>
        <v>0.64</v>
      </c>
      <c r="CV277" s="27">
        <f t="shared" ca="1" si="567"/>
        <v>0.21</v>
      </c>
      <c r="CW277" s="27">
        <f t="shared" ca="1" si="567"/>
        <v>0.19</v>
      </c>
      <c r="CX277" s="27">
        <f t="shared" ca="1" si="567"/>
        <v>0</v>
      </c>
      <c r="CY277" s="27">
        <f t="shared" ca="1" si="567"/>
        <v>1</v>
      </c>
      <c r="CZ277" s="50">
        <f t="shared" ca="1" si="530"/>
        <v>0</v>
      </c>
      <c r="DA277" s="27">
        <f t="shared" ca="1" si="567"/>
        <v>0</v>
      </c>
      <c r="DB277" s="50">
        <f t="shared" ca="1" si="559"/>
        <v>0</v>
      </c>
      <c r="DC277" s="50">
        <f t="shared" ca="1" si="559"/>
        <v>0</v>
      </c>
      <c r="DD277" s="50">
        <f t="shared" ca="1" si="559"/>
        <v>0</v>
      </c>
      <c r="DE277" s="50">
        <f t="shared" ca="1" si="559"/>
        <v>0</v>
      </c>
      <c r="DF277" s="50">
        <f t="shared" ca="1" si="559"/>
        <v>0</v>
      </c>
      <c r="DG277" s="27" t="str">
        <f t="shared" ca="1" si="568"/>
        <v>-</v>
      </c>
      <c r="DH277" s="27" t="str">
        <f t="shared" ca="1" si="568"/>
        <v>-</v>
      </c>
      <c r="DI277" s="27" t="str">
        <f t="shared" ca="1" si="568"/>
        <v>-</v>
      </c>
      <c r="DJ277" s="27" t="str">
        <f t="shared" ca="1" si="568"/>
        <v>-</v>
      </c>
      <c r="DK277" s="27" t="str">
        <f t="shared" ca="1" si="568"/>
        <v>-</v>
      </c>
      <c r="DL277" s="27" t="str">
        <f t="shared" ca="1" si="568"/>
        <v>-</v>
      </c>
      <c r="DM277" s="27" t="b">
        <f t="shared" ca="1" si="568"/>
        <v>1</v>
      </c>
      <c r="DN277" s="27" t="b">
        <f t="shared" ca="1" si="568"/>
        <v>0</v>
      </c>
      <c r="DO277" s="27" t="b">
        <f t="shared" ca="1" si="568"/>
        <v>0</v>
      </c>
      <c r="DP277" s="27">
        <f t="shared" ca="1" si="533"/>
        <v>2</v>
      </c>
      <c r="DQ277" s="50" t="str">
        <f t="shared" ca="1" si="534"/>
        <v>-</v>
      </c>
      <c r="DR277" s="50" t="b">
        <f t="shared" ca="1" si="534"/>
        <v>1</v>
      </c>
      <c r="DS277" s="50" t="str">
        <f t="shared" ca="1" si="534"/>
        <v>-</v>
      </c>
      <c r="DT277" s="50" t="str">
        <f t="shared" ca="1" si="534"/>
        <v>-</v>
      </c>
      <c r="DU277" s="50" t="b">
        <f t="shared" ca="1" si="534"/>
        <v>1</v>
      </c>
      <c r="DV277" s="27" t="b">
        <f t="shared" ca="1" si="560"/>
        <v>1</v>
      </c>
      <c r="DW277" s="27" t="str">
        <f t="shared" ca="1" si="560"/>
        <v>-</v>
      </c>
      <c r="DX277" s="27">
        <f t="shared" ca="1" si="560"/>
        <v>0</v>
      </c>
      <c r="DY277" s="50">
        <f t="shared" ca="1" si="536"/>
        <v>1</v>
      </c>
      <c r="DZ277" s="50">
        <f t="shared" ca="1" si="536"/>
        <v>0.5</v>
      </c>
      <c r="EA277" s="27">
        <f t="shared" ca="1" si="561"/>
        <v>500</v>
      </c>
      <c r="EB277" s="27">
        <f t="shared" ca="1" si="561"/>
        <v>500</v>
      </c>
      <c r="EC277" s="27">
        <f t="shared" ca="1" si="561"/>
        <v>1</v>
      </c>
      <c r="ED277" s="27">
        <f t="shared" ca="1" si="561"/>
        <v>0</v>
      </c>
      <c r="EE277" s="27">
        <f t="shared" ca="1" si="561"/>
        <v>1</v>
      </c>
      <c r="EF277" s="27">
        <f t="shared" ca="1" si="561"/>
        <v>1</v>
      </c>
      <c r="EG277" s="27">
        <f t="shared" ca="1" si="561"/>
        <v>0</v>
      </c>
      <c r="EH277" s="27" t="str">
        <f t="shared" ca="1" si="561"/>
        <v>-</v>
      </c>
      <c r="EI277" s="27" t="str">
        <f t="shared" ca="1" si="561"/>
        <v>-</v>
      </c>
      <c r="EJ277" s="27" t="str">
        <f t="shared" ca="1" si="561"/>
        <v>-</v>
      </c>
      <c r="EK277" s="27" t="str">
        <f t="shared" ca="1" si="562"/>
        <v>-</v>
      </c>
      <c r="EL277" s="27">
        <f t="shared" ca="1" si="562"/>
        <v>1</v>
      </c>
      <c r="EM277" s="27">
        <f t="shared" ca="1" si="562"/>
        <v>1</v>
      </c>
      <c r="EN277" s="27">
        <f t="shared" ca="1" si="562"/>
        <v>1</v>
      </c>
      <c r="EO277" s="27">
        <f t="shared" ca="1" si="562"/>
        <v>0</v>
      </c>
      <c r="EP277" s="27" t="str">
        <f t="shared" ca="1" si="562"/>
        <v>-</v>
      </c>
      <c r="EQ277" s="27" t="str">
        <f t="shared" ca="1" si="562"/>
        <v>-</v>
      </c>
      <c r="ER277" s="27">
        <f t="shared" ca="1" si="562"/>
        <v>0</v>
      </c>
      <c r="ES277" s="27">
        <f t="shared" ca="1" si="562"/>
        <v>0</v>
      </c>
      <c r="ET277" s="34">
        <v>0</v>
      </c>
    </row>
    <row r="278" spans="1:150" outlineLevel="3">
      <c r="A278" s="31">
        <f t="shared" si="510"/>
        <v>273</v>
      </c>
      <c r="B278" s="37">
        <f t="shared" ca="1" si="539"/>
        <v>80</v>
      </c>
      <c r="C278" s="216">
        <f ca="1">4210+IF(AND(C$263&gt;=1,$CF278=TRUE),2,0)+IF(AND(C$263&gt;=2,$CA278&gt;2),4,0)+IF(AND(C$263=3,$DP278=2),1,0)</f>
        <v>4210</v>
      </c>
      <c r="D278" t="b">
        <f t="shared" ca="1" si="511"/>
        <v>1</v>
      </c>
      <c r="E278" t="b">
        <f t="shared" ca="1" si="511"/>
        <v>0</v>
      </c>
      <c r="F278" t="b">
        <f t="shared" ca="1" si="511"/>
        <v>1</v>
      </c>
      <c r="H278" s="47" t="str">
        <f ca="1">"Exp421 "&amp;IF($CA278&lt;3,"M-M","Mat")&amp;IF($CF278=TRUE,"&amp;BBT","")&amp;IF($DX278&lt;&gt;0,"-mate EL","")&amp;IF($DM278," Aut","")&amp;IF($DN278," Win","")&amp;IF($DO278," Spr","")&amp;" Scan "&amp;$DP278&amp;" (F"&amp;3+IFERROR(1*$AP278,0)&amp;3+IFERROR(1*$AS278,0)&amp;"N"&amp;$AX278&amp;$AY278&amp;")"</f>
        <v>Exp421 M-M&amp;BBT Aut Scan 1 (F33N33)</v>
      </c>
      <c r="I278" s="13" t="str">
        <f ca="1">IF(MATCH(H278,H$5:H278,0)=(COUNTA(H$5:H278)),"-","Dup")</f>
        <v>-</v>
      </c>
      <c r="J278" s="27" t="str">
        <f t="shared" ca="1" si="512"/>
        <v>-</v>
      </c>
      <c r="K278" s="27" t="str">
        <f t="shared" ca="1" si="512"/>
        <v>-</v>
      </c>
      <c r="L278" s="50" t="b">
        <f t="shared" ca="1" si="557"/>
        <v>1</v>
      </c>
      <c r="M278" s="50" t="b">
        <f t="shared" ca="1" si="557"/>
        <v>0</v>
      </c>
      <c r="N278" s="50" t="b">
        <f t="shared" ca="1" si="557"/>
        <v>0</v>
      </c>
      <c r="O278" s="50" t="b">
        <f t="shared" ca="1" si="557"/>
        <v>0</v>
      </c>
      <c r="P278" s="50" t="b">
        <f t="shared" ca="1" si="557"/>
        <v>0</v>
      </c>
      <c r="Q278" s="50">
        <f t="shared" ca="1" si="557"/>
        <v>0</v>
      </c>
      <c r="R278" s="50">
        <f t="shared" ca="1" si="557"/>
        <v>0</v>
      </c>
      <c r="S278" s="27" t="str">
        <f t="shared" ref="S278:V287" ca="1" si="570">OFFSET(S$5,$B278,0)</f>
        <v>-</v>
      </c>
      <c r="T278" s="27" t="str">
        <f t="shared" ca="1" si="570"/>
        <v>-</v>
      </c>
      <c r="U278" s="27" t="str">
        <f t="shared" ref="U278:AI287" ca="1" si="571">OFFSET(U$5,$B278,0)</f>
        <v>-</v>
      </c>
      <c r="V278" s="27">
        <f t="shared" ca="1" si="570"/>
        <v>1</v>
      </c>
      <c r="W278" s="27">
        <f t="shared" ca="1" si="571"/>
        <v>1</v>
      </c>
      <c r="X278" s="27" t="str">
        <f t="shared" ca="1" si="571"/>
        <v>-</v>
      </c>
      <c r="Y278" s="27" t="str">
        <f t="shared" ca="1" si="571"/>
        <v>-</v>
      </c>
      <c r="Z278" s="27" t="str">
        <f t="shared" ca="1" si="571"/>
        <v>-</v>
      </c>
      <c r="AA278" s="27" t="str">
        <f t="shared" ca="1" si="571"/>
        <v>-</v>
      </c>
      <c r="AB278" s="27" t="str">
        <f t="shared" ca="1" si="571"/>
        <v>-</v>
      </c>
      <c r="AC278" s="27">
        <f t="shared" ca="1" si="571"/>
        <v>1</v>
      </c>
      <c r="AD278" s="27" t="str">
        <f t="shared" ca="1" si="571"/>
        <v>-</v>
      </c>
      <c r="AE278" s="27" t="str">
        <f t="shared" ca="1" si="571"/>
        <v>-</v>
      </c>
      <c r="AF278" s="27" t="str">
        <f t="shared" ca="1" si="571"/>
        <v>-</v>
      </c>
      <c r="AG278" s="27" t="str">
        <f t="shared" ca="1" si="571"/>
        <v>-</v>
      </c>
      <c r="AH278" s="27" t="str">
        <f t="shared" ca="1" si="571"/>
        <v>-</v>
      </c>
      <c r="AI278" s="27" t="str">
        <f t="shared" ca="1" si="571"/>
        <v>-</v>
      </c>
      <c r="AJ278" s="27" t="str">
        <f t="shared" ref="AJ278:AO287" ca="1" si="572">OFFSET(AJ$5,$B278,0)</f>
        <v>-</v>
      </c>
      <c r="AK278" s="27" t="str">
        <f t="shared" ca="1" si="572"/>
        <v>-</v>
      </c>
      <c r="AL278" s="27" t="str">
        <f t="shared" ca="1" si="572"/>
        <v>-</v>
      </c>
      <c r="AM278" s="27" t="str">
        <f t="shared" ca="1" si="572"/>
        <v>-</v>
      </c>
      <c r="AN278" s="27" t="str">
        <f t="shared" ca="1" si="572"/>
        <v>-</v>
      </c>
      <c r="AO278" s="27" t="str">
        <f t="shared" ca="1" si="572"/>
        <v>-</v>
      </c>
      <c r="AP278" s="50" t="str">
        <f t="shared" ca="1" si="523"/>
        <v>-</v>
      </c>
      <c r="AQ278" s="50" t="str">
        <f t="shared" ca="1" si="523"/>
        <v>-</v>
      </c>
      <c r="AR278" s="50" t="str">
        <f t="shared" ca="1" si="523"/>
        <v>-</v>
      </c>
      <c r="AS278" s="50" t="str">
        <f t="shared" ca="1" si="523"/>
        <v>-</v>
      </c>
      <c r="AT278" s="27" t="str">
        <f t="shared" ca="1" si="514"/>
        <v>-</v>
      </c>
      <c r="AU278" s="27" t="str">
        <f t="shared" ca="1" si="514"/>
        <v>-</v>
      </c>
      <c r="AV278" s="27" t="str">
        <f t="shared" ca="1" si="514"/>
        <v>-</v>
      </c>
      <c r="AW278" s="27" t="str">
        <f t="shared" ca="1" si="514"/>
        <v>-</v>
      </c>
      <c r="AX278" s="50">
        <f t="shared" ca="1" si="569"/>
        <v>3</v>
      </c>
      <c r="AY278" s="50">
        <f t="shared" ca="1" si="569"/>
        <v>3</v>
      </c>
      <c r="AZ278" s="50">
        <f t="shared" ca="1" si="569"/>
        <v>0</v>
      </c>
      <c r="BA278" s="50">
        <f t="shared" ca="1" si="569"/>
        <v>1</v>
      </c>
      <c r="BB278" s="50">
        <f t="shared" ca="1" si="569"/>
        <v>-1</v>
      </c>
      <c r="BC278" s="27" t="str">
        <f t="shared" ca="1" si="558"/>
        <v>-</v>
      </c>
      <c r="BD278" s="27" t="str">
        <f t="shared" ca="1" si="558"/>
        <v>-</v>
      </c>
      <c r="BE278" s="27" t="str">
        <f t="shared" ca="1" si="558"/>
        <v>-</v>
      </c>
      <c r="BF278" s="27" t="str">
        <f t="shared" ca="1" si="558"/>
        <v>-</v>
      </c>
      <c r="BG278" s="27" t="str">
        <f t="shared" ca="1" si="558"/>
        <v>-</v>
      </c>
      <c r="BH278" s="27">
        <f t="shared" ca="1" si="516"/>
        <v>0.3</v>
      </c>
      <c r="BI278" s="27">
        <f t="shared" ca="1" si="516"/>
        <v>0.7</v>
      </c>
      <c r="BJ278" s="27">
        <f t="shared" ca="1" si="516"/>
        <v>-0.2</v>
      </c>
      <c r="BK278" s="27">
        <f t="shared" ca="1" si="516"/>
        <v>1.4</v>
      </c>
      <c r="BL278" s="27" t="str">
        <f t="shared" ca="1" si="563"/>
        <v>-</v>
      </c>
      <c r="BM278" s="27" t="str">
        <f t="shared" ca="1" si="563"/>
        <v>-</v>
      </c>
      <c r="BN278" s="27">
        <f t="shared" ca="1" si="564"/>
        <v>0</v>
      </c>
      <c r="BO278" s="27">
        <f t="shared" ca="1" si="564"/>
        <v>0</v>
      </c>
      <c r="BP278" s="27">
        <f t="shared" ca="1" si="564"/>
        <v>0</v>
      </c>
      <c r="BQ278" s="27">
        <f t="shared" ca="1" si="564"/>
        <v>0</v>
      </c>
      <c r="BR278" s="27" t="str">
        <f t="shared" ca="1" si="564"/>
        <v>-</v>
      </c>
      <c r="BS278" s="27" t="str">
        <f t="shared" ca="1" si="564"/>
        <v>-</v>
      </c>
      <c r="BT278" s="27" t="str">
        <f t="shared" ca="1" si="564"/>
        <v>-</v>
      </c>
      <c r="BU278" s="27" t="str">
        <f t="shared" ca="1" si="564"/>
        <v>-</v>
      </c>
      <c r="BV278" s="27" t="str">
        <f t="shared" ca="1" si="564"/>
        <v>-</v>
      </c>
      <c r="BW278" s="27" t="str">
        <f t="shared" ca="1" si="564"/>
        <v>-</v>
      </c>
      <c r="BX278" s="27" t="str">
        <f t="shared" ca="1" si="564"/>
        <v>-</v>
      </c>
      <c r="BY278" s="27" t="str">
        <f t="shared" ca="1" si="564"/>
        <v>-</v>
      </c>
      <c r="BZ278" s="27" t="str">
        <f t="shared" ca="1" si="564"/>
        <v>-</v>
      </c>
      <c r="CA278" s="27">
        <f t="shared" ca="1" si="564"/>
        <v>2</v>
      </c>
      <c r="CB278" s="27" t="str">
        <f t="shared" ca="1" si="565"/>
        <v>-</v>
      </c>
      <c r="CC278" s="27" t="str">
        <f t="shared" ca="1" si="565"/>
        <v>-</v>
      </c>
      <c r="CD278" s="27" t="str">
        <f t="shared" ca="1" si="565"/>
        <v>-</v>
      </c>
      <c r="CE278" s="27" t="str">
        <f t="shared" ca="1" si="565"/>
        <v>-</v>
      </c>
      <c r="CF278" s="27" t="b">
        <f t="shared" ca="1" si="565"/>
        <v>1</v>
      </c>
      <c r="CG278" s="27" t="str">
        <f t="shared" ca="1" si="565"/>
        <v>-</v>
      </c>
      <c r="CH278" s="27">
        <f t="shared" ca="1" si="565"/>
        <v>0</v>
      </c>
      <c r="CI278" s="27" t="str">
        <f t="shared" ca="1" si="565"/>
        <v>-</v>
      </c>
      <c r="CJ278" s="27">
        <f t="shared" ca="1" si="565"/>
        <v>1</v>
      </c>
      <c r="CK278" s="27">
        <f t="shared" ca="1" si="565"/>
        <v>0</v>
      </c>
      <c r="CL278" s="27">
        <f t="shared" ca="1" si="566"/>
        <v>1</v>
      </c>
      <c r="CM278" s="27">
        <f t="shared" ca="1" si="566"/>
        <v>1</v>
      </c>
      <c r="CN278" s="27">
        <f t="shared" ca="1" si="566"/>
        <v>1</v>
      </c>
      <c r="CO278" s="27">
        <f t="shared" ca="1" si="566"/>
        <v>0</v>
      </c>
      <c r="CP278" s="27">
        <f t="shared" ca="1" si="566"/>
        <v>0</v>
      </c>
      <c r="CQ278" s="27">
        <f t="shared" ca="1" si="566"/>
        <v>0</v>
      </c>
      <c r="CR278" s="27">
        <f t="shared" ca="1" si="566"/>
        <v>-0.04</v>
      </c>
      <c r="CS278" s="27">
        <f t="shared" ca="1" si="566"/>
        <v>0.96</v>
      </c>
      <c r="CT278" s="27">
        <f t="shared" ca="1" si="566"/>
        <v>1.8</v>
      </c>
      <c r="CU278" s="27">
        <f t="shared" ca="1" si="566"/>
        <v>0.64</v>
      </c>
      <c r="CV278" s="27">
        <f t="shared" ca="1" si="567"/>
        <v>0.21</v>
      </c>
      <c r="CW278" s="27">
        <f t="shared" ca="1" si="567"/>
        <v>0.19</v>
      </c>
      <c r="CX278" s="27">
        <f t="shared" ca="1" si="567"/>
        <v>0</v>
      </c>
      <c r="CY278" s="27">
        <f t="shared" ca="1" si="567"/>
        <v>1</v>
      </c>
      <c r="CZ278" s="50">
        <f t="shared" ca="1" si="530"/>
        <v>0</v>
      </c>
      <c r="DA278" s="27">
        <f t="shared" ca="1" si="567"/>
        <v>0</v>
      </c>
      <c r="DB278" s="50">
        <f t="shared" ca="1" si="559"/>
        <v>0</v>
      </c>
      <c r="DC278" s="50">
        <f t="shared" ca="1" si="559"/>
        <v>0</v>
      </c>
      <c r="DD278" s="50">
        <f t="shared" ca="1" si="559"/>
        <v>0</v>
      </c>
      <c r="DE278" s="50">
        <f t="shared" ca="1" si="559"/>
        <v>0</v>
      </c>
      <c r="DF278" s="50">
        <f t="shared" ca="1" si="559"/>
        <v>0</v>
      </c>
      <c r="DG278" s="27" t="str">
        <f t="shared" ca="1" si="568"/>
        <v>-</v>
      </c>
      <c r="DH278" s="27" t="str">
        <f t="shared" ca="1" si="568"/>
        <v>-</v>
      </c>
      <c r="DI278" s="27" t="str">
        <f t="shared" ca="1" si="568"/>
        <v>-</v>
      </c>
      <c r="DJ278" s="27" t="str">
        <f t="shared" ca="1" si="568"/>
        <v>-</v>
      </c>
      <c r="DK278" s="27" t="str">
        <f t="shared" ca="1" si="568"/>
        <v>-</v>
      </c>
      <c r="DL278" s="27" t="str">
        <f t="shared" ca="1" si="568"/>
        <v>-</v>
      </c>
      <c r="DM278" s="27" t="b">
        <f t="shared" ca="1" si="568"/>
        <v>1</v>
      </c>
      <c r="DN278" s="27" t="b">
        <f t="shared" ca="1" si="568"/>
        <v>0</v>
      </c>
      <c r="DO278" s="27" t="b">
        <f t="shared" ca="1" si="568"/>
        <v>0</v>
      </c>
      <c r="DP278" s="27">
        <f t="shared" ca="1" si="533"/>
        <v>1</v>
      </c>
      <c r="DQ278" s="50" t="str">
        <f t="shared" ca="1" si="534"/>
        <v>-</v>
      </c>
      <c r="DR278" s="50" t="b">
        <f t="shared" ca="1" si="534"/>
        <v>1</v>
      </c>
      <c r="DS278" s="50" t="str">
        <f t="shared" ca="1" si="534"/>
        <v>-</v>
      </c>
      <c r="DT278" s="50" t="str">
        <f t="shared" ca="1" si="534"/>
        <v>-</v>
      </c>
      <c r="DU278" s="50" t="b">
        <f t="shared" ca="1" si="534"/>
        <v>1</v>
      </c>
      <c r="DV278" s="27" t="b">
        <f t="shared" ca="1" si="560"/>
        <v>1</v>
      </c>
      <c r="DW278" s="27" t="str">
        <f t="shared" ca="1" si="560"/>
        <v>-</v>
      </c>
      <c r="DX278" s="27">
        <f t="shared" ca="1" si="560"/>
        <v>0</v>
      </c>
      <c r="DY278" s="50">
        <f t="shared" ca="1" si="536"/>
        <v>1</v>
      </c>
      <c r="DZ278" s="50">
        <f t="shared" ca="1" si="536"/>
        <v>0.5</v>
      </c>
      <c r="EA278" s="27">
        <f t="shared" ca="1" si="561"/>
        <v>500</v>
      </c>
      <c r="EB278" s="27">
        <f t="shared" ca="1" si="561"/>
        <v>500</v>
      </c>
      <c r="EC278" s="27">
        <f t="shared" ca="1" si="561"/>
        <v>1</v>
      </c>
      <c r="ED278" s="27">
        <f t="shared" ca="1" si="561"/>
        <v>0</v>
      </c>
      <c r="EE278" s="27">
        <f t="shared" ca="1" si="561"/>
        <v>1</v>
      </c>
      <c r="EF278" s="27">
        <f t="shared" ca="1" si="561"/>
        <v>1</v>
      </c>
      <c r="EG278" s="27">
        <f t="shared" ca="1" si="561"/>
        <v>0</v>
      </c>
      <c r="EH278" s="27" t="str">
        <f t="shared" ca="1" si="561"/>
        <v>-</v>
      </c>
      <c r="EI278" s="27" t="str">
        <f t="shared" ca="1" si="561"/>
        <v>-</v>
      </c>
      <c r="EJ278" s="27" t="str">
        <f t="shared" ca="1" si="561"/>
        <v>-</v>
      </c>
      <c r="EK278" s="27" t="str">
        <f t="shared" ca="1" si="562"/>
        <v>-</v>
      </c>
      <c r="EL278" s="27">
        <f t="shared" ca="1" si="562"/>
        <v>1</v>
      </c>
      <c r="EM278" s="27">
        <f t="shared" ca="1" si="562"/>
        <v>1</v>
      </c>
      <c r="EN278" s="27">
        <f t="shared" ca="1" si="562"/>
        <v>1</v>
      </c>
      <c r="EO278" s="27">
        <f t="shared" ca="1" si="562"/>
        <v>0</v>
      </c>
      <c r="EP278" s="27" t="str">
        <f t="shared" ca="1" si="562"/>
        <v>-</v>
      </c>
      <c r="EQ278" s="27" t="str">
        <f t="shared" ca="1" si="562"/>
        <v>-</v>
      </c>
      <c r="ER278" s="27">
        <f t="shared" ca="1" si="562"/>
        <v>0</v>
      </c>
      <c r="ES278" s="27">
        <f t="shared" ca="1" si="562"/>
        <v>0</v>
      </c>
      <c r="ET278" s="34">
        <v>0</v>
      </c>
    </row>
    <row r="279" spans="1:150" outlineLevel="3">
      <c r="A279" s="31">
        <f t="shared" si="510"/>
        <v>274</v>
      </c>
      <c r="B279" s="37">
        <f t="shared" ca="1" si="539"/>
        <v>81</v>
      </c>
      <c r="C279" s="216">
        <f ca="1">4210+IF(AND(C$263&gt;=1,$CF279=TRUE),2,0)+IF(AND(C$263&gt;=2,$CA279&gt;2),4,0)+IF(AND(C$263=3,$DP279=2),1,0)</f>
        <v>4210</v>
      </c>
      <c r="D279" t="b">
        <f t="shared" ca="1" si="511"/>
        <v>1</v>
      </c>
      <c r="E279" t="b">
        <f t="shared" ca="1" si="511"/>
        <v>0</v>
      </c>
      <c r="F279" t="b">
        <f t="shared" ca="1" si="511"/>
        <v>1</v>
      </c>
      <c r="H279" s="47" t="str">
        <f ca="1">"Exp421 "&amp;IF($CA279&lt;3,"M-M","Mat")&amp;IF($CF279=TRUE,"&amp;BBT","")&amp;IF($DX279&lt;&gt;0,"-mate EL","")&amp;IF($DM279," Aut","")&amp;IF($DN279," Win","")&amp;IF($DO279," Spr","")&amp;" Scan "&amp;$DP279&amp;" (F"&amp;3+IFERROR(1*$AP279,0)&amp;3+IFERROR(1*$AS279,0)&amp;"N"&amp;$AX279&amp;$AY279&amp;")"</f>
        <v>Exp421 M-M&amp;BBT Aut Scan 0 (F33N33)</v>
      </c>
      <c r="I279" s="13" t="str">
        <f ca="1">IF(MATCH(H279,H$5:H279,0)=(COUNTA(H$5:H279)),"-","Dup")</f>
        <v>-</v>
      </c>
      <c r="J279" s="27" t="str">
        <f t="shared" ca="1" si="512"/>
        <v>-</v>
      </c>
      <c r="K279" s="27" t="str">
        <f t="shared" ca="1" si="512"/>
        <v>-</v>
      </c>
      <c r="L279" s="50" t="b">
        <f t="shared" ca="1" si="557"/>
        <v>1</v>
      </c>
      <c r="M279" s="50" t="b">
        <f t="shared" ca="1" si="557"/>
        <v>0</v>
      </c>
      <c r="N279" s="50" t="b">
        <f t="shared" ca="1" si="557"/>
        <v>0</v>
      </c>
      <c r="O279" s="50" t="b">
        <f t="shared" ca="1" si="557"/>
        <v>0</v>
      </c>
      <c r="P279" s="50" t="b">
        <f t="shared" ca="1" si="557"/>
        <v>0</v>
      </c>
      <c r="Q279" s="50">
        <f t="shared" ca="1" si="557"/>
        <v>0</v>
      </c>
      <c r="R279" s="50">
        <f t="shared" ca="1" si="557"/>
        <v>0</v>
      </c>
      <c r="S279" s="27" t="str">
        <f t="shared" ca="1" si="570"/>
        <v>-</v>
      </c>
      <c r="T279" s="27" t="str">
        <f t="shared" ca="1" si="570"/>
        <v>-</v>
      </c>
      <c r="U279" s="27" t="str">
        <f t="shared" ca="1" si="571"/>
        <v>-</v>
      </c>
      <c r="V279" s="27">
        <f t="shared" ca="1" si="570"/>
        <v>1</v>
      </c>
      <c r="W279" s="27">
        <f t="shared" ca="1" si="571"/>
        <v>1</v>
      </c>
      <c r="X279" s="27" t="str">
        <f t="shared" ca="1" si="571"/>
        <v>-</v>
      </c>
      <c r="Y279" s="27" t="str">
        <f t="shared" ca="1" si="571"/>
        <v>-</v>
      </c>
      <c r="Z279" s="27" t="str">
        <f t="shared" ca="1" si="571"/>
        <v>-</v>
      </c>
      <c r="AA279" s="27" t="str">
        <f t="shared" ca="1" si="571"/>
        <v>-</v>
      </c>
      <c r="AB279" s="27" t="str">
        <f t="shared" ca="1" si="571"/>
        <v>-</v>
      </c>
      <c r="AC279" s="27">
        <f t="shared" ca="1" si="571"/>
        <v>1</v>
      </c>
      <c r="AD279" s="27" t="str">
        <f t="shared" ca="1" si="571"/>
        <v>-</v>
      </c>
      <c r="AE279" s="27" t="str">
        <f t="shared" ca="1" si="571"/>
        <v>-</v>
      </c>
      <c r="AF279" s="27" t="str">
        <f t="shared" ca="1" si="571"/>
        <v>-</v>
      </c>
      <c r="AG279" s="27" t="str">
        <f t="shared" ca="1" si="571"/>
        <v>-</v>
      </c>
      <c r="AH279" s="27" t="str">
        <f t="shared" ca="1" si="571"/>
        <v>-</v>
      </c>
      <c r="AI279" s="27" t="str">
        <f t="shared" ca="1" si="571"/>
        <v>-</v>
      </c>
      <c r="AJ279" s="27" t="str">
        <f t="shared" ca="1" si="572"/>
        <v>-</v>
      </c>
      <c r="AK279" s="27" t="str">
        <f t="shared" ca="1" si="572"/>
        <v>-</v>
      </c>
      <c r="AL279" s="27" t="str">
        <f t="shared" ca="1" si="572"/>
        <v>-</v>
      </c>
      <c r="AM279" s="27" t="str">
        <f t="shared" ca="1" si="572"/>
        <v>-</v>
      </c>
      <c r="AN279" s="27" t="str">
        <f t="shared" ca="1" si="572"/>
        <v>-</v>
      </c>
      <c r="AO279" s="27" t="str">
        <f t="shared" ca="1" si="572"/>
        <v>-</v>
      </c>
      <c r="AP279" s="50" t="str">
        <f t="shared" ca="1" si="523"/>
        <v>-</v>
      </c>
      <c r="AQ279" s="50" t="str">
        <f t="shared" ca="1" si="523"/>
        <v>-</v>
      </c>
      <c r="AR279" s="50" t="str">
        <f t="shared" ca="1" si="523"/>
        <v>-</v>
      </c>
      <c r="AS279" s="50" t="str">
        <f t="shared" ca="1" si="523"/>
        <v>-</v>
      </c>
      <c r="AT279" s="27" t="str">
        <f t="shared" ca="1" si="514"/>
        <v>-</v>
      </c>
      <c r="AU279" s="27" t="str">
        <f t="shared" ca="1" si="514"/>
        <v>-</v>
      </c>
      <c r="AV279" s="27" t="str">
        <f t="shared" ca="1" si="514"/>
        <v>-</v>
      </c>
      <c r="AW279" s="27" t="str">
        <f t="shared" ca="1" si="514"/>
        <v>-</v>
      </c>
      <c r="AX279" s="50">
        <f t="shared" ca="1" si="569"/>
        <v>3</v>
      </c>
      <c r="AY279" s="50">
        <f t="shared" ca="1" si="569"/>
        <v>3</v>
      </c>
      <c r="AZ279" s="50">
        <f t="shared" ca="1" si="569"/>
        <v>0</v>
      </c>
      <c r="BA279" s="50">
        <f t="shared" ca="1" si="569"/>
        <v>1</v>
      </c>
      <c r="BB279" s="50">
        <f t="shared" ca="1" si="569"/>
        <v>-1</v>
      </c>
      <c r="BC279" s="27" t="str">
        <f t="shared" ca="1" si="558"/>
        <v>-</v>
      </c>
      <c r="BD279" s="27" t="str">
        <f t="shared" ca="1" si="558"/>
        <v>-</v>
      </c>
      <c r="BE279" s="27" t="str">
        <f t="shared" ca="1" si="558"/>
        <v>-</v>
      </c>
      <c r="BF279" s="27" t="str">
        <f t="shared" ca="1" si="558"/>
        <v>-</v>
      </c>
      <c r="BG279" s="27" t="str">
        <f t="shared" ca="1" si="558"/>
        <v>-</v>
      </c>
      <c r="BH279" s="27">
        <f t="shared" ca="1" si="516"/>
        <v>0.3</v>
      </c>
      <c r="BI279" s="27">
        <f t="shared" ca="1" si="516"/>
        <v>0.7</v>
      </c>
      <c r="BJ279" s="27">
        <f t="shared" ca="1" si="516"/>
        <v>-0.2</v>
      </c>
      <c r="BK279" s="27">
        <f t="shared" ca="1" si="516"/>
        <v>1.4</v>
      </c>
      <c r="BL279" s="27" t="str">
        <f t="shared" ca="1" si="563"/>
        <v>-</v>
      </c>
      <c r="BM279" s="27" t="str">
        <f t="shared" ca="1" si="563"/>
        <v>-</v>
      </c>
      <c r="BN279" s="27">
        <f t="shared" ca="1" si="564"/>
        <v>0</v>
      </c>
      <c r="BO279" s="27">
        <f t="shared" ca="1" si="564"/>
        <v>0</v>
      </c>
      <c r="BP279" s="27">
        <f t="shared" ca="1" si="564"/>
        <v>0</v>
      </c>
      <c r="BQ279" s="27">
        <f t="shared" ca="1" si="564"/>
        <v>0</v>
      </c>
      <c r="BR279" s="27" t="str">
        <f t="shared" ca="1" si="564"/>
        <v>-</v>
      </c>
      <c r="BS279" s="27" t="str">
        <f t="shared" ca="1" si="564"/>
        <v>-</v>
      </c>
      <c r="BT279" s="27" t="str">
        <f t="shared" ca="1" si="564"/>
        <v>-</v>
      </c>
      <c r="BU279" s="27" t="str">
        <f t="shared" ca="1" si="564"/>
        <v>-</v>
      </c>
      <c r="BV279" s="27" t="str">
        <f t="shared" ca="1" si="564"/>
        <v>-</v>
      </c>
      <c r="BW279" s="27" t="str">
        <f t="shared" ca="1" si="564"/>
        <v>-</v>
      </c>
      <c r="BX279" s="27" t="str">
        <f t="shared" ca="1" si="564"/>
        <v>-</v>
      </c>
      <c r="BY279" s="27" t="str">
        <f t="shared" ca="1" si="564"/>
        <v>-</v>
      </c>
      <c r="BZ279" s="27" t="str">
        <f t="shared" ca="1" si="564"/>
        <v>-</v>
      </c>
      <c r="CA279" s="27">
        <f t="shared" ca="1" si="564"/>
        <v>2</v>
      </c>
      <c r="CB279" s="27" t="str">
        <f t="shared" ca="1" si="565"/>
        <v>-</v>
      </c>
      <c r="CC279" s="27" t="str">
        <f t="shared" ca="1" si="565"/>
        <v>-</v>
      </c>
      <c r="CD279" s="27" t="str">
        <f t="shared" ca="1" si="565"/>
        <v>-</v>
      </c>
      <c r="CE279" s="27" t="str">
        <f t="shared" ca="1" si="565"/>
        <v>-</v>
      </c>
      <c r="CF279" s="27" t="b">
        <f t="shared" ca="1" si="565"/>
        <v>1</v>
      </c>
      <c r="CG279" s="27" t="str">
        <f t="shared" ca="1" si="565"/>
        <v>-</v>
      </c>
      <c r="CH279" s="27">
        <f t="shared" ca="1" si="565"/>
        <v>0</v>
      </c>
      <c r="CI279" s="27" t="str">
        <f t="shared" ca="1" si="565"/>
        <v>-</v>
      </c>
      <c r="CJ279" s="27">
        <f t="shared" ca="1" si="565"/>
        <v>1</v>
      </c>
      <c r="CK279" s="27">
        <f t="shared" ca="1" si="565"/>
        <v>0</v>
      </c>
      <c r="CL279" s="27">
        <f t="shared" ca="1" si="566"/>
        <v>1</v>
      </c>
      <c r="CM279" s="27">
        <f t="shared" ca="1" si="566"/>
        <v>1</v>
      </c>
      <c r="CN279" s="27">
        <f t="shared" ca="1" si="566"/>
        <v>1</v>
      </c>
      <c r="CO279" s="27">
        <f t="shared" ca="1" si="566"/>
        <v>0</v>
      </c>
      <c r="CP279" s="27">
        <f t="shared" ca="1" si="566"/>
        <v>0</v>
      </c>
      <c r="CQ279" s="27">
        <f t="shared" ca="1" si="566"/>
        <v>0</v>
      </c>
      <c r="CR279" s="27">
        <f t="shared" ca="1" si="566"/>
        <v>-0.04</v>
      </c>
      <c r="CS279" s="27">
        <f t="shared" ca="1" si="566"/>
        <v>0.96</v>
      </c>
      <c r="CT279" s="27">
        <f t="shared" ca="1" si="566"/>
        <v>1.8</v>
      </c>
      <c r="CU279" s="27">
        <f t="shared" ca="1" si="566"/>
        <v>0.64</v>
      </c>
      <c r="CV279" s="27">
        <f t="shared" ca="1" si="567"/>
        <v>0.21</v>
      </c>
      <c r="CW279" s="27">
        <f t="shared" ca="1" si="567"/>
        <v>0.19</v>
      </c>
      <c r="CX279" s="27">
        <f t="shared" ca="1" si="567"/>
        <v>0</v>
      </c>
      <c r="CY279" s="27">
        <f t="shared" ca="1" si="567"/>
        <v>1</v>
      </c>
      <c r="CZ279" s="50">
        <f t="shared" ca="1" si="530"/>
        <v>0</v>
      </c>
      <c r="DA279" s="27">
        <f t="shared" ca="1" si="567"/>
        <v>0</v>
      </c>
      <c r="DB279" s="50">
        <f t="shared" ca="1" si="559"/>
        <v>0</v>
      </c>
      <c r="DC279" s="50">
        <f t="shared" ca="1" si="559"/>
        <v>0</v>
      </c>
      <c r="DD279" s="50">
        <f t="shared" ca="1" si="559"/>
        <v>0</v>
      </c>
      <c r="DE279" s="50">
        <f t="shared" ca="1" si="559"/>
        <v>0</v>
      </c>
      <c r="DF279" s="50">
        <f t="shared" ca="1" si="559"/>
        <v>0</v>
      </c>
      <c r="DG279" s="27" t="str">
        <f t="shared" ca="1" si="568"/>
        <v>-</v>
      </c>
      <c r="DH279" s="27" t="str">
        <f t="shared" ca="1" si="568"/>
        <v>-</v>
      </c>
      <c r="DI279" s="27" t="str">
        <f t="shared" ca="1" si="568"/>
        <v>-</v>
      </c>
      <c r="DJ279" s="27" t="str">
        <f t="shared" ca="1" si="568"/>
        <v>-</v>
      </c>
      <c r="DK279" s="27" t="str">
        <f t="shared" ca="1" si="568"/>
        <v>-</v>
      </c>
      <c r="DL279" s="27" t="str">
        <f t="shared" ca="1" si="568"/>
        <v>-</v>
      </c>
      <c r="DM279" s="27" t="b">
        <f t="shared" ca="1" si="568"/>
        <v>1</v>
      </c>
      <c r="DN279" s="27" t="b">
        <f t="shared" ca="1" si="568"/>
        <v>0</v>
      </c>
      <c r="DO279" s="27" t="b">
        <f t="shared" ca="1" si="568"/>
        <v>0</v>
      </c>
      <c r="DP279" s="27">
        <f t="shared" ca="1" si="533"/>
        <v>0</v>
      </c>
      <c r="DQ279" s="50" t="str">
        <f t="shared" ca="1" si="534"/>
        <v>-</v>
      </c>
      <c r="DR279" s="50" t="b">
        <f t="shared" ca="1" si="534"/>
        <v>1</v>
      </c>
      <c r="DS279" s="50" t="str">
        <f t="shared" ca="1" si="534"/>
        <v>-</v>
      </c>
      <c r="DT279" s="50" t="str">
        <f t="shared" ca="1" si="534"/>
        <v>-</v>
      </c>
      <c r="DU279" s="50" t="b">
        <f t="shared" ca="1" si="534"/>
        <v>1</v>
      </c>
      <c r="DV279" s="27" t="b">
        <f t="shared" ca="1" si="560"/>
        <v>1</v>
      </c>
      <c r="DW279" s="27" t="str">
        <f t="shared" ca="1" si="560"/>
        <v>-</v>
      </c>
      <c r="DX279" s="27">
        <f t="shared" ca="1" si="560"/>
        <v>0</v>
      </c>
      <c r="DY279" s="50">
        <f t="shared" ca="1" si="536"/>
        <v>1</v>
      </c>
      <c r="DZ279" s="50">
        <f t="shared" ca="1" si="536"/>
        <v>0.5</v>
      </c>
      <c r="EA279" s="27">
        <f t="shared" ca="1" si="561"/>
        <v>500</v>
      </c>
      <c r="EB279" s="27">
        <f t="shared" ca="1" si="561"/>
        <v>500</v>
      </c>
      <c r="EC279" s="27">
        <f t="shared" ca="1" si="561"/>
        <v>1</v>
      </c>
      <c r="ED279" s="27">
        <f t="shared" ca="1" si="561"/>
        <v>0</v>
      </c>
      <c r="EE279" s="27">
        <f t="shared" ca="1" si="561"/>
        <v>1</v>
      </c>
      <c r="EF279" s="27">
        <f t="shared" ca="1" si="561"/>
        <v>1</v>
      </c>
      <c r="EG279" s="27">
        <f t="shared" ca="1" si="561"/>
        <v>0</v>
      </c>
      <c r="EH279" s="27" t="str">
        <f t="shared" ca="1" si="561"/>
        <v>-</v>
      </c>
      <c r="EI279" s="27" t="str">
        <f t="shared" ca="1" si="561"/>
        <v>-</v>
      </c>
      <c r="EJ279" s="27" t="str">
        <f t="shared" ca="1" si="561"/>
        <v>-</v>
      </c>
      <c r="EK279" s="27" t="str">
        <f t="shared" ca="1" si="562"/>
        <v>-</v>
      </c>
      <c r="EL279" s="27">
        <f t="shared" ca="1" si="562"/>
        <v>1</v>
      </c>
      <c r="EM279" s="27">
        <f t="shared" ca="1" si="562"/>
        <v>1</v>
      </c>
      <c r="EN279" s="27">
        <f t="shared" ca="1" si="562"/>
        <v>1</v>
      </c>
      <c r="EO279" s="27">
        <f t="shared" ca="1" si="562"/>
        <v>0</v>
      </c>
      <c r="EP279" s="27" t="str">
        <f t="shared" ca="1" si="562"/>
        <v>-</v>
      </c>
      <c r="EQ279" s="27" t="str">
        <f t="shared" ca="1" si="562"/>
        <v>-</v>
      </c>
      <c r="ER279" s="27">
        <f t="shared" ca="1" si="562"/>
        <v>0</v>
      </c>
      <c r="ES279" s="27">
        <f t="shared" ca="1" si="562"/>
        <v>0</v>
      </c>
      <c r="ET279" s="34">
        <v>0</v>
      </c>
    </row>
    <row r="280" spans="1:150" outlineLevel="3">
      <c r="A280" s="31">
        <f t="shared" si="510"/>
        <v>275</v>
      </c>
      <c r="B280" s="37">
        <f t="shared" ca="1" si="539"/>
        <v>82</v>
      </c>
      <c r="C280" s="216">
        <f ca="1">4210+IF(AND(C$263&gt;=1,$CF280=TRUE),2,0)+IF(AND(C$263&gt;=2,$CA280&gt;2),4,0)+IF(AND(C$263=3,$DP280=2),1,0)</f>
        <v>4210</v>
      </c>
      <c r="D280" t="b">
        <f t="shared" ca="1" si="511"/>
        <v>0</v>
      </c>
      <c r="E280" t="b">
        <f t="shared" ca="1" si="511"/>
        <v>0</v>
      </c>
      <c r="F280" t="b">
        <f t="shared" ca="1" si="511"/>
        <v>0</v>
      </c>
      <c r="H280" s="47" t="str">
        <f ca="1">"Exp421 "&amp;IF($CA280&lt;3,"M-M","Mat")&amp;IF($CF280=TRUE,"&amp;BBT","")&amp;IF($DX280&lt;&gt;0,"-mate EL","")&amp;IF($DM280," Aut","")&amp;IF($DN280," Win","")&amp;IF($DO280," Spr","")&amp;" Scan "&amp;$DP280&amp;" (F"&amp;3+IFERROR(1*$AP280,0)&amp;3+IFERROR(1*$AS280,0)&amp;"N"&amp;$AX280&amp;$AY280&amp;")"</f>
        <v>Exp421 M-M&amp;BBT Win Scan 3 (F33N33)</v>
      </c>
      <c r="I280" s="13" t="str">
        <f ca="1">IF(MATCH(H280,H$5:H280,0)=(COUNTA(H$5:H280)),"-","Dup")</f>
        <v>-</v>
      </c>
      <c r="J280" s="27" t="str">
        <f t="shared" ca="1" si="512"/>
        <v>-</v>
      </c>
      <c r="K280" s="27" t="str">
        <f t="shared" ca="1" si="512"/>
        <v>-</v>
      </c>
      <c r="L280" s="50" t="b">
        <f t="shared" ca="1" si="557"/>
        <v>1</v>
      </c>
      <c r="M280" s="50" t="b">
        <f t="shared" ca="1" si="557"/>
        <v>0</v>
      </c>
      <c r="N280" s="50" t="b">
        <f t="shared" ca="1" si="557"/>
        <v>0</v>
      </c>
      <c r="O280" s="50" t="b">
        <f t="shared" ca="1" si="557"/>
        <v>0</v>
      </c>
      <c r="P280" s="50" t="b">
        <f t="shared" ca="1" si="557"/>
        <v>0</v>
      </c>
      <c r="Q280" s="50">
        <f t="shared" ca="1" si="557"/>
        <v>0</v>
      </c>
      <c r="R280" s="50">
        <f t="shared" ca="1" si="557"/>
        <v>0</v>
      </c>
      <c r="S280" s="27" t="str">
        <f t="shared" ca="1" si="570"/>
        <v>-</v>
      </c>
      <c r="T280" s="27" t="str">
        <f t="shared" ca="1" si="570"/>
        <v>-</v>
      </c>
      <c r="U280" s="27" t="str">
        <f t="shared" ca="1" si="571"/>
        <v>-</v>
      </c>
      <c r="V280" s="27">
        <f t="shared" ca="1" si="570"/>
        <v>1</v>
      </c>
      <c r="W280" s="27">
        <f t="shared" ca="1" si="571"/>
        <v>1</v>
      </c>
      <c r="X280" s="27" t="str">
        <f t="shared" ca="1" si="571"/>
        <v>-</v>
      </c>
      <c r="Y280" s="27" t="str">
        <f t="shared" ca="1" si="571"/>
        <v>-</v>
      </c>
      <c r="Z280" s="27" t="str">
        <f t="shared" ca="1" si="571"/>
        <v>-</v>
      </c>
      <c r="AA280" s="27" t="str">
        <f t="shared" ca="1" si="571"/>
        <v>-</v>
      </c>
      <c r="AB280" s="27" t="str">
        <f t="shared" ca="1" si="571"/>
        <v>-</v>
      </c>
      <c r="AC280" s="27">
        <f t="shared" ca="1" si="571"/>
        <v>1</v>
      </c>
      <c r="AD280" s="27" t="str">
        <f t="shared" ca="1" si="571"/>
        <v>-</v>
      </c>
      <c r="AE280" s="27" t="str">
        <f t="shared" ca="1" si="571"/>
        <v>-</v>
      </c>
      <c r="AF280" s="27" t="str">
        <f t="shared" ca="1" si="571"/>
        <v>-</v>
      </c>
      <c r="AG280" s="27" t="str">
        <f t="shared" ca="1" si="571"/>
        <v>-</v>
      </c>
      <c r="AH280" s="27" t="str">
        <f t="shared" ca="1" si="571"/>
        <v>-</v>
      </c>
      <c r="AI280" s="27" t="str">
        <f t="shared" ca="1" si="571"/>
        <v>-</v>
      </c>
      <c r="AJ280" s="27" t="str">
        <f t="shared" ca="1" si="572"/>
        <v>-</v>
      </c>
      <c r="AK280" s="27" t="str">
        <f t="shared" ca="1" si="572"/>
        <v>-</v>
      </c>
      <c r="AL280" s="27" t="str">
        <f t="shared" ca="1" si="572"/>
        <v>-</v>
      </c>
      <c r="AM280" s="27" t="str">
        <f t="shared" ca="1" si="572"/>
        <v>-</v>
      </c>
      <c r="AN280" s="27" t="str">
        <f t="shared" ca="1" si="572"/>
        <v>-</v>
      </c>
      <c r="AO280" s="27" t="str">
        <f t="shared" ca="1" si="572"/>
        <v>-</v>
      </c>
      <c r="AP280" s="50" t="str">
        <f t="shared" ca="1" si="523"/>
        <v>-</v>
      </c>
      <c r="AQ280" s="50" t="str">
        <f t="shared" ca="1" si="523"/>
        <v>-</v>
      </c>
      <c r="AR280" s="50" t="str">
        <f t="shared" ca="1" si="523"/>
        <v>-</v>
      </c>
      <c r="AS280" s="50" t="str">
        <f t="shared" ca="1" si="523"/>
        <v>-</v>
      </c>
      <c r="AT280" s="27" t="str">
        <f t="shared" ca="1" si="514"/>
        <v>-</v>
      </c>
      <c r="AU280" s="27" t="str">
        <f t="shared" ca="1" si="514"/>
        <v>-</v>
      </c>
      <c r="AV280" s="27" t="str">
        <f t="shared" ca="1" si="514"/>
        <v>-</v>
      </c>
      <c r="AW280" s="27" t="str">
        <f t="shared" ca="1" si="514"/>
        <v>-</v>
      </c>
      <c r="AX280" s="50">
        <f t="shared" ca="1" si="569"/>
        <v>3</v>
      </c>
      <c r="AY280" s="50">
        <f t="shared" ca="1" si="569"/>
        <v>3</v>
      </c>
      <c r="AZ280" s="50">
        <f t="shared" ca="1" si="569"/>
        <v>0</v>
      </c>
      <c r="BA280" s="50">
        <f t="shared" ca="1" si="569"/>
        <v>1</v>
      </c>
      <c r="BB280" s="50">
        <f t="shared" ca="1" si="569"/>
        <v>-1</v>
      </c>
      <c r="BC280" s="27" t="str">
        <f t="shared" ca="1" si="558"/>
        <v>-</v>
      </c>
      <c r="BD280" s="27" t="str">
        <f t="shared" ca="1" si="558"/>
        <v>-</v>
      </c>
      <c r="BE280" s="27" t="str">
        <f t="shared" ca="1" si="558"/>
        <v>-</v>
      </c>
      <c r="BF280" s="27" t="str">
        <f t="shared" ca="1" si="558"/>
        <v>-</v>
      </c>
      <c r="BG280" s="27" t="str">
        <f t="shared" ca="1" si="558"/>
        <v>-</v>
      </c>
      <c r="BH280" s="27">
        <f t="shared" ca="1" si="516"/>
        <v>0.1</v>
      </c>
      <c r="BI280" s="27">
        <f t="shared" ca="1" si="516"/>
        <v>0.5</v>
      </c>
      <c r="BJ280" s="27">
        <f t="shared" ca="1" si="516"/>
        <v>-0.4</v>
      </c>
      <c r="BK280" s="27">
        <f t="shared" ca="1" si="516"/>
        <v>1</v>
      </c>
      <c r="BL280" s="27" t="str">
        <f t="shared" ca="1" si="563"/>
        <v>-</v>
      </c>
      <c r="BM280" s="27" t="str">
        <f t="shared" ca="1" si="563"/>
        <v>-</v>
      </c>
      <c r="BN280" s="27">
        <f t="shared" ca="1" si="564"/>
        <v>0</v>
      </c>
      <c r="BO280" s="27">
        <f t="shared" ca="1" si="564"/>
        <v>0</v>
      </c>
      <c r="BP280" s="27">
        <f t="shared" ca="1" si="564"/>
        <v>0</v>
      </c>
      <c r="BQ280" s="27">
        <f t="shared" ca="1" si="564"/>
        <v>0</v>
      </c>
      <c r="BR280" s="27" t="str">
        <f t="shared" ca="1" si="564"/>
        <v>-</v>
      </c>
      <c r="BS280" s="27" t="str">
        <f t="shared" ca="1" si="564"/>
        <v>-</v>
      </c>
      <c r="BT280" s="27" t="str">
        <f t="shared" ca="1" si="564"/>
        <v>-</v>
      </c>
      <c r="BU280" s="27" t="str">
        <f t="shared" ca="1" si="564"/>
        <v>-</v>
      </c>
      <c r="BV280" s="27" t="str">
        <f t="shared" ca="1" si="564"/>
        <v>-</v>
      </c>
      <c r="BW280" s="27" t="str">
        <f t="shared" ca="1" si="564"/>
        <v>-</v>
      </c>
      <c r="BX280" s="27" t="str">
        <f t="shared" ca="1" si="564"/>
        <v>-</v>
      </c>
      <c r="BY280" s="27" t="str">
        <f t="shared" ca="1" si="564"/>
        <v>-</v>
      </c>
      <c r="BZ280" s="27" t="str">
        <f t="shared" ca="1" si="564"/>
        <v>-</v>
      </c>
      <c r="CA280" s="27">
        <f t="shared" ca="1" si="564"/>
        <v>2</v>
      </c>
      <c r="CB280" s="27" t="str">
        <f t="shared" ca="1" si="565"/>
        <v>-</v>
      </c>
      <c r="CC280" s="27" t="str">
        <f t="shared" ca="1" si="565"/>
        <v>-</v>
      </c>
      <c r="CD280" s="27" t="str">
        <f t="shared" ca="1" si="565"/>
        <v>-</v>
      </c>
      <c r="CE280" s="27" t="str">
        <f t="shared" ca="1" si="565"/>
        <v>-</v>
      </c>
      <c r="CF280" s="27" t="b">
        <f t="shared" ca="1" si="565"/>
        <v>1</v>
      </c>
      <c r="CG280" s="27" t="str">
        <f t="shared" ca="1" si="565"/>
        <v>-</v>
      </c>
      <c r="CH280" s="27">
        <f t="shared" ca="1" si="565"/>
        <v>0</v>
      </c>
      <c r="CI280" s="27" t="str">
        <f t="shared" ca="1" si="565"/>
        <v>-</v>
      </c>
      <c r="CJ280" s="27">
        <f t="shared" ca="1" si="565"/>
        <v>1</v>
      </c>
      <c r="CK280" s="27">
        <f t="shared" ca="1" si="565"/>
        <v>0</v>
      </c>
      <c r="CL280" s="27">
        <f t="shared" ca="1" si="566"/>
        <v>1</v>
      </c>
      <c r="CM280" s="27">
        <f t="shared" ca="1" si="566"/>
        <v>1</v>
      </c>
      <c r="CN280" s="27">
        <f t="shared" ca="1" si="566"/>
        <v>1</v>
      </c>
      <c r="CO280" s="27">
        <f t="shared" ca="1" si="566"/>
        <v>0</v>
      </c>
      <c r="CP280" s="27">
        <f t="shared" ca="1" si="566"/>
        <v>0</v>
      </c>
      <c r="CQ280" s="27">
        <f t="shared" ca="1" si="566"/>
        <v>0</v>
      </c>
      <c r="CR280" s="27">
        <f t="shared" ca="1" si="566"/>
        <v>-0.04</v>
      </c>
      <c r="CS280" s="27">
        <f t="shared" ca="1" si="566"/>
        <v>0.96</v>
      </c>
      <c r="CT280" s="27">
        <f t="shared" ca="1" si="566"/>
        <v>1.8</v>
      </c>
      <c r="CU280" s="27">
        <f t="shared" ca="1" si="566"/>
        <v>0.64</v>
      </c>
      <c r="CV280" s="27">
        <f t="shared" ca="1" si="567"/>
        <v>0.21</v>
      </c>
      <c r="CW280" s="27">
        <f t="shared" ca="1" si="567"/>
        <v>0.19</v>
      </c>
      <c r="CX280" s="27">
        <f t="shared" ca="1" si="567"/>
        <v>0</v>
      </c>
      <c r="CY280" s="27">
        <f t="shared" ca="1" si="567"/>
        <v>1</v>
      </c>
      <c r="CZ280" s="50">
        <f t="shared" ca="1" si="530"/>
        <v>0</v>
      </c>
      <c r="DA280" s="27">
        <f t="shared" ca="1" si="567"/>
        <v>0</v>
      </c>
      <c r="DB280" s="50">
        <f t="shared" ca="1" si="559"/>
        <v>0</v>
      </c>
      <c r="DC280" s="50">
        <f t="shared" ca="1" si="559"/>
        <v>0</v>
      </c>
      <c r="DD280" s="50">
        <f t="shared" ca="1" si="559"/>
        <v>0</v>
      </c>
      <c r="DE280" s="50">
        <f t="shared" ca="1" si="559"/>
        <v>0</v>
      </c>
      <c r="DF280" s="50">
        <f t="shared" ca="1" si="559"/>
        <v>0</v>
      </c>
      <c r="DG280" s="27" t="str">
        <f t="shared" ca="1" si="568"/>
        <v>-</v>
      </c>
      <c r="DH280" s="27" t="str">
        <f t="shared" ca="1" si="568"/>
        <v>-</v>
      </c>
      <c r="DI280" s="27" t="str">
        <f t="shared" ca="1" si="568"/>
        <v>-</v>
      </c>
      <c r="DJ280" s="27" t="str">
        <f t="shared" ca="1" si="568"/>
        <v>-</v>
      </c>
      <c r="DK280" s="27" t="str">
        <f t="shared" ca="1" si="568"/>
        <v>-</v>
      </c>
      <c r="DL280" s="27" t="str">
        <f t="shared" ca="1" si="568"/>
        <v>-</v>
      </c>
      <c r="DM280" s="27" t="b">
        <f t="shared" ca="1" si="568"/>
        <v>0</v>
      </c>
      <c r="DN280" s="27" t="b">
        <f t="shared" ca="1" si="568"/>
        <v>1</v>
      </c>
      <c r="DO280" s="27" t="b">
        <f t="shared" ca="1" si="568"/>
        <v>0</v>
      </c>
      <c r="DP280" s="27">
        <f t="shared" ca="1" si="568"/>
        <v>3</v>
      </c>
      <c r="DQ280" s="50" t="str">
        <f t="shared" ca="1" si="534"/>
        <v>-</v>
      </c>
      <c r="DR280" s="50" t="b">
        <f t="shared" ca="1" si="534"/>
        <v>1</v>
      </c>
      <c r="DS280" s="50" t="str">
        <f t="shared" ca="1" si="534"/>
        <v>-</v>
      </c>
      <c r="DT280" s="50" t="str">
        <f t="shared" ca="1" si="534"/>
        <v>-</v>
      </c>
      <c r="DU280" s="50" t="b">
        <f t="shared" ca="1" si="534"/>
        <v>1</v>
      </c>
      <c r="DV280" s="27" t="b">
        <f t="shared" ca="1" si="560"/>
        <v>1</v>
      </c>
      <c r="DW280" s="27" t="str">
        <f t="shared" ca="1" si="560"/>
        <v>-</v>
      </c>
      <c r="DX280" s="27">
        <f t="shared" ca="1" si="560"/>
        <v>0</v>
      </c>
      <c r="DY280" s="50">
        <f t="shared" ca="1" si="536"/>
        <v>1</v>
      </c>
      <c r="DZ280" s="50">
        <f t="shared" ca="1" si="536"/>
        <v>0.5</v>
      </c>
      <c r="EA280" s="27">
        <f t="shared" ca="1" si="561"/>
        <v>500</v>
      </c>
      <c r="EB280" s="27">
        <f t="shared" ca="1" si="561"/>
        <v>500</v>
      </c>
      <c r="EC280" s="27">
        <f t="shared" ca="1" si="561"/>
        <v>1</v>
      </c>
      <c r="ED280" s="27">
        <f t="shared" ca="1" si="561"/>
        <v>0</v>
      </c>
      <c r="EE280" s="27">
        <f t="shared" ca="1" si="561"/>
        <v>1</v>
      </c>
      <c r="EF280" s="27">
        <f t="shared" ca="1" si="561"/>
        <v>1</v>
      </c>
      <c r="EG280" s="27">
        <f t="shared" ca="1" si="561"/>
        <v>0</v>
      </c>
      <c r="EH280" s="27" t="str">
        <f t="shared" ca="1" si="561"/>
        <v>-</v>
      </c>
      <c r="EI280" s="27" t="str">
        <f t="shared" ca="1" si="561"/>
        <v>-</v>
      </c>
      <c r="EJ280" s="27" t="str">
        <f t="shared" ca="1" si="561"/>
        <v>-</v>
      </c>
      <c r="EK280" s="27" t="str">
        <f t="shared" ca="1" si="562"/>
        <v>-</v>
      </c>
      <c r="EL280" s="27">
        <f t="shared" ca="1" si="562"/>
        <v>1</v>
      </c>
      <c r="EM280" s="27">
        <f t="shared" ca="1" si="562"/>
        <v>1</v>
      </c>
      <c r="EN280" s="27">
        <f t="shared" ca="1" si="562"/>
        <v>1</v>
      </c>
      <c r="EO280" s="27">
        <f t="shared" ca="1" si="562"/>
        <v>0</v>
      </c>
      <c r="EP280" s="27" t="str">
        <f t="shared" ca="1" si="562"/>
        <v>-</v>
      </c>
      <c r="EQ280" s="27" t="str">
        <f t="shared" ca="1" si="562"/>
        <v>-</v>
      </c>
      <c r="ER280" s="27">
        <f t="shared" ca="1" si="562"/>
        <v>0</v>
      </c>
      <c r="ES280" s="27">
        <f t="shared" ca="1" si="562"/>
        <v>0</v>
      </c>
      <c r="ET280" s="34">
        <v>0</v>
      </c>
    </row>
    <row r="281" spans="1:150" outlineLevel="3">
      <c r="A281" s="31">
        <f t="shared" si="510"/>
        <v>276</v>
      </c>
      <c r="B281" s="37">
        <f t="shared" ca="1" si="539"/>
        <v>83</v>
      </c>
      <c r="C281" s="216">
        <f ca="1">4210+IF(AND(C$263&gt;=1,$CF281=TRUE),2,0)+IF(AND(C$263&gt;=2,$CA281&gt;2),4,0)+IF(AND(C$263=3,$DP281=2),1,0)</f>
        <v>4210</v>
      </c>
      <c r="D281" t="b">
        <f t="shared" ca="1" si="511"/>
        <v>1</v>
      </c>
      <c r="E281" t="b">
        <f t="shared" ca="1" si="511"/>
        <v>0</v>
      </c>
      <c r="F281" t="b">
        <f t="shared" ca="1" si="511"/>
        <v>1</v>
      </c>
      <c r="H281" s="47" t="str">
        <f ca="1">"Exp421 "&amp;IF($CA281&lt;3,"M-M","Mat")&amp;IF($CF281=TRUE,"&amp;BBT","")&amp;IF($DX281&lt;&gt;0,"-mate EL","")&amp;IF($DM281," Aut","")&amp;IF($DN281," Win","")&amp;IF($DO281," Spr","")&amp;" Scan "&amp;$DP281&amp;" (F"&amp;3+IFERROR(1*$AP281,0)&amp;3+IFERROR(1*$AS281,0)&amp;"N"&amp;$AX281&amp;$AY281&amp;")"</f>
        <v>Exp421 M-M&amp;BBT Win Scan 2 (F33N33)</v>
      </c>
      <c r="I281" s="13" t="str">
        <f ca="1">IF(MATCH(H281,H$5:H281,0)=(COUNTA(H$5:H281)),"-","Dup")</f>
        <v>-</v>
      </c>
      <c r="J281" s="27" t="str">
        <f t="shared" ca="1" si="512"/>
        <v>-</v>
      </c>
      <c r="K281" s="27" t="str">
        <f t="shared" ca="1" si="512"/>
        <v>-</v>
      </c>
      <c r="L281" s="50" t="b">
        <f t="shared" ca="1" si="557"/>
        <v>1</v>
      </c>
      <c r="M281" s="50" t="b">
        <f t="shared" ca="1" si="557"/>
        <v>0</v>
      </c>
      <c r="N281" s="50" t="b">
        <f t="shared" ca="1" si="557"/>
        <v>0</v>
      </c>
      <c r="O281" s="50" t="b">
        <f t="shared" ca="1" si="557"/>
        <v>0</v>
      </c>
      <c r="P281" s="50" t="b">
        <f t="shared" ca="1" si="557"/>
        <v>0</v>
      </c>
      <c r="Q281" s="50">
        <f t="shared" ca="1" si="557"/>
        <v>0</v>
      </c>
      <c r="R281" s="50">
        <f t="shared" ca="1" si="557"/>
        <v>0</v>
      </c>
      <c r="S281" s="27" t="str">
        <f t="shared" ca="1" si="570"/>
        <v>-</v>
      </c>
      <c r="T281" s="27" t="str">
        <f t="shared" ca="1" si="570"/>
        <v>-</v>
      </c>
      <c r="U281" s="27" t="str">
        <f t="shared" ca="1" si="571"/>
        <v>-</v>
      </c>
      <c r="V281" s="27">
        <f t="shared" ca="1" si="570"/>
        <v>1</v>
      </c>
      <c r="W281" s="27">
        <f t="shared" ca="1" si="571"/>
        <v>1</v>
      </c>
      <c r="X281" s="27" t="str">
        <f t="shared" ca="1" si="571"/>
        <v>-</v>
      </c>
      <c r="Y281" s="27" t="str">
        <f t="shared" ca="1" si="571"/>
        <v>-</v>
      </c>
      <c r="Z281" s="27" t="str">
        <f t="shared" ca="1" si="571"/>
        <v>-</v>
      </c>
      <c r="AA281" s="27" t="str">
        <f t="shared" ca="1" si="571"/>
        <v>-</v>
      </c>
      <c r="AB281" s="27" t="str">
        <f t="shared" ca="1" si="571"/>
        <v>-</v>
      </c>
      <c r="AC281" s="27">
        <f t="shared" ca="1" si="571"/>
        <v>1</v>
      </c>
      <c r="AD281" s="27" t="str">
        <f t="shared" ca="1" si="571"/>
        <v>-</v>
      </c>
      <c r="AE281" s="27" t="str">
        <f t="shared" ca="1" si="571"/>
        <v>-</v>
      </c>
      <c r="AF281" s="27" t="str">
        <f t="shared" ca="1" si="571"/>
        <v>-</v>
      </c>
      <c r="AG281" s="27" t="str">
        <f t="shared" ca="1" si="571"/>
        <v>-</v>
      </c>
      <c r="AH281" s="27" t="str">
        <f t="shared" ca="1" si="571"/>
        <v>-</v>
      </c>
      <c r="AI281" s="27" t="str">
        <f t="shared" ca="1" si="571"/>
        <v>-</v>
      </c>
      <c r="AJ281" s="27" t="str">
        <f t="shared" ca="1" si="572"/>
        <v>-</v>
      </c>
      <c r="AK281" s="27" t="str">
        <f t="shared" ca="1" si="572"/>
        <v>-</v>
      </c>
      <c r="AL281" s="27" t="str">
        <f t="shared" ca="1" si="572"/>
        <v>-</v>
      </c>
      <c r="AM281" s="27" t="str">
        <f t="shared" ca="1" si="572"/>
        <v>-</v>
      </c>
      <c r="AN281" s="27" t="str">
        <f t="shared" ca="1" si="572"/>
        <v>-</v>
      </c>
      <c r="AO281" s="27" t="str">
        <f t="shared" ca="1" si="572"/>
        <v>-</v>
      </c>
      <c r="AP281" s="50" t="str">
        <f t="shared" ca="1" si="523"/>
        <v>-</v>
      </c>
      <c r="AQ281" s="50" t="str">
        <f t="shared" ca="1" si="523"/>
        <v>-</v>
      </c>
      <c r="AR281" s="50" t="str">
        <f t="shared" ca="1" si="523"/>
        <v>-</v>
      </c>
      <c r="AS281" s="50" t="str">
        <f t="shared" ca="1" si="523"/>
        <v>-</v>
      </c>
      <c r="AT281" s="27" t="str">
        <f t="shared" ca="1" si="514"/>
        <v>-</v>
      </c>
      <c r="AU281" s="27" t="str">
        <f t="shared" ca="1" si="514"/>
        <v>-</v>
      </c>
      <c r="AV281" s="27" t="str">
        <f t="shared" ca="1" si="514"/>
        <v>-</v>
      </c>
      <c r="AW281" s="27" t="str">
        <f t="shared" ca="1" si="514"/>
        <v>-</v>
      </c>
      <c r="AX281" s="50">
        <f t="shared" ca="1" si="569"/>
        <v>3</v>
      </c>
      <c r="AY281" s="50">
        <f t="shared" ca="1" si="569"/>
        <v>3</v>
      </c>
      <c r="AZ281" s="50">
        <f t="shared" ca="1" si="569"/>
        <v>0</v>
      </c>
      <c r="BA281" s="50">
        <f t="shared" ca="1" si="569"/>
        <v>1</v>
      </c>
      <c r="BB281" s="50">
        <f t="shared" ca="1" si="569"/>
        <v>-1</v>
      </c>
      <c r="BC281" s="27" t="str">
        <f t="shared" ca="1" si="558"/>
        <v>-</v>
      </c>
      <c r="BD281" s="27" t="str">
        <f t="shared" ca="1" si="558"/>
        <v>-</v>
      </c>
      <c r="BE281" s="27" t="str">
        <f t="shared" ca="1" si="558"/>
        <v>-</v>
      </c>
      <c r="BF281" s="27" t="str">
        <f t="shared" ca="1" si="558"/>
        <v>-</v>
      </c>
      <c r="BG281" s="27" t="str">
        <f t="shared" ca="1" si="558"/>
        <v>-</v>
      </c>
      <c r="BH281" s="27">
        <f t="shared" ca="1" si="516"/>
        <v>0.1</v>
      </c>
      <c r="BI281" s="27">
        <f t="shared" ca="1" si="516"/>
        <v>0.5</v>
      </c>
      <c r="BJ281" s="27">
        <f t="shared" ca="1" si="516"/>
        <v>-0.4</v>
      </c>
      <c r="BK281" s="27">
        <f t="shared" ca="1" si="516"/>
        <v>1</v>
      </c>
      <c r="BL281" s="27" t="str">
        <f t="shared" ca="1" si="563"/>
        <v>-</v>
      </c>
      <c r="BM281" s="27" t="str">
        <f t="shared" ca="1" si="563"/>
        <v>-</v>
      </c>
      <c r="BN281" s="27">
        <f t="shared" ca="1" si="564"/>
        <v>0</v>
      </c>
      <c r="BO281" s="27">
        <f t="shared" ca="1" si="564"/>
        <v>0</v>
      </c>
      <c r="BP281" s="27">
        <f t="shared" ca="1" si="564"/>
        <v>0</v>
      </c>
      <c r="BQ281" s="27">
        <f t="shared" ca="1" si="564"/>
        <v>0</v>
      </c>
      <c r="BR281" s="27" t="str">
        <f t="shared" ca="1" si="564"/>
        <v>-</v>
      </c>
      <c r="BS281" s="27" t="str">
        <f t="shared" ca="1" si="564"/>
        <v>-</v>
      </c>
      <c r="BT281" s="27" t="str">
        <f t="shared" ca="1" si="564"/>
        <v>-</v>
      </c>
      <c r="BU281" s="27" t="str">
        <f t="shared" ca="1" si="564"/>
        <v>-</v>
      </c>
      <c r="BV281" s="27" t="str">
        <f t="shared" ca="1" si="564"/>
        <v>-</v>
      </c>
      <c r="BW281" s="27" t="str">
        <f t="shared" ca="1" si="564"/>
        <v>-</v>
      </c>
      <c r="BX281" s="27" t="str">
        <f t="shared" ca="1" si="564"/>
        <v>-</v>
      </c>
      <c r="BY281" s="27" t="str">
        <f t="shared" ca="1" si="564"/>
        <v>-</v>
      </c>
      <c r="BZ281" s="27" t="str">
        <f t="shared" ca="1" si="564"/>
        <v>-</v>
      </c>
      <c r="CA281" s="27">
        <f t="shared" ca="1" si="564"/>
        <v>2</v>
      </c>
      <c r="CB281" s="27" t="str">
        <f t="shared" ca="1" si="565"/>
        <v>-</v>
      </c>
      <c r="CC281" s="27" t="str">
        <f t="shared" ca="1" si="565"/>
        <v>-</v>
      </c>
      <c r="CD281" s="27" t="str">
        <f t="shared" ca="1" si="565"/>
        <v>-</v>
      </c>
      <c r="CE281" s="27" t="str">
        <f t="shared" ca="1" si="565"/>
        <v>-</v>
      </c>
      <c r="CF281" s="27" t="b">
        <f t="shared" ca="1" si="565"/>
        <v>1</v>
      </c>
      <c r="CG281" s="27" t="str">
        <f t="shared" ca="1" si="565"/>
        <v>-</v>
      </c>
      <c r="CH281" s="27">
        <f t="shared" ca="1" si="565"/>
        <v>0</v>
      </c>
      <c r="CI281" s="27" t="str">
        <f t="shared" ca="1" si="565"/>
        <v>-</v>
      </c>
      <c r="CJ281" s="27">
        <f t="shared" ca="1" si="565"/>
        <v>1</v>
      </c>
      <c r="CK281" s="27">
        <f t="shared" ca="1" si="565"/>
        <v>0</v>
      </c>
      <c r="CL281" s="27">
        <f t="shared" ca="1" si="566"/>
        <v>1</v>
      </c>
      <c r="CM281" s="27">
        <f t="shared" ca="1" si="566"/>
        <v>1</v>
      </c>
      <c r="CN281" s="27">
        <f t="shared" ca="1" si="566"/>
        <v>1</v>
      </c>
      <c r="CO281" s="27">
        <f t="shared" ca="1" si="566"/>
        <v>0</v>
      </c>
      <c r="CP281" s="27">
        <f t="shared" ca="1" si="566"/>
        <v>0</v>
      </c>
      <c r="CQ281" s="27">
        <f t="shared" ca="1" si="566"/>
        <v>0</v>
      </c>
      <c r="CR281" s="27">
        <f t="shared" ca="1" si="566"/>
        <v>-0.04</v>
      </c>
      <c r="CS281" s="27">
        <f t="shared" ca="1" si="566"/>
        <v>0.96</v>
      </c>
      <c r="CT281" s="27">
        <f t="shared" ca="1" si="566"/>
        <v>1.8</v>
      </c>
      <c r="CU281" s="27">
        <f t="shared" ca="1" si="566"/>
        <v>0.64</v>
      </c>
      <c r="CV281" s="27">
        <f t="shared" ca="1" si="567"/>
        <v>0.21</v>
      </c>
      <c r="CW281" s="27">
        <f t="shared" ca="1" si="567"/>
        <v>0.19</v>
      </c>
      <c r="CX281" s="27">
        <f t="shared" ca="1" si="567"/>
        <v>0</v>
      </c>
      <c r="CY281" s="27">
        <f t="shared" ca="1" si="567"/>
        <v>1</v>
      </c>
      <c r="CZ281" s="50">
        <f t="shared" ca="1" si="530"/>
        <v>0</v>
      </c>
      <c r="DA281" s="27">
        <f t="shared" ca="1" si="567"/>
        <v>0</v>
      </c>
      <c r="DB281" s="50">
        <f t="shared" ca="1" si="559"/>
        <v>0</v>
      </c>
      <c r="DC281" s="50">
        <f t="shared" ca="1" si="559"/>
        <v>0</v>
      </c>
      <c r="DD281" s="50">
        <f t="shared" ca="1" si="559"/>
        <v>0</v>
      </c>
      <c r="DE281" s="50">
        <f t="shared" ca="1" si="559"/>
        <v>0</v>
      </c>
      <c r="DF281" s="50">
        <f t="shared" ca="1" si="559"/>
        <v>0</v>
      </c>
      <c r="DG281" s="27" t="str">
        <f t="shared" ca="1" si="568"/>
        <v>-</v>
      </c>
      <c r="DH281" s="27" t="str">
        <f t="shared" ca="1" si="568"/>
        <v>-</v>
      </c>
      <c r="DI281" s="27" t="str">
        <f t="shared" ca="1" si="568"/>
        <v>-</v>
      </c>
      <c r="DJ281" s="27" t="str">
        <f t="shared" ca="1" si="568"/>
        <v>-</v>
      </c>
      <c r="DK281" s="27" t="str">
        <f t="shared" ca="1" si="568"/>
        <v>-</v>
      </c>
      <c r="DL281" s="27" t="str">
        <f t="shared" ca="1" si="568"/>
        <v>-</v>
      </c>
      <c r="DM281" s="27" t="b">
        <f t="shared" ca="1" si="568"/>
        <v>0</v>
      </c>
      <c r="DN281" s="27" t="b">
        <f t="shared" ca="1" si="568"/>
        <v>1</v>
      </c>
      <c r="DO281" s="27" t="b">
        <f t="shared" ca="1" si="568"/>
        <v>0</v>
      </c>
      <c r="DP281" s="27">
        <f t="shared" ca="1" si="568"/>
        <v>2</v>
      </c>
      <c r="DQ281" s="50" t="str">
        <f t="shared" ca="1" si="534"/>
        <v>-</v>
      </c>
      <c r="DR281" s="50" t="b">
        <f t="shared" ca="1" si="534"/>
        <v>1</v>
      </c>
      <c r="DS281" s="50" t="str">
        <f t="shared" ca="1" si="534"/>
        <v>-</v>
      </c>
      <c r="DT281" s="50" t="str">
        <f t="shared" ca="1" si="534"/>
        <v>-</v>
      </c>
      <c r="DU281" s="50" t="b">
        <f t="shared" ca="1" si="534"/>
        <v>1</v>
      </c>
      <c r="DV281" s="27" t="b">
        <f t="shared" ca="1" si="560"/>
        <v>1</v>
      </c>
      <c r="DW281" s="27" t="str">
        <f t="shared" ca="1" si="560"/>
        <v>-</v>
      </c>
      <c r="DX281" s="27">
        <f t="shared" ca="1" si="560"/>
        <v>0</v>
      </c>
      <c r="DY281" s="50">
        <f t="shared" ca="1" si="536"/>
        <v>1</v>
      </c>
      <c r="DZ281" s="50">
        <f t="shared" ca="1" si="536"/>
        <v>0.5</v>
      </c>
      <c r="EA281" s="27">
        <f t="shared" ca="1" si="561"/>
        <v>500</v>
      </c>
      <c r="EB281" s="27">
        <f t="shared" ca="1" si="561"/>
        <v>500</v>
      </c>
      <c r="EC281" s="27">
        <f t="shared" ca="1" si="561"/>
        <v>1</v>
      </c>
      <c r="ED281" s="27">
        <f t="shared" ca="1" si="561"/>
        <v>0</v>
      </c>
      <c r="EE281" s="27">
        <f t="shared" ca="1" si="561"/>
        <v>1</v>
      </c>
      <c r="EF281" s="27">
        <f t="shared" ca="1" si="561"/>
        <v>1</v>
      </c>
      <c r="EG281" s="27">
        <f t="shared" ca="1" si="561"/>
        <v>0</v>
      </c>
      <c r="EH281" s="27" t="str">
        <f t="shared" ca="1" si="561"/>
        <v>-</v>
      </c>
      <c r="EI281" s="27" t="str">
        <f t="shared" ca="1" si="561"/>
        <v>-</v>
      </c>
      <c r="EJ281" s="27" t="str">
        <f t="shared" ca="1" si="561"/>
        <v>-</v>
      </c>
      <c r="EK281" s="27" t="str">
        <f t="shared" ca="1" si="562"/>
        <v>-</v>
      </c>
      <c r="EL281" s="27">
        <f t="shared" ca="1" si="562"/>
        <v>1</v>
      </c>
      <c r="EM281" s="27">
        <f t="shared" ca="1" si="562"/>
        <v>1</v>
      </c>
      <c r="EN281" s="27">
        <f t="shared" ca="1" si="562"/>
        <v>1</v>
      </c>
      <c r="EO281" s="27">
        <f t="shared" ca="1" si="562"/>
        <v>0</v>
      </c>
      <c r="EP281" s="27" t="str">
        <f t="shared" ca="1" si="562"/>
        <v>-</v>
      </c>
      <c r="EQ281" s="27" t="str">
        <f t="shared" ca="1" si="562"/>
        <v>-</v>
      </c>
      <c r="ER281" s="27">
        <f t="shared" ca="1" si="562"/>
        <v>0</v>
      </c>
      <c r="ES281" s="27">
        <f t="shared" ca="1" si="562"/>
        <v>0</v>
      </c>
      <c r="ET281" s="34">
        <v>0</v>
      </c>
    </row>
    <row r="282" spans="1:150" outlineLevel="3">
      <c r="A282" s="31">
        <f t="shared" si="510"/>
        <v>277</v>
      </c>
      <c r="B282" s="37">
        <f t="shared" ca="1" si="539"/>
        <v>84</v>
      </c>
      <c r="C282" s="216">
        <f ca="1">4210+IF(AND(C$263&gt;=1,$CF282=TRUE),2,0)+IF(AND(C$263&gt;=2,$CA282&gt;2),4,0)+IF(AND(C$263=3,$DP282=2),1,0)</f>
        <v>4210</v>
      </c>
      <c r="D282" t="b">
        <f t="shared" ref="D282:F313" ca="1" si="573">OFFSET(D$5,$B282,0)</f>
        <v>1</v>
      </c>
      <c r="E282" t="b">
        <f t="shared" ca="1" si="573"/>
        <v>0</v>
      </c>
      <c r="F282" t="b">
        <f t="shared" ca="1" si="573"/>
        <v>1</v>
      </c>
      <c r="H282" s="47" t="str">
        <f ca="1">"Exp421 "&amp;IF($CA282&lt;3,"M-M","Mat")&amp;IF($CF282=TRUE,"&amp;BBT","")&amp;IF($DX282&lt;&gt;0,"-mate EL","")&amp;IF($DM282," Aut","")&amp;IF($DN282," Win","")&amp;IF($DO282," Spr","")&amp;" Scan "&amp;$DP282&amp;" (F"&amp;3+IFERROR(1*$AP282,0)&amp;3+IFERROR(1*$AS282,0)&amp;"N"&amp;$AX282&amp;$AY282&amp;")"</f>
        <v>Exp421 M-M&amp;BBT Win Scan 1 (F33N33)</v>
      </c>
      <c r="I282" s="13" t="str">
        <f ca="1">IF(MATCH(H282,H$5:H282,0)=(COUNTA(H$5:H282)),"-","Dup")</f>
        <v>-</v>
      </c>
      <c r="J282" s="27" t="str">
        <f t="shared" ca="1" si="512"/>
        <v>-</v>
      </c>
      <c r="K282" s="27" t="str">
        <f t="shared" ca="1" si="512"/>
        <v>-</v>
      </c>
      <c r="L282" s="50" t="b">
        <f t="shared" ca="1" si="557"/>
        <v>1</v>
      </c>
      <c r="M282" s="50" t="b">
        <f t="shared" ca="1" si="557"/>
        <v>0</v>
      </c>
      <c r="N282" s="50" t="b">
        <f t="shared" ca="1" si="557"/>
        <v>0</v>
      </c>
      <c r="O282" s="50" t="b">
        <f t="shared" ca="1" si="557"/>
        <v>0</v>
      </c>
      <c r="P282" s="50" t="b">
        <f t="shared" ca="1" si="557"/>
        <v>0</v>
      </c>
      <c r="Q282" s="50">
        <f t="shared" ca="1" si="557"/>
        <v>0</v>
      </c>
      <c r="R282" s="50">
        <f t="shared" ca="1" si="557"/>
        <v>0</v>
      </c>
      <c r="S282" s="27" t="str">
        <f t="shared" ca="1" si="570"/>
        <v>-</v>
      </c>
      <c r="T282" s="27" t="str">
        <f t="shared" ca="1" si="570"/>
        <v>-</v>
      </c>
      <c r="U282" s="27" t="str">
        <f t="shared" ca="1" si="571"/>
        <v>-</v>
      </c>
      <c r="V282" s="27">
        <f t="shared" ca="1" si="570"/>
        <v>1</v>
      </c>
      <c r="W282" s="27">
        <f t="shared" ca="1" si="571"/>
        <v>1</v>
      </c>
      <c r="X282" s="27" t="str">
        <f t="shared" ca="1" si="571"/>
        <v>-</v>
      </c>
      <c r="Y282" s="27" t="str">
        <f t="shared" ca="1" si="571"/>
        <v>-</v>
      </c>
      <c r="Z282" s="27" t="str">
        <f t="shared" ca="1" si="571"/>
        <v>-</v>
      </c>
      <c r="AA282" s="27" t="str">
        <f t="shared" ca="1" si="571"/>
        <v>-</v>
      </c>
      <c r="AB282" s="27" t="str">
        <f t="shared" ca="1" si="571"/>
        <v>-</v>
      </c>
      <c r="AC282" s="27">
        <f t="shared" ca="1" si="571"/>
        <v>1</v>
      </c>
      <c r="AD282" s="27" t="str">
        <f t="shared" ca="1" si="571"/>
        <v>-</v>
      </c>
      <c r="AE282" s="27" t="str">
        <f t="shared" ca="1" si="571"/>
        <v>-</v>
      </c>
      <c r="AF282" s="27" t="str">
        <f t="shared" ca="1" si="571"/>
        <v>-</v>
      </c>
      <c r="AG282" s="27" t="str">
        <f t="shared" ca="1" si="571"/>
        <v>-</v>
      </c>
      <c r="AH282" s="27" t="str">
        <f t="shared" ca="1" si="571"/>
        <v>-</v>
      </c>
      <c r="AI282" s="27" t="str">
        <f t="shared" ca="1" si="571"/>
        <v>-</v>
      </c>
      <c r="AJ282" s="27" t="str">
        <f t="shared" ca="1" si="572"/>
        <v>-</v>
      </c>
      <c r="AK282" s="27" t="str">
        <f t="shared" ca="1" si="572"/>
        <v>-</v>
      </c>
      <c r="AL282" s="27" t="str">
        <f t="shared" ca="1" si="572"/>
        <v>-</v>
      </c>
      <c r="AM282" s="27" t="str">
        <f t="shared" ca="1" si="572"/>
        <v>-</v>
      </c>
      <c r="AN282" s="27" t="str">
        <f t="shared" ca="1" si="572"/>
        <v>-</v>
      </c>
      <c r="AO282" s="27" t="str">
        <f t="shared" ca="1" si="572"/>
        <v>-</v>
      </c>
      <c r="AP282" s="50" t="str">
        <f t="shared" ca="1" si="523"/>
        <v>-</v>
      </c>
      <c r="AQ282" s="50" t="str">
        <f t="shared" ca="1" si="523"/>
        <v>-</v>
      </c>
      <c r="AR282" s="50" t="str">
        <f t="shared" ca="1" si="523"/>
        <v>-</v>
      </c>
      <c r="AS282" s="50" t="str">
        <f t="shared" ca="1" si="523"/>
        <v>-</v>
      </c>
      <c r="AT282" s="27" t="str">
        <f t="shared" ca="1" si="514"/>
        <v>-</v>
      </c>
      <c r="AU282" s="27" t="str">
        <f t="shared" ca="1" si="514"/>
        <v>-</v>
      </c>
      <c r="AV282" s="27" t="str">
        <f t="shared" ca="1" si="514"/>
        <v>-</v>
      </c>
      <c r="AW282" s="27" t="str">
        <f t="shared" ca="1" si="514"/>
        <v>-</v>
      </c>
      <c r="AX282" s="50">
        <f t="shared" ca="1" si="569"/>
        <v>3</v>
      </c>
      <c r="AY282" s="50">
        <f t="shared" ca="1" si="569"/>
        <v>3</v>
      </c>
      <c r="AZ282" s="50">
        <f t="shared" ca="1" si="569"/>
        <v>0</v>
      </c>
      <c r="BA282" s="50">
        <f t="shared" ca="1" si="569"/>
        <v>1</v>
      </c>
      <c r="BB282" s="50">
        <f t="shared" ca="1" si="569"/>
        <v>-1</v>
      </c>
      <c r="BC282" s="27" t="str">
        <f t="shared" ca="1" si="558"/>
        <v>-</v>
      </c>
      <c r="BD282" s="27" t="str">
        <f t="shared" ca="1" si="558"/>
        <v>-</v>
      </c>
      <c r="BE282" s="27" t="str">
        <f t="shared" ca="1" si="558"/>
        <v>-</v>
      </c>
      <c r="BF282" s="27" t="str">
        <f t="shared" ca="1" si="558"/>
        <v>-</v>
      </c>
      <c r="BG282" s="27" t="str">
        <f t="shared" ca="1" si="558"/>
        <v>-</v>
      </c>
      <c r="BH282" s="27">
        <f t="shared" ca="1" si="516"/>
        <v>0.1</v>
      </c>
      <c r="BI282" s="27">
        <f t="shared" ca="1" si="516"/>
        <v>0.5</v>
      </c>
      <c r="BJ282" s="27">
        <f t="shared" ca="1" si="516"/>
        <v>-0.4</v>
      </c>
      <c r="BK282" s="27">
        <f t="shared" ca="1" si="516"/>
        <v>1</v>
      </c>
      <c r="BL282" s="27" t="str">
        <f t="shared" ca="1" si="563"/>
        <v>-</v>
      </c>
      <c r="BM282" s="27" t="str">
        <f t="shared" ca="1" si="563"/>
        <v>-</v>
      </c>
      <c r="BN282" s="27">
        <f t="shared" ca="1" si="564"/>
        <v>0</v>
      </c>
      <c r="BO282" s="27">
        <f t="shared" ca="1" si="564"/>
        <v>0</v>
      </c>
      <c r="BP282" s="27">
        <f t="shared" ca="1" si="564"/>
        <v>0</v>
      </c>
      <c r="BQ282" s="27">
        <f t="shared" ca="1" si="564"/>
        <v>0</v>
      </c>
      <c r="BR282" s="27" t="str">
        <f t="shared" ca="1" si="564"/>
        <v>-</v>
      </c>
      <c r="BS282" s="27" t="str">
        <f t="shared" ca="1" si="564"/>
        <v>-</v>
      </c>
      <c r="BT282" s="27" t="str">
        <f t="shared" ca="1" si="564"/>
        <v>-</v>
      </c>
      <c r="BU282" s="27" t="str">
        <f t="shared" ca="1" si="564"/>
        <v>-</v>
      </c>
      <c r="BV282" s="27" t="str">
        <f t="shared" ca="1" si="564"/>
        <v>-</v>
      </c>
      <c r="BW282" s="27" t="str">
        <f t="shared" ca="1" si="564"/>
        <v>-</v>
      </c>
      <c r="BX282" s="27" t="str">
        <f t="shared" ca="1" si="564"/>
        <v>-</v>
      </c>
      <c r="BY282" s="27" t="str">
        <f t="shared" ca="1" si="564"/>
        <v>-</v>
      </c>
      <c r="BZ282" s="27" t="str">
        <f t="shared" ca="1" si="564"/>
        <v>-</v>
      </c>
      <c r="CA282" s="27">
        <f t="shared" ca="1" si="564"/>
        <v>2</v>
      </c>
      <c r="CB282" s="27" t="str">
        <f t="shared" ca="1" si="565"/>
        <v>-</v>
      </c>
      <c r="CC282" s="27" t="str">
        <f t="shared" ca="1" si="565"/>
        <v>-</v>
      </c>
      <c r="CD282" s="27" t="str">
        <f t="shared" ca="1" si="565"/>
        <v>-</v>
      </c>
      <c r="CE282" s="27" t="str">
        <f t="shared" ca="1" si="565"/>
        <v>-</v>
      </c>
      <c r="CF282" s="27" t="b">
        <f t="shared" ca="1" si="565"/>
        <v>1</v>
      </c>
      <c r="CG282" s="27" t="str">
        <f t="shared" ca="1" si="565"/>
        <v>-</v>
      </c>
      <c r="CH282" s="27">
        <f t="shared" ca="1" si="565"/>
        <v>0</v>
      </c>
      <c r="CI282" s="27" t="str">
        <f t="shared" ca="1" si="565"/>
        <v>-</v>
      </c>
      <c r="CJ282" s="27">
        <f t="shared" ca="1" si="565"/>
        <v>1</v>
      </c>
      <c r="CK282" s="27">
        <f t="shared" ca="1" si="565"/>
        <v>0</v>
      </c>
      <c r="CL282" s="27">
        <f t="shared" ca="1" si="566"/>
        <v>1</v>
      </c>
      <c r="CM282" s="27">
        <f t="shared" ca="1" si="566"/>
        <v>1</v>
      </c>
      <c r="CN282" s="27">
        <f t="shared" ca="1" si="566"/>
        <v>1</v>
      </c>
      <c r="CO282" s="27">
        <f t="shared" ca="1" si="566"/>
        <v>0</v>
      </c>
      <c r="CP282" s="27">
        <f t="shared" ca="1" si="566"/>
        <v>0</v>
      </c>
      <c r="CQ282" s="27">
        <f t="shared" ca="1" si="566"/>
        <v>0</v>
      </c>
      <c r="CR282" s="27">
        <f t="shared" ca="1" si="566"/>
        <v>-0.04</v>
      </c>
      <c r="CS282" s="27">
        <f t="shared" ca="1" si="566"/>
        <v>0.96</v>
      </c>
      <c r="CT282" s="27">
        <f t="shared" ca="1" si="566"/>
        <v>1.8</v>
      </c>
      <c r="CU282" s="27">
        <f t="shared" ca="1" si="566"/>
        <v>0.64</v>
      </c>
      <c r="CV282" s="27">
        <f t="shared" ca="1" si="567"/>
        <v>0.21</v>
      </c>
      <c r="CW282" s="27">
        <f t="shared" ca="1" si="567"/>
        <v>0.19</v>
      </c>
      <c r="CX282" s="27">
        <f t="shared" ca="1" si="567"/>
        <v>0</v>
      </c>
      <c r="CY282" s="27">
        <f t="shared" ca="1" si="567"/>
        <v>1</v>
      </c>
      <c r="CZ282" s="50">
        <f t="shared" ca="1" si="530"/>
        <v>0</v>
      </c>
      <c r="DA282" s="27">
        <f t="shared" ca="1" si="567"/>
        <v>0</v>
      </c>
      <c r="DB282" s="50">
        <f t="shared" ca="1" si="559"/>
        <v>0</v>
      </c>
      <c r="DC282" s="50">
        <f t="shared" ca="1" si="559"/>
        <v>0</v>
      </c>
      <c r="DD282" s="50">
        <f t="shared" ca="1" si="559"/>
        <v>0</v>
      </c>
      <c r="DE282" s="50">
        <f t="shared" ca="1" si="559"/>
        <v>0</v>
      </c>
      <c r="DF282" s="50">
        <f t="shared" ca="1" si="559"/>
        <v>0</v>
      </c>
      <c r="DG282" s="27" t="str">
        <f t="shared" ca="1" si="568"/>
        <v>-</v>
      </c>
      <c r="DH282" s="27" t="str">
        <f t="shared" ca="1" si="568"/>
        <v>-</v>
      </c>
      <c r="DI282" s="27" t="str">
        <f t="shared" ca="1" si="568"/>
        <v>-</v>
      </c>
      <c r="DJ282" s="27" t="str">
        <f t="shared" ca="1" si="568"/>
        <v>-</v>
      </c>
      <c r="DK282" s="27" t="str">
        <f t="shared" ca="1" si="568"/>
        <v>-</v>
      </c>
      <c r="DL282" s="27" t="str">
        <f t="shared" ca="1" si="568"/>
        <v>-</v>
      </c>
      <c r="DM282" s="27" t="b">
        <f t="shared" ca="1" si="568"/>
        <v>0</v>
      </c>
      <c r="DN282" s="27" t="b">
        <f t="shared" ca="1" si="568"/>
        <v>1</v>
      </c>
      <c r="DO282" s="27" t="b">
        <f t="shared" ca="1" si="568"/>
        <v>0</v>
      </c>
      <c r="DP282" s="27">
        <f t="shared" ca="1" si="568"/>
        <v>1</v>
      </c>
      <c r="DQ282" s="50" t="str">
        <f t="shared" ca="1" si="534"/>
        <v>-</v>
      </c>
      <c r="DR282" s="50" t="b">
        <f t="shared" ca="1" si="534"/>
        <v>1</v>
      </c>
      <c r="DS282" s="50" t="str">
        <f t="shared" ca="1" si="534"/>
        <v>-</v>
      </c>
      <c r="DT282" s="50" t="str">
        <f t="shared" ca="1" si="534"/>
        <v>-</v>
      </c>
      <c r="DU282" s="50" t="b">
        <f t="shared" ca="1" si="534"/>
        <v>1</v>
      </c>
      <c r="DV282" s="27" t="b">
        <f t="shared" ca="1" si="560"/>
        <v>1</v>
      </c>
      <c r="DW282" s="27" t="str">
        <f t="shared" ca="1" si="560"/>
        <v>-</v>
      </c>
      <c r="DX282" s="27">
        <f t="shared" ca="1" si="560"/>
        <v>0</v>
      </c>
      <c r="DY282" s="50">
        <f t="shared" ca="1" si="536"/>
        <v>1</v>
      </c>
      <c r="DZ282" s="50">
        <f t="shared" ca="1" si="536"/>
        <v>0.5</v>
      </c>
      <c r="EA282" s="27">
        <f t="shared" ca="1" si="561"/>
        <v>500</v>
      </c>
      <c r="EB282" s="27">
        <f t="shared" ca="1" si="561"/>
        <v>500</v>
      </c>
      <c r="EC282" s="27">
        <f t="shared" ca="1" si="561"/>
        <v>1</v>
      </c>
      <c r="ED282" s="27">
        <f t="shared" ca="1" si="561"/>
        <v>0</v>
      </c>
      <c r="EE282" s="27">
        <f t="shared" ca="1" si="561"/>
        <v>1</v>
      </c>
      <c r="EF282" s="27">
        <f t="shared" ca="1" si="561"/>
        <v>1</v>
      </c>
      <c r="EG282" s="27">
        <f t="shared" ca="1" si="561"/>
        <v>0</v>
      </c>
      <c r="EH282" s="27" t="str">
        <f t="shared" ca="1" si="561"/>
        <v>-</v>
      </c>
      <c r="EI282" s="27" t="str">
        <f t="shared" ca="1" si="561"/>
        <v>-</v>
      </c>
      <c r="EJ282" s="27" t="str">
        <f t="shared" ca="1" si="561"/>
        <v>-</v>
      </c>
      <c r="EK282" s="27" t="str">
        <f t="shared" ca="1" si="562"/>
        <v>-</v>
      </c>
      <c r="EL282" s="27">
        <f t="shared" ca="1" si="562"/>
        <v>1</v>
      </c>
      <c r="EM282" s="27">
        <f t="shared" ca="1" si="562"/>
        <v>1</v>
      </c>
      <c r="EN282" s="27">
        <f t="shared" ca="1" si="562"/>
        <v>1</v>
      </c>
      <c r="EO282" s="27">
        <f t="shared" ca="1" si="562"/>
        <v>0</v>
      </c>
      <c r="EP282" s="27" t="str">
        <f t="shared" ca="1" si="562"/>
        <v>-</v>
      </c>
      <c r="EQ282" s="27" t="str">
        <f t="shared" ca="1" si="562"/>
        <v>-</v>
      </c>
      <c r="ER282" s="27">
        <f t="shared" ca="1" si="562"/>
        <v>0</v>
      </c>
      <c r="ES282" s="27">
        <f t="shared" ca="1" si="562"/>
        <v>0</v>
      </c>
      <c r="ET282" s="34">
        <v>0</v>
      </c>
    </row>
    <row r="283" spans="1:150" outlineLevel="3">
      <c r="A283" s="31">
        <f t="shared" si="510"/>
        <v>278</v>
      </c>
      <c r="B283" s="37">
        <f t="shared" ca="1" si="539"/>
        <v>85</v>
      </c>
      <c r="C283" s="216">
        <f ca="1">4210+IF(AND(C$263&gt;=1,$CF283=TRUE),2,0)+IF(AND(C$263&gt;=2,$CA283&gt;2),4,0)+IF(AND(C$263=3,$DP283=2),1,0)</f>
        <v>4210</v>
      </c>
      <c r="D283" t="b">
        <f t="shared" ca="1" si="573"/>
        <v>1</v>
      </c>
      <c r="E283" t="b">
        <f t="shared" ca="1" si="573"/>
        <v>0</v>
      </c>
      <c r="F283" t="b">
        <f t="shared" ca="1" si="573"/>
        <v>1</v>
      </c>
      <c r="H283" s="47" t="str">
        <f ca="1">"Exp421 "&amp;IF($CA283&lt;3,"M-M","Mat")&amp;IF($CF283=TRUE,"&amp;BBT","")&amp;IF($DX283&lt;&gt;0,"-mate EL","")&amp;IF($DM283," Aut","")&amp;IF($DN283," Win","")&amp;IF($DO283," Spr","")&amp;" Scan "&amp;$DP283&amp;" (F"&amp;3+IFERROR(1*$AP283,0)&amp;3+IFERROR(1*$AS283,0)&amp;"N"&amp;$AX283&amp;$AY283&amp;")"</f>
        <v>Exp421 M-M&amp;BBT Win Scan 0 (F33N33)</v>
      </c>
      <c r="I283" s="13" t="str">
        <f ca="1">IF(MATCH(H283,H$5:H283,0)=(COUNTA(H$5:H283)),"-","Dup")</f>
        <v>-</v>
      </c>
      <c r="J283" s="27" t="str">
        <f t="shared" ca="1" si="512"/>
        <v>-</v>
      </c>
      <c r="K283" s="27" t="str">
        <f t="shared" ca="1" si="512"/>
        <v>-</v>
      </c>
      <c r="L283" s="50" t="b">
        <f t="shared" ca="1" si="557"/>
        <v>1</v>
      </c>
      <c r="M283" s="50" t="b">
        <f t="shared" ca="1" si="557"/>
        <v>0</v>
      </c>
      <c r="N283" s="50" t="b">
        <f t="shared" ca="1" si="557"/>
        <v>0</v>
      </c>
      <c r="O283" s="50" t="b">
        <f t="shared" ca="1" si="557"/>
        <v>0</v>
      </c>
      <c r="P283" s="50" t="b">
        <f t="shared" ca="1" si="557"/>
        <v>0</v>
      </c>
      <c r="Q283" s="50">
        <f t="shared" ca="1" si="557"/>
        <v>0</v>
      </c>
      <c r="R283" s="50">
        <f t="shared" ca="1" si="557"/>
        <v>0</v>
      </c>
      <c r="S283" s="27" t="str">
        <f t="shared" ca="1" si="570"/>
        <v>-</v>
      </c>
      <c r="T283" s="27" t="str">
        <f t="shared" ca="1" si="570"/>
        <v>-</v>
      </c>
      <c r="U283" s="27" t="str">
        <f t="shared" ca="1" si="571"/>
        <v>-</v>
      </c>
      <c r="V283" s="27">
        <f t="shared" ca="1" si="570"/>
        <v>1</v>
      </c>
      <c r="W283" s="27">
        <f t="shared" ca="1" si="571"/>
        <v>1</v>
      </c>
      <c r="X283" s="27" t="str">
        <f t="shared" ca="1" si="571"/>
        <v>-</v>
      </c>
      <c r="Y283" s="27" t="str">
        <f t="shared" ca="1" si="571"/>
        <v>-</v>
      </c>
      <c r="Z283" s="27" t="str">
        <f t="shared" ca="1" si="571"/>
        <v>-</v>
      </c>
      <c r="AA283" s="27" t="str">
        <f t="shared" ca="1" si="571"/>
        <v>-</v>
      </c>
      <c r="AB283" s="27" t="str">
        <f t="shared" ca="1" si="571"/>
        <v>-</v>
      </c>
      <c r="AC283" s="27">
        <f t="shared" ca="1" si="571"/>
        <v>1</v>
      </c>
      <c r="AD283" s="27" t="str">
        <f t="shared" ca="1" si="571"/>
        <v>-</v>
      </c>
      <c r="AE283" s="27" t="str">
        <f t="shared" ca="1" si="571"/>
        <v>-</v>
      </c>
      <c r="AF283" s="27" t="str">
        <f t="shared" ca="1" si="571"/>
        <v>-</v>
      </c>
      <c r="AG283" s="27" t="str">
        <f t="shared" ca="1" si="571"/>
        <v>-</v>
      </c>
      <c r="AH283" s="27" t="str">
        <f t="shared" ca="1" si="571"/>
        <v>-</v>
      </c>
      <c r="AI283" s="27" t="str">
        <f t="shared" ca="1" si="571"/>
        <v>-</v>
      </c>
      <c r="AJ283" s="27" t="str">
        <f t="shared" ca="1" si="572"/>
        <v>-</v>
      </c>
      <c r="AK283" s="27" t="str">
        <f t="shared" ca="1" si="572"/>
        <v>-</v>
      </c>
      <c r="AL283" s="27" t="str">
        <f t="shared" ca="1" si="572"/>
        <v>-</v>
      </c>
      <c r="AM283" s="27" t="str">
        <f t="shared" ca="1" si="572"/>
        <v>-</v>
      </c>
      <c r="AN283" s="27" t="str">
        <f t="shared" ca="1" si="572"/>
        <v>-</v>
      </c>
      <c r="AO283" s="27" t="str">
        <f t="shared" ca="1" si="572"/>
        <v>-</v>
      </c>
      <c r="AP283" s="50" t="str">
        <f t="shared" ca="1" si="523"/>
        <v>-</v>
      </c>
      <c r="AQ283" s="50" t="str">
        <f t="shared" ca="1" si="523"/>
        <v>-</v>
      </c>
      <c r="AR283" s="50" t="str">
        <f t="shared" ca="1" si="523"/>
        <v>-</v>
      </c>
      <c r="AS283" s="50" t="str">
        <f t="shared" ca="1" si="523"/>
        <v>-</v>
      </c>
      <c r="AT283" s="27" t="str">
        <f t="shared" ca="1" si="514"/>
        <v>-</v>
      </c>
      <c r="AU283" s="27" t="str">
        <f t="shared" ca="1" si="514"/>
        <v>-</v>
      </c>
      <c r="AV283" s="27" t="str">
        <f t="shared" ca="1" si="514"/>
        <v>-</v>
      </c>
      <c r="AW283" s="27" t="str">
        <f t="shared" ca="1" si="514"/>
        <v>-</v>
      </c>
      <c r="AX283" s="50">
        <f t="shared" ca="1" si="569"/>
        <v>3</v>
      </c>
      <c r="AY283" s="50">
        <f t="shared" ca="1" si="569"/>
        <v>3</v>
      </c>
      <c r="AZ283" s="50">
        <f t="shared" ca="1" si="569"/>
        <v>0</v>
      </c>
      <c r="BA283" s="50">
        <f t="shared" ca="1" si="569"/>
        <v>1</v>
      </c>
      <c r="BB283" s="50">
        <f t="shared" ca="1" si="569"/>
        <v>-1</v>
      </c>
      <c r="BC283" s="27" t="str">
        <f t="shared" ca="1" si="558"/>
        <v>-</v>
      </c>
      <c r="BD283" s="27" t="str">
        <f t="shared" ca="1" si="558"/>
        <v>-</v>
      </c>
      <c r="BE283" s="27" t="str">
        <f t="shared" ca="1" si="558"/>
        <v>-</v>
      </c>
      <c r="BF283" s="27" t="str">
        <f t="shared" ca="1" si="558"/>
        <v>-</v>
      </c>
      <c r="BG283" s="27" t="str">
        <f t="shared" ca="1" si="558"/>
        <v>-</v>
      </c>
      <c r="BH283" s="27">
        <f t="shared" ca="1" si="516"/>
        <v>0.1</v>
      </c>
      <c r="BI283" s="27">
        <f t="shared" ca="1" si="516"/>
        <v>0.5</v>
      </c>
      <c r="BJ283" s="27">
        <f t="shared" ca="1" si="516"/>
        <v>-0.4</v>
      </c>
      <c r="BK283" s="27">
        <f t="shared" ca="1" si="516"/>
        <v>1</v>
      </c>
      <c r="BL283" s="27" t="str">
        <f t="shared" ca="1" si="563"/>
        <v>-</v>
      </c>
      <c r="BM283" s="27" t="str">
        <f t="shared" ca="1" si="563"/>
        <v>-</v>
      </c>
      <c r="BN283" s="27">
        <f t="shared" ca="1" si="564"/>
        <v>0</v>
      </c>
      <c r="BO283" s="27">
        <f t="shared" ca="1" si="564"/>
        <v>0</v>
      </c>
      <c r="BP283" s="27">
        <f t="shared" ca="1" si="564"/>
        <v>0</v>
      </c>
      <c r="BQ283" s="27">
        <f t="shared" ca="1" si="564"/>
        <v>0</v>
      </c>
      <c r="BR283" s="27" t="str">
        <f t="shared" ca="1" si="564"/>
        <v>-</v>
      </c>
      <c r="BS283" s="27" t="str">
        <f t="shared" ca="1" si="564"/>
        <v>-</v>
      </c>
      <c r="BT283" s="27" t="str">
        <f t="shared" ca="1" si="564"/>
        <v>-</v>
      </c>
      <c r="BU283" s="27" t="str">
        <f t="shared" ca="1" si="564"/>
        <v>-</v>
      </c>
      <c r="BV283" s="27" t="str">
        <f t="shared" ca="1" si="564"/>
        <v>-</v>
      </c>
      <c r="BW283" s="27" t="str">
        <f t="shared" ca="1" si="564"/>
        <v>-</v>
      </c>
      <c r="BX283" s="27" t="str">
        <f t="shared" ca="1" si="564"/>
        <v>-</v>
      </c>
      <c r="BY283" s="27" t="str">
        <f t="shared" ca="1" si="564"/>
        <v>-</v>
      </c>
      <c r="BZ283" s="27" t="str">
        <f t="shared" ca="1" si="564"/>
        <v>-</v>
      </c>
      <c r="CA283" s="27">
        <f t="shared" ca="1" si="564"/>
        <v>2</v>
      </c>
      <c r="CB283" s="27" t="str">
        <f t="shared" ca="1" si="565"/>
        <v>-</v>
      </c>
      <c r="CC283" s="27" t="str">
        <f t="shared" ca="1" si="565"/>
        <v>-</v>
      </c>
      <c r="CD283" s="27" t="str">
        <f t="shared" ca="1" si="565"/>
        <v>-</v>
      </c>
      <c r="CE283" s="27" t="str">
        <f t="shared" ca="1" si="565"/>
        <v>-</v>
      </c>
      <c r="CF283" s="27" t="b">
        <f t="shared" ca="1" si="565"/>
        <v>1</v>
      </c>
      <c r="CG283" s="27" t="str">
        <f t="shared" ca="1" si="565"/>
        <v>-</v>
      </c>
      <c r="CH283" s="27">
        <f t="shared" ca="1" si="565"/>
        <v>0</v>
      </c>
      <c r="CI283" s="27" t="str">
        <f t="shared" ca="1" si="565"/>
        <v>-</v>
      </c>
      <c r="CJ283" s="27">
        <f t="shared" ca="1" si="565"/>
        <v>1</v>
      </c>
      <c r="CK283" s="27">
        <f t="shared" ca="1" si="565"/>
        <v>0</v>
      </c>
      <c r="CL283" s="27">
        <f t="shared" ca="1" si="566"/>
        <v>1</v>
      </c>
      <c r="CM283" s="27">
        <f t="shared" ca="1" si="566"/>
        <v>1</v>
      </c>
      <c r="CN283" s="27">
        <f t="shared" ca="1" si="566"/>
        <v>1</v>
      </c>
      <c r="CO283" s="27">
        <f t="shared" ca="1" si="566"/>
        <v>0</v>
      </c>
      <c r="CP283" s="27">
        <f t="shared" ca="1" si="566"/>
        <v>0</v>
      </c>
      <c r="CQ283" s="27">
        <f t="shared" ca="1" si="566"/>
        <v>0</v>
      </c>
      <c r="CR283" s="27">
        <f t="shared" ca="1" si="566"/>
        <v>-0.04</v>
      </c>
      <c r="CS283" s="27">
        <f t="shared" ca="1" si="566"/>
        <v>0.96</v>
      </c>
      <c r="CT283" s="27">
        <f t="shared" ca="1" si="566"/>
        <v>1.8</v>
      </c>
      <c r="CU283" s="27">
        <f t="shared" ca="1" si="566"/>
        <v>0.64</v>
      </c>
      <c r="CV283" s="27">
        <f t="shared" ca="1" si="567"/>
        <v>0.21</v>
      </c>
      <c r="CW283" s="27">
        <f t="shared" ca="1" si="567"/>
        <v>0.19</v>
      </c>
      <c r="CX283" s="27">
        <f t="shared" ca="1" si="567"/>
        <v>0</v>
      </c>
      <c r="CY283" s="27">
        <f t="shared" ca="1" si="567"/>
        <v>1</v>
      </c>
      <c r="CZ283" s="50">
        <f t="shared" ca="1" si="530"/>
        <v>0</v>
      </c>
      <c r="DA283" s="27">
        <f t="shared" ca="1" si="567"/>
        <v>0</v>
      </c>
      <c r="DB283" s="50">
        <f t="shared" ca="1" si="559"/>
        <v>0</v>
      </c>
      <c r="DC283" s="50">
        <f t="shared" ca="1" si="559"/>
        <v>0</v>
      </c>
      <c r="DD283" s="50">
        <f t="shared" ca="1" si="559"/>
        <v>0</v>
      </c>
      <c r="DE283" s="50">
        <f t="shared" ca="1" si="559"/>
        <v>0</v>
      </c>
      <c r="DF283" s="50">
        <f t="shared" ca="1" si="559"/>
        <v>0</v>
      </c>
      <c r="DG283" s="27" t="str">
        <f t="shared" ca="1" si="568"/>
        <v>-</v>
      </c>
      <c r="DH283" s="27" t="str">
        <f t="shared" ca="1" si="568"/>
        <v>-</v>
      </c>
      <c r="DI283" s="27" t="str">
        <f t="shared" ca="1" si="568"/>
        <v>-</v>
      </c>
      <c r="DJ283" s="27" t="str">
        <f t="shared" ca="1" si="568"/>
        <v>-</v>
      </c>
      <c r="DK283" s="27" t="str">
        <f t="shared" ca="1" si="568"/>
        <v>-</v>
      </c>
      <c r="DL283" s="27" t="str">
        <f t="shared" ca="1" si="568"/>
        <v>-</v>
      </c>
      <c r="DM283" s="27" t="b">
        <f t="shared" ca="1" si="568"/>
        <v>0</v>
      </c>
      <c r="DN283" s="27" t="b">
        <f t="shared" ca="1" si="568"/>
        <v>1</v>
      </c>
      <c r="DO283" s="27" t="b">
        <f t="shared" ca="1" si="568"/>
        <v>0</v>
      </c>
      <c r="DP283" s="27">
        <f t="shared" ca="1" si="568"/>
        <v>0</v>
      </c>
      <c r="DQ283" s="50" t="str">
        <f t="shared" ca="1" si="534"/>
        <v>-</v>
      </c>
      <c r="DR283" s="50" t="b">
        <f t="shared" ca="1" si="534"/>
        <v>1</v>
      </c>
      <c r="DS283" s="50" t="str">
        <f t="shared" ca="1" si="534"/>
        <v>-</v>
      </c>
      <c r="DT283" s="50" t="str">
        <f t="shared" ca="1" si="534"/>
        <v>-</v>
      </c>
      <c r="DU283" s="50" t="b">
        <f t="shared" ca="1" si="534"/>
        <v>1</v>
      </c>
      <c r="DV283" s="27" t="b">
        <f t="shared" ca="1" si="560"/>
        <v>1</v>
      </c>
      <c r="DW283" s="27" t="str">
        <f t="shared" ca="1" si="560"/>
        <v>-</v>
      </c>
      <c r="DX283" s="27">
        <f t="shared" ca="1" si="560"/>
        <v>0</v>
      </c>
      <c r="DY283" s="50">
        <f t="shared" ca="1" si="536"/>
        <v>1</v>
      </c>
      <c r="DZ283" s="50">
        <f t="shared" ca="1" si="536"/>
        <v>0.5</v>
      </c>
      <c r="EA283" s="27">
        <f t="shared" ca="1" si="561"/>
        <v>500</v>
      </c>
      <c r="EB283" s="27">
        <f t="shared" ca="1" si="561"/>
        <v>500</v>
      </c>
      <c r="EC283" s="27">
        <f t="shared" ca="1" si="561"/>
        <v>1</v>
      </c>
      <c r="ED283" s="27">
        <f t="shared" ca="1" si="561"/>
        <v>0</v>
      </c>
      <c r="EE283" s="27">
        <f t="shared" ca="1" si="561"/>
        <v>1</v>
      </c>
      <c r="EF283" s="27">
        <f t="shared" ca="1" si="561"/>
        <v>1</v>
      </c>
      <c r="EG283" s="27">
        <f t="shared" ca="1" si="561"/>
        <v>0</v>
      </c>
      <c r="EH283" s="27" t="str">
        <f t="shared" ca="1" si="561"/>
        <v>-</v>
      </c>
      <c r="EI283" s="27" t="str">
        <f t="shared" ca="1" si="561"/>
        <v>-</v>
      </c>
      <c r="EJ283" s="27" t="str">
        <f t="shared" ca="1" si="561"/>
        <v>-</v>
      </c>
      <c r="EK283" s="27" t="str">
        <f t="shared" ca="1" si="562"/>
        <v>-</v>
      </c>
      <c r="EL283" s="27">
        <f t="shared" ca="1" si="562"/>
        <v>1</v>
      </c>
      <c r="EM283" s="27">
        <f t="shared" ca="1" si="562"/>
        <v>1</v>
      </c>
      <c r="EN283" s="27">
        <f t="shared" ca="1" si="562"/>
        <v>1</v>
      </c>
      <c r="EO283" s="27">
        <f t="shared" ca="1" si="562"/>
        <v>0</v>
      </c>
      <c r="EP283" s="27" t="str">
        <f t="shared" ca="1" si="562"/>
        <v>-</v>
      </c>
      <c r="EQ283" s="27" t="str">
        <f t="shared" ca="1" si="562"/>
        <v>-</v>
      </c>
      <c r="ER283" s="27">
        <f t="shared" ca="1" si="562"/>
        <v>0</v>
      </c>
      <c r="ES283" s="27">
        <f t="shared" ca="1" si="562"/>
        <v>0</v>
      </c>
      <c r="ET283" s="34">
        <v>0</v>
      </c>
    </row>
    <row r="284" spans="1:150" outlineLevel="3">
      <c r="A284" s="31">
        <f t="shared" si="510"/>
        <v>279</v>
      </c>
      <c r="B284" s="37">
        <f t="shared" ca="1" si="539"/>
        <v>86</v>
      </c>
      <c r="C284" s="216">
        <f ca="1">4210+IF(AND(C$263&gt;=1,$CF284=TRUE),2,0)+IF(AND(C$263&gt;=2,$CA284&gt;2),4,0)+IF(AND(C$263=3,$DP284=2),1,0)</f>
        <v>4210</v>
      </c>
      <c r="D284" t="b">
        <f t="shared" ca="1" si="573"/>
        <v>0</v>
      </c>
      <c r="E284" t="b">
        <f t="shared" ca="1" si="573"/>
        <v>0</v>
      </c>
      <c r="F284" t="b">
        <f t="shared" ca="1" si="573"/>
        <v>0</v>
      </c>
      <c r="H284" s="47" t="str">
        <f ca="1">"Exp421 "&amp;IF($CA284&lt;3,"M-M","Mat")&amp;IF($CF284=TRUE,"&amp;BBT","")&amp;IF($DX284&lt;&gt;0,"-mate EL","")&amp;IF($DM284," Aut","")&amp;IF($DN284," Win","")&amp;IF($DO284," Spr","")&amp;" Scan "&amp;$DP284&amp;" (F"&amp;3+IFERROR(1*$AP284,0)&amp;3+IFERROR(1*$AS284,0)&amp;"N"&amp;$AX284&amp;$AY284&amp;")"</f>
        <v>Exp421 M-M&amp;BBT Spr Scan 3 (F33N33)</v>
      </c>
      <c r="I284" s="13" t="str">
        <f ca="1">IF(MATCH(H284,H$5:H284,0)=(COUNTA(H$5:H284)),"-","Dup")</f>
        <v>-</v>
      </c>
      <c r="J284" s="27" t="str">
        <f t="shared" ca="1" si="512"/>
        <v>-</v>
      </c>
      <c r="K284" s="27" t="str">
        <f t="shared" ca="1" si="512"/>
        <v>-</v>
      </c>
      <c r="L284" s="50" t="b">
        <f t="shared" ca="1" si="557"/>
        <v>1</v>
      </c>
      <c r="M284" s="50" t="b">
        <f t="shared" ca="1" si="557"/>
        <v>0</v>
      </c>
      <c r="N284" s="50" t="b">
        <f t="shared" ca="1" si="557"/>
        <v>0</v>
      </c>
      <c r="O284" s="50" t="b">
        <f t="shared" ca="1" si="557"/>
        <v>0</v>
      </c>
      <c r="P284" s="50" t="b">
        <f t="shared" ca="1" si="557"/>
        <v>0</v>
      </c>
      <c r="Q284" s="50">
        <f t="shared" ca="1" si="557"/>
        <v>0</v>
      </c>
      <c r="R284" s="50">
        <f t="shared" ca="1" si="557"/>
        <v>0</v>
      </c>
      <c r="S284" s="27" t="str">
        <f t="shared" ca="1" si="570"/>
        <v>-</v>
      </c>
      <c r="T284" s="27" t="str">
        <f t="shared" ca="1" si="570"/>
        <v>-</v>
      </c>
      <c r="U284" s="27" t="str">
        <f t="shared" ca="1" si="571"/>
        <v>-</v>
      </c>
      <c r="V284" s="27">
        <f t="shared" ca="1" si="570"/>
        <v>1</v>
      </c>
      <c r="W284" s="27">
        <f t="shared" ca="1" si="571"/>
        <v>1</v>
      </c>
      <c r="X284" s="27" t="str">
        <f t="shared" ca="1" si="571"/>
        <v>-</v>
      </c>
      <c r="Y284" s="27" t="str">
        <f t="shared" ca="1" si="571"/>
        <v>-</v>
      </c>
      <c r="Z284" s="27" t="str">
        <f t="shared" ca="1" si="571"/>
        <v>-</v>
      </c>
      <c r="AA284" s="27" t="str">
        <f t="shared" ca="1" si="571"/>
        <v>-</v>
      </c>
      <c r="AB284" s="27" t="str">
        <f t="shared" ca="1" si="571"/>
        <v>-</v>
      </c>
      <c r="AC284" s="27">
        <f t="shared" ca="1" si="571"/>
        <v>1</v>
      </c>
      <c r="AD284" s="27" t="str">
        <f t="shared" ca="1" si="571"/>
        <v>-</v>
      </c>
      <c r="AE284" s="27" t="str">
        <f t="shared" ca="1" si="571"/>
        <v>-</v>
      </c>
      <c r="AF284" s="27" t="str">
        <f t="shared" ca="1" si="571"/>
        <v>-</v>
      </c>
      <c r="AG284" s="27" t="str">
        <f t="shared" ca="1" si="571"/>
        <v>-</v>
      </c>
      <c r="AH284" s="27" t="str">
        <f t="shared" ca="1" si="571"/>
        <v>-</v>
      </c>
      <c r="AI284" s="27" t="str">
        <f t="shared" ca="1" si="571"/>
        <v>-</v>
      </c>
      <c r="AJ284" s="27" t="str">
        <f t="shared" ca="1" si="572"/>
        <v>-</v>
      </c>
      <c r="AK284" s="27" t="str">
        <f t="shared" ca="1" si="572"/>
        <v>-</v>
      </c>
      <c r="AL284" s="27" t="str">
        <f t="shared" ca="1" si="572"/>
        <v>-</v>
      </c>
      <c r="AM284" s="27" t="str">
        <f t="shared" ca="1" si="572"/>
        <v>-</v>
      </c>
      <c r="AN284" s="27" t="str">
        <f t="shared" ca="1" si="572"/>
        <v>-</v>
      </c>
      <c r="AO284" s="27" t="str">
        <f t="shared" ca="1" si="572"/>
        <v>-</v>
      </c>
      <c r="AP284" s="50" t="str">
        <f t="shared" ca="1" si="523"/>
        <v>-</v>
      </c>
      <c r="AQ284" s="50" t="str">
        <f t="shared" ca="1" si="523"/>
        <v>-</v>
      </c>
      <c r="AR284" s="50" t="str">
        <f t="shared" ca="1" si="523"/>
        <v>-</v>
      </c>
      <c r="AS284" s="50" t="str">
        <f t="shared" ca="1" si="523"/>
        <v>-</v>
      </c>
      <c r="AT284" s="27" t="str">
        <f t="shared" ref="AT284:AW303" ca="1" si="574">OFFSET(AT$5,$B284,0)</f>
        <v>-</v>
      </c>
      <c r="AU284" s="27" t="str">
        <f t="shared" ca="1" si="574"/>
        <v>-</v>
      </c>
      <c r="AV284" s="27" t="str">
        <f t="shared" ca="1" si="574"/>
        <v>-</v>
      </c>
      <c r="AW284" s="27" t="str">
        <f t="shared" ca="1" si="574"/>
        <v>-</v>
      </c>
      <c r="AX284" s="50">
        <f t="shared" ca="1" si="569"/>
        <v>3</v>
      </c>
      <c r="AY284" s="50">
        <f t="shared" ca="1" si="569"/>
        <v>3</v>
      </c>
      <c r="AZ284" s="50">
        <f t="shared" ca="1" si="569"/>
        <v>0</v>
      </c>
      <c r="BA284" s="50">
        <f t="shared" ca="1" si="569"/>
        <v>1</v>
      </c>
      <c r="BB284" s="50">
        <f t="shared" ca="1" si="569"/>
        <v>-1</v>
      </c>
      <c r="BC284" s="27" t="str">
        <f t="shared" ca="1" si="558"/>
        <v>-</v>
      </c>
      <c r="BD284" s="27" t="str">
        <f t="shared" ca="1" si="558"/>
        <v>-</v>
      </c>
      <c r="BE284" s="27" t="str">
        <f t="shared" ca="1" si="558"/>
        <v>-</v>
      </c>
      <c r="BF284" s="27" t="str">
        <f t="shared" ca="1" si="558"/>
        <v>-</v>
      </c>
      <c r="BG284" s="27" t="str">
        <f t="shared" ca="1" si="558"/>
        <v>-</v>
      </c>
      <c r="BH284" s="27">
        <f t="shared" ca="1" si="558"/>
        <v>0.3</v>
      </c>
      <c r="BI284" s="27">
        <f t="shared" ca="1" si="558"/>
        <v>0.7</v>
      </c>
      <c r="BJ284" s="27">
        <f t="shared" ca="1" si="558"/>
        <v>-0.2</v>
      </c>
      <c r="BK284" s="27">
        <f t="shared" ca="1" si="558"/>
        <v>1.4</v>
      </c>
      <c r="BL284" s="27" t="str">
        <f t="shared" ca="1" si="563"/>
        <v>-</v>
      </c>
      <c r="BM284" s="27" t="str">
        <f t="shared" ca="1" si="563"/>
        <v>-</v>
      </c>
      <c r="BN284" s="27">
        <f t="shared" ca="1" si="564"/>
        <v>0</v>
      </c>
      <c r="BO284" s="27">
        <f t="shared" ca="1" si="564"/>
        <v>0</v>
      </c>
      <c r="BP284" s="27">
        <f t="shared" ca="1" si="564"/>
        <v>0</v>
      </c>
      <c r="BQ284" s="27">
        <f t="shared" ca="1" si="564"/>
        <v>0</v>
      </c>
      <c r="BR284" s="27" t="str">
        <f t="shared" ca="1" si="564"/>
        <v>-</v>
      </c>
      <c r="BS284" s="27" t="str">
        <f t="shared" ca="1" si="564"/>
        <v>-</v>
      </c>
      <c r="BT284" s="27" t="str">
        <f t="shared" ca="1" si="564"/>
        <v>-</v>
      </c>
      <c r="BU284" s="27" t="str">
        <f t="shared" ca="1" si="564"/>
        <v>-</v>
      </c>
      <c r="BV284" s="27" t="str">
        <f t="shared" ca="1" si="564"/>
        <v>-</v>
      </c>
      <c r="BW284" s="27" t="str">
        <f t="shared" ca="1" si="564"/>
        <v>-</v>
      </c>
      <c r="BX284" s="27" t="str">
        <f t="shared" ca="1" si="564"/>
        <v>-</v>
      </c>
      <c r="BY284" s="27" t="str">
        <f t="shared" ca="1" si="564"/>
        <v>-</v>
      </c>
      <c r="BZ284" s="27" t="str">
        <f t="shared" ca="1" si="564"/>
        <v>-</v>
      </c>
      <c r="CA284" s="27">
        <f t="shared" ca="1" si="564"/>
        <v>2</v>
      </c>
      <c r="CB284" s="27" t="str">
        <f t="shared" ca="1" si="565"/>
        <v>-</v>
      </c>
      <c r="CC284" s="27" t="str">
        <f t="shared" ca="1" si="565"/>
        <v>-</v>
      </c>
      <c r="CD284" s="27" t="str">
        <f t="shared" ca="1" si="565"/>
        <v>-</v>
      </c>
      <c r="CE284" s="27" t="str">
        <f t="shared" ca="1" si="565"/>
        <v>-</v>
      </c>
      <c r="CF284" s="27" t="b">
        <f t="shared" ca="1" si="565"/>
        <v>1</v>
      </c>
      <c r="CG284" s="27" t="str">
        <f t="shared" ca="1" si="565"/>
        <v>-</v>
      </c>
      <c r="CH284" s="27">
        <f t="shared" ca="1" si="565"/>
        <v>0</v>
      </c>
      <c r="CI284" s="27" t="str">
        <f t="shared" ca="1" si="565"/>
        <v>-</v>
      </c>
      <c r="CJ284" s="27">
        <f t="shared" ca="1" si="565"/>
        <v>1</v>
      </c>
      <c r="CK284" s="27">
        <f t="shared" ca="1" si="565"/>
        <v>0</v>
      </c>
      <c r="CL284" s="27">
        <f t="shared" ca="1" si="566"/>
        <v>1</v>
      </c>
      <c r="CM284" s="27">
        <f t="shared" ca="1" si="566"/>
        <v>1</v>
      </c>
      <c r="CN284" s="27">
        <f t="shared" ca="1" si="566"/>
        <v>1</v>
      </c>
      <c r="CO284" s="27">
        <f t="shared" ca="1" si="566"/>
        <v>0</v>
      </c>
      <c r="CP284" s="27">
        <f t="shared" ca="1" si="566"/>
        <v>0</v>
      </c>
      <c r="CQ284" s="27">
        <f t="shared" ca="1" si="566"/>
        <v>0</v>
      </c>
      <c r="CR284" s="27">
        <f t="shared" ca="1" si="566"/>
        <v>-0.04</v>
      </c>
      <c r="CS284" s="27">
        <f t="shared" ca="1" si="566"/>
        <v>0.96</v>
      </c>
      <c r="CT284" s="27">
        <f t="shared" ca="1" si="566"/>
        <v>1.8</v>
      </c>
      <c r="CU284" s="27">
        <f t="shared" ca="1" si="566"/>
        <v>0.64</v>
      </c>
      <c r="CV284" s="27">
        <f t="shared" ca="1" si="567"/>
        <v>0.21</v>
      </c>
      <c r="CW284" s="27">
        <f t="shared" ca="1" si="567"/>
        <v>0.19</v>
      </c>
      <c r="CX284" s="27">
        <f t="shared" ca="1" si="567"/>
        <v>0</v>
      </c>
      <c r="CY284" s="27">
        <f t="shared" ca="1" si="567"/>
        <v>1</v>
      </c>
      <c r="CZ284" s="50">
        <f t="shared" ca="1" si="530"/>
        <v>0</v>
      </c>
      <c r="DA284" s="27">
        <f t="shared" ca="1" si="567"/>
        <v>0</v>
      </c>
      <c r="DB284" s="50">
        <f t="shared" ca="1" si="559"/>
        <v>0</v>
      </c>
      <c r="DC284" s="50">
        <f t="shared" ca="1" si="559"/>
        <v>0</v>
      </c>
      <c r="DD284" s="50">
        <f t="shared" ca="1" si="559"/>
        <v>0</v>
      </c>
      <c r="DE284" s="50">
        <f t="shared" ca="1" si="559"/>
        <v>0</v>
      </c>
      <c r="DF284" s="50">
        <f t="shared" ca="1" si="559"/>
        <v>0</v>
      </c>
      <c r="DG284" s="27" t="str">
        <f t="shared" ca="1" si="568"/>
        <v>-</v>
      </c>
      <c r="DH284" s="27" t="str">
        <f t="shared" ca="1" si="568"/>
        <v>-</v>
      </c>
      <c r="DI284" s="27" t="str">
        <f t="shared" ca="1" si="568"/>
        <v>-</v>
      </c>
      <c r="DJ284" s="27" t="str">
        <f t="shared" ca="1" si="568"/>
        <v>-</v>
      </c>
      <c r="DK284" s="27" t="str">
        <f t="shared" ca="1" si="568"/>
        <v>-</v>
      </c>
      <c r="DL284" s="27" t="str">
        <f t="shared" ca="1" si="568"/>
        <v>-</v>
      </c>
      <c r="DM284" s="27" t="b">
        <f t="shared" ca="1" si="568"/>
        <v>0</v>
      </c>
      <c r="DN284" s="27" t="b">
        <f t="shared" ca="1" si="568"/>
        <v>0</v>
      </c>
      <c r="DO284" s="27" t="b">
        <f t="shared" ca="1" si="568"/>
        <v>1</v>
      </c>
      <c r="DP284" s="27">
        <f t="shared" ca="1" si="568"/>
        <v>3</v>
      </c>
      <c r="DQ284" s="50" t="str">
        <f t="shared" ca="1" si="534"/>
        <v>-</v>
      </c>
      <c r="DR284" s="50" t="b">
        <f t="shared" ca="1" si="534"/>
        <v>1</v>
      </c>
      <c r="DS284" s="50" t="str">
        <f t="shared" ca="1" si="534"/>
        <v>-</v>
      </c>
      <c r="DT284" s="50" t="str">
        <f t="shared" ca="1" si="534"/>
        <v>-</v>
      </c>
      <c r="DU284" s="50" t="b">
        <f t="shared" ca="1" si="534"/>
        <v>1</v>
      </c>
      <c r="DV284" s="27" t="b">
        <f t="shared" ca="1" si="560"/>
        <v>1</v>
      </c>
      <c r="DW284" s="27" t="str">
        <f t="shared" ca="1" si="560"/>
        <v>-</v>
      </c>
      <c r="DX284" s="27">
        <f t="shared" ca="1" si="560"/>
        <v>0</v>
      </c>
      <c r="DY284" s="50">
        <f t="shared" ca="1" si="536"/>
        <v>1</v>
      </c>
      <c r="DZ284" s="50">
        <f t="shared" ca="1" si="536"/>
        <v>0.5</v>
      </c>
      <c r="EA284" s="27">
        <f t="shared" ca="1" si="561"/>
        <v>500</v>
      </c>
      <c r="EB284" s="27">
        <f t="shared" ca="1" si="561"/>
        <v>500</v>
      </c>
      <c r="EC284" s="27">
        <f t="shared" ca="1" si="561"/>
        <v>1</v>
      </c>
      <c r="ED284" s="27">
        <f t="shared" ca="1" si="561"/>
        <v>0</v>
      </c>
      <c r="EE284" s="27">
        <f t="shared" ca="1" si="561"/>
        <v>1</v>
      </c>
      <c r="EF284" s="27">
        <f t="shared" ca="1" si="561"/>
        <v>1</v>
      </c>
      <c r="EG284" s="27">
        <f t="shared" ca="1" si="561"/>
        <v>0</v>
      </c>
      <c r="EH284" s="27" t="str">
        <f t="shared" ca="1" si="561"/>
        <v>-</v>
      </c>
      <c r="EI284" s="27" t="str">
        <f t="shared" ca="1" si="561"/>
        <v>-</v>
      </c>
      <c r="EJ284" s="27" t="str">
        <f t="shared" ca="1" si="561"/>
        <v>-</v>
      </c>
      <c r="EK284" s="27" t="str">
        <f t="shared" ca="1" si="562"/>
        <v>-</v>
      </c>
      <c r="EL284" s="27">
        <f t="shared" ca="1" si="562"/>
        <v>1</v>
      </c>
      <c r="EM284" s="27">
        <f t="shared" ca="1" si="562"/>
        <v>1</v>
      </c>
      <c r="EN284" s="27">
        <f t="shared" ca="1" si="562"/>
        <v>1</v>
      </c>
      <c r="EO284" s="27">
        <f t="shared" ca="1" si="562"/>
        <v>0</v>
      </c>
      <c r="EP284" s="27" t="str">
        <f t="shared" ca="1" si="562"/>
        <v>-</v>
      </c>
      <c r="EQ284" s="27" t="str">
        <f t="shared" ca="1" si="562"/>
        <v>-</v>
      </c>
      <c r="ER284" s="27">
        <f t="shared" ca="1" si="562"/>
        <v>0</v>
      </c>
      <c r="ES284" s="27">
        <f t="shared" ca="1" si="562"/>
        <v>0</v>
      </c>
      <c r="ET284" s="34">
        <v>0</v>
      </c>
    </row>
    <row r="285" spans="1:150" outlineLevel="3">
      <c r="A285" s="31">
        <f t="shared" si="510"/>
        <v>280</v>
      </c>
      <c r="B285" s="37">
        <f t="shared" ca="1" si="539"/>
        <v>87</v>
      </c>
      <c r="C285" s="216">
        <f ca="1">4210+IF(AND(C$263&gt;=1,$CF285=TRUE),2,0)+IF(AND(C$263&gt;=2,$CA285&gt;2),4,0)+IF(AND(C$263=3,$DP285=2),1,0)</f>
        <v>4210</v>
      </c>
      <c r="D285" t="b">
        <f t="shared" ca="1" si="573"/>
        <v>1</v>
      </c>
      <c r="E285" t="b">
        <f t="shared" ca="1" si="573"/>
        <v>0</v>
      </c>
      <c r="F285" t="b">
        <f t="shared" ca="1" si="573"/>
        <v>1</v>
      </c>
      <c r="H285" s="47" t="str">
        <f ca="1">"Exp421 "&amp;IF($CA285&lt;3,"M-M","Mat")&amp;IF($CF285=TRUE,"&amp;BBT","")&amp;IF($DX285&lt;&gt;0,"-mate EL","")&amp;IF($DM285," Aut","")&amp;IF($DN285," Win","")&amp;IF($DO285," Spr","")&amp;" Scan "&amp;$DP285&amp;" (F"&amp;3+IFERROR(1*$AP285,0)&amp;3+IFERROR(1*$AS285,0)&amp;"N"&amp;$AX285&amp;$AY285&amp;")"</f>
        <v>Exp421 M-M&amp;BBT Spr Scan 2 (F33N33)</v>
      </c>
      <c r="I285" s="13" t="str">
        <f ca="1">IF(MATCH(H285,H$5:H285,0)=(COUNTA(H$5:H285)),"-","Dup")</f>
        <v>-</v>
      </c>
      <c r="J285" s="27" t="str">
        <f t="shared" ca="1" si="512"/>
        <v>-</v>
      </c>
      <c r="K285" s="27" t="str">
        <f t="shared" ca="1" si="512"/>
        <v>-</v>
      </c>
      <c r="L285" s="50" t="b">
        <f t="shared" ref="L285:R294" ca="1" si="575">OFFSET(L285,-1,0)</f>
        <v>1</v>
      </c>
      <c r="M285" s="50" t="b">
        <f t="shared" ca="1" si="575"/>
        <v>0</v>
      </c>
      <c r="N285" s="50" t="b">
        <f t="shared" ca="1" si="575"/>
        <v>0</v>
      </c>
      <c r="O285" s="50" t="b">
        <f t="shared" ca="1" si="575"/>
        <v>0</v>
      </c>
      <c r="P285" s="50" t="b">
        <f t="shared" ca="1" si="575"/>
        <v>0</v>
      </c>
      <c r="Q285" s="50">
        <f t="shared" ca="1" si="575"/>
        <v>0</v>
      </c>
      <c r="R285" s="50">
        <f t="shared" ca="1" si="575"/>
        <v>0</v>
      </c>
      <c r="S285" s="27" t="str">
        <f t="shared" ca="1" si="570"/>
        <v>-</v>
      </c>
      <c r="T285" s="27" t="str">
        <f t="shared" ca="1" si="570"/>
        <v>-</v>
      </c>
      <c r="U285" s="27" t="str">
        <f t="shared" ca="1" si="571"/>
        <v>-</v>
      </c>
      <c r="V285" s="27">
        <f t="shared" ca="1" si="570"/>
        <v>1</v>
      </c>
      <c r="W285" s="27">
        <f t="shared" ca="1" si="571"/>
        <v>1</v>
      </c>
      <c r="X285" s="27" t="str">
        <f t="shared" ca="1" si="571"/>
        <v>-</v>
      </c>
      <c r="Y285" s="27" t="str">
        <f t="shared" ca="1" si="571"/>
        <v>-</v>
      </c>
      <c r="Z285" s="27" t="str">
        <f t="shared" ca="1" si="571"/>
        <v>-</v>
      </c>
      <c r="AA285" s="27" t="str">
        <f t="shared" ca="1" si="571"/>
        <v>-</v>
      </c>
      <c r="AB285" s="27" t="str">
        <f t="shared" ca="1" si="571"/>
        <v>-</v>
      </c>
      <c r="AC285" s="27">
        <f t="shared" ca="1" si="571"/>
        <v>1</v>
      </c>
      <c r="AD285" s="27" t="str">
        <f t="shared" ca="1" si="571"/>
        <v>-</v>
      </c>
      <c r="AE285" s="27" t="str">
        <f t="shared" ca="1" si="571"/>
        <v>-</v>
      </c>
      <c r="AF285" s="27" t="str">
        <f t="shared" ca="1" si="571"/>
        <v>-</v>
      </c>
      <c r="AG285" s="27" t="str">
        <f t="shared" ca="1" si="571"/>
        <v>-</v>
      </c>
      <c r="AH285" s="27" t="str">
        <f t="shared" ca="1" si="571"/>
        <v>-</v>
      </c>
      <c r="AI285" s="27" t="str">
        <f t="shared" ca="1" si="571"/>
        <v>-</v>
      </c>
      <c r="AJ285" s="27" t="str">
        <f t="shared" ca="1" si="572"/>
        <v>-</v>
      </c>
      <c r="AK285" s="27" t="str">
        <f t="shared" ca="1" si="572"/>
        <v>-</v>
      </c>
      <c r="AL285" s="27" t="str">
        <f t="shared" ca="1" si="572"/>
        <v>-</v>
      </c>
      <c r="AM285" s="27" t="str">
        <f t="shared" ca="1" si="572"/>
        <v>-</v>
      </c>
      <c r="AN285" s="27" t="str">
        <f t="shared" ca="1" si="572"/>
        <v>-</v>
      </c>
      <c r="AO285" s="27" t="str">
        <f t="shared" ca="1" si="572"/>
        <v>-</v>
      </c>
      <c r="AP285" s="50" t="str">
        <f t="shared" ref="AP285:AS304" ca="1" si="576">OFFSET(AP285,-1,0)</f>
        <v>-</v>
      </c>
      <c r="AQ285" s="50" t="str">
        <f t="shared" ca="1" si="576"/>
        <v>-</v>
      </c>
      <c r="AR285" s="50" t="str">
        <f t="shared" ca="1" si="576"/>
        <v>-</v>
      </c>
      <c r="AS285" s="50" t="str">
        <f t="shared" ca="1" si="576"/>
        <v>-</v>
      </c>
      <c r="AT285" s="27" t="str">
        <f t="shared" ca="1" si="574"/>
        <v>-</v>
      </c>
      <c r="AU285" s="27" t="str">
        <f t="shared" ca="1" si="574"/>
        <v>-</v>
      </c>
      <c r="AV285" s="27" t="str">
        <f t="shared" ca="1" si="574"/>
        <v>-</v>
      </c>
      <c r="AW285" s="27" t="str">
        <f t="shared" ca="1" si="574"/>
        <v>-</v>
      </c>
      <c r="AX285" s="50">
        <f t="shared" ca="1" si="569"/>
        <v>3</v>
      </c>
      <c r="AY285" s="50">
        <f t="shared" ca="1" si="569"/>
        <v>3</v>
      </c>
      <c r="AZ285" s="50">
        <f t="shared" ca="1" si="569"/>
        <v>0</v>
      </c>
      <c r="BA285" s="50">
        <f t="shared" ca="1" si="569"/>
        <v>1</v>
      </c>
      <c r="BB285" s="50">
        <f t="shared" ca="1" si="569"/>
        <v>-1</v>
      </c>
      <c r="BC285" s="27" t="str">
        <f t="shared" ca="1" si="558"/>
        <v>-</v>
      </c>
      <c r="BD285" s="27" t="str">
        <f t="shared" ca="1" si="558"/>
        <v>-</v>
      </c>
      <c r="BE285" s="27" t="str">
        <f t="shared" ca="1" si="558"/>
        <v>-</v>
      </c>
      <c r="BF285" s="27" t="str">
        <f t="shared" ca="1" si="558"/>
        <v>-</v>
      </c>
      <c r="BG285" s="27" t="str">
        <f t="shared" ca="1" si="558"/>
        <v>-</v>
      </c>
      <c r="BH285" s="27">
        <f t="shared" ca="1" si="558"/>
        <v>0.3</v>
      </c>
      <c r="BI285" s="27">
        <f t="shared" ca="1" si="558"/>
        <v>0.7</v>
      </c>
      <c r="BJ285" s="27">
        <f t="shared" ca="1" si="558"/>
        <v>-0.2</v>
      </c>
      <c r="BK285" s="27">
        <f t="shared" ca="1" si="558"/>
        <v>1.4</v>
      </c>
      <c r="BL285" s="27" t="str">
        <f t="shared" ca="1" si="563"/>
        <v>-</v>
      </c>
      <c r="BM285" s="27" t="str">
        <f t="shared" ca="1" si="563"/>
        <v>-</v>
      </c>
      <c r="BN285" s="27">
        <f t="shared" ca="1" si="564"/>
        <v>0</v>
      </c>
      <c r="BO285" s="27">
        <f t="shared" ca="1" si="564"/>
        <v>0</v>
      </c>
      <c r="BP285" s="27">
        <f t="shared" ca="1" si="564"/>
        <v>0</v>
      </c>
      <c r="BQ285" s="27">
        <f t="shared" ca="1" si="564"/>
        <v>0</v>
      </c>
      <c r="BR285" s="27" t="str">
        <f t="shared" ca="1" si="564"/>
        <v>-</v>
      </c>
      <c r="BS285" s="27" t="str">
        <f t="shared" ca="1" si="564"/>
        <v>-</v>
      </c>
      <c r="BT285" s="27" t="str">
        <f t="shared" ca="1" si="564"/>
        <v>-</v>
      </c>
      <c r="BU285" s="27" t="str">
        <f t="shared" ca="1" si="564"/>
        <v>-</v>
      </c>
      <c r="BV285" s="27" t="str">
        <f t="shared" ca="1" si="564"/>
        <v>-</v>
      </c>
      <c r="BW285" s="27" t="str">
        <f t="shared" ca="1" si="564"/>
        <v>-</v>
      </c>
      <c r="BX285" s="27" t="str">
        <f t="shared" ca="1" si="564"/>
        <v>-</v>
      </c>
      <c r="BY285" s="27" t="str">
        <f t="shared" ca="1" si="564"/>
        <v>-</v>
      </c>
      <c r="BZ285" s="27" t="str">
        <f t="shared" ca="1" si="564"/>
        <v>-</v>
      </c>
      <c r="CA285" s="27">
        <f t="shared" ca="1" si="564"/>
        <v>2</v>
      </c>
      <c r="CB285" s="27" t="str">
        <f t="shared" ca="1" si="565"/>
        <v>-</v>
      </c>
      <c r="CC285" s="27" t="str">
        <f t="shared" ca="1" si="565"/>
        <v>-</v>
      </c>
      <c r="CD285" s="27" t="str">
        <f t="shared" ca="1" si="565"/>
        <v>-</v>
      </c>
      <c r="CE285" s="27" t="str">
        <f t="shared" ca="1" si="565"/>
        <v>-</v>
      </c>
      <c r="CF285" s="27" t="b">
        <f t="shared" ca="1" si="565"/>
        <v>1</v>
      </c>
      <c r="CG285" s="27" t="str">
        <f t="shared" ca="1" si="565"/>
        <v>-</v>
      </c>
      <c r="CH285" s="27">
        <f t="shared" ca="1" si="565"/>
        <v>0</v>
      </c>
      <c r="CI285" s="27" t="str">
        <f t="shared" ca="1" si="565"/>
        <v>-</v>
      </c>
      <c r="CJ285" s="27">
        <f t="shared" ca="1" si="565"/>
        <v>1</v>
      </c>
      <c r="CK285" s="27">
        <f t="shared" ca="1" si="565"/>
        <v>0</v>
      </c>
      <c r="CL285" s="27">
        <f t="shared" ca="1" si="566"/>
        <v>1</v>
      </c>
      <c r="CM285" s="27">
        <f t="shared" ca="1" si="566"/>
        <v>1</v>
      </c>
      <c r="CN285" s="27">
        <f t="shared" ca="1" si="566"/>
        <v>1</v>
      </c>
      <c r="CO285" s="27">
        <f t="shared" ca="1" si="566"/>
        <v>0</v>
      </c>
      <c r="CP285" s="27">
        <f t="shared" ca="1" si="566"/>
        <v>0</v>
      </c>
      <c r="CQ285" s="27">
        <f t="shared" ca="1" si="566"/>
        <v>0</v>
      </c>
      <c r="CR285" s="27">
        <f t="shared" ca="1" si="566"/>
        <v>-0.04</v>
      </c>
      <c r="CS285" s="27">
        <f t="shared" ca="1" si="566"/>
        <v>0.96</v>
      </c>
      <c r="CT285" s="27">
        <f t="shared" ca="1" si="566"/>
        <v>1.8</v>
      </c>
      <c r="CU285" s="27">
        <f t="shared" ca="1" si="566"/>
        <v>0.64</v>
      </c>
      <c r="CV285" s="27">
        <f t="shared" ca="1" si="567"/>
        <v>0.21</v>
      </c>
      <c r="CW285" s="27">
        <f t="shared" ca="1" si="567"/>
        <v>0.19</v>
      </c>
      <c r="CX285" s="27">
        <f t="shared" ca="1" si="567"/>
        <v>0</v>
      </c>
      <c r="CY285" s="27">
        <f t="shared" ca="1" si="567"/>
        <v>1</v>
      </c>
      <c r="CZ285" s="50">
        <f t="shared" ca="1" si="530"/>
        <v>0</v>
      </c>
      <c r="DA285" s="27">
        <f t="shared" ca="1" si="567"/>
        <v>0</v>
      </c>
      <c r="DB285" s="50">
        <f t="shared" ref="DB285:DF294" ca="1" si="577">OFFSET(DB285,-1,0)</f>
        <v>0</v>
      </c>
      <c r="DC285" s="50">
        <f t="shared" ca="1" si="577"/>
        <v>0</v>
      </c>
      <c r="DD285" s="50">
        <f t="shared" ca="1" si="577"/>
        <v>0</v>
      </c>
      <c r="DE285" s="50">
        <f t="shared" ca="1" si="577"/>
        <v>0</v>
      </c>
      <c r="DF285" s="50">
        <f t="shared" ca="1" si="577"/>
        <v>0</v>
      </c>
      <c r="DG285" s="27" t="str">
        <f t="shared" ca="1" si="568"/>
        <v>-</v>
      </c>
      <c r="DH285" s="27" t="str">
        <f t="shared" ca="1" si="568"/>
        <v>-</v>
      </c>
      <c r="DI285" s="27" t="str">
        <f t="shared" ca="1" si="568"/>
        <v>-</v>
      </c>
      <c r="DJ285" s="27" t="str">
        <f t="shared" ca="1" si="568"/>
        <v>-</v>
      </c>
      <c r="DK285" s="27" t="str">
        <f t="shared" ca="1" si="568"/>
        <v>-</v>
      </c>
      <c r="DL285" s="27" t="str">
        <f t="shared" ca="1" si="568"/>
        <v>-</v>
      </c>
      <c r="DM285" s="27" t="b">
        <f t="shared" ca="1" si="568"/>
        <v>0</v>
      </c>
      <c r="DN285" s="27" t="b">
        <f t="shared" ca="1" si="568"/>
        <v>0</v>
      </c>
      <c r="DO285" s="27" t="b">
        <f t="shared" ca="1" si="568"/>
        <v>1</v>
      </c>
      <c r="DP285" s="27">
        <f t="shared" ca="1" si="568"/>
        <v>2</v>
      </c>
      <c r="DQ285" s="50" t="str">
        <f t="shared" ref="DQ285:DU304" ca="1" si="578">OFFSET(DQ285,-1,0)</f>
        <v>-</v>
      </c>
      <c r="DR285" s="50" t="b">
        <f t="shared" ca="1" si="578"/>
        <v>1</v>
      </c>
      <c r="DS285" s="50" t="str">
        <f t="shared" ca="1" si="578"/>
        <v>-</v>
      </c>
      <c r="DT285" s="50" t="str">
        <f t="shared" ca="1" si="578"/>
        <v>-</v>
      </c>
      <c r="DU285" s="50" t="b">
        <f t="shared" ca="1" si="578"/>
        <v>1</v>
      </c>
      <c r="DV285" s="27" t="b">
        <f t="shared" ref="DU285:DX294" ca="1" si="579">OFFSET(DV$5,$B285,0)</f>
        <v>1</v>
      </c>
      <c r="DW285" s="27" t="str">
        <f t="shared" ca="1" si="579"/>
        <v>-</v>
      </c>
      <c r="DX285" s="27">
        <f t="shared" ca="1" si="579"/>
        <v>0</v>
      </c>
      <c r="DY285" s="50">
        <f t="shared" ref="DY285:DZ304" ca="1" si="580">OFFSET(DY285,-1,0)</f>
        <v>1</v>
      </c>
      <c r="DZ285" s="50">
        <f t="shared" ca="1" si="580"/>
        <v>0.5</v>
      </c>
      <c r="EA285" s="27">
        <f t="shared" ref="EA285:EJ294" ca="1" si="581">OFFSET(EA$5,$B285,0)</f>
        <v>500</v>
      </c>
      <c r="EB285" s="27">
        <f t="shared" ca="1" si="581"/>
        <v>500</v>
      </c>
      <c r="EC285" s="27">
        <f t="shared" ca="1" si="581"/>
        <v>1</v>
      </c>
      <c r="ED285" s="27">
        <f t="shared" ca="1" si="581"/>
        <v>0</v>
      </c>
      <c r="EE285" s="27">
        <f t="shared" ca="1" si="581"/>
        <v>1</v>
      </c>
      <c r="EF285" s="27">
        <f t="shared" ca="1" si="581"/>
        <v>1</v>
      </c>
      <c r="EG285" s="27">
        <f t="shared" ca="1" si="581"/>
        <v>0</v>
      </c>
      <c r="EH285" s="27" t="str">
        <f t="shared" ca="1" si="581"/>
        <v>-</v>
      </c>
      <c r="EI285" s="27" t="str">
        <f t="shared" ca="1" si="581"/>
        <v>-</v>
      </c>
      <c r="EJ285" s="27" t="str">
        <f t="shared" ca="1" si="581"/>
        <v>-</v>
      </c>
      <c r="EK285" s="27" t="str">
        <f t="shared" ref="EK285:ES294" ca="1" si="582">OFFSET(EK$5,$B285,0)</f>
        <v>-</v>
      </c>
      <c r="EL285" s="27">
        <f t="shared" ca="1" si="582"/>
        <v>1</v>
      </c>
      <c r="EM285" s="27">
        <f t="shared" ca="1" si="582"/>
        <v>1</v>
      </c>
      <c r="EN285" s="27">
        <f t="shared" ca="1" si="582"/>
        <v>1</v>
      </c>
      <c r="EO285" s="27">
        <f t="shared" ca="1" si="582"/>
        <v>0</v>
      </c>
      <c r="EP285" s="27" t="str">
        <f t="shared" ca="1" si="582"/>
        <v>-</v>
      </c>
      <c r="EQ285" s="27" t="str">
        <f t="shared" ca="1" si="582"/>
        <v>-</v>
      </c>
      <c r="ER285" s="27">
        <f t="shared" ca="1" si="582"/>
        <v>0</v>
      </c>
      <c r="ES285" s="27">
        <f t="shared" ca="1" si="582"/>
        <v>0</v>
      </c>
      <c r="ET285" s="34">
        <v>0</v>
      </c>
    </row>
    <row r="286" spans="1:150" outlineLevel="3">
      <c r="A286" s="31">
        <f t="shared" si="510"/>
        <v>281</v>
      </c>
      <c r="B286" s="37">
        <f t="shared" ca="1" si="539"/>
        <v>88</v>
      </c>
      <c r="C286" s="216">
        <f ca="1">4210+IF(AND(C$263&gt;=1,$CF286=TRUE),2,0)+IF(AND(C$263&gt;=2,$CA286&gt;2),4,0)+IF(AND(C$263=3,$DP286=2),1,0)</f>
        <v>4210</v>
      </c>
      <c r="D286" t="b">
        <f t="shared" ca="1" si="573"/>
        <v>1</v>
      </c>
      <c r="E286" t="b">
        <f t="shared" ca="1" si="573"/>
        <v>0</v>
      </c>
      <c r="F286" t="b">
        <f t="shared" ca="1" si="573"/>
        <v>1</v>
      </c>
      <c r="H286" s="47" t="str">
        <f ca="1">"Exp421 "&amp;IF($CA286&lt;3,"M-M","Mat")&amp;IF($CF286=TRUE,"&amp;BBT","")&amp;IF($DX286&lt;&gt;0,"-mate EL","")&amp;IF($DM286," Aut","")&amp;IF($DN286," Win","")&amp;IF($DO286," Spr","")&amp;" Scan "&amp;$DP286&amp;" (F"&amp;3+IFERROR(1*$AP286,0)&amp;3+IFERROR(1*$AS286,0)&amp;"N"&amp;$AX286&amp;$AY286&amp;")"</f>
        <v>Exp421 M-M&amp;BBT Spr Scan 1 (F33N33)</v>
      </c>
      <c r="I286" s="13" t="str">
        <f ca="1">IF(MATCH(H286,H$5:H286,0)=(COUNTA(H$5:H286)),"-","Dup")</f>
        <v>-</v>
      </c>
      <c r="J286" s="27" t="str">
        <f t="shared" ca="1" si="512"/>
        <v>-</v>
      </c>
      <c r="K286" s="27" t="str">
        <f t="shared" ca="1" si="512"/>
        <v>-</v>
      </c>
      <c r="L286" s="50" t="b">
        <f t="shared" ca="1" si="575"/>
        <v>1</v>
      </c>
      <c r="M286" s="50" t="b">
        <f t="shared" ca="1" si="575"/>
        <v>0</v>
      </c>
      <c r="N286" s="50" t="b">
        <f t="shared" ca="1" si="575"/>
        <v>0</v>
      </c>
      <c r="O286" s="50" t="b">
        <f t="shared" ca="1" si="575"/>
        <v>0</v>
      </c>
      <c r="P286" s="50" t="b">
        <f t="shared" ca="1" si="575"/>
        <v>0</v>
      </c>
      <c r="Q286" s="50">
        <f t="shared" ca="1" si="575"/>
        <v>0</v>
      </c>
      <c r="R286" s="50">
        <f t="shared" ca="1" si="575"/>
        <v>0</v>
      </c>
      <c r="S286" s="27" t="str">
        <f t="shared" ca="1" si="570"/>
        <v>-</v>
      </c>
      <c r="T286" s="27" t="str">
        <f t="shared" ca="1" si="570"/>
        <v>-</v>
      </c>
      <c r="U286" s="27" t="str">
        <f t="shared" ca="1" si="571"/>
        <v>-</v>
      </c>
      <c r="V286" s="27">
        <f t="shared" ca="1" si="570"/>
        <v>1</v>
      </c>
      <c r="W286" s="27">
        <f t="shared" ca="1" si="571"/>
        <v>1</v>
      </c>
      <c r="X286" s="27" t="str">
        <f t="shared" ca="1" si="571"/>
        <v>-</v>
      </c>
      <c r="Y286" s="27" t="str">
        <f t="shared" ca="1" si="571"/>
        <v>-</v>
      </c>
      <c r="Z286" s="27" t="str">
        <f t="shared" ca="1" si="571"/>
        <v>-</v>
      </c>
      <c r="AA286" s="27" t="str">
        <f t="shared" ca="1" si="571"/>
        <v>-</v>
      </c>
      <c r="AB286" s="27" t="str">
        <f t="shared" ca="1" si="571"/>
        <v>-</v>
      </c>
      <c r="AC286" s="27">
        <f t="shared" ca="1" si="571"/>
        <v>1</v>
      </c>
      <c r="AD286" s="27" t="str">
        <f t="shared" ca="1" si="571"/>
        <v>-</v>
      </c>
      <c r="AE286" s="27" t="str">
        <f t="shared" ca="1" si="571"/>
        <v>-</v>
      </c>
      <c r="AF286" s="27" t="str">
        <f t="shared" ca="1" si="571"/>
        <v>-</v>
      </c>
      <c r="AG286" s="27" t="str">
        <f t="shared" ca="1" si="571"/>
        <v>-</v>
      </c>
      <c r="AH286" s="27" t="str">
        <f t="shared" ca="1" si="571"/>
        <v>-</v>
      </c>
      <c r="AI286" s="27" t="str">
        <f t="shared" ca="1" si="571"/>
        <v>-</v>
      </c>
      <c r="AJ286" s="27" t="str">
        <f t="shared" ca="1" si="572"/>
        <v>-</v>
      </c>
      <c r="AK286" s="27" t="str">
        <f t="shared" ca="1" si="572"/>
        <v>-</v>
      </c>
      <c r="AL286" s="27" t="str">
        <f t="shared" ca="1" si="572"/>
        <v>-</v>
      </c>
      <c r="AM286" s="27" t="str">
        <f t="shared" ca="1" si="572"/>
        <v>-</v>
      </c>
      <c r="AN286" s="27" t="str">
        <f t="shared" ca="1" si="572"/>
        <v>-</v>
      </c>
      <c r="AO286" s="27" t="str">
        <f t="shared" ca="1" si="572"/>
        <v>-</v>
      </c>
      <c r="AP286" s="50" t="str">
        <f t="shared" ca="1" si="576"/>
        <v>-</v>
      </c>
      <c r="AQ286" s="50" t="str">
        <f t="shared" ca="1" si="576"/>
        <v>-</v>
      </c>
      <c r="AR286" s="50" t="str">
        <f t="shared" ca="1" si="576"/>
        <v>-</v>
      </c>
      <c r="AS286" s="50" t="str">
        <f t="shared" ca="1" si="576"/>
        <v>-</v>
      </c>
      <c r="AT286" s="27" t="str">
        <f t="shared" ca="1" si="574"/>
        <v>-</v>
      </c>
      <c r="AU286" s="27" t="str">
        <f t="shared" ca="1" si="574"/>
        <v>-</v>
      </c>
      <c r="AV286" s="27" t="str">
        <f t="shared" ca="1" si="574"/>
        <v>-</v>
      </c>
      <c r="AW286" s="27" t="str">
        <f t="shared" ca="1" si="574"/>
        <v>-</v>
      </c>
      <c r="AX286" s="50">
        <f t="shared" ca="1" si="569"/>
        <v>3</v>
      </c>
      <c r="AY286" s="50">
        <f t="shared" ca="1" si="569"/>
        <v>3</v>
      </c>
      <c r="AZ286" s="50">
        <f t="shared" ca="1" si="569"/>
        <v>0</v>
      </c>
      <c r="BA286" s="50">
        <f t="shared" ca="1" si="569"/>
        <v>1</v>
      </c>
      <c r="BB286" s="50">
        <f t="shared" ca="1" si="569"/>
        <v>-1</v>
      </c>
      <c r="BC286" s="27" t="str">
        <f t="shared" ca="1" si="558"/>
        <v>-</v>
      </c>
      <c r="BD286" s="27" t="str">
        <f t="shared" ca="1" si="558"/>
        <v>-</v>
      </c>
      <c r="BE286" s="27" t="str">
        <f t="shared" ca="1" si="558"/>
        <v>-</v>
      </c>
      <c r="BF286" s="27" t="str">
        <f t="shared" ca="1" si="558"/>
        <v>-</v>
      </c>
      <c r="BG286" s="27" t="str">
        <f t="shared" ca="1" si="558"/>
        <v>-</v>
      </c>
      <c r="BH286" s="27">
        <f t="shared" ca="1" si="558"/>
        <v>0.3</v>
      </c>
      <c r="BI286" s="27">
        <f t="shared" ca="1" si="558"/>
        <v>0.7</v>
      </c>
      <c r="BJ286" s="27">
        <f t="shared" ca="1" si="558"/>
        <v>-0.2</v>
      </c>
      <c r="BK286" s="27">
        <f t="shared" ca="1" si="558"/>
        <v>1.4</v>
      </c>
      <c r="BL286" s="27" t="str">
        <f t="shared" ref="BL286:BM295" ca="1" si="583">OFFSET(BL$5,$B286,0)</f>
        <v>-</v>
      </c>
      <c r="BM286" s="27" t="str">
        <f t="shared" ca="1" si="583"/>
        <v>-</v>
      </c>
      <c r="BN286" s="27">
        <f t="shared" ref="BN286:CA295" ca="1" si="584">OFFSET(BN$5,$B286,0)</f>
        <v>0</v>
      </c>
      <c r="BO286" s="27">
        <f t="shared" ca="1" si="584"/>
        <v>0</v>
      </c>
      <c r="BP286" s="27">
        <f t="shared" ca="1" si="584"/>
        <v>0</v>
      </c>
      <c r="BQ286" s="27">
        <f t="shared" ca="1" si="584"/>
        <v>0</v>
      </c>
      <c r="BR286" s="27" t="str">
        <f t="shared" ca="1" si="584"/>
        <v>-</v>
      </c>
      <c r="BS286" s="27" t="str">
        <f t="shared" ca="1" si="584"/>
        <v>-</v>
      </c>
      <c r="BT286" s="27" t="str">
        <f t="shared" ca="1" si="584"/>
        <v>-</v>
      </c>
      <c r="BU286" s="27" t="str">
        <f t="shared" ca="1" si="584"/>
        <v>-</v>
      </c>
      <c r="BV286" s="27" t="str">
        <f t="shared" ca="1" si="584"/>
        <v>-</v>
      </c>
      <c r="BW286" s="27" t="str">
        <f t="shared" ca="1" si="584"/>
        <v>-</v>
      </c>
      <c r="BX286" s="27" t="str">
        <f t="shared" ca="1" si="584"/>
        <v>-</v>
      </c>
      <c r="BY286" s="27" t="str">
        <f t="shared" ca="1" si="584"/>
        <v>-</v>
      </c>
      <c r="BZ286" s="27" t="str">
        <f t="shared" ca="1" si="584"/>
        <v>-</v>
      </c>
      <c r="CA286" s="27">
        <f t="shared" ca="1" si="584"/>
        <v>2</v>
      </c>
      <c r="CB286" s="27" t="str">
        <f t="shared" ref="CB286:CK295" ca="1" si="585">OFFSET(CB$5,$B286,0)</f>
        <v>-</v>
      </c>
      <c r="CC286" s="27" t="str">
        <f t="shared" ca="1" si="585"/>
        <v>-</v>
      </c>
      <c r="CD286" s="27" t="str">
        <f t="shared" ca="1" si="585"/>
        <v>-</v>
      </c>
      <c r="CE286" s="27" t="str">
        <f t="shared" ca="1" si="585"/>
        <v>-</v>
      </c>
      <c r="CF286" s="27" t="b">
        <f t="shared" ca="1" si="585"/>
        <v>1</v>
      </c>
      <c r="CG286" s="27" t="str">
        <f t="shared" ca="1" si="585"/>
        <v>-</v>
      </c>
      <c r="CH286" s="27">
        <f t="shared" ca="1" si="585"/>
        <v>0</v>
      </c>
      <c r="CI286" s="27" t="str">
        <f t="shared" ca="1" si="585"/>
        <v>-</v>
      </c>
      <c r="CJ286" s="27">
        <f t="shared" ca="1" si="585"/>
        <v>1</v>
      </c>
      <c r="CK286" s="27">
        <f t="shared" ca="1" si="585"/>
        <v>0</v>
      </c>
      <c r="CL286" s="27">
        <f t="shared" ref="CL286:CU295" ca="1" si="586">OFFSET(CL$5,$B286,0)</f>
        <v>1</v>
      </c>
      <c r="CM286" s="27">
        <f t="shared" ca="1" si="586"/>
        <v>1</v>
      </c>
      <c r="CN286" s="27">
        <f t="shared" ca="1" si="586"/>
        <v>1</v>
      </c>
      <c r="CO286" s="27">
        <f t="shared" ca="1" si="586"/>
        <v>0</v>
      </c>
      <c r="CP286" s="27">
        <f t="shared" ca="1" si="586"/>
        <v>0</v>
      </c>
      <c r="CQ286" s="27">
        <f t="shared" ca="1" si="586"/>
        <v>0</v>
      </c>
      <c r="CR286" s="27">
        <f t="shared" ca="1" si="586"/>
        <v>-0.04</v>
      </c>
      <c r="CS286" s="27">
        <f t="shared" ca="1" si="586"/>
        <v>0.96</v>
      </c>
      <c r="CT286" s="27">
        <f t="shared" ca="1" si="586"/>
        <v>1.8</v>
      </c>
      <c r="CU286" s="27">
        <f t="shared" ca="1" si="586"/>
        <v>0.64</v>
      </c>
      <c r="CV286" s="27">
        <f t="shared" ref="CV286:DA295" ca="1" si="587">OFFSET(CV$5,$B286,0)</f>
        <v>0.21</v>
      </c>
      <c r="CW286" s="27">
        <f t="shared" ca="1" si="587"/>
        <v>0.19</v>
      </c>
      <c r="CX286" s="27">
        <f t="shared" ca="1" si="587"/>
        <v>0</v>
      </c>
      <c r="CY286" s="27">
        <f t="shared" ca="1" si="587"/>
        <v>1</v>
      </c>
      <c r="CZ286" s="50">
        <f t="shared" ca="1" si="530"/>
        <v>0</v>
      </c>
      <c r="DA286" s="27">
        <f t="shared" ca="1" si="587"/>
        <v>0</v>
      </c>
      <c r="DB286" s="50">
        <f t="shared" ca="1" si="577"/>
        <v>0</v>
      </c>
      <c r="DC286" s="50">
        <f t="shared" ca="1" si="577"/>
        <v>0</v>
      </c>
      <c r="DD286" s="50">
        <f t="shared" ca="1" si="577"/>
        <v>0</v>
      </c>
      <c r="DE286" s="50">
        <f t="shared" ca="1" si="577"/>
        <v>0</v>
      </c>
      <c r="DF286" s="50">
        <f t="shared" ca="1" si="577"/>
        <v>0</v>
      </c>
      <c r="DG286" s="27" t="str">
        <f t="shared" ref="DG286:DP301" ca="1" si="588">OFFSET(DG$5,$B286,0)</f>
        <v>-</v>
      </c>
      <c r="DH286" s="27" t="str">
        <f t="shared" ca="1" si="588"/>
        <v>-</v>
      </c>
      <c r="DI286" s="27" t="str">
        <f t="shared" ca="1" si="588"/>
        <v>-</v>
      </c>
      <c r="DJ286" s="27" t="str">
        <f t="shared" ca="1" si="588"/>
        <v>-</v>
      </c>
      <c r="DK286" s="27" t="str">
        <f t="shared" ca="1" si="588"/>
        <v>-</v>
      </c>
      <c r="DL286" s="27" t="str">
        <f t="shared" ca="1" si="588"/>
        <v>-</v>
      </c>
      <c r="DM286" s="27" t="b">
        <f t="shared" ca="1" si="588"/>
        <v>0</v>
      </c>
      <c r="DN286" s="27" t="b">
        <f t="shared" ca="1" si="588"/>
        <v>0</v>
      </c>
      <c r="DO286" s="27" t="b">
        <f t="shared" ca="1" si="588"/>
        <v>1</v>
      </c>
      <c r="DP286" s="27">
        <f t="shared" ca="1" si="568"/>
        <v>1</v>
      </c>
      <c r="DQ286" s="50" t="str">
        <f t="shared" ca="1" si="578"/>
        <v>-</v>
      </c>
      <c r="DR286" s="50" t="b">
        <f t="shared" ca="1" si="578"/>
        <v>1</v>
      </c>
      <c r="DS286" s="50" t="str">
        <f t="shared" ca="1" si="578"/>
        <v>-</v>
      </c>
      <c r="DT286" s="50" t="str">
        <f t="shared" ca="1" si="578"/>
        <v>-</v>
      </c>
      <c r="DU286" s="50" t="b">
        <f t="shared" ca="1" si="578"/>
        <v>1</v>
      </c>
      <c r="DV286" s="27" t="b">
        <f t="shared" ca="1" si="579"/>
        <v>1</v>
      </c>
      <c r="DW286" s="27" t="str">
        <f t="shared" ca="1" si="579"/>
        <v>-</v>
      </c>
      <c r="DX286" s="27">
        <f t="shared" ca="1" si="579"/>
        <v>0</v>
      </c>
      <c r="DY286" s="50">
        <f t="shared" ca="1" si="580"/>
        <v>1</v>
      </c>
      <c r="DZ286" s="50">
        <f t="shared" ca="1" si="580"/>
        <v>0.5</v>
      </c>
      <c r="EA286" s="27">
        <f t="shared" ca="1" si="581"/>
        <v>500</v>
      </c>
      <c r="EB286" s="27">
        <f t="shared" ca="1" si="581"/>
        <v>500</v>
      </c>
      <c r="EC286" s="27">
        <f t="shared" ca="1" si="581"/>
        <v>1</v>
      </c>
      <c r="ED286" s="27">
        <f t="shared" ca="1" si="581"/>
        <v>0</v>
      </c>
      <c r="EE286" s="27">
        <f t="shared" ca="1" si="581"/>
        <v>1</v>
      </c>
      <c r="EF286" s="27">
        <f t="shared" ca="1" si="581"/>
        <v>1</v>
      </c>
      <c r="EG286" s="27">
        <f t="shared" ca="1" si="581"/>
        <v>0</v>
      </c>
      <c r="EH286" s="27" t="str">
        <f t="shared" ca="1" si="581"/>
        <v>-</v>
      </c>
      <c r="EI286" s="27" t="str">
        <f t="shared" ca="1" si="581"/>
        <v>-</v>
      </c>
      <c r="EJ286" s="27" t="str">
        <f t="shared" ca="1" si="581"/>
        <v>-</v>
      </c>
      <c r="EK286" s="27" t="str">
        <f t="shared" ca="1" si="582"/>
        <v>-</v>
      </c>
      <c r="EL286" s="27">
        <f t="shared" ca="1" si="582"/>
        <v>1</v>
      </c>
      <c r="EM286" s="27">
        <f t="shared" ca="1" si="582"/>
        <v>1</v>
      </c>
      <c r="EN286" s="27">
        <f t="shared" ca="1" si="582"/>
        <v>1</v>
      </c>
      <c r="EO286" s="27">
        <f t="shared" ca="1" si="582"/>
        <v>0</v>
      </c>
      <c r="EP286" s="27" t="str">
        <f t="shared" ca="1" si="582"/>
        <v>-</v>
      </c>
      <c r="EQ286" s="27" t="str">
        <f t="shared" ca="1" si="582"/>
        <v>-</v>
      </c>
      <c r="ER286" s="27">
        <f t="shared" ca="1" si="582"/>
        <v>0</v>
      </c>
      <c r="ES286" s="27">
        <f t="shared" ca="1" si="582"/>
        <v>0</v>
      </c>
      <c r="ET286" s="34">
        <v>0</v>
      </c>
    </row>
    <row r="287" spans="1:150" outlineLevel="3">
      <c r="A287" s="31">
        <f t="shared" si="510"/>
        <v>282</v>
      </c>
      <c r="B287" s="37">
        <f t="shared" ca="1" si="539"/>
        <v>89</v>
      </c>
      <c r="C287" s="216">
        <f ca="1">4210+IF(AND(C$263&gt;=1,$CF287=TRUE),2,0)+IF(AND(C$263&gt;=2,$CA287&gt;2),4,0)+IF(AND(C$263=3,$DP287=2),1,0)</f>
        <v>4210</v>
      </c>
      <c r="D287" t="b">
        <f t="shared" ca="1" si="573"/>
        <v>1</v>
      </c>
      <c r="E287" t="b">
        <f t="shared" ca="1" si="573"/>
        <v>0</v>
      </c>
      <c r="F287" t="b">
        <f t="shared" ca="1" si="573"/>
        <v>1</v>
      </c>
      <c r="H287" s="47" t="str">
        <f ca="1">"Exp421 "&amp;IF($CA287&lt;3,"M-M","Mat")&amp;IF($CF287=TRUE,"&amp;BBT","")&amp;IF($DX287&lt;&gt;0,"-mate EL","")&amp;IF($DM287," Aut","")&amp;IF($DN287," Win","")&amp;IF($DO287," Spr","")&amp;" Scan "&amp;$DP287&amp;" (F"&amp;3+IFERROR(1*$AP287,0)&amp;3+IFERROR(1*$AS287,0)&amp;"N"&amp;$AX287&amp;$AY287&amp;")"</f>
        <v>Exp421 M-M&amp;BBT Spr Scan 0 (F33N33)</v>
      </c>
      <c r="I287" s="13" t="str">
        <f ca="1">IF(MATCH(H287,H$5:H287,0)=(COUNTA(H$5:H287)),"-","Dup")</f>
        <v>-</v>
      </c>
      <c r="J287" s="27" t="str">
        <f t="shared" ca="1" si="512"/>
        <v>-</v>
      </c>
      <c r="K287" s="27" t="str">
        <f t="shared" ca="1" si="512"/>
        <v>-</v>
      </c>
      <c r="L287" s="50" t="b">
        <f t="shared" ca="1" si="575"/>
        <v>1</v>
      </c>
      <c r="M287" s="50" t="b">
        <f t="shared" ca="1" si="575"/>
        <v>0</v>
      </c>
      <c r="N287" s="50" t="b">
        <f t="shared" ca="1" si="575"/>
        <v>0</v>
      </c>
      <c r="O287" s="50" t="b">
        <f t="shared" ca="1" si="575"/>
        <v>0</v>
      </c>
      <c r="P287" s="50" t="b">
        <f t="shared" ca="1" si="575"/>
        <v>0</v>
      </c>
      <c r="Q287" s="50">
        <f t="shared" ca="1" si="575"/>
        <v>0</v>
      </c>
      <c r="R287" s="50">
        <f t="shared" ca="1" si="575"/>
        <v>0</v>
      </c>
      <c r="S287" s="27" t="str">
        <f t="shared" ca="1" si="570"/>
        <v>-</v>
      </c>
      <c r="T287" s="27" t="str">
        <f t="shared" ca="1" si="570"/>
        <v>-</v>
      </c>
      <c r="U287" s="27" t="str">
        <f t="shared" ca="1" si="571"/>
        <v>-</v>
      </c>
      <c r="V287" s="27">
        <f t="shared" ca="1" si="570"/>
        <v>1</v>
      </c>
      <c r="W287" s="27">
        <f t="shared" ca="1" si="571"/>
        <v>1</v>
      </c>
      <c r="X287" s="27" t="str">
        <f t="shared" ca="1" si="571"/>
        <v>-</v>
      </c>
      <c r="Y287" s="27" t="str">
        <f t="shared" ca="1" si="571"/>
        <v>-</v>
      </c>
      <c r="Z287" s="27" t="str">
        <f t="shared" ca="1" si="571"/>
        <v>-</v>
      </c>
      <c r="AA287" s="27" t="str">
        <f t="shared" ca="1" si="571"/>
        <v>-</v>
      </c>
      <c r="AB287" s="27" t="str">
        <f t="shared" ca="1" si="571"/>
        <v>-</v>
      </c>
      <c r="AC287" s="27">
        <f t="shared" ca="1" si="571"/>
        <v>1</v>
      </c>
      <c r="AD287" s="27" t="str">
        <f t="shared" ca="1" si="571"/>
        <v>-</v>
      </c>
      <c r="AE287" s="27" t="str">
        <f t="shared" ca="1" si="571"/>
        <v>-</v>
      </c>
      <c r="AF287" s="27" t="str">
        <f t="shared" ca="1" si="571"/>
        <v>-</v>
      </c>
      <c r="AG287" s="27" t="str">
        <f t="shared" ca="1" si="571"/>
        <v>-</v>
      </c>
      <c r="AH287" s="27" t="str">
        <f t="shared" ca="1" si="571"/>
        <v>-</v>
      </c>
      <c r="AI287" s="27" t="str">
        <f t="shared" ca="1" si="571"/>
        <v>-</v>
      </c>
      <c r="AJ287" s="27" t="str">
        <f t="shared" ca="1" si="572"/>
        <v>-</v>
      </c>
      <c r="AK287" s="27" t="str">
        <f t="shared" ca="1" si="572"/>
        <v>-</v>
      </c>
      <c r="AL287" s="27" t="str">
        <f t="shared" ca="1" si="572"/>
        <v>-</v>
      </c>
      <c r="AM287" s="27" t="str">
        <f t="shared" ca="1" si="572"/>
        <v>-</v>
      </c>
      <c r="AN287" s="27" t="str">
        <f t="shared" ca="1" si="572"/>
        <v>-</v>
      </c>
      <c r="AO287" s="27" t="str">
        <f t="shared" ca="1" si="572"/>
        <v>-</v>
      </c>
      <c r="AP287" s="50" t="str">
        <f t="shared" ca="1" si="576"/>
        <v>-</v>
      </c>
      <c r="AQ287" s="50" t="str">
        <f t="shared" ca="1" si="576"/>
        <v>-</v>
      </c>
      <c r="AR287" s="50" t="str">
        <f t="shared" ca="1" si="576"/>
        <v>-</v>
      </c>
      <c r="AS287" s="50" t="str">
        <f t="shared" ca="1" si="576"/>
        <v>-</v>
      </c>
      <c r="AT287" s="27" t="str">
        <f t="shared" ca="1" si="574"/>
        <v>-</v>
      </c>
      <c r="AU287" s="27" t="str">
        <f t="shared" ca="1" si="574"/>
        <v>-</v>
      </c>
      <c r="AV287" s="27" t="str">
        <f t="shared" ca="1" si="574"/>
        <v>-</v>
      </c>
      <c r="AW287" s="27" t="str">
        <f t="shared" ca="1" si="574"/>
        <v>-</v>
      </c>
      <c r="AX287" s="50">
        <f t="shared" ca="1" si="569"/>
        <v>3</v>
      </c>
      <c r="AY287" s="50">
        <f t="shared" ca="1" si="569"/>
        <v>3</v>
      </c>
      <c r="AZ287" s="50">
        <f t="shared" ca="1" si="569"/>
        <v>0</v>
      </c>
      <c r="BA287" s="50">
        <f t="shared" ca="1" si="569"/>
        <v>1</v>
      </c>
      <c r="BB287" s="50">
        <f t="shared" ca="1" si="569"/>
        <v>-1</v>
      </c>
      <c r="BC287" s="27" t="str">
        <f t="shared" ca="1" si="558"/>
        <v>-</v>
      </c>
      <c r="BD287" s="27" t="str">
        <f t="shared" ca="1" si="558"/>
        <v>-</v>
      </c>
      <c r="BE287" s="27" t="str">
        <f t="shared" ca="1" si="558"/>
        <v>-</v>
      </c>
      <c r="BF287" s="27" t="str">
        <f t="shared" ca="1" si="558"/>
        <v>-</v>
      </c>
      <c r="BG287" s="27" t="str">
        <f t="shared" ca="1" si="558"/>
        <v>-</v>
      </c>
      <c r="BH287" s="27">
        <f t="shared" ca="1" si="558"/>
        <v>0.3</v>
      </c>
      <c r="BI287" s="27">
        <f t="shared" ca="1" si="558"/>
        <v>0.7</v>
      </c>
      <c r="BJ287" s="27">
        <f t="shared" ca="1" si="558"/>
        <v>-0.2</v>
      </c>
      <c r="BK287" s="27">
        <f t="shared" ca="1" si="558"/>
        <v>1.4</v>
      </c>
      <c r="BL287" s="27" t="str">
        <f t="shared" ca="1" si="583"/>
        <v>-</v>
      </c>
      <c r="BM287" s="27" t="str">
        <f t="shared" ca="1" si="583"/>
        <v>-</v>
      </c>
      <c r="BN287" s="27">
        <f t="shared" ca="1" si="584"/>
        <v>0</v>
      </c>
      <c r="BO287" s="27">
        <f t="shared" ca="1" si="584"/>
        <v>0</v>
      </c>
      <c r="BP287" s="27">
        <f t="shared" ca="1" si="584"/>
        <v>0</v>
      </c>
      <c r="BQ287" s="27">
        <f t="shared" ca="1" si="584"/>
        <v>0</v>
      </c>
      <c r="BR287" s="27" t="str">
        <f t="shared" ca="1" si="584"/>
        <v>-</v>
      </c>
      <c r="BS287" s="27" t="str">
        <f t="shared" ca="1" si="584"/>
        <v>-</v>
      </c>
      <c r="BT287" s="27" t="str">
        <f t="shared" ca="1" si="584"/>
        <v>-</v>
      </c>
      <c r="BU287" s="27" t="str">
        <f t="shared" ca="1" si="584"/>
        <v>-</v>
      </c>
      <c r="BV287" s="27" t="str">
        <f t="shared" ca="1" si="584"/>
        <v>-</v>
      </c>
      <c r="BW287" s="27" t="str">
        <f t="shared" ca="1" si="584"/>
        <v>-</v>
      </c>
      <c r="BX287" s="27" t="str">
        <f t="shared" ca="1" si="584"/>
        <v>-</v>
      </c>
      <c r="BY287" s="27" t="str">
        <f t="shared" ca="1" si="584"/>
        <v>-</v>
      </c>
      <c r="BZ287" s="27" t="str">
        <f t="shared" ca="1" si="584"/>
        <v>-</v>
      </c>
      <c r="CA287" s="27">
        <f t="shared" ca="1" si="584"/>
        <v>2</v>
      </c>
      <c r="CB287" s="27" t="str">
        <f t="shared" ca="1" si="585"/>
        <v>-</v>
      </c>
      <c r="CC287" s="27" t="str">
        <f t="shared" ca="1" si="585"/>
        <v>-</v>
      </c>
      <c r="CD287" s="27" t="str">
        <f t="shared" ca="1" si="585"/>
        <v>-</v>
      </c>
      <c r="CE287" s="27" t="str">
        <f t="shared" ca="1" si="585"/>
        <v>-</v>
      </c>
      <c r="CF287" s="27" t="b">
        <f t="shared" ca="1" si="585"/>
        <v>1</v>
      </c>
      <c r="CG287" s="27" t="str">
        <f t="shared" ca="1" si="585"/>
        <v>-</v>
      </c>
      <c r="CH287" s="27">
        <f t="shared" ca="1" si="585"/>
        <v>0</v>
      </c>
      <c r="CI287" s="27" t="str">
        <f t="shared" ca="1" si="585"/>
        <v>-</v>
      </c>
      <c r="CJ287" s="27">
        <f t="shared" ca="1" si="585"/>
        <v>1</v>
      </c>
      <c r="CK287" s="27">
        <f t="shared" ca="1" si="585"/>
        <v>0</v>
      </c>
      <c r="CL287" s="27">
        <f t="shared" ca="1" si="586"/>
        <v>1</v>
      </c>
      <c r="CM287" s="27">
        <f t="shared" ca="1" si="586"/>
        <v>1</v>
      </c>
      <c r="CN287" s="27">
        <f t="shared" ca="1" si="586"/>
        <v>1</v>
      </c>
      <c r="CO287" s="27">
        <f t="shared" ca="1" si="586"/>
        <v>0</v>
      </c>
      <c r="CP287" s="27">
        <f t="shared" ca="1" si="586"/>
        <v>0</v>
      </c>
      <c r="CQ287" s="27">
        <f t="shared" ca="1" si="586"/>
        <v>0</v>
      </c>
      <c r="CR287" s="27">
        <f t="shared" ca="1" si="586"/>
        <v>-0.04</v>
      </c>
      <c r="CS287" s="27">
        <f t="shared" ca="1" si="586"/>
        <v>0.96</v>
      </c>
      <c r="CT287" s="27">
        <f t="shared" ca="1" si="586"/>
        <v>1.8</v>
      </c>
      <c r="CU287" s="27">
        <f t="shared" ca="1" si="586"/>
        <v>0.64</v>
      </c>
      <c r="CV287" s="27">
        <f t="shared" ca="1" si="587"/>
        <v>0.21</v>
      </c>
      <c r="CW287" s="27">
        <f t="shared" ca="1" si="587"/>
        <v>0.19</v>
      </c>
      <c r="CX287" s="27">
        <f t="shared" ca="1" si="587"/>
        <v>0</v>
      </c>
      <c r="CY287" s="27">
        <f t="shared" ca="1" si="587"/>
        <v>1</v>
      </c>
      <c r="CZ287" s="50">
        <f t="shared" ca="1" si="530"/>
        <v>0</v>
      </c>
      <c r="DA287" s="27">
        <f t="shared" ca="1" si="587"/>
        <v>0</v>
      </c>
      <c r="DB287" s="50">
        <f t="shared" ca="1" si="577"/>
        <v>0</v>
      </c>
      <c r="DC287" s="50">
        <f t="shared" ca="1" si="577"/>
        <v>0</v>
      </c>
      <c r="DD287" s="50">
        <f t="shared" ca="1" si="577"/>
        <v>0</v>
      </c>
      <c r="DE287" s="50">
        <f t="shared" ca="1" si="577"/>
        <v>0</v>
      </c>
      <c r="DF287" s="50">
        <f t="shared" ca="1" si="577"/>
        <v>0</v>
      </c>
      <c r="DG287" s="27" t="str">
        <f t="shared" ca="1" si="588"/>
        <v>-</v>
      </c>
      <c r="DH287" s="27" t="str">
        <f t="shared" ca="1" si="588"/>
        <v>-</v>
      </c>
      <c r="DI287" s="27" t="str">
        <f t="shared" ca="1" si="588"/>
        <v>-</v>
      </c>
      <c r="DJ287" s="27" t="str">
        <f t="shared" ca="1" si="588"/>
        <v>-</v>
      </c>
      <c r="DK287" s="27" t="str">
        <f t="shared" ca="1" si="588"/>
        <v>-</v>
      </c>
      <c r="DL287" s="27" t="str">
        <f t="shared" ca="1" si="588"/>
        <v>-</v>
      </c>
      <c r="DM287" s="27" t="b">
        <f t="shared" ca="1" si="588"/>
        <v>0</v>
      </c>
      <c r="DN287" s="27" t="b">
        <f t="shared" ca="1" si="588"/>
        <v>0</v>
      </c>
      <c r="DO287" s="27" t="b">
        <f t="shared" ca="1" si="588"/>
        <v>1</v>
      </c>
      <c r="DP287" s="27">
        <f t="shared" ca="1" si="568"/>
        <v>0</v>
      </c>
      <c r="DQ287" s="50" t="str">
        <f t="shared" ca="1" si="578"/>
        <v>-</v>
      </c>
      <c r="DR287" s="50" t="b">
        <f t="shared" ca="1" si="578"/>
        <v>1</v>
      </c>
      <c r="DS287" s="50" t="str">
        <f t="shared" ca="1" si="578"/>
        <v>-</v>
      </c>
      <c r="DT287" s="50" t="str">
        <f t="shared" ca="1" si="578"/>
        <v>-</v>
      </c>
      <c r="DU287" s="50" t="b">
        <f t="shared" ca="1" si="578"/>
        <v>1</v>
      </c>
      <c r="DV287" s="27" t="b">
        <f t="shared" ca="1" si="579"/>
        <v>1</v>
      </c>
      <c r="DW287" s="27" t="str">
        <f t="shared" ca="1" si="579"/>
        <v>-</v>
      </c>
      <c r="DX287" s="27">
        <f t="shared" ca="1" si="579"/>
        <v>0</v>
      </c>
      <c r="DY287" s="50">
        <f t="shared" ca="1" si="580"/>
        <v>1</v>
      </c>
      <c r="DZ287" s="50">
        <f t="shared" ca="1" si="580"/>
        <v>0.5</v>
      </c>
      <c r="EA287" s="27">
        <f t="shared" ca="1" si="581"/>
        <v>500</v>
      </c>
      <c r="EB287" s="27">
        <f t="shared" ca="1" si="581"/>
        <v>500</v>
      </c>
      <c r="EC287" s="27">
        <f t="shared" ca="1" si="581"/>
        <v>1</v>
      </c>
      <c r="ED287" s="27">
        <f t="shared" ca="1" si="581"/>
        <v>0</v>
      </c>
      <c r="EE287" s="27">
        <f t="shared" ca="1" si="581"/>
        <v>1</v>
      </c>
      <c r="EF287" s="27">
        <f t="shared" ca="1" si="581"/>
        <v>1</v>
      </c>
      <c r="EG287" s="27">
        <f t="shared" ca="1" si="581"/>
        <v>0</v>
      </c>
      <c r="EH287" s="27" t="str">
        <f t="shared" ca="1" si="581"/>
        <v>-</v>
      </c>
      <c r="EI287" s="27" t="str">
        <f t="shared" ca="1" si="581"/>
        <v>-</v>
      </c>
      <c r="EJ287" s="27" t="str">
        <f t="shared" ca="1" si="581"/>
        <v>-</v>
      </c>
      <c r="EK287" s="27" t="str">
        <f t="shared" ca="1" si="582"/>
        <v>-</v>
      </c>
      <c r="EL287" s="27">
        <f t="shared" ca="1" si="582"/>
        <v>1</v>
      </c>
      <c r="EM287" s="27">
        <f t="shared" ca="1" si="582"/>
        <v>1</v>
      </c>
      <c r="EN287" s="27">
        <f t="shared" ca="1" si="582"/>
        <v>1</v>
      </c>
      <c r="EO287" s="27">
        <f t="shared" ca="1" si="582"/>
        <v>0</v>
      </c>
      <c r="EP287" s="27" t="str">
        <f t="shared" ca="1" si="582"/>
        <v>-</v>
      </c>
      <c r="EQ287" s="27" t="str">
        <f t="shared" ca="1" si="582"/>
        <v>-</v>
      </c>
      <c r="ER287" s="27">
        <f t="shared" ca="1" si="582"/>
        <v>0</v>
      </c>
      <c r="ES287" s="27">
        <f t="shared" ca="1" si="582"/>
        <v>0</v>
      </c>
      <c r="ET287" s="34">
        <v>0</v>
      </c>
    </row>
    <row r="288" spans="1:150" outlineLevel="2">
      <c r="A288" s="31">
        <f t="shared" si="510"/>
        <v>283</v>
      </c>
      <c r="B288" s="37">
        <f t="shared" ca="1" si="539"/>
        <v>90</v>
      </c>
      <c r="C288" s="216">
        <f ca="1">4210+IF(AND(C$263&gt;=1,$CF288=TRUE),2,0)+IF(AND(C$263&gt;=2,$CA288&gt;2),4,0)+IF(AND(C$263=3,$DP288=2),1,0)</f>
        <v>4210</v>
      </c>
      <c r="D288" t="b">
        <f t="shared" ca="1" si="573"/>
        <v>0</v>
      </c>
      <c r="E288" t="b">
        <f t="shared" ca="1" si="573"/>
        <v>0</v>
      </c>
      <c r="F288" t="b">
        <f t="shared" ca="1" si="573"/>
        <v>0</v>
      </c>
      <c r="H288" s="47" t="str">
        <f ca="1">"Exp421 "&amp;IF($CA288&lt;3,"M-M","Mat")&amp;IF($CF288=TRUE,"&amp;BBT","")&amp;IF($DX288&lt;&gt;0,"-mate EL","")&amp;IF($DM288," Aut","")&amp;IF($DN288," Win","")&amp;IF($DO288," Spr","")&amp;" Scan "&amp;$DP288&amp;" (F"&amp;3+IFERROR(1*$AP288,0)&amp;3+IFERROR(1*$AS288,0)&amp;"N"&amp;$AX288&amp;$AY288&amp;")"</f>
        <v>Exp421 Mat Aut Scan 3 (F33N33)</v>
      </c>
      <c r="I288" s="13" t="str">
        <f ca="1">IF(MATCH(H288,H$5:H288,0)=(COUNTA(H$5:H288)),"-","Dup")</f>
        <v>-</v>
      </c>
      <c r="J288" s="27" t="str">
        <f t="shared" ca="1" si="512"/>
        <v>-</v>
      </c>
      <c r="K288" s="27" t="str">
        <f t="shared" ca="1" si="512"/>
        <v>-</v>
      </c>
      <c r="L288" s="50" t="b">
        <f t="shared" ca="1" si="575"/>
        <v>1</v>
      </c>
      <c r="M288" s="50" t="b">
        <f t="shared" ca="1" si="575"/>
        <v>0</v>
      </c>
      <c r="N288" s="50" t="b">
        <f t="shared" ca="1" si="575"/>
        <v>0</v>
      </c>
      <c r="O288" s="50" t="b">
        <f t="shared" ca="1" si="575"/>
        <v>0</v>
      </c>
      <c r="P288" s="50" t="b">
        <f t="shared" ca="1" si="575"/>
        <v>0</v>
      </c>
      <c r="Q288" s="50">
        <f t="shared" ca="1" si="575"/>
        <v>0</v>
      </c>
      <c r="R288" s="50">
        <f t="shared" ca="1" si="575"/>
        <v>0</v>
      </c>
      <c r="S288" s="27" t="str">
        <f t="shared" ref="S288:V297" ca="1" si="589">OFFSET(S$5,$B288,0)</f>
        <v>-</v>
      </c>
      <c r="T288" s="27" t="str">
        <f t="shared" ca="1" si="589"/>
        <v>-</v>
      </c>
      <c r="U288" s="27">
        <f t="shared" ref="U288:AI297" ca="1" si="590">OFFSET(U$5,$B288,0)</f>
        <v>1</v>
      </c>
      <c r="V288" s="27">
        <f t="shared" ca="1" si="589"/>
        <v>1</v>
      </c>
      <c r="W288" s="27">
        <f t="shared" ca="1" si="590"/>
        <v>1</v>
      </c>
      <c r="X288" s="27">
        <f t="shared" ca="1" si="590"/>
        <v>1</v>
      </c>
      <c r="Y288" s="27" t="str">
        <f t="shared" ca="1" si="590"/>
        <v>-</v>
      </c>
      <c r="Z288" s="27">
        <f t="shared" ca="1" si="590"/>
        <v>1</v>
      </c>
      <c r="AA288" s="27" t="str">
        <f t="shared" ca="1" si="590"/>
        <v>-</v>
      </c>
      <c r="AB288" s="27" t="str">
        <f t="shared" ca="1" si="590"/>
        <v>-</v>
      </c>
      <c r="AC288" s="27">
        <f t="shared" ca="1" si="590"/>
        <v>1</v>
      </c>
      <c r="AD288" s="27">
        <f t="shared" ca="1" si="590"/>
        <v>1</v>
      </c>
      <c r="AE288" s="27" t="str">
        <f t="shared" ca="1" si="590"/>
        <v>-</v>
      </c>
      <c r="AF288" s="27" t="str">
        <f t="shared" ca="1" si="590"/>
        <v>-</v>
      </c>
      <c r="AG288" s="27" t="str">
        <f t="shared" ca="1" si="590"/>
        <v>-</v>
      </c>
      <c r="AH288" s="27" t="str">
        <f t="shared" ca="1" si="590"/>
        <v>-</v>
      </c>
      <c r="AI288" s="27" t="str">
        <f t="shared" ca="1" si="590"/>
        <v>-</v>
      </c>
      <c r="AJ288" s="27" t="str">
        <f t="shared" ref="AJ288:AO297" ca="1" si="591">OFFSET(AJ$5,$B288,0)</f>
        <v>-</v>
      </c>
      <c r="AK288" s="27" t="str">
        <f t="shared" ca="1" si="591"/>
        <v>-</v>
      </c>
      <c r="AL288" s="27" t="str">
        <f t="shared" ca="1" si="591"/>
        <v>-</v>
      </c>
      <c r="AM288" s="27" t="str">
        <f t="shared" ca="1" si="591"/>
        <v>-</v>
      </c>
      <c r="AN288" s="27" t="str">
        <f t="shared" ca="1" si="591"/>
        <v>-</v>
      </c>
      <c r="AO288" s="27" t="str">
        <f t="shared" ca="1" si="591"/>
        <v>-</v>
      </c>
      <c r="AP288" s="26" t="str">
        <f>AP$6</f>
        <v>-</v>
      </c>
      <c r="AQ288" s="26" t="str">
        <f>AQ$6</f>
        <v>-</v>
      </c>
      <c r="AR288" s="27" t="str">
        <f ca="1">OFFSET(AR$5,$B288,0)</f>
        <v>-</v>
      </c>
      <c r="AS288" s="26" t="str">
        <f>AS$6</f>
        <v>-</v>
      </c>
      <c r="AT288" s="27" t="str">
        <f t="shared" ca="1" si="574"/>
        <v>-</v>
      </c>
      <c r="AU288" s="27" t="str">
        <f t="shared" ca="1" si="574"/>
        <v>-</v>
      </c>
      <c r="AV288" s="27" t="str">
        <f t="shared" ca="1" si="574"/>
        <v>-</v>
      </c>
      <c r="AW288" s="27" t="str">
        <f t="shared" ca="1" si="574"/>
        <v>-</v>
      </c>
      <c r="AX288" s="49">
        <f>AX264</f>
        <v>3</v>
      </c>
      <c r="AY288" s="49">
        <f t="shared" ref="AY288:BB288" si="592">AY264</f>
        <v>3</v>
      </c>
      <c r="AZ288" s="49">
        <f t="shared" si="592"/>
        <v>0</v>
      </c>
      <c r="BA288" s="49">
        <f t="shared" si="592"/>
        <v>1</v>
      </c>
      <c r="BB288" s="49">
        <f t="shared" si="592"/>
        <v>-1</v>
      </c>
      <c r="BC288" s="27" t="str">
        <f t="shared" ca="1" si="558"/>
        <v>-</v>
      </c>
      <c r="BD288" s="27" t="str">
        <f t="shared" ca="1" si="558"/>
        <v>-</v>
      </c>
      <c r="BE288" s="27" t="str">
        <f t="shared" ca="1" si="558"/>
        <v>-</v>
      </c>
      <c r="BF288" s="27" t="str">
        <f t="shared" ca="1" si="558"/>
        <v>-</v>
      </c>
      <c r="BG288" s="27" t="str">
        <f t="shared" ca="1" si="558"/>
        <v>-</v>
      </c>
      <c r="BH288" s="27">
        <f t="shared" ca="1" si="558"/>
        <v>0.1</v>
      </c>
      <c r="BI288" s="27">
        <f t="shared" ca="1" si="558"/>
        <v>0.5</v>
      </c>
      <c r="BJ288" s="27">
        <f t="shared" ca="1" si="558"/>
        <v>-0.4</v>
      </c>
      <c r="BK288" s="27">
        <f t="shared" ca="1" si="558"/>
        <v>1</v>
      </c>
      <c r="BL288" s="27" t="str">
        <f t="shared" ca="1" si="583"/>
        <v>-</v>
      </c>
      <c r="BM288" s="27" t="str">
        <f t="shared" ca="1" si="583"/>
        <v>-</v>
      </c>
      <c r="BN288" s="27">
        <f t="shared" ca="1" si="584"/>
        <v>12</v>
      </c>
      <c r="BO288" s="27">
        <f t="shared" ca="1" si="584"/>
        <v>12</v>
      </c>
      <c r="BP288" s="27">
        <f t="shared" ca="1" si="584"/>
        <v>144</v>
      </c>
      <c r="BQ288" s="27">
        <f t="shared" ca="1" si="584"/>
        <v>144</v>
      </c>
      <c r="BR288" s="27" t="str">
        <f t="shared" ca="1" si="584"/>
        <v>-</v>
      </c>
      <c r="BS288" s="27" t="str">
        <f t="shared" ca="1" si="584"/>
        <v>-</v>
      </c>
      <c r="BT288" s="27" t="str">
        <f t="shared" ca="1" si="584"/>
        <v>-</v>
      </c>
      <c r="BU288" s="27" t="str">
        <f t="shared" ca="1" si="584"/>
        <v>-</v>
      </c>
      <c r="BV288" s="27" t="str">
        <f t="shared" ca="1" si="584"/>
        <v>-</v>
      </c>
      <c r="BW288" s="27" t="str">
        <f t="shared" ca="1" si="584"/>
        <v>-</v>
      </c>
      <c r="BX288" s="27" t="str">
        <f t="shared" ca="1" si="584"/>
        <v>-</v>
      </c>
      <c r="BY288" s="27" t="str">
        <f t="shared" ca="1" si="584"/>
        <v>-</v>
      </c>
      <c r="BZ288" s="27" t="str">
        <f t="shared" ca="1" si="584"/>
        <v>-</v>
      </c>
      <c r="CA288" s="27">
        <f t="shared" ca="1" si="584"/>
        <v>5</v>
      </c>
      <c r="CB288" s="27" t="str">
        <f t="shared" ca="1" si="585"/>
        <v>-</v>
      </c>
      <c r="CC288" s="27" t="str">
        <f t="shared" ca="1" si="585"/>
        <v>-</v>
      </c>
      <c r="CD288" s="27" t="str">
        <f t="shared" ca="1" si="585"/>
        <v>-</v>
      </c>
      <c r="CE288" s="27" t="str">
        <f t="shared" ca="1" si="585"/>
        <v>-</v>
      </c>
      <c r="CF288" s="27" t="str">
        <f t="shared" ca="1" si="585"/>
        <v>-</v>
      </c>
      <c r="CG288" s="27" t="str">
        <f t="shared" ca="1" si="585"/>
        <v>-</v>
      </c>
      <c r="CH288" s="27">
        <f t="shared" ca="1" si="585"/>
        <v>0</v>
      </c>
      <c r="CI288" s="27" t="str">
        <f t="shared" ca="1" si="585"/>
        <v>-</v>
      </c>
      <c r="CJ288" s="27">
        <f t="shared" ca="1" si="585"/>
        <v>1</v>
      </c>
      <c r="CK288" s="27">
        <f t="shared" ca="1" si="585"/>
        <v>0</v>
      </c>
      <c r="CL288" s="27">
        <f t="shared" ca="1" si="586"/>
        <v>1</v>
      </c>
      <c r="CM288" s="27">
        <f t="shared" ca="1" si="586"/>
        <v>1</v>
      </c>
      <c r="CN288" s="27">
        <f t="shared" ca="1" si="586"/>
        <v>1</v>
      </c>
      <c r="CO288" s="27">
        <f t="shared" ca="1" si="586"/>
        <v>0</v>
      </c>
      <c r="CP288" s="27">
        <f t="shared" ca="1" si="586"/>
        <v>0</v>
      </c>
      <c r="CQ288" s="27">
        <f t="shared" ca="1" si="586"/>
        <v>0</v>
      </c>
      <c r="CR288" s="27">
        <f t="shared" ca="1" si="586"/>
        <v>-1.29</v>
      </c>
      <c r="CS288" s="27">
        <f t="shared" ca="1" si="586"/>
        <v>0.95</v>
      </c>
      <c r="CT288" s="27">
        <f t="shared" ca="1" si="586"/>
        <v>-1.67</v>
      </c>
      <c r="CU288" s="27">
        <f t="shared" ca="1" si="586"/>
        <v>0.05</v>
      </c>
      <c r="CV288" s="27">
        <f t="shared" ca="1" si="587"/>
        <v>0.22</v>
      </c>
      <c r="CW288" s="27">
        <f t="shared" ca="1" si="587"/>
        <v>-0.37</v>
      </c>
      <c r="CX288" s="27">
        <f t="shared" ca="1" si="587"/>
        <v>0</v>
      </c>
      <c r="CY288" s="27">
        <f t="shared" ca="1" si="587"/>
        <v>1</v>
      </c>
      <c r="CZ288" s="50">
        <f t="shared" ca="1" si="530"/>
        <v>0</v>
      </c>
      <c r="DA288" s="27">
        <f t="shared" ca="1" si="587"/>
        <v>0</v>
      </c>
      <c r="DB288" s="50">
        <f t="shared" ca="1" si="577"/>
        <v>0</v>
      </c>
      <c r="DC288" s="50">
        <f t="shared" ca="1" si="577"/>
        <v>0</v>
      </c>
      <c r="DD288" s="50">
        <f t="shared" ca="1" si="577"/>
        <v>0</v>
      </c>
      <c r="DE288" s="50">
        <f t="shared" ca="1" si="577"/>
        <v>0</v>
      </c>
      <c r="DF288" s="50">
        <f t="shared" ca="1" si="577"/>
        <v>0</v>
      </c>
      <c r="DG288" s="27" t="str">
        <f t="shared" ca="1" si="588"/>
        <v>-</v>
      </c>
      <c r="DH288" s="27" t="str">
        <f t="shared" ca="1" si="588"/>
        <v>-</v>
      </c>
      <c r="DI288" s="27" t="str">
        <f t="shared" ca="1" si="588"/>
        <v>-</v>
      </c>
      <c r="DJ288" s="27" t="str">
        <f t="shared" ca="1" si="588"/>
        <v>-</v>
      </c>
      <c r="DK288" s="27" t="str">
        <f t="shared" ca="1" si="588"/>
        <v>-</v>
      </c>
      <c r="DL288" s="27" t="str">
        <f t="shared" ca="1" si="588"/>
        <v>-</v>
      </c>
      <c r="DM288" s="27" t="b">
        <f t="shared" ca="1" si="588"/>
        <v>1</v>
      </c>
      <c r="DN288" s="27" t="b">
        <f t="shared" ca="1" si="588"/>
        <v>0</v>
      </c>
      <c r="DO288" s="27" t="b">
        <f t="shared" ca="1" si="588"/>
        <v>0</v>
      </c>
      <c r="DP288" s="27">
        <f t="shared" ca="1" si="568"/>
        <v>3</v>
      </c>
      <c r="DQ288" s="50" t="str">
        <f t="shared" ca="1" si="578"/>
        <v>-</v>
      </c>
      <c r="DR288" s="50" t="b">
        <f t="shared" ca="1" si="578"/>
        <v>1</v>
      </c>
      <c r="DS288" s="50" t="str">
        <f t="shared" ca="1" si="578"/>
        <v>-</v>
      </c>
      <c r="DT288" s="50" t="str">
        <f t="shared" ca="1" si="578"/>
        <v>-</v>
      </c>
      <c r="DU288" s="27" t="str">
        <f t="shared" ca="1" si="579"/>
        <v>-</v>
      </c>
      <c r="DV288" s="27" t="b">
        <f t="shared" ca="1" si="579"/>
        <v>1</v>
      </c>
      <c r="DW288" s="27" t="str">
        <f t="shared" ca="1" si="579"/>
        <v>-</v>
      </c>
      <c r="DX288" s="27">
        <f t="shared" ca="1" si="579"/>
        <v>0</v>
      </c>
      <c r="DY288" s="50">
        <f t="shared" ca="1" si="580"/>
        <v>1</v>
      </c>
      <c r="DZ288" s="50">
        <f t="shared" ca="1" si="580"/>
        <v>0.5</v>
      </c>
      <c r="EA288" s="27" t="str">
        <f t="shared" ca="1" si="581"/>
        <v>-</v>
      </c>
      <c r="EB288" s="27" t="str">
        <f t="shared" ca="1" si="581"/>
        <v>-</v>
      </c>
      <c r="EC288" s="27">
        <f t="shared" ca="1" si="581"/>
        <v>1</v>
      </c>
      <c r="ED288" s="27">
        <f t="shared" ca="1" si="581"/>
        <v>0</v>
      </c>
      <c r="EE288" s="27">
        <f t="shared" ca="1" si="581"/>
        <v>1</v>
      </c>
      <c r="EF288" s="27">
        <f t="shared" ca="1" si="581"/>
        <v>1</v>
      </c>
      <c r="EG288" s="27">
        <f t="shared" ca="1" si="581"/>
        <v>0</v>
      </c>
      <c r="EH288" s="27" t="str">
        <f t="shared" ca="1" si="581"/>
        <v>-</v>
      </c>
      <c r="EI288" s="27" t="str">
        <f t="shared" ca="1" si="581"/>
        <v>-</v>
      </c>
      <c r="EJ288" s="27" t="str">
        <f t="shared" ca="1" si="581"/>
        <v>-</v>
      </c>
      <c r="EK288" s="27" t="str">
        <f t="shared" ca="1" si="582"/>
        <v>-</v>
      </c>
      <c r="EL288" s="27">
        <f t="shared" ca="1" si="582"/>
        <v>1</v>
      </c>
      <c r="EM288" s="27">
        <f t="shared" ca="1" si="582"/>
        <v>1</v>
      </c>
      <c r="EN288" s="27">
        <f t="shared" ca="1" si="582"/>
        <v>1</v>
      </c>
      <c r="EO288" s="27">
        <f t="shared" ca="1" si="582"/>
        <v>0</v>
      </c>
      <c r="EP288" s="27" t="str">
        <f t="shared" ca="1" si="582"/>
        <v>-</v>
      </c>
      <c r="EQ288" s="27" t="str">
        <f t="shared" ca="1" si="582"/>
        <v>-</v>
      </c>
      <c r="ER288" s="27">
        <f t="shared" ca="1" si="582"/>
        <v>0</v>
      </c>
      <c r="ES288" s="27">
        <f t="shared" ca="1" si="582"/>
        <v>0</v>
      </c>
      <c r="ET288" s="34">
        <v>0</v>
      </c>
    </row>
    <row r="289" spans="1:150" outlineLevel="3">
      <c r="A289" s="31">
        <f t="shared" si="510"/>
        <v>284</v>
      </c>
      <c r="B289" s="37">
        <f t="shared" ca="1" si="539"/>
        <v>91</v>
      </c>
      <c r="C289" s="216">
        <f ca="1">4210+IF(AND(C$263&gt;=1,$CF289=TRUE),2,0)+IF(AND(C$263&gt;=2,$CA289&gt;2),4,0)+IF(AND(C$263=3,$DP289=2),1,0)</f>
        <v>4210</v>
      </c>
      <c r="D289" t="b">
        <f t="shared" ca="1" si="573"/>
        <v>0</v>
      </c>
      <c r="E289" t="b">
        <f t="shared" ca="1" si="573"/>
        <v>0</v>
      </c>
      <c r="F289" t="b">
        <f t="shared" ca="1" si="573"/>
        <v>0</v>
      </c>
      <c r="H289" s="47" t="str">
        <f ca="1">"Exp421 "&amp;IF($CA289&lt;3,"M-M","Mat")&amp;IF($CF289=TRUE,"&amp;BBT","")&amp;IF($DX289&lt;&gt;0,"-mate EL","")&amp;IF($DM289," Aut","")&amp;IF($DN289," Win","")&amp;IF($DO289," Spr","")&amp;" Scan "&amp;$DP289&amp;" (F"&amp;3+IFERROR(1*$AP289,0)&amp;3+IFERROR(1*$AS289,0)&amp;"N"&amp;$AX289&amp;$AY289&amp;")"</f>
        <v>Exp421 Mat Aut Scan 2 (F33N33)</v>
      </c>
      <c r="I289" s="13" t="str">
        <f ca="1">IF(MATCH(H289,H$5:H289,0)=(COUNTA(H$5:H289)),"-","Dup")</f>
        <v>-</v>
      </c>
      <c r="J289" s="27" t="str">
        <f t="shared" ca="1" si="512"/>
        <v>-</v>
      </c>
      <c r="K289" s="27" t="str">
        <f t="shared" ca="1" si="512"/>
        <v>-</v>
      </c>
      <c r="L289" s="50" t="b">
        <f t="shared" ca="1" si="575"/>
        <v>1</v>
      </c>
      <c r="M289" s="50" t="b">
        <f t="shared" ca="1" si="575"/>
        <v>0</v>
      </c>
      <c r="N289" s="50" t="b">
        <f t="shared" ca="1" si="575"/>
        <v>0</v>
      </c>
      <c r="O289" s="50" t="b">
        <f t="shared" ca="1" si="575"/>
        <v>0</v>
      </c>
      <c r="P289" s="50" t="b">
        <f t="shared" ca="1" si="575"/>
        <v>0</v>
      </c>
      <c r="Q289" s="50">
        <f t="shared" ca="1" si="575"/>
        <v>0</v>
      </c>
      <c r="R289" s="50">
        <f t="shared" ca="1" si="575"/>
        <v>0</v>
      </c>
      <c r="S289" s="27" t="str">
        <f t="shared" ca="1" si="589"/>
        <v>-</v>
      </c>
      <c r="T289" s="27" t="str">
        <f t="shared" ca="1" si="589"/>
        <v>-</v>
      </c>
      <c r="U289" s="27">
        <f t="shared" ca="1" si="590"/>
        <v>1</v>
      </c>
      <c r="V289" s="27">
        <f t="shared" ca="1" si="589"/>
        <v>1</v>
      </c>
      <c r="W289" s="27">
        <f t="shared" ca="1" si="590"/>
        <v>1</v>
      </c>
      <c r="X289" s="27">
        <f t="shared" ca="1" si="590"/>
        <v>1</v>
      </c>
      <c r="Y289" s="27" t="str">
        <f t="shared" ca="1" si="590"/>
        <v>-</v>
      </c>
      <c r="Z289" s="27">
        <f t="shared" ca="1" si="590"/>
        <v>1</v>
      </c>
      <c r="AA289" s="27" t="str">
        <f t="shared" ca="1" si="590"/>
        <v>-</v>
      </c>
      <c r="AB289" s="27" t="str">
        <f t="shared" ca="1" si="590"/>
        <v>-</v>
      </c>
      <c r="AC289" s="27">
        <f t="shared" ca="1" si="590"/>
        <v>1</v>
      </c>
      <c r="AD289" s="27">
        <f t="shared" ca="1" si="590"/>
        <v>1</v>
      </c>
      <c r="AE289" s="27" t="str">
        <f t="shared" ca="1" si="590"/>
        <v>-</v>
      </c>
      <c r="AF289" s="27" t="str">
        <f t="shared" ca="1" si="590"/>
        <v>-</v>
      </c>
      <c r="AG289" s="27" t="str">
        <f t="shared" ca="1" si="590"/>
        <v>-</v>
      </c>
      <c r="AH289" s="27" t="str">
        <f t="shared" ca="1" si="590"/>
        <v>-</v>
      </c>
      <c r="AI289" s="27" t="str">
        <f t="shared" ca="1" si="590"/>
        <v>-</v>
      </c>
      <c r="AJ289" s="27" t="str">
        <f t="shared" ca="1" si="591"/>
        <v>-</v>
      </c>
      <c r="AK289" s="27" t="str">
        <f t="shared" ca="1" si="591"/>
        <v>-</v>
      </c>
      <c r="AL289" s="27" t="str">
        <f t="shared" ca="1" si="591"/>
        <v>-</v>
      </c>
      <c r="AM289" s="27" t="str">
        <f t="shared" ca="1" si="591"/>
        <v>-</v>
      </c>
      <c r="AN289" s="27" t="str">
        <f t="shared" ca="1" si="591"/>
        <v>-</v>
      </c>
      <c r="AO289" s="27" t="str">
        <f t="shared" ca="1" si="591"/>
        <v>-</v>
      </c>
      <c r="AP289" s="50" t="str">
        <f t="shared" ca="1" si="576"/>
        <v>-</v>
      </c>
      <c r="AQ289" s="50" t="str">
        <f t="shared" ca="1" si="576"/>
        <v>-</v>
      </c>
      <c r="AR289" s="50" t="str">
        <f t="shared" ca="1" si="576"/>
        <v>-</v>
      </c>
      <c r="AS289" s="50" t="str">
        <f t="shared" ca="1" si="576"/>
        <v>-</v>
      </c>
      <c r="AT289" s="27" t="str">
        <f t="shared" ca="1" si="574"/>
        <v>-</v>
      </c>
      <c r="AU289" s="27" t="str">
        <f t="shared" ca="1" si="574"/>
        <v>-</v>
      </c>
      <c r="AV289" s="27" t="str">
        <f t="shared" ca="1" si="574"/>
        <v>-</v>
      </c>
      <c r="AW289" s="27" t="str">
        <f t="shared" ca="1" si="574"/>
        <v>-</v>
      </c>
      <c r="AX289" s="50">
        <f t="shared" ref="AX289:BB298" ca="1" si="593">OFFSET(AX289,-1,0)</f>
        <v>3</v>
      </c>
      <c r="AY289" s="50">
        <f t="shared" ca="1" si="593"/>
        <v>3</v>
      </c>
      <c r="AZ289" s="50">
        <f t="shared" ca="1" si="593"/>
        <v>0</v>
      </c>
      <c r="BA289" s="50">
        <f t="shared" ca="1" si="593"/>
        <v>1</v>
      </c>
      <c r="BB289" s="50">
        <f t="shared" ca="1" si="593"/>
        <v>-1</v>
      </c>
      <c r="BC289" s="27" t="str">
        <f t="shared" ca="1" si="558"/>
        <v>-</v>
      </c>
      <c r="BD289" s="27" t="str">
        <f t="shared" ca="1" si="558"/>
        <v>-</v>
      </c>
      <c r="BE289" s="27" t="str">
        <f t="shared" ca="1" si="558"/>
        <v>-</v>
      </c>
      <c r="BF289" s="27" t="str">
        <f t="shared" ca="1" si="558"/>
        <v>-</v>
      </c>
      <c r="BG289" s="27" t="str">
        <f t="shared" ca="1" si="558"/>
        <v>-</v>
      </c>
      <c r="BH289" s="27">
        <f t="shared" ca="1" si="558"/>
        <v>0.1</v>
      </c>
      <c r="BI289" s="27">
        <f t="shared" ca="1" si="558"/>
        <v>0.5</v>
      </c>
      <c r="BJ289" s="27">
        <f t="shared" ca="1" si="558"/>
        <v>-0.4</v>
      </c>
      <c r="BK289" s="27">
        <f t="shared" ca="1" si="558"/>
        <v>1</v>
      </c>
      <c r="BL289" s="27" t="str">
        <f t="shared" ca="1" si="583"/>
        <v>-</v>
      </c>
      <c r="BM289" s="27" t="str">
        <f t="shared" ca="1" si="583"/>
        <v>-</v>
      </c>
      <c r="BN289" s="27">
        <f t="shared" ca="1" si="584"/>
        <v>12</v>
      </c>
      <c r="BO289" s="27">
        <f t="shared" ca="1" si="584"/>
        <v>12</v>
      </c>
      <c r="BP289" s="27">
        <f t="shared" ca="1" si="584"/>
        <v>144</v>
      </c>
      <c r="BQ289" s="27">
        <f t="shared" ca="1" si="584"/>
        <v>144</v>
      </c>
      <c r="BR289" s="27" t="str">
        <f t="shared" ca="1" si="584"/>
        <v>-</v>
      </c>
      <c r="BS289" s="27" t="str">
        <f t="shared" ca="1" si="584"/>
        <v>-</v>
      </c>
      <c r="BT289" s="27" t="str">
        <f t="shared" ca="1" si="584"/>
        <v>-</v>
      </c>
      <c r="BU289" s="27" t="str">
        <f t="shared" ca="1" si="584"/>
        <v>-</v>
      </c>
      <c r="BV289" s="27" t="str">
        <f t="shared" ca="1" si="584"/>
        <v>-</v>
      </c>
      <c r="BW289" s="27" t="str">
        <f t="shared" ca="1" si="584"/>
        <v>-</v>
      </c>
      <c r="BX289" s="27" t="str">
        <f t="shared" ca="1" si="584"/>
        <v>-</v>
      </c>
      <c r="BY289" s="27" t="str">
        <f t="shared" ca="1" si="584"/>
        <v>-</v>
      </c>
      <c r="BZ289" s="27" t="str">
        <f t="shared" ca="1" si="584"/>
        <v>-</v>
      </c>
      <c r="CA289" s="27">
        <f t="shared" ca="1" si="584"/>
        <v>5</v>
      </c>
      <c r="CB289" s="27" t="str">
        <f t="shared" ca="1" si="585"/>
        <v>-</v>
      </c>
      <c r="CC289" s="27" t="str">
        <f t="shared" ca="1" si="585"/>
        <v>-</v>
      </c>
      <c r="CD289" s="27" t="str">
        <f t="shared" ca="1" si="585"/>
        <v>-</v>
      </c>
      <c r="CE289" s="27" t="str">
        <f t="shared" ca="1" si="585"/>
        <v>-</v>
      </c>
      <c r="CF289" s="27" t="str">
        <f t="shared" ca="1" si="585"/>
        <v>-</v>
      </c>
      <c r="CG289" s="27" t="str">
        <f t="shared" ca="1" si="585"/>
        <v>-</v>
      </c>
      <c r="CH289" s="27">
        <f t="shared" ca="1" si="585"/>
        <v>0</v>
      </c>
      <c r="CI289" s="27" t="str">
        <f t="shared" ca="1" si="585"/>
        <v>-</v>
      </c>
      <c r="CJ289" s="27">
        <f t="shared" ca="1" si="585"/>
        <v>1</v>
      </c>
      <c r="CK289" s="27">
        <f t="shared" ca="1" si="585"/>
        <v>0</v>
      </c>
      <c r="CL289" s="27">
        <f t="shared" ca="1" si="586"/>
        <v>1</v>
      </c>
      <c r="CM289" s="27">
        <f t="shared" ca="1" si="586"/>
        <v>1</v>
      </c>
      <c r="CN289" s="27">
        <f t="shared" ca="1" si="586"/>
        <v>1</v>
      </c>
      <c r="CO289" s="27">
        <f t="shared" ca="1" si="586"/>
        <v>0</v>
      </c>
      <c r="CP289" s="27">
        <f t="shared" ca="1" si="586"/>
        <v>0</v>
      </c>
      <c r="CQ289" s="27">
        <f t="shared" ca="1" si="586"/>
        <v>0</v>
      </c>
      <c r="CR289" s="27">
        <f t="shared" ca="1" si="586"/>
        <v>-1.29</v>
      </c>
      <c r="CS289" s="27">
        <f t="shared" ca="1" si="586"/>
        <v>0.95</v>
      </c>
      <c r="CT289" s="27">
        <f t="shared" ca="1" si="586"/>
        <v>-1.67</v>
      </c>
      <c r="CU289" s="27">
        <f t="shared" ca="1" si="586"/>
        <v>0.05</v>
      </c>
      <c r="CV289" s="27">
        <f t="shared" ca="1" si="587"/>
        <v>0.22</v>
      </c>
      <c r="CW289" s="27">
        <f t="shared" ca="1" si="587"/>
        <v>-0.37</v>
      </c>
      <c r="CX289" s="27">
        <f t="shared" ca="1" si="587"/>
        <v>0</v>
      </c>
      <c r="CY289" s="27">
        <f t="shared" ca="1" si="587"/>
        <v>1</v>
      </c>
      <c r="CZ289" s="50">
        <f t="shared" ca="1" si="530"/>
        <v>0</v>
      </c>
      <c r="DA289" s="27">
        <f t="shared" ca="1" si="587"/>
        <v>0</v>
      </c>
      <c r="DB289" s="50">
        <f t="shared" ca="1" si="577"/>
        <v>0</v>
      </c>
      <c r="DC289" s="50">
        <f t="shared" ca="1" si="577"/>
        <v>0</v>
      </c>
      <c r="DD289" s="50">
        <f t="shared" ca="1" si="577"/>
        <v>0</v>
      </c>
      <c r="DE289" s="50">
        <f t="shared" ca="1" si="577"/>
        <v>0</v>
      </c>
      <c r="DF289" s="50">
        <f t="shared" ca="1" si="577"/>
        <v>0</v>
      </c>
      <c r="DG289" s="27" t="str">
        <f t="shared" ca="1" si="588"/>
        <v>-</v>
      </c>
      <c r="DH289" s="27" t="str">
        <f t="shared" ca="1" si="588"/>
        <v>-</v>
      </c>
      <c r="DI289" s="27" t="str">
        <f t="shared" ca="1" si="588"/>
        <v>-</v>
      </c>
      <c r="DJ289" s="27" t="str">
        <f t="shared" ca="1" si="588"/>
        <v>-</v>
      </c>
      <c r="DK289" s="27" t="str">
        <f t="shared" ca="1" si="588"/>
        <v>-</v>
      </c>
      <c r="DL289" s="27" t="str">
        <f t="shared" ca="1" si="588"/>
        <v>-</v>
      </c>
      <c r="DM289" s="27" t="b">
        <f t="shared" ca="1" si="588"/>
        <v>1</v>
      </c>
      <c r="DN289" s="27" t="b">
        <f t="shared" ca="1" si="588"/>
        <v>0</v>
      </c>
      <c r="DO289" s="27" t="b">
        <f t="shared" ca="1" si="588"/>
        <v>0</v>
      </c>
      <c r="DP289" s="27">
        <f t="shared" ca="1" si="568"/>
        <v>2</v>
      </c>
      <c r="DQ289" s="50" t="str">
        <f t="shared" ca="1" si="578"/>
        <v>-</v>
      </c>
      <c r="DR289" s="50" t="b">
        <f t="shared" ca="1" si="578"/>
        <v>1</v>
      </c>
      <c r="DS289" s="50" t="str">
        <f t="shared" ca="1" si="578"/>
        <v>-</v>
      </c>
      <c r="DT289" s="50" t="str">
        <f t="shared" ca="1" si="578"/>
        <v>-</v>
      </c>
      <c r="DU289" s="27" t="str">
        <f t="shared" ca="1" si="579"/>
        <v>-</v>
      </c>
      <c r="DV289" s="27" t="b">
        <f t="shared" ca="1" si="579"/>
        <v>1</v>
      </c>
      <c r="DW289" s="27" t="str">
        <f t="shared" ca="1" si="579"/>
        <v>-</v>
      </c>
      <c r="DX289" s="27">
        <f t="shared" ca="1" si="579"/>
        <v>0</v>
      </c>
      <c r="DY289" s="50">
        <f t="shared" ca="1" si="580"/>
        <v>1</v>
      </c>
      <c r="DZ289" s="50">
        <f t="shared" ca="1" si="580"/>
        <v>0.5</v>
      </c>
      <c r="EA289" s="27" t="str">
        <f t="shared" ca="1" si="581"/>
        <v>-</v>
      </c>
      <c r="EB289" s="27" t="str">
        <f t="shared" ca="1" si="581"/>
        <v>-</v>
      </c>
      <c r="EC289" s="27">
        <f t="shared" ca="1" si="581"/>
        <v>1</v>
      </c>
      <c r="ED289" s="27">
        <f t="shared" ca="1" si="581"/>
        <v>0</v>
      </c>
      <c r="EE289" s="27">
        <f t="shared" ca="1" si="581"/>
        <v>1</v>
      </c>
      <c r="EF289" s="27">
        <f t="shared" ca="1" si="581"/>
        <v>1</v>
      </c>
      <c r="EG289" s="27">
        <f t="shared" ca="1" si="581"/>
        <v>0</v>
      </c>
      <c r="EH289" s="27" t="str">
        <f t="shared" ca="1" si="581"/>
        <v>-</v>
      </c>
      <c r="EI289" s="27" t="str">
        <f t="shared" ca="1" si="581"/>
        <v>-</v>
      </c>
      <c r="EJ289" s="27" t="str">
        <f t="shared" ca="1" si="581"/>
        <v>-</v>
      </c>
      <c r="EK289" s="27" t="str">
        <f t="shared" ca="1" si="582"/>
        <v>-</v>
      </c>
      <c r="EL289" s="27">
        <f t="shared" ca="1" si="582"/>
        <v>1</v>
      </c>
      <c r="EM289" s="27">
        <f t="shared" ca="1" si="582"/>
        <v>1</v>
      </c>
      <c r="EN289" s="27">
        <f t="shared" ca="1" si="582"/>
        <v>1</v>
      </c>
      <c r="EO289" s="27">
        <f t="shared" ca="1" si="582"/>
        <v>0</v>
      </c>
      <c r="EP289" s="27" t="str">
        <f t="shared" ca="1" si="582"/>
        <v>-</v>
      </c>
      <c r="EQ289" s="27" t="str">
        <f t="shared" ca="1" si="582"/>
        <v>-</v>
      </c>
      <c r="ER289" s="27">
        <f t="shared" ca="1" si="582"/>
        <v>0</v>
      </c>
      <c r="ES289" s="27">
        <f t="shared" ca="1" si="582"/>
        <v>0</v>
      </c>
      <c r="ET289" s="34">
        <v>0</v>
      </c>
    </row>
    <row r="290" spans="1:150" outlineLevel="3">
      <c r="A290" s="31">
        <f t="shared" si="510"/>
        <v>285</v>
      </c>
      <c r="B290" s="37">
        <f t="shared" ca="1" si="539"/>
        <v>92</v>
      </c>
      <c r="C290" s="216">
        <f ca="1">4210+IF(AND(C$263&gt;=1,$CF290=TRUE),2,0)+IF(AND(C$263&gt;=2,$CA290&gt;2),4,0)+IF(AND(C$263=3,$DP290=2),1,0)</f>
        <v>4210</v>
      </c>
      <c r="D290" t="b">
        <f t="shared" ca="1" si="573"/>
        <v>0</v>
      </c>
      <c r="E290" t="b">
        <f t="shared" ca="1" si="573"/>
        <v>0</v>
      </c>
      <c r="F290" t="b">
        <f t="shared" ca="1" si="573"/>
        <v>0</v>
      </c>
      <c r="H290" s="47" t="str">
        <f ca="1">"Exp421 "&amp;IF($CA290&lt;3,"M-M","Mat")&amp;IF($CF290=TRUE,"&amp;BBT","")&amp;IF($DX290&lt;&gt;0,"-mate EL","")&amp;IF($DM290," Aut","")&amp;IF($DN290," Win","")&amp;IF($DO290," Spr","")&amp;" Scan "&amp;$DP290&amp;" (F"&amp;3+IFERROR(1*$AP290,0)&amp;3+IFERROR(1*$AS290,0)&amp;"N"&amp;$AX290&amp;$AY290&amp;")"</f>
        <v>Exp421 Mat Aut Scan 1 (F33N33)</v>
      </c>
      <c r="I290" s="13" t="str">
        <f ca="1">IF(MATCH(H290,H$5:H290,0)=(COUNTA(H$5:H290)),"-","Dup")</f>
        <v>-</v>
      </c>
      <c r="J290" s="27" t="str">
        <f t="shared" ca="1" si="512"/>
        <v>-</v>
      </c>
      <c r="K290" s="27" t="str">
        <f t="shared" ca="1" si="512"/>
        <v>-</v>
      </c>
      <c r="L290" s="50" t="b">
        <f t="shared" ca="1" si="575"/>
        <v>1</v>
      </c>
      <c r="M290" s="50" t="b">
        <f t="shared" ca="1" si="575"/>
        <v>0</v>
      </c>
      <c r="N290" s="50" t="b">
        <f t="shared" ca="1" si="575"/>
        <v>0</v>
      </c>
      <c r="O290" s="50" t="b">
        <f t="shared" ca="1" si="575"/>
        <v>0</v>
      </c>
      <c r="P290" s="50" t="b">
        <f t="shared" ca="1" si="575"/>
        <v>0</v>
      </c>
      <c r="Q290" s="50">
        <f t="shared" ca="1" si="575"/>
        <v>0</v>
      </c>
      <c r="R290" s="50">
        <f t="shared" ca="1" si="575"/>
        <v>0</v>
      </c>
      <c r="S290" s="27" t="str">
        <f t="shared" ca="1" si="589"/>
        <v>-</v>
      </c>
      <c r="T290" s="27" t="str">
        <f t="shared" ca="1" si="589"/>
        <v>-</v>
      </c>
      <c r="U290" s="27">
        <f t="shared" ca="1" si="590"/>
        <v>1</v>
      </c>
      <c r="V290" s="27">
        <f t="shared" ca="1" si="589"/>
        <v>1</v>
      </c>
      <c r="W290" s="27">
        <f t="shared" ca="1" si="590"/>
        <v>1</v>
      </c>
      <c r="X290" s="27">
        <f t="shared" ca="1" si="590"/>
        <v>1</v>
      </c>
      <c r="Y290" s="27" t="str">
        <f t="shared" ca="1" si="590"/>
        <v>-</v>
      </c>
      <c r="Z290" s="27">
        <f t="shared" ca="1" si="590"/>
        <v>1</v>
      </c>
      <c r="AA290" s="27" t="str">
        <f t="shared" ca="1" si="590"/>
        <v>-</v>
      </c>
      <c r="AB290" s="27" t="str">
        <f t="shared" ca="1" si="590"/>
        <v>-</v>
      </c>
      <c r="AC290" s="27">
        <f t="shared" ca="1" si="590"/>
        <v>1</v>
      </c>
      <c r="AD290" s="27">
        <f t="shared" ca="1" si="590"/>
        <v>1</v>
      </c>
      <c r="AE290" s="27" t="str">
        <f t="shared" ca="1" si="590"/>
        <v>-</v>
      </c>
      <c r="AF290" s="27" t="str">
        <f t="shared" ca="1" si="590"/>
        <v>-</v>
      </c>
      <c r="AG290" s="27" t="str">
        <f t="shared" ca="1" si="590"/>
        <v>-</v>
      </c>
      <c r="AH290" s="27" t="str">
        <f t="shared" ca="1" si="590"/>
        <v>-</v>
      </c>
      <c r="AI290" s="27" t="str">
        <f t="shared" ca="1" si="590"/>
        <v>-</v>
      </c>
      <c r="AJ290" s="27" t="str">
        <f t="shared" ca="1" si="591"/>
        <v>-</v>
      </c>
      <c r="AK290" s="27" t="str">
        <f t="shared" ca="1" si="591"/>
        <v>-</v>
      </c>
      <c r="AL290" s="27" t="str">
        <f t="shared" ca="1" si="591"/>
        <v>-</v>
      </c>
      <c r="AM290" s="27" t="str">
        <f t="shared" ca="1" si="591"/>
        <v>-</v>
      </c>
      <c r="AN290" s="27" t="str">
        <f t="shared" ca="1" si="591"/>
        <v>-</v>
      </c>
      <c r="AO290" s="27" t="str">
        <f t="shared" ca="1" si="591"/>
        <v>-</v>
      </c>
      <c r="AP290" s="50" t="str">
        <f t="shared" ca="1" si="576"/>
        <v>-</v>
      </c>
      <c r="AQ290" s="50" t="str">
        <f t="shared" ca="1" si="576"/>
        <v>-</v>
      </c>
      <c r="AR290" s="50" t="str">
        <f t="shared" ca="1" si="576"/>
        <v>-</v>
      </c>
      <c r="AS290" s="50" t="str">
        <f t="shared" ca="1" si="576"/>
        <v>-</v>
      </c>
      <c r="AT290" s="27" t="str">
        <f t="shared" ca="1" si="574"/>
        <v>-</v>
      </c>
      <c r="AU290" s="27" t="str">
        <f t="shared" ca="1" si="574"/>
        <v>-</v>
      </c>
      <c r="AV290" s="27" t="str">
        <f t="shared" ca="1" si="574"/>
        <v>-</v>
      </c>
      <c r="AW290" s="27" t="str">
        <f t="shared" ca="1" si="574"/>
        <v>-</v>
      </c>
      <c r="AX290" s="50">
        <f t="shared" ca="1" si="593"/>
        <v>3</v>
      </c>
      <c r="AY290" s="50">
        <f t="shared" ca="1" si="593"/>
        <v>3</v>
      </c>
      <c r="AZ290" s="50">
        <f t="shared" ca="1" si="593"/>
        <v>0</v>
      </c>
      <c r="BA290" s="50">
        <f t="shared" ca="1" si="593"/>
        <v>1</v>
      </c>
      <c r="BB290" s="50">
        <f t="shared" ca="1" si="593"/>
        <v>-1</v>
      </c>
      <c r="BC290" s="27" t="str">
        <f t="shared" ca="1" si="558"/>
        <v>-</v>
      </c>
      <c r="BD290" s="27" t="str">
        <f t="shared" ca="1" si="558"/>
        <v>-</v>
      </c>
      <c r="BE290" s="27" t="str">
        <f t="shared" ca="1" si="558"/>
        <v>-</v>
      </c>
      <c r="BF290" s="27" t="str">
        <f t="shared" ca="1" si="558"/>
        <v>-</v>
      </c>
      <c r="BG290" s="27" t="str">
        <f t="shared" ca="1" si="558"/>
        <v>-</v>
      </c>
      <c r="BH290" s="27">
        <f t="shared" ca="1" si="558"/>
        <v>0.1</v>
      </c>
      <c r="BI290" s="27">
        <f t="shared" ca="1" si="558"/>
        <v>0.5</v>
      </c>
      <c r="BJ290" s="27">
        <f t="shared" ca="1" si="558"/>
        <v>-0.4</v>
      </c>
      <c r="BK290" s="27">
        <f t="shared" ca="1" si="558"/>
        <v>1</v>
      </c>
      <c r="BL290" s="27" t="str">
        <f t="shared" ca="1" si="583"/>
        <v>-</v>
      </c>
      <c r="BM290" s="27" t="str">
        <f t="shared" ca="1" si="583"/>
        <v>-</v>
      </c>
      <c r="BN290" s="27">
        <f t="shared" ca="1" si="584"/>
        <v>12</v>
      </c>
      <c r="BO290" s="27">
        <f t="shared" ca="1" si="584"/>
        <v>12</v>
      </c>
      <c r="BP290" s="27">
        <f t="shared" ca="1" si="584"/>
        <v>144</v>
      </c>
      <c r="BQ290" s="27">
        <f t="shared" ca="1" si="584"/>
        <v>144</v>
      </c>
      <c r="BR290" s="27" t="str">
        <f t="shared" ca="1" si="584"/>
        <v>-</v>
      </c>
      <c r="BS290" s="27" t="str">
        <f t="shared" ca="1" si="584"/>
        <v>-</v>
      </c>
      <c r="BT290" s="27" t="str">
        <f t="shared" ca="1" si="584"/>
        <v>-</v>
      </c>
      <c r="BU290" s="27" t="str">
        <f t="shared" ca="1" si="584"/>
        <v>-</v>
      </c>
      <c r="BV290" s="27" t="str">
        <f t="shared" ca="1" si="584"/>
        <v>-</v>
      </c>
      <c r="BW290" s="27" t="str">
        <f t="shared" ca="1" si="584"/>
        <v>-</v>
      </c>
      <c r="BX290" s="27" t="str">
        <f t="shared" ca="1" si="584"/>
        <v>-</v>
      </c>
      <c r="BY290" s="27" t="str">
        <f t="shared" ca="1" si="584"/>
        <v>-</v>
      </c>
      <c r="BZ290" s="27" t="str">
        <f t="shared" ca="1" si="584"/>
        <v>-</v>
      </c>
      <c r="CA290" s="27">
        <f t="shared" ca="1" si="584"/>
        <v>5</v>
      </c>
      <c r="CB290" s="27" t="str">
        <f t="shared" ca="1" si="585"/>
        <v>-</v>
      </c>
      <c r="CC290" s="27" t="str">
        <f t="shared" ca="1" si="585"/>
        <v>-</v>
      </c>
      <c r="CD290" s="27" t="str">
        <f t="shared" ca="1" si="585"/>
        <v>-</v>
      </c>
      <c r="CE290" s="27" t="str">
        <f t="shared" ca="1" si="585"/>
        <v>-</v>
      </c>
      <c r="CF290" s="27" t="str">
        <f t="shared" ca="1" si="585"/>
        <v>-</v>
      </c>
      <c r="CG290" s="27" t="str">
        <f t="shared" ca="1" si="585"/>
        <v>-</v>
      </c>
      <c r="CH290" s="27">
        <f t="shared" ca="1" si="585"/>
        <v>0</v>
      </c>
      <c r="CI290" s="27" t="str">
        <f t="shared" ca="1" si="585"/>
        <v>-</v>
      </c>
      <c r="CJ290" s="27">
        <f t="shared" ca="1" si="585"/>
        <v>1</v>
      </c>
      <c r="CK290" s="27">
        <f t="shared" ca="1" si="585"/>
        <v>0</v>
      </c>
      <c r="CL290" s="27">
        <f t="shared" ca="1" si="586"/>
        <v>1</v>
      </c>
      <c r="CM290" s="27">
        <f t="shared" ca="1" si="586"/>
        <v>1</v>
      </c>
      <c r="CN290" s="27">
        <f t="shared" ca="1" si="586"/>
        <v>1</v>
      </c>
      <c r="CO290" s="27">
        <f t="shared" ca="1" si="586"/>
        <v>0</v>
      </c>
      <c r="CP290" s="27">
        <f t="shared" ca="1" si="586"/>
        <v>0</v>
      </c>
      <c r="CQ290" s="27">
        <f t="shared" ca="1" si="586"/>
        <v>0</v>
      </c>
      <c r="CR290" s="27">
        <f t="shared" ca="1" si="586"/>
        <v>-1.29</v>
      </c>
      <c r="CS290" s="27">
        <f t="shared" ca="1" si="586"/>
        <v>0.95</v>
      </c>
      <c r="CT290" s="27">
        <f t="shared" ca="1" si="586"/>
        <v>-1.67</v>
      </c>
      <c r="CU290" s="27">
        <f t="shared" ca="1" si="586"/>
        <v>0.05</v>
      </c>
      <c r="CV290" s="27">
        <f t="shared" ca="1" si="587"/>
        <v>0.22</v>
      </c>
      <c r="CW290" s="27">
        <f t="shared" ca="1" si="587"/>
        <v>-0.37</v>
      </c>
      <c r="CX290" s="27">
        <f t="shared" ca="1" si="587"/>
        <v>0</v>
      </c>
      <c r="CY290" s="27">
        <f t="shared" ca="1" si="587"/>
        <v>1</v>
      </c>
      <c r="CZ290" s="50">
        <f t="shared" ca="1" si="530"/>
        <v>0</v>
      </c>
      <c r="DA290" s="27">
        <f t="shared" ca="1" si="587"/>
        <v>0</v>
      </c>
      <c r="DB290" s="50">
        <f t="shared" ca="1" si="577"/>
        <v>0</v>
      </c>
      <c r="DC290" s="50">
        <f t="shared" ca="1" si="577"/>
        <v>0</v>
      </c>
      <c r="DD290" s="50">
        <f t="shared" ca="1" si="577"/>
        <v>0</v>
      </c>
      <c r="DE290" s="50">
        <f t="shared" ca="1" si="577"/>
        <v>0</v>
      </c>
      <c r="DF290" s="50">
        <f t="shared" ca="1" si="577"/>
        <v>0</v>
      </c>
      <c r="DG290" s="27" t="str">
        <f t="shared" ca="1" si="588"/>
        <v>-</v>
      </c>
      <c r="DH290" s="27" t="str">
        <f t="shared" ca="1" si="588"/>
        <v>-</v>
      </c>
      <c r="DI290" s="27" t="str">
        <f t="shared" ca="1" si="588"/>
        <v>-</v>
      </c>
      <c r="DJ290" s="27" t="str">
        <f t="shared" ca="1" si="588"/>
        <v>-</v>
      </c>
      <c r="DK290" s="27" t="str">
        <f t="shared" ca="1" si="588"/>
        <v>-</v>
      </c>
      <c r="DL290" s="27" t="str">
        <f t="shared" ca="1" si="588"/>
        <v>-</v>
      </c>
      <c r="DM290" s="27" t="b">
        <f t="shared" ca="1" si="588"/>
        <v>1</v>
      </c>
      <c r="DN290" s="27" t="b">
        <f t="shared" ca="1" si="588"/>
        <v>0</v>
      </c>
      <c r="DO290" s="27" t="b">
        <f t="shared" ca="1" si="588"/>
        <v>0</v>
      </c>
      <c r="DP290" s="27">
        <f t="shared" ca="1" si="568"/>
        <v>1</v>
      </c>
      <c r="DQ290" s="50" t="str">
        <f t="shared" ca="1" si="578"/>
        <v>-</v>
      </c>
      <c r="DR290" s="50" t="b">
        <f t="shared" ca="1" si="578"/>
        <v>1</v>
      </c>
      <c r="DS290" s="50" t="str">
        <f t="shared" ca="1" si="578"/>
        <v>-</v>
      </c>
      <c r="DT290" s="50" t="str">
        <f t="shared" ca="1" si="578"/>
        <v>-</v>
      </c>
      <c r="DU290" s="27" t="str">
        <f t="shared" ca="1" si="579"/>
        <v>-</v>
      </c>
      <c r="DV290" s="27" t="b">
        <f t="shared" ca="1" si="579"/>
        <v>1</v>
      </c>
      <c r="DW290" s="27" t="str">
        <f t="shared" ca="1" si="579"/>
        <v>-</v>
      </c>
      <c r="DX290" s="27">
        <f t="shared" ca="1" si="579"/>
        <v>0</v>
      </c>
      <c r="DY290" s="50">
        <f t="shared" ca="1" si="580"/>
        <v>1</v>
      </c>
      <c r="DZ290" s="50">
        <f t="shared" ca="1" si="580"/>
        <v>0.5</v>
      </c>
      <c r="EA290" s="27" t="str">
        <f t="shared" ca="1" si="581"/>
        <v>-</v>
      </c>
      <c r="EB290" s="27" t="str">
        <f t="shared" ca="1" si="581"/>
        <v>-</v>
      </c>
      <c r="EC290" s="27">
        <f t="shared" ca="1" si="581"/>
        <v>1</v>
      </c>
      <c r="ED290" s="27">
        <f t="shared" ca="1" si="581"/>
        <v>0</v>
      </c>
      <c r="EE290" s="27">
        <f t="shared" ca="1" si="581"/>
        <v>1</v>
      </c>
      <c r="EF290" s="27">
        <f t="shared" ca="1" si="581"/>
        <v>1</v>
      </c>
      <c r="EG290" s="27">
        <f t="shared" ca="1" si="581"/>
        <v>0</v>
      </c>
      <c r="EH290" s="27" t="str">
        <f t="shared" ca="1" si="581"/>
        <v>-</v>
      </c>
      <c r="EI290" s="27" t="str">
        <f t="shared" ca="1" si="581"/>
        <v>-</v>
      </c>
      <c r="EJ290" s="27" t="str">
        <f t="shared" ca="1" si="581"/>
        <v>-</v>
      </c>
      <c r="EK290" s="27" t="str">
        <f t="shared" ca="1" si="582"/>
        <v>-</v>
      </c>
      <c r="EL290" s="27">
        <f t="shared" ca="1" si="582"/>
        <v>1</v>
      </c>
      <c r="EM290" s="27">
        <f t="shared" ca="1" si="582"/>
        <v>1</v>
      </c>
      <c r="EN290" s="27">
        <f t="shared" ca="1" si="582"/>
        <v>1</v>
      </c>
      <c r="EO290" s="27">
        <f t="shared" ca="1" si="582"/>
        <v>0</v>
      </c>
      <c r="EP290" s="27" t="str">
        <f t="shared" ca="1" si="582"/>
        <v>-</v>
      </c>
      <c r="EQ290" s="27" t="str">
        <f t="shared" ca="1" si="582"/>
        <v>-</v>
      </c>
      <c r="ER290" s="27">
        <f t="shared" ca="1" si="582"/>
        <v>0</v>
      </c>
      <c r="ES290" s="27">
        <f t="shared" ca="1" si="582"/>
        <v>0</v>
      </c>
      <c r="ET290" s="34">
        <v>0</v>
      </c>
    </row>
    <row r="291" spans="1:150" outlineLevel="3">
      <c r="A291" s="31">
        <f t="shared" si="510"/>
        <v>286</v>
      </c>
      <c r="B291" s="37">
        <f t="shared" ca="1" si="539"/>
        <v>93</v>
      </c>
      <c r="C291" s="216">
        <f ca="1">4210+IF(AND(C$263&gt;=1,$CF291=TRUE),2,0)+IF(AND(C$263&gt;=2,$CA291&gt;2),4,0)+IF(AND(C$263=3,$DP291=2),1,0)</f>
        <v>4210</v>
      </c>
      <c r="D291" t="b">
        <f t="shared" ca="1" si="573"/>
        <v>0</v>
      </c>
      <c r="E291" t="b">
        <f t="shared" ca="1" si="573"/>
        <v>0</v>
      </c>
      <c r="F291" t="b">
        <f t="shared" ca="1" si="573"/>
        <v>0</v>
      </c>
      <c r="H291" s="47" t="str">
        <f ca="1">"Exp421 "&amp;IF($CA291&lt;3,"M-M","Mat")&amp;IF($CF291=TRUE,"&amp;BBT","")&amp;IF($DX291&lt;&gt;0,"-mate EL","")&amp;IF($DM291," Aut","")&amp;IF($DN291," Win","")&amp;IF($DO291," Spr","")&amp;" Scan "&amp;$DP291&amp;" (F"&amp;3+IFERROR(1*$AP291,0)&amp;3+IFERROR(1*$AS291,0)&amp;"N"&amp;$AX291&amp;$AY291&amp;")"</f>
        <v>Exp421 Mat Aut Scan 0 (F33N33)</v>
      </c>
      <c r="I291" s="13" t="str">
        <f ca="1">IF(MATCH(H291,H$5:H291,0)=(COUNTA(H$5:H291)),"-","Dup")</f>
        <v>-</v>
      </c>
      <c r="J291" s="27" t="str">
        <f t="shared" ca="1" si="512"/>
        <v>-</v>
      </c>
      <c r="K291" s="27" t="str">
        <f t="shared" ca="1" si="512"/>
        <v>-</v>
      </c>
      <c r="L291" s="50" t="b">
        <f t="shared" ca="1" si="575"/>
        <v>1</v>
      </c>
      <c r="M291" s="50" t="b">
        <f t="shared" ca="1" si="575"/>
        <v>0</v>
      </c>
      <c r="N291" s="50" t="b">
        <f t="shared" ca="1" si="575"/>
        <v>0</v>
      </c>
      <c r="O291" s="50" t="b">
        <f t="shared" ca="1" si="575"/>
        <v>0</v>
      </c>
      <c r="P291" s="50" t="b">
        <f t="shared" ca="1" si="575"/>
        <v>0</v>
      </c>
      <c r="Q291" s="50">
        <f t="shared" ca="1" si="575"/>
        <v>0</v>
      </c>
      <c r="R291" s="50">
        <f t="shared" ca="1" si="575"/>
        <v>0</v>
      </c>
      <c r="S291" s="27" t="str">
        <f t="shared" ca="1" si="589"/>
        <v>-</v>
      </c>
      <c r="T291" s="27" t="str">
        <f t="shared" ca="1" si="589"/>
        <v>-</v>
      </c>
      <c r="U291" s="27">
        <f t="shared" ca="1" si="590"/>
        <v>1</v>
      </c>
      <c r="V291" s="27">
        <f t="shared" ca="1" si="589"/>
        <v>1</v>
      </c>
      <c r="W291" s="27">
        <f t="shared" ca="1" si="590"/>
        <v>1</v>
      </c>
      <c r="X291" s="27">
        <f t="shared" ca="1" si="590"/>
        <v>1</v>
      </c>
      <c r="Y291" s="27" t="str">
        <f t="shared" ca="1" si="590"/>
        <v>-</v>
      </c>
      <c r="Z291" s="27">
        <f t="shared" ca="1" si="590"/>
        <v>1</v>
      </c>
      <c r="AA291" s="27" t="str">
        <f t="shared" ca="1" si="590"/>
        <v>-</v>
      </c>
      <c r="AB291" s="27" t="str">
        <f t="shared" ca="1" si="590"/>
        <v>-</v>
      </c>
      <c r="AC291" s="27">
        <f t="shared" ca="1" si="590"/>
        <v>1</v>
      </c>
      <c r="AD291" s="27">
        <f t="shared" ca="1" si="590"/>
        <v>1</v>
      </c>
      <c r="AE291" s="27" t="str">
        <f t="shared" ca="1" si="590"/>
        <v>-</v>
      </c>
      <c r="AF291" s="27" t="str">
        <f t="shared" ca="1" si="590"/>
        <v>-</v>
      </c>
      <c r="AG291" s="27" t="str">
        <f t="shared" ca="1" si="590"/>
        <v>-</v>
      </c>
      <c r="AH291" s="27" t="str">
        <f t="shared" ca="1" si="590"/>
        <v>-</v>
      </c>
      <c r="AI291" s="27" t="str">
        <f t="shared" ca="1" si="590"/>
        <v>-</v>
      </c>
      <c r="AJ291" s="27" t="str">
        <f t="shared" ca="1" si="591"/>
        <v>-</v>
      </c>
      <c r="AK291" s="27" t="str">
        <f t="shared" ca="1" si="591"/>
        <v>-</v>
      </c>
      <c r="AL291" s="27" t="str">
        <f t="shared" ca="1" si="591"/>
        <v>-</v>
      </c>
      <c r="AM291" s="27" t="str">
        <f t="shared" ca="1" si="591"/>
        <v>-</v>
      </c>
      <c r="AN291" s="27" t="str">
        <f t="shared" ca="1" si="591"/>
        <v>-</v>
      </c>
      <c r="AO291" s="27" t="str">
        <f t="shared" ca="1" si="591"/>
        <v>-</v>
      </c>
      <c r="AP291" s="50" t="str">
        <f t="shared" ca="1" si="576"/>
        <v>-</v>
      </c>
      <c r="AQ291" s="50" t="str">
        <f t="shared" ca="1" si="576"/>
        <v>-</v>
      </c>
      <c r="AR291" s="50" t="str">
        <f t="shared" ca="1" si="576"/>
        <v>-</v>
      </c>
      <c r="AS291" s="50" t="str">
        <f t="shared" ca="1" si="576"/>
        <v>-</v>
      </c>
      <c r="AT291" s="27" t="str">
        <f t="shared" ca="1" si="574"/>
        <v>-</v>
      </c>
      <c r="AU291" s="27" t="str">
        <f t="shared" ca="1" si="574"/>
        <v>-</v>
      </c>
      <c r="AV291" s="27" t="str">
        <f t="shared" ca="1" si="574"/>
        <v>-</v>
      </c>
      <c r="AW291" s="27" t="str">
        <f t="shared" ca="1" si="574"/>
        <v>-</v>
      </c>
      <c r="AX291" s="50">
        <f t="shared" ca="1" si="593"/>
        <v>3</v>
      </c>
      <c r="AY291" s="50">
        <f t="shared" ca="1" si="593"/>
        <v>3</v>
      </c>
      <c r="AZ291" s="50">
        <f t="shared" ca="1" si="593"/>
        <v>0</v>
      </c>
      <c r="BA291" s="50">
        <f t="shared" ca="1" si="593"/>
        <v>1</v>
      </c>
      <c r="BB291" s="50">
        <f t="shared" ca="1" si="593"/>
        <v>-1</v>
      </c>
      <c r="BC291" s="27" t="str">
        <f t="shared" ca="1" si="558"/>
        <v>-</v>
      </c>
      <c r="BD291" s="27" t="str">
        <f t="shared" ca="1" si="558"/>
        <v>-</v>
      </c>
      <c r="BE291" s="27" t="str">
        <f t="shared" ca="1" si="558"/>
        <v>-</v>
      </c>
      <c r="BF291" s="27" t="str">
        <f t="shared" ca="1" si="558"/>
        <v>-</v>
      </c>
      <c r="BG291" s="27" t="str">
        <f t="shared" ca="1" si="558"/>
        <v>-</v>
      </c>
      <c r="BH291" s="27">
        <f t="shared" ca="1" si="558"/>
        <v>0.1</v>
      </c>
      <c r="BI291" s="27">
        <f t="shared" ca="1" si="558"/>
        <v>0.5</v>
      </c>
      <c r="BJ291" s="27">
        <f t="shared" ca="1" si="558"/>
        <v>-0.4</v>
      </c>
      <c r="BK291" s="27">
        <f t="shared" ca="1" si="558"/>
        <v>1</v>
      </c>
      <c r="BL291" s="27" t="str">
        <f t="shared" ca="1" si="583"/>
        <v>-</v>
      </c>
      <c r="BM291" s="27" t="str">
        <f t="shared" ca="1" si="583"/>
        <v>-</v>
      </c>
      <c r="BN291" s="27">
        <f t="shared" ca="1" si="584"/>
        <v>12</v>
      </c>
      <c r="BO291" s="27">
        <f t="shared" ca="1" si="584"/>
        <v>12</v>
      </c>
      <c r="BP291" s="27">
        <f t="shared" ca="1" si="584"/>
        <v>144</v>
      </c>
      <c r="BQ291" s="27">
        <f t="shared" ca="1" si="584"/>
        <v>144</v>
      </c>
      <c r="BR291" s="27" t="str">
        <f t="shared" ca="1" si="584"/>
        <v>-</v>
      </c>
      <c r="BS291" s="27" t="str">
        <f t="shared" ca="1" si="584"/>
        <v>-</v>
      </c>
      <c r="BT291" s="27" t="str">
        <f t="shared" ca="1" si="584"/>
        <v>-</v>
      </c>
      <c r="BU291" s="27" t="str">
        <f t="shared" ca="1" si="584"/>
        <v>-</v>
      </c>
      <c r="BV291" s="27" t="str">
        <f t="shared" ca="1" si="584"/>
        <v>-</v>
      </c>
      <c r="BW291" s="27" t="str">
        <f t="shared" ca="1" si="584"/>
        <v>-</v>
      </c>
      <c r="BX291" s="27" t="str">
        <f t="shared" ca="1" si="584"/>
        <v>-</v>
      </c>
      <c r="BY291" s="27" t="str">
        <f t="shared" ca="1" si="584"/>
        <v>-</v>
      </c>
      <c r="BZ291" s="27" t="str">
        <f t="shared" ca="1" si="584"/>
        <v>-</v>
      </c>
      <c r="CA291" s="27">
        <f t="shared" ca="1" si="584"/>
        <v>5</v>
      </c>
      <c r="CB291" s="27" t="str">
        <f t="shared" ca="1" si="585"/>
        <v>-</v>
      </c>
      <c r="CC291" s="27" t="str">
        <f t="shared" ca="1" si="585"/>
        <v>-</v>
      </c>
      <c r="CD291" s="27" t="str">
        <f t="shared" ca="1" si="585"/>
        <v>-</v>
      </c>
      <c r="CE291" s="27" t="str">
        <f t="shared" ca="1" si="585"/>
        <v>-</v>
      </c>
      <c r="CF291" s="27" t="str">
        <f t="shared" ca="1" si="585"/>
        <v>-</v>
      </c>
      <c r="CG291" s="27" t="str">
        <f t="shared" ca="1" si="585"/>
        <v>-</v>
      </c>
      <c r="CH291" s="27">
        <f t="shared" ca="1" si="585"/>
        <v>0</v>
      </c>
      <c r="CI291" s="27" t="str">
        <f t="shared" ca="1" si="585"/>
        <v>-</v>
      </c>
      <c r="CJ291" s="27">
        <f t="shared" ca="1" si="585"/>
        <v>1</v>
      </c>
      <c r="CK291" s="27">
        <f t="shared" ca="1" si="585"/>
        <v>0</v>
      </c>
      <c r="CL291" s="27">
        <f t="shared" ca="1" si="586"/>
        <v>1</v>
      </c>
      <c r="CM291" s="27">
        <f t="shared" ca="1" si="586"/>
        <v>1</v>
      </c>
      <c r="CN291" s="27">
        <f t="shared" ca="1" si="586"/>
        <v>1</v>
      </c>
      <c r="CO291" s="27">
        <f t="shared" ca="1" si="586"/>
        <v>0</v>
      </c>
      <c r="CP291" s="27">
        <f t="shared" ca="1" si="586"/>
        <v>0</v>
      </c>
      <c r="CQ291" s="27">
        <f t="shared" ca="1" si="586"/>
        <v>0</v>
      </c>
      <c r="CR291" s="27">
        <f t="shared" ca="1" si="586"/>
        <v>-1.29</v>
      </c>
      <c r="CS291" s="27">
        <f t="shared" ca="1" si="586"/>
        <v>0.95</v>
      </c>
      <c r="CT291" s="27">
        <f t="shared" ca="1" si="586"/>
        <v>-1.67</v>
      </c>
      <c r="CU291" s="27">
        <f t="shared" ca="1" si="586"/>
        <v>0.05</v>
      </c>
      <c r="CV291" s="27">
        <f t="shared" ca="1" si="587"/>
        <v>0.22</v>
      </c>
      <c r="CW291" s="27">
        <f t="shared" ca="1" si="587"/>
        <v>-0.37</v>
      </c>
      <c r="CX291" s="27">
        <f t="shared" ca="1" si="587"/>
        <v>0</v>
      </c>
      <c r="CY291" s="27">
        <f t="shared" ca="1" si="587"/>
        <v>1</v>
      </c>
      <c r="CZ291" s="50">
        <f t="shared" ca="1" si="530"/>
        <v>0</v>
      </c>
      <c r="DA291" s="27">
        <f t="shared" ca="1" si="587"/>
        <v>0</v>
      </c>
      <c r="DB291" s="50">
        <f t="shared" ca="1" si="577"/>
        <v>0</v>
      </c>
      <c r="DC291" s="50">
        <f t="shared" ca="1" si="577"/>
        <v>0</v>
      </c>
      <c r="DD291" s="50">
        <f t="shared" ca="1" si="577"/>
        <v>0</v>
      </c>
      <c r="DE291" s="50">
        <f t="shared" ca="1" si="577"/>
        <v>0</v>
      </c>
      <c r="DF291" s="50">
        <f t="shared" ca="1" si="577"/>
        <v>0</v>
      </c>
      <c r="DG291" s="27" t="str">
        <f t="shared" ca="1" si="588"/>
        <v>-</v>
      </c>
      <c r="DH291" s="27" t="str">
        <f t="shared" ca="1" si="588"/>
        <v>-</v>
      </c>
      <c r="DI291" s="27" t="str">
        <f t="shared" ca="1" si="588"/>
        <v>-</v>
      </c>
      <c r="DJ291" s="27" t="str">
        <f t="shared" ca="1" si="588"/>
        <v>-</v>
      </c>
      <c r="DK291" s="27" t="str">
        <f t="shared" ca="1" si="588"/>
        <v>-</v>
      </c>
      <c r="DL291" s="27" t="str">
        <f t="shared" ca="1" si="588"/>
        <v>-</v>
      </c>
      <c r="DM291" s="27" t="b">
        <f t="shared" ca="1" si="588"/>
        <v>1</v>
      </c>
      <c r="DN291" s="27" t="b">
        <f t="shared" ca="1" si="588"/>
        <v>0</v>
      </c>
      <c r="DO291" s="27" t="b">
        <f t="shared" ca="1" si="588"/>
        <v>0</v>
      </c>
      <c r="DP291" s="27">
        <f t="shared" ca="1" si="568"/>
        <v>0</v>
      </c>
      <c r="DQ291" s="50" t="str">
        <f t="shared" ca="1" si="578"/>
        <v>-</v>
      </c>
      <c r="DR291" s="50" t="b">
        <f t="shared" ca="1" si="578"/>
        <v>1</v>
      </c>
      <c r="DS291" s="50" t="str">
        <f t="shared" ca="1" si="578"/>
        <v>-</v>
      </c>
      <c r="DT291" s="50" t="str">
        <f t="shared" ca="1" si="578"/>
        <v>-</v>
      </c>
      <c r="DU291" s="27" t="str">
        <f t="shared" ca="1" si="579"/>
        <v>-</v>
      </c>
      <c r="DV291" s="27" t="b">
        <f t="shared" ca="1" si="579"/>
        <v>1</v>
      </c>
      <c r="DW291" s="27" t="str">
        <f t="shared" ca="1" si="579"/>
        <v>-</v>
      </c>
      <c r="DX291" s="27">
        <f t="shared" ca="1" si="579"/>
        <v>0</v>
      </c>
      <c r="DY291" s="50">
        <f t="shared" ca="1" si="580"/>
        <v>1</v>
      </c>
      <c r="DZ291" s="50">
        <f t="shared" ca="1" si="580"/>
        <v>0.5</v>
      </c>
      <c r="EA291" s="27" t="str">
        <f t="shared" ca="1" si="581"/>
        <v>-</v>
      </c>
      <c r="EB291" s="27" t="str">
        <f t="shared" ca="1" si="581"/>
        <v>-</v>
      </c>
      <c r="EC291" s="27">
        <f t="shared" ca="1" si="581"/>
        <v>1</v>
      </c>
      <c r="ED291" s="27">
        <f t="shared" ca="1" si="581"/>
        <v>0</v>
      </c>
      <c r="EE291" s="27">
        <f t="shared" ca="1" si="581"/>
        <v>1</v>
      </c>
      <c r="EF291" s="27">
        <f t="shared" ca="1" si="581"/>
        <v>1</v>
      </c>
      <c r="EG291" s="27">
        <f t="shared" ca="1" si="581"/>
        <v>0</v>
      </c>
      <c r="EH291" s="27" t="str">
        <f t="shared" ca="1" si="581"/>
        <v>-</v>
      </c>
      <c r="EI291" s="27" t="str">
        <f t="shared" ca="1" si="581"/>
        <v>-</v>
      </c>
      <c r="EJ291" s="27" t="str">
        <f t="shared" ca="1" si="581"/>
        <v>-</v>
      </c>
      <c r="EK291" s="27" t="str">
        <f t="shared" ca="1" si="582"/>
        <v>-</v>
      </c>
      <c r="EL291" s="27">
        <f t="shared" ca="1" si="582"/>
        <v>1</v>
      </c>
      <c r="EM291" s="27">
        <f t="shared" ca="1" si="582"/>
        <v>1</v>
      </c>
      <c r="EN291" s="27">
        <f t="shared" ca="1" si="582"/>
        <v>1</v>
      </c>
      <c r="EO291" s="27">
        <f t="shared" ca="1" si="582"/>
        <v>0</v>
      </c>
      <c r="EP291" s="27" t="str">
        <f t="shared" ca="1" si="582"/>
        <v>-</v>
      </c>
      <c r="EQ291" s="27" t="str">
        <f t="shared" ca="1" si="582"/>
        <v>-</v>
      </c>
      <c r="ER291" s="27">
        <f t="shared" ca="1" si="582"/>
        <v>0</v>
      </c>
      <c r="ES291" s="27">
        <f t="shared" ca="1" si="582"/>
        <v>0</v>
      </c>
      <c r="ET291" s="34">
        <v>0</v>
      </c>
    </row>
    <row r="292" spans="1:150" outlineLevel="3">
      <c r="A292" s="31">
        <f t="shared" si="510"/>
        <v>287</v>
      </c>
      <c r="B292" s="37">
        <f t="shared" ca="1" si="539"/>
        <v>94</v>
      </c>
      <c r="C292" s="216">
        <f ca="1">4210+IF(AND(C$263&gt;=1,$CF292=TRUE),2,0)+IF(AND(C$263&gt;=2,$CA292&gt;2),4,0)+IF(AND(C$263=3,$DP292=2),1,0)</f>
        <v>4210</v>
      </c>
      <c r="D292" t="b">
        <f t="shared" ca="1" si="573"/>
        <v>0</v>
      </c>
      <c r="E292" t="b">
        <f t="shared" ca="1" si="573"/>
        <v>0</v>
      </c>
      <c r="F292" t="b">
        <f t="shared" ca="1" si="573"/>
        <v>0</v>
      </c>
      <c r="H292" s="47" t="str">
        <f ca="1">"Exp421 "&amp;IF($CA292&lt;3,"M-M","Mat")&amp;IF($CF292=TRUE,"&amp;BBT","")&amp;IF($DX292&lt;&gt;0,"-mate EL","")&amp;IF($DM292," Aut","")&amp;IF($DN292," Win","")&amp;IF($DO292," Spr","")&amp;" Scan "&amp;$DP292&amp;" (F"&amp;3+IFERROR(1*$AP292,0)&amp;3+IFERROR(1*$AS292,0)&amp;"N"&amp;$AX292&amp;$AY292&amp;")"</f>
        <v>Exp421 Mat Win Scan 3 (F33N33)</v>
      </c>
      <c r="I292" s="13" t="str">
        <f ca="1">IF(MATCH(H292,H$5:H292,0)=(COUNTA(H$5:H292)),"-","Dup")</f>
        <v>-</v>
      </c>
      <c r="J292" s="27" t="str">
        <f t="shared" ca="1" si="512"/>
        <v>-</v>
      </c>
      <c r="K292" s="27" t="str">
        <f t="shared" ca="1" si="512"/>
        <v>-</v>
      </c>
      <c r="L292" s="50" t="b">
        <f t="shared" ca="1" si="575"/>
        <v>1</v>
      </c>
      <c r="M292" s="50" t="b">
        <f t="shared" ca="1" si="575"/>
        <v>0</v>
      </c>
      <c r="N292" s="50" t="b">
        <f t="shared" ca="1" si="575"/>
        <v>0</v>
      </c>
      <c r="O292" s="50" t="b">
        <f t="shared" ca="1" si="575"/>
        <v>0</v>
      </c>
      <c r="P292" s="50" t="b">
        <f t="shared" ca="1" si="575"/>
        <v>0</v>
      </c>
      <c r="Q292" s="50">
        <f t="shared" ca="1" si="575"/>
        <v>0</v>
      </c>
      <c r="R292" s="50">
        <f t="shared" ca="1" si="575"/>
        <v>0</v>
      </c>
      <c r="S292" s="27" t="str">
        <f t="shared" ca="1" si="589"/>
        <v>-</v>
      </c>
      <c r="T292" s="27" t="str">
        <f t="shared" ca="1" si="589"/>
        <v>-</v>
      </c>
      <c r="U292" s="27">
        <f t="shared" ca="1" si="590"/>
        <v>1</v>
      </c>
      <c r="V292" s="27">
        <f t="shared" ca="1" si="589"/>
        <v>1</v>
      </c>
      <c r="W292" s="27">
        <f t="shared" ca="1" si="590"/>
        <v>1</v>
      </c>
      <c r="X292" s="27">
        <f t="shared" ca="1" si="590"/>
        <v>1</v>
      </c>
      <c r="Y292" s="27" t="str">
        <f t="shared" ca="1" si="590"/>
        <v>-</v>
      </c>
      <c r="Z292" s="27">
        <f t="shared" ca="1" si="590"/>
        <v>1</v>
      </c>
      <c r="AA292" s="27" t="str">
        <f t="shared" ca="1" si="590"/>
        <v>-</v>
      </c>
      <c r="AB292" s="27" t="str">
        <f t="shared" ca="1" si="590"/>
        <v>-</v>
      </c>
      <c r="AC292" s="27">
        <f t="shared" ca="1" si="590"/>
        <v>1</v>
      </c>
      <c r="AD292" s="27">
        <f t="shared" ca="1" si="590"/>
        <v>1</v>
      </c>
      <c r="AE292" s="27" t="str">
        <f t="shared" ca="1" si="590"/>
        <v>-</v>
      </c>
      <c r="AF292" s="27" t="str">
        <f t="shared" ca="1" si="590"/>
        <v>-</v>
      </c>
      <c r="AG292" s="27" t="str">
        <f t="shared" ca="1" si="590"/>
        <v>-</v>
      </c>
      <c r="AH292" s="27" t="str">
        <f t="shared" ca="1" si="590"/>
        <v>-</v>
      </c>
      <c r="AI292" s="27" t="str">
        <f t="shared" ca="1" si="590"/>
        <v>-</v>
      </c>
      <c r="AJ292" s="27" t="str">
        <f t="shared" ca="1" si="591"/>
        <v>-</v>
      </c>
      <c r="AK292" s="27" t="str">
        <f t="shared" ca="1" si="591"/>
        <v>-</v>
      </c>
      <c r="AL292" s="27" t="str">
        <f t="shared" ca="1" si="591"/>
        <v>-</v>
      </c>
      <c r="AM292" s="27" t="str">
        <f t="shared" ca="1" si="591"/>
        <v>-</v>
      </c>
      <c r="AN292" s="27" t="str">
        <f t="shared" ca="1" si="591"/>
        <v>-</v>
      </c>
      <c r="AO292" s="27" t="str">
        <f t="shared" ca="1" si="591"/>
        <v>-</v>
      </c>
      <c r="AP292" s="50" t="str">
        <f t="shared" ca="1" si="576"/>
        <v>-</v>
      </c>
      <c r="AQ292" s="50" t="str">
        <f t="shared" ca="1" si="576"/>
        <v>-</v>
      </c>
      <c r="AR292" s="50" t="str">
        <f t="shared" ca="1" si="576"/>
        <v>-</v>
      </c>
      <c r="AS292" s="50" t="str">
        <f t="shared" ca="1" si="576"/>
        <v>-</v>
      </c>
      <c r="AT292" s="27" t="str">
        <f t="shared" ca="1" si="574"/>
        <v>-</v>
      </c>
      <c r="AU292" s="27" t="str">
        <f t="shared" ca="1" si="574"/>
        <v>-</v>
      </c>
      <c r="AV292" s="27" t="str">
        <f t="shared" ca="1" si="574"/>
        <v>-</v>
      </c>
      <c r="AW292" s="27" t="str">
        <f t="shared" ca="1" si="574"/>
        <v>-</v>
      </c>
      <c r="AX292" s="50">
        <f t="shared" ca="1" si="593"/>
        <v>3</v>
      </c>
      <c r="AY292" s="50">
        <f t="shared" ca="1" si="593"/>
        <v>3</v>
      </c>
      <c r="AZ292" s="50">
        <f t="shared" ca="1" si="593"/>
        <v>0</v>
      </c>
      <c r="BA292" s="50">
        <f t="shared" ca="1" si="593"/>
        <v>1</v>
      </c>
      <c r="BB292" s="50">
        <f t="shared" ca="1" si="593"/>
        <v>-1</v>
      </c>
      <c r="BC292" s="27" t="str">
        <f t="shared" ca="1" si="558"/>
        <v>-</v>
      </c>
      <c r="BD292" s="27" t="str">
        <f t="shared" ca="1" si="558"/>
        <v>-</v>
      </c>
      <c r="BE292" s="27" t="str">
        <f t="shared" ca="1" si="558"/>
        <v>-</v>
      </c>
      <c r="BF292" s="27" t="str">
        <f t="shared" ca="1" si="558"/>
        <v>-</v>
      </c>
      <c r="BG292" s="27" t="str">
        <f t="shared" ca="1" si="558"/>
        <v>-</v>
      </c>
      <c r="BH292" s="27">
        <f t="shared" ca="1" si="558"/>
        <v>0.3</v>
      </c>
      <c r="BI292" s="27">
        <f t="shared" ca="1" si="558"/>
        <v>0.7</v>
      </c>
      <c r="BJ292" s="27">
        <f t="shared" ca="1" si="558"/>
        <v>-0.4</v>
      </c>
      <c r="BK292" s="27">
        <f t="shared" ca="1" si="558"/>
        <v>1.5</v>
      </c>
      <c r="BL292" s="27" t="str">
        <f t="shared" ca="1" si="583"/>
        <v>-</v>
      </c>
      <c r="BM292" s="27" t="str">
        <f t="shared" ca="1" si="583"/>
        <v>-</v>
      </c>
      <c r="BN292" s="27">
        <f t="shared" ca="1" si="584"/>
        <v>12</v>
      </c>
      <c r="BO292" s="27">
        <f t="shared" ca="1" si="584"/>
        <v>12</v>
      </c>
      <c r="BP292" s="27">
        <f t="shared" ca="1" si="584"/>
        <v>144</v>
      </c>
      <c r="BQ292" s="27">
        <f t="shared" ca="1" si="584"/>
        <v>144</v>
      </c>
      <c r="BR292" s="27" t="str">
        <f t="shared" ca="1" si="584"/>
        <v>-</v>
      </c>
      <c r="BS292" s="27" t="str">
        <f t="shared" ca="1" si="584"/>
        <v>-</v>
      </c>
      <c r="BT292" s="27" t="str">
        <f t="shared" ca="1" si="584"/>
        <v>-</v>
      </c>
      <c r="BU292" s="27" t="str">
        <f t="shared" ca="1" si="584"/>
        <v>-</v>
      </c>
      <c r="BV292" s="27" t="str">
        <f t="shared" ca="1" si="584"/>
        <v>-</v>
      </c>
      <c r="BW292" s="27" t="str">
        <f t="shared" ca="1" si="584"/>
        <v>-</v>
      </c>
      <c r="BX292" s="27" t="str">
        <f t="shared" ca="1" si="584"/>
        <v>-</v>
      </c>
      <c r="BY292" s="27" t="str">
        <f t="shared" ca="1" si="584"/>
        <v>-</v>
      </c>
      <c r="BZ292" s="27" t="str">
        <f t="shared" ca="1" si="584"/>
        <v>-</v>
      </c>
      <c r="CA292" s="27">
        <f t="shared" ca="1" si="584"/>
        <v>5</v>
      </c>
      <c r="CB292" s="27" t="str">
        <f t="shared" ca="1" si="585"/>
        <v>-</v>
      </c>
      <c r="CC292" s="27" t="str">
        <f t="shared" ca="1" si="585"/>
        <v>-</v>
      </c>
      <c r="CD292" s="27" t="str">
        <f t="shared" ca="1" si="585"/>
        <v>-</v>
      </c>
      <c r="CE292" s="27" t="str">
        <f t="shared" ca="1" si="585"/>
        <v>-</v>
      </c>
      <c r="CF292" s="27" t="str">
        <f t="shared" ca="1" si="585"/>
        <v>-</v>
      </c>
      <c r="CG292" s="27" t="str">
        <f t="shared" ca="1" si="585"/>
        <v>-</v>
      </c>
      <c r="CH292" s="27">
        <f t="shared" ca="1" si="585"/>
        <v>0</v>
      </c>
      <c r="CI292" s="27" t="str">
        <f t="shared" ca="1" si="585"/>
        <v>-</v>
      </c>
      <c r="CJ292" s="27">
        <f t="shared" ca="1" si="585"/>
        <v>1</v>
      </c>
      <c r="CK292" s="27">
        <f t="shared" ca="1" si="585"/>
        <v>0</v>
      </c>
      <c r="CL292" s="27">
        <f t="shared" ca="1" si="586"/>
        <v>1</v>
      </c>
      <c r="CM292" s="27">
        <f t="shared" ca="1" si="586"/>
        <v>1</v>
      </c>
      <c r="CN292" s="27">
        <f t="shared" ca="1" si="586"/>
        <v>1</v>
      </c>
      <c r="CO292" s="27">
        <f t="shared" ca="1" si="586"/>
        <v>0</v>
      </c>
      <c r="CP292" s="27">
        <f t="shared" ca="1" si="586"/>
        <v>0</v>
      </c>
      <c r="CQ292" s="27">
        <f t="shared" ca="1" si="586"/>
        <v>0</v>
      </c>
      <c r="CR292" s="27">
        <f t="shared" ca="1" si="586"/>
        <v>-1.29</v>
      </c>
      <c r="CS292" s="27">
        <f t="shared" ca="1" si="586"/>
        <v>0.95</v>
      </c>
      <c r="CT292" s="27">
        <f t="shared" ca="1" si="586"/>
        <v>-1.67</v>
      </c>
      <c r="CU292" s="27">
        <f t="shared" ca="1" si="586"/>
        <v>0.05</v>
      </c>
      <c r="CV292" s="27">
        <f t="shared" ca="1" si="587"/>
        <v>0.22</v>
      </c>
      <c r="CW292" s="27">
        <f t="shared" ca="1" si="587"/>
        <v>-0.37</v>
      </c>
      <c r="CX292" s="27">
        <f t="shared" ca="1" si="587"/>
        <v>0</v>
      </c>
      <c r="CY292" s="27">
        <f t="shared" ca="1" si="587"/>
        <v>1</v>
      </c>
      <c r="CZ292" s="50">
        <f t="shared" ca="1" si="530"/>
        <v>0</v>
      </c>
      <c r="DA292" s="27">
        <f t="shared" ca="1" si="587"/>
        <v>0</v>
      </c>
      <c r="DB292" s="50">
        <f t="shared" ca="1" si="577"/>
        <v>0</v>
      </c>
      <c r="DC292" s="50">
        <f t="shared" ca="1" si="577"/>
        <v>0</v>
      </c>
      <c r="DD292" s="50">
        <f t="shared" ca="1" si="577"/>
        <v>0</v>
      </c>
      <c r="DE292" s="50">
        <f t="shared" ca="1" si="577"/>
        <v>0</v>
      </c>
      <c r="DF292" s="50">
        <f t="shared" ca="1" si="577"/>
        <v>0</v>
      </c>
      <c r="DG292" s="27" t="str">
        <f t="shared" ca="1" si="588"/>
        <v>-</v>
      </c>
      <c r="DH292" s="27" t="str">
        <f t="shared" ca="1" si="588"/>
        <v>-</v>
      </c>
      <c r="DI292" s="27" t="str">
        <f t="shared" ca="1" si="588"/>
        <v>-</v>
      </c>
      <c r="DJ292" s="27" t="str">
        <f t="shared" ca="1" si="588"/>
        <v>-</v>
      </c>
      <c r="DK292" s="27" t="str">
        <f t="shared" ca="1" si="588"/>
        <v>-</v>
      </c>
      <c r="DL292" s="27" t="str">
        <f t="shared" ca="1" si="588"/>
        <v>-</v>
      </c>
      <c r="DM292" s="27" t="b">
        <f t="shared" ca="1" si="588"/>
        <v>0</v>
      </c>
      <c r="DN292" s="27" t="b">
        <f t="shared" ca="1" si="588"/>
        <v>1</v>
      </c>
      <c r="DO292" s="27" t="b">
        <f t="shared" ca="1" si="588"/>
        <v>0</v>
      </c>
      <c r="DP292" s="27">
        <f t="shared" ca="1" si="588"/>
        <v>3</v>
      </c>
      <c r="DQ292" s="50" t="str">
        <f t="shared" ca="1" si="578"/>
        <v>-</v>
      </c>
      <c r="DR292" s="50" t="b">
        <f t="shared" ca="1" si="578"/>
        <v>1</v>
      </c>
      <c r="DS292" s="50" t="str">
        <f t="shared" ca="1" si="578"/>
        <v>-</v>
      </c>
      <c r="DT292" s="50" t="str">
        <f t="shared" ca="1" si="578"/>
        <v>-</v>
      </c>
      <c r="DU292" s="27" t="str">
        <f t="shared" ca="1" si="579"/>
        <v>-</v>
      </c>
      <c r="DV292" s="27" t="b">
        <f t="shared" ca="1" si="579"/>
        <v>1</v>
      </c>
      <c r="DW292" s="27" t="str">
        <f t="shared" ca="1" si="579"/>
        <v>-</v>
      </c>
      <c r="DX292" s="27">
        <f t="shared" ca="1" si="579"/>
        <v>0</v>
      </c>
      <c r="DY292" s="50">
        <f t="shared" ca="1" si="580"/>
        <v>1</v>
      </c>
      <c r="DZ292" s="50">
        <f t="shared" ca="1" si="580"/>
        <v>0.5</v>
      </c>
      <c r="EA292" s="27" t="str">
        <f t="shared" ca="1" si="581"/>
        <v>-</v>
      </c>
      <c r="EB292" s="27" t="str">
        <f t="shared" ca="1" si="581"/>
        <v>-</v>
      </c>
      <c r="EC292" s="27">
        <f t="shared" ca="1" si="581"/>
        <v>1</v>
      </c>
      <c r="ED292" s="27">
        <f t="shared" ca="1" si="581"/>
        <v>0</v>
      </c>
      <c r="EE292" s="27">
        <f t="shared" ca="1" si="581"/>
        <v>1</v>
      </c>
      <c r="EF292" s="27">
        <f t="shared" ca="1" si="581"/>
        <v>1</v>
      </c>
      <c r="EG292" s="27">
        <f t="shared" ca="1" si="581"/>
        <v>0</v>
      </c>
      <c r="EH292" s="27" t="str">
        <f t="shared" ca="1" si="581"/>
        <v>-</v>
      </c>
      <c r="EI292" s="27" t="str">
        <f t="shared" ca="1" si="581"/>
        <v>-</v>
      </c>
      <c r="EJ292" s="27" t="str">
        <f t="shared" ca="1" si="581"/>
        <v>-</v>
      </c>
      <c r="EK292" s="27" t="str">
        <f t="shared" ca="1" si="582"/>
        <v>-</v>
      </c>
      <c r="EL292" s="27">
        <f t="shared" ca="1" si="582"/>
        <v>1</v>
      </c>
      <c r="EM292" s="27">
        <f t="shared" ca="1" si="582"/>
        <v>1</v>
      </c>
      <c r="EN292" s="27">
        <f t="shared" ca="1" si="582"/>
        <v>1</v>
      </c>
      <c r="EO292" s="27">
        <f t="shared" ca="1" si="582"/>
        <v>0</v>
      </c>
      <c r="EP292" s="27" t="str">
        <f t="shared" ca="1" si="582"/>
        <v>-</v>
      </c>
      <c r="EQ292" s="27" t="str">
        <f t="shared" ca="1" si="582"/>
        <v>-</v>
      </c>
      <c r="ER292" s="27">
        <f t="shared" ca="1" si="582"/>
        <v>0</v>
      </c>
      <c r="ES292" s="27">
        <f t="shared" ca="1" si="582"/>
        <v>0</v>
      </c>
      <c r="ET292" s="34">
        <v>0</v>
      </c>
    </row>
    <row r="293" spans="1:150" outlineLevel="3">
      <c r="A293" s="31">
        <f t="shared" si="510"/>
        <v>288</v>
      </c>
      <c r="B293" s="37">
        <f t="shared" ca="1" si="539"/>
        <v>95</v>
      </c>
      <c r="C293" s="216">
        <f ca="1">4210+IF(AND(C$263&gt;=1,$CF293=TRUE),2,0)+IF(AND(C$263&gt;=2,$CA293&gt;2),4,0)+IF(AND(C$263=3,$DP293=2),1,0)</f>
        <v>4210</v>
      </c>
      <c r="D293" t="b">
        <f t="shared" ca="1" si="573"/>
        <v>0</v>
      </c>
      <c r="E293" t="b">
        <f t="shared" ca="1" si="573"/>
        <v>0</v>
      </c>
      <c r="F293" t="b">
        <f t="shared" ca="1" si="573"/>
        <v>0</v>
      </c>
      <c r="H293" s="47" t="str">
        <f ca="1">"Exp421 "&amp;IF($CA293&lt;3,"M-M","Mat")&amp;IF($CF293=TRUE,"&amp;BBT","")&amp;IF($DX293&lt;&gt;0,"-mate EL","")&amp;IF($DM293," Aut","")&amp;IF($DN293," Win","")&amp;IF($DO293," Spr","")&amp;" Scan "&amp;$DP293&amp;" (F"&amp;3+IFERROR(1*$AP293,0)&amp;3+IFERROR(1*$AS293,0)&amp;"N"&amp;$AX293&amp;$AY293&amp;")"</f>
        <v>Exp421 Mat Win Scan 2 (F33N33)</v>
      </c>
      <c r="I293" s="13" t="str">
        <f ca="1">IF(MATCH(H293,H$5:H293,0)=(COUNTA(H$5:H293)),"-","Dup")</f>
        <v>-</v>
      </c>
      <c r="J293" s="27" t="str">
        <f t="shared" ca="1" si="512"/>
        <v>-</v>
      </c>
      <c r="K293" s="27" t="str">
        <f t="shared" ca="1" si="512"/>
        <v>-</v>
      </c>
      <c r="L293" s="50" t="b">
        <f t="shared" ca="1" si="575"/>
        <v>1</v>
      </c>
      <c r="M293" s="50" t="b">
        <f t="shared" ca="1" si="575"/>
        <v>0</v>
      </c>
      <c r="N293" s="50" t="b">
        <f t="shared" ca="1" si="575"/>
        <v>0</v>
      </c>
      <c r="O293" s="50" t="b">
        <f t="shared" ca="1" si="575"/>
        <v>0</v>
      </c>
      <c r="P293" s="50" t="b">
        <f t="shared" ca="1" si="575"/>
        <v>0</v>
      </c>
      <c r="Q293" s="50">
        <f t="shared" ca="1" si="575"/>
        <v>0</v>
      </c>
      <c r="R293" s="50">
        <f t="shared" ca="1" si="575"/>
        <v>0</v>
      </c>
      <c r="S293" s="27" t="str">
        <f t="shared" ca="1" si="589"/>
        <v>-</v>
      </c>
      <c r="T293" s="27" t="str">
        <f t="shared" ca="1" si="589"/>
        <v>-</v>
      </c>
      <c r="U293" s="27">
        <f t="shared" ca="1" si="590"/>
        <v>1</v>
      </c>
      <c r="V293" s="27">
        <f t="shared" ca="1" si="589"/>
        <v>1</v>
      </c>
      <c r="W293" s="27">
        <f t="shared" ca="1" si="590"/>
        <v>1</v>
      </c>
      <c r="X293" s="27">
        <f t="shared" ca="1" si="590"/>
        <v>1</v>
      </c>
      <c r="Y293" s="27" t="str">
        <f t="shared" ca="1" si="590"/>
        <v>-</v>
      </c>
      <c r="Z293" s="27">
        <f t="shared" ca="1" si="590"/>
        <v>1</v>
      </c>
      <c r="AA293" s="27" t="str">
        <f t="shared" ca="1" si="590"/>
        <v>-</v>
      </c>
      <c r="AB293" s="27" t="str">
        <f t="shared" ca="1" si="590"/>
        <v>-</v>
      </c>
      <c r="AC293" s="27">
        <f t="shared" ca="1" si="590"/>
        <v>1</v>
      </c>
      <c r="AD293" s="27">
        <f t="shared" ca="1" si="590"/>
        <v>1</v>
      </c>
      <c r="AE293" s="27" t="str">
        <f t="shared" ca="1" si="590"/>
        <v>-</v>
      </c>
      <c r="AF293" s="27" t="str">
        <f t="shared" ca="1" si="590"/>
        <v>-</v>
      </c>
      <c r="AG293" s="27" t="str">
        <f t="shared" ca="1" si="590"/>
        <v>-</v>
      </c>
      <c r="AH293" s="27" t="str">
        <f t="shared" ca="1" si="590"/>
        <v>-</v>
      </c>
      <c r="AI293" s="27" t="str">
        <f t="shared" ca="1" si="590"/>
        <v>-</v>
      </c>
      <c r="AJ293" s="27" t="str">
        <f t="shared" ca="1" si="591"/>
        <v>-</v>
      </c>
      <c r="AK293" s="27" t="str">
        <f t="shared" ca="1" si="591"/>
        <v>-</v>
      </c>
      <c r="AL293" s="27" t="str">
        <f t="shared" ca="1" si="591"/>
        <v>-</v>
      </c>
      <c r="AM293" s="27" t="str">
        <f t="shared" ca="1" si="591"/>
        <v>-</v>
      </c>
      <c r="AN293" s="27" t="str">
        <f t="shared" ca="1" si="591"/>
        <v>-</v>
      </c>
      <c r="AO293" s="27" t="str">
        <f t="shared" ca="1" si="591"/>
        <v>-</v>
      </c>
      <c r="AP293" s="50" t="str">
        <f t="shared" ca="1" si="576"/>
        <v>-</v>
      </c>
      <c r="AQ293" s="50" t="str">
        <f t="shared" ca="1" si="576"/>
        <v>-</v>
      </c>
      <c r="AR293" s="50" t="str">
        <f t="shared" ca="1" si="576"/>
        <v>-</v>
      </c>
      <c r="AS293" s="50" t="str">
        <f t="shared" ca="1" si="576"/>
        <v>-</v>
      </c>
      <c r="AT293" s="27" t="str">
        <f t="shared" ca="1" si="574"/>
        <v>-</v>
      </c>
      <c r="AU293" s="27" t="str">
        <f t="shared" ca="1" si="574"/>
        <v>-</v>
      </c>
      <c r="AV293" s="27" t="str">
        <f t="shared" ca="1" si="574"/>
        <v>-</v>
      </c>
      <c r="AW293" s="27" t="str">
        <f t="shared" ca="1" si="574"/>
        <v>-</v>
      </c>
      <c r="AX293" s="50">
        <f t="shared" ca="1" si="593"/>
        <v>3</v>
      </c>
      <c r="AY293" s="50">
        <f t="shared" ca="1" si="593"/>
        <v>3</v>
      </c>
      <c r="AZ293" s="50">
        <f t="shared" ca="1" si="593"/>
        <v>0</v>
      </c>
      <c r="BA293" s="50">
        <f t="shared" ca="1" si="593"/>
        <v>1</v>
      </c>
      <c r="BB293" s="50">
        <f t="shared" ca="1" si="593"/>
        <v>-1</v>
      </c>
      <c r="BC293" s="27" t="str">
        <f t="shared" ca="1" si="558"/>
        <v>-</v>
      </c>
      <c r="BD293" s="27" t="str">
        <f t="shared" ca="1" si="558"/>
        <v>-</v>
      </c>
      <c r="BE293" s="27" t="str">
        <f t="shared" ca="1" si="558"/>
        <v>-</v>
      </c>
      <c r="BF293" s="27" t="str">
        <f t="shared" ca="1" si="558"/>
        <v>-</v>
      </c>
      <c r="BG293" s="27" t="str">
        <f t="shared" ca="1" si="558"/>
        <v>-</v>
      </c>
      <c r="BH293" s="27">
        <f t="shared" ca="1" si="558"/>
        <v>0.3</v>
      </c>
      <c r="BI293" s="27">
        <f t="shared" ca="1" si="558"/>
        <v>0.7</v>
      </c>
      <c r="BJ293" s="27">
        <f t="shared" ca="1" si="558"/>
        <v>-0.4</v>
      </c>
      <c r="BK293" s="27">
        <f t="shared" ca="1" si="558"/>
        <v>1.5</v>
      </c>
      <c r="BL293" s="27" t="str">
        <f t="shared" ca="1" si="583"/>
        <v>-</v>
      </c>
      <c r="BM293" s="27" t="str">
        <f t="shared" ca="1" si="583"/>
        <v>-</v>
      </c>
      <c r="BN293" s="27">
        <f t="shared" ca="1" si="584"/>
        <v>12</v>
      </c>
      <c r="BO293" s="27">
        <f t="shared" ca="1" si="584"/>
        <v>12</v>
      </c>
      <c r="BP293" s="27">
        <f t="shared" ca="1" si="584"/>
        <v>144</v>
      </c>
      <c r="BQ293" s="27">
        <f t="shared" ca="1" si="584"/>
        <v>144</v>
      </c>
      <c r="BR293" s="27" t="str">
        <f t="shared" ca="1" si="584"/>
        <v>-</v>
      </c>
      <c r="BS293" s="27" t="str">
        <f t="shared" ca="1" si="584"/>
        <v>-</v>
      </c>
      <c r="BT293" s="27" t="str">
        <f t="shared" ca="1" si="584"/>
        <v>-</v>
      </c>
      <c r="BU293" s="27" t="str">
        <f t="shared" ca="1" si="584"/>
        <v>-</v>
      </c>
      <c r="BV293" s="27" t="str">
        <f t="shared" ca="1" si="584"/>
        <v>-</v>
      </c>
      <c r="BW293" s="27" t="str">
        <f t="shared" ca="1" si="584"/>
        <v>-</v>
      </c>
      <c r="BX293" s="27" t="str">
        <f t="shared" ca="1" si="584"/>
        <v>-</v>
      </c>
      <c r="BY293" s="27" t="str">
        <f t="shared" ca="1" si="584"/>
        <v>-</v>
      </c>
      <c r="BZ293" s="27" t="str">
        <f t="shared" ca="1" si="584"/>
        <v>-</v>
      </c>
      <c r="CA293" s="27">
        <f t="shared" ca="1" si="584"/>
        <v>5</v>
      </c>
      <c r="CB293" s="27" t="str">
        <f t="shared" ca="1" si="585"/>
        <v>-</v>
      </c>
      <c r="CC293" s="27" t="str">
        <f t="shared" ca="1" si="585"/>
        <v>-</v>
      </c>
      <c r="CD293" s="27" t="str">
        <f t="shared" ca="1" si="585"/>
        <v>-</v>
      </c>
      <c r="CE293" s="27" t="str">
        <f t="shared" ca="1" si="585"/>
        <v>-</v>
      </c>
      <c r="CF293" s="27" t="str">
        <f t="shared" ca="1" si="585"/>
        <v>-</v>
      </c>
      <c r="CG293" s="27" t="str">
        <f t="shared" ca="1" si="585"/>
        <v>-</v>
      </c>
      <c r="CH293" s="27">
        <f t="shared" ca="1" si="585"/>
        <v>0</v>
      </c>
      <c r="CI293" s="27" t="str">
        <f t="shared" ca="1" si="585"/>
        <v>-</v>
      </c>
      <c r="CJ293" s="27">
        <f t="shared" ca="1" si="585"/>
        <v>1</v>
      </c>
      <c r="CK293" s="27">
        <f t="shared" ca="1" si="585"/>
        <v>0</v>
      </c>
      <c r="CL293" s="27">
        <f t="shared" ca="1" si="586"/>
        <v>1</v>
      </c>
      <c r="CM293" s="27">
        <f t="shared" ca="1" si="586"/>
        <v>1</v>
      </c>
      <c r="CN293" s="27">
        <f t="shared" ca="1" si="586"/>
        <v>1</v>
      </c>
      <c r="CO293" s="27">
        <f t="shared" ca="1" si="586"/>
        <v>0</v>
      </c>
      <c r="CP293" s="27">
        <f t="shared" ca="1" si="586"/>
        <v>0</v>
      </c>
      <c r="CQ293" s="27">
        <f t="shared" ca="1" si="586"/>
        <v>0</v>
      </c>
      <c r="CR293" s="27">
        <f t="shared" ca="1" si="586"/>
        <v>-1.29</v>
      </c>
      <c r="CS293" s="27">
        <f t="shared" ca="1" si="586"/>
        <v>0.95</v>
      </c>
      <c r="CT293" s="27">
        <f t="shared" ca="1" si="586"/>
        <v>-1.67</v>
      </c>
      <c r="CU293" s="27">
        <f t="shared" ca="1" si="586"/>
        <v>0.05</v>
      </c>
      <c r="CV293" s="27">
        <f t="shared" ca="1" si="587"/>
        <v>0.22</v>
      </c>
      <c r="CW293" s="27">
        <f t="shared" ca="1" si="587"/>
        <v>-0.37</v>
      </c>
      <c r="CX293" s="27">
        <f t="shared" ca="1" si="587"/>
        <v>0</v>
      </c>
      <c r="CY293" s="27">
        <f t="shared" ca="1" si="587"/>
        <v>1</v>
      </c>
      <c r="CZ293" s="50">
        <f t="shared" ca="1" si="530"/>
        <v>0</v>
      </c>
      <c r="DA293" s="27">
        <f t="shared" ca="1" si="587"/>
        <v>0</v>
      </c>
      <c r="DB293" s="50">
        <f t="shared" ca="1" si="577"/>
        <v>0</v>
      </c>
      <c r="DC293" s="50">
        <f t="shared" ca="1" si="577"/>
        <v>0</v>
      </c>
      <c r="DD293" s="50">
        <f t="shared" ca="1" si="577"/>
        <v>0</v>
      </c>
      <c r="DE293" s="50">
        <f t="shared" ca="1" si="577"/>
        <v>0</v>
      </c>
      <c r="DF293" s="50">
        <f t="shared" ca="1" si="577"/>
        <v>0</v>
      </c>
      <c r="DG293" s="27" t="str">
        <f t="shared" ca="1" si="588"/>
        <v>-</v>
      </c>
      <c r="DH293" s="27" t="str">
        <f t="shared" ca="1" si="588"/>
        <v>-</v>
      </c>
      <c r="DI293" s="27" t="str">
        <f t="shared" ca="1" si="588"/>
        <v>-</v>
      </c>
      <c r="DJ293" s="27" t="str">
        <f t="shared" ca="1" si="588"/>
        <v>-</v>
      </c>
      <c r="DK293" s="27" t="str">
        <f t="shared" ca="1" si="588"/>
        <v>-</v>
      </c>
      <c r="DL293" s="27" t="str">
        <f t="shared" ca="1" si="588"/>
        <v>-</v>
      </c>
      <c r="DM293" s="27" t="b">
        <f t="shared" ca="1" si="588"/>
        <v>0</v>
      </c>
      <c r="DN293" s="27" t="b">
        <f t="shared" ca="1" si="588"/>
        <v>1</v>
      </c>
      <c r="DO293" s="27" t="b">
        <f t="shared" ca="1" si="588"/>
        <v>0</v>
      </c>
      <c r="DP293" s="27">
        <f t="shared" ca="1" si="588"/>
        <v>2</v>
      </c>
      <c r="DQ293" s="50" t="str">
        <f t="shared" ca="1" si="578"/>
        <v>-</v>
      </c>
      <c r="DR293" s="50" t="b">
        <f t="shared" ca="1" si="578"/>
        <v>1</v>
      </c>
      <c r="DS293" s="50" t="str">
        <f t="shared" ca="1" si="578"/>
        <v>-</v>
      </c>
      <c r="DT293" s="50" t="str">
        <f t="shared" ca="1" si="578"/>
        <v>-</v>
      </c>
      <c r="DU293" s="27" t="str">
        <f t="shared" ca="1" si="579"/>
        <v>-</v>
      </c>
      <c r="DV293" s="27" t="b">
        <f t="shared" ca="1" si="579"/>
        <v>1</v>
      </c>
      <c r="DW293" s="27" t="str">
        <f t="shared" ca="1" si="579"/>
        <v>-</v>
      </c>
      <c r="DX293" s="27">
        <f t="shared" ca="1" si="579"/>
        <v>0</v>
      </c>
      <c r="DY293" s="50">
        <f t="shared" ca="1" si="580"/>
        <v>1</v>
      </c>
      <c r="DZ293" s="50">
        <f t="shared" ca="1" si="580"/>
        <v>0.5</v>
      </c>
      <c r="EA293" s="27" t="str">
        <f t="shared" ca="1" si="581"/>
        <v>-</v>
      </c>
      <c r="EB293" s="27" t="str">
        <f t="shared" ca="1" si="581"/>
        <v>-</v>
      </c>
      <c r="EC293" s="27">
        <f t="shared" ca="1" si="581"/>
        <v>1</v>
      </c>
      <c r="ED293" s="27">
        <f t="shared" ca="1" si="581"/>
        <v>0</v>
      </c>
      <c r="EE293" s="27">
        <f t="shared" ca="1" si="581"/>
        <v>1</v>
      </c>
      <c r="EF293" s="27">
        <f t="shared" ca="1" si="581"/>
        <v>1</v>
      </c>
      <c r="EG293" s="27">
        <f t="shared" ca="1" si="581"/>
        <v>0</v>
      </c>
      <c r="EH293" s="27" t="str">
        <f t="shared" ca="1" si="581"/>
        <v>-</v>
      </c>
      <c r="EI293" s="27" t="str">
        <f t="shared" ca="1" si="581"/>
        <v>-</v>
      </c>
      <c r="EJ293" s="27" t="str">
        <f t="shared" ca="1" si="581"/>
        <v>-</v>
      </c>
      <c r="EK293" s="27" t="str">
        <f t="shared" ca="1" si="582"/>
        <v>-</v>
      </c>
      <c r="EL293" s="27">
        <f t="shared" ca="1" si="582"/>
        <v>1</v>
      </c>
      <c r="EM293" s="27">
        <f t="shared" ca="1" si="582"/>
        <v>1</v>
      </c>
      <c r="EN293" s="27">
        <f t="shared" ca="1" si="582"/>
        <v>1</v>
      </c>
      <c r="EO293" s="27">
        <f t="shared" ca="1" si="582"/>
        <v>0</v>
      </c>
      <c r="EP293" s="27" t="str">
        <f t="shared" ca="1" si="582"/>
        <v>-</v>
      </c>
      <c r="EQ293" s="27" t="str">
        <f t="shared" ca="1" si="582"/>
        <v>-</v>
      </c>
      <c r="ER293" s="27">
        <f t="shared" ca="1" si="582"/>
        <v>0</v>
      </c>
      <c r="ES293" s="27">
        <f t="shared" ca="1" si="582"/>
        <v>0</v>
      </c>
      <c r="ET293" s="34">
        <v>0</v>
      </c>
    </row>
    <row r="294" spans="1:150" outlineLevel="3">
      <c r="A294" s="31">
        <f t="shared" si="510"/>
        <v>289</v>
      </c>
      <c r="B294" s="37">
        <f t="shared" ca="1" si="539"/>
        <v>96</v>
      </c>
      <c r="C294" s="216">
        <f ca="1">4210+IF(AND(C$263&gt;=1,$CF294=TRUE),2,0)+IF(AND(C$263&gt;=2,$CA294&gt;2),4,0)+IF(AND(C$263=3,$DP294=2),1,0)</f>
        <v>4210</v>
      </c>
      <c r="D294" t="b">
        <f t="shared" ca="1" si="573"/>
        <v>0</v>
      </c>
      <c r="E294" t="b">
        <f t="shared" ca="1" si="573"/>
        <v>0</v>
      </c>
      <c r="F294" t="b">
        <f t="shared" ca="1" si="573"/>
        <v>0</v>
      </c>
      <c r="H294" s="47" t="str">
        <f ca="1">"Exp421 "&amp;IF($CA294&lt;3,"M-M","Mat")&amp;IF($CF294=TRUE,"&amp;BBT","")&amp;IF($DX294&lt;&gt;0,"-mate EL","")&amp;IF($DM294," Aut","")&amp;IF($DN294," Win","")&amp;IF($DO294," Spr","")&amp;" Scan "&amp;$DP294&amp;" (F"&amp;3+IFERROR(1*$AP294,0)&amp;3+IFERROR(1*$AS294,0)&amp;"N"&amp;$AX294&amp;$AY294&amp;")"</f>
        <v>Exp421 Mat Win Scan 1 (F33N33)</v>
      </c>
      <c r="I294" s="13" t="str">
        <f ca="1">IF(MATCH(H294,H$5:H294,0)=(COUNTA(H$5:H294)),"-","Dup")</f>
        <v>-</v>
      </c>
      <c r="J294" s="27" t="str">
        <f t="shared" ca="1" si="512"/>
        <v>-</v>
      </c>
      <c r="K294" s="27" t="str">
        <f t="shared" ca="1" si="512"/>
        <v>-</v>
      </c>
      <c r="L294" s="50" t="b">
        <f t="shared" ca="1" si="575"/>
        <v>1</v>
      </c>
      <c r="M294" s="50" t="b">
        <f t="shared" ca="1" si="575"/>
        <v>0</v>
      </c>
      <c r="N294" s="50" t="b">
        <f t="shared" ca="1" si="575"/>
        <v>0</v>
      </c>
      <c r="O294" s="50" t="b">
        <f t="shared" ca="1" si="575"/>
        <v>0</v>
      </c>
      <c r="P294" s="50" t="b">
        <f t="shared" ca="1" si="575"/>
        <v>0</v>
      </c>
      <c r="Q294" s="50">
        <f t="shared" ca="1" si="575"/>
        <v>0</v>
      </c>
      <c r="R294" s="50">
        <f t="shared" ca="1" si="575"/>
        <v>0</v>
      </c>
      <c r="S294" s="27" t="str">
        <f t="shared" ca="1" si="589"/>
        <v>-</v>
      </c>
      <c r="T294" s="27" t="str">
        <f t="shared" ca="1" si="589"/>
        <v>-</v>
      </c>
      <c r="U294" s="27">
        <f t="shared" ca="1" si="590"/>
        <v>1</v>
      </c>
      <c r="V294" s="27">
        <f t="shared" ca="1" si="589"/>
        <v>1</v>
      </c>
      <c r="W294" s="27">
        <f t="shared" ca="1" si="590"/>
        <v>1</v>
      </c>
      <c r="X294" s="27">
        <f t="shared" ca="1" si="590"/>
        <v>1</v>
      </c>
      <c r="Y294" s="27" t="str">
        <f t="shared" ca="1" si="590"/>
        <v>-</v>
      </c>
      <c r="Z294" s="27">
        <f t="shared" ca="1" si="590"/>
        <v>1</v>
      </c>
      <c r="AA294" s="27" t="str">
        <f t="shared" ca="1" si="590"/>
        <v>-</v>
      </c>
      <c r="AB294" s="27" t="str">
        <f t="shared" ca="1" si="590"/>
        <v>-</v>
      </c>
      <c r="AC294" s="27">
        <f t="shared" ca="1" si="590"/>
        <v>1</v>
      </c>
      <c r="AD294" s="27">
        <f t="shared" ca="1" si="590"/>
        <v>1</v>
      </c>
      <c r="AE294" s="27" t="str">
        <f t="shared" ca="1" si="590"/>
        <v>-</v>
      </c>
      <c r="AF294" s="27" t="str">
        <f t="shared" ca="1" si="590"/>
        <v>-</v>
      </c>
      <c r="AG294" s="27" t="str">
        <f t="shared" ca="1" si="590"/>
        <v>-</v>
      </c>
      <c r="AH294" s="27" t="str">
        <f t="shared" ca="1" si="590"/>
        <v>-</v>
      </c>
      <c r="AI294" s="27" t="str">
        <f t="shared" ca="1" si="590"/>
        <v>-</v>
      </c>
      <c r="AJ294" s="27" t="str">
        <f t="shared" ca="1" si="591"/>
        <v>-</v>
      </c>
      <c r="AK294" s="27" t="str">
        <f t="shared" ca="1" si="591"/>
        <v>-</v>
      </c>
      <c r="AL294" s="27" t="str">
        <f t="shared" ca="1" si="591"/>
        <v>-</v>
      </c>
      <c r="AM294" s="27" t="str">
        <f t="shared" ca="1" si="591"/>
        <v>-</v>
      </c>
      <c r="AN294" s="27" t="str">
        <f t="shared" ca="1" si="591"/>
        <v>-</v>
      </c>
      <c r="AO294" s="27" t="str">
        <f t="shared" ca="1" si="591"/>
        <v>-</v>
      </c>
      <c r="AP294" s="50" t="str">
        <f t="shared" ca="1" si="576"/>
        <v>-</v>
      </c>
      <c r="AQ294" s="50" t="str">
        <f t="shared" ca="1" si="576"/>
        <v>-</v>
      </c>
      <c r="AR294" s="50" t="str">
        <f t="shared" ca="1" si="576"/>
        <v>-</v>
      </c>
      <c r="AS294" s="50" t="str">
        <f t="shared" ca="1" si="576"/>
        <v>-</v>
      </c>
      <c r="AT294" s="27" t="str">
        <f t="shared" ca="1" si="574"/>
        <v>-</v>
      </c>
      <c r="AU294" s="27" t="str">
        <f t="shared" ca="1" si="574"/>
        <v>-</v>
      </c>
      <c r="AV294" s="27" t="str">
        <f t="shared" ca="1" si="574"/>
        <v>-</v>
      </c>
      <c r="AW294" s="27" t="str">
        <f t="shared" ca="1" si="574"/>
        <v>-</v>
      </c>
      <c r="AX294" s="50">
        <f t="shared" ca="1" si="593"/>
        <v>3</v>
      </c>
      <c r="AY294" s="50">
        <f t="shared" ca="1" si="593"/>
        <v>3</v>
      </c>
      <c r="AZ294" s="50">
        <f t="shared" ca="1" si="593"/>
        <v>0</v>
      </c>
      <c r="BA294" s="50">
        <f t="shared" ca="1" si="593"/>
        <v>1</v>
      </c>
      <c r="BB294" s="50">
        <f t="shared" ca="1" si="593"/>
        <v>-1</v>
      </c>
      <c r="BC294" s="27" t="str">
        <f t="shared" ca="1" si="558"/>
        <v>-</v>
      </c>
      <c r="BD294" s="27" t="str">
        <f t="shared" ca="1" si="558"/>
        <v>-</v>
      </c>
      <c r="BE294" s="27" t="str">
        <f t="shared" ca="1" si="558"/>
        <v>-</v>
      </c>
      <c r="BF294" s="27" t="str">
        <f t="shared" ca="1" si="558"/>
        <v>-</v>
      </c>
      <c r="BG294" s="27" t="str">
        <f t="shared" ca="1" si="558"/>
        <v>-</v>
      </c>
      <c r="BH294" s="27">
        <f t="shared" ca="1" si="558"/>
        <v>0.3</v>
      </c>
      <c r="BI294" s="27">
        <f t="shared" ca="1" si="558"/>
        <v>0.7</v>
      </c>
      <c r="BJ294" s="27">
        <f t="shared" ca="1" si="558"/>
        <v>-0.4</v>
      </c>
      <c r="BK294" s="27">
        <f t="shared" ca="1" si="558"/>
        <v>1.5</v>
      </c>
      <c r="BL294" s="27" t="str">
        <f t="shared" ca="1" si="583"/>
        <v>-</v>
      </c>
      <c r="BM294" s="27" t="str">
        <f t="shared" ca="1" si="583"/>
        <v>-</v>
      </c>
      <c r="BN294" s="27">
        <f t="shared" ca="1" si="584"/>
        <v>12</v>
      </c>
      <c r="BO294" s="27">
        <f t="shared" ca="1" si="584"/>
        <v>12</v>
      </c>
      <c r="BP294" s="27">
        <f t="shared" ca="1" si="584"/>
        <v>144</v>
      </c>
      <c r="BQ294" s="27">
        <f t="shared" ca="1" si="584"/>
        <v>144</v>
      </c>
      <c r="BR294" s="27" t="str">
        <f t="shared" ca="1" si="584"/>
        <v>-</v>
      </c>
      <c r="BS294" s="27" t="str">
        <f t="shared" ca="1" si="584"/>
        <v>-</v>
      </c>
      <c r="BT294" s="27" t="str">
        <f t="shared" ca="1" si="584"/>
        <v>-</v>
      </c>
      <c r="BU294" s="27" t="str">
        <f t="shared" ca="1" si="584"/>
        <v>-</v>
      </c>
      <c r="BV294" s="27" t="str">
        <f t="shared" ca="1" si="584"/>
        <v>-</v>
      </c>
      <c r="BW294" s="27" t="str">
        <f t="shared" ca="1" si="584"/>
        <v>-</v>
      </c>
      <c r="BX294" s="27" t="str">
        <f t="shared" ca="1" si="584"/>
        <v>-</v>
      </c>
      <c r="BY294" s="27" t="str">
        <f t="shared" ca="1" si="584"/>
        <v>-</v>
      </c>
      <c r="BZ294" s="27" t="str">
        <f t="shared" ca="1" si="584"/>
        <v>-</v>
      </c>
      <c r="CA294" s="27">
        <f t="shared" ca="1" si="584"/>
        <v>5</v>
      </c>
      <c r="CB294" s="27" t="str">
        <f t="shared" ca="1" si="585"/>
        <v>-</v>
      </c>
      <c r="CC294" s="27" t="str">
        <f t="shared" ca="1" si="585"/>
        <v>-</v>
      </c>
      <c r="CD294" s="27" t="str">
        <f t="shared" ca="1" si="585"/>
        <v>-</v>
      </c>
      <c r="CE294" s="27" t="str">
        <f t="shared" ca="1" si="585"/>
        <v>-</v>
      </c>
      <c r="CF294" s="27" t="str">
        <f t="shared" ca="1" si="585"/>
        <v>-</v>
      </c>
      <c r="CG294" s="27" t="str">
        <f t="shared" ca="1" si="585"/>
        <v>-</v>
      </c>
      <c r="CH294" s="27">
        <f t="shared" ca="1" si="585"/>
        <v>0</v>
      </c>
      <c r="CI294" s="27" t="str">
        <f t="shared" ca="1" si="585"/>
        <v>-</v>
      </c>
      <c r="CJ294" s="27">
        <f t="shared" ca="1" si="585"/>
        <v>1</v>
      </c>
      <c r="CK294" s="27">
        <f t="shared" ca="1" si="585"/>
        <v>0</v>
      </c>
      <c r="CL294" s="27">
        <f t="shared" ca="1" si="586"/>
        <v>1</v>
      </c>
      <c r="CM294" s="27">
        <f t="shared" ca="1" si="586"/>
        <v>1</v>
      </c>
      <c r="CN294" s="27">
        <f t="shared" ca="1" si="586"/>
        <v>1</v>
      </c>
      <c r="CO294" s="27">
        <f t="shared" ca="1" si="586"/>
        <v>0</v>
      </c>
      <c r="CP294" s="27">
        <f t="shared" ca="1" si="586"/>
        <v>0</v>
      </c>
      <c r="CQ294" s="27">
        <f t="shared" ca="1" si="586"/>
        <v>0</v>
      </c>
      <c r="CR294" s="27">
        <f t="shared" ca="1" si="586"/>
        <v>-1.29</v>
      </c>
      <c r="CS294" s="27">
        <f t="shared" ca="1" si="586"/>
        <v>0.95</v>
      </c>
      <c r="CT294" s="27">
        <f t="shared" ca="1" si="586"/>
        <v>-1.67</v>
      </c>
      <c r="CU294" s="27">
        <f t="shared" ca="1" si="586"/>
        <v>0.05</v>
      </c>
      <c r="CV294" s="27">
        <f t="shared" ca="1" si="587"/>
        <v>0.22</v>
      </c>
      <c r="CW294" s="27">
        <f t="shared" ca="1" si="587"/>
        <v>-0.37</v>
      </c>
      <c r="CX294" s="27">
        <f t="shared" ca="1" si="587"/>
        <v>0</v>
      </c>
      <c r="CY294" s="27">
        <f t="shared" ca="1" si="587"/>
        <v>1</v>
      </c>
      <c r="CZ294" s="50">
        <f t="shared" ca="1" si="530"/>
        <v>0</v>
      </c>
      <c r="DA294" s="27">
        <f t="shared" ca="1" si="587"/>
        <v>0</v>
      </c>
      <c r="DB294" s="50">
        <f t="shared" ca="1" si="577"/>
        <v>0</v>
      </c>
      <c r="DC294" s="50">
        <f t="shared" ca="1" si="577"/>
        <v>0</v>
      </c>
      <c r="DD294" s="50">
        <f t="shared" ca="1" si="577"/>
        <v>0</v>
      </c>
      <c r="DE294" s="50">
        <f t="shared" ca="1" si="577"/>
        <v>0</v>
      </c>
      <c r="DF294" s="50">
        <f t="shared" ca="1" si="577"/>
        <v>0</v>
      </c>
      <c r="DG294" s="27" t="str">
        <f t="shared" ca="1" si="588"/>
        <v>-</v>
      </c>
      <c r="DH294" s="27" t="str">
        <f t="shared" ca="1" si="588"/>
        <v>-</v>
      </c>
      <c r="DI294" s="27" t="str">
        <f t="shared" ca="1" si="588"/>
        <v>-</v>
      </c>
      <c r="DJ294" s="27" t="str">
        <f t="shared" ca="1" si="588"/>
        <v>-</v>
      </c>
      <c r="DK294" s="27" t="str">
        <f t="shared" ca="1" si="588"/>
        <v>-</v>
      </c>
      <c r="DL294" s="27" t="str">
        <f t="shared" ca="1" si="588"/>
        <v>-</v>
      </c>
      <c r="DM294" s="27" t="b">
        <f t="shared" ca="1" si="588"/>
        <v>0</v>
      </c>
      <c r="DN294" s="27" t="b">
        <f t="shared" ca="1" si="588"/>
        <v>1</v>
      </c>
      <c r="DO294" s="27" t="b">
        <f t="shared" ca="1" si="588"/>
        <v>0</v>
      </c>
      <c r="DP294" s="27">
        <f t="shared" ca="1" si="588"/>
        <v>1</v>
      </c>
      <c r="DQ294" s="50" t="str">
        <f t="shared" ca="1" si="578"/>
        <v>-</v>
      </c>
      <c r="DR294" s="50" t="b">
        <f t="shared" ca="1" si="578"/>
        <v>1</v>
      </c>
      <c r="DS294" s="50" t="str">
        <f t="shared" ca="1" si="578"/>
        <v>-</v>
      </c>
      <c r="DT294" s="50" t="str">
        <f t="shared" ca="1" si="578"/>
        <v>-</v>
      </c>
      <c r="DU294" s="27" t="str">
        <f t="shared" ca="1" si="579"/>
        <v>-</v>
      </c>
      <c r="DV294" s="27" t="b">
        <f t="shared" ca="1" si="579"/>
        <v>1</v>
      </c>
      <c r="DW294" s="27" t="str">
        <f t="shared" ca="1" si="579"/>
        <v>-</v>
      </c>
      <c r="DX294" s="27">
        <f t="shared" ca="1" si="579"/>
        <v>0</v>
      </c>
      <c r="DY294" s="50">
        <f t="shared" ca="1" si="580"/>
        <v>1</v>
      </c>
      <c r="DZ294" s="50">
        <f t="shared" ca="1" si="580"/>
        <v>0.5</v>
      </c>
      <c r="EA294" s="27" t="str">
        <f t="shared" ca="1" si="581"/>
        <v>-</v>
      </c>
      <c r="EB294" s="27" t="str">
        <f t="shared" ca="1" si="581"/>
        <v>-</v>
      </c>
      <c r="EC294" s="27">
        <f t="shared" ca="1" si="581"/>
        <v>1</v>
      </c>
      <c r="ED294" s="27">
        <f t="shared" ca="1" si="581"/>
        <v>0</v>
      </c>
      <c r="EE294" s="27">
        <f t="shared" ca="1" si="581"/>
        <v>1</v>
      </c>
      <c r="EF294" s="27">
        <f t="shared" ca="1" si="581"/>
        <v>1</v>
      </c>
      <c r="EG294" s="27">
        <f t="shared" ca="1" si="581"/>
        <v>0</v>
      </c>
      <c r="EH294" s="27" t="str">
        <f t="shared" ca="1" si="581"/>
        <v>-</v>
      </c>
      <c r="EI294" s="27" t="str">
        <f t="shared" ca="1" si="581"/>
        <v>-</v>
      </c>
      <c r="EJ294" s="27" t="str">
        <f t="shared" ca="1" si="581"/>
        <v>-</v>
      </c>
      <c r="EK294" s="27" t="str">
        <f t="shared" ca="1" si="582"/>
        <v>-</v>
      </c>
      <c r="EL294" s="27">
        <f t="shared" ca="1" si="582"/>
        <v>1</v>
      </c>
      <c r="EM294" s="27">
        <f t="shared" ca="1" si="582"/>
        <v>1</v>
      </c>
      <c r="EN294" s="27">
        <f t="shared" ca="1" si="582"/>
        <v>1</v>
      </c>
      <c r="EO294" s="27">
        <f t="shared" ca="1" si="582"/>
        <v>0</v>
      </c>
      <c r="EP294" s="27" t="str">
        <f t="shared" ca="1" si="582"/>
        <v>-</v>
      </c>
      <c r="EQ294" s="27" t="str">
        <f t="shared" ca="1" si="582"/>
        <v>-</v>
      </c>
      <c r="ER294" s="27">
        <f t="shared" ca="1" si="582"/>
        <v>0</v>
      </c>
      <c r="ES294" s="27">
        <f t="shared" ca="1" si="582"/>
        <v>0</v>
      </c>
      <c r="ET294" s="34">
        <v>0</v>
      </c>
    </row>
    <row r="295" spans="1:150" outlineLevel="3">
      <c r="A295" s="31">
        <f t="shared" si="510"/>
        <v>290</v>
      </c>
      <c r="B295" s="37">
        <f t="shared" ca="1" si="539"/>
        <v>97</v>
      </c>
      <c r="C295" s="216">
        <f ca="1">4210+IF(AND(C$263&gt;=1,$CF295=TRUE),2,0)+IF(AND(C$263&gt;=2,$CA295&gt;2),4,0)+IF(AND(C$263=3,$DP295=2),1,0)</f>
        <v>4210</v>
      </c>
      <c r="D295" t="b">
        <f t="shared" ca="1" si="573"/>
        <v>0</v>
      </c>
      <c r="E295" t="b">
        <f t="shared" ca="1" si="573"/>
        <v>0</v>
      </c>
      <c r="F295" t="b">
        <f t="shared" ca="1" si="573"/>
        <v>0</v>
      </c>
      <c r="H295" s="47" t="str">
        <f ca="1">"Exp421 "&amp;IF($CA295&lt;3,"M-M","Mat")&amp;IF($CF295=TRUE,"&amp;BBT","")&amp;IF($DX295&lt;&gt;0,"-mate EL","")&amp;IF($DM295," Aut","")&amp;IF($DN295," Win","")&amp;IF($DO295," Spr","")&amp;" Scan "&amp;$DP295&amp;" (F"&amp;3+IFERROR(1*$AP295,0)&amp;3+IFERROR(1*$AS295,0)&amp;"N"&amp;$AX295&amp;$AY295&amp;")"</f>
        <v>Exp421 Mat Win Scan 0 (F33N33)</v>
      </c>
      <c r="I295" s="13" t="str">
        <f ca="1">IF(MATCH(H295,H$5:H295,0)=(COUNTA(H$5:H295)),"-","Dup")</f>
        <v>-</v>
      </c>
      <c r="J295" s="27" t="str">
        <f t="shared" ca="1" si="512"/>
        <v>-</v>
      </c>
      <c r="K295" s="27" t="str">
        <f t="shared" ca="1" si="512"/>
        <v>-</v>
      </c>
      <c r="L295" s="50" t="b">
        <f t="shared" ref="L295:R304" ca="1" si="594">OFFSET(L295,-1,0)</f>
        <v>1</v>
      </c>
      <c r="M295" s="50" t="b">
        <f t="shared" ca="1" si="594"/>
        <v>0</v>
      </c>
      <c r="N295" s="50" t="b">
        <f t="shared" ca="1" si="594"/>
        <v>0</v>
      </c>
      <c r="O295" s="50" t="b">
        <f t="shared" ca="1" si="594"/>
        <v>0</v>
      </c>
      <c r="P295" s="50" t="b">
        <f t="shared" ca="1" si="594"/>
        <v>0</v>
      </c>
      <c r="Q295" s="50">
        <f t="shared" ca="1" si="594"/>
        <v>0</v>
      </c>
      <c r="R295" s="50">
        <f t="shared" ca="1" si="594"/>
        <v>0</v>
      </c>
      <c r="S295" s="27" t="str">
        <f t="shared" ca="1" si="589"/>
        <v>-</v>
      </c>
      <c r="T295" s="27" t="str">
        <f t="shared" ca="1" si="589"/>
        <v>-</v>
      </c>
      <c r="U295" s="27">
        <f t="shared" ca="1" si="590"/>
        <v>1</v>
      </c>
      <c r="V295" s="27">
        <f t="shared" ca="1" si="589"/>
        <v>1</v>
      </c>
      <c r="W295" s="27">
        <f t="shared" ca="1" si="590"/>
        <v>1</v>
      </c>
      <c r="X295" s="27">
        <f t="shared" ca="1" si="590"/>
        <v>1</v>
      </c>
      <c r="Y295" s="27" t="str">
        <f t="shared" ca="1" si="590"/>
        <v>-</v>
      </c>
      <c r="Z295" s="27">
        <f t="shared" ca="1" si="590"/>
        <v>1</v>
      </c>
      <c r="AA295" s="27" t="str">
        <f t="shared" ca="1" si="590"/>
        <v>-</v>
      </c>
      <c r="AB295" s="27" t="str">
        <f t="shared" ca="1" si="590"/>
        <v>-</v>
      </c>
      <c r="AC295" s="27">
        <f t="shared" ca="1" si="590"/>
        <v>1</v>
      </c>
      <c r="AD295" s="27">
        <f t="shared" ca="1" si="590"/>
        <v>1</v>
      </c>
      <c r="AE295" s="27" t="str">
        <f t="shared" ca="1" si="590"/>
        <v>-</v>
      </c>
      <c r="AF295" s="27" t="str">
        <f t="shared" ca="1" si="590"/>
        <v>-</v>
      </c>
      <c r="AG295" s="27" t="str">
        <f t="shared" ca="1" si="590"/>
        <v>-</v>
      </c>
      <c r="AH295" s="27" t="str">
        <f t="shared" ca="1" si="590"/>
        <v>-</v>
      </c>
      <c r="AI295" s="27" t="str">
        <f t="shared" ca="1" si="590"/>
        <v>-</v>
      </c>
      <c r="AJ295" s="27" t="str">
        <f t="shared" ca="1" si="591"/>
        <v>-</v>
      </c>
      <c r="AK295" s="27" t="str">
        <f t="shared" ca="1" si="591"/>
        <v>-</v>
      </c>
      <c r="AL295" s="27" t="str">
        <f t="shared" ca="1" si="591"/>
        <v>-</v>
      </c>
      <c r="AM295" s="27" t="str">
        <f t="shared" ca="1" si="591"/>
        <v>-</v>
      </c>
      <c r="AN295" s="27" t="str">
        <f t="shared" ca="1" si="591"/>
        <v>-</v>
      </c>
      <c r="AO295" s="27" t="str">
        <f t="shared" ca="1" si="591"/>
        <v>-</v>
      </c>
      <c r="AP295" s="50" t="str">
        <f t="shared" ca="1" si="576"/>
        <v>-</v>
      </c>
      <c r="AQ295" s="50" t="str">
        <f t="shared" ca="1" si="576"/>
        <v>-</v>
      </c>
      <c r="AR295" s="50" t="str">
        <f t="shared" ca="1" si="576"/>
        <v>-</v>
      </c>
      <c r="AS295" s="50" t="str">
        <f t="shared" ca="1" si="576"/>
        <v>-</v>
      </c>
      <c r="AT295" s="27" t="str">
        <f t="shared" ca="1" si="574"/>
        <v>-</v>
      </c>
      <c r="AU295" s="27" t="str">
        <f t="shared" ca="1" si="574"/>
        <v>-</v>
      </c>
      <c r="AV295" s="27" t="str">
        <f t="shared" ca="1" si="574"/>
        <v>-</v>
      </c>
      <c r="AW295" s="27" t="str">
        <f t="shared" ca="1" si="574"/>
        <v>-</v>
      </c>
      <c r="AX295" s="50">
        <f t="shared" ca="1" si="593"/>
        <v>3</v>
      </c>
      <c r="AY295" s="50">
        <f t="shared" ca="1" si="593"/>
        <v>3</v>
      </c>
      <c r="AZ295" s="50">
        <f t="shared" ca="1" si="593"/>
        <v>0</v>
      </c>
      <c r="BA295" s="50">
        <f t="shared" ca="1" si="593"/>
        <v>1</v>
      </c>
      <c r="BB295" s="50">
        <f t="shared" ca="1" si="593"/>
        <v>-1</v>
      </c>
      <c r="BC295" s="27" t="str">
        <f t="shared" ca="1" si="558"/>
        <v>-</v>
      </c>
      <c r="BD295" s="27" t="str">
        <f t="shared" ca="1" si="558"/>
        <v>-</v>
      </c>
      <c r="BE295" s="27" t="str">
        <f t="shared" ca="1" si="558"/>
        <v>-</v>
      </c>
      <c r="BF295" s="27" t="str">
        <f t="shared" ca="1" si="558"/>
        <v>-</v>
      </c>
      <c r="BG295" s="27" t="str">
        <f t="shared" ca="1" si="558"/>
        <v>-</v>
      </c>
      <c r="BH295" s="27">
        <f t="shared" ca="1" si="558"/>
        <v>0.3</v>
      </c>
      <c r="BI295" s="27">
        <f t="shared" ca="1" si="558"/>
        <v>0.7</v>
      </c>
      <c r="BJ295" s="27">
        <f t="shared" ca="1" si="558"/>
        <v>-0.4</v>
      </c>
      <c r="BK295" s="27">
        <f t="shared" ca="1" si="558"/>
        <v>1.5</v>
      </c>
      <c r="BL295" s="27" t="str">
        <f t="shared" ca="1" si="583"/>
        <v>-</v>
      </c>
      <c r="BM295" s="27" t="str">
        <f t="shared" ca="1" si="583"/>
        <v>-</v>
      </c>
      <c r="BN295" s="27">
        <f t="shared" ca="1" si="584"/>
        <v>12</v>
      </c>
      <c r="BO295" s="27">
        <f t="shared" ca="1" si="584"/>
        <v>12</v>
      </c>
      <c r="BP295" s="27">
        <f t="shared" ca="1" si="584"/>
        <v>144</v>
      </c>
      <c r="BQ295" s="27">
        <f t="shared" ca="1" si="584"/>
        <v>144</v>
      </c>
      <c r="BR295" s="27" t="str">
        <f t="shared" ca="1" si="584"/>
        <v>-</v>
      </c>
      <c r="BS295" s="27" t="str">
        <f t="shared" ca="1" si="584"/>
        <v>-</v>
      </c>
      <c r="BT295" s="27" t="str">
        <f t="shared" ca="1" si="584"/>
        <v>-</v>
      </c>
      <c r="BU295" s="27" t="str">
        <f t="shared" ca="1" si="584"/>
        <v>-</v>
      </c>
      <c r="BV295" s="27" t="str">
        <f t="shared" ca="1" si="584"/>
        <v>-</v>
      </c>
      <c r="BW295" s="27" t="str">
        <f t="shared" ca="1" si="584"/>
        <v>-</v>
      </c>
      <c r="BX295" s="27" t="str">
        <f t="shared" ca="1" si="584"/>
        <v>-</v>
      </c>
      <c r="BY295" s="27" t="str">
        <f t="shared" ca="1" si="584"/>
        <v>-</v>
      </c>
      <c r="BZ295" s="27" t="str">
        <f t="shared" ca="1" si="584"/>
        <v>-</v>
      </c>
      <c r="CA295" s="27">
        <f t="shared" ca="1" si="584"/>
        <v>5</v>
      </c>
      <c r="CB295" s="27" t="str">
        <f t="shared" ca="1" si="585"/>
        <v>-</v>
      </c>
      <c r="CC295" s="27" t="str">
        <f t="shared" ca="1" si="585"/>
        <v>-</v>
      </c>
      <c r="CD295" s="27" t="str">
        <f t="shared" ca="1" si="585"/>
        <v>-</v>
      </c>
      <c r="CE295" s="27" t="str">
        <f t="shared" ca="1" si="585"/>
        <v>-</v>
      </c>
      <c r="CF295" s="27" t="str">
        <f t="shared" ca="1" si="585"/>
        <v>-</v>
      </c>
      <c r="CG295" s="27" t="str">
        <f t="shared" ca="1" si="585"/>
        <v>-</v>
      </c>
      <c r="CH295" s="27">
        <f t="shared" ca="1" si="585"/>
        <v>0</v>
      </c>
      <c r="CI295" s="27" t="str">
        <f t="shared" ca="1" si="585"/>
        <v>-</v>
      </c>
      <c r="CJ295" s="27">
        <f t="shared" ca="1" si="585"/>
        <v>1</v>
      </c>
      <c r="CK295" s="27">
        <f t="shared" ca="1" si="585"/>
        <v>0</v>
      </c>
      <c r="CL295" s="27">
        <f t="shared" ca="1" si="586"/>
        <v>1</v>
      </c>
      <c r="CM295" s="27">
        <f t="shared" ca="1" si="586"/>
        <v>1</v>
      </c>
      <c r="CN295" s="27">
        <f t="shared" ca="1" si="586"/>
        <v>1</v>
      </c>
      <c r="CO295" s="27">
        <f t="shared" ca="1" si="586"/>
        <v>0</v>
      </c>
      <c r="CP295" s="27">
        <f t="shared" ca="1" si="586"/>
        <v>0</v>
      </c>
      <c r="CQ295" s="27">
        <f t="shared" ca="1" si="586"/>
        <v>0</v>
      </c>
      <c r="CR295" s="27">
        <f t="shared" ca="1" si="586"/>
        <v>-1.29</v>
      </c>
      <c r="CS295" s="27">
        <f t="shared" ca="1" si="586"/>
        <v>0.95</v>
      </c>
      <c r="CT295" s="27">
        <f t="shared" ca="1" si="586"/>
        <v>-1.67</v>
      </c>
      <c r="CU295" s="27">
        <f t="shared" ca="1" si="586"/>
        <v>0.05</v>
      </c>
      <c r="CV295" s="27">
        <f t="shared" ca="1" si="587"/>
        <v>0.22</v>
      </c>
      <c r="CW295" s="27">
        <f t="shared" ca="1" si="587"/>
        <v>-0.37</v>
      </c>
      <c r="CX295" s="27">
        <f t="shared" ca="1" si="587"/>
        <v>0</v>
      </c>
      <c r="CY295" s="27">
        <f t="shared" ca="1" si="587"/>
        <v>1</v>
      </c>
      <c r="CZ295" s="50">
        <f t="shared" ca="1" si="530"/>
        <v>0</v>
      </c>
      <c r="DA295" s="27">
        <f t="shared" ca="1" si="587"/>
        <v>0</v>
      </c>
      <c r="DB295" s="50">
        <f t="shared" ref="DB295:DF304" ca="1" si="595">OFFSET(DB295,-1,0)</f>
        <v>0</v>
      </c>
      <c r="DC295" s="50">
        <f t="shared" ca="1" si="595"/>
        <v>0</v>
      </c>
      <c r="DD295" s="50">
        <f t="shared" ca="1" si="595"/>
        <v>0</v>
      </c>
      <c r="DE295" s="50">
        <f t="shared" ca="1" si="595"/>
        <v>0</v>
      </c>
      <c r="DF295" s="50">
        <f t="shared" ca="1" si="595"/>
        <v>0</v>
      </c>
      <c r="DG295" s="27" t="str">
        <f t="shared" ca="1" si="588"/>
        <v>-</v>
      </c>
      <c r="DH295" s="27" t="str">
        <f t="shared" ca="1" si="588"/>
        <v>-</v>
      </c>
      <c r="DI295" s="27" t="str">
        <f t="shared" ca="1" si="588"/>
        <v>-</v>
      </c>
      <c r="DJ295" s="27" t="str">
        <f t="shared" ca="1" si="588"/>
        <v>-</v>
      </c>
      <c r="DK295" s="27" t="str">
        <f t="shared" ca="1" si="588"/>
        <v>-</v>
      </c>
      <c r="DL295" s="27" t="str">
        <f t="shared" ca="1" si="588"/>
        <v>-</v>
      </c>
      <c r="DM295" s="27" t="b">
        <f t="shared" ca="1" si="588"/>
        <v>0</v>
      </c>
      <c r="DN295" s="27" t="b">
        <f t="shared" ca="1" si="588"/>
        <v>1</v>
      </c>
      <c r="DO295" s="27" t="b">
        <f t="shared" ca="1" si="588"/>
        <v>0</v>
      </c>
      <c r="DP295" s="27">
        <f t="shared" ca="1" si="588"/>
        <v>0</v>
      </c>
      <c r="DQ295" s="50" t="str">
        <f t="shared" ca="1" si="578"/>
        <v>-</v>
      </c>
      <c r="DR295" s="50" t="b">
        <f t="shared" ca="1" si="578"/>
        <v>1</v>
      </c>
      <c r="DS295" s="50" t="str">
        <f t="shared" ca="1" si="578"/>
        <v>-</v>
      </c>
      <c r="DT295" s="50" t="str">
        <f t="shared" ca="1" si="578"/>
        <v>-</v>
      </c>
      <c r="DU295" s="27" t="str">
        <f t="shared" ref="DU295:DX304" ca="1" si="596">OFFSET(DU$5,$B295,0)</f>
        <v>-</v>
      </c>
      <c r="DV295" s="27" t="b">
        <f t="shared" ca="1" si="596"/>
        <v>1</v>
      </c>
      <c r="DW295" s="27" t="str">
        <f t="shared" ca="1" si="596"/>
        <v>-</v>
      </c>
      <c r="DX295" s="27">
        <f t="shared" ca="1" si="596"/>
        <v>0</v>
      </c>
      <c r="DY295" s="50">
        <f t="shared" ca="1" si="580"/>
        <v>1</v>
      </c>
      <c r="DZ295" s="50">
        <f t="shared" ca="1" si="580"/>
        <v>0.5</v>
      </c>
      <c r="EA295" s="27" t="str">
        <f t="shared" ref="EA295:EJ304" ca="1" si="597">OFFSET(EA$5,$B295,0)</f>
        <v>-</v>
      </c>
      <c r="EB295" s="27" t="str">
        <f t="shared" ca="1" si="597"/>
        <v>-</v>
      </c>
      <c r="EC295" s="27">
        <f t="shared" ca="1" si="597"/>
        <v>1</v>
      </c>
      <c r="ED295" s="27">
        <f t="shared" ca="1" si="597"/>
        <v>0</v>
      </c>
      <c r="EE295" s="27">
        <f t="shared" ca="1" si="597"/>
        <v>1</v>
      </c>
      <c r="EF295" s="27">
        <f t="shared" ca="1" si="597"/>
        <v>1</v>
      </c>
      <c r="EG295" s="27">
        <f t="shared" ca="1" si="597"/>
        <v>0</v>
      </c>
      <c r="EH295" s="27" t="str">
        <f t="shared" ca="1" si="597"/>
        <v>-</v>
      </c>
      <c r="EI295" s="27" t="str">
        <f t="shared" ca="1" si="597"/>
        <v>-</v>
      </c>
      <c r="EJ295" s="27" t="str">
        <f t="shared" ca="1" si="597"/>
        <v>-</v>
      </c>
      <c r="EK295" s="27" t="str">
        <f t="shared" ref="EK295:ES304" ca="1" si="598">OFFSET(EK$5,$B295,0)</f>
        <v>-</v>
      </c>
      <c r="EL295" s="27">
        <f t="shared" ca="1" si="598"/>
        <v>1</v>
      </c>
      <c r="EM295" s="27">
        <f t="shared" ca="1" si="598"/>
        <v>1</v>
      </c>
      <c r="EN295" s="27">
        <f t="shared" ca="1" si="598"/>
        <v>1</v>
      </c>
      <c r="EO295" s="27">
        <f t="shared" ca="1" si="598"/>
        <v>0</v>
      </c>
      <c r="EP295" s="27" t="str">
        <f t="shared" ca="1" si="598"/>
        <v>-</v>
      </c>
      <c r="EQ295" s="27" t="str">
        <f t="shared" ca="1" si="598"/>
        <v>-</v>
      </c>
      <c r="ER295" s="27">
        <f t="shared" ca="1" si="598"/>
        <v>0</v>
      </c>
      <c r="ES295" s="27">
        <f t="shared" ca="1" si="598"/>
        <v>0</v>
      </c>
      <c r="ET295" s="34">
        <v>0</v>
      </c>
    </row>
    <row r="296" spans="1:150" outlineLevel="3">
      <c r="A296" s="31">
        <f t="shared" si="510"/>
        <v>291</v>
      </c>
      <c r="B296" s="37">
        <f t="shared" ca="1" si="539"/>
        <v>98</v>
      </c>
      <c r="C296" s="216">
        <f ca="1">4210+IF(AND(C$263&gt;=1,$CF296=TRUE),2,0)+IF(AND(C$263&gt;=2,$CA296&gt;2),4,0)+IF(AND(C$263=3,$DP296=2),1,0)</f>
        <v>4210</v>
      </c>
      <c r="D296" t="b">
        <f t="shared" ca="1" si="573"/>
        <v>0</v>
      </c>
      <c r="E296" t="b">
        <f t="shared" ca="1" si="573"/>
        <v>0</v>
      </c>
      <c r="F296" t="b">
        <f t="shared" ca="1" si="573"/>
        <v>0</v>
      </c>
      <c r="H296" s="47" t="str">
        <f ca="1">"Exp421 "&amp;IF($CA296&lt;3,"M-M","Mat")&amp;IF($CF296=TRUE,"&amp;BBT","")&amp;IF($DX296&lt;&gt;0,"-mate EL","")&amp;IF($DM296," Aut","")&amp;IF($DN296," Win","")&amp;IF($DO296," Spr","")&amp;" Scan "&amp;$DP296&amp;" (F"&amp;3+IFERROR(1*$AP296,0)&amp;3+IFERROR(1*$AS296,0)&amp;"N"&amp;$AX296&amp;$AY296&amp;")"</f>
        <v>Exp421 Mat Spr Scan 3 (F33N33)</v>
      </c>
      <c r="I296" s="13" t="str">
        <f ca="1">IF(MATCH(H296,H$5:H296,0)=(COUNTA(H$5:H296)),"-","Dup")</f>
        <v>-</v>
      </c>
      <c r="J296" s="27" t="str">
        <f t="shared" ca="1" si="512"/>
        <v>-</v>
      </c>
      <c r="K296" s="27" t="str">
        <f t="shared" ca="1" si="512"/>
        <v>-</v>
      </c>
      <c r="L296" s="50" t="b">
        <f t="shared" ca="1" si="594"/>
        <v>1</v>
      </c>
      <c r="M296" s="50" t="b">
        <f t="shared" ca="1" si="594"/>
        <v>0</v>
      </c>
      <c r="N296" s="50" t="b">
        <f t="shared" ca="1" si="594"/>
        <v>0</v>
      </c>
      <c r="O296" s="50" t="b">
        <f t="shared" ca="1" si="594"/>
        <v>0</v>
      </c>
      <c r="P296" s="50" t="b">
        <f t="shared" ca="1" si="594"/>
        <v>0</v>
      </c>
      <c r="Q296" s="50">
        <f t="shared" ca="1" si="594"/>
        <v>0</v>
      </c>
      <c r="R296" s="50">
        <f t="shared" ca="1" si="594"/>
        <v>0</v>
      </c>
      <c r="S296" s="27" t="str">
        <f t="shared" ca="1" si="589"/>
        <v>-</v>
      </c>
      <c r="T296" s="27" t="str">
        <f t="shared" ca="1" si="589"/>
        <v>-</v>
      </c>
      <c r="U296" s="27">
        <f t="shared" ca="1" si="590"/>
        <v>1</v>
      </c>
      <c r="V296" s="27">
        <f t="shared" ca="1" si="589"/>
        <v>1</v>
      </c>
      <c r="W296" s="27">
        <f t="shared" ca="1" si="590"/>
        <v>1</v>
      </c>
      <c r="X296" s="27">
        <f t="shared" ca="1" si="590"/>
        <v>1</v>
      </c>
      <c r="Y296" s="27" t="str">
        <f t="shared" ca="1" si="590"/>
        <v>-</v>
      </c>
      <c r="Z296" s="27">
        <f t="shared" ca="1" si="590"/>
        <v>1</v>
      </c>
      <c r="AA296" s="27" t="str">
        <f t="shared" ca="1" si="590"/>
        <v>-</v>
      </c>
      <c r="AB296" s="27" t="str">
        <f t="shared" ca="1" si="590"/>
        <v>-</v>
      </c>
      <c r="AC296" s="27">
        <f t="shared" ca="1" si="590"/>
        <v>1</v>
      </c>
      <c r="AD296" s="27">
        <f t="shared" ca="1" si="590"/>
        <v>1</v>
      </c>
      <c r="AE296" s="27" t="str">
        <f t="shared" ca="1" si="590"/>
        <v>-</v>
      </c>
      <c r="AF296" s="27" t="str">
        <f t="shared" ca="1" si="590"/>
        <v>-</v>
      </c>
      <c r="AG296" s="27" t="str">
        <f t="shared" ca="1" si="590"/>
        <v>-</v>
      </c>
      <c r="AH296" s="27" t="str">
        <f t="shared" ca="1" si="590"/>
        <v>-</v>
      </c>
      <c r="AI296" s="27" t="str">
        <f t="shared" ca="1" si="590"/>
        <v>-</v>
      </c>
      <c r="AJ296" s="27" t="str">
        <f t="shared" ca="1" si="591"/>
        <v>-</v>
      </c>
      <c r="AK296" s="27" t="str">
        <f t="shared" ca="1" si="591"/>
        <v>-</v>
      </c>
      <c r="AL296" s="27" t="str">
        <f t="shared" ca="1" si="591"/>
        <v>-</v>
      </c>
      <c r="AM296" s="27" t="str">
        <f t="shared" ca="1" si="591"/>
        <v>-</v>
      </c>
      <c r="AN296" s="27" t="str">
        <f t="shared" ca="1" si="591"/>
        <v>-</v>
      </c>
      <c r="AO296" s="27" t="str">
        <f t="shared" ca="1" si="591"/>
        <v>-</v>
      </c>
      <c r="AP296" s="50" t="str">
        <f t="shared" ca="1" si="576"/>
        <v>-</v>
      </c>
      <c r="AQ296" s="50" t="str">
        <f t="shared" ca="1" si="576"/>
        <v>-</v>
      </c>
      <c r="AR296" s="50" t="str">
        <f t="shared" ca="1" si="576"/>
        <v>-</v>
      </c>
      <c r="AS296" s="50" t="str">
        <f t="shared" ca="1" si="576"/>
        <v>-</v>
      </c>
      <c r="AT296" s="27" t="str">
        <f t="shared" ca="1" si="574"/>
        <v>-</v>
      </c>
      <c r="AU296" s="27" t="str">
        <f t="shared" ca="1" si="574"/>
        <v>-</v>
      </c>
      <c r="AV296" s="27" t="str">
        <f t="shared" ca="1" si="574"/>
        <v>-</v>
      </c>
      <c r="AW296" s="27" t="str">
        <f t="shared" ca="1" si="574"/>
        <v>-</v>
      </c>
      <c r="AX296" s="50">
        <f t="shared" ca="1" si="593"/>
        <v>3</v>
      </c>
      <c r="AY296" s="50">
        <f t="shared" ca="1" si="593"/>
        <v>3</v>
      </c>
      <c r="AZ296" s="50">
        <f t="shared" ca="1" si="593"/>
        <v>0</v>
      </c>
      <c r="BA296" s="50">
        <f t="shared" ca="1" si="593"/>
        <v>1</v>
      </c>
      <c r="BB296" s="50">
        <f t="shared" ca="1" si="593"/>
        <v>-1</v>
      </c>
      <c r="BC296" s="27" t="str">
        <f t="shared" ca="1" si="558"/>
        <v>-</v>
      </c>
      <c r="BD296" s="27" t="str">
        <f t="shared" ca="1" si="558"/>
        <v>-</v>
      </c>
      <c r="BE296" s="27" t="str">
        <f t="shared" ca="1" si="558"/>
        <v>-</v>
      </c>
      <c r="BF296" s="27" t="str">
        <f t="shared" ca="1" si="558"/>
        <v>-</v>
      </c>
      <c r="BG296" s="27" t="str">
        <f t="shared" ca="1" si="558"/>
        <v>-</v>
      </c>
      <c r="BH296" s="27">
        <f t="shared" ca="1" si="558"/>
        <v>0.3</v>
      </c>
      <c r="BI296" s="27">
        <f t="shared" ca="1" si="558"/>
        <v>0.7</v>
      </c>
      <c r="BJ296" s="27">
        <f t="shared" ca="1" si="558"/>
        <v>-0.4</v>
      </c>
      <c r="BK296" s="27">
        <f t="shared" ca="1" si="558"/>
        <v>1.5</v>
      </c>
      <c r="BL296" s="27" t="str">
        <f t="shared" ref="BL296:BM305" ca="1" si="599">OFFSET(BL$5,$B296,0)</f>
        <v>-</v>
      </c>
      <c r="BM296" s="27" t="str">
        <f t="shared" ca="1" si="599"/>
        <v>-</v>
      </c>
      <c r="BN296" s="27">
        <f t="shared" ref="BN296:CA305" ca="1" si="600">OFFSET(BN$5,$B296,0)</f>
        <v>12</v>
      </c>
      <c r="BO296" s="27">
        <f t="shared" ca="1" si="600"/>
        <v>12</v>
      </c>
      <c r="BP296" s="27">
        <f t="shared" ca="1" si="600"/>
        <v>144</v>
      </c>
      <c r="BQ296" s="27">
        <f t="shared" ca="1" si="600"/>
        <v>144</v>
      </c>
      <c r="BR296" s="27" t="str">
        <f t="shared" ca="1" si="600"/>
        <v>-</v>
      </c>
      <c r="BS296" s="27" t="str">
        <f t="shared" ca="1" si="600"/>
        <v>-</v>
      </c>
      <c r="BT296" s="27" t="str">
        <f t="shared" ca="1" si="600"/>
        <v>-</v>
      </c>
      <c r="BU296" s="27" t="str">
        <f t="shared" ca="1" si="600"/>
        <v>-</v>
      </c>
      <c r="BV296" s="27" t="str">
        <f t="shared" ca="1" si="600"/>
        <v>-</v>
      </c>
      <c r="BW296" s="27" t="str">
        <f t="shared" ca="1" si="600"/>
        <v>-</v>
      </c>
      <c r="BX296" s="27" t="str">
        <f t="shared" ca="1" si="600"/>
        <v>-</v>
      </c>
      <c r="BY296" s="27" t="str">
        <f t="shared" ca="1" si="600"/>
        <v>-</v>
      </c>
      <c r="BZ296" s="27" t="str">
        <f t="shared" ca="1" si="600"/>
        <v>-</v>
      </c>
      <c r="CA296" s="27">
        <f t="shared" ca="1" si="600"/>
        <v>5</v>
      </c>
      <c r="CB296" s="27" t="str">
        <f t="shared" ref="CB296:CK305" ca="1" si="601">OFFSET(CB$5,$B296,0)</f>
        <v>-</v>
      </c>
      <c r="CC296" s="27" t="str">
        <f t="shared" ca="1" si="601"/>
        <v>-</v>
      </c>
      <c r="CD296" s="27" t="str">
        <f t="shared" ca="1" si="601"/>
        <v>-</v>
      </c>
      <c r="CE296" s="27" t="str">
        <f t="shared" ca="1" si="601"/>
        <v>-</v>
      </c>
      <c r="CF296" s="27" t="str">
        <f t="shared" ca="1" si="601"/>
        <v>-</v>
      </c>
      <c r="CG296" s="27" t="str">
        <f t="shared" ca="1" si="601"/>
        <v>-</v>
      </c>
      <c r="CH296" s="27">
        <f t="shared" ca="1" si="601"/>
        <v>0</v>
      </c>
      <c r="CI296" s="27" t="str">
        <f t="shared" ca="1" si="601"/>
        <v>-</v>
      </c>
      <c r="CJ296" s="27">
        <f t="shared" ca="1" si="601"/>
        <v>1</v>
      </c>
      <c r="CK296" s="27">
        <f t="shared" ca="1" si="601"/>
        <v>0</v>
      </c>
      <c r="CL296" s="27">
        <f t="shared" ref="CL296:CU305" ca="1" si="602">OFFSET(CL$5,$B296,0)</f>
        <v>1</v>
      </c>
      <c r="CM296" s="27">
        <f t="shared" ca="1" si="602"/>
        <v>1</v>
      </c>
      <c r="CN296" s="27">
        <f t="shared" ca="1" si="602"/>
        <v>1</v>
      </c>
      <c r="CO296" s="27">
        <f t="shared" ca="1" si="602"/>
        <v>0</v>
      </c>
      <c r="CP296" s="27">
        <f t="shared" ca="1" si="602"/>
        <v>0</v>
      </c>
      <c r="CQ296" s="27">
        <f t="shared" ca="1" si="602"/>
        <v>0</v>
      </c>
      <c r="CR296" s="27">
        <f t="shared" ca="1" si="602"/>
        <v>-1.29</v>
      </c>
      <c r="CS296" s="27">
        <f t="shared" ca="1" si="602"/>
        <v>0.95</v>
      </c>
      <c r="CT296" s="27">
        <f t="shared" ca="1" si="602"/>
        <v>-1.67</v>
      </c>
      <c r="CU296" s="27">
        <f t="shared" ca="1" si="602"/>
        <v>0.05</v>
      </c>
      <c r="CV296" s="27">
        <f t="shared" ref="CV296:DA305" ca="1" si="603">OFFSET(CV$5,$B296,0)</f>
        <v>0.22</v>
      </c>
      <c r="CW296" s="27">
        <f t="shared" ca="1" si="603"/>
        <v>-0.37</v>
      </c>
      <c r="CX296" s="27">
        <f t="shared" ca="1" si="603"/>
        <v>0</v>
      </c>
      <c r="CY296" s="27">
        <f t="shared" ca="1" si="603"/>
        <v>1</v>
      </c>
      <c r="CZ296" s="50">
        <f t="shared" ca="1" si="530"/>
        <v>0</v>
      </c>
      <c r="DA296" s="27">
        <f t="shared" ca="1" si="603"/>
        <v>0</v>
      </c>
      <c r="DB296" s="50">
        <f t="shared" ca="1" si="595"/>
        <v>0</v>
      </c>
      <c r="DC296" s="50">
        <f t="shared" ca="1" si="595"/>
        <v>0</v>
      </c>
      <c r="DD296" s="50">
        <f t="shared" ca="1" si="595"/>
        <v>0</v>
      </c>
      <c r="DE296" s="50">
        <f t="shared" ca="1" si="595"/>
        <v>0</v>
      </c>
      <c r="DF296" s="50">
        <f t="shared" ca="1" si="595"/>
        <v>0</v>
      </c>
      <c r="DG296" s="27" t="str">
        <f t="shared" ref="DG296:DP311" ca="1" si="604">OFFSET(DG$5,$B296,0)</f>
        <v>-</v>
      </c>
      <c r="DH296" s="27" t="str">
        <f t="shared" ca="1" si="604"/>
        <v>-</v>
      </c>
      <c r="DI296" s="27" t="str">
        <f t="shared" ca="1" si="604"/>
        <v>-</v>
      </c>
      <c r="DJ296" s="27" t="str">
        <f t="shared" ca="1" si="604"/>
        <v>-</v>
      </c>
      <c r="DK296" s="27" t="str">
        <f t="shared" ca="1" si="604"/>
        <v>-</v>
      </c>
      <c r="DL296" s="27" t="str">
        <f t="shared" ca="1" si="604"/>
        <v>-</v>
      </c>
      <c r="DM296" s="27" t="b">
        <f t="shared" ca="1" si="604"/>
        <v>0</v>
      </c>
      <c r="DN296" s="27" t="b">
        <f t="shared" ca="1" si="604"/>
        <v>0</v>
      </c>
      <c r="DO296" s="27" t="b">
        <f t="shared" ca="1" si="604"/>
        <v>1</v>
      </c>
      <c r="DP296" s="27">
        <f t="shared" ca="1" si="588"/>
        <v>3</v>
      </c>
      <c r="DQ296" s="50" t="str">
        <f t="shared" ca="1" si="578"/>
        <v>-</v>
      </c>
      <c r="DR296" s="50" t="b">
        <f t="shared" ca="1" si="578"/>
        <v>1</v>
      </c>
      <c r="DS296" s="50" t="str">
        <f t="shared" ca="1" si="578"/>
        <v>-</v>
      </c>
      <c r="DT296" s="50" t="str">
        <f t="shared" ca="1" si="578"/>
        <v>-</v>
      </c>
      <c r="DU296" s="27" t="str">
        <f t="shared" ca="1" si="596"/>
        <v>-</v>
      </c>
      <c r="DV296" s="27" t="b">
        <f t="shared" ca="1" si="596"/>
        <v>1</v>
      </c>
      <c r="DW296" s="27" t="str">
        <f t="shared" ca="1" si="596"/>
        <v>-</v>
      </c>
      <c r="DX296" s="27">
        <f t="shared" ca="1" si="596"/>
        <v>0</v>
      </c>
      <c r="DY296" s="50">
        <f t="shared" ca="1" si="580"/>
        <v>1</v>
      </c>
      <c r="DZ296" s="50">
        <f t="shared" ca="1" si="580"/>
        <v>0.5</v>
      </c>
      <c r="EA296" s="27" t="str">
        <f t="shared" ca="1" si="597"/>
        <v>-</v>
      </c>
      <c r="EB296" s="27" t="str">
        <f t="shared" ca="1" si="597"/>
        <v>-</v>
      </c>
      <c r="EC296" s="27">
        <f t="shared" ca="1" si="597"/>
        <v>1</v>
      </c>
      <c r="ED296" s="27">
        <f t="shared" ca="1" si="597"/>
        <v>0</v>
      </c>
      <c r="EE296" s="27">
        <f t="shared" ca="1" si="597"/>
        <v>1</v>
      </c>
      <c r="EF296" s="27">
        <f t="shared" ca="1" si="597"/>
        <v>1</v>
      </c>
      <c r="EG296" s="27">
        <f t="shared" ca="1" si="597"/>
        <v>0</v>
      </c>
      <c r="EH296" s="27" t="str">
        <f t="shared" ca="1" si="597"/>
        <v>-</v>
      </c>
      <c r="EI296" s="27" t="str">
        <f t="shared" ca="1" si="597"/>
        <v>-</v>
      </c>
      <c r="EJ296" s="27" t="str">
        <f t="shared" ca="1" si="597"/>
        <v>-</v>
      </c>
      <c r="EK296" s="27" t="str">
        <f t="shared" ca="1" si="598"/>
        <v>-</v>
      </c>
      <c r="EL296" s="27">
        <f t="shared" ca="1" si="598"/>
        <v>1</v>
      </c>
      <c r="EM296" s="27">
        <f t="shared" ca="1" si="598"/>
        <v>1</v>
      </c>
      <c r="EN296" s="27">
        <f t="shared" ca="1" si="598"/>
        <v>1</v>
      </c>
      <c r="EO296" s="27">
        <f t="shared" ca="1" si="598"/>
        <v>0</v>
      </c>
      <c r="EP296" s="27" t="str">
        <f t="shared" ca="1" si="598"/>
        <v>-</v>
      </c>
      <c r="EQ296" s="27" t="str">
        <f t="shared" ca="1" si="598"/>
        <v>-</v>
      </c>
      <c r="ER296" s="27">
        <f t="shared" ca="1" si="598"/>
        <v>0</v>
      </c>
      <c r="ES296" s="27">
        <f t="shared" ca="1" si="598"/>
        <v>0</v>
      </c>
      <c r="ET296" s="34">
        <v>0</v>
      </c>
    </row>
    <row r="297" spans="1:150" outlineLevel="3">
      <c r="A297" s="31">
        <f t="shared" si="510"/>
        <v>292</v>
      </c>
      <c r="B297" s="37">
        <f t="shared" ca="1" si="539"/>
        <v>99</v>
      </c>
      <c r="C297" s="216">
        <f ca="1">4210+IF(AND(C$263&gt;=1,$CF297=TRUE),2,0)+IF(AND(C$263&gt;=2,$CA297&gt;2),4,0)+IF(AND(C$263=3,$DP297=2),1,0)</f>
        <v>4210</v>
      </c>
      <c r="D297" t="b">
        <f t="shared" ca="1" si="573"/>
        <v>0</v>
      </c>
      <c r="E297" t="b">
        <f t="shared" ca="1" si="573"/>
        <v>0</v>
      </c>
      <c r="F297" t="b">
        <f t="shared" ca="1" si="573"/>
        <v>0</v>
      </c>
      <c r="H297" s="47" t="str">
        <f ca="1">"Exp421 "&amp;IF($CA297&lt;3,"M-M","Mat")&amp;IF($CF297=TRUE,"&amp;BBT","")&amp;IF($DX297&lt;&gt;0,"-mate EL","")&amp;IF($DM297," Aut","")&amp;IF($DN297," Win","")&amp;IF($DO297," Spr","")&amp;" Scan "&amp;$DP297&amp;" (F"&amp;3+IFERROR(1*$AP297,0)&amp;3+IFERROR(1*$AS297,0)&amp;"N"&amp;$AX297&amp;$AY297&amp;")"</f>
        <v>Exp421 Mat Spr Scan 2 (F33N33)</v>
      </c>
      <c r="I297" s="13" t="str">
        <f ca="1">IF(MATCH(H297,H$5:H297,0)=(COUNTA(H$5:H297)),"-","Dup")</f>
        <v>-</v>
      </c>
      <c r="J297" s="27" t="str">
        <f t="shared" ca="1" si="512"/>
        <v>-</v>
      </c>
      <c r="K297" s="27" t="str">
        <f t="shared" ca="1" si="512"/>
        <v>-</v>
      </c>
      <c r="L297" s="50" t="b">
        <f t="shared" ca="1" si="594"/>
        <v>1</v>
      </c>
      <c r="M297" s="50" t="b">
        <f t="shared" ca="1" si="594"/>
        <v>0</v>
      </c>
      <c r="N297" s="50" t="b">
        <f t="shared" ca="1" si="594"/>
        <v>0</v>
      </c>
      <c r="O297" s="50" t="b">
        <f t="shared" ca="1" si="594"/>
        <v>0</v>
      </c>
      <c r="P297" s="50" t="b">
        <f t="shared" ca="1" si="594"/>
        <v>0</v>
      </c>
      <c r="Q297" s="50">
        <f t="shared" ca="1" si="594"/>
        <v>0</v>
      </c>
      <c r="R297" s="50">
        <f t="shared" ca="1" si="594"/>
        <v>0</v>
      </c>
      <c r="S297" s="27" t="str">
        <f t="shared" ca="1" si="589"/>
        <v>-</v>
      </c>
      <c r="T297" s="27" t="str">
        <f t="shared" ca="1" si="589"/>
        <v>-</v>
      </c>
      <c r="U297" s="27">
        <f t="shared" ca="1" si="590"/>
        <v>1</v>
      </c>
      <c r="V297" s="27">
        <f t="shared" ca="1" si="589"/>
        <v>1</v>
      </c>
      <c r="W297" s="27">
        <f t="shared" ca="1" si="590"/>
        <v>1</v>
      </c>
      <c r="X297" s="27">
        <f t="shared" ca="1" si="590"/>
        <v>1</v>
      </c>
      <c r="Y297" s="27" t="str">
        <f t="shared" ca="1" si="590"/>
        <v>-</v>
      </c>
      <c r="Z297" s="27">
        <f t="shared" ca="1" si="590"/>
        <v>1</v>
      </c>
      <c r="AA297" s="27" t="str">
        <f t="shared" ca="1" si="590"/>
        <v>-</v>
      </c>
      <c r="AB297" s="27" t="str">
        <f t="shared" ca="1" si="590"/>
        <v>-</v>
      </c>
      <c r="AC297" s="27">
        <f t="shared" ca="1" si="590"/>
        <v>1</v>
      </c>
      <c r="AD297" s="27">
        <f t="shared" ca="1" si="590"/>
        <v>1</v>
      </c>
      <c r="AE297" s="27" t="str">
        <f t="shared" ca="1" si="590"/>
        <v>-</v>
      </c>
      <c r="AF297" s="27" t="str">
        <f t="shared" ca="1" si="590"/>
        <v>-</v>
      </c>
      <c r="AG297" s="27" t="str">
        <f t="shared" ca="1" si="590"/>
        <v>-</v>
      </c>
      <c r="AH297" s="27" t="str">
        <f t="shared" ca="1" si="590"/>
        <v>-</v>
      </c>
      <c r="AI297" s="27" t="str">
        <f t="shared" ca="1" si="590"/>
        <v>-</v>
      </c>
      <c r="AJ297" s="27" t="str">
        <f t="shared" ca="1" si="591"/>
        <v>-</v>
      </c>
      <c r="AK297" s="27" t="str">
        <f t="shared" ca="1" si="591"/>
        <v>-</v>
      </c>
      <c r="AL297" s="27" t="str">
        <f t="shared" ca="1" si="591"/>
        <v>-</v>
      </c>
      <c r="AM297" s="27" t="str">
        <f t="shared" ca="1" si="591"/>
        <v>-</v>
      </c>
      <c r="AN297" s="27" t="str">
        <f t="shared" ca="1" si="591"/>
        <v>-</v>
      </c>
      <c r="AO297" s="27" t="str">
        <f t="shared" ca="1" si="591"/>
        <v>-</v>
      </c>
      <c r="AP297" s="50" t="str">
        <f t="shared" ca="1" si="576"/>
        <v>-</v>
      </c>
      <c r="AQ297" s="50" t="str">
        <f t="shared" ca="1" si="576"/>
        <v>-</v>
      </c>
      <c r="AR297" s="50" t="str">
        <f t="shared" ca="1" si="576"/>
        <v>-</v>
      </c>
      <c r="AS297" s="50" t="str">
        <f t="shared" ca="1" si="576"/>
        <v>-</v>
      </c>
      <c r="AT297" s="27" t="str">
        <f t="shared" ca="1" si="574"/>
        <v>-</v>
      </c>
      <c r="AU297" s="27" t="str">
        <f t="shared" ca="1" si="574"/>
        <v>-</v>
      </c>
      <c r="AV297" s="27" t="str">
        <f t="shared" ca="1" si="574"/>
        <v>-</v>
      </c>
      <c r="AW297" s="27" t="str">
        <f t="shared" ca="1" si="574"/>
        <v>-</v>
      </c>
      <c r="AX297" s="50">
        <f t="shared" ca="1" si="593"/>
        <v>3</v>
      </c>
      <c r="AY297" s="50">
        <f t="shared" ca="1" si="593"/>
        <v>3</v>
      </c>
      <c r="AZ297" s="50">
        <f t="shared" ca="1" si="593"/>
        <v>0</v>
      </c>
      <c r="BA297" s="50">
        <f t="shared" ca="1" si="593"/>
        <v>1</v>
      </c>
      <c r="BB297" s="50">
        <f t="shared" ca="1" si="593"/>
        <v>-1</v>
      </c>
      <c r="BC297" s="27" t="str">
        <f t="shared" ca="1" si="558"/>
        <v>-</v>
      </c>
      <c r="BD297" s="27" t="str">
        <f t="shared" ca="1" si="558"/>
        <v>-</v>
      </c>
      <c r="BE297" s="27" t="str">
        <f t="shared" ca="1" si="558"/>
        <v>-</v>
      </c>
      <c r="BF297" s="27" t="str">
        <f t="shared" ca="1" si="558"/>
        <v>-</v>
      </c>
      <c r="BG297" s="27" t="str">
        <f t="shared" ca="1" si="558"/>
        <v>-</v>
      </c>
      <c r="BH297" s="27">
        <f t="shared" ca="1" si="558"/>
        <v>0.3</v>
      </c>
      <c r="BI297" s="27">
        <f t="shared" ca="1" si="558"/>
        <v>0.7</v>
      </c>
      <c r="BJ297" s="27">
        <f t="shared" ca="1" si="558"/>
        <v>-0.4</v>
      </c>
      <c r="BK297" s="27">
        <f t="shared" ca="1" si="558"/>
        <v>1.5</v>
      </c>
      <c r="BL297" s="27" t="str">
        <f t="shared" ca="1" si="599"/>
        <v>-</v>
      </c>
      <c r="BM297" s="27" t="str">
        <f t="shared" ca="1" si="599"/>
        <v>-</v>
      </c>
      <c r="BN297" s="27">
        <f t="shared" ca="1" si="600"/>
        <v>12</v>
      </c>
      <c r="BO297" s="27">
        <f t="shared" ca="1" si="600"/>
        <v>12</v>
      </c>
      <c r="BP297" s="27">
        <f t="shared" ca="1" si="600"/>
        <v>144</v>
      </c>
      <c r="BQ297" s="27">
        <f t="shared" ca="1" si="600"/>
        <v>144</v>
      </c>
      <c r="BR297" s="27" t="str">
        <f t="shared" ca="1" si="600"/>
        <v>-</v>
      </c>
      <c r="BS297" s="27" t="str">
        <f t="shared" ca="1" si="600"/>
        <v>-</v>
      </c>
      <c r="BT297" s="27" t="str">
        <f t="shared" ca="1" si="600"/>
        <v>-</v>
      </c>
      <c r="BU297" s="27" t="str">
        <f t="shared" ca="1" si="600"/>
        <v>-</v>
      </c>
      <c r="BV297" s="27" t="str">
        <f t="shared" ca="1" si="600"/>
        <v>-</v>
      </c>
      <c r="BW297" s="27" t="str">
        <f t="shared" ca="1" si="600"/>
        <v>-</v>
      </c>
      <c r="BX297" s="27" t="str">
        <f t="shared" ca="1" si="600"/>
        <v>-</v>
      </c>
      <c r="BY297" s="27" t="str">
        <f t="shared" ca="1" si="600"/>
        <v>-</v>
      </c>
      <c r="BZ297" s="27" t="str">
        <f t="shared" ca="1" si="600"/>
        <v>-</v>
      </c>
      <c r="CA297" s="27">
        <f t="shared" ca="1" si="600"/>
        <v>5</v>
      </c>
      <c r="CB297" s="27" t="str">
        <f t="shared" ca="1" si="601"/>
        <v>-</v>
      </c>
      <c r="CC297" s="27" t="str">
        <f t="shared" ca="1" si="601"/>
        <v>-</v>
      </c>
      <c r="CD297" s="27" t="str">
        <f t="shared" ca="1" si="601"/>
        <v>-</v>
      </c>
      <c r="CE297" s="27" t="str">
        <f t="shared" ca="1" si="601"/>
        <v>-</v>
      </c>
      <c r="CF297" s="27" t="str">
        <f t="shared" ca="1" si="601"/>
        <v>-</v>
      </c>
      <c r="CG297" s="27" t="str">
        <f t="shared" ca="1" si="601"/>
        <v>-</v>
      </c>
      <c r="CH297" s="27">
        <f t="shared" ca="1" si="601"/>
        <v>0</v>
      </c>
      <c r="CI297" s="27" t="str">
        <f t="shared" ca="1" si="601"/>
        <v>-</v>
      </c>
      <c r="CJ297" s="27">
        <f t="shared" ca="1" si="601"/>
        <v>1</v>
      </c>
      <c r="CK297" s="27">
        <f t="shared" ca="1" si="601"/>
        <v>0</v>
      </c>
      <c r="CL297" s="27">
        <f t="shared" ca="1" si="602"/>
        <v>1</v>
      </c>
      <c r="CM297" s="27">
        <f t="shared" ca="1" si="602"/>
        <v>1</v>
      </c>
      <c r="CN297" s="27">
        <f t="shared" ca="1" si="602"/>
        <v>1</v>
      </c>
      <c r="CO297" s="27">
        <f t="shared" ca="1" si="602"/>
        <v>0</v>
      </c>
      <c r="CP297" s="27">
        <f t="shared" ca="1" si="602"/>
        <v>0</v>
      </c>
      <c r="CQ297" s="27">
        <f t="shared" ca="1" si="602"/>
        <v>0</v>
      </c>
      <c r="CR297" s="27">
        <f t="shared" ca="1" si="602"/>
        <v>-1.29</v>
      </c>
      <c r="CS297" s="27">
        <f t="shared" ca="1" si="602"/>
        <v>0.95</v>
      </c>
      <c r="CT297" s="27">
        <f t="shared" ca="1" si="602"/>
        <v>-1.67</v>
      </c>
      <c r="CU297" s="27">
        <f t="shared" ca="1" si="602"/>
        <v>0.05</v>
      </c>
      <c r="CV297" s="27">
        <f t="shared" ca="1" si="603"/>
        <v>0.22</v>
      </c>
      <c r="CW297" s="27">
        <f t="shared" ca="1" si="603"/>
        <v>-0.37</v>
      </c>
      <c r="CX297" s="27">
        <f t="shared" ca="1" si="603"/>
        <v>0</v>
      </c>
      <c r="CY297" s="27">
        <f t="shared" ca="1" si="603"/>
        <v>1</v>
      </c>
      <c r="CZ297" s="50">
        <f t="shared" ca="1" si="530"/>
        <v>0</v>
      </c>
      <c r="DA297" s="27">
        <f t="shared" ca="1" si="603"/>
        <v>0</v>
      </c>
      <c r="DB297" s="50">
        <f t="shared" ca="1" si="595"/>
        <v>0</v>
      </c>
      <c r="DC297" s="50">
        <f t="shared" ca="1" si="595"/>
        <v>0</v>
      </c>
      <c r="DD297" s="50">
        <f t="shared" ca="1" si="595"/>
        <v>0</v>
      </c>
      <c r="DE297" s="50">
        <f t="shared" ca="1" si="595"/>
        <v>0</v>
      </c>
      <c r="DF297" s="50">
        <f t="shared" ca="1" si="595"/>
        <v>0</v>
      </c>
      <c r="DG297" s="27" t="str">
        <f t="shared" ca="1" si="604"/>
        <v>-</v>
      </c>
      <c r="DH297" s="27" t="str">
        <f t="shared" ca="1" si="604"/>
        <v>-</v>
      </c>
      <c r="DI297" s="27" t="str">
        <f t="shared" ca="1" si="604"/>
        <v>-</v>
      </c>
      <c r="DJ297" s="27" t="str">
        <f t="shared" ca="1" si="604"/>
        <v>-</v>
      </c>
      <c r="DK297" s="27" t="str">
        <f t="shared" ca="1" si="604"/>
        <v>-</v>
      </c>
      <c r="DL297" s="27" t="str">
        <f t="shared" ca="1" si="604"/>
        <v>-</v>
      </c>
      <c r="DM297" s="27" t="b">
        <f t="shared" ca="1" si="604"/>
        <v>0</v>
      </c>
      <c r="DN297" s="27" t="b">
        <f t="shared" ca="1" si="604"/>
        <v>0</v>
      </c>
      <c r="DO297" s="27" t="b">
        <f t="shared" ca="1" si="604"/>
        <v>1</v>
      </c>
      <c r="DP297" s="27">
        <f t="shared" ca="1" si="588"/>
        <v>2</v>
      </c>
      <c r="DQ297" s="50" t="str">
        <f t="shared" ca="1" si="578"/>
        <v>-</v>
      </c>
      <c r="DR297" s="50" t="b">
        <f t="shared" ca="1" si="578"/>
        <v>1</v>
      </c>
      <c r="DS297" s="50" t="str">
        <f t="shared" ca="1" si="578"/>
        <v>-</v>
      </c>
      <c r="DT297" s="50" t="str">
        <f t="shared" ca="1" si="578"/>
        <v>-</v>
      </c>
      <c r="DU297" s="27" t="str">
        <f t="shared" ca="1" si="596"/>
        <v>-</v>
      </c>
      <c r="DV297" s="27" t="b">
        <f t="shared" ca="1" si="596"/>
        <v>1</v>
      </c>
      <c r="DW297" s="27" t="str">
        <f t="shared" ca="1" si="596"/>
        <v>-</v>
      </c>
      <c r="DX297" s="27">
        <f t="shared" ca="1" si="596"/>
        <v>0</v>
      </c>
      <c r="DY297" s="50">
        <f t="shared" ca="1" si="580"/>
        <v>1</v>
      </c>
      <c r="DZ297" s="50">
        <f t="shared" ca="1" si="580"/>
        <v>0.5</v>
      </c>
      <c r="EA297" s="27" t="str">
        <f t="shared" ca="1" si="597"/>
        <v>-</v>
      </c>
      <c r="EB297" s="27" t="str">
        <f t="shared" ca="1" si="597"/>
        <v>-</v>
      </c>
      <c r="EC297" s="27">
        <f t="shared" ca="1" si="597"/>
        <v>1</v>
      </c>
      <c r="ED297" s="27">
        <f t="shared" ca="1" si="597"/>
        <v>0</v>
      </c>
      <c r="EE297" s="27">
        <f t="shared" ca="1" si="597"/>
        <v>1</v>
      </c>
      <c r="EF297" s="27">
        <f t="shared" ca="1" si="597"/>
        <v>1</v>
      </c>
      <c r="EG297" s="27">
        <f t="shared" ca="1" si="597"/>
        <v>0</v>
      </c>
      <c r="EH297" s="27" t="str">
        <f t="shared" ca="1" si="597"/>
        <v>-</v>
      </c>
      <c r="EI297" s="27" t="str">
        <f t="shared" ca="1" si="597"/>
        <v>-</v>
      </c>
      <c r="EJ297" s="27" t="str">
        <f t="shared" ca="1" si="597"/>
        <v>-</v>
      </c>
      <c r="EK297" s="27" t="str">
        <f t="shared" ca="1" si="598"/>
        <v>-</v>
      </c>
      <c r="EL297" s="27">
        <f t="shared" ca="1" si="598"/>
        <v>1</v>
      </c>
      <c r="EM297" s="27">
        <f t="shared" ca="1" si="598"/>
        <v>1</v>
      </c>
      <c r="EN297" s="27">
        <f t="shared" ca="1" si="598"/>
        <v>1</v>
      </c>
      <c r="EO297" s="27">
        <f t="shared" ca="1" si="598"/>
        <v>0</v>
      </c>
      <c r="EP297" s="27" t="str">
        <f t="shared" ca="1" si="598"/>
        <v>-</v>
      </c>
      <c r="EQ297" s="27" t="str">
        <f t="shared" ca="1" si="598"/>
        <v>-</v>
      </c>
      <c r="ER297" s="27">
        <f t="shared" ca="1" si="598"/>
        <v>0</v>
      </c>
      <c r="ES297" s="27">
        <f t="shared" ca="1" si="598"/>
        <v>0</v>
      </c>
      <c r="ET297" s="34">
        <v>0</v>
      </c>
    </row>
    <row r="298" spans="1:150" outlineLevel="3">
      <c r="A298" s="31">
        <f t="shared" si="510"/>
        <v>293</v>
      </c>
      <c r="B298" s="37">
        <f t="shared" ca="1" si="539"/>
        <v>100</v>
      </c>
      <c r="C298" s="216">
        <f ca="1">4210+IF(AND(C$263&gt;=1,$CF298=TRUE),2,0)+IF(AND(C$263&gt;=2,$CA298&gt;2),4,0)+IF(AND(C$263=3,$DP298=2),1,0)</f>
        <v>4210</v>
      </c>
      <c r="D298" t="b">
        <f t="shared" ca="1" si="573"/>
        <v>0</v>
      </c>
      <c r="E298" t="b">
        <f t="shared" ca="1" si="573"/>
        <v>0</v>
      </c>
      <c r="F298" t="b">
        <f t="shared" ca="1" si="573"/>
        <v>0</v>
      </c>
      <c r="H298" s="47" t="str">
        <f ca="1">"Exp421 "&amp;IF($CA298&lt;3,"M-M","Mat")&amp;IF($CF298=TRUE,"&amp;BBT","")&amp;IF($DX298&lt;&gt;0,"-mate EL","")&amp;IF($DM298," Aut","")&amp;IF($DN298," Win","")&amp;IF($DO298," Spr","")&amp;" Scan "&amp;$DP298&amp;" (F"&amp;3+IFERROR(1*$AP298,0)&amp;3+IFERROR(1*$AS298,0)&amp;"N"&amp;$AX298&amp;$AY298&amp;")"</f>
        <v>Exp421 Mat Spr Scan 1 (F33N33)</v>
      </c>
      <c r="I298" s="13" t="str">
        <f ca="1">IF(MATCH(H298,H$5:H298,0)=(COUNTA(H$5:H298)),"-","Dup")</f>
        <v>-</v>
      </c>
      <c r="J298" s="27" t="str">
        <f t="shared" ca="1" si="512"/>
        <v>-</v>
      </c>
      <c r="K298" s="27" t="str">
        <f t="shared" ca="1" si="512"/>
        <v>-</v>
      </c>
      <c r="L298" s="50" t="b">
        <f t="shared" ca="1" si="594"/>
        <v>1</v>
      </c>
      <c r="M298" s="50" t="b">
        <f t="shared" ca="1" si="594"/>
        <v>0</v>
      </c>
      <c r="N298" s="50" t="b">
        <f t="shared" ca="1" si="594"/>
        <v>0</v>
      </c>
      <c r="O298" s="50" t="b">
        <f t="shared" ca="1" si="594"/>
        <v>0</v>
      </c>
      <c r="P298" s="50" t="b">
        <f t="shared" ca="1" si="594"/>
        <v>0</v>
      </c>
      <c r="Q298" s="50">
        <f t="shared" ca="1" si="594"/>
        <v>0</v>
      </c>
      <c r="R298" s="50">
        <f t="shared" ca="1" si="594"/>
        <v>0</v>
      </c>
      <c r="S298" s="27" t="str">
        <f t="shared" ref="S298:V311" ca="1" si="605">OFFSET(S$5,$B298,0)</f>
        <v>-</v>
      </c>
      <c r="T298" s="27" t="str">
        <f t="shared" ca="1" si="605"/>
        <v>-</v>
      </c>
      <c r="U298" s="27">
        <f t="shared" ref="U298:AI311" ca="1" si="606">OFFSET(U$5,$B298,0)</f>
        <v>1</v>
      </c>
      <c r="V298" s="27">
        <f t="shared" ca="1" si="605"/>
        <v>1</v>
      </c>
      <c r="W298" s="27">
        <f t="shared" ca="1" si="606"/>
        <v>1</v>
      </c>
      <c r="X298" s="27">
        <f t="shared" ca="1" si="606"/>
        <v>1</v>
      </c>
      <c r="Y298" s="27" t="str">
        <f t="shared" ca="1" si="606"/>
        <v>-</v>
      </c>
      <c r="Z298" s="27">
        <f t="shared" ca="1" si="606"/>
        <v>1</v>
      </c>
      <c r="AA298" s="27" t="str">
        <f t="shared" ca="1" si="606"/>
        <v>-</v>
      </c>
      <c r="AB298" s="27" t="str">
        <f t="shared" ca="1" si="606"/>
        <v>-</v>
      </c>
      <c r="AC298" s="27">
        <f t="shared" ca="1" si="606"/>
        <v>1</v>
      </c>
      <c r="AD298" s="27">
        <f t="shared" ca="1" si="606"/>
        <v>1</v>
      </c>
      <c r="AE298" s="27" t="str">
        <f t="shared" ca="1" si="606"/>
        <v>-</v>
      </c>
      <c r="AF298" s="27" t="str">
        <f t="shared" ca="1" si="606"/>
        <v>-</v>
      </c>
      <c r="AG298" s="27" t="str">
        <f t="shared" ca="1" si="606"/>
        <v>-</v>
      </c>
      <c r="AH298" s="27" t="str">
        <f t="shared" ca="1" si="606"/>
        <v>-</v>
      </c>
      <c r="AI298" s="27" t="str">
        <f t="shared" ca="1" si="606"/>
        <v>-</v>
      </c>
      <c r="AJ298" s="27" t="str">
        <f t="shared" ref="AJ298:AO311" ca="1" si="607">OFFSET(AJ$5,$B298,0)</f>
        <v>-</v>
      </c>
      <c r="AK298" s="27" t="str">
        <f t="shared" ca="1" si="607"/>
        <v>-</v>
      </c>
      <c r="AL298" s="27" t="str">
        <f t="shared" ca="1" si="607"/>
        <v>-</v>
      </c>
      <c r="AM298" s="27" t="str">
        <f t="shared" ca="1" si="607"/>
        <v>-</v>
      </c>
      <c r="AN298" s="27" t="str">
        <f t="shared" ca="1" si="607"/>
        <v>-</v>
      </c>
      <c r="AO298" s="27" t="str">
        <f t="shared" ca="1" si="607"/>
        <v>-</v>
      </c>
      <c r="AP298" s="50" t="str">
        <f t="shared" ca="1" si="576"/>
        <v>-</v>
      </c>
      <c r="AQ298" s="50" t="str">
        <f t="shared" ca="1" si="576"/>
        <v>-</v>
      </c>
      <c r="AR298" s="50" t="str">
        <f t="shared" ca="1" si="576"/>
        <v>-</v>
      </c>
      <c r="AS298" s="50" t="str">
        <f t="shared" ca="1" si="576"/>
        <v>-</v>
      </c>
      <c r="AT298" s="27" t="str">
        <f t="shared" ca="1" si="574"/>
        <v>-</v>
      </c>
      <c r="AU298" s="27" t="str">
        <f t="shared" ca="1" si="574"/>
        <v>-</v>
      </c>
      <c r="AV298" s="27" t="str">
        <f t="shared" ca="1" si="574"/>
        <v>-</v>
      </c>
      <c r="AW298" s="27" t="str">
        <f t="shared" ca="1" si="574"/>
        <v>-</v>
      </c>
      <c r="AX298" s="50">
        <f t="shared" ca="1" si="593"/>
        <v>3</v>
      </c>
      <c r="AY298" s="50">
        <f t="shared" ca="1" si="593"/>
        <v>3</v>
      </c>
      <c r="AZ298" s="50">
        <f t="shared" ca="1" si="593"/>
        <v>0</v>
      </c>
      <c r="BA298" s="50">
        <f t="shared" ca="1" si="593"/>
        <v>1</v>
      </c>
      <c r="BB298" s="50">
        <f t="shared" ca="1" si="593"/>
        <v>-1</v>
      </c>
      <c r="BC298" s="27" t="str">
        <f t="shared" ca="1" si="558"/>
        <v>-</v>
      </c>
      <c r="BD298" s="27" t="str">
        <f t="shared" ca="1" si="558"/>
        <v>-</v>
      </c>
      <c r="BE298" s="27" t="str">
        <f t="shared" ca="1" si="558"/>
        <v>-</v>
      </c>
      <c r="BF298" s="27" t="str">
        <f t="shared" ca="1" si="558"/>
        <v>-</v>
      </c>
      <c r="BG298" s="27" t="str">
        <f t="shared" ca="1" si="558"/>
        <v>-</v>
      </c>
      <c r="BH298" s="27">
        <f t="shared" ca="1" si="558"/>
        <v>0.3</v>
      </c>
      <c r="BI298" s="27">
        <f t="shared" ca="1" si="558"/>
        <v>0.7</v>
      </c>
      <c r="BJ298" s="27">
        <f t="shared" ca="1" si="558"/>
        <v>-0.4</v>
      </c>
      <c r="BK298" s="27">
        <f t="shared" ca="1" si="558"/>
        <v>1.5</v>
      </c>
      <c r="BL298" s="27" t="str">
        <f t="shared" ca="1" si="599"/>
        <v>-</v>
      </c>
      <c r="BM298" s="27" t="str">
        <f t="shared" ca="1" si="599"/>
        <v>-</v>
      </c>
      <c r="BN298" s="27">
        <f t="shared" ca="1" si="600"/>
        <v>12</v>
      </c>
      <c r="BO298" s="27">
        <f t="shared" ca="1" si="600"/>
        <v>12</v>
      </c>
      <c r="BP298" s="27">
        <f t="shared" ca="1" si="600"/>
        <v>144</v>
      </c>
      <c r="BQ298" s="27">
        <f t="shared" ca="1" si="600"/>
        <v>144</v>
      </c>
      <c r="BR298" s="27" t="str">
        <f t="shared" ca="1" si="600"/>
        <v>-</v>
      </c>
      <c r="BS298" s="27" t="str">
        <f t="shared" ca="1" si="600"/>
        <v>-</v>
      </c>
      <c r="BT298" s="27" t="str">
        <f t="shared" ca="1" si="600"/>
        <v>-</v>
      </c>
      <c r="BU298" s="27" t="str">
        <f t="shared" ca="1" si="600"/>
        <v>-</v>
      </c>
      <c r="BV298" s="27" t="str">
        <f t="shared" ca="1" si="600"/>
        <v>-</v>
      </c>
      <c r="BW298" s="27" t="str">
        <f t="shared" ca="1" si="600"/>
        <v>-</v>
      </c>
      <c r="BX298" s="27" t="str">
        <f t="shared" ca="1" si="600"/>
        <v>-</v>
      </c>
      <c r="BY298" s="27" t="str">
        <f t="shared" ca="1" si="600"/>
        <v>-</v>
      </c>
      <c r="BZ298" s="27" t="str">
        <f t="shared" ca="1" si="600"/>
        <v>-</v>
      </c>
      <c r="CA298" s="27">
        <f t="shared" ca="1" si="600"/>
        <v>5</v>
      </c>
      <c r="CB298" s="27" t="str">
        <f t="shared" ca="1" si="601"/>
        <v>-</v>
      </c>
      <c r="CC298" s="27" t="str">
        <f t="shared" ca="1" si="601"/>
        <v>-</v>
      </c>
      <c r="CD298" s="27" t="str">
        <f t="shared" ca="1" si="601"/>
        <v>-</v>
      </c>
      <c r="CE298" s="27" t="str">
        <f t="shared" ca="1" si="601"/>
        <v>-</v>
      </c>
      <c r="CF298" s="27" t="str">
        <f t="shared" ca="1" si="601"/>
        <v>-</v>
      </c>
      <c r="CG298" s="27" t="str">
        <f t="shared" ca="1" si="601"/>
        <v>-</v>
      </c>
      <c r="CH298" s="27">
        <f t="shared" ca="1" si="601"/>
        <v>0</v>
      </c>
      <c r="CI298" s="27" t="str">
        <f t="shared" ca="1" si="601"/>
        <v>-</v>
      </c>
      <c r="CJ298" s="27">
        <f t="shared" ca="1" si="601"/>
        <v>1</v>
      </c>
      <c r="CK298" s="27">
        <f t="shared" ca="1" si="601"/>
        <v>0</v>
      </c>
      <c r="CL298" s="27">
        <f t="shared" ca="1" si="602"/>
        <v>1</v>
      </c>
      <c r="CM298" s="27">
        <f t="shared" ca="1" si="602"/>
        <v>1</v>
      </c>
      <c r="CN298" s="27">
        <f t="shared" ca="1" si="602"/>
        <v>1</v>
      </c>
      <c r="CO298" s="27">
        <f t="shared" ca="1" si="602"/>
        <v>0</v>
      </c>
      <c r="CP298" s="27">
        <f t="shared" ca="1" si="602"/>
        <v>0</v>
      </c>
      <c r="CQ298" s="27">
        <f t="shared" ca="1" si="602"/>
        <v>0</v>
      </c>
      <c r="CR298" s="27">
        <f t="shared" ca="1" si="602"/>
        <v>-1.29</v>
      </c>
      <c r="CS298" s="27">
        <f t="shared" ca="1" si="602"/>
        <v>0.95</v>
      </c>
      <c r="CT298" s="27">
        <f t="shared" ca="1" si="602"/>
        <v>-1.67</v>
      </c>
      <c r="CU298" s="27">
        <f t="shared" ca="1" si="602"/>
        <v>0.05</v>
      </c>
      <c r="CV298" s="27">
        <f t="shared" ca="1" si="603"/>
        <v>0.22</v>
      </c>
      <c r="CW298" s="27">
        <f t="shared" ca="1" si="603"/>
        <v>-0.37</v>
      </c>
      <c r="CX298" s="27">
        <f t="shared" ca="1" si="603"/>
        <v>0</v>
      </c>
      <c r="CY298" s="27">
        <f t="shared" ca="1" si="603"/>
        <v>1</v>
      </c>
      <c r="CZ298" s="50">
        <f t="shared" ca="1" si="530"/>
        <v>0</v>
      </c>
      <c r="DA298" s="27">
        <f t="shared" ca="1" si="603"/>
        <v>0</v>
      </c>
      <c r="DB298" s="50">
        <f t="shared" ca="1" si="595"/>
        <v>0</v>
      </c>
      <c r="DC298" s="50">
        <f t="shared" ca="1" si="595"/>
        <v>0</v>
      </c>
      <c r="DD298" s="50">
        <f t="shared" ca="1" si="595"/>
        <v>0</v>
      </c>
      <c r="DE298" s="50">
        <f t="shared" ca="1" si="595"/>
        <v>0</v>
      </c>
      <c r="DF298" s="50">
        <f t="shared" ca="1" si="595"/>
        <v>0</v>
      </c>
      <c r="DG298" s="27" t="str">
        <f t="shared" ca="1" si="604"/>
        <v>-</v>
      </c>
      <c r="DH298" s="27" t="str">
        <f t="shared" ca="1" si="604"/>
        <v>-</v>
      </c>
      <c r="DI298" s="27" t="str">
        <f t="shared" ca="1" si="604"/>
        <v>-</v>
      </c>
      <c r="DJ298" s="27" t="str">
        <f t="shared" ca="1" si="604"/>
        <v>-</v>
      </c>
      <c r="DK298" s="27" t="str">
        <f t="shared" ca="1" si="604"/>
        <v>-</v>
      </c>
      <c r="DL298" s="27" t="str">
        <f t="shared" ca="1" si="604"/>
        <v>-</v>
      </c>
      <c r="DM298" s="27" t="b">
        <f t="shared" ca="1" si="604"/>
        <v>0</v>
      </c>
      <c r="DN298" s="27" t="b">
        <f t="shared" ca="1" si="604"/>
        <v>0</v>
      </c>
      <c r="DO298" s="27" t="b">
        <f t="shared" ca="1" si="604"/>
        <v>1</v>
      </c>
      <c r="DP298" s="27">
        <f t="shared" ca="1" si="588"/>
        <v>1</v>
      </c>
      <c r="DQ298" s="50" t="str">
        <f t="shared" ca="1" si="578"/>
        <v>-</v>
      </c>
      <c r="DR298" s="50" t="b">
        <f t="shared" ca="1" si="578"/>
        <v>1</v>
      </c>
      <c r="DS298" s="50" t="str">
        <f t="shared" ca="1" si="578"/>
        <v>-</v>
      </c>
      <c r="DT298" s="50" t="str">
        <f t="shared" ca="1" si="578"/>
        <v>-</v>
      </c>
      <c r="DU298" s="27" t="str">
        <f t="shared" ca="1" si="596"/>
        <v>-</v>
      </c>
      <c r="DV298" s="27" t="b">
        <f t="shared" ca="1" si="596"/>
        <v>1</v>
      </c>
      <c r="DW298" s="27" t="str">
        <f t="shared" ca="1" si="596"/>
        <v>-</v>
      </c>
      <c r="DX298" s="27">
        <f t="shared" ca="1" si="596"/>
        <v>0</v>
      </c>
      <c r="DY298" s="50">
        <f t="shared" ca="1" si="580"/>
        <v>1</v>
      </c>
      <c r="DZ298" s="50">
        <f t="shared" ca="1" si="580"/>
        <v>0.5</v>
      </c>
      <c r="EA298" s="27" t="str">
        <f t="shared" ca="1" si="597"/>
        <v>-</v>
      </c>
      <c r="EB298" s="27" t="str">
        <f t="shared" ca="1" si="597"/>
        <v>-</v>
      </c>
      <c r="EC298" s="27">
        <f t="shared" ca="1" si="597"/>
        <v>1</v>
      </c>
      <c r="ED298" s="27">
        <f t="shared" ca="1" si="597"/>
        <v>0</v>
      </c>
      <c r="EE298" s="27">
        <f t="shared" ca="1" si="597"/>
        <v>1</v>
      </c>
      <c r="EF298" s="27">
        <f t="shared" ca="1" si="597"/>
        <v>1</v>
      </c>
      <c r="EG298" s="27">
        <f t="shared" ca="1" si="597"/>
        <v>0</v>
      </c>
      <c r="EH298" s="27" t="str">
        <f t="shared" ca="1" si="597"/>
        <v>-</v>
      </c>
      <c r="EI298" s="27" t="str">
        <f t="shared" ca="1" si="597"/>
        <v>-</v>
      </c>
      <c r="EJ298" s="27" t="str">
        <f t="shared" ca="1" si="597"/>
        <v>-</v>
      </c>
      <c r="EK298" s="27" t="str">
        <f t="shared" ca="1" si="598"/>
        <v>-</v>
      </c>
      <c r="EL298" s="27">
        <f t="shared" ca="1" si="598"/>
        <v>1</v>
      </c>
      <c r="EM298" s="27">
        <f t="shared" ca="1" si="598"/>
        <v>1</v>
      </c>
      <c r="EN298" s="27">
        <f t="shared" ca="1" si="598"/>
        <v>1</v>
      </c>
      <c r="EO298" s="27">
        <f t="shared" ca="1" si="598"/>
        <v>0</v>
      </c>
      <c r="EP298" s="27" t="str">
        <f t="shared" ca="1" si="598"/>
        <v>-</v>
      </c>
      <c r="EQ298" s="27" t="str">
        <f t="shared" ca="1" si="598"/>
        <v>-</v>
      </c>
      <c r="ER298" s="27">
        <f t="shared" ca="1" si="598"/>
        <v>0</v>
      </c>
      <c r="ES298" s="27">
        <f t="shared" ca="1" si="598"/>
        <v>0</v>
      </c>
      <c r="ET298" s="34">
        <v>0</v>
      </c>
    </row>
    <row r="299" spans="1:150" outlineLevel="3">
      <c r="A299" s="31">
        <f t="shared" si="510"/>
        <v>294</v>
      </c>
      <c r="B299" s="37">
        <f t="shared" ca="1" si="539"/>
        <v>101</v>
      </c>
      <c r="C299" s="216">
        <f ca="1">4210+IF(AND(C$263&gt;=1,$CF299=TRUE),2,0)+IF(AND(C$263&gt;=2,$CA299&gt;2),4,0)+IF(AND(C$263=3,$DP299=2),1,0)</f>
        <v>4210</v>
      </c>
      <c r="D299" t="b">
        <f t="shared" ca="1" si="573"/>
        <v>0</v>
      </c>
      <c r="E299" t="b">
        <f t="shared" ca="1" si="573"/>
        <v>0</v>
      </c>
      <c r="F299" t="b">
        <f t="shared" ca="1" si="573"/>
        <v>0</v>
      </c>
      <c r="H299" s="47" t="str">
        <f ca="1">"Exp421 "&amp;IF($CA299&lt;3,"M-M","Mat")&amp;IF($CF299=TRUE,"&amp;BBT","")&amp;IF($DX299&lt;&gt;0,"-mate EL","")&amp;IF($DM299," Aut","")&amp;IF($DN299," Win","")&amp;IF($DO299," Spr","")&amp;" Scan "&amp;$DP299&amp;" (F"&amp;3+IFERROR(1*$AP299,0)&amp;3+IFERROR(1*$AS299,0)&amp;"N"&amp;$AX299&amp;$AY299&amp;")"</f>
        <v>Exp421 Mat Spr Scan 0 (F33N33)</v>
      </c>
      <c r="I299" s="13" t="str">
        <f ca="1">IF(MATCH(H299,H$5:H299,0)=(COUNTA(H$5:H299)),"-","Dup")</f>
        <v>-</v>
      </c>
      <c r="J299" s="27" t="str">
        <f t="shared" ca="1" si="512"/>
        <v>-</v>
      </c>
      <c r="K299" s="27" t="str">
        <f t="shared" ca="1" si="512"/>
        <v>-</v>
      </c>
      <c r="L299" s="50" t="b">
        <f t="shared" ca="1" si="594"/>
        <v>1</v>
      </c>
      <c r="M299" s="50" t="b">
        <f t="shared" ca="1" si="594"/>
        <v>0</v>
      </c>
      <c r="N299" s="50" t="b">
        <f t="shared" ca="1" si="594"/>
        <v>0</v>
      </c>
      <c r="O299" s="50" t="b">
        <f t="shared" ca="1" si="594"/>
        <v>0</v>
      </c>
      <c r="P299" s="50" t="b">
        <f t="shared" ca="1" si="594"/>
        <v>0</v>
      </c>
      <c r="Q299" s="50">
        <f t="shared" ca="1" si="594"/>
        <v>0</v>
      </c>
      <c r="R299" s="50">
        <f t="shared" ca="1" si="594"/>
        <v>0</v>
      </c>
      <c r="S299" s="27" t="str">
        <f t="shared" ca="1" si="605"/>
        <v>-</v>
      </c>
      <c r="T299" s="27" t="str">
        <f t="shared" ca="1" si="605"/>
        <v>-</v>
      </c>
      <c r="U299" s="27">
        <f t="shared" ca="1" si="606"/>
        <v>1</v>
      </c>
      <c r="V299" s="27">
        <f t="shared" ca="1" si="605"/>
        <v>1</v>
      </c>
      <c r="W299" s="27">
        <f t="shared" ca="1" si="606"/>
        <v>1</v>
      </c>
      <c r="X299" s="27">
        <f t="shared" ca="1" si="606"/>
        <v>1</v>
      </c>
      <c r="Y299" s="27" t="str">
        <f t="shared" ca="1" si="606"/>
        <v>-</v>
      </c>
      <c r="Z299" s="27">
        <f t="shared" ca="1" si="606"/>
        <v>1</v>
      </c>
      <c r="AA299" s="27" t="str">
        <f t="shared" ca="1" si="606"/>
        <v>-</v>
      </c>
      <c r="AB299" s="27" t="str">
        <f t="shared" ca="1" si="606"/>
        <v>-</v>
      </c>
      <c r="AC299" s="27">
        <f t="shared" ca="1" si="606"/>
        <v>1</v>
      </c>
      <c r="AD299" s="27">
        <f t="shared" ca="1" si="606"/>
        <v>1</v>
      </c>
      <c r="AE299" s="27" t="str">
        <f t="shared" ca="1" si="606"/>
        <v>-</v>
      </c>
      <c r="AF299" s="27" t="str">
        <f t="shared" ca="1" si="606"/>
        <v>-</v>
      </c>
      <c r="AG299" s="27" t="str">
        <f t="shared" ca="1" si="606"/>
        <v>-</v>
      </c>
      <c r="AH299" s="27" t="str">
        <f t="shared" ca="1" si="606"/>
        <v>-</v>
      </c>
      <c r="AI299" s="27" t="str">
        <f t="shared" ca="1" si="606"/>
        <v>-</v>
      </c>
      <c r="AJ299" s="27" t="str">
        <f t="shared" ca="1" si="607"/>
        <v>-</v>
      </c>
      <c r="AK299" s="27" t="str">
        <f t="shared" ca="1" si="607"/>
        <v>-</v>
      </c>
      <c r="AL299" s="27" t="str">
        <f t="shared" ca="1" si="607"/>
        <v>-</v>
      </c>
      <c r="AM299" s="27" t="str">
        <f t="shared" ca="1" si="607"/>
        <v>-</v>
      </c>
      <c r="AN299" s="27" t="str">
        <f t="shared" ca="1" si="607"/>
        <v>-</v>
      </c>
      <c r="AO299" s="27" t="str">
        <f t="shared" ca="1" si="607"/>
        <v>-</v>
      </c>
      <c r="AP299" s="50" t="str">
        <f t="shared" ca="1" si="576"/>
        <v>-</v>
      </c>
      <c r="AQ299" s="50" t="str">
        <f t="shared" ca="1" si="576"/>
        <v>-</v>
      </c>
      <c r="AR299" s="50" t="str">
        <f t="shared" ca="1" si="576"/>
        <v>-</v>
      </c>
      <c r="AS299" s="50" t="str">
        <f t="shared" ca="1" si="576"/>
        <v>-</v>
      </c>
      <c r="AT299" s="27" t="str">
        <f t="shared" ca="1" si="574"/>
        <v>-</v>
      </c>
      <c r="AU299" s="27" t="str">
        <f t="shared" ca="1" si="574"/>
        <v>-</v>
      </c>
      <c r="AV299" s="27" t="str">
        <f t="shared" ca="1" si="574"/>
        <v>-</v>
      </c>
      <c r="AW299" s="27" t="str">
        <f t="shared" ca="1" si="574"/>
        <v>-</v>
      </c>
      <c r="AX299" s="50">
        <f t="shared" ref="AX299:BB311" ca="1" si="608">OFFSET(AX299,-1,0)</f>
        <v>3</v>
      </c>
      <c r="AY299" s="50">
        <f t="shared" ca="1" si="608"/>
        <v>3</v>
      </c>
      <c r="AZ299" s="50">
        <f t="shared" ca="1" si="608"/>
        <v>0</v>
      </c>
      <c r="BA299" s="50">
        <f t="shared" ca="1" si="608"/>
        <v>1</v>
      </c>
      <c r="BB299" s="50">
        <f t="shared" ca="1" si="608"/>
        <v>-1</v>
      </c>
      <c r="BC299" s="27" t="str">
        <f t="shared" ca="1" si="558"/>
        <v>-</v>
      </c>
      <c r="BD299" s="27" t="str">
        <f t="shared" ca="1" si="558"/>
        <v>-</v>
      </c>
      <c r="BE299" s="27" t="str">
        <f t="shared" ca="1" si="558"/>
        <v>-</v>
      </c>
      <c r="BF299" s="27" t="str">
        <f t="shared" ca="1" si="558"/>
        <v>-</v>
      </c>
      <c r="BG299" s="27" t="str">
        <f t="shared" ca="1" si="558"/>
        <v>-</v>
      </c>
      <c r="BH299" s="27">
        <f t="shared" ca="1" si="558"/>
        <v>0.3</v>
      </c>
      <c r="BI299" s="27">
        <f t="shared" ca="1" si="558"/>
        <v>0.7</v>
      </c>
      <c r="BJ299" s="27">
        <f t="shared" ca="1" si="558"/>
        <v>-0.4</v>
      </c>
      <c r="BK299" s="27">
        <f t="shared" ca="1" si="558"/>
        <v>1.5</v>
      </c>
      <c r="BL299" s="27" t="str">
        <f t="shared" ca="1" si="599"/>
        <v>-</v>
      </c>
      <c r="BM299" s="27" t="str">
        <f t="shared" ca="1" si="599"/>
        <v>-</v>
      </c>
      <c r="BN299" s="27">
        <f t="shared" ca="1" si="600"/>
        <v>12</v>
      </c>
      <c r="BO299" s="27">
        <f t="shared" ca="1" si="600"/>
        <v>12</v>
      </c>
      <c r="BP299" s="27">
        <f t="shared" ca="1" si="600"/>
        <v>144</v>
      </c>
      <c r="BQ299" s="27">
        <f t="shared" ca="1" si="600"/>
        <v>144</v>
      </c>
      <c r="BR299" s="27" t="str">
        <f t="shared" ca="1" si="600"/>
        <v>-</v>
      </c>
      <c r="BS299" s="27" t="str">
        <f t="shared" ca="1" si="600"/>
        <v>-</v>
      </c>
      <c r="BT299" s="27" t="str">
        <f t="shared" ca="1" si="600"/>
        <v>-</v>
      </c>
      <c r="BU299" s="27" t="str">
        <f t="shared" ca="1" si="600"/>
        <v>-</v>
      </c>
      <c r="BV299" s="27" t="str">
        <f t="shared" ca="1" si="600"/>
        <v>-</v>
      </c>
      <c r="BW299" s="27" t="str">
        <f t="shared" ca="1" si="600"/>
        <v>-</v>
      </c>
      <c r="BX299" s="27" t="str">
        <f t="shared" ca="1" si="600"/>
        <v>-</v>
      </c>
      <c r="BY299" s="27" t="str">
        <f t="shared" ca="1" si="600"/>
        <v>-</v>
      </c>
      <c r="BZ299" s="27" t="str">
        <f t="shared" ca="1" si="600"/>
        <v>-</v>
      </c>
      <c r="CA299" s="27">
        <f t="shared" ca="1" si="600"/>
        <v>5</v>
      </c>
      <c r="CB299" s="27" t="str">
        <f t="shared" ca="1" si="601"/>
        <v>-</v>
      </c>
      <c r="CC299" s="27" t="str">
        <f t="shared" ca="1" si="601"/>
        <v>-</v>
      </c>
      <c r="CD299" s="27" t="str">
        <f t="shared" ca="1" si="601"/>
        <v>-</v>
      </c>
      <c r="CE299" s="27" t="str">
        <f t="shared" ca="1" si="601"/>
        <v>-</v>
      </c>
      <c r="CF299" s="27" t="str">
        <f t="shared" ca="1" si="601"/>
        <v>-</v>
      </c>
      <c r="CG299" s="27" t="str">
        <f t="shared" ca="1" si="601"/>
        <v>-</v>
      </c>
      <c r="CH299" s="27">
        <f t="shared" ca="1" si="601"/>
        <v>0</v>
      </c>
      <c r="CI299" s="27" t="str">
        <f t="shared" ca="1" si="601"/>
        <v>-</v>
      </c>
      <c r="CJ299" s="27">
        <f t="shared" ca="1" si="601"/>
        <v>1</v>
      </c>
      <c r="CK299" s="27">
        <f t="shared" ca="1" si="601"/>
        <v>0</v>
      </c>
      <c r="CL299" s="27">
        <f t="shared" ca="1" si="602"/>
        <v>1</v>
      </c>
      <c r="CM299" s="27">
        <f t="shared" ca="1" si="602"/>
        <v>1</v>
      </c>
      <c r="CN299" s="27">
        <f t="shared" ca="1" si="602"/>
        <v>1</v>
      </c>
      <c r="CO299" s="27">
        <f t="shared" ca="1" si="602"/>
        <v>0</v>
      </c>
      <c r="CP299" s="27">
        <f t="shared" ca="1" si="602"/>
        <v>0</v>
      </c>
      <c r="CQ299" s="27">
        <f t="shared" ca="1" si="602"/>
        <v>0</v>
      </c>
      <c r="CR299" s="27">
        <f t="shared" ca="1" si="602"/>
        <v>-1.29</v>
      </c>
      <c r="CS299" s="27">
        <f t="shared" ca="1" si="602"/>
        <v>0.95</v>
      </c>
      <c r="CT299" s="27">
        <f t="shared" ca="1" si="602"/>
        <v>-1.67</v>
      </c>
      <c r="CU299" s="27">
        <f t="shared" ca="1" si="602"/>
        <v>0.05</v>
      </c>
      <c r="CV299" s="27">
        <f t="shared" ca="1" si="603"/>
        <v>0.22</v>
      </c>
      <c r="CW299" s="27">
        <f t="shared" ca="1" si="603"/>
        <v>-0.37</v>
      </c>
      <c r="CX299" s="27">
        <f t="shared" ca="1" si="603"/>
        <v>0</v>
      </c>
      <c r="CY299" s="27">
        <f t="shared" ca="1" si="603"/>
        <v>1</v>
      </c>
      <c r="CZ299" s="50">
        <f t="shared" ca="1" si="530"/>
        <v>0</v>
      </c>
      <c r="DA299" s="27">
        <f t="shared" ca="1" si="603"/>
        <v>0</v>
      </c>
      <c r="DB299" s="50">
        <f t="shared" ca="1" si="595"/>
        <v>0</v>
      </c>
      <c r="DC299" s="50">
        <f t="shared" ca="1" si="595"/>
        <v>0</v>
      </c>
      <c r="DD299" s="50">
        <f t="shared" ca="1" si="595"/>
        <v>0</v>
      </c>
      <c r="DE299" s="50">
        <f t="shared" ca="1" si="595"/>
        <v>0</v>
      </c>
      <c r="DF299" s="50">
        <f t="shared" ca="1" si="595"/>
        <v>0</v>
      </c>
      <c r="DG299" s="27" t="str">
        <f t="shared" ca="1" si="604"/>
        <v>-</v>
      </c>
      <c r="DH299" s="27" t="str">
        <f t="shared" ca="1" si="604"/>
        <v>-</v>
      </c>
      <c r="DI299" s="27" t="str">
        <f t="shared" ca="1" si="604"/>
        <v>-</v>
      </c>
      <c r="DJ299" s="27" t="str">
        <f t="shared" ca="1" si="604"/>
        <v>-</v>
      </c>
      <c r="DK299" s="27" t="str">
        <f t="shared" ca="1" si="604"/>
        <v>-</v>
      </c>
      <c r="DL299" s="27" t="str">
        <f t="shared" ca="1" si="604"/>
        <v>-</v>
      </c>
      <c r="DM299" s="27" t="b">
        <f t="shared" ca="1" si="604"/>
        <v>0</v>
      </c>
      <c r="DN299" s="27" t="b">
        <f t="shared" ca="1" si="604"/>
        <v>0</v>
      </c>
      <c r="DO299" s="27" t="b">
        <f t="shared" ca="1" si="604"/>
        <v>1</v>
      </c>
      <c r="DP299" s="27">
        <f t="shared" ca="1" si="588"/>
        <v>0</v>
      </c>
      <c r="DQ299" s="50" t="str">
        <f t="shared" ca="1" si="578"/>
        <v>-</v>
      </c>
      <c r="DR299" s="50" t="b">
        <f t="shared" ca="1" si="578"/>
        <v>1</v>
      </c>
      <c r="DS299" s="50" t="str">
        <f t="shared" ca="1" si="578"/>
        <v>-</v>
      </c>
      <c r="DT299" s="50" t="str">
        <f t="shared" ca="1" si="578"/>
        <v>-</v>
      </c>
      <c r="DU299" s="27" t="str">
        <f t="shared" ca="1" si="596"/>
        <v>-</v>
      </c>
      <c r="DV299" s="27" t="b">
        <f t="shared" ca="1" si="596"/>
        <v>1</v>
      </c>
      <c r="DW299" s="27" t="str">
        <f t="shared" ca="1" si="596"/>
        <v>-</v>
      </c>
      <c r="DX299" s="27">
        <f t="shared" ca="1" si="596"/>
        <v>0</v>
      </c>
      <c r="DY299" s="50">
        <f t="shared" ca="1" si="580"/>
        <v>1</v>
      </c>
      <c r="DZ299" s="50">
        <f t="shared" ca="1" si="580"/>
        <v>0.5</v>
      </c>
      <c r="EA299" s="27" t="str">
        <f t="shared" ca="1" si="597"/>
        <v>-</v>
      </c>
      <c r="EB299" s="27" t="str">
        <f t="shared" ca="1" si="597"/>
        <v>-</v>
      </c>
      <c r="EC299" s="27">
        <f t="shared" ca="1" si="597"/>
        <v>1</v>
      </c>
      <c r="ED299" s="27">
        <f t="shared" ca="1" si="597"/>
        <v>0</v>
      </c>
      <c r="EE299" s="27">
        <f t="shared" ca="1" si="597"/>
        <v>1</v>
      </c>
      <c r="EF299" s="27">
        <f t="shared" ca="1" si="597"/>
        <v>1</v>
      </c>
      <c r="EG299" s="27">
        <f t="shared" ca="1" si="597"/>
        <v>0</v>
      </c>
      <c r="EH299" s="27" t="str">
        <f t="shared" ca="1" si="597"/>
        <v>-</v>
      </c>
      <c r="EI299" s="27" t="str">
        <f t="shared" ca="1" si="597"/>
        <v>-</v>
      </c>
      <c r="EJ299" s="27" t="str">
        <f t="shared" ca="1" si="597"/>
        <v>-</v>
      </c>
      <c r="EK299" s="27" t="str">
        <f t="shared" ca="1" si="598"/>
        <v>-</v>
      </c>
      <c r="EL299" s="27">
        <f t="shared" ca="1" si="598"/>
        <v>1</v>
      </c>
      <c r="EM299" s="27">
        <f t="shared" ca="1" si="598"/>
        <v>1</v>
      </c>
      <c r="EN299" s="27">
        <f t="shared" ca="1" si="598"/>
        <v>1</v>
      </c>
      <c r="EO299" s="27">
        <f t="shared" ca="1" si="598"/>
        <v>0</v>
      </c>
      <c r="EP299" s="27" t="str">
        <f t="shared" ca="1" si="598"/>
        <v>-</v>
      </c>
      <c r="EQ299" s="27" t="str">
        <f t="shared" ca="1" si="598"/>
        <v>-</v>
      </c>
      <c r="ER299" s="27">
        <f t="shared" ca="1" si="598"/>
        <v>0</v>
      </c>
      <c r="ES299" s="27">
        <f t="shared" ca="1" si="598"/>
        <v>0</v>
      </c>
      <c r="ET299" s="34">
        <v>0</v>
      </c>
    </row>
    <row r="300" spans="1:150" outlineLevel="2">
      <c r="A300" s="31">
        <f t="shared" si="510"/>
        <v>295</v>
      </c>
      <c r="B300" s="37">
        <f t="shared" ca="1" si="539"/>
        <v>102</v>
      </c>
      <c r="C300" s="216">
        <f ca="1">4210+IF(AND(C$263&gt;=1,$CF300=TRUE),2,0)+IF(AND(C$263&gt;=2,$CA300&gt;2),4,0)+IF(AND(C$263=3,$DP300=2),1,0)</f>
        <v>4210</v>
      </c>
      <c r="D300" t="b">
        <f t="shared" ca="1" si="573"/>
        <v>0</v>
      </c>
      <c r="E300" t="b">
        <f t="shared" ca="1" si="573"/>
        <v>0</v>
      </c>
      <c r="F300" t="b">
        <f t="shared" ca="1" si="573"/>
        <v>0</v>
      </c>
      <c r="H300" s="47" t="str">
        <f ca="1">"Exp421 "&amp;IF($CA300&lt;3,"M-M","Mat")&amp;IF($CF300=TRUE,"&amp;BBT","")&amp;IF($DX300&lt;&gt;0,"-mate EL","")&amp;IF($DM300," Aut","")&amp;IF($DN300," Win","")&amp;IF($DO300," Spr","")&amp;" Scan "&amp;$DP300&amp;" (F"&amp;3+IFERROR(1*$AP300,0)&amp;3+IFERROR(1*$AS300,0)&amp;"N"&amp;$AX300&amp;$AY300&amp;")"</f>
        <v>Exp421 Mat-mate EL Aut Scan 3 (F33N33)</v>
      </c>
      <c r="I300" s="13" t="str">
        <f ca="1">IF(MATCH(H300,H$5:H300,0)=(COUNTA(H$5:H300)),"-","Dup")</f>
        <v>-</v>
      </c>
      <c r="J300" s="27" t="str">
        <f t="shared" ca="1" si="512"/>
        <v>-</v>
      </c>
      <c r="K300" s="27" t="str">
        <f t="shared" ca="1" si="512"/>
        <v>-</v>
      </c>
      <c r="L300" s="50" t="b">
        <f t="shared" ca="1" si="594"/>
        <v>1</v>
      </c>
      <c r="M300" s="50" t="b">
        <f t="shared" ca="1" si="594"/>
        <v>0</v>
      </c>
      <c r="N300" s="50" t="b">
        <f t="shared" ca="1" si="594"/>
        <v>0</v>
      </c>
      <c r="O300" s="50" t="b">
        <f t="shared" ca="1" si="594"/>
        <v>0</v>
      </c>
      <c r="P300" s="50" t="b">
        <f t="shared" ca="1" si="594"/>
        <v>0</v>
      </c>
      <c r="Q300" s="50">
        <f t="shared" ca="1" si="594"/>
        <v>0</v>
      </c>
      <c r="R300" s="50">
        <f t="shared" ca="1" si="594"/>
        <v>0</v>
      </c>
      <c r="S300" s="27" t="str">
        <f t="shared" ca="1" si="605"/>
        <v>-</v>
      </c>
      <c r="T300" s="27" t="str">
        <f t="shared" ca="1" si="605"/>
        <v>-</v>
      </c>
      <c r="U300" s="27">
        <f t="shared" ca="1" si="606"/>
        <v>1</v>
      </c>
      <c r="V300" s="27">
        <f t="shared" ca="1" si="605"/>
        <v>1</v>
      </c>
      <c r="W300" s="27">
        <f t="shared" ca="1" si="606"/>
        <v>1</v>
      </c>
      <c r="X300" s="27">
        <f t="shared" ca="1" si="606"/>
        <v>1</v>
      </c>
      <c r="Y300" s="27" t="str">
        <f t="shared" ca="1" si="606"/>
        <v>-</v>
      </c>
      <c r="Z300" s="27">
        <f t="shared" ca="1" si="606"/>
        <v>1</v>
      </c>
      <c r="AA300" s="27" t="str">
        <f t="shared" ca="1" si="606"/>
        <v>-</v>
      </c>
      <c r="AB300" s="27" t="str">
        <f t="shared" ca="1" si="606"/>
        <v>-</v>
      </c>
      <c r="AC300" s="27">
        <f t="shared" ca="1" si="606"/>
        <v>1</v>
      </c>
      <c r="AD300" s="27">
        <f t="shared" ca="1" si="606"/>
        <v>1</v>
      </c>
      <c r="AE300" s="27" t="str">
        <f t="shared" ca="1" si="606"/>
        <v>-</v>
      </c>
      <c r="AF300" s="27" t="str">
        <f t="shared" ca="1" si="606"/>
        <v>-</v>
      </c>
      <c r="AG300" s="27" t="str">
        <f t="shared" ca="1" si="606"/>
        <v>-</v>
      </c>
      <c r="AH300" s="27" t="str">
        <f t="shared" ca="1" si="606"/>
        <v>-</v>
      </c>
      <c r="AI300" s="27" t="str">
        <f t="shared" ca="1" si="606"/>
        <v>-</v>
      </c>
      <c r="AJ300" s="27" t="str">
        <f t="shared" ca="1" si="607"/>
        <v>-</v>
      </c>
      <c r="AK300" s="27" t="str">
        <f t="shared" ca="1" si="607"/>
        <v>-</v>
      </c>
      <c r="AL300" s="27" t="str">
        <f t="shared" ca="1" si="607"/>
        <v>-</v>
      </c>
      <c r="AM300" s="27" t="str">
        <f t="shared" ca="1" si="607"/>
        <v>-</v>
      </c>
      <c r="AN300" s="27" t="str">
        <f t="shared" ca="1" si="607"/>
        <v>-</v>
      </c>
      <c r="AO300" s="27" t="str">
        <f t="shared" ca="1" si="607"/>
        <v>-</v>
      </c>
      <c r="AP300" s="50" t="str">
        <f t="shared" ca="1" si="576"/>
        <v>-</v>
      </c>
      <c r="AQ300" s="50" t="str">
        <f t="shared" ca="1" si="576"/>
        <v>-</v>
      </c>
      <c r="AR300" s="50" t="str">
        <f t="shared" ca="1" si="576"/>
        <v>-</v>
      </c>
      <c r="AS300" s="50" t="str">
        <f t="shared" ca="1" si="576"/>
        <v>-</v>
      </c>
      <c r="AT300" s="27" t="str">
        <f t="shared" ca="1" si="574"/>
        <v>-</v>
      </c>
      <c r="AU300" s="27" t="str">
        <f t="shared" ca="1" si="574"/>
        <v>-</v>
      </c>
      <c r="AV300" s="27" t="str">
        <f t="shared" ca="1" si="574"/>
        <v>-</v>
      </c>
      <c r="AW300" s="27" t="str">
        <f t="shared" ca="1" si="574"/>
        <v>-</v>
      </c>
      <c r="AX300" s="50">
        <f t="shared" ca="1" si="608"/>
        <v>3</v>
      </c>
      <c r="AY300" s="50">
        <f t="shared" ca="1" si="608"/>
        <v>3</v>
      </c>
      <c r="AZ300" s="50">
        <f t="shared" ca="1" si="608"/>
        <v>0</v>
      </c>
      <c r="BA300" s="50">
        <f t="shared" ca="1" si="608"/>
        <v>1</v>
      </c>
      <c r="BB300" s="50">
        <f t="shared" ca="1" si="608"/>
        <v>-1</v>
      </c>
      <c r="BC300" s="27" t="str">
        <f t="shared" ca="1" si="558"/>
        <v>-</v>
      </c>
      <c r="BD300" s="27" t="str">
        <f t="shared" ca="1" si="558"/>
        <v>-</v>
      </c>
      <c r="BE300" s="27" t="str">
        <f t="shared" ca="1" si="558"/>
        <v>-</v>
      </c>
      <c r="BF300" s="27" t="str">
        <f t="shared" ca="1" si="558"/>
        <v>-</v>
      </c>
      <c r="BG300" s="27" t="str">
        <f t="shared" ca="1" si="558"/>
        <v>-</v>
      </c>
      <c r="BH300" s="27">
        <f t="shared" ca="1" si="558"/>
        <v>0.1</v>
      </c>
      <c r="BI300" s="27">
        <f t="shared" ca="1" si="558"/>
        <v>0.5</v>
      </c>
      <c r="BJ300" s="27">
        <f t="shared" ca="1" si="558"/>
        <v>-0.4</v>
      </c>
      <c r="BK300" s="27">
        <f t="shared" ca="1" si="558"/>
        <v>1</v>
      </c>
      <c r="BL300" s="27" t="str">
        <f t="shared" ca="1" si="599"/>
        <v>-</v>
      </c>
      <c r="BM300" s="27" t="str">
        <f t="shared" ca="1" si="599"/>
        <v>-</v>
      </c>
      <c r="BN300" s="27">
        <f t="shared" ca="1" si="600"/>
        <v>12</v>
      </c>
      <c r="BO300" s="27">
        <f t="shared" ca="1" si="600"/>
        <v>12</v>
      </c>
      <c r="BP300" s="27">
        <f t="shared" ca="1" si="600"/>
        <v>144</v>
      </c>
      <c r="BQ300" s="27">
        <f t="shared" ca="1" si="600"/>
        <v>144</v>
      </c>
      <c r="BR300" s="27" t="str">
        <f t="shared" ca="1" si="600"/>
        <v>-</v>
      </c>
      <c r="BS300" s="27" t="str">
        <f t="shared" ca="1" si="600"/>
        <v>-</v>
      </c>
      <c r="BT300" s="27" t="str">
        <f t="shared" ca="1" si="600"/>
        <v>-</v>
      </c>
      <c r="BU300" s="27" t="str">
        <f t="shared" ca="1" si="600"/>
        <v>-</v>
      </c>
      <c r="BV300" s="27" t="str">
        <f t="shared" ca="1" si="600"/>
        <v>-</v>
      </c>
      <c r="BW300" s="27" t="str">
        <f t="shared" ca="1" si="600"/>
        <v>-</v>
      </c>
      <c r="BX300" s="27" t="str">
        <f t="shared" ca="1" si="600"/>
        <v>-</v>
      </c>
      <c r="BY300" s="27" t="str">
        <f t="shared" ca="1" si="600"/>
        <v>-</v>
      </c>
      <c r="BZ300" s="27" t="str">
        <f t="shared" ca="1" si="600"/>
        <v>-</v>
      </c>
      <c r="CA300" s="27">
        <f t="shared" ca="1" si="600"/>
        <v>5</v>
      </c>
      <c r="CB300" s="27" t="str">
        <f t="shared" ca="1" si="601"/>
        <v>-</v>
      </c>
      <c r="CC300" s="27" t="str">
        <f t="shared" ca="1" si="601"/>
        <v>-</v>
      </c>
      <c r="CD300" s="27" t="str">
        <f t="shared" ca="1" si="601"/>
        <v>-</v>
      </c>
      <c r="CE300" s="27" t="str">
        <f t="shared" ca="1" si="601"/>
        <v>-</v>
      </c>
      <c r="CF300" s="27" t="str">
        <f t="shared" ca="1" si="601"/>
        <v>-</v>
      </c>
      <c r="CG300" s="27" t="str">
        <f t="shared" ca="1" si="601"/>
        <v>-</v>
      </c>
      <c r="CH300" s="27">
        <f t="shared" ca="1" si="601"/>
        <v>0</v>
      </c>
      <c r="CI300" s="27" t="str">
        <f t="shared" ca="1" si="601"/>
        <v>-</v>
      </c>
      <c r="CJ300" s="27">
        <f t="shared" ca="1" si="601"/>
        <v>1</v>
      </c>
      <c r="CK300" s="27">
        <f t="shared" ca="1" si="601"/>
        <v>0</v>
      </c>
      <c r="CL300" s="27">
        <f t="shared" ca="1" si="602"/>
        <v>1</v>
      </c>
      <c r="CM300" s="27">
        <f t="shared" ca="1" si="602"/>
        <v>1</v>
      </c>
      <c r="CN300" s="27">
        <f t="shared" ca="1" si="602"/>
        <v>1</v>
      </c>
      <c r="CO300" s="27">
        <f t="shared" ca="1" si="602"/>
        <v>0</v>
      </c>
      <c r="CP300" s="27">
        <f t="shared" ca="1" si="602"/>
        <v>0</v>
      </c>
      <c r="CQ300" s="27">
        <f t="shared" ca="1" si="602"/>
        <v>0</v>
      </c>
      <c r="CR300" s="27">
        <f t="shared" ca="1" si="602"/>
        <v>-1.29</v>
      </c>
      <c r="CS300" s="27">
        <f t="shared" ca="1" si="602"/>
        <v>0.95</v>
      </c>
      <c r="CT300" s="27">
        <f t="shared" ca="1" si="602"/>
        <v>-1.67</v>
      </c>
      <c r="CU300" s="27">
        <f t="shared" ca="1" si="602"/>
        <v>0.05</v>
      </c>
      <c r="CV300" s="27">
        <f t="shared" ca="1" si="603"/>
        <v>0.22</v>
      </c>
      <c r="CW300" s="27">
        <f t="shared" ca="1" si="603"/>
        <v>-0.37</v>
      </c>
      <c r="CX300" s="27">
        <f t="shared" ca="1" si="603"/>
        <v>0</v>
      </c>
      <c r="CY300" s="27">
        <f t="shared" ca="1" si="603"/>
        <v>1</v>
      </c>
      <c r="CZ300" s="50">
        <f t="shared" ca="1" si="530"/>
        <v>0</v>
      </c>
      <c r="DA300" s="27">
        <f t="shared" ca="1" si="603"/>
        <v>0</v>
      </c>
      <c r="DB300" s="50">
        <f t="shared" ca="1" si="595"/>
        <v>0</v>
      </c>
      <c r="DC300" s="50">
        <f t="shared" ca="1" si="595"/>
        <v>0</v>
      </c>
      <c r="DD300" s="50">
        <f t="shared" ca="1" si="595"/>
        <v>0</v>
      </c>
      <c r="DE300" s="50">
        <f t="shared" ca="1" si="595"/>
        <v>0</v>
      </c>
      <c r="DF300" s="50">
        <f t="shared" ca="1" si="595"/>
        <v>0</v>
      </c>
      <c r="DG300" s="27" t="str">
        <f t="shared" ca="1" si="604"/>
        <v>-</v>
      </c>
      <c r="DH300" s="27" t="str">
        <f t="shared" ca="1" si="604"/>
        <v>-</v>
      </c>
      <c r="DI300" s="27" t="str">
        <f t="shared" ca="1" si="604"/>
        <v>-</v>
      </c>
      <c r="DJ300" s="27" t="str">
        <f t="shared" ca="1" si="604"/>
        <v>-</v>
      </c>
      <c r="DK300" s="27" t="str">
        <f t="shared" ca="1" si="604"/>
        <v>-</v>
      </c>
      <c r="DL300" s="27" t="str">
        <f t="shared" ca="1" si="604"/>
        <v>-</v>
      </c>
      <c r="DM300" s="27" t="b">
        <f t="shared" ca="1" si="604"/>
        <v>1</v>
      </c>
      <c r="DN300" s="27" t="b">
        <f t="shared" ca="1" si="604"/>
        <v>0</v>
      </c>
      <c r="DO300" s="27" t="b">
        <f t="shared" ca="1" si="604"/>
        <v>0</v>
      </c>
      <c r="DP300" s="27">
        <f t="shared" ca="1" si="588"/>
        <v>3</v>
      </c>
      <c r="DQ300" s="50" t="str">
        <f t="shared" ca="1" si="578"/>
        <v>-</v>
      </c>
      <c r="DR300" s="50" t="b">
        <f t="shared" ca="1" si="578"/>
        <v>1</v>
      </c>
      <c r="DS300" s="50" t="str">
        <f t="shared" ca="1" si="578"/>
        <v>-</v>
      </c>
      <c r="DT300" s="50" t="str">
        <f t="shared" ca="1" si="578"/>
        <v>-</v>
      </c>
      <c r="DU300" s="27" t="str">
        <f t="shared" ca="1" si="596"/>
        <v>-</v>
      </c>
      <c r="DV300" s="27" t="b">
        <f t="shared" ca="1" si="596"/>
        <v>1</v>
      </c>
      <c r="DW300" s="27" t="str">
        <f t="shared" ca="1" si="596"/>
        <v>-</v>
      </c>
      <c r="DX300" s="27">
        <f t="shared" ca="1" si="596"/>
        <v>0.99</v>
      </c>
      <c r="DY300" s="50">
        <f t="shared" ca="1" si="580"/>
        <v>1</v>
      </c>
      <c r="DZ300" s="50">
        <f t="shared" ca="1" si="580"/>
        <v>0.5</v>
      </c>
      <c r="EA300" s="27" t="str">
        <f t="shared" ca="1" si="597"/>
        <v>-</v>
      </c>
      <c r="EB300" s="27" t="str">
        <f t="shared" ca="1" si="597"/>
        <v>-</v>
      </c>
      <c r="EC300" s="27">
        <f t="shared" ca="1" si="597"/>
        <v>1</v>
      </c>
      <c r="ED300" s="27">
        <f t="shared" ca="1" si="597"/>
        <v>0</v>
      </c>
      <c r="EE300" s="27">
        <f t="shared" ca="1" si="597"/>
        <v>1</v>
      </c>
      <c r="EF300" s="27">
        <f t="shared" ca="1" si="597"/>
        <v>1</v>
      </c>
      <c r="EG300" s="27">
        <f t="shared" ca="1" si="597"/>
        <v>0</v>
      </c>
      <c r="EH300" s="27" t="str">
        <f t="shared" ca="1" si="597"/>
        <v>-</v>
      </c>
      <c r="EI300" s="27" t="str">
        <f t="shared" ca="1" si="597"/>
        <v>-</v>
      </c>
      <c r="EJ300" s="27" t="str">
        <f t="shared" ca="1" si="597"/>
        <v>-</v>
      </c>
      <c r="EK300" s="27" t="str">
        <f t="shared" ca="1" si="598"/>
        <v>-</v>
      </c>
      <c r="EL300" s="27">
        <f t="shared" ca="1" si="598"/>
        <v>1</v>
      </c>
      <c r="EM300" s="27">
        <f t="shared" ca="1" si="598"/>
        <v>1</v>
      </c>
      <c r="EN300" s="27">
        <f t="shared" ca="1" si="598"/>
        <v>1</v>
      </c>
      <c r="EO300" s="27">
        <f t="shared" ca="1" si="598"/>
        <v>0</v>
      </c>
      <c r="EP300" s="27" t="str">
        <f t="shared" ca="1" si="598"/>
        <v>-</v>
      </c>
      <c r="EQ300" s="27" t="str">
        <f t="shared" ca="1" si="598"/>
        <v>-</v>
      </c>
      <c r="ER300" s="27">
        <f t="shared" ca="1" si="598"/>
        <v>0</v>
      </c>
      <c r="ES300" s="27">
        <f t="shared" ca="1" si="598"/>
        <v>0</v>
      </c>
      <c r="ET300" s="34">
        <v>0</v>
      </c>
    </row>
    <row r="301" spans="1:150" outlineLevel="3">
      <c r="A301" s="31">
        <f t="shared" si="510"/>
        <v>296</v>
      </c>
      <c r="B301" s="37">
        <f t="shared" ca="1" si="539"/>
        <v>103</v>
      </c>
      <c r="C301" s="216">
        <f ca="1">4210+IF(AND(C$263&gt;=1,$CF301=TRUE),2,0)+IF(AND(C$263&gt;=2,$CA301&gt;2),4,0)+IF(AND(C$263=3,$DP301=2),1,0)</f>
        <v>4210</v>
      </c>
      <c r="D301" t="b">
        <f t="shared" ca="1" si="573"/>
        <v>1</v>
      </c>
      <c r="E301" t="b">
        <f t="shared" ca="1" si="573"/>
        <v>0</v>
      </c>
      <c r="F301" t="b">
        <f t="shared" ca="1" si="573"/>
        <v>1</v>
      </c>
      <c r="H301" s="47" t="str">
        <f ca="1">"Exp421 "&amp;IF($CA301&lt;3,"M-M","Mat")&amp;IF($CF301=TRUE,"&amp;BBT","")&amp;IF($DX301&lt;&gt;0,"-mate EL","")&amp;IF($DM301," Aut","")&amp;IF($DN301," Win","")&amp;IF($DO301," Spr","")&amp;" Scan "&amp;$DP301&amp;" (F"&amp;3+IFERROR(1*$AP301,0)&amp;3+IFERROR(1*$AS301,0)&amp;"N"&amp;$AX301&amp;$AY301&amp;")"</f>
        <v>Exp421 Mat-mate EL Aut Scan 2 (F33N33)</v>
      </c>
      <c r="I301" s="13" t="str">
        <f ca="1">IF(MATCH(H301,H$5:H301,0)=(COUNTA(H$5:H301)),"-","Dup")</f>
        <v>-</v>
      </c>
      <c r="J301" s="27" t="str">
        <f t="shared" ca="1" si="512"/>
        <v>-</v>
      </c>
      <c r="K301" s="27" t="str">
        <f t="shared" ca="1" si="512"/>
        <v>-</v>
      </c>
      <c r="L301" s="50" t="b">
        <f t="shared" ca="1" si="594"/>
        <v>1</v>
      </c>
      <c r="M301" s="50" t="b">
        <f t="shared" ca="1" si="594"/>
        <v>0</v>
      </c>
      <c r="N301" s="50" t="b">
        <f t="shared" ca="1" si="594"/>
        <v>0</v>
      </c>
      <c r="O301" s="50" t="b">
        <f t="shared" ca="1" si="594"/>
        <v>0</v>
      </c>
      <c r="P301" s="50" t="b">
        <f t="shared" ca="1" si="594"/>
        <v>0</v>
      </c>
      <c r="Q301" s="50">
        <f t="shared" ca="1" si="594"/>
        <v>0</v>
      </c>
      <c r="R301" s="50">
        <f t="shared" ca="1" si="594"/>
        <v>0</v>
      </c>
      <c r="S301" s="27" t="str">
        <f t="shared" ca="1" si="605"/>
        <v>-</v>
      </c>
      <c r="T301" s="27" t="str">
        <f t="shared" ca="1" si="605"/>
        <v>-</v>
      </c>
      <c r="U301" s="27">
        <f t="shared" ca="1" si="606"/>
        <v>1</v>
      </c>
      <c r="V301" s="27">
        <f t="shared" ca="1" si="605"/>
        <v>1</v>
      </c>
      <c r="W301" s="27">
        <f t="shared" ca="1" si="606"/>
        <v>1</v>
      </c>
      <c r="X301" s="27">
        <f t="shared" ca="1" si="606"/>
        <v>1</v>
      </c>
      <c r="Y301" s="27" t="str">
        <f t="shared" ca="1" si="606"/>
        <v>-</v>
      </c>
      <c r="Z301" s="27">
        <f t="shared" ca="1" si="606"/>
        <v>1</v>
      </c>
      <c r="AA301" s="27" t="str">
        <f t="shared" ca="1" si="606"/>
        <v>-</v>
      </c>
      <c r="AB301" s="27" t="str">
        <f t="shared" ca="1" si="606"/>
        <v>-</v>
      </c>
      <c r="AC301" s="27">
        <f t="shared" ca="1" si="606"/>
        <v>1</v>
      </c>
      <c r="AD301" s="27">
        <f t="shared" ca="1" si="606"/>
        <v>1</v>
      </c>
      <c r="AE301" s="27" t="str">
        <f t="shared" ca="1" si="606"/>
        <v>-</v>
      </c>
      <c r="AF301" s="27" t="str">
        <f t="shared" ca="1" si="606"/>
        <v>-</v>
      </c>
      <c r="AG301" s="27" t="str">
        <f t="shared" ca="1" si="606"/>
        <v>-</v>
      </c>
      <c r="AH301" s="27" t="str">
        <f t="shared" ca="1" si="606"/>
        <v>-</v>
      </c>
      <c r="AI301" s="27" t="str">
        <f t="shared" ca="1" si="606"/>
        <v>-</v>
      </c>
      <c r="AJ301" s="27" t="str">
        <f t="shared" ca="1" si="607"/>
        <v>-</v>
      </c>
      <c r="AK301" s="27" t="str">
        <f t="shared" ca="1" si="607"/>
        <v>-</v>
      </c>
      <c r="AL301" s="27" t="str">
        <f t="shared" ca="1" si="607"/>
        <v>-</v>
      </c>
      <c r="AM301" s="27" t="str">
        <f t="shared" ca="1" si="607"/>
        <v>-</v>
      </c>
      <c r="AN301" s="27" t="str">
        <f t="shared" ca="1" si="607"/>
        <v>-</v>
      </c>
      <c r="AO301" s="27" t="str">
        <f t="shared" ca="1" si="607"/>
        <v>-</v>
      </c>
      <c r="AP301" s="50" t="str">
        <f t="shared" ca="1" si="576"/>
        <v>-</v>
      </c>
      <c r="AQ301" s="50" t="str">
        <f t="shared" ca="1" si="576"/>
        <v>-</v>
      </c>
      <c r="AR301" s="50" t="str">
        <f t="shared" ca="1" si="576"/>
        <v>-</v>
      </c>
      <c r="AS301" s="50" t="str">
        <f t="shared" ca="1" si="576"/>
        <v>-</v>
      </c>
      <c r="AT301" s="27" t="str">
        <f t="shared" ca="1" si="574"/>
        <v>-</v>
      </c>
      <c r="AU301" s="27" t="str">
        <f t="shared" ca="1" si="574"/>
        <v>-</v>
      </c>
      <c r="AV301" s="27" t="str">
        <f t="shared" ca="1" si="574"/>
        <v>-</v>
      </c>
      <c r="AW301" s="27" t="str">
        <f t="shared" ca="1" si="574"/>
        <v>-</v>
      </c>
      <c r="AX301" s="50">
        <f t="shared" ca="1" si="608"/>
        <v>3</v>
      </c>
      <c r="AY301" s="50">
        <f t="shared" ca="1" si="608"/>
        <v>3</v>
      </c>
      <c r="AZ301" s="50">
        <f t="shared" ca="1" si="608"/>
        <v>0</v>
      </c>
      <c r="BA301" s="50">
        <f t="shared" ca="1" si="608"/>
        <v>1</v>
      </c>
      <c r="BB301" s="50">
        <f t="shared" ca="1" si="608"/>
        <v>-1</v>
      </c>
      <c r="BC301" s="27" t="str">
        <f t="shared" ca="1" si="558"/>
        <v>-</v>
      </c>
      <c r="BD301" s="27" t="str">
        <f t="shared" ca="1" si="558"/>
        <v>-</v>
      </c>
      <c r="BE301" s="27" t="str">
        <f t="shared" ca="1" si="558"/>
        <v>-</v>
      </c>
      <c r="BF301" s="27" t="str">
        <f t="shared" ca="1" si="558"/>
        <v>-</v>
      </c>
      <c r="BG301" s="27" t="str">
        <f t="shared" ca="1" si="558"/>
        <v>-</v>
      </c>
      <c r="BH301" s="27">
        <f t="shared" ca="1" si="558"/>
        <v>0.1</v>
      </c>
      <c r="BI301" s="27">
        <f t="shared" ca="1" si="558"/>
        <v>0.5</v>
      </c>
      <c r="BJ301" s="27">
        <f t="shared" ca="1" si="558"/>
        <v>-0.4</v>
      </c>
      <c r="BK301" s="27">
        <f t="shared" ca="1" si="558"/>
        <v>1</v>
      </c>
      <c r="BL301" s="27" t="str">
        <f t="shared" ca="1" si="599"/>
        <v>-</v>
      </c>
      <c r="BM301" s="27" t="str">
        <f t="shared" ca="1" si="599"/>
        <v>-</v>
      </c>
      <c r="BN301" s="27">
        <f t="shared" ca="1" si="600"/>
        <v>12</v>
      </c>
      <c r="BO301" s="27">
        <f t="shared" ca="1" si="600"/>
        <v>12</v>
      </c>
      <c r="BP301" s="27">
        <f t="shared" ca="1" si="600"/>
        <v>144</v>
      </c>
      <c r="BQ301" s="27">
        <f t="shared" ca="1" si="600"/>
        <v>144</v>
      </c>
      <c r="BR301" s="27" t="str">
        <f t="shared" ca="1" si="600"/>
        <v>-</v>
      </c>
      <c r="BS301" s="27" t="str">
        <f t="shared" ca="1" si="600"/>
        <v>-</v>
      </c>
      <c r="BT301" s="27" t="str">
        <f t="shared" ca="1" si="600"/>
        <v>-</v>
      </c>
      <c r="BU301" s="27" t="str">
        <f t="shared" ca="1" si="600"/>
        <v>-</v>
      </c>
      <c r="BV301" s="27" t="str">
        <f t="shared" ca="1" si="600"/>
        <v>-</v>
      </c>
      <c r="BW301" s="27" t="str">
        <f t="shared" ca="1" si="600"/>
        <v>-</v>
      </c>
      <c r="BX301" s="27" t="str">
        <f t="shared" ca="1" si="600"/>
        <v>-</v>
      </c>
      <c r="BY301" s="27" t="str">
        <f t="shared" ca="1" si="600"/>
        <v>-</v>
      </c>
      <c r="BZ301" s="27" t="str">
        <f t="shared" ca="1" si="600"/>
        <v>-</v>
      </c>
      <c r="CA301" s="27">
        <f t="shared" ca="1" si="600"/>
        <v>5</v>
      </c>
      <c r="CB301" s="27" t="str">
        <f t="shared" ca="1" si="601"/>
        <v>-</v>
      </c>
      <c r="CC301" s="27" t="str">
        <f t="shared" ca="1" si="601"/>
        <v>-</v>
      </c>
      <c r="CD301" s="27" t="str">
        <f t="shared" ca="1" si="601"/>
        <v>-</v>
      </c>
      <c r="CE301" s="27" t="str">
        <f t="shared" ca="1" si="601"/>
        <v>-</v>
      </c>
      <c r="CF301" s="27" t="str">
        <f t="shared" ca="1" si="601"/>
        <v>-</v>
      </c>
      <c r="CG301" s="27" t="str">
        <f t="shared" ca="1" si="601"/>
        <v>-</v>
      </c>
      <c r="CH301" s="27">
        <f t="shared" ca="1" si="601"/>
        <v>0</v>
      </c>
      <c r="CI301" s="27" t="str">
        <f t="shared" ca="1" si="601"/>
        <v>-</v>
      </c>
      <c r="CJ301" s="27">
        <f t="shared" ca="1" si="601"/>
        <v>1</v>
      </c>
      <c r="CK301" s="27">
        <f t="shared" ca="1" si="601"/>
        <v>0</v>
      </c>
      <c r="CL301" s="27">
        <f t="shared" ca="1" si="602"/>
        <v>1</v>
      </c>
      <c r="CM301" s="27">
        <f t="shared" ca="1" si="602"/>
        <v>1</v>
      </c>
      <c r="CN301" s="27">
        <f t="shared" ca="1" si="602"/>
        <v>1</v>
      </c>
      <c r="CO301" s="27">
        <f t="shared" ca="1" si="602"/>
        <v>0</v>
      </c>
      <c r="CP301" s="27">
        <f t="shared" ca="1" si="602"/>
        <v>0</v>
      </c>
      <c r="CQ301" s="27">
        <f t="shared" ca="1" si="602"/>
        <v>0</v>
      </c>
      <c r="CR301" s="27">
        <f t="shared" ca="1" si="602"/>
        <v>-1.29</v>
      </c>
      <c r="CS301" s="27">
        <f t="shared" ca="1" si="602"/>
        <v>0.95</v>
      </c>
      <c r="CT301" s="27">
        <f t="shared" ca="1" si="602"/>
        <v>-1.67</v>
      </c>
      <c r="CU301" s="27">
        <f t="shared" ca="1" si="602"/>
        <v>0.05</v>
      </c>
      <c r="CV301" s="27">
        <f t="shared" ca="1" si="603"/>
        <v>0.22</v>
      </c>
      <c r="CW301" s="27">
        <f t="shared" ca="1" si="603"/>
        <v>-0.37</v>
      </c>
      <c r="CX301" s="27">
        <f t="shared" ca="1" si="603"/>
        <v>0</v>
      </c>
      <c r="CY301" s="27">
        <f t="shared" ca="1" si="603"/>
        <v>1</v>
      </c>
      <c r="CZ301" s="50">
        <f t="shared" ca="1" si="530"/>
        <v>0</v>
      </c>
      <c r="DA301" s="27">
        <f t="shared" ca="1" si="603"/>
        <v>0</v>
      </c>
      <c r="DB301" s="50">
        <f t="shared" ca="1" si="595"/>
        <v>0</v>
      </c>
      <c r="DC301" s="50">
        <f t="shared" ca="1" si="595"/>
        <v>0</v>
      </c>
      <c r="DD301" s="50">
        <f t="shared" ca="1" si="595"/>
        <v>0</v>
      </c>
      <c r="DE301" s="50">
        <f t="shared" ca="1" si="595"/>
        <v>0</v>
      </c>
      <c r="DF301" s="50">
        <f t="shared" ca="1" si="595"/>
        <v>0</v>
      </c>
      <c r="DG301" s="27" t="str">
        <f t="shared" ca="1" si="604"/>
        <v>-</v>
      </c>
      <c r="DH301" s="27" t="str">
        <f t="shared" ca="1" si="604"/>
        <v>-</v>
      </c>
      <c r="DI301" s="27" t="str">
        <f t="shared" ca="1" si="604"/>
        <v>-</v>
      </c>
      <c r="DJ301" s="27" t="str">
        <f t="shared" ca="1" si="604"/>
        <v>-</v>
      </c>
      <c r="DK301" s="27" t="str">
        <f t="shared" ca="1" si="604"/>
        <v>-</v>
      </c>
      <c r="DL301" s="27" t="str">
        <f t="shared" ca="1" si="604"/>
        <v>-</v>
      </c>
      <c r="DM301" s="27" t="b">
        <f t="shared" ca="1" si="604"/>
        <v>1</v>
      </c>
      <c r="DN301" s="27" t="b">
        <f t="shared" ca="1" si="604"/>
        <v>0</v>
      </c>
      <c r="DO301" s="27" t="b">
        <f t="shared" ca="1" si="604"/>
        <v>0</v>
      </c>
      <c r="DP301" s="27">
        <f t="shared" ca="1" si="588"/>
        <v>2</v>
      </c>
      <c r="DQ301" s="50" t="str">
        <f t="shared" ca="1" si="578"/>
        <v>-</v>
      </c>
      <c r="DR301" s="50" t="b">
        <f t="shared" ca="1" si="578"/>
        <v>1</v>
      </c>
      <c r="DS301" s="50" t="str">
        <f t="shared" ca="1" si="578"/>
        <v>-</v>
      </c>
      <c r="DT301" s="50" t="str">
        <f t="shared" ca="1" si="578"/>
        <v>-</v>
      </c>
      <c r="DU301" s="27" t="str">
        <f t="shared" ca="1" si="596"/>
        <v>-</v>
      </c>
      <c r="DV301" s="27" t="b">
        <f t="shared" ca="1" si="596"/>
        <v>1</v>
      </c>
      <c r="DW301" s="27" t="str">
        <f t="shared" ca="1" si="596"/>
        <v>-</v>
      </c>
      <c r="DX301" s="27">
        <f t="shared" ca="1" si="596"/>
        <v>0.99</v>
      </c>
      <c r="DY301" s="50">
        <f t="shared" ca="1" si="580"/>
        <v>1</v>
      </c>
      <c r="DZ301" s="50">
        <f t="shared" ca="1" si="580"/>
        <v>0.5</v>
      </c>
      <c r="EA301" s="27" t="str">
        <f t="shared" ca="1" si="597"/>
        <v>-</v>
      </c>
      <c r="EB301" s="27" t="str">
        <f t="shared" ca="1" si="597"/>
        <v>-</v>
      </c>
      <c r="EC301" s="27">
        <f t="shared" ca="1" si="597"/>
        <v>1</v>
      </c>
      <c r="ED301" s="27">
        <f t="shared" ca="1" si="597"/>
        <v>0</v>
      </c>
      <c r="EE301" s="27">
        <f t="shared" ca="1" si="597"/>
        <v>1</v>
      </c>
      <c r="EF301" s="27">
        <f t="shared" ca="1" si="597"/>
        <v>1</v>
      </c>
      <c r="EG301" s="27">
        <f t="shared" ca="1" si="597"/>
        <v>0</v>
      </c>
      <c r="EH301" s="27" t="str">
        <f t="shared" ca="1" si="597"/>
        <v>-</v>
      </c>
      <c r="EI301" s="27" t="str">
        <f t="shared" ca="1" si="597"/>
        <v>-</v>
      </c>
      <c r="EJ301" s="27" t="str">
        <f t="shared" ca="1" si="597"/>
        <v>-</v>
      </c>
      <c r="EK301" s="27" t="str">
        <f t="shared" ca="1" si="598"/>
        <v>-</v>
      </c>
      <c r="EL301" s="27">
        <f t="shared" ca="1" si="598"/>
        <v>1</v>
      </c>
      <c r="EM301" s="27">
        <f t="shared" ca="1" si="598"/>
        <v>1</v>
      </c>
      <c r="EN301" s="27">
        <f t="shared" ca="1" si="598"/>
        <v>1</v>
      </c>
      <c r="EO301" s="27">
        <f t="shared" ca="1" si="598"/>
        <v>0</v>
      </c>
      <c r="EP301" s="27" t="str">
        <f t="shared" ca="1" si="598"/>
        <v>-</v>
      </c>
      <c r="EQ301" s="27" t="str">
        <f t="shared" ca="1" si="598"/>
        <v>-</v>
      </c>
      <c r="ER301" s="27">
        <f t="shared" ca="1" si="598"/>
        <v>0</v>
      </c>
      <c r="ES301" s="27">
        <f t="shared" ca="1" si="598"/>
        <v>0</v>
      </c>
      <c r="ET301" s="34">
        <v>0</v>
      </c>
    </row>
    <row r="302" spans="1:150" outlineLevel="3">
      <c r="A302" s="31">
        <f t="shared" si="510"/>
        <v>297</v>
      </c>
      <c r="B302" s="37">
        <f t="shared" ca="1" si="539"/>
        <v>104</v>
      </c>
      <c r="C302" s="216">
        <f ca="1">4210+IF(AND(C$263&gt;=1,$CF302=TRUE),2,0)+IF(AND(C$263&gt;=2,$CA302&gt;2),4,0)+IF(AND(C$263=3,$DP302=2),1,0)</f>
        <v>4210</v>
      </c>
      <c r="D302" t="b">
        <f t="shared" ca="1" si="573"/>
        <v>1</v>
      </c>
      <c r="E302" t="b">
        <f t="shared" ca="1" si="573"/>
        <v>0</v>
      </c>
      <c r="F302" t="b">
        <f t="shared" ca="1" si="573"/>
        <v>1</v>
      </c>
      <c r="H302" s="47" t="str">
        <f ca="1">"Exp421 "&amp;IF($CA302&lt;3,"M-M","Mat")&amp;IF($CF302=TRUE,"&amp;BBT","")&amp;IF($DX302&lt;&gt;0,"-mate EL","")&amp;IF($DM302," Aut","")&amp;IF($DN302," Win","")&amp;IF($DO302," Spr","")&amp;" Scan "&amp;$DP302&amp;" (F"&amp;3+IFERROR(1*$AP302,0)&amp;3+IFERROR(1*$AS302,0)&amp;"N"&amp;$AX302&amp;$AY302&amp;")"</f>
        <v>Exp421 Mat-mate EL Aut Scan 1 (F33N33)</v>
      </c>
      <c r="I302" s="13" t="str">
        <f ca="1">IF(MATCH(H302,H$5:H302,0)=(COUNTA(H$5:H302)),"-","Dup")</f>
        <v>-</v>
      </c>
      <c r="J302" s="27" t="str">
        <f t="shared" ca="1" si="512"/>
        <v>-</v>
      </c>
      <c r="K302" s="27" t="str">
        <f t="shared" ca="1" si="512"/>
        <v>-</v>
      </c>
      <c r="L302" s="50" t="b">
        <f t="shared" ca="1" si="594"/>
        <v>1</v>
      </c>
      <c r="M302" s="50" t="b">
        <f t="shared" ca="1" si="594"/>
        <v>0</v>
      </c>
      <c r="N302" s="50" t="b">
        <f t="shared" ca="1" si="594"/>
        <v>0</v>
      </c>
      <c r="O302" s="50" t="b">
        <f t="shared" ca="1" si="594"/>
        <v>0</v>
      </c>
      <c r="P302" s="50" t="b">
        <f t="shared" ca="1" si="594"/>
        <v>0</v>
      </c>
      <c r="Q302" s="50">
        <f t="shared" ca="1" si="594"/>
        <v>0</v>
      </c>
      <c r="R302" s="50">
        <f t="shared" ca="1" si="594"/>
        <v>0</v>
      </c>
      <c r="S302" s="27" t="str">
        <f t="shared" ca="1" si="605"/>
        <v>-</v>
      </c>
      <c r="T302" s="27" t="str">
        <f t="shared" ca="1" si="605"/>
        <v>-</v>
      </c>
      <c r="U302" s="27">
        <f t="shared" ca="1" si="606"/>
        <v>1</v>
      </c>
      <c r="V302" s="27">
        <f t="shared" ca="1" si="605"/>
        <v>1</v>
      </c>
      <c r="W302" s="27">
        <f t="shared" ca="1" si="606"/>
        <v>1</v>
      </c>
      <c r="X302" s="27">
        <f t="shared" ca="1" si="606"/>
        <v>1</v>
      </c>
      <c r="Y302" s="27" t="str">
        <f t="shared" ca="1" si="606"/>
        <v>-</v>
      </c>
      <c r="Z302" s="27">
        <f t="shared" ca="1" si="606"/>
        <v>1</v>
      </c>
      <c r="AA302" s="27" t="str">
        <f t="shared" ca="1" si="606"/>
        <v>-</v>
      </c>
      <c r="AB302" s="27" t="str">
        <f t="shared" ca="1" si="606"/>
        <v>-</v>
      </c>
      <c r="AC302" s="27">
        <f t="shared" ca="1" si="606"/>
        <v>1</v>
      </c>
      <c r="AD302" s="27">
        <f t="shared" ca="1" si="606"/>
        <v>1</v>
      </c>
      <c r="AE302" s="27" t="str">
        <f t="shared" ca="1" si="606"/>
        <v>-</v>
      </c>
      <c r="AF302" s="27" t="str">
        <f t="shared" ca="1" si="606"/>
        <v>-</v>
      </c>
      <c r="AG302" s="27" t="str">
        <f t="shared" ca="1" si="606"/>
        <v>-</v>
      </c>
      <c r="AH302" s="27" t="str">
        <f t="shared" ca="1" si="606"/>
        <v>-</v>
      </c>
      <c r="AI302" s="27" t="str">
        <f t="shared" ca="1" si="606"/>
        <v>-</v>
      </c>
      <c r="AJ302" s="27" t="str">
        <f t="shared" ca="1" si="607"/>
        <v>-</v>
      </c>
      <c r="AK302" s="27" t="str">
        <f t="shared" ca="1" si="607"/>
        <v>-</v>
      </c>
      <c r="AL302" s="27" t="str">
        <f t="shared" ca="1" si="607"/>
        <v>-</v>
      </c>
      <c r="AM302" s="27" t="str">
        <f t="shared" ca="1" si="607"/>
        <v>-</v>
      </c>
      <c r="AN302" s="27" t="str">
        <f t="shared" ca="1" si="607"/>
        <v>-</v>
      </c>
      <c r="AO302" s="27" t="str">
        <f t="shared" ca="1" si="607"/>
        <v>-</v>
      </c>
      <c r="AP302" s="50" t="str">
        <f t="shared" ca="1" si="576"/>
        <v>-</v>
      </c>
      <c r="AQ302" s="50" t="str">
        <f t="shared" ca="1" si="576"/>
        <v>-</v>
      </c>
      <c r="AR302" s="50" t="str">
        <f t="shared" ca="1" si="576"/>
        <v>-</v>
      </c>
      <c r="AS302" s="50" t="str">
        <f t="shared" ca="1" si="576"/>
        <v>-</v>
      </c>
      <c r="AT302" s="27" t="str">
        <f t="shared" ca="1" si="574"/>
        <v>-</v>
      </c>
      <c r="AU302" s="27" t="str">
        <f t="shared" ca="1" si="574"/>
        <v>-</v>
      </c>
      <c r="AV302" s="27" t="str">
        <f t="shared" ca="1" si="574"/>
        <v>-</v>
      </c>
      <c r="AW302" s="27" t="str">
        <f t="shared" ca="1" si="574"/>
        <v>-</v>
      </c>
      <c r="AX302" s="50">
        <f t="shared" ca="1" si="608"/>
        <v>3</v>
      </c>
      <c r="AY302" s="50">
        <f t="shared" ca="1" si="608"/>
        <v>3</v>
      </c>
      <c r="AZ302" s="50">
        <f t="shared" ca="1" si="608"/>
        <v>0</v>
      </c>
      <c r="BA302" s="50">
        <f t="shared" ca="1" si="608"/>
        <v>1</v>
      </c>
      <c r="BB302" s="50">
        <f t="shared" ca="1" si="608"/>
        <v>-1</v>
      </c>
      <c r="BC302" s="27" t="str">
        <f t="shared" ca="1" si="558"/>
        <v>-</v>
      </c>
      <c r="BD302" s="27" t="str">
        <f t="shared" ca="1" si="558"/>
        <v>-</v>
      </c>
      <c r="BE302" s="27" t="str">
        <f t="shared" ca="1" si="558"/>
        <v>-</v>
      </c>
      <c r="BF302" s="27" t="str">
        <f t="shared" ca="1" si="558"/>
        <v>-</v>
      </c>
      <c r="BG302" s="27" t="str">
        <f t="shared" ref="BG302:BK313" ca="1" si="609">OFFSET(BG$5,$B302,0)</f>
        <v>-</v>
      </c>
      <c r="BH302" s="27">
        <f t="shared" ca="1" si="609"/>
        <v>0.1</v>
      </c>
      <c r="BI302" s="27">
        <f t="shared" ca="1" si="609"/>
        <v>0.5</v>
      </c>
      <c r="BJ302" s="27">
        <f t="shared" ca="1" si="609"/>
        <v>-0.4</v>
      </c>
      <c r="BK302" s="27">
        <f t="shared" ca="1" si="609"/>
        <v>1</v>
      </c>
      <c r="BL302" s="27" t="str">
        <f t="shared" ca="1" si="599"/>
        <v>-</v>
      </c>
      <c r="BM302" s="27" t="str">
        <f t="shared" ca="1" si="599"/>
        <v>-</v>
      </c>
      <c r="BN302" s="27">
        <f t="shared" ca="1" si="600"/>
        <v>12</v>
      </c>
      <c r="BO302" s="27">
        <f t="shared" ca="1" si="600"/>
        <v>12</v>
      </c>
      <c r="BP302" s="27">
        <f t="shared" ca="1" si="600"/>
        <v>144</v>
      </c>
      <c r="BQ302" s="27">
        <f t="shared" ca="1" si="600"/>
        <v>144</v>
      </c>
      <c r="BR302" s="27" t="str">
        <f t="shared" ca="1" si="600"/>
        <v>-</v>
      </c>
      <c r="BS302" s="27" t="str">
        <f t="shared" ca="1" si="600"/>
        <v>-</v>
      </c>
      <c r="BT302" s="27" t="str">
        <f t="shared" ca="1" si="600"/>
        <v>-</v>
      </c>
      <c r="BU302" s="27" t="str">
        <f t="shared" ca="1" si="600"/>
        <v>-</v>
      </c>
      <c r="BV302" s="27" t="str">
        <f t="shared" ca="1" si="600"/>
        <v>-</v>
      </c>
      <c r="BW302" s="27" t="str">
        <f t="shared" ca="1" si="600"/>
        <v>-</v>
      </c>
      <c r="BX302" s="27" t="str">
        <f t="shared" ca="1" si="600"/>
        <v>-</v>
      </c>
      <c r="BY302" s="27" t="str">
        <f t="shared" ca="1" si="600"/>
        <v>-</v>
      </c>
      <c r="BZ302" s="27" t="str">
        <f t="shared" ca="1" si="600"/>
        <v>-</v>
      </c>
      <c r="CA302" s="27">
        <f t="shared" ca="1" si="600"/>
        <v>5</v>
      </c>
      <c r="CB302" s="27" t="str">
        <f t="shared" ca="1" si="601"/>
        <v>-</v>
      </c>
      <c r="CC302" s="27" t="str">
        <f t="shared" ca="1" si="601"/>
        <v>-</v>
      </c>
      <c r="CD302" s="27" t="str">
        <f t="shared" ca="1" si="601"/>
        <v>-</v>
      </c>
      <c r="CE302" s="27" t="str">
        <f t="shared" ca="1" si="601"/>
        <v>-</v>
      </c>
      <c r="CF302" s="27" t="str">
        <f t="shared" ca="1" si="601"/>
        <v>-</v>
      </c>
      <c r="CG302" s="27" t="str">
        <f t="shared" ca="1" si="601"/>
        <v>-</v>
      </c>
      <c r="CH302" s="27">
        <f t="shared" ca="1" si="601"/>
        <v>0</v>
      </c>
      <c r="CI302" s="27" t="str">
        <f t="shared" ca="1" si="601"/>
        <v>-</v>
      </c>
      <c r="CJ302" s="27">
        <f t="shared" ca="1" si="601"/>
        <v>1</v>
      </c>
      <c r="CK302" s="27">
        <f t="shared" ca="1" si="601"/>
        <v>0</v>
      </c>
      <c r="CL302" s="27">
        <f t="shared" ca="1" si="602"/>
        <v>1</v>
      </c>
      <c r="CM302" s="27">
        <f t="shared" ca="1" si="602"/>
        <v>1</v>
      </c>
      <c r="CN302" s="27">
        <f t="shared" ca="1" si="602"/>
        <v>1</v>
      </c>
      <c r="CO302" s="27">
        <f t="shared" ca="1" si="602"/>
        <v>0</v>
      </c>
      <c r="CP302" s="27">
        <f t="shared" ca="1" si="602"/>
        <v>0</v>
      </c>
      <c r="CQ302" s="27">
        <f t="shared" ca="1" si="602"/>
        <v>0</v>
      </c>
      <c r="CR302" s="27">
        <f t="shared" ca="1" si="602"/>
        <v>-1.29</v>
      </c>
      <c r="CS302" s="27">
        <f t="shared" ca="1" si="602"/>
        <v>0.95</v>
      </c>
      <c r="CT302" s="27">
        <f t="shared" ca="1" si="602"/>
        <v>-1.67</v>
      </c>
      <c r="CU302" s="27">
        <f t="shared" ca="1" si="602"/>
        <v>0.05</v>
      </c>
      <c r="CV302" s="27">
        <f t="shared" ca="1" si="603"/>
        <v>0.22</v>
      </c>
      <c r="CW302" s="27">
        <f t="shared" ca="1" si="603"/>
        <v>-0.37</v>
      </c>
      <c r="CX302" s="27">
        <f t="shared" ca="1" si="603"/>
        <v>0</v>
      </c>
      <c r="CY302" s="27">
        <f t="shared" ca="1" si="603"/>
        <v>1</v>
      </c>
      <c r="CZ302" s="50">
        <f t="shared" ca="1" si="530"/>
        <v>0</v>
      </c>
      <c r="DA302" s="27">
        <f t="shared" ca="1" si="603"/>
        <v>0</v>
      </c>
      <c r="DB302" s="50">
        <f t="shared" ca="1" si="595"/>
        <v>0</v>
      </c>
      <c r="DC302" s="50">
        <f t="shared" ca="1" si="595"/>
        <v>0</v>
      </c>
      <c r="DD302" s="50">
        <f t="shared" ca="1" si="595"/>
        <v>0</v>
      </c>
      <c r="DE302" s="50">
        <f t="shared" ca="1" si="595"/>
        <v>0</v>
      </c>
      <c r="DF302" s="50">
        <f t="shared" ca="1" si="595"/>
        <v>0</v>
      </c>
      <c r="DG302" s="27" t="str">
        <f t="shared" ca="1" si="604"/>
        <v>-</v>
      </c>
      <c r="DH302" s="27" t="str">
        <f t="shared" ca="1" si="604"/>
        <v>-</v>
      </c>
      <c r="DI302" s="27" t="str">
        <f t="shared" ca="1" si="604"/>
        <v>-</v>
      </c>
      <c r="DJ302" s="27" t="str">
        <f t="shared" ca="1" si="604"/>
        <v>-</v>
      </c>
      <c r="DK302" s="27" t="str">
        <f t="shared" ca="1" si="604"/>
        <v>-</v>
      </c>
      <c r="DL302" s="27" t="str">
        <f t="shared" ca="1" si="604"/>
        <v>-</v>
      </c>
      <c r="DM302" s="27" t="b">
        <f t="shared" ca="1" si="604"/>
        <v>1</v>
      </c>
      <c r="DN302" s="27" t="b">
        <f t="shared" ca="1" si="604"/>
        <v>0</v>
      </c>
      <c r="DO302" s="27" t="b">
        <f t="shared" ca="1" si="604"/>
        <v>0</v>
      </c>
      <c r="DP302" s="27">
        <f t="shared" ca="1" si="604"/>
        <v>1</v>
      </c>
      <c r="DQ302" s="50" t="str">
        <f t="shared" ca="1" si="578"/>
        <v>-</v>
      </c>
      <c r="DR302" s="50" t="b">
        <f t="shared" ca="1" si="578"/>
        <v>1</v>
      </c>
      <c r="DS302" s="50" t="str">
        <f t="shared" ca="1" si="578"/>
        <v>-</v>
      </c>
      <c r="DT302" s="50" t="str">
        <f t="shared" ca="1" si="578"/>
        <v>-</v>
      </c>
      <c r="DU302" s="27" t="str">
        <f t="shared" ca="1" si="596"/>
        <v>-</v>
      </c>
      <c r="DV302" s="27" t="b">
        <f t="shared" ca="1" si="596"/>
        <v>1</v>
      </c>
      <c r="DW302" s="27" t="str">
        <f t="shared" ca="1" si="596"/>
        <v>-</v>
      </c>
      <c r="DX302" s="27">
        <f t="shared" ca="1" si="596"/>
        <v>0.99</v>
      </c>
      <c r="DY302" s="50">
        <f t="shared" ca="1" si="580"/>
        <v>1</v>
      </c>
      <c r="DZ302" s="50">
        <f t="shared" ca="1" si="580"/>
        <v>0.5</v>
      </c>
      <c r="EA302" s="27" t="str">
        <f t="shared" ca="1" si="597"/>
        <v>-</v>
      </c>
      <c r="EB302" s="27" t="str">
        <f t="shared" ca="1" si="597"/>
        <v>-</v>
      </c>
      <c r="EC302" s="27">
        <f t="shared" ca="1" si="597"/>
        <v>1</v>
      </c>
      <c r="ED302" s="27">
        <f t="shared" ca="1" si="597"/>
        <v>0</v>
      </c>
      <c r="EE302" s="27">
        <f t="shared" ca="1" si="597"/>
        <v>1</v>
      </c>
      <c r="EF302" s="27">
        <f t="shared" ca="1" si="597"/>
        <v>1</v>
      </c>
      <c r="EG302" s="27">
        <f t="shared" ca="1" si="597"/>
        <v>0</v>
      </c>
      <c r="EH302" s="27" t="str">
        <f t="shared" ca="1" si="597"/>
        <v>-</v>
      </c>
      <c r="EI302" s="27" t="str">
        <f t="shared" ca="1" si="597"/>
        <v>-</v>
      </c>
      <c r="EJ302" s="27" t="str">
        <f t="shared" ca="1" si="597"/>
        <v>-</v>
      </c>
      <c r="EK302" s="27" t="str">
        <f t="shared" ca="1" si="598"/>
        <v>-</v>
      </c>
      <c r="EL302" s="27">
        <f t="shared" ca="1" si="598"/>
        <v>1</v>
      </c>
      <c r="EM302" s="27">
        <f t="shared" ca="1" si="598"/>
        <v>1</v>
      </c>
      <c r="EN302" s="27">
        <f t="shared" ca="1" si="598"/>
        <v>1</v>
      </c>
      <c r="EO302" s="27">
        <f t="shared" ca="1" si="598"/>
        <v>0</v>
      </c>
      <c r="EP302" s="27" t="str">
        <f t="shared" ca="1" si="598"/>
        <v>-</v>
      </c>
      <c r="EQ302" s="27" t="str">
        <f t="shared" ca="1" si="598"/>
        <v>-</v>
      </c>
      <c r="ER302" s="27">
        <f t="shared" ca="1" si="598"/>
        <v>0</v>
      </c>
      <c r="ES302" s="27">
        <f t="shared" ca="1" si="598"/>
        <v>0</v>
      </c>
      <c r="ET302" s="34">
        <v>0</v>
      </c>
    </row>
    <row r="303" spans="1:150" outlineLevel="3">
      <c r="A303" s="31">
        <f t="shared" si="510"/>
        <v>298</v>
      </c>
      <c r="B303" s="37">
        <f t="shared" ca="1" si="539"/>
        <v>105</v>
      </c>
      <c r="C303" s="216">
        <f ca="1">4210+IF(AND(C$263&gt;=1,$CF303=TRUE),2,0)+IF(AND(C$263&gt;=2,$CA303&gt;2),4,0)+IF(AND(C$263=3,$DP303=2),1,0)</f>
        <v>4210</v>
      </c>
      <c r="D303" t="b">
        <f t="shared" ca="1" si="573"/>
        <v>1</v>
      </c>
      <c r="E303" t="b">
        <f t="shared" ca="1" si="573"/>
        <v>0</v>
      </c>
      <c r="F303" t="b">
        <f t="shared" ca="1" si="573"/>
        <v>1</v>
      </c>
      <c r="H303" s="47" t="str">
        <f ca="1">"Exp421 "&amp;IF($CA303&lt;3,"M-M","Mat")&amp;IF($CF303=TRUE,"&amp;BBT","")&amp;IF($DX303&lt;&gt;0,"-mate EL","")&amp;IF($DM303," Aut","")&amp;IF($DN303," Win","")&amp;IF($DO303," Spr","")&amp;" Scan "&amp;$DP303&amp;" (F"&amp;3+IFERROR(1*$AP303,0)&amp;3+IFERROR(1*$AS303,0)&amp;"N"&amp;$AX303&amp;$AY303&amp;")"</f>
        <v>Exp421 Mat-mate EL Aut Scan 0 (F33N33)</v>
      </c>
      <c r="I303" s="13" t="str">
        <f ca="1">IF(MATCH(H303,H$5:H303,0)=(COUNTA(H$5:H303)),"-","Dup")</f>
        <v>-</v>
      </c>
      <c r="J303" s="27" t="str">
        <f t="shared" ca="1" si="512"/>
        <v>-</v>
      </c>
      <c r="K303" s="27" t="str">
        <f t="shared" ca="1" si="512"/>
        <v>-</v>
      </c>
      <c r="L303" s="50" t="b">
        <f t="shared" ca="1" si="594"/>
        <v>1</v>
      </c>
      <c r="M303" s="50" t="b">
        <f t="shared" ca="1" si="594"/>
        <v>0</v>
      </c>
      <c r="N303" s="50" t="b">
        <f t="shared" ca="1" si="594"/>
        <v>0</v>
      </c>
      <c r="O303" s="50" t="b">
        <f t="shared" ca="1" si="594"/>
        <v>0</v>
      </c>
      <c r="P303" s="50" t="b">
        <f t="shared" ca="1" si="594"/>
        <v>0</v>
      </c>
      <c r="Q303" s="50">
        <f t="shared" ca="1" si="594"/>
        <v>0</v>
      </c>
      <c r="R303" s="50">
        <f t="shared" ca="1" si="594"/>
        <v>0</v>
      </c>
      <c r="S303" s="27" t="str">
        <f t="shared" ca="1" si="605"/>
        <v>-</v>
      </c>
      <c r="T303" s="27" t="str">
        <f t="shared" ca="1" si="605"/>
        <v>-</v>
      </c>
      <c r="U303" s="27">
        <f t="shared" ca="1" si="606"/>
        <v>1</v>
      </c>
      <c r="V303" s="27">
        <f t="shared" ca="1" si="605"/>
        <v>1</v>
      </c>
      <c r="W303" s="27">
        <f t="shared" ca="1" si="606"/>
        <v>1</v>
      </c>
      <c r="X303" s="27">
        <f t="shared" ca="1" si="606"/>
        <v>1</v>
      </c>
      <c r="Y303" s="27" t="str">
        <f t="shared" ca="1" si="606"/>
        <v>-</v>
      </c>
      <c r="Z303" s="27">
        <f t="shared" ca="1" si="606"/>
        <v>1</v>
      </c>
      <c r="AA303" s="27" t="str">
        <f t="shared" ca="1" si="606"/>
        <v>-</v>
      </c>
      <c r="AB303" s="27" t="str">
        <f t="shared" ca="1" si="606"/>
        <v>-</v>
      </c>
      <c r="AC303" s="27">
        <f t="shared" ca="1" si="606"/>
        <v>1</v>
      </c>
      <c r="AD303" s="27">
        <f t="shared" ca="1" si="606"/>
        <v>1</v>
      </c>
      <c r="AE303" s="27" t="str">
        <f t="shared" ca="1" si="606"/>
        <v>-</v>
      </c>
      <c r="AF303" s="27" t="str">
        <f t="shared" ca="1" si="606"/>
        <v>-</v>
      </c>
      <c r="AG303" s="27" t="str">
        <f t="shared" ca="1" si="606"/>
        <v>-</v>
      </c>
      <c r="AH303" s="27" t="str">
        <f t="shared" ca="1" si="606"/>
        <v>-</v>
      </c>
      <c r="AI303" s="27" t="str">
        <f t="shared" ca="1" si="606"/>
        <v>-</v>
      </c>
      <c r="AJ303" s="27" t="str">
        <f t="shared" ca="1" si="607"/>
        <v>-</v>
      </c>
      <c r="AK303" s="27" t="str">
        <f t="shared" ca="1" si="607"/>
        <v>-</v>
      </c>
      <c r="AL303" s="27" t="str">
        <f t="shared" ca="1" si="607"/>
        <v>-</v>
      </c>
      <c r="AM303" s="27" t="str">
        <f t="shared" ca="1" si="607"/>
        <v>-</v>
      </c>
      <c r="AN303" s="27" t="str">
        <f t="shared" ca="1" si="607"/>
        <v>-</v>
      </c>
      <c r="AO303" s="27" t="str">
        <f t="shared" ca="1" si="607"/>
        <v>-</v>
      </c>
      <c r="AP303" s="50" t="str">
        <f t="shared" ca="1" si="576"/>
        <v>-</v>
      </c>
      <c r="AQ303" s="50" t="str">
        <f t="shared" ca="1" si="576"/>
        <v>-</v>
      </c>
      <c r="AR303" s="50" t="str">
        <f t="shared" ca="1" si="576"/>
        <v>-</v>
      </c>
      <c r="AS303" s="50" t="str">
        <f t="shared" ca="1" si="576"/>
        <v>-</v>
      </c>
      <c r="AT303" s="27" t="str">
        <f t="shared" ca="1" si="574"/>
        <v>-</v>
      </c>
      <c r="AU303" s="27" t="str">
        <f t="shared" ca="1" si="574"/>
        <v>-</v>
      </c>
      <c r="AV303" s="27" t="str">
        <f t="shared" ca="1" si="574"/>
        <v>-</v>
      </c>
      <c r="AW303" s="27" t="str">
        <f t="shared" ca="1" si="574"/>
        <v>-</v>
      </c>
      <c r="AX303" s="50">
        <f t="shared" ca="1" si="608"/>
        <v>3</v>
      </c>
      <c r="AY303" s="50">
        <f t="shared" ca="1" si="608"/>
        <v>3</v>
      </c>
      <c r="AZ303" s="50">
        <f t="shared" ca="1" si="608"/>
        <v>0</v>
      </c>
      <c r="BA303" s="50">
        <f t="shared" ca="1" si="608"/>
        <v>1</v>
      </c>
      <c r="BB303" s="50">
        <f t="shared" ca="1" si="608"/>
        <v>-1</v>
      </c>
      <c r="BC303" s="27" t="str">
        <f t="shared" ca="1" si="558"/>
        <v>-</v>
      </c>
      <c r="BD303" s="27" t="str">
        <f t="shared" ca="1" si="558"/>
        <v>-</v>
      </c>
      <c r="BE303" s="27" t="str">
        <f t="shared" ca="1" si="558"/>
        <v>-</v>
      </c>
      <c r="BF303" s="27" t="str">
        <f t="shared" ca="1" si="558"/>
        <v>-</v>
      </c>
      <c r="BG303" s="27" t="str">
        <f t="shared" ca="1" si="609"/>
        <v>-</v>
      </c>
      <c r="BH303" s="27">
        <f t="shared" ca="1" si="609"/>
        <v>0.1</v>
      </c>
      <c r="BI303" s="27">
        <f t="shared" ca="1" si="609"/>
        <v>0.5</v>
      </c>
      <c r="BJ303" s="27">
        <f t="shared" ca="1" si="609"/>
        <v>-0.4</v>
      </c>
      <c r="BK303" s="27">
        <f t="shared" ca="1" si="609"/>
        <v>1</v>
      </c>
      <c r="BL303" s="27" t="str">
        <f t="shared" ca="1" si="599"/>
        <v>-</v>
      </c>
      <c r="BM303" s="27" t="str">
        <f t="shared" ca="1" si="599"/>
        <v>-</v>
      </c>
      <c r="BN303" s="27">
        <f t="shared" ca="1" si="600"/>
        <v>12</v>
      </c>
      <c r="BO303" s="27">
        <f t="shared" ca="1" si="600"/>
        <v>12</v>
      </c>
      <c r="BP303" s="27">
        <f t="shared" ca="1" si="600"/>
        <v>144</v>
      </c>
      <c r="BQ303" s="27">
        <f t="shared" ca="1" si="600"/>
        <v>144</v>
      </c>
      <c r="BR303" s="27" t="str">
        <f t="shared" ca="1" si="600"/>
        <v>-</v>
      </c>
      <c r="BS303" s="27" t="str">
        <f t="shared" ca="1" si="600"/>
        <v>-</v>
      </c>
      <c r="BT303" s="27" t="str">
        <f t="shared" ca="1" si="600"/>
        <v>-</v>
      </c>
      <c r="BU303" s="27" t="str">
        <f t="shared" ca="1" si="600"/>
        <v>-</v>
      </c>
      <c r="BV303" s="27" t="str">
        <f t="shared" ca="1" si="600"/>
        <v>-</v>
      </c>
      <c r="BW303" s="27" t="str">
        <f t="shared" ca="1" si="600"/>
        <v>-</v>
      </c>
      <c r="BX303" s="27" t="str">
        <f t="shared" ca="1" si="600"/>
        <v>-</v>
      </c>
      <c r="BY303" s="27" t="str">
        <f t="shared" ca="1" si="600"/>
        <v>-</v>
      </c>
      <c r="BZ303" s="27" t="str">
        <f t="shared" ca="1" si="600"/>
        <v>-</v>
      </c>
      <c r="CA303" s="27">
        <f t="shared" ca="1" si="600"/>
        <v>5</v>
      </c>
      <c r="CB303" s="27" t="str">
        <f t="shared" ca="1" si="601"/>
        <v>-</v>
      </c>
      <c r="CC303" s="27" t="str">
        <f t="shared" ca="1" si="601"/>
        <v>-</v>
      </c>
      <c r="CD303" s="27" t="str">
        <f t="shared" ca="1" si="601"/>
        <v>-</v>
      </c>
      <c r="CE303" s="27" t="str">
        <f t="shared" ca="1" si="601"/>
        <v>-</v>
      </c>
      <c r="CF303" s="27" t="str">
        <f t="shared" ca="1" si="601"/>
        <v>-</v>
      </c>
      <c r="CG303" s="27" t="str">
        <f t="shared" ca="1" si="601"/>
        <v>-</v>
      </c>
      <c r="CH303" s="27">
        <f t="shared" ca="1" si="601"/>
        <v>0</v>
      </c>
      <c r="CI303" s="27" t="str">
        <f t="shared" ca="1" si="601"/>
        <v>-</v>
      </c>
      <c r="CJ303" s="27">
        <f t="shared" ca="1" si="601"/>
        <v>1</v>
      </c>
      <c r="CK303" s="27">
        <f t="shared" ca="1" si="601"/>
        <v>0</v>
      </c>
      <c r="CL303" s="27">
        <f t="shared" ca="1" si="602"/>
        <v>1</v>
      </c>
      <c r="CM303" s="27">
        <f t="shared" ca="1" si="602"/>
        <v>1</v>
      </c>
      <c r="CN303" s="27">
        <f t="shared" ca="1" si="602"/>
        <v>1</v>
      </c>
      <c r="CO303" s="27">
        <f t="shared" ca="1" si="602"/>
        <v>0</v>
      </c>
      <c r="CP303" s="27">
        <f t="shared" ca="1" si="602"/>
        <v>0</v>
      </c>
      <c r="CQ303" s="27">
        <f t="shared" ca="1" si="602"/>
        <v>0</v>
      </c>
      <c r="CR303" s="27">
        <f t="shared" ca="1" si="602"/>
        <v>-1.29</v>
      </c>
      <c r="CS303" s="27">
        <f t="shared" ca="1" si="602"/>
        <v>0.95</v>
      </c>
      <c r="CT303" s="27">
        <f t="shared" ca="1" si="602"/>
        <v>-1.67</v>
      </c>
      <c r="CU303" s="27">
        <f t="shared" ca="1" si="602"/>
        <v>0.05</v>
      </c>
      <c r="CV303" s="27">
        <f t="shared" ca="1" si="603"/>
        <v>0.22</v>
      </c>
      <c r="CW303" s="27">
        <f t="shared" ca="1" si="603"/>
        <v>-0.37</v>
      </c>
      <c r="CX303" s="27">
        <f t="shared" ca="1" si="603"/>
        <v>0</v>
      </c>
      <c r="CY303" s="27">
        <f t="shared" ca="1" si="603"/>
        <v>1</v>
      </c>
      <c r="CZ303" s="50">
        <f t="shared" ca="1" si="530"/>
        <v>0</v>
      </c>
      <c r="DA303" s="27">
        <f t="shared" ca="1" si="603"/>
        <v>0</v>
      </c>
      <c r="DB303" s="50">
        <f t="shared" ca="1" si="595"/>
        <v>0</v>
      </c>
      <c r="DC303" s="50">
        <f t="shared" ca="1" si="595"/>
        <v>0</v>
      </c>
      <c r="DD303" s="50">
        <f t="shared" ca="1" si="595"/>
        <v>0</v>
      </c>
      <c r="DE303" s="50">
        <f t="shared" ca="1" si="595"/>
        <v>0</v>
      </c>
      <c r="DF303" s="50">
        <f t="shared" ca="1" si="595"/>
        <v>0</v>
      </c>
      <c r="DG303" s="27" t="str">
        <f t="shared" ca="1" si="604"/>
        <v>-</v>
      </c>
      <c r="DH303" s="27" t="str">
        <f t="shared" ca="1" si="604"/>
        <v>-</v>
      </c>
      <c r="DI303" s="27" t="str">
        <f t="shared" ca="1" si="604"/>
        <v>-</v>
      </c>
      <c r="DJ303" s="27" t="str">
        <f t="shared" ca="1" si="604"/>
        <v>-</v>
      </c>
      <c r="DK303" s="27" t="str">
        <f t="shared" ca="1" si="604"/>
        <v>-</v>
      </c>
      <c r="DL303" s="27" t="str">
        <f t="shared" ca="1" si="604"/>
        <v>-</v>
      </c>
      <c r="DM303" s="27" t="b">
        <f t="shared" ca="1" si="604"/>
        <v>1</v>
      </c>
      <c r="DN303" s="27" t="b">
        <f t="shared" ca="1" si="604"/>
        <v>0</v>
      </c>
      <c r="DO303" s="27" t="b">
        <f t="shared" ca="1" si="604"/>
        <v>0</v>
      </c>
      <c r="DP303" s="27">
        <f t="shared" ca="1" si="604"/>
        <v>0</v>
      </c>
      <c r="DQ303" s="50" t="str">
        <f t="shared" ca="1" si="578"/>
        <v>-</v>
      </c>
      <c r="DR303" s="50" t="b">
        <f t="shared" ca="1" si="578"/>
        <v>1</v>
      </c>
      <c r="DS303" s="50" t="str">
        <f t="shared" ca="1" si="578"/>
        <v>-</v>
      </c>
      <c r="DT303" s="50" t="str">
        <f t="shared" ca="1" si="578"/>
        <v>-</v>
      </c>
      <c r="DU303" s="27" t="str">
        <f t="shared" ca="1" si="596"/>
        <v>-</v>
      </c>
      <c r="DV303" s="27" t="b">
        <f t="shared" ca="1" si="596"/>
        <v>1</v>
      </c>
      <c r="DW303" s="27" t="str">
        <f t="shared" ca="1" si="596"/>
        <v>-</v>
      </c>
      <c r="DX303" s="27">
        <f t="shared" ca="1" si="596"/>
        <v>0.99</v>
      </c>
      <c r="DY303" s="50">
        <f t="shared" ca="1" si="580"/>
        <v>1</v>
      </c>
      <c r="DZ303" s="50">
        <f t="shared" ca="1" si="580"/>
        <v>0.5</v>
      </c>
      <c r="EA303" s="27" t="str">
        <f t="shared" ca="1" si="597"/>
        <v>-</v>
      </c>
      <c r="EB303" s="27" t="str">
        <f t="shared" ca="1" si="597"/>
        <v>-</v>
      </c>
      <c r="EC303" s="27">
        <f t="shared" ca="1" si="597"/>
        <v>1</v>
      </c>
      <c r="ED303" s="27">
        <f t="shared" ca="1" si="597"/>
        <v>0</v>
      </c>
      <c r="EE303" s="27">
        <f t="shared" ca="1" si="597"/>
        <v>1</v>
      </c>
      <c r="EF303" s="27">
        <f t="shared" ca="1" si="597"/>
        <v>1</v>
      </c>
      <c r="EG303" s="27">
        <f t="shared" ca="1" si="597"/>
        <v>0</v>
      </c>
      <c r="EH303" s="27" t="str">
        <f t="shared" ca="1" si="597"/>
        <v>-</v>
      </c>
      <c r="EI303" s="27" t="str">
        <f t="shared" ca="1" si="597"/>
        <v>-</v>
      </c>
      <c r="EJ303" s="27" t="str">
        <f t="shared" ca="1" si="597"/>
        <v>-</v>
      </c>
      <c r="EK303" s="27" t="str">
        <f t="shared" ca="1" si="598"/>
        <v>-</v>
      </c>
      <c r="EL303" s="27">
        <f t="shared" ca="1" si="598"/>
        <v>1</v>
      </c>
      <c r="EM303" s="27">
        <f t="shared" ca="1" si="598"/>
        <v>1</v>
      </c>
      <c r="EN303" s="27">
        <f t="shared" ca="1" si="598"/>
        <v>1</v>
      </c>
      <c r="EO303" s="27">
        <f t="shared" ca="1" si="598"/>
        <v>0</v>
      </c>
      <c r="EP303" s="27" t="str">
        <f t="shared" ca="1" si="598"/>
        <v>-</v>
      </c>
      <c r="EQ303" s="27" t="str">
        <f t="shared" ca="1" si="598"/>
        <v>-</v>
      </c>
      <c r="ER303" s="27">
        <f t="shared" ca="1" si="598"/>
        <v>0</v>
      </c>
      <c r="ES303" s="27">
        <f t="shared" ca="1" si="598"/>
        <v>0</v>
      </c>
      <c r="ET303" s="34">
        <v>0</v>
      </c>
    </row>
    <row r="304" spans="1:150" outlineLevel="3">
      <c r="A304" s="31">
        <f t="shared" si="510"/>
        <v>299</v>
      </c>
      <c r="B304" s="37">
        <f t="shared" ca="1" si="539"/>
        <v>106</v>
      </c>
      <c r="C304" s="216">
        <f ca="1">4210+IF(AND(C$263&gt;=1,$CF304=TRUE),2,0)+IF(AND(C$263&gt;=2,$CA304&gt;2),4,0)+IF(AND(C$263=3,$DP304=2),1,0)</f>
        <v>4210</v>
      </c>
      <c r="D304" t="b">
        <f t="shared" ca="1" si="573"/>
        <v>0</v>
      </c>
      <c r="E304" t="b">
        <f t="shared" ca="1" si="573"/>
        <v>0</v>
      </c>
      <c r="F304" t="b">
        <f t="shared" ca="1" si="573"/>
        <v>0</v>
      </c>
      <c r="H304" s="47" t="str">
        <f ca="1">"Exp421 "&amp;IF($CA304&lt;3,"M-M","Mat")&amp;IF($CF304=TRUE,"&amp;BBT","")&amp;IF($DX304&lt;&gt;0,"-mate EL","")&amp;IF($DM304," Aut","")&amp;IF($DN304," Win","")&amp;IF($DO304," Spr","")&amp;" Scan "&amp;$DP304&amp;" (F"&amp;3+IFERROR(1*$AP304,0)&amp;3+IFERROR(1*$AS304,0)&amp;"N"&amp;$AX304&amp;$AY304&amp;")"</f>
        <v>Exp421 Mat-mate EL Win Scan 3 (F33N33)</v>
      </c>
      <c r="I304" s="13" t="str">
        <f ca="1">IF(MATCH(H304,H$5:H304,0)=(COUNTA(H$5:H304)),"-","Dup")</f>
        <v>-</v>
      </c>
      <c r="J304" s="27" t="str">
        <f t="shared" ca="1" si="512"/>
        <v>-</v>
      </c>
      <c r="K304" s="27" t="str">
        <f t="shared" ca="1" si="512"/>
        <v>-</v>
      </c>
      <c r="L304" s="50" t="b">
        <f t="shared" ca="1" si="594"/>
        <v>1</v>
      </c>
      <c r="M304" s="50" t="b">
        <f t="shared" ca="1" si="594"/>
        <v>0</v>
      </c>
      <c r="N304" s="50" t="b">
        <f t="shared" ca="1" si="594"/>
        <v>0</v>
      </c>
      <c r="O304" s="50" t="b">
        <f t="shared" ca="1" si="594"/>
        <v>0</v>
      </c>
      <c r="P304" s="50" t="b">
        <f t="shared" ca="1" si="594"/>
        <v>0</v>
      </c>
      <c r="Q304" s="50">
        <f t="shared" ca="1" si="594"/>
        <v>0</v>
      </c>
      <c r="R304" s="50">
        <f t="shared" ca="1" si="594"/>
        <v>0</v>
      </c>
      <c r="S304" s="27" t="str">
        <f t="shared" ca="1" si="605"/>
        <v>-</v>
      </c>
      <c r="T304" s="27" t="str">
        <f t="shared" ca="1" si="605"/>
        <v>-</v>
      </c>
      <c r="U304" s="27">
        <f t="shared" ca="1" si="606"/>
        <v>1</v>
      </c>
      <c r="V304" s="27">
        <f t="shared" ca="1" si="605"/>
        <v>1</v>
      </c>
      <c r="W304" s="27">
        <f t="shared" ca="1" si="606"/>
        <v>1</v>
      </c>
      <c r="X304" s="27">
        <f t="shared" ca="1" si="606"/>
        <v>1</v>
      </c>
      <c r="Y304" s="27" t="str">
        <f t="shared" ca="1" si="606"/>
        <v>-</v>
      </c>
      <c r="Z304" s="27">
        <f t="shared" ca="1" si="606"/>
        <v>1</v>
      </c>
      <c r="AA304" s="27" t="str">
        <f t="shared" ca="1" si="606"/>
        <v>-</v>
      </c>
      <c r="AB304" s="27" t="str">
        <f t="shared" ca="1" si="606"/>
        <v>-</v>
      </c>
      <c r="AC304" s="27">
        <f t="shared" ca="1" si="606"/>
        <v>1</v>
      </c>
      <c r="AD304" s="27">
        <f t="shared" ca="1" si="606"/>
        <v>1</v>
      </c>
      <c r="AE304" s="27" t="str">
        <f t="shared" ca="1" si="606"/>
        <v>-</v>
      </c>
      <c r="AF304" s="27" t="str">
        <f t="shared" ca="1" si="606"/>
        <v>-</v>
      </c>
      <c r="AG304" s="27" t="str">
        <f t="shared" ca="1" si="606"/>
        <v>-</v>
      </c>
      <c r="AH304" s="27" t="str">
        <f t="shared" ca="1" si="606"/>
        <v>-</v>
      </c>
      <c r="AI304" s="27" t="str">
        <f t="shared" ca="1" si="606"/>
        <v>-</v>
      </c>
      <c r="AJ304" s="27" t="str">
        <f t="shared" ca="1" si="607"/>
        <v>-</v>
      </c>
      <c r="AK304" s="27" t="str">
        <f t="shared" ca="1" si="607"/>
        <v>-</v>
      </c>
      <c r="AL304" s="27" t="str">
        <f t="shared" ca="1" si="607"/>
        <v>-</v>
      </c>
      <c r="AM304" s="27" t="str">
        <f t="shared" ca="1" si="607"/>
        <v>-</v>
      </c>
      <c r="AN304" s="27" t="str">
        <f t="shared" ca="1" si="607"/>
        <v>-</v>
      </c>
      <c r="AO304" s="27" t="str">
        <f t="shared" ca="1" si="607"/>
        <v>-</v>
      </c>
      <c r="AP304" s="50" t="str">
        <f t="shared" ca="1" si="576"/>
        <v>-</v>
      </c>
      <c r="AQ304" s="50" t="str">
        <f t="shared" ca="1" si="576"/>
        <v>-</v>
      </c>
      <c r="AR304" s="50" t="str">
        <f t="shared" ca="1" si="576"/>
        <v>-</v>
      </c>
      <c r="AS304" s="50" t="str">
        <f t="shared" ca="1" si="576"/>
        <v>-</v>
      </c>
      <c r="AT304" s="27" t="str">
        <f t="shared" ref="AT304:AW311" ca="1" si="610">OFFSET(AT$5,$B304,0)</f>
        <v>-</v>
      </c>
      <c r="AU304" s="27" t="str">
        <f t="shared" ca="1" si="610"/>
        <v>-</v>
      </c>
      <c r="AV304" s="27" t="str">
        <f t="shared" ca="1" si="610"/>
        <v>-</v>
      </c>
      <c r="AW304" s="27" t="str">
        <f t="shared" ca="1" si="610"/>
        <v>-</v>
      </c>
      <c r="AX304" s="50">
        <f t="shared" ca="1" si="608"/>
        <v>3</v>
      </c>
      <c r="AY304" s="50">
        <f t="shared" ca="1" si="608"/>
        <v>3</v>
      </c>
      <c r="AZ304" s="50">
        <f t="shared" ca="1" si="608"/>
        <v>0</v>
      </c>
      <c r="BA304" s="50">
        <f t="shared" ca="1" si="608"/>
        <v>1</v>
      </c>
      <c r="BB304" s="50">
        <f t="shared" ca="1" si="608"/>
        <v>-1</v>
      </c>
      <c r="BC304" s="27" t="str">
        <f t="shared" ca="1" si="558"/>
        <v>-</v>
      </c>
      <c r="BD304" s="27" t="str">
        <f t="shared" ca="1" si="558"/>
        <v>-</v>
      </c>
      <c r="BE304" s="27" t="str">
        <f t="shared" ca="1" si="558"/>
        <v>-</v>
      </c>
      <c r="BF304" s="27" t="str">
        <f t="shared" ca="1" si="558"/>
        <v>-</v>
      </c>
      <c r="BG304" s="27" t="str">
        <f t="shared" ca="1" si="609"/>
        <v>-</v>
      </c>
      <c r="BH304" s="27">
        <f t="shared" ca="1" si="609"/>
        <v>0.3</v>
      </c>
      <c r="BI304" s="27">
        <f t="shared" ca="1" si="609"/>
        <v>0.7</v>
      </c>
      <c r="BJ304" s="27">
        <f t="shared" ca="1" si="609"/>
        <v>-0.4</v>
      </c>
      <c r="BK304" s="27">
        <f t="shared" ca="1" si="609"/>
        <v>1.5</v>
      </c>
      <c r="BL304" s="27" t="str">
        <f t="shared" ca="1" si="599"/>
        <v>-</v>
      </c>
      <c r="BM304" s="27" t="str">
        <f t="shared" ca="1" si="599"/>
        <v>-</v>
      </c>
      <c r="BN304" s="27">
        <f t="shared" ca="1" si="600"/>
        <v>12</v>
      </c>
      <c r="BO304" s="27">
        <f t="shared" ca="1" si="600"/>
        <v>12</v>
      </c>
      <c r="BP304" s="27">
        <f t="shared" ca="1" si="600"/>
        <v>144</v>
      </c>
      <c r="BQ304" s="27">
        <f t="shared" ca="1" si="600"/>
        <v>144</v>
      </c>
      <c r="BR304" s="27" t="str">
        <f t="shared" ca="1" si="600"/>
        <v>-</v>
      </c>
      <c r="BS304" s="27" t="str">
        <f t="shared" ca="1" si="600"/>
        <v>-</v>
      </c>
      <c r="BT304" s="27" t="str">
        <f t="shared" ca="1" si="600"/>
        <v>-</v>
      </c>
      <c r="BU304" s="27" t="str">
        <f t="shared" ca="1" si="600"/>
        <v>-</v>
      </c>
      <c r="BV304" s="27" t="str">
        <f t="shared" ca="1" si="600"/>
        <v>-</v>
      </c>
      <c r="BW304" s="27" t="str">
        <f t="shared" ca="1" si="600"/>
        <v>-</v>
      </c>
      <c r="BX304" s="27" t="str">
        <f t="shared" ca="1" si="600"/>
        <v>-</v>
      </c>
      <c r="BY304" s="27" t="str">
        <f t="shared" ca="1" si="600"/>
        <v>-</v>
      </c>
      <c r="BZ304" s="27" t="str">
        <f t="shared" ca="1" si="600"/>
        <v>-</v>
      </c>
      <c r="CA304" s="27">
        <f t="shared" ca="1" si="600"/>
        <v>5</v>
      </c>
      <c r="CB304" s="27" t="str">
        <f t="shared" ca="1" si="601"/>
        <v>-</v>
      </c>
      <c r="CC304" s="27" t="str">
        <f t="shared" ca="1" si="601"/>
        <v>-</v>
      </c>
      <c r="CD304" s="27" t="str">
        <f t="shared" ca="1" si="601"/>
        <v>-</v>
      </c>
      <c r="CE304" s="27" t="str">
        <f t="shared" ca="1" si="601"/>
        <v>-</v>
      </c>
      <c r="CF304" s="27" t="str">
        <f t="shared" ca="1" si="601"/>
        <v>-</v>
      </c>
      <c r="CG304" s="27" t="str">
        <f t="shared" ca="1" si="601"/>
        <v>-</v>
      </c>
      <c r="CH304" s="27">
        <f t="shared" ca="1" si="601"/>
        <v>0</v>
      </c>
      <c r="CI304" s="27" t="str">
        <f t="shared" ca="1" si="601"/>
        <v>-</v>
      </c>
      <c r="CJ304" s="27">
        <f t="shared" ca="1" si="601"/>
        <v>1</v>
      </c>
      <c r="CK304" s="27">
        <f t="shared" ca="1" si="601"/>
        <v>0</v>
      </c>
      <c r="CL304" s="27">
        <f t="shared" ca="1" si="602"/>
        <v>1</v>
      </c>
      <c r="CM304" s="27">
        <f t="shared" ca="1" si="602"/>
        <v>1</v>
      </c>
      <c r="CN304" s="27">
        <f t="shared" ca="1" si="602"/>
        <v>1</v>
      </c>
      <c r="CO304" s="27">
        <f t="shared" ca="1" si="602"/>
        <v>0</v>
      </c>
      <c r="CP304" s="27">
        <f t="shared" ca="1" si="602"/>
        <v>0</v>
      </c>
      <c r="CQ304" s="27">
        <f t="shared" ca="1" si="602"/>
        <v>0</v>
      </c>
      <c r="CR304" s="27">
        <f t="shared" ca="1" si="602"/>
        <v>-1.29</v>
      </c>
      <c r="CS304" s="27">
        <f t="shared" ca="1" si="602"/>
        <v>0.95</v>
      </c>
      <c r="CT304" s="27">
        <f t="shared" ca="1" si="602"/>
        <v>-1.67</v>
      </c>
      <c r="CU304" s="27">
        <f t="shared" ca="1" si="602"/>
        <v>0.05</v>
      </c>
      <c r="CV304" s="27">
        <f t="shared" ca="1" si="603"/>
        <v>0.22</v>
      </c>
      <c r="CW304" s="27">
        <f t="shared" ca="1" si="603"/>
        <v>-0.37</v>
      </c>
      <c r="CX304" s="27">
        <f t="shared" ca="1" si="603"/>
        <v>0</v>
      </c>
      <c r="CY304" s="27">
        <f t="shared" ca="1" si="603"/>
        <v>1</v>
      </c>
      <c r="CZ304" s="50">
        <f t="shared" ca="1" si="530"/>
        <v>0</v>
      </c>
      <c r="DA304" s="27">
        <f t="shared" ca="1" si="603"/>
        <v>0</v>
      </c>
      <c r="DB304" s="50">
        <f t="shared" ca="1" si="595"/>
        <v>0</v>
      </c>
      <c r="DC304" s="50">
        <f t="shared" ca="1" si="595"/>
        <v>0</v>
      </c>
      <c r="DD304" s="50">
        <f t="shared" ca="1" si="595"/>
        <v>0</v>
      </c>
      <c r="DE304" s="50">
        <f t="shared" ca="1" si="595"/>
        <v>0</v>
      </c>
      <c r="DF304" s="50">
        <f t="shared" ca="1" si="595"/>
        <v>0</v>
      </c>
      <c r="DG304" s="27" t="str">
        <f t="shared" ca="1" si="604"/>
        <v>-</v>
      </c>
      <c r="DH304" s="27" t="str">
        <f t="shared" ca="1" si="604"/>
        <v>-</v>
      </c>
      <c r="DI304" s="27" t="str">
        <f t="shared" ca="1" si="604"/>
        <v>-</v>
      </c>
      <c r="DJ304" s="27" t="str">
        <f t="shared" ca="1" si="604"/>
        <v>-</v>
      </c>
      <c r="DK304" s="27" t="str">
        <f t="shared" ca="1" si="604"/>
        <v>-</v>
      </c>
      <c r="DL304" s="27" t="str">
        <f t="shared" ca="1" si="604"/>
        <v>-</v>
      </c>
      <c r="DM304" s="27" t="b">
        <f t="shared" ca="1" si="604"/>
        <v>0</v>
      </c>
      <c r="DN304" s="27" t="b">
        <f t="shared" ca="1" si="604"/>
        <v>1</v>
      </c>
      <c r="DO304" s="27" t="b">
        <f t="shared" ca="1" si="604"/>
        <v>0</v>
      </c>
      <c r="DP304" s="27">
        <f t="shared" ca="1" si="604"/>
        <v>3</v>
      </c>
      <c r="DQ304" s="50" t="str">
        <f t="shared" ca="1" si="578"/>
        <v>-</v>
      </c>
      <c r="DR304" s="50" t="b">
        <f t="shared" ca="1" si="578"/>
        <v>1</v>
      </c>
      <c r="DS304" s="50" t="str">
        <f t="shared" ca="1" si="578"/>
        <v>-</v>
      </c>
      <c r="DT304" s="50" t="str">
        <f t="shared" ca="1" si="578"/>
        <v>-</v>
      </c>
      <c r="DU304" s="27" t="str">
        <f t="shared" ca="1" si="596"/>
        <v>-</v>
      </c>
      <c r="DV304" s="27" t="b">
        <f t="shared" ca="1" si="596"/>
        <v>1</v>
      </c>
      <c r="DW304" s="27" t="str">
        <f t="shared" ca="1" si="596"/>
        <v>-</v>
      </c>
      <c r="DX304" s="27">
        <f t="shared" ca="1" si="596"/>
        <v>0.99</v>
      </c>
      <c r="DY304" s="50">
        <f t="shared" ca="1" si="580"/>
        <v>1</v>
      </c>
      <c r="DZ304" s="50">
        <f t="shared" ca="1" si="580"/>
        <v>0.5</v>
      </c>
      <c r="EA304" s="27" t="str">
        <f t="shared" ca="1" si="597"/>
        <v>-</v>
      </c>
      <c r="EB304" s="27" t="str">
        <f t="shared" ca="1" si="597"/>
        <v>-</v>
      </c>
      <c r="EC304" s="27">
        <f t="shared" ca="1" si="597"/>
        <v>1</v>
      </c>
      <c r="ED304" s="27">
        <f t="shared" ca="1" si="597"/>
        <v>0</v>
      </c>
      <c r="EE304" s="27">
        <f t="shared" ca="1" si="597"/>
        <v>1</v>
      </c>
      <c r="EF304" s="27">
        <f t="shared" ca="1" si="597"/>
        <v>1</v>
      </c>
      <c r="EG304" s="27">
        <f t="shared" ca="1" si="597"/>
        <v>0</v>
      </c>
      <c r="EH304" s="27" t="str">
        <f t="shared" ca="1" si="597"/>
        <v>-</v>
      </c>
      <c r="EI304" s="27" t="str">
        <f t="shared" ca="1" si="597"/>
        <v>-</v>
      </c>
      <c r="EJ304" s="27" t="str">
        <f t="shared" ca="1" si="597"/>
        <v>-</v>
      </c>
      <c r="EK304" s="27" t="str">
        <f t="shared" ca="1" si="598"/>
        <v>-</v>
      </c>
      <c r="EL304" s="27">
        <f t="shared" ca="1" si="598"/>
        <v>1</v>
      </c>
      <c r="EM304" s="27">
        <f t="shared" ca="1" si="598"/>
        <v>1</v>
      </c>
      <c r="EN304" s="27">
        <f t="shared" ca="1" si="598"/>
        <v>1</v>
      </c>
      <c r="EO304" s="27">
        <f t="shared" ca="1" si="598"/>
        <v>0</v>
      </c>
      <c r="EP304" s="27" t="str">
        <f t="shared" ca="1" si="598"/>
        <v>-</v>
      </c>
      <c r="EQ304" s="27" t="str">
        <f t="shared" ca="1" si="598"/>
        <v>-</v>
      </c>
      <c r="ER304" s="27">
        <f t="shared" ca="1" si="598"/>
        <v>0</v>
      </c>
      <c r="ES304" s="27">
        <f t="shared" ca="1" si="598"/>
        <v>0</v>
      </c>
      <c r="ET304" s="34">
        <v>0</v>
      </c>
    </row>
    <row r="305" spans="1:150" outlineLevel="3">
      <c r="A305" s="31">
        <f t="shared" si="510"/>
        <v>300</v>
      </c>
      <c r="B305" s="37">
        <f t="shared" ca="1" si="539"/>
        <v>107</v>
      </c>
      <c r="C305" s="216">
        <f ca="1">4210+IF(AND(C$263&gt;=1,$CF305=TRUE),2,0)+IF(AND(C$263&gt;=2,$CA305&gt;2),4,0)+IF(AND(C$263=3,$DP305=2),1,0)</f>
        <v>4210</v>
      </c>
      <c r="D305" t="b">
        <f t="shared" ca="1" si="573"/>
        <v>1</v>
      </c>
      <c r="E305" t="b">
        <f t="shared" ca="1" si="573"/>
        <v>0</v>
      </c>
      <c r="F305" t="b">
        <f t="shared" ca="1" si="573"/>
        <v>1</v>
      </c>
      <c r="H305" s="47" t="str">
        <f ca="1">"Exp421 "&amp;IF($CA305&lt;3,"M-M","Mat")&amp;IF($CF305=TRUE,"&amp;BBT","")&amp;IF($DX305&lt;&gt;0,"-mate EL","")&amp;IF($DM305," Aut","")&amp;IF($DN305," Win","")&amp;IF($DO305," Spr","")&amp;" Scan "&amp;$DP305&amp;" (F"&amp;3+IFERROR(1*$AP305,0)&amp;3+IFERROR(1*$AS305,0)&amp;"N"&amp;$AX305&amp;$AY305&amp;")"</f>
        <v>Exp421 Mat-mate EL Win Scan 2 (F33N33)</v>
      </c>
      <c r="I305" s="13" t="str">
        <f ca="1">IF(MATCH(H305,H$5:H305,0)=(COUNTA(H$5:H305)),"-","Dup")</f>
        <v>-</v>
      </c>
      <c r="J305" s="27" t="str">
        <f t="shared" ca="1" si="512"/>
        <v>-</v>
      </c>
      <c r="K305" s="27" t="str">
        <f t="shared" ca="1" si="512"/>
        <v>-</v>
      </c>
      <c r="L305" s="50" t="b">
        <f t="shared" ref="L305:R311" ca="1" si="611">OFFSET(L305,-1,0)</f>
        <v>1</v>
      </c>
      <c r="M305" s="50" t="b">
        <f t="shared" ca="1" si="611"/>
        <v>0</v>
      </c>
      <c r="N305" s="50" t="b">
        <f t="shared" ca="1" si="611"/>
        <v>0</v>
      </c>
      <c r="O305" s="50" t="b">
        <f t="shared" ca="1" si="611"/>
        <v>0</v>
      </c>
      <c r="P305" s="50" t="b">
        <f t="shared" ca="1" si="611"/>
        <v>0</v>
      </c>
      <c r="Q305" s="50">
        <f t="shared" ca="1" si="611"/>
        <v>0</v>
      </c>
      <c r="R305" s="50">
        <f t="shared" ca="1" si="611"/>
        <v>0</v>
      </c>
      <c r="S305" s="27" t="str">
        <f t="shared" ca="1" si="605"/>
        <v>-</v>
      </c>
      <c r="T305" s="27" t="str">
        <f t="shared" ca="1" si="605"/>
        <v>-</v>
      </c>
      <c r="U305" s="27">
        <f t="shared" ca="1" si="606"/>
        <v>1</v>
      </c>
      <c r="V305" s="27">
        <f t="shared" ca="1" si="605"/>
        <v>1</v>
      </c>
      <c r="W305" s="27">
        <f t="shared" ca="1" si="606"/>
        <v>1</v>
      </c>
      <c r="X305" s="27">
        <f t="shared" ca="1" si="606"/>
        <v>1</v>
      </c>
      <c r="Y305" s="27" t="str">
        <f t="shared" ca="1" si="606"/>
        <v>-</v>
      </c>
      <c r="Z305" s="27">
        <f t="shared" ca="1" si="606"/>
        <v>1</v>
      </c>
      <c r="AA305" s="27" t="str">
        <f t="shared" ca="1" si="606"/>
        <v>-</v>
      </c>
      <c r="AB305" s="27" t="str">
        <f t="shared" ca="1" si="606"/>
        <v>-</v>
      </c>
      <c r="AC305" s="27">
        <f t="shared" ca="1" si="606"/>
        <v>1</v>
      </c>
      <c r="AD305" s="27">
        <f t="shared" ca="1" si="606"/>
        <v>1</v>
      </c>
      <c r="AE305" s="27" t="str">
        <f t="shared" ca="1" si="606"/>
        <v>-</v>
      </c>
      <c r="AF305" s="27" t="str">
        <f t="shared" ca="1" si="606"/>
        <v>-</v>
      </c>
      <c r="AG305" s="27" t="str">
        <f t="shared" ca="1" si="606"/>
        <v>-</v>
      </c>
      <c r="AH305" s="27" t="str">
        <f t="shared" ca="1" si="606"/>
        <v>-</v>
      </c>
      <c r="AI305" s="27" t="str">
        <f t="shared" ca="1" si="606"/>
        <v>-</v>
      </c>
      <c r="AJ305" s="27" t="str">
        <f t="shared" ca="1" si="607"/>
        <v>-</v>
      </c>
      <c r="AK305" s="27" t="str">
        <f t="shared" ca="1" si="607"/>
        <v>-</v>
      </c>
      <c r="AL305" s="27" t="str">
        <f t="shared" ca="1" si="607"/>
        <v>-</v>
      </c>
      <c r="AM305" s="27" t="str">
        <f t="shared" ca="1" si="607"/>
        <v>-</v>
      </c>
      <c r="AN305" s="27" t="str">
        <f t="shared" ca="1" si="607"/>
        <v>-</v>
      </c>
      <c r="AO305" s="27" t="str">
        <f t="shared" ca="1" si="607"/>
        <v>-</v>
      </c>
      <c r="AP305" s="50" t="str">
        <f t="shared" ref="AP305:AS311" ca="1" si="612">OFFSET(AP305,-1,0)</f>
        <v>-</v>
      </c>
      <c r="AQ305" s="50" t="str">
        <f t="shared" ca="1" si="612"/>
        <v>-</v>
      </c>
      <c r="AR305" s="50" t="str">
        <f t="shared" ca="1" si="612"/>
        <v>-</v>
      </c>
      <c r="AS305" s="50" t="str">
        <f t="shared" ca="1" si="612"/>
        <v>-</v>
      </c>
      <c r="AT305" s="27" t="str">
        <f t="shared" ca="1" si="610"/>
        <v>-</v>
      </c>
      <c r="AU305" s="27" t="str">
        <f t="shared" ca="1" si="610"/>
        <v>-</v>
      </c>
      <c r="AV305" s="27" t="str">
        <f t="shared" ca="1" si="610"/>
        <v>-</v>
      </c>
      <c r="AW305" s="27" t="str">
        <f t="shared" ca="1" si="610"/>
        <v>-</v>
      </c>
      <c r="AX305" s="50">
        <f t="shared" ca="1" si="608"/>
        <v>3</v>
      </c>
      <c r="AY305" s="50">
        <f t="shared" ca="1" si="608"/>
        <v>3</v>
      </c>
      <c r="AZ305" s="50">
        <f t="shared" ca="1" si="608"/>
        <v>0</v>
      </c>
      <c r="BA305" s="50">
        <f t="shared" ca="1" si="608"/>
        <v>1</v>
      </c>
      <c r="BB305" s="50">
        <f t="shared" ca="1" si="608"/>
        <v>-1</v>
      </c>
      <c r="BC305" s="27" t="str">
        <f t="shared" ca="1" si="558"/>
        <v>-</v>
      </c>
      <c r="BD305" s="27" t="str">
        <f t="shared" ca="1" si="558"/>
        <v>-</v>
      </c>
      <c r="BE305" s="27" t="str">
        <f t="shared" ca="1" si="558"/>
        <v>-</v>
      </c>
      <c r="BF305" s="27" t="str">
        <f t="shared" ca="1" si="558"/>
        <v>-</v>
      </c>
      <c r="BG305" s="27" t="str">
        <f t="shared" ca="1" si="609"/>
        <v>-</v>
      </c>
      <c r="BH305" s="27">
        <f t="shared" ca="1" si="609"/>
        <v>0.3</v>
      </c>
      <c r="BI305" s="27">
        <f t="shared" ca="1" si="609"/>
        <v>0.7</v>
      </c>
      <c r="BJ305" s="27">
        <f t="shared" ca="1" si="609"/>
        <v>-0.4</v>
      </c>
      <c r="BK305" s="27">
        <f t="shared" ca="1" si="609"/>
        <v>1.5</v>
      </c>
      <c r="BL305" s="27" t="str">
        <f t="shared" ca="1" si="599"/>
        <v>-</v>
      </c>
      <c r="BM305" s="27" t="str">
        <f t="shared" ca="1" si="599"/>
        <v>-</v>
      </c>
      <c r="BN305" s="27">
        <f t="shared" ca="1" si="600"/>
        <v>12</v>
      </c>
      <c r="BO305" s="27">
        <f t="shared" ca="1" si="600"/>
        <v>12</v>
      </c>
      <c r="BP305" s="27">
        <f t="shared" ca="1" si="600"/>
        <v>144</v>
      </c>
      <c r="BQ305" s="27">
        <f t="shared" ca="1" si="600"/>
        <v>144</v>
      </c>
      <c r="BR305" s="27" t="str">
        <f t="shared" ca="1" si="600"/>
        <v>-</v>
      </c>
      <c r="BS305" s="27" t="str">
        <f t="shared" ca="1" si="600"/>
        <v>-</v>
      </c>
      <c r="BT305" s="27" t="str">
        <f t="shared" ca="1" si="600"/>
        <v>-</v>
      </c>
      <c r="BU305" s="27" t="str">
        <f t="shared" ca="1" si="600"/>
        <v>-</v>
      </c>
      <c r="BV305" s="27" t="str">
        <f t="shared" ca="1" si="600"/>
        <v>-</v>
      </c>
      <c r="BW305" s="27" t="str">
        <f t="shared" ca="1" si="600"/>
        <v>-</v>
      </c>
      <c r="BX305" s="27" t="str">
        <f t="shared" ca="1" si="600"/>
        <v>-</v>
      </c>
      <c r="BY305" s="27" t="str">
        <f t="shared" ca="1" si="600"/>
        <v>-</v>
      </c>
      <c r="BZ305" s="27" t="str">
        <f t="shared" ca="1" si="600"/>
        <v>-</v>
      </c>
      <c r="CA305" s="27">
        <f t="shared" ca="1" si="600"/>
        <v>5</v>
      </c>
      <c r="CB305" s="27" t="str">
        <f t="shared" ca="1" si="601"/>
        <v>-</v>
      </c>
      <c r="CC305" s="27" t="str">
        <f t="shared" ca="1" si="601"/>
        <v>-</v>
      </c>
      <c r="CD305" s="27" t="str">
        <f t="shared" ca="1" si="601"/>
        <v>-</v>
      </c>
      <c r="CE305" s="27" t="str">
        <f t="shared" ca="1" si="601"/>
        <v>-</v>
      </c>
      <c r="CF305" s="27" t="str">
        <f t="shared" ca="1" si="601"/>
        <v>-</v>
      </c>
      <c r="CG305" s="27" t="str">
        <f t="shared" ca="1" si="601"/>
        <v>-</v>
      </c>
      <c r="CH305" s="27">
        <f t="shared" ca="1" si="601"/>
        <v>0</v>
      </c>
      <c r="CI305" s="27" t="str">
        <f t="shared" ca="1" si="601"/>
        <v>-</v>
      </c>
      <c r="CJ305" s="27">
        <f t="shared" ca="1" si="601"/>
        <v>1</v>
      </c>
      <c r="CK305" s="27">
        <f t="shared" ca="1" si="601"/>
        <v>0</v>
      </c>
      <c r="CL305" s="27">
        <f t="shared" ca="1" si="602"/>
        <v>1</v>
      </c>
      <c r="CM305" s="27">
        <f t="shared" ca="1" si="602"/>
        <v>1</v>
      </c>
      <c r="CN305" s="27">
        <f t="shared" ca="1" si="602"/>
        <v>1</v>
      </c>
      <c r="CO305" s="27">
        <f t="shared" ca="1" si="602"/>
        <v>0</v>
      </c>
      <c r="CP305" s="27">
        <f t="shared" ca="1" si="602"/>
        <v>0</v>
      </c>
      <c r="CQ305" s="27">
        <f t="shared" ca="1" si="602"/>
        <v>0</v>
      </c>
      <c r="CR305" s="27">
        <f t="shared" ca="1" si="602"/>
        <v>-1.29</v>
      </c>
      <c r="CS305" s="27">
        <f t="shared" ca="1" si="602"/>
        <v>0.95</v>
      </c>
      <c r="CT305" s="27">
        <f t="shared" ca="1" si="602"/>
        <v>-1.67</v>
      </c>
      <c r="CU305" s="27">
        <f t="shared" ca="1" si="602"/>
        <v>0.05</v>
      </c>
      <c r="CV305" s="27">
        <f t="shared" ca="1" si="603"/>
        <v>0.22</v>
      </c>
      <c r="CW305" s="27">
        <f t="shared" ca="1" si="603"/>
        <v>-0.37</v>
      </c>
      <c r="CX305" s="27">
        <f t="shared" ca="1" si="603"/>
        <v>0</v>
      </c>
      <c r="CY305" s="27">
        <f t="shared" ca="1" si="603"/>
        <v>1</v>
      </c>
      <c r="CZ305" s="50">
        <f t="shared" ca="1" si="530"/>
        <v>0</v>
      </c>
      <c r="DA305" s="27">
        <f t="shared" ca="1" si="603"/>
        <v>0</v>
      </c>
      <c r="DB305" s="50">
        <f t="shared" ref="DB305:DF311" ca="1" si="613">OFFSET(DB305,-1,0)</f>
        <v>0</v>
      </c>
      <c r="DC305" s="50">
        <f t="shared" ca="1" si="613"/>
        <v>0</v>
      </c>
      <c r="DD305" s="50">
        <f t="shared" ca="1" si="613"/>
        <v>0</v>
      </c>
      <c r="DE305" s="50">
        <f t="shared" ca="1" si="613"/>
        <v>0</v>
      </c>
      <c r="DF305" s="50">
        <f t="shared" ca="1" si="613"/>
        <v>0</v>
      </c>
      <c r="DG305" s="27" t="str">
        <f t="shared" ca="1" si="604"/>
        <v>-</v>
      </c>
      <c r="DH305" s="27" t="str">
        <f t="shared" ca="1" si="604"/>
        <v>-</v>
      </c>
      <c r="DI305" s="27" t="str">
        <f t="shared" ca="1" si="604"/>
        <v>-</v>
      </c>
      <c r="DJ305" s="27" t="str">
        <f t="shared" ca="1" si="604"/>
        <v>-</v>
      </c>
      <c r="DK305" s="27" t="str">
        <f t="shared" ca="1" si="604"/>
        <v>-</v>
      </c>
      <c r="DL305" s="27" t="str">
        <f t="shared" ca="1" si="604"/>
        <v>-</v>
      </c>
      <c r="DM305" s="27" t="b">
        <f t="shared" ca="1" si="604"/>
        <v>0</v>
      </c>
      <c r="DN305" s="27" t="b">
        <f t="shared" ca="1" si="604"/>
        <v>1</v>
      </c>
      <c r="DO305" s="27" t="b">
        <f t="shared" ca="1" si="604"/>
        <v>0</v>
      </c>
      <c r="DP305" s="27">
        <f t="shared" ca="1" si="604"/>
        <v>2</v>
      </c>
      <c r="DQ305" s="50" t="str">
        <f t="shared" ref="DQ305:DT311" ca="1" si="614">OFFSET(DQ305,-1,0)</f>
        <v>-</v>
      </c>
      <c r="DR305" s="50" t="b">
        <f t="shared" ca="1" si="614"/>
        <v>1</v>
      </c>
      <c r="DS305" s="50" t="str">
        <f t="shared" ca="1" si="614"/>
        <v>-</v>
      </c>
      <c r="DT305" s="50" t="str">
        <f t="shared" ca="1" si="614"/>
        <v>-</v>
      </c>
      <c r="DU305" s="27" t="str">
        <f t="shared" ref="DU305:EJ313" ca="1" si="615">OFFSET(DU$5,$B305,0)</f>
        <v>-</v>
      </c>
      <c r="DV305" s="27" t="b">
        <f t="shared" ca="1" si="615"/>
        <v>1</v>
      </c>
      <c r="DW305" s="27" t="str">
        <f t="shared" ca="1" si="615"/>
        <v>-</v>
      </c>
      <c r="DX305" s="27">
        <f t="shared" ca="1" si="615"/>
        <v>0.99</v>
      </c>
      <c r="DY305" s="50">
        <f t="shared" ref="DY305:DZ311" ca="1" si="616">OFFSET(DY305,-1,0)</f>
        <v>1</v>
      </c>
      <c r="DZ305" s="50">
        <f t="shared" ca="1" si="616"/>
        <v>0.5</v>
      </c>
      <c r="EA305" s="27" t="str">
        <f t="shared" ref="EA305:EJ311" ca="1" si="617">OFFSET(EA$5,$B305,0)</f>
        <v>-</v>
      </c>
      <c r="EB305" s="27" t="str">
        <f t="shared" ca="1" si="617"/>
        <v>-</v>
      </c>
      <c r="EC305" s="27">
        <f t="shared" ca="1" si="617"/>
        <v>1</v>
      </c>
      <c r="ED305" s="27">
        <f t="shared" ca="1" si="617"/>
        <v>0</v>
      </c>
      <c r="EE305" s="27">
        <f t="shared" ca="1" si="617"/>
        <v>1</v>
      </c>
      <c r="EF305" s="27">
        <f t="shared" ca="1" si="617"/>
        <v>1</v>
      </c>
      <c r="EG305" s="27">
        <f t="shared" ca="1" si="617"/>
        <v>0</v>
      </c>
      <c r="EH305" s="27" t="str">
        <f t="shared" ca="1" si="617"/>
        <v>-</v>
      </c>
      <c r="EI305" s="27" t="str">
        <f t="shared" ca="1" si="617"/>
        <v>-</v>
      </c>
      <c r="EJ305" s="27" t="str">
        <f t="shared" ca="1" si="617"/>
        <v>-</v>
      </c>
      <c r="EK305" s="27" t="str">
        <f t="shared" ref="EK305:ES313" ca="1" si="618">OFFSET(EK$5,$B305,0)</f>
        <v>-</v>
      </c>
      <c r="EL305" s="27">
        <f t="shared" ca="1" si="618"/>
        <v>1</v>
      </c>
      <c r="EM305" s="27">
        <f t="shared" ca="1" si="618"/>
        <v>1</v>
      </c>
      <c r="EN305" s="27">
        <f t="shared" ca="1" si="618"/>
        <v>1</v>
      </c>
      <c r="EO305" s="27">
        <f t="shared" ca="1" si="618"/>
        <v>0</v>
      </c>
      <c r="EP305" s="27" t="str">
        <f t="shared" ca="1" si="618"/>
        <v>-</v>
      </c>
      <c r="EQ305" s="27" t="str">
        <f t="shared" ca="1" si="618"/>
        <v>-</v>
      </c>
      <c r="ER305" s="27">
        <f t="shared" ca="1" si="618"/>
        <v>0</v>
      </c>
      <c r="ES305" s="27">
        <f t="shared" ca="1" si="618"/>
        <v>0</v>
      </c>
      <c r="ET305" s="34">
        <v>0</v>
      </c>
    </row>
    <row r="306" spans="1:150" outlineLevel="3">
      <c r="A306" s="31">
        <f t="shared" si="510"/>
        <v>301</v>
      </c>
      <c r="B306" s="37">
        <f t="shared" ca="1" si="539"/>
        <v>108</v>
      </c>
      <c r="C306" s="216">
        <f ca="1">4210+IF(AND(C$263&gt;=1,$CF306=TRUE),2,0)+IF(AND(C$263&gt;=2,$CA306&gt;2),4,0)+IF(AND(C$263=3,$DP306=2),1,0)</f>
        <v>4210</v>
      </c>
      <c r="D306" t="b">
        <f t="shared" ca="1" si="573"/>
        <v>1</v>
      </c>
      <c r="E306" t="b">
        <f t="shared" ca="1" si="573"/>
        <v>0</v>
      </c>
      <c r="F306" t="b">
        <f t="shared" ca="1" si="573"/>
        <v>1</v>
      </c>
      <c r="H306" s="47" t="str">
        <f ca="1">"Exp421 "&amp;IF($CA306&lt;3,"M-M","Mat")&amp;IF($CF306=TRUE,"&amp;BBT","")&amp;IF($DX306&lt;&gt;0,"-mate EL","")&amp;IF($DM306," Aut","")&amp;IF($DN306," Win","")&amp;IF($DO306," Spr","")&amp;" Scan "&amp;$DP306&amp;" (F"&amp;3+IFERROR(1*$AP306,0)&amp;3+IFERROR(1*$AS306,0)&amp;"N"&amp;$AX306&amp;$AY306&amp;")"</f>
        <v>Exp421 Mat-mate EL Win Scan 1 (F33N33)</v>
      </c>
      <c r="I306" s="13" t="str">
        <f ca="1">IF(MATCH(H306,H$5:H306,0)=(COUNTA(H$5:H306)),"-","Dup")</f>
        <v>-</v>
      </c>
      <c r="J306" s="27" t="str">
        <f t="shared" ca="1" si="512"/>
        <v>-</v>
      </c>
      <c r="K306" s="27" t="str">
        <f t="shared" ca="1" si="512"/>
        <v>-</v>
      </c>
      <c r="L306" s="50" t="b">
        <f t="shared" ca="1" si="611"/>
        <v>1</v>
      </c>
      <c r="M306" s="50" t="b">
        <f t="shared" ca="1" si="611"/>
        <v>0</v>
      </c>
      <c r="N306" s="50" t="b">
        <f t="shared" ca="1" si="611"/>
        <v>0</v>
      </c>
      <c r="O306" s="50" t="b">
        <f t="shared" ca="1" si="611"/>
        <v>0</v>
      </c>
      <c r="P306" s="50" t="b">
        <f t="shared" ca="1" si="611"/>
        <v>0</v>
      </c>
      <c r="Q306" s="50">
        <f t="shared" ca="1" si="611"/>
        <v>0</v>
      </c>
      <c r="R306" s="50">
        <f t="shared" ca="1" si="611"/>
        <v>0</v>
      </c>
      <c r="S306" s="27" t="str">
        <f t="shared" ca="1" si="605"/>
        <v>-</v>
      </c>
      <c r="T306" s="27" t="str">
        <f t="shared" ca="1" si="605"/>
        <v>-</v>
      </c>
      <c r="U306" s="27">
        <f t="shared" ca="1" si="606"/>
        <v>1</v>
      </c>
      <c r="V306" s="27">
        <f t="shared" ca="1" si="605"/>
        <v>1</v>
      </c>
      <c r="W306" s="27">
        <f t="shared" ca="1" si="606"/>
        <v>1</v>
      </c>
      <c r="X306" s="27">
        <f t="shared" ca="1" si="606"/>
        <v>1</v>
      </c>
      <c r="Y306" s="27" t="str">
        <f t="shared" ca="1" si="606"/>
        <v>-</v>
      </c>
      <c r="Z306" s="27">
        <f t="shared" ca="1" si="606"/>
        <v>1</v>
      </c>
      <c r="AA306" s="27" t="str">
        <f t="shared" ca="1" si="606"/>
        <v>-</v>
      </c>
      <c r="AB306" s="27" t="str">
        <f t="shared" ca="1" si="606"/>
        <v>-</v>
      </c>
      <c r="AC306" s="27">
        <f t="shared" ca="1" si="606"/>
        <v>1</v>
      </c>
      <c r="AD306" s="27">
        <f t="shared" ca="1" si="606"/>
        <v>1</v>
      </c>
      <c r="AE306" s="27" t="str">
        <f t="shared" ca="1" si="606"/>
        <v>-</v>
      </c>
      <c r="AF306" s="27" t="str">
        <f t="shared" ca="1" si="606"/>
        <v>-</v>
      </c>
      <c r="AG306" s="27" t="str">
        <f t="shared" ca="1" si="606"/>
        <v>-</v>
      </c>
      <c r="AH306" s="27" t="str">
        <f t="shared" ca="1" si="606"/>
        <v>-</v>
      </c>
      <c r="AI306" s="27" t="str">
        <f t="shared" ca="1" si="606"/>
        <v>-</v>
      </c>
      <c r="AJ306" s="27" t="str">
        <f t="shared" ca="1" si="607"/>
        <v>-</v>
      </c>
      <c r="AK306" s="27" t="str">
        <f t="shared" ca="1" si="607"/>
        <v>-</v>
      </c>
      <c r="AL306" s="27" t="str">
        <f t="shared" ca="1" si="607"/>
        <v>-</v>
      </c>
      <c r="AM306" s="27" t="str">
        <f t="shared" ca="1" si="607"/>
        <v>-</v>
      </c>
      <c r="AN306" s="27" t="str">
        <f t="shared" ca="1" si="607"/>
        <v>-</v>
      </c>
      <c r="AO306" s="27" t="str">
        <f t="shared" ca="1" si="607"/>
        <v>-</v>
      </c>
      <c r="AP306" s="50" t="str">
        <f t="shared" ca="1" si="612"/>
        <v>-</v>
      </c>
      <c r="AQ306" s="50" t="str">
        <f t="shared" ca="1" si="612"/>
        <v>-</v>
      </c>
      <c r="AR306" s="50" t="str">
        <f t="shared" ca="1" si="612"/>
        <v>-</v>
      </c>
      <c r="AS306" s="50" t="str">
        <f t="shared" ca="1" si="612"/>
        <v>-</v>
      </c>
      <c r="AT306" s="27" t="str">
        <f t="shared" ca="1" si="610"/>
        <v>-</v>
      </c>
      <c r="AU306" s="27" t="str">
        <f t="shared" ca="1" si="610"/>
        <v>-</v>
      </c>
      <c r="AV306" s="27" t="str">
        <f t="shared" ca="1" si="610"/>
        <v>-</v>
      </c>
      <c r="AW306" s="27" t="str">
        <f t="shared" ca="1" si="610"/>
        <v>-</v>
      </c>
      <c r="AX306" s="50">
        <f t="shared" ca="1" si="608"/>
        <v>3</v>
      </c>
      <c r="AY306" s="50">
        <f t="shared" ca="1" si="608"/>
        <v>3</v>
      </c>
      <c r="AZ306" s="50">
        <f t="shared" ca="1" si="608"/>
        <v>0</v>
      </c>
      <c r="BA306" s="50">
        <f t="shared" ca="1" si="608"/>
        <v>1</v>
      </c>
      <c r="BB306" s="50">
        <f t="shared" ca="1" si="608"/>
        <v>-1</v>
      </c>
      <c r="BC306" s="27" t="str">
        <f t="shared" ca="1" si="558"/>
        <v>-</v>
      </c>
      <c r="BD306" s="27" t="str">
        <f t="shared" ca="1" si="558"/>
        <v>-</v>
      </c>
      <c r="BE306" s="27" t="str">
        <f t="shared" ca="1" si="558"/>
        <v>-</v>
      </c>
      <c r="BF306" s="27" t="str">
        <f t="shared" ca="1" si="558"/>
        <v>-</v>
      </c>
      <c r="BG306" s="27" t="str">
        <f t="shared" ca="1" si="609"/>
        <v>-</v>
      </c>
      <c r="BH306" s="27">
        <f t="shared" ca="1" si="609"/>
        <v>0.3</v>
      </c>
      <c r="BI306" s="27">
        <f t="shared" ca="1" si="609"/>
        <v>0.7</v>
      </c>
      <c r="BJ306" s="27">
        <f t="shared" ca="1" si="609"/>
        <v>-0.4</v>
      </c>
      <c r="BK306" s="27">
        <f t="shared" ca="1" si="609"/>
        <v>1.5</v>
      </c>
      <c r="BL306" s="27" t="str">
        <f t="shared" ref="BL306:BM311" ca="1" si="619">OFFSET(BL$5,$B306,0)</f>
        <v>-</v>
      </c>
      <c r="BM306" s="27" t="str">
        <f t="shared" ca="1" si="619"/>
        <v>-</v>
      </c>
      <c r="BN306" s="27">
        <f t="shared" ref="BN306:CA311" ca="1" si="620">OFFSET(BN$5,$B306,0)</f>
        <v>12</v>
      </c>
      <c r="BO306" s="27">
        <f t="shared" ca="1" si="620"/>
        <v>12</v>
      </c>
      <c r="BP306" s="27">
        <f t="shared" ca="1" si="620"/>
        <v>144</v>
      </c>
      <c r="BQ306" s="27">
        <f t="shared" ca="1" si="620"/>
        <v>144</v>
      </c>
      <c r="BR306" s="27" t="str">
        <f t="shared" ca="1" si="620"/>
        <v>-</v>
      </c>
      <c r="BS306" s="27" t="str">
        <f t="shared" ca="1" si="620"/>
        <v>-</v>
      </c>
      <c r="BT306" s="27" t="str">
        <f t="shared" ca="1" si="620"/>
        <v>-</v>
      </c>
      <c r="BU306" s="27" t="str">
        <f t="shared" ca="1" si="620"/>
        <v>-</v>
      </c>
      <c r="BV306" s="27" t="str">
        <f t="shared" ca="1" si="620"/>
        <v>-</v>
      </c>
      <c r="BW306" s="27" t="str">
        <f t="shared" ca="1" si="620"/>
        <v>-</v>
      </c>
      <c r="BX306" s="27" t="str">
        <f t="shared" ca="1" si="620"/>
        <v>-</v>
      </c>
      <c r="BY306" s="27" t="str">
        <f t="shared" ca="1" si="620"/>
        <v>-</v>
      </c>
      <c r="BZ306" s="27" t="str">
        <f t="shared" ca="1" si="620"/>
        <v>-</v>
      </c>
      <c r="CA306" s="27">
        <f t="shared" ca="1" si="620"/>
        <v>5</v>
      </c>
      <c r="CB306" s="27" t="str">
        <f t="shared" ref="CB306:CK311" ca="1" si="621">OFFSET(CB$5,$B306,0)</f>
        <v>-</v>
      </c>
      <c r="CC306" s="27" t="str">
        <f t="shared" ca="1" si="621"/>
        <v>-</v>
      </c>
      <c r="CD306" s="27" t="str">
        <f t="shared" ca="1" si="621"/>
        <v>-</v>
      </c>
      <c r="CE306" s="27" t="str">
        <f t="shared" ca="1" si="621"/>
        <v>-</v>
      </c>
      <c r="CF306" s="27" t="str">
        <f t="shared" ca="1" si="621"/>
        <v>-</v>
      </c>
      <c r="CG306" s="27" t="str">
        <f t="shared" ca="1" si="621"/>
        <v>-</v>
      </c>
      <c r="CH306" s="27">
        <f t="shared" ca="1" si="621"/>
        <v>0</v>
      </c>
      <c r="CI306" s="27" t="str">
        <f t="shared" ca="1" si="621"/>
        <v>-</v>
      </c>
      <c r="CJ306" s="27">
        <f t="shared" ca="1" si="621"/>
        <v>1</v>
      </c>
      <c r="CK306" s="27">
        <f t="shared" ca="1" si="621"/>
        <v>0</v>
      </c>
      <c r="CL306" s="27">
        <f t="shared" ref="CL306:CU311" ca="1" si="622">OFFSET(CL$5,$B306,0)</f>
        <v>1</v>
      </c>
      <c r="CM306" s="27">
        <f t="shared" ca="1" si="622"/>
        <v>1</v>
      </c>
      <c r="CN306" s="27">
        <f t="shared" ca="1" si="622"/>
        <v>1</v>
      </c>
      <c r="CO306" s="27">
        <f t="shared" ca="1" si="622"/>
        <v>0</v>
      </c>
      <c r="CP306" s="27">
        <f t="shared" ca="1" si="622"/>
        <v>0</v>
      </c>
      <c r="CQ306" s="27">
        <f t="shared" ca="1" si="622"/>
        <v>0</v>
      </c>
      <c r="CR306" s="27">
        <f t="shared" ca="1" si="622"/>
        <v>-1.29</v>
      </c>
      <c r="CS306" s="27">
        <f t="shared" ca="1" si="622"/>
        <v>0.95</v>
      </c>
      <c r="CT306" s="27">
        <f t="shared" ca="1" si="622"/>
        <v>-1.67</v>
      </c>
      <c r="CU306" s="27">
        <f t="shared" ca="1" si="622"/>
        <v>0.05</v>
      </c>
      <c r="CV306" s="27">
        <f t="shared" ref="CV306:DA311" ca="1" si="623">OFFSET(CV$5,$B306,0)</f>
        <v>0.22</v>
      </c>
      <c r="CW306" s="27">
        <f t="shared" ca="1" si="623"/>
        <v>-0.37</v>
      </c>
      <c r="CX306" s="27">
        <f t="shared" ca="1" si="623"/>
        <v>0</v>
      </c>
      <c r="CY306" s="27">
        <f t="shared" ca="1" si="623"/>
        <v>1</v>
      </c>
      <c r="CZ306" s="50">
        <f t="shared" ca="1" si="530"/>
        <v>0</v>
      </c>
      <c r="DA306" s="27">
        <f t="shared" ca="1" si="623"/>
        <v>0</v>
      </c>
      <c r="DB306" s="50">
        <f t="shared" ca="1" si="613"/>
        <v>0</v>
      </c>
      <c r="DC306" s="50">
        <f t="shared" ca="1" si="613"/>
        <v>0</v>
      </c>
      <c r="DD306" s="50">
        <f t="shared" ca="1" si="613"/>
        <v>0</v>
      </c>
      <c r="DE306" s="50">
        <f t="shared" ca="1" si="613"/>
        <v>0</v>
      </c>
      <c r="DF306" s="50">
        <f t="shared" ca="1" si="613"/>
        <v>0</v>
      </c>
      <c r="DG306" s="27" t="str">
        <f t="shared" ref="DG306:DO311" ca="1" si="624">OFFSET(DG$5,$B306,0)</f>
        <v>-</v>
      </c>
      <c r="DH306" s="27" t="str">
        <f t="shared" ca="1" si="624"/>
        <v>-</v>
      </c>
      <c r="DI306" s="27" t="str">
        <f t="shared" ca="1" si="624"/>
        <v>-</v>
      </c>
      <c r="DJ306" s="27" t="str">
        <f t="shared" ca="1" si="624"/>
        <v>-</v>
      </c>
      <c r="DK306" s="27" t="str">
        <f t="shared" ca="1" si="624"/>
        <v>-</v>
      </c>
      <c r="DL306" s="27" t="str">
        <f t="shared" ca="1" si="624"/>
        <v>-</v>
      </c>
      <c r="DM306" s="27" t="b">
        <f t="shared" ca="1" si="624"/>
        <v>0</v>
      </c>
      <c r="DN306" s="27" t="b">
        <f t="shared" ca="1" si="624"/>
        <v>1</v>
      </c>
      <c r="DO306" s="27" t="b">
        <f t="shared" ca="1" si="624"/>
        <v>0</v>
      </c>
      <c r="DP306" s="27">
        <f t="shared" ca="1" si="604"/>
        <v>1</v>
      </c>
      <c r="DQ306" s="50" t="str">
        <f t="shared" ca="1" si="614"/>
        <v>-</v>
      </c>
      <c r="DR306" s="50" t="b">
        <f t="shared" ca="1" si="614"/>
        <v>1</v>
      </c>
      <c r="DS306" s="50" t="str">
        <f t="shared" ca="1" si="614"/>
        <v>-</v>
      </c>
      <c r="DT306" s="50" t="str">
        <f t="shared" ca="1" si="614"/>
        <v>-</v>
      </c>
      <c r="DU306" s="27" t="str">
        <f t="shared" ca="1" si="615"/>
        <v>-</v>
      </c>
      <c r="DV306" s="27" t="b">
        <f t="shared" ca="1" si="615"/>
        <v>1</v>
      </c>
      <c r="DW306" s="27" t="str">
        <f t="shared" ca="1" si="615"/>
        <v>-</v>
      </c>
      <c r="DX306" s="27">
        <f t="shared" ca="1" si="615"/>
        <v>0.99</v>
      </c>
      <c r="DY306" s="50">
        <f t="shared" ca="1" si="616"/>
        <v>1</v>
      </c>
      <c r="DZ306" s="50">
        <f t="shared" ca="1" si="616"/>
        <v>0.5</v>
      </c>
      <c r="EA306" s="27" t="str">
        <f t="shared" ca="1" si="617"/>
        <v>-</v>
      </c>
      <c r="EB306" s="27" t="str">
        <f t="shared" ca="1" si="617"/>
        <v>-</v>
      </c>
      <c r="EC306" s="27">
        <f t="shared" ca="1" si="617"/>
        <v>1</v>
      </c>
      <c r="ED306" s="27">
        <f t="shared" ca="1" si="617"/>
        <v>0</v>
      </c>
      <c r="EE306" s="27">
        <f t="shared" ca="1" si="617"/>
        <v>1</v>
      </c>
      <c r="EF306" s="27">
        <f t="shared" ca="1" si="617"/>
        <v>1</v>
      </c>
      <c r="EG306" s="27">
        <f t="shared" ca="1" si="617"/>
        <v>0</v>
      </c>
      <c r="EH306" s="27" t="str">
        <f t="shared" ca="1" si="617"/>
        <v>-</v>
      </c>
      <c r="EI306" s="27" t="str">
        <f t="shared" ca="1" si="617"/>
        <v>-</v>
      </c>
      <c r="EJ306" s="27" t="str">
        <f t="shared" ca="1" si="617"/>
        <v>-</v>
      </c>
      <c r="EK306" s="27" t="str">
        <f t="shared" ca="1" si="618"/>
        <v>-</v>
      </c>
      <c r="EL306" s="27">
        <f t="shared" ca="1" si="618"/>
        <v>1</v>
      </c>
      <c r="EM306" s="27">
        <f t="shared" ca="1" si="618"/>
        <v>1</v>
      </c>
      <c r="EN306" s="27">
        <f t="shared" ca="1" si="618"/>
        <v>1</v>
      </c>
      <c r="EO306" s="27">
        <f t="shared" ca="1" si="618"/>
        <v>0</v>
      </c>
      <c r="EP306" s="27" t="str">
        <f t="shared" ca="1" si="618"/>
        <v>-</v>
      </c>
      <c r="EQ306" s="27" t="str">
        <f t="shared" ca="1" si="618"/>
        <v>-</v>
      </c>
      <c r="ER306" s="27">
        <f t="shared" ca="1" si="618"/>
        <v>0</v>
      </c>
      <c r="ES306" s="27">
        <f t="shared" ca="1" si="618"/>
        <v>0</v>
      </c>
      <c r="ET306" s="34">
        <v>0</v>
      </c>
    </row>
    <row r="307" spans="1:150" outlineLevel="3">
      <c r="A307" s="31">
        <f t="shared" si="510"/>
        <v>302</v>
      </c>
      <c r="B307" s="37">
        <f t="shared" ca="1" si="539"/>
        <v>109</v>
      </c>
      <c r="C307" s="216">
        <f ca="1">4210+IF(AND(C$263&gt;=1,$CF307=TRUE),2,0)+IF(AND(C$263&gt;=2,$CA307&gt;2),4,0)+IF(AND(C$263=3,$DP307=2),1,0)</f>
        <v>4210</v>
      </c>
      <c r="D307" t="b">
        <f t="shared" ca="1" si="573"/>
        <v>1</v>
      </c>
      <c r="E307" t="b">
        <f t="shared" ca="1" si="573"/>
        <v>0</v>
      </c>
      <c r="F307" t="b">
        <f t="shared" ca="1" si="573"/>
        <v>1</v>
      </c>
      <c r="H307" s="47" t="str">
        <f ca="1">"Exp421 "&amp;IF($CA307&lt;3,"M-M","Mat")&amp;IF($CF307=TRUE,"&amp;BBT","")&amp;IF($DX307&lt;&gt;0,"-mate EL","")&amp;IF($DM307," Aut","")&amp;IF($DN307," Win","")&amp;IF($DO307," Spr","")&amp;" Scan "&amp;$DP307&amp;" (F"&amp;3+IFERROR(1*$AP307,0)&amp;3+IFERROR(1*$AS307,0)&amp;"N"&amp;$AX307&amp;$AY307&amp;")"</f>
        <v>Exp421 Mat-mate EL Win Scan 0 (F33N33)</v>
      </c>
      <c r="I307" s="13" t="str">
        <f ca="1">IF(MATCH(H307,H$5:H307,0)=(COUNTA(H$5:H307)),"-","Dup")</f>
        <v>-</v>
      </c>
      <c r="J307" s="27" t="str">
        <f t="shared" ca="1" si="512"/>
        <v>-</v>
      </c>
      <c r="K307" s="27" t="str">
        <f t="shared" ca="1" si="512"/>
        <v>-</v>
      </c>
      <c r="L307" s="50" t="b">
        <f t="shared" ca="1" si="611"/>
        <v>1</v>
      </c>
      <c r="M307" s="50" t="b">
        <f t="shared" ca="1" si="611"/>
        <v>0</v>
      </c>
      <c r="N307" s="50" t="b">
        <f t="shared" ca="1" si="611"/>
        <v>0</v>
      </c>
      <c r="O307" s="50" t="b">
        <f t="shared" ca="1" si="611"/>
        <v>0</v>
      </c>
      <c r="P307" s="50" t="b">
        <f t="shared" ca="1" si="611"/>
        <v>0</v>
      </c>
      <c r="Q307" s="50">
        <f t="shared" ca="1" si="611"/>
        <v>0</v>
      </c>
      <c r="R307" s="50">
        <f t="shared" ca="1" si="611"/>
        <v>0</v>
      </c>
      <c r="S307" s="27" t="str">
        <f t="shared" ca="1" si="605"/>
        <v>-</v>
      </c>
      <c r="T307" s="27" t="str">
        <f t="shared" ca="1" si="605"/>
        <v>-</v>
      </c>
      <c r="U307" s="27">
        <f t="shared" ca="1" si="606"/>
        <v>1</v>
      </c>
      <c r="V307" s="27">
        <f t="shared" ca="1" si="605"/>
        <v>1</v>
      </c>
      <c r="W307" s="27">
        <f t="shared" ca="1" si="606"/>
        <v>1</v>
      </c>
      <c r="X307" s="27">
        <f t="shared" ca="1" si="606"/>
        <v>1</v>
      </c>
      <c r="Y307" s="27" t="str">
        <f t="shared" ca="1" si="606"/>
        <v>-</v>
      </c>
      <c r="Z307" s="27">
        <f t="shared" ca="1" si="606"/>
        <v>1</v>
      </c>
      <c r="AA307" s="27" t="str">
        <f t="shared" ca="1" si="606"/>
        <v>-</v>
      </c>
      <c r="AB307" s="27" t="str">
        <f t="shared" ca="1" si="606"/>
        <v>-</v>
      </c>
      <c r="AC307" s="27">
        <f t="shared" ca="1" si="606"/>
        <v>1</v>
      </c>
      <c r="AD307" s="27">
        <f t="shared" ca="1" si="606"/>
        <v>1</v>
      </c>
      <c r="AE307" s="27" t="str">
        <f t="shared" ca="1" si="606"/>
        <v>-</v>
      </c>
      <c r="AF307" s="27" t="str">
        <f t="shared" ca="1" si="606"/>
        <v>-</v>
      </c>
      <c r="AG307" s="27" t="str">
        <f t="shared" ca="1" si="606"/>
        <v>-</v>
      </c>
      <c r="AH307" s="27" t="str">
        <f t="shared" ca="1" si="606"/>
        <v>-</v>
      </c>
      <c r="AI307" s="27" t="str">
        <f t="shared" ca="1" si="606"/>
        <v>-</v>
      </c>
      <c r="AJ307" s="27" t="str">
        <f t="shared" ca="1" si="607"/>
        <v>-</v>
      </c>
      <c r="AK307" s="27" t="str">
        <f t="shared" ca="1" si="607"/>
        <v>-</v>
      </c>
      <c r="AL307" s="27" t="str">
        <f t="shared" ca="1" si="607"/>
        <v>-</v>
      </c>
      <c r="AM307" s="27" t="str">
        <f t="shared" ca="1" si="607"/>
        <v>-</v>
      </c>
      <c r="AN307" s="27" t="str">
        <f t="shared" ca="1" si="607"/>
        <v>-</v>
      </c>
      <c r="AO307" s="27" t="str">
        <f t="shared" ca="1" si="607"/>
        <v>-</v>
      </c>
      <c r="AP307" s="50" t="str">
        <f t="shared" ca="1" si="612"/>
        <v>-</v>
      </c>
      <c r="AQ307" s="50" t="str">
        <f t="shared" ca="1" si="612"/>
        <v>-</v>
      </c>
      <c r="AR307" s="50" t="str">
        <f t="shared" ca="1" si="612"/>
        <v>-</v>
      </c>
      <c r="AS307" s="50" t="str">
        <f t="shared" ca="1" si="612"/>
        <v>-</v>
      </c>
      <c r="AT307" s="27" t="str">
        <f t="shared" ca="1" si="610"/>
        <v>-</v>
      </c>
      <c r="AU307" s="27" t="str">
        <f t="shared" ca="1" si="610"/>
        <v>-</v>
      </c>
      <c r="AV307" s="27" t="str">
        <f t="shared" ca="1" si="610"/>
        <v>-</v>
      </c>
      <c r="AW307" s="27" t="str">
        <f t="shared" ca="1" si="610"/>
        <v>-</v>
      </c>
      <c r="AX307" s="50">
        <f t="shared" ca="1" si="608"/>
        <v>3</v>
      </c>
      <c r="AY307" s="50">
        <f t="shared" ca="1" si="608"/>
        <v>3</v>
      </c>
      <c r="AZ307" s="50">
        <f t="shared" ca="1" si="608"/>
        <v>0</v>
      </c>
      <c r="BA307" s="50">
        <f t="shared" ca="1" si="608"/>
        <v>1</v>
      </c>
      <c r="BB307" s="50">
        <f t="shared" ca="1" si="608"/>
        <v>-1</v>
      </c>
      <c r="BC307" s="27" t="str">
        <f t="shared" ca="1" si="558"/>
        <v>-</v>
      </c>
      <c r="BD307" s="27" t="str">
        <f t="shared" ca="1" si="558"/>
        <v>-</v>
      </c>
      <c r="BE307" s="27" t="str">
        <f t="shared" ca="1" si="558"/>
        <v>-</v>
      </c>
      <c r="BF307" s="27" t="str">
        <f t="shared" ca="1" si="558"/>
        <v>-</v>
      </c>
      <c r="BG307" s="27" t="str">
        <f t="shared" ca="1" si="609"/>
        <v>-</v>
      </c>
      <c r="BH307" s="27">
        <f t="shared" ca="1" si="609"/>
        <v>0.3</v>
      </c>
      <c r="BI307" s="27">
        <f t="shared" ca="1" si="609"/>
        <v>0.7</v>
      </c>
      <c r="BJ307" s="27">
        <f t="shared" ca="1" si="609"/>
        <v>-0.4</v>
      </c>
      <c r="BK307" s="27">
        <f t="shared" ca="1" si="609"/>
        <v>1.5</v>
      </c>
      <c r="BL307" s="27" t="str">
        <f t="shared" ca="1" si="619"/>
        <v>-</v>
      </c>
      <c r="BM307" s="27" t="str">
        <f t="shared" ca="1" si="619"/>
        <v>-</v>
      </c>
      <c r="BN307" s="27">
        <f t="shared" ca="1" si="620"/>
        <v>12</v>
      </c>
      <c r="BO307" s="27">
        <f t="shared" ca="1" si="620"/>
        <v>12</v>
      </c>
      <c r="BP307" s="27">
        <f t="shared" ca="1" si="620"/>
        <v>144</v>
      </c>
      <c r="BQ307" s="27">
        <f t="shared" ca="1" si="620"/>
        <v>144</v>
      </c>
      <c r="BR307" s="27" t="str">
        <f t="shared" ca="1" si="620"/>
        <v>-</v>
      </c>
      <c r="BS307" s="27" t="str">
        <f t="shared" ca="1" si="620"/>
        <v>-</v>
      </c>
      <c r="BT307" s="27" t="str">
        <f t="shared" ca="1" si="620"/>
        <v>-</v>
      </c>
      <c r="BU307" s="27" t="str">
        <f t="shared" ca="1" si="620"/>
        <v>-</v>
      </c>
      <c r="BV307" s="27" t="str">
        <f t="shared" ca="1" si="620"/>
        <v>-</v>
      </c>
      <c r="BW307" s="27" t="str">
        <f t="shared" ca="1" si="620"/>
        <v>-</v>
      </c>
      <c r="BX307" s="27" t="str">
        <f t="shared" ca="1" si="620"/>
        <v>-</v>
      </c>
      <c r="BY307" s="27" t="str">
        <f t="shared" ca="1" si="620"/>
        <v>-</v>
      </c>
      <c r="BZ307" s="27" t="str">
        <f t="shared" ca="1" si="620"/>
        <v>-</v>
      </c>
      <c r="CA307" s="27">
        <f t="shared" ca="1" si="620"/>
        <v>5</v>
      </c>
      <c r="CB307" s="27" t="str">
        <f t="shared" ca="1" si="621"/>
        <v>-</v>
      </c>
      <c r="CC307" s="27" t="str">
        <f t="shared" ca="1" si="621"/>
        <v>-</v>
      </c>
      <c r="CD307" s="27" t="str">
        <f t="shared" ca="1" si="621"/>
        <v>-</v>
      </c>
      <c r="CE307" s="27" t="str">
        <f t="shared" ca="1" si="621"/>
        <v>-</v>
      </c>
      <c r="CF307" s="27" t="str">
        <f t="shared" ca="1" si="621"/>
        <v>-</v>
      </c>
      <c r="CG307" s="27" t="str">
        <f t="shared" ca="1" si="621"/>
        <v>-</v>
      </c>
      <c r="CH307" s="27">
        <f t="shared" ca="1" si="621"/>
        <v>0</v>
      </c>
      <c r="CI307" s="27" t="str">
        <f t="shared" ca="1" si="621"/>
        <v>-</v>
      </c>
      <c r="CJ307" s="27">
        <f t="shared" ca="1" si="621"/>
        <v>1</v>
      </c>
      <c r="CK307" s="27">
        <f t="shared" ca="1" si="621"/>
        <v>0</v>
      </c>
      <c r="CL307" s="27">
        <f t="shared" ca="1" si="622"/>
        <v>1</v>
      </c>
      <c r="CM307" s="27">
        <f t="shared" ca="1" si="622"/>
        <v>1</v>
      </c>
      <c r="CN307" s="27">
        <f t="shared" ca="1" si="622"/>
        <v>1</v>
      </c>
      <c r="CO307" s="27">
        <f t="shared" ca="1" si="622"/>
        <v>0</v>
      </c>
      <c r="CP307" s="27">
        <f t="shared" ca="1" si="622"/>
        <v>0</v>
      </c>
      <c r="CQ307" s="27">
        <f t="shared" ca="1" si="622"/>
        <v>0</v>
      </c>
      <c r="CR307" s="27">
        <f t="shared" ca="1" si="622"/>
        <v>-1.29</v>
      </c>
      <c r="CS307" s="27">
        <f t="shared" ca="1" si="622"/>
        <v>0.95</v>
      </c>
      <c r="CT307" s="27">
        <f t="shared" ca="1" si="622"/>
        <v>-1.67</v>
      </c>
      <c r="CU307" s="27">
        <f t="shared" ca="1" si="622"/>
        <v>0.05</v>
      </c>
      <c r="CV307" s="27">
        <f t="shared" ca="1" si="623"/>
        <v>0.22</v>
      </c>
      <c r="CW307" s="27">
        <f t="shared" ca="1" si="623"/>
        <v>-0.37</v>
      </c>
      <c r="CX307" s="27">
        <f t="shared" ca="1" si="623"/>
        <v>0</v>
      </c>
      <c r="CY307" s="27">
        <f t="shared" ca="1" si="623"/>
        <v>1</v>
      </c>
      <c r="CZ307" s="50">
        <f t="shared" ca="1" si="530"/>
        <v>0</v>
      </c>
      <c r="DA307" s="27">
        <f t="shared" ca="1" si="623"/>
        <v>0</v>
      </c>
      <c r="DB307" s="50">
        <f t="shared" ca="1" si="613"/>
        <v>0</v>
      </c>
      <c r="DC307" s="50">
        <f t="shared" ca="1" si="613"/>
        <v>0</v>
      </c>
      <c r="DD307" s="50">
        <f t="shared" ca="1" si="613"/>
        <v>0</v>
      </c>
      <c r="DE307" s="50">
        <f t="shared" ca="1" si="613"/>
        <v>0</v>
      </c>
      <c r="DF307" s="50">
        <f t="shared" ca="1" si="613"/>
        <v>0</v>
      </c>
      <c r="DG307" s="27" t="str">
        <f t="shared" ca="1" si="624"/>
        <v>-</v>
      </c>
      <c r="DH307" s="27" t="str">
        <f t="shared" ca="1" si="624"/>
        <v>-</v>
      </c>
      <c r="DI307" s="27" t="str">
        <f t="shared" ca="1" si="624"/>
        <v>-</v>
      </c>
      <c r="DJ307" s="27" t="str">
        <f t="shared" ca="1" si="624"/>
        <v>-</v>
      </c>
      <c r="DK307" s="27" t="str">
        <f t="shared" ca="1" si="624"/>
        <v>-</v>
      </c>
      <c r="DL307" s="27" t="str">
        <f t="shared" ca="1" si="624"/>
        <v>-</v>
      </c>
      <c r="DM307" s="27" t="b">
        <f t="shared" ca="1" si="624"/>
        <v>0</v>
      </c>
      <c r="DN307" s="27" t="b">
        <f t="shared" ca="1" si="624"/>
        <v>1</v>
      </c>
      <c r="DO307" s="27" t="b">
        <f t="shared" ca="1" si="624"/>
        <v>0</v>
      </c>
      <c r="DP307" s="27">
        <f t="shared" ca="1" si="604"/>
        <v>0</v>
      </c>
      <c r="DQ307" s="50" t="str">
        <f t="shared" ca="1" si="614"/>
        <v>-</v>
      </c>
      <c r="DR307" s="50" t="b">
        <f t="shared" ca="1" si="614"/>
        <v>1</v>
      </c>
      <c r="DS307" s="50" t="str">
        <f t="shared" ca="1" si="614"/>
        <v>-</v>
      </c>
      <c r="DT307" s="50" t="str">
        <f t="shared" ca="1" si="614"/>
        <v>-</v>
      </c>
      <c r="DU307" s="27" t="str">
        <f t="shared" ca="1" si="615"/>
        <v>-</v>
      </c>
      <c r="DV307" s="27" t="b">
        <f t="shared" ca="1" si="615"/>
        <v>1</v>
      </c>
      <c r="DW307" s="27" t="str">
        <f t="shared" ca="1" si="615"/>
        <v>-</v>
      </c>
      <c r="DX307" s="27">
        <f t="shared" ca="1" si="615"/>
        <v>0.99</v>
      </c>
      <c r="DY307" s="50">
        <f t="shared" ca="1" si="616"/>
        <v>1</v>
      </c>
      <c r="DZ307" s="50">
        <f t="shared" ca="1" si="616"/>
        <v>0.5</v>
      </c>
      <c r="EA307" s="27" t="str">
        <f t="shared" ca="1" si="617"/>
        <v>-</v>
      </c>
      <c r="EB307" s="27" t="str">
        <f t="shared" ca="1" si="617"/>
        <v>-</v>
      </c>
      <c r="EC307" s="27">
        <f t="shared" ca="1" si="617"/>
        <v>1</v>
      </c>
      <c r="ED307" s="27">
        <f t="shared" ca="1" si="617"/>
        <v>0</v>
      </c>
      <c r="EE307" s="27">
        <f t="shared" ca="1" si="617"/>
        <v>1</v>
      </c>
      <c r="EF307" s="27">
        <f t="shared" ca="1" si="617"/>
        <v>1</v>
      </c>
      <c r="EG307" s="27">
        <f t="shared" ca="1" si="617"/>
        <v>0</v>
      </c>
      <c r="EH307" s="27" t="str">
        <f t="shared" ca="1" si="617"/>
        <v>-</v>
      </c>
      <c r="EI307" s="27" t="str">
        <f t="shared" ca="1" si="617"/>
        <v>-</v>
      </c>
      <c r="EJ307" s="27" t="str">
        <f t="shared" ca="1" si="617"/>
        <v>-</v>
      </c>
      <c r="EK307" s="27" t="str">
        <f t="shared" ca="1" si="618"/>
        <v>-</v>
      </c>
      <c r="EL307" s="27">
        <f t="shared" ca="1" si="618"/>
        <v>1</v>
      </c>
      <c r="EM307" s="27">
        <f t="shared" ca="1" si="618"/>
        <v>1</v>
      </c>
      <c r="EN307" s="27">
        <f t="shared" ca="1" si="618"/>
        <v>1</v>
      </c>
      <c r="EO307" s="27">
        <f t="shared" ca="1" si="618"/>
        <v>0</v>
      </c>
      <c r="EP307" s="27" t="str">
        <f t="shared" ca="1" si="618"/>
        <v>-</v>
      </c>
      <c r="EQ307" s="27" t="str">
        <f t="shared" ca="1" si="618"/>
        <v>-</v>
      </c>
      <c r="ER307" s="27">
        <f t="shared" ca="1" si="618"/>
        <v>0</v>
      </c>
      <c r="ES307" s="27">
        <f t="shared" ca="1" si="618"/>
        <v>0</v>
      </c>
      <c r="ET307" s="34">
        <v>0</v>
      </c>
    </row>
    <row r="308" spans="1:150" outlineLevel="3">
      <c r="A308" s="31">
        <f t="shared" si="510"/>
        <v>303</v>
      </c>
      <c r="B308" s="37">
        <f t="shared" ca="1" si="539"/>
        <v>110</v>
      </c>
      <c r="C308" s="216">
        <f ca="1">4210+IF(AND(C$263&gt;=1,$CF308=TRUE),2,0)+IF(AND(C$263&gt;=2,$CA308&gt;2),4,0)+IF(AND(C$263=3,$DP308=2),1,0)</f>
        <v>4210</v>
      </c>
      <c r="D308" t="b">
        <f t="shared" ca="1" si="573"/>
        <v>0</v>
      </c>
      <c r="E308" t="b">
        <f t="shared" ca="1" si="573"/>
        <v>0</v>
      </c>
      <c r="F308" t="b">
        <f t="shared" ca="1" si="573"/>
        <v>0</v>
      </c>
      <c r="H308" s="47" t="str">
        <f ca="1">"Exp421 "&amp;IF($CA308&lt;3,"M-M","Mat")&amp;IF($CF308=TRUE,"&amp;BBT","")&amp;IF($DX308&lt;&gt;0,"-mate EL","")&amp;IF($DM308," Aut","")&amp;IF($DN308," Win","")&amp;IF($DO308," Spr","")&amp;" Scan "&amp;$DP308&amp;" (F"&amp;3+IFERROR(1*$AP308,0)&amp;3+IFERROR(1*$AS308,0)&amp;"N"&amp;$AX308&amp;$AY308&amp;")"</f>
        <v>Exp421 Mat-mate EL Spr Scan 3 (F33N33)</v>
      </c>
      <c r="I308" s="13" t="str">
        <f ca="1">IF(MATCH(H308,H$5:H308,0)=(COUNTA(H$5:H308)),"-","Dup")</f>
        <v>-</v>
      </c>
      <c r="J308" s="27" t="str">
        <f t="shared" ca="1" si="512"/>
        <v>-</v>
      </c>
      <c r="K308" s="27" t="str">
        <f t="shared" ca="1" si="512"/>
        <v>-</v>
      </c>
      <c r="L308" s="50" t="b">
        <f t="shared" ca="1" si="611"/>
        <v>1</v>
      </c>
      <c r="M308" s="50" t="b">
        <f t="shared" ca="1" si="611"/>
        <v>0</v>
      </c>
      <c r="N308" s="50" t="b">
        <f t="shared" ca="1" si="611"/>
        <v>0</v>
      </c>
      <c r="O308" s="50" t="b">
        <f t="shared" ca="1" si="611"/>
        <v>0</v>
      </c>
      <c r="P308" s="50" t="b">
        <f t="shared" ca="1" si="611"/>
        <v>0</v>
      </c>
      <c r="Q308" s="50">
        <f t="shared" ca="1" si="611"/>
        <v>0</v>
      </c>
      <c r="R308" s="50">
        <f t="shared" ca="1" si="611"/>
        <v>0</v>
      </c>
      <c r="S308" s="27" t="str">
        <f t="shared" ca="1" si="605"/>
        <v>-</v>
      </c>
      <c r="T308" s="27" t="str">
        <f t="shared" ca="1" si="605"/>
        <v>-</v>
      </c>
      <c r="U308" s="27">
        <f t="shared" ca="1" si="606"/>
        <v>1</v>
      </c>
      <c r="V308" s="27">
        <f t="shared" ca="1" si="605"/>
        <v>1</v>
      </c>
      <c r="W308" s="27">
        <f t="shared" ca="1" si="606"/>
        <v>1</v>
      </c>
      <c r="X308" s="27">
        <f t="shared" ca="1" si="606"/>
        <v>1</v>
      </c>
      <c r="Y308" s="27" t="str">
        <f t="shared" ca="1" si="606"/>
        <v>-</v>
      </c>
      <c r="Z308" s="27">
        <f t="shared" ca="1" si="606"/>
        <v>1</v>
      </c>
      <c r="AA308" s="27" t="str">
        <f t="shared" ca="1" si="606"/>
        <v>-</v>
      </c>
      <c r="AB308" s="27" t="str">
        <f t="shared" ca="1" si="606"/>
        <v>-</v>
      </c>
      <c r="AC308" s="27">
        <f t="shared" ca="1" si="606"/>
        <v>1</v>
      </c>
      <c r="AD308" s="27">
        <f t="shared" ca="1" si="606"/>
        <v>1</v>
      </c>
      <c r="AE308" s="27" t="str">
        <f t="shared" ca="1" si="606"/>
        <v>-</v>
      </c>
      <c r="AF308" s="27" t="str">
        <f t="shared" ca="1" si="606"/>
        <v>-</v>
      </c>
      <c r="AG308" s="27" t="str">
        <f t="shared" ca="1" si="606"/>
        <v>-</v>
      </c>
      <c r="AH308" s="27" t="str">
        <f t="shared" ca="1" si="606"/>
        <v>-</v>
      </c>
      <c r="AI308" s="27" t="str">
        <f t="shared" ca="1" si="606"/>
        <v>-</v>
      </c>
      <c r="AJ308" s="27" t="str">
        <f t="shared" ca="1" si="607"/>
        <v>-</v>
      </c>
      <c r="AK308" s="27" t="str">
        <f t="shared" ca="1" si="607"/>
        <v>-</v>
      </c>
      <c r="AL308" s="27" t="str">
        <f t="shared" ca="1" si="607"/>
        <v>-</v>
      </c>
      <c r="AM308" s="27" t="str">
        <f t="shared" ca="1" si="607"/>
        <v>-</v>
      </c>
      <c r="AN308" s="27" t="str">
        <f t="shared" ca="1" si="607"/>
        <v>-</v>
      </c>
      <c r="AO308" s="27" t="str">
        <f t="shared" ca="1" si="607"/>
        <v>-</v>
      </c>
      <c r="AP308" s="50" t="str">
        <f t="shared" ca="1" si="612"/>
        <v>-</v>
      </c>
      <c r="AQ308" s="50" t="str">
        <f t="shared" ca="1" si="612"/>
        <v>-</v>
      </c>
      <c r="AR308" s="50" t="str">
        <f t="shared" ca="1" si="612"/>
        <v>-</v>
      </c>
      <c r="AS308" s="50" t="str">
        <f t="shared" ca="1" si="612"/>
        <v>-</v>
      </c>
      <c r="AT308" s="27" t="str">
        <f t="shared" ca="1" si="610"/>
        <v>-</v>
      </c>
      <c r="AU308" s="27" t="str">
        <f t="shared" ca="1" si="610"/>
        <v>-</v>
      </c>
      <c r="AV308" s="27" t="str">
        <f t="shared" ca="1" si="610"/>
        <v>-</v>
      </c>
      <c r="AW308" s="27" t="str">
        <f t="shared" ca="1" si="610"/>
        <v>-</v>
      </c>
      <c r="AX308" s="50">
        <f t="shared" ca="1" si="608"/>
        <v>3</v>
      </c>
      <c r="AY308" s="50">
        <f t="shared" ca="1" si="608"/>
        <v>3</v>
      </c>
      <c r="AZ308" s="50">
        <f t="shared" ca="1" si="608"/>
        <v>0</v>
      </c>
      <c r="BA308" s="50">
        <f t="shared" ca="1" si="608"/>
        <v>1</v>
      </c>
      <c r="BB308" s="50">
        <f t="shared" ca="1" si="608"/>
        <v>-1</v>
      </c>
      <c r="BC308" s="27" t="str">
        <f t="shared" ca="1" si="558"/>
        <v>-</v>
      </c>
      <c r="BD308" s="27" t="str">
        <f t="shared" ca="1" si="558"/>
        <v>-</v>
      </c>
      <c r="BE308" s="27" t="str">
        <f t="shared" ca="1" si="558"/>
        <v>-</v>
      </c>
      <c r="BF308" s="27" t="str">
        <f t="shared" ca="1" si="558"/>
        <v>-</v>
      </c>
      <c r="BG308" s="27" t="str">
        <f t="shared" ca="1" si="609"/>
        <v>-</v>
      </c>
      <c r="BH308" s="27">
        <f t="shared" ca="1" si="609"/>
        <v>0.3</v>
      </c>
      <c r="BI308" s="27">
        <f t="shared" ca="1" si="609"/>
        <v>0.7</v>
      </c>
      <c r="BJ308" s="27">
        <f t="shared" ca="1" si="609"/>
        <v>-0.4</v>
      </c>
      <c r="BK308" s="27">
        <f t="shared" ca="1" si="609"/>
        <v>1.5</v>
      </c>
      <c r="BL308" s="27" t="str">
        <f t="shared" ca="1" si="619"/>
        <v>-</v>
      </c>
      <c r="BM308" s="27" t="str">
        <f t="shared" ca="1" si="619"/>
        <v>-</v>
      </c>
      <c r="BN308" s="27">
        <f t="shared" ca="1" si="620"/>
        <v>12</v>
      </c>
      <c r="BO308" s="27">
        <f t="shared" ca="1" si="620"/>
        <v>12</v>
      </c>
      <c r="BP308" s="27">
        <f t="shared" ca="1" si="620"/>
        <v>144</v>
      </c>
      <c r="BQ308" s="27">
        <f t="shared" ca="1" si="620"/>
        <v>144</v>
      </c>
      <c r="BR308" s="27" t="str">
        <f t="shared" ca="1" si="620"/>
        <v>-</v>
      </c>
      <c r="BS308" s="27" t="str">
        <f t="shared" ca="1" si="620"/>
        <v>-</v>
      </c>
      <c r="BT308" s="27" t="str">
        <f t="shared" ca="1" si="620"/>
        <v>-</v>
      </c>
      <c r="BU308" s="27" t="str">
        <f t="shared" ca="1" si="620"/>
        <v>-</v>
      </c>
      <c r="BV308" s="27" t="str">
        <f t="shared" ca="1" si="620"/>
        <v>-</v>
      </c>
      <c r="BW308" s="27" t="str">
        <f t="shared" ca="1" si="620"/>
        <v>-</v>
      </c>
      <c r="BX308" s="27" t="str">
        <f t="shared" ca="1" si="620"/>
        <v>-</v>
      </c>
      <c r="BY308" s="27" t="str">
        <f t="shared" ca="1" si="620"/>
        <v>-</v>
      </c>
      <c r="BZ308" s="27" t="str">
        <f t="shared" ca="1" si="620"/>
        <v>-</v>
      </c>
      <c r="CA308" s="27">
        <f t="shared" ca="1" si="620"/>
        <v>5</v>
      </c>
      <c r="CB308" s="27" t="str">
        <f t="shared" ca="1" si="621"/>
        <v>-</v>
      </c>
      <c r="CC308" s="27" t="str">
        <f t="shared" ca="1" si="621"/>
        <v>-</v>
      </c>
      <c r="CD308" s="27" t="str">
        <f t="shared" ca="1" si="621"/>
        <v>-</v>
      </c>
      <c r="CE308" s="27" t="str">
        <f t="shared" ca="1" si="621"/>
        <v>-</v>
      </c>
      <c r="CF308" s="27" t="str">
        <f t="shared" ca="1" si="621"/>
        <v>-</v>
      </c>
      <c r="CG308" s="27" t="str">
        <f t="shared" ca="1" si="621"/>
        <v>-</v>
      </c>
      <c r="CH308" s="27">
        <f t="shared" ca="1" si="621"/>
        <v>0</v>
      </c>
      <c r="CI308" s="27" t="str">
        <f t="shared" ca="1" si="621"/>
        <v>-</v>
      </c>
      <c r="CJ308" s="27">
        <f t="shared" ca="1" si="621"/>
        <v>1</v>
      </c>
      <c r="CK308" s="27">
        <f t="shared" ca="1" si="621"/>
        <v>0</v>
      </c>
      <c r="CL308" s="27">
        <f t="shared" ca="1" si="622"/>
        <v>1</v>
      </c>
      <c r="CM308" s="27">
        <f t="shared" ca="1" si="622"/>
        <v>1</v>
      </c>
      <c r="CN308" s="27">
        <f t="shared" ca="1" si="622"/>
        <v>1</v>
      </c>
      <c r="CO308" s="27">
        <f t="shared" ca="1" si="622"/>
        <v>0</v>
      </c>
      <c r="CP308" s="27">
        <f t="shared" ca="1" si="622"/>
        <v>0</v>
      </c>
      <c r="CQ308" s="27">
        <f t="shared" ca="1" si="622"/>
        <v>0</v>
      </c>
      <c r="CR308" s="27">
        <f t="shared" ca="1" si="622"/>
        <v>-1.29</v>
      </c>
      <c r="CS308" s="27">
        <f t="shared" ca="1" si="622"/>
        <v>0.95</v>
      </c>
      <c r="CT308" s="27">
        <f t="shared" ca="1" si="622"/>
        <v>-1.67</v>
      </c>
      <c r="CU308" s="27">
        <f t="shared" ca="1" si="622"/>
        <v>0.05</v>
      </c>
      <c r="CV308" s="27">
        <f t="shared" ca="1" si="623"/>
        <v>0.22</v>
      </c>
      <c r="CW308" s="27">
        <f t="shared" ca="1" si="623"/>
        <v>-0.37</v>
      </c>
      <c r="CX308" s="27">
        <f t="shared" ca="1" si="623"/>
        <v>0</v>
      </c>
      <c r="CY308" s="27">
        <f t="shared" ca="1" si="623"/>
        <v>1</v>
      </c>
      <c r="CZ308" s="50">
        <f t="shared" ca="1" si="530"/>
        <v>0</v>
      </c>
      <c r="DA308" s="27">
        <f t="shared" ca="1" si="623"/>
        <v>0</v>
      </c>
      <c r="DB308" s="50">
        <f t="shared" ca="1" si="613"/>
        <v>0</v>
      </c>
      <c r="DC308" s="50">
        <f t="shared" ca="1" si="613"/>
        <v>0</v>
      </c>
      <c r="DD308" s="50">
        <f t="shared" ca="1" si="613"/>
        <v>0</v>
      </c>
      <c r="DE308" s="50">
        <f t="shared" ca="1" si="613"/>
        <v>0</v>
      </c>
      <c r="DF308" s="50">
        <f t="shared" ca="1" si="613"/>
        <v>0</v>
      </c>
      <c r="DG308" s="27" t="str">
        <f t="shared" ca="1" si="624"/>
        <v>-</v>
      </c>
      <c r="DH308" s="27" t="str">
        <f t="shared" ca="1" si="624"/>
        <v>-</v>
      </c>
      <c r="DI308" s="27" t="str">
        <f t="shared" ca="1" si="624"/>
        <v>-</v>
      </c>
      <c r="DJ308" s="27" t="str">
        <f t="shared" ca="1" si="624"/>
        <v>-</v>
      </c>
      <c r="DK308" s="27" t="str">
        <f t="shared" ca="1" si="624"/>
        <v>-</v>
      </c>
      <c r="DL308" s="27" t="str">
        <f t="shared" ca="1" si="624"/>
        <v>-</v>
      </c>
      <c r="DM308" s="27" t="b">
        <f t="shared" ca="1" si="624"/>
        <v>0</v>
      </c>
      <c r="DN308" s="27" t="b">
        <f t="shared" ca="1" si="624"/>
        <v>0</v>
      </c>
      <c r="DO308" s="27" t="b">
        <f t="shared" ca="1" si="624"/>
        <v>1</v>
      </c>
      <c r="DP308" s="27">
        <f t="shared" ca="1" si="604"/>
        <v>3</v>
      </c>
      <c r="DQ308" s="50" t="str">
        <f t="shared" ca="1" si="614"/>
        <v>-</v>
      </c>
      <c r="DR308" s="50" t="b">
        <f t="shared" ca="1" si="614"/>
        <v>1</v>
      </c>
      <c r="DS308" s="50" t="str">
        <f t="shared" ca="1" si="614"/>
        <v>-</v>
      </c>
      <c r="DT308" s="50" t="str">
        <f t="shared" ca="1" si="614"/>
        <v>-</v>
      </c>
      <c r="DU308" s="27" t="str">
        <f t="shared" ca="1" si="615"/>
        <v>-</v>
      </c>
      <c r="DV308" s="27" t="b">
        <f t="shared" ca="1" si="615"/>
        <v>1</v>
      </c>
      <c r="DW308" s="27" t="str">
        <f t="shared" ca="1" si="615"/>
        <v>-</v>
      </c>
      <c r="DX308" s="27">
        <f t="shared" ca="1" si="615"/>
        <v>0.99</v>
      </c>
      <c r="DY308" s="50">
        <f t="shared" ca="1" si="616"/>
        <v>1</v>
      </c>
      <c r="DZ308" s="50">
        <f t="shared" ca="1" si="616"/>
        <v>0.5</v>
      </c>
      <c r="EA308" s="27" t="str">
        <f t="shared" ca="1" si="617"/>
        <v>-</v>
      </c>
      <c r="EB308" s="27" t="str">
        <f t="shared" ca="1" si="617"/>
        <v>-</v>
      </c>
      <c r="EC308" s="27">
        <f t="shared" ca="1" si="617"/>
        <v>1</v>
      </c>
      <c r="ED308" s="27">
        <f t="shared" ca="1" si="617"/>
        <v>0</v>
      </c>
      <c r="EE308" s="27">
        <f t="shared" ca="1" si="617"/>
        <v>1</v>
      </c>
      <c r="EF308" s="27">
        <f t="shared" ca="1" si="617"/>
        <v>1</v>
      </c>
      <c r="EG308" s="27">
        <f t="shared" ca="1" si="617"/>
        <v>0</v>
      </c>
      <c r="EH308" s="27" t="str">
        <f t="shared" ca="1" si="617"/>
        <v>-</v>
      </c>
      <c r="EI308" s="27" t="str">
        <f t="shared" ca="1" si="617"/>
        <v>-</v>
      </c>
      <c r="EJ308" s="27" t="str">
        <f t="shared" ca="1" si="617"/>
        <v>-</v>
      </c>
      <c r="EK308" s="27" t="str">
        <f t="shared" ca="1" si="618"/>
        <v>-</v>
      </c>
      <c r="EL308" s="27">
        <f t="shared" ca="1" si="618"/>
        <v>1</v>
      </c>
      <c r="EM308" s="27">
        <f t="shared" ca="1" si="618"/>
        <v>1</v>
      </c>
      <c r="EN308" s="27">
        <f t="shared" ca="1" si="618"/>
        <v>1</v>
      </c>
      <c r="EO308" s="27">
        <f t="shared" ca="1" si="618"/>
        <v>0</v>
      </c>
      <c r="EP308" s="27" t="str">
        <f t="shared" ca="1" si="618"/>
        <v>-</v>
      </c>
      <c r="EQ308" s="27" t="str">
        <f t="shared" ca="1" si="618"/>
        <v>-</v>
      </c>
      <c r="ER308" s="27">
        <f t="shared" ca="1" si="618"/>
        <v>0</v>
      </c>
      <c r="ES308" s="27">
        <f t="shared" ca="1" si="618"/>
        <v>0</v>
      </c>
      <c r="ET308" s="34">
        <v>0</v>
      </c>
    </row>
    <row r="309" spans="1:150" outlineLevel="3">
      <c r="A309" s="31">
        <f t="shared" si="510"/>
        <v>304</v>
      </c>
      <c r="B309" s="37">
        <f t="shared" ca="1" si="539"/>
        <v>111</v>
      </c>
      <c r="C309" s="216">
        <f ca="1">4210+IF(AND(C$263&gt;=1,$CF309=TRUE),2,0)+IF(AND(C$263&gt;=2,$CA309&gt;2),4,0)+IF(AND(C$263=3,$DP309=2),1,0)</f>
        <v>4210</v>
      </c>
      <c r="D309" t="b">
        <f t="shared" ca="1" si="573"/>
        <v>1</v>
      </c>
      <c r="E309" t="b">
        <f t="shared" ca="1" si="573"/>
        <v>0</v>
      </c>
      <c r="F309" t="b">
        <f t="shared" ca="1" si="573"/>
        <v>1</v>
      </c>
      <c r="H309" s="47" t="str">
        <f ca="1">"Exp421 "&amp;IF($CA309&lt;3,"M-M","Mat")&amp;IF($CF309=TRUE,"&amp;BBT","")&amp;IF($DX309&lt;&gt;0,"-mate EL","")&amp;IF($DM309," Aut","")&amp;IF($DN309," Win","")&amp;IF($DO309," Spr","")&amp;" Scan "&amp;$DP309&amp;" (F"&amp;3+IFERROR(1*$AP309,0)&amp;3+IFERROR(1*$AS309,0)&amp;"N"&amp;$AX309&amp;$AY309&amp;")"</f>
        <v>Exp421 Mat-mate EL Spr Scan 2 (F33N33)</v>
      </c>
      <c r="I309" s="13" t="str">
        <f ca="1">IF(MATCH(H309,H$5:H309,0)=(COUNTA(H$5:H309)),"-","Dup")</f>
        <v>-</v>
      </c>
      <c r="J309" s="27" t="str">
        <f t="shared" ca="1" si="512"/>
        <v>-</v>
      </c>
      <c r="K309" s="27" t="str">
        <f t="shared" ca="1" si="512"/>
        <v>-</v>
      </c>
      <c r="L309" s="50" t="b">
        <f t="shared" ca="1" si="611"/>
        <v>1</v>
      </c>
      <c r="M309" s="50" t="b">
        <f t="shared" ca="1" si="611"/>
        <v>0</v>
      </c>
      <c r="N309" s="50" t="b">
        <f t="shared" ca="1" si="611"/>
        <v>0</v>
      </c>
      <c r="O309" s="50" t="b">
        <f t="shared" ca="1" si="611"/>
        <v>0</v>
      </c>
      <c r="P309" s="50" t="b">
        <f t="shared" ca="1" si="611"/>
        <v>0</v>
      </c>
      <c r="Q309" s="50">
        <f t="shared" ca="1" si="611"/>
        <v>0</v>
      </c>
      <c r="R309" s="50">
        <f t="shared" ca="1" si="611"/>
        <v>0</v>
      </c>
      <c r="S309" s="27" t="str">
        <f t="shared" ca="1" si="605"/>
        <v>-</v>
      </c>
      <c r="T309" s="27" t="str">
        <f t="shared" ca="1" si="605"/>
        <v>-</v>
      </c>
      <c r="U309" s="27">
        <f t="shared" ca="1" si="606"/>
        <v>1</v>
      </c>
      <c r="V309" s="27">
        <f t="shared" ca="1" si="605"/>
        <v>1</v>
      </c>
      <c r="W309" s="27">
        <f t="shared" ca="1" si="606"/>
        <v>1</v>
      </c>
      <c r="X309" s="27">
        <f t="shared" ca="1" si="606"/>
        <v>1</v>
      </c>
      <c r="Y309" s="27" t="str">
        <f t="shared" ca="1" si="606"/>
        <v>-</v>
      </c>
      <c r="Z309" s="27">
        <f t="shared" ca="1" si="606"/>
        <v>1</v>
      </c>
      <c r="AA309" s="27" t="str">
        <f t="shared" ca="1" si="606"/>
        <v>-</v>
      </c>
      <c r="AB309" s="27" t="str">
        <f t="shared" ca="1" si="606"/>
        <v>-</v>
      </c>
      <c r="AC309" s="27">
        <f t="shared" ca="1" si="606"/>
        <v>1</v>
      </c>
      <c r="AD309" s="27">
        <f t="shared" ca="1" si="606"/>
        <v>1</v>
      </c>
      <c r="AE309" s="27" t="str">
        <f t="shared" ca="1" si="606"/>
        <v>-</v>
      </c>
      <c r="AF309" s="27" t="str">
        <f t="shared" ca="1" si="606"/>
        <v>-</v>
      </c>
      <c r="AG309" s="27" t="str">
        <f t="shared" ca="1" si="606"/>
        <v>-</v>
      </c>
      <c r="AH309" s="27" t="str">
        <f t="shared" ca="1" si="606"/>
        <v>-</v>
      </c>
      <c r="AI309" s="27" t="str">
        <f t="shared" ca="1" si="606"/>
        <v>-</v>
      </c>
      <c r="AJ309" s="27" t="str">
        <f t="shared" ca="1" si="607"/>
        <v>-</v>
      </c>
      <c r="AK309" s="27" t="str">
        <f t="shared" ca="1" si="607"/>
        <v>-</v>
      </c>
      <c r="AL309" s="27" t="str">
        <f t="shared" ca="1" si="607"/>
        <v>-</v>
      </c>
      <c r="AM309" s="27" t="str">
        <f t="shared" ca="1" si="607"/>
        <v>-</v>
      </c>
      <c r="AN309" s="27" t="str">
        <f t="shared" ca="1" si="607"/>
        <v>-</v>
      </c>
      <c r="AO309" s="27" t="str">
        <f t="shared" ca="1" si="607"/>
        <v>-</v>
      </c>
      <c r="AP309" s="50" t="str">
        <f t="shared" ca="1" si="612"/>
        <v>-</v>
      </c>
      <c r="AQ309" s="50" t="str">
        <f t="shared" ca="1" si="612"/>
        <v>-</v>
      </c>
      <c r="AR309" s="50" t="str">
        <f t="shared" ca="1" si="612"/>
        <v>-</v>
      </c>
      <c r="AS309" s="50" t="str">
        <f t="shared" ca="1" si="612"/>
        <v>-</v>
      </c>
      <c r="AT309" s="27" t="str">
        <f t="shared" ca="1" si="610"/>
        <v>-</v>
      </c>
      <c r="AU309" s="27" t="str">
        <f t="shared" ca="1" si="610"/>
        <v>-</v>
      </c>
      <c r="AV309" s="27" t="str">
        <f t="shared" ca="1" si="610"/>
        <v>-</v>
      </c>
      <c r="AW309" s="27" t="str">
        <f t="shared" ca="1" si="610"/>
        <v>-</v>
      </c>
      <c r="AX309" s="50">
        <f t="shared" ca="1" si="608"/>
        <v>3</v>
      </c>
      <c r="AY309" s="50">
        <f t="shared" ca="1" si="608"/>
        <v>3</v>
      </c>
      <c r="AZ309" s="50">
        <f t="shared" ca="1" si="608"/>
        <v>0</v>
      </c>
      <c r="BA309" s="50">
        <f t="shared" ca="1" si="608"/>
        <v>1</v>
      </c>
      <c r="BB309" s="50">
        <f t="shared" ca="1" si="608"/>
        <v>-1</v>
      </c>
      <c r="BC309" s="27" t="str">
        <f t="shared" ca="1" si="558"/>
        <v>-</v>
      </c>
      <c r="BD309" s="27" t="str">
        <f t="shared" ca="1" si="558"/>
        <v>-</v>
      </c>
      <c r="BE309" s="27" t="str">
        <f t="shared" ca="1" si="558"/>
        <v>-</v>
      </c>
      <c r="BF309" s="27" t="str">
        <f t="shared" ca="1" si="558"/>
        <v>-</v>
      </c>
      <c r="BG309" s="27" t="str">
        <f t="shared" ca="1" si="609"/>
        <v>-</v>
      </c>
      <c r="BH309" s="27">
        <f t="shared" ca="1" si="609"/>
        <v>0.3</v>
      </c>
      <c r="BI309" s="27">
        <f t="shared" ca="1" si="609"/>
        <v>0.7</v>
      </c>
      <c r="BJ309" s="27">
        <f t="shared" ca="1" si="609"/>
        <v>-0.4</v>
      </c>
      <c r="BK309" s="27">
        <f t="shared" ca="1" si="609"/>
        <v>1.5</v>
      </c>
      <c r="BL309" s="27" t="str">
        <f t="shared" ca="1" si="619"/>
        <v>-</v>
      </c>
      <c r="BM309" s="27" t="str">
        <f t="shared" ca="1" si="619"/>
        <v>-</v>
      </c>
      <c r="BN309" s="27">
        <f t="shared" ca="1" si="620"/>
        <v>12</v>
      </c>
      <c r="BO309" s="27">
        <f t="shared" ca="1" si="620"/>
        <v>12</v>
      </c>
      <c r="BP309" s="27">
        <f t="shared" ca="1" si="620"/>
        <v>144</v>
      </c>
      <c r="BQ309" s="27">
        <f t="shared" ca="1" si="620"/>
        <v>144</v>
      </c>
      <c r="BR309" s="27" t="str">
        <f t="shared" ca="1" si="620"/>
        <v>-</v>
      </c>
      <c r="BS309" s="27" t="str">
        <f t="shared" ca="1" si="620"/>
        <v>-</v>
      </c>
      <c r="BT309" s="27" t="str">
        <f t="shared" ca="1" si="620"/>
        <v>-</v>
      </c>
      <c r="BU309" s="27" t="str">
        <f t="shared" ca="1" si="620"/>
        <v>-</v>
      </c>
      <c r="BV309" s="27" t="str">
        <f t="shared" ca="1" si="620"/>
        <v>-</v>
      </c>
      <c r="BW309" s="27" t="str">
        <f t="shared" ca="1" si="620"/>
        <v>-</v>
      </c>
      <c r="BX309" s="27" t="str">
        <f t="shared" ca="1" si="620"/>
        <v>-</v>
      </c>
      <c r="BY309" s="27" t="str">
        <f t="shared" ca="1" si="620"/>
        <v>-</v>
      </c>
      <c r="BZ309" s="27" t="str">
        <f t="shared" ca="1" si="620"/>
        <v>-</v>
      </c>
      <c r="CA309" s="27">
        <f t="shared" ca="1" si="620"/>
        <v>5</v>
      </c>
      <c r="CB309" s="27" t="str">
        <f t="shared" ca="1" si="621"/>
        <v>-</v>
      </c>
      <c r="CC309" s="27" t="str">
        <f t="shared" ca="1" si="621"/>
        <v>-</v>
      </c>
      <c r="CD309" s="27" t="str">
        <f t="shared" ca="1" si="621"/>
        <v>-</v>
      </c>
      <c r="CE309" s="27" t="str">
        <f t="shared" ca="1" si="621"/>
        <v>-</v>
      </c>
      <c r="CF309" s="27" t="str">
        <f t="shared" ca="1" si="621"/>
        <v>-</v>
      </c>
      <c r="CG309" s="27" t="str">
        <f t="shared" ca="1" si="621"/>
        <v>-</v>
      </c>
      <c r="CH309" s="27">
        <f t="shared" ca="1" si="621"/>
        <v>0</v>
      </c>
      <c r="CI309" s="27" t="str">
        <f t="shared" ca="1" si="621"/>
        <v>-</v>
      </c>
      <c r="CJ309" s="27">
        <f t="shared" ca="1" si="621"/>
        <v>1</v>
      </c>
      <c r="CK309" s="27">
        <f t="shared" ca="1" si="621"/>
        <v>0</v>
      </c>
      <c r="CL309" s="27">
        <f t="shared" ca="1" si="622"/>
        <v>1</v>
      </c>
      <c r="CM309" s="27">
        <f t="shared" ca="1" si="622"/>
        <v>1</v>
      </c>
      <c r="CN309" s="27">
        <f t="shared" ca="1" si="622"/>
        <v>1</v>
      </c>
      <c r="CO309" s="27">
        <f t="shared" ca="1" si="622"/>
        <v>0</v>
      </c>
      <c r="CP309" s="27">
        <f t="shared" ca="1" si="622"/>
        <v>0</v>
      </c>
      <c r="CQ309" s="27">
        <f t="shared" ca="1" si="622"/>
        <v>0</v>
      </c>
      <c r="CR309" s="27">
        <f t="shared" ca="1" si="622"/>
        <v>-1.29</v>
      </c>
      <c r="CS309" s="27">
        <f t="shared" ca="1" si="622"/>
        <v>0.95</v>
      </c>
      <c r="CT309" s="27">
        <f t="shared" ca="1" si="622"/>
        <v>-1.67</v>
      </c>
      <c r="CU309" s="27">
        <f t="shared" ca="1" si="622"/>
        <v>0.05</v>
      </c>
      <c r="CV309" s="27">
        <f t="shared" ca="1" si="623"/>
        <v>0.22</v>
      </c>
      <c r="CW309" s="27">
        <f t="shared" ca="1" si="623"/>
        <v>-0.37</v>
      </c>
      <c r="CX309" s="27">
        <f t="shared" ca="1" si="623"/>
        <v>0</v>
      </c>
      <c r="CY309" s="27">
        <f t="shared" ca="1" si="623"/>
        <v>1</v>
      </c>
      <c r="CZ309" s="50">
        <f t="shared" ca="1" si="530"/>
        <v>0</v>
      </c>
      <c r="DA309" s="27">
        <f t="shared" ca="1" si="623"/>
        <v>0</v>
      </c>
      <c r="DB309" s="50">
        <f t="shared" ca="1" si="613"/>
        <v>0</v>
      </c>
      <c r="DC309" s="50">
        <f t="shared" ca="1" si="613"/>
        <v>0</v>
      </c>
      <c r="DD309" s="50">
        <f t="shared" ca="1" si="613"/>
        <v>0</v>
      </c>
      <c r="DE309" s="50">
        <f t="shared" ca="1" si="613"/>
        <v>0</v>
      </c>
      <c r="DF309" s="50">
        <f t="shared" ca="1" si="613"/>
        <v>0</v>
      </c>
      <c r="DG309" s="27" t="str">
        <f t="shared" ca="1" si="624"/>
        <v>-</v>
      </c>
      <c r="DH309" s="27" t="str">
        <f t="shared" ca="1" si="624"/>
        <v>-</v>
      </c>
      <c r="DI309" s="27" t="str">
        <f t="shared" ca="1" si="624"/>
        <v>-</v>
      </c>
      <c r="DJ309" s="27" t="str">
        <f t="shared" ca="1" si="624"/>
        <v>-</v>
      </c>
      <c r="DK309" s="27" t="str">
        <f t="shared" ca="1" si="624"/>
        <v>-</v>
      </c>
      <c r="DL309" s="27" t="str">
        <f t="shared" ca="1" si="624"/>
        <v>-</v>
      </c>
      <c r="DM309" s="27" t="b">
        <f t="shared" ca="1" si="624"/>
        <v>0</v>
      </c>
      <c r="DN309" s="27" t="b">
        <f t="shared" ca="1" si="624"/>
        <v>0</v>
      </c>
      <c r="DO309" s="27" t="b">
        <f t="shared" ca="1" si="624"/>
        <v>1</v>
      </c>
      <c r="DP309" s="27">
        <f t="shared" ca="1" si="604"/>
        <v>2</v>
      </c>
      <c r="DQ309" s="50" t="str">
        <f t="shared" ca="1" si="614"/>
        <v>-</v>
      </c>
      <c r="DR309" s="50" t="b">
        <f t="shared" ca="1" si="614"/>
        <v>1</v>
      </c>
      <c r="DS309" s="50" t="str">
        <f t="shared" ca="1" si="614"/>
        <v>-</v>
      </c>
      <c r="DT309" s="50" t="str">
        <f t="shared" ca="1" si="614"/>
        <v>-</v>
      </c>
      <c r="DU309" s="27" t="str">
        <f t="shared" ca="1" si="615"/>
        <v>-</v>
      </c>
      <c r="DV309" s="27" t="b">
        <f t="shared" ca="1" si="615"/>
        <v>1</v>
      </c>
      <c r="DW309" s="27" t="str">
        <f t="shared" ca="1" si="615"/>
        <v>-</v>
      </c>
      <c r="DX309" s="27">
        <f t="shared" ca="1" si="615"/>
        <v>0.99</v>
      </c>
      <c r="DY309" s="50">
        <f t="shared" ca="1" si="616"/>
        <v>1</v>
      </c>
      <c r="DZ309" s="50">
        <f t="shared" ca="1" si="616"/>
        <v>0.5</v>
      </c>
      <c r="EA309" s="27" t="str">
        <f t="shared" ca="1" si="617"/>
        <v>-</v>
      </c>
      <c r="EB309" s="27" t="str">
        <f t="shared" ca="1" si="617"/>
        <v>-</v>
      </c>
      <c r="EC309" s="27">
        <f t="shared" ca="1" si="617"/>
        <v>1</v>
      </c>
      <c r="ED309" s="27">
        <f t="shared" ca="1" si="617"/>
        <v>0</v>
      </c>
      <c r="EE309" s="27">
        <f t="shared" ca="1" si="617"/>
        <v>1</v>
      </c>
      <c r="EF309" s="27">
        <f t="shared" ca="1" si="617"/>
        <v>1</v>
      </c>
      <c r="EG309" s="27">
        <f t="shared" ca="1" si="617"/>
        <v>0</v>
      </c>
      <c r="EH309" s="27" t="str">
        <f t="shared" ca="1" si="617"/>
        <v>-</v>
      </c>
      <c r="EI309" s="27" t="str">
        <f t="shared" ca="1" si="617"/>
        <v>-</v>
      </c>
      <c r="EJ309" s="27" t="str">
        <f t="shared" ca="1" si="617"/>
        <v>-</v>
      </c>
      <c r="EK309" s="27" t="str">
        <f t="shared" ca="1" si="618"/>
        <v>-</v>
      </c>
      <c r="EL309" s="27">
        <f t="shared" ca="1" si="618"/>
        <v>1</v>
      </c>
      <c r="EM309" s="27">
        <f t="shared" ca="1" si="618"/>
        <v>1</v>
      </c>
      <c r="EN309" s="27">
        <f t="shared" ca="1" si="618"/>
        <v>1</v>
      </c>
      <c r="EO309" s="27">
        <f t="shared" ca="1" si="618"/>
        <v>0</v>
      </c>
      <c r="EP309" s="27" t="str">
        <f t="shared" ca="1" si="618"/>
        <v>-</v>
      </c>
      <c r="EQ309" s="27" t="str">
        <f t="shared" ca="1" si="618"/>
        <v>-</v>
      </c>
      <c r="ER309" s="27">
        <f t="shared" ca="1" si="618"/>
        <v>0</v>
      </c>
      <c r="ES309" s="27">
        <f t="shared" ca="1" si="618"/>
        <v>0</v>
      </c>
      <c r="ET309" s="34">
        <v>0</v>
      </c>
    </row>
    <row r="310" spans="1:150" outlineLevel="3">
      <c r="A310" s="31">
        <f t="shared" si="510"/>
        <v>305</v>
      </c>
      <c r="B310" s="37">
        <f t="shared" ca="1" si="539"/>
        <v>112</v>
      </c>
      <c r="C310" s="216">
        <f ca="1">4210+IF(AND(C$263&gt;=1,$CF310=TRUE),2,0)+IF(AND(C$263&gt;=2,$CA310&gt;2),4,0)+IF(AND(C$263=3,$DP310=2),1,0)</f>
        <v>4210</v>
      </c>
      <c r="D310" t="b">
        <f t="shared" ca="1" si="573"/>
        <v>1</v>
      </c>
      <c r="E310" t="b">
        <f t="shared" ca="1" si="573"/>
        <v>0</v>
      </c>
      <c r="F310" t="b">
        <f t="shared" ca="1" si="573"/>
        <v>1</v>
      </c>
      <c r="H310" s="47" t="str">
        <f ca="1">"Exp421 "&amp;IF($CA310&lt;3,"M-M","Mat")&amp;IF($CF310=TRUE,"&amp;BBT","")&amp;IF($DX310&lt;&gt;0,"-mate EL","")&amp;IF($DM310," Aut","")&amp;IF($DN310," Win","")&amp;IF($DO310," Spr","")&amp;" Scan "&amp;$DP310&amp;" (F"&amp;3+IFERROR(1*$AP310,0)&amp;3+IFERROR(1*$AS310,0)&amp;"N"&amp;$AX310&amp;$AY310&amp;")"</f>
        <v>Exp421 Mat-mate EL Spr Scan 1 (F33N33)</v>
      </c>
      <c r="I310" s="13" t="str">
        <f ca="1">IF(MATCH(H310,H$5:H310,0)=(COUNTA(H$5:H310)),"-","Dup")</f>
        <v>-</v>
      </c>
      <c r="J310" s="27" t="str">
        <f t="shared" ca="1" si="512"/>
        <v>-</v>
      </c>
      <c r="K310" s="27" t="str">
        <f t="shared" ca="1" si="512"/>
        <v>-</v>
      </c>
      <c r="L310" s="50" t="b">
        <f t="shared" ca="1" si="611"/>
        <v>1</v>
      </c>
      <c r="M310" s="50" t="b">
        <f t="shared" ca="1" si="611"/>
        <v>0</v>
      </c>
      <c r="N310" s="50" t="b">
        <f t="shared" ca="1" si="611"/>
        <v>0</v>
      </c>
      <c r="O310" s="50" t="b">
        <f t="shared" ca="1" si="611"/>
        <v>0</v>
      </c>
      <c r="P310" s="50" t="b">
        <f t="shared" ca="1" si="611"/>
        <v>0</v>
      </c>
      <c r="Q310" s="50">
        <f t="shared" ca="1" si="611"/>
        <v>0</v>
      </c>
      <c r="R310" s="50">
        <f t="shared" ca="1" si="611"/>
        <v>0</v>
      </c>
      <c r="S310" s="27" t="str">
        <f t="shared" ca="1" si="605"/>
        <v>-</v>
      </c>
      <c r="T310" s="27" t="str">
        <f t="shared" ca="1" si="605"/>
        <v>-</v>
      </c>
      <c r="U310" s="27">
        <f t="shared" ca="1" si="606"/>
        <v>1</v>
      </c>
      <c r="V310" s="27">
        <f t="shared" ca="1" si="605"/>
        <v>1</v>
      </c>
      <c r="W310" s="27">
        <f t="shared" ca="1" si="606"/>
        <v>1</v>
      </c>
      <c r="X310" s="27">
        <f t="shared" ca="1" si="606"/>
        <v>1</v>
      </c>
      <c r="Y310" s="27" t="str">
        <f t="shared" ca="1" si="606"/>
        <v>-</v>
      </c>
      <c r="Z310" s="27">
        <f t="shared" ca="1" si="606"/>
        <v>1</v>
      </c>
      <c r="AA310" s="27" t="str">
        <f t="shared" ca="1" si="606"/>
        <v>-</v>
      </c>
      <c r="AB310" s="27" t="str">
        <f t="shared" ca="1" si="606"/>
        <v>-</v>
      </c>
      <c r="AC310" s="27">
        <f t="shared" ca="1" si="606"/>
        <v>1</v>
      </c>
      <c r="AD310" s="27">
        <f t="shared" ca="1" si="606"/>
        <v>1</v>
      </c>
      <c r="AE310" s="27" t="str">
        <f t="shared" ca="1" si="606"/>
        <v>-</v>
      </c>
      <c r="AF310" s="27" t="str">
        <f t="shared" ca="1" si="606"/>
        <v>-</v>
      </c>
      <c r="AG310" s="27" t="str">
        <f t="shared" ca="1" si="606"/>
        <v>-</v>
      </c>
      <c r="AH310" s="27" t="str">
        <f t="shared" ca="1" si="606"/>
        <v>-</v>
      </c>
      <c r="AI310" s="27" t="str">
        <f t="shared" ca="1" si="606"/>
        <v>-</v>
      </c>
      <c r="AJ310" s="27" t="str">
        <f t="shared" ca="1" si="607"/>
        <v>-</v>
      </c>
      <c r="AK310" s="27" t="str">
        <f t="shared" ca="1" si="607"/>
        <v>-</v>
      </c>
      <c r="AL310" s="27" t="str">
        <f t="shared" ca="1" si="607"/>
        <v>-</v>
      </c>
      <c r="AM310" s="27" t="str">
        <f t="shared" ca="1" si="607"/>
        <v>-</v>
      </c>
      <c r="AN310" s="27" t="str">
        <f t="shared" ca="1" si="607"/>
        <v>-</v>
      </c>
      <c r="AO310" s="27" t="str">
        <f t="shared" ca="1" si="607"/>
        <v>-</v>
      </c>
      <c r="AP310" s="50" t="str">
        <f t="shared" ca="1" si="612"/>
        <v>-</v>
      </c>
      <c r="AQ310" s="50" t="str">
        <f t="shared" ca="1" si="612"/>
        <v>-</v>
      </c>
      <c r="AR310" s="50" t="str">
        <f t="shared" ca="1" si="612"/>
        <v>-</v>
      </c>
      <c r="AS310" s="50" t="str">
        <f t="shared" ca="1" si="612"/>
        <v>-</v>
      </c>
      <c r="AT310" s="27" t="str">
        <f t="shared" ca="1" si="610"/>
        <v>-</v>
      </c>
      <c r="AU310" s="27" t="str">
        <f t="shared" ca="1" si="610"/>
        <v>-</v>
      </c>
      <c r="AV310" s="27" t="str">
        <f t="shared" ca="1" si="610"/>
        <v>-</v>
      </c>
      <c r="AW310" s="27" t="str">
        <f t="shared" ca="1" si="610"/>
        <v>-</v>
      </c>
      <c r="AX310" s="50">
        <f t="shared" ca="1" si="608"/>
        <v>3</v>
      </c>
      <c r="AY310" s="50">
        <f t="shared" ca="1" si="608"/>
        <v>3</v>
      </c>
      <c r="AZ310" s="50">
        <f t="shared" ca="1" si="608"/>
        <v>0</v>
      </c>
      <c r="BA310" s="50">
        <f t="shared" ca="1" si="608"/>
        <v>1</v>
      </c>
      <c r="BB310" s="50">
        <f t="shared" ca="1" si="608"/>
        <v>-1</v>
      </c>
      <c r="BC310" s="27" t="str">
        <f t="shared" ca="1" si="558"/>
        <v>-</v>
      </c>
      <c r="BD310" s="27" t="str">
        <f t="shared" ca="1" si="558"/>
        <v>-</v>
      </c>
      <c r="BE310" s="27" t="str">
        <f t="shared" ca="1" si="558"/>
        <v>-</v>
      </c>
      <c r="BF310" s="27" t="str">
        <f t="shared" ca="1" si="558"/>
        <v>-</v>
      </c>
      <c r="BG310" s="27" t="str">
        <f t="shared" ca="1" si="609"/>
        <v>-</v>
      </c>
      <c r="BH310" s="27">
        <f t="shared" ca="1" si="609"/>
        <v>0.3</v>
      </c>
      <c r="BI310" s="27">
        <f t="shared" ca="1" si="609"/>
        <v>0.7</v>
      </c>
      <c r="BJ310" s="27">
        <f t="shared" ca="1" si="609"/>
        <v>-0.4</v>
      </c>
      <c r="BK310" s="27">
        <f t="shared" ca="1" si="609"/>
        <v>1.5</v>
      </c>
      <c r="BL310" s="27" t="str">
        <f t="shared" ca="1" si="619"/>
        <v>-</v>
      </c>
      <c r="BM310" s="27" t="str">
        <f t="shared" ca="1" si="619"/>
        <v>-</v>
      </c>
      <c r="BN310" s="27">
        <f t="shared" ca="1" si="620"/>
        <v>12</v>
      </c>
      <c r="BO310" s="27">
        <f t="shared" ca="1" si="620"/>
        <v>12</v>
      </c>
      <c r="BP310" s="27">
        <f t="shared" ca="1" si="620"/>
        <v>144</v>
      </c>
      <c r="BQ310" s="27">
        <f t="shared" ca="1" si="620"/>
        <v>144</v>
      </c>
      <c r="BR310" s="27" t="str">
        <f t="shared" ca="1" si="620"/>
        <v>-</v>
      </c>
      <c r="BS310" s="27" t="str">
        <f t="shared" ca="1" si="620"/>
        <v>-</v>
      </c>
      <c r="BT310" s="27" t="str">
        <f t="shared" ca="1" si="620"/>
        <v>-</v>
      </c>
      <c r="BU310" s="27" t="str">
        <f t="shared" ca="1" si="620"/>
        <v>-</v>
      </c>
      <c r="BV310" s="27" t="str">
        <f t="shared" ca="1" si="620"/>
        <v>-</v>
      </c>
      <c r="BW310" s="27" t="str">
        <f t="shared" ca="1" si="620"/>
        <v>-</v>
      </c>
      <c r="BX310" s="27" t="str">
        <f t="shared" ca="1" si="620"/>
        <v>-</v>
      </c>
      <c r="BY310" s="27" t="str">
        <f t="shared" ca="1" si="620"/>
        <v>-</v>
      </c>
      <c r="BZ310" s="27" t="str">
        <f t="shared" ca="1" si="620"/>
        <v>-</v>
      </c>
      <c r="CA310" s="27">
        <f t="shared" ca="1" si="620"/>
        <v>5</v>
      </c>
      <c r="CB310" s="27" t="str">
        <f t="shared" ca="1" si="621"/>
        <v>-</v>
      </c>
      <c r="CC310" s="27" t="str">
        <f t="shared" ca="1" si="621"/>
        <v>-</v>
      </c>
      <c r="CD310" s="27" t="str">
        <f t="shared" ca="1" si="621"/>
        <v>-</v>
      </c>
      <c r="CE310" s="27" t="str">
        <f t="shared" ca="1" si="621"/>
        <v>-</v>
      </c>
      <c r="CF310" s="27" t="str">
        <f t="shared" ca="1" si="621"/>
        <v>-</v>
      </c>
      <c r="CG310" s="27" t="str">
        <f t="shared" ca="1" si="621"/>
        <v>-</v>
      </c>
      <c r="CH310" s="27">
        <f t="shared" ca="1" si="621"/>
        <v>0</v>
      </c>
      <c r="CI310" s="27" t="str">
        <f t="shared" ca="1" si="621"/>
        <v>-</v>
      </c>
      <c r="CJ310" s="27">
        <f t="shared" ca="1" si="621"/>
        <v>1</v>
      </c>
      <c r="CK310" s="27">
        <f t="shared" ca="1" si="621"/>
        <v>0</v>
      </c>
      <c r="CL310" s="27">
        <f t="shared" ca="1" si="622"/>
        <v>1</v>
      </c>
      <c r="CM310" s="27">
        <f t="shared" ca="1" si="622"/>
        <v>1</v>
      </c>
      <c r="CN310" s="27">
        <f t="shared" ca="1" si="622"/>
        <v>1</v>
      </c>
      <c r="CO310" s="27">
        <f t="shared" ca="1" si="622"/>
        <v>0</v>
      </c>
      <c r="CP310" s="27">
        <f t="shared" ca="1" si="622"/>
        <v>0</v>
      </c>
      <c r="CQ310" s="27">
        <f t="shared" ca="1" si="622"/>
        <v>0</v>
      </c>
      <c r="CR310" s="27">
        <f t="shared" ca="1" si="622"/>
        <v>-1.29</v>
      </c>
      <c r="CS310" s="27">
        <f t="shared" ca="1" si="622"/>
        <v>0.95</v>
      </c>
      <c r="CT310" s="27">
        <f t="shared" ca="1" si="622"/>
        <v>-1.67</v>
      </c>
      <c r="CU310" s="27">
        <f t="shared" ca="1" si="622"/>
        <v>0.05</v>
      </c>
      <c r="CV310" s="27">
        <f t="shared" ca="1" si="623"/>
        <v>0.22</v>
      </c>
      <c r="CW310" s="27">
        <f t="shared" ca="1" si="623"/>
        <v>-0.37</v>
      </c>
      <c r="CX310" s="27">
        <f t="shared" ca="1" si="623"/>
        <v>0</v>
      </c>
      <c r="CY310" s="27">
        <f t="shared" ca="1" si="623"/>
        <v>1</v>
      </c>
      <c r="CZ310" s="50">
        <f t="shared" ca="1" si="530"/>
        <v>0</v>
      </c>
      <c r="DA310" s="27">
        <f t="shared" ca="1" si="623"/>
        <v>0</v>
      </c>
      <c r="DB310" s="50">
        <f t="shared" ca="1" si="613"/>
        <v>0</v>
      </c>
      <c r="DC310" s="50">
        <f t="shared" ca="1" si="613"/>
        <v>0</v>
      </c>
      <c r="DD310" s="50">
        <f t="shared" ca="1" si="613"/>
        <v>0</v>
      </c>
      <c r="DE310" s="50">
        <f t="shared" ca="1" si="613"/>
        <v>0</v>
      </c>
      <c r="DF310" s="50">
        <f t="shared" ca="1" si="613"/>
        <v>0</v>
      </c>
      <c r="DG310" s="27" t="str">
        <f t="shared" ca="1" si="624"/>
        <v>-</v>
      </c>
      <c r="DH310" s="27" t="str">
        <f t="shared" ca="1" si="624"/>
        <v>-</v>
      </c>
      <c r="DI310" s="27" t="str">
        <f t="shared" ca="1" si="624"/>
        <v>-</v>
      </c>
      <c r="DJ310" s="27" t="str">
        <f t="shared" ca="1" si="624"/>
        <v>-</v>
      </c>
      <c r="DK310" s="27" t="str">
        <f t="shared" ca="1" si="624"/>
        <v>-</v>
      </c>
      <c r="DL310" s="27" t="str">
        <f t="shared" ca="1" si="624"/>
        <v>-</v>
      </c>
      <c r="DM310" s="27" t="b">
        <f t="shared" ca="1" si="624"/>
        <v>0</v>
      </c>
      <c r="DN310" s="27" t="b">
        <f t="shared" ca="1" si="624"/>
        <v>0</v>
      </c>
      <c r="DO310" s="27" t="b">
        <f t="shared" ca="1" si="624"/>
        <v>1</v>
      </c>
      <c r="DP310" s="27">
        <f t="shared" ca="1" si="604"/>
        <v>1</v>
      </c>
      <c r="DQ310" s="50" t="str">
        <f t="shared" ca="1" si="614"/>
        <v>-</v>
      </c>
      <c r="DR310" s="50" t="b">
        <f t="shared" ca="1" si="614"/>
        <v>1</v>
      </c>
      <c r="DS310" s="50" t="str">
        <f t="shared" ca="1" si="614"/>
        <v>-</v>
      </c>
      <c r="DT310" s="50" t="str">
        <f t="shared" ca="1" si="614"/>
        <v>-</v>
      </c>
      <c r="DU310" s="27" t="str">
        <f t="shared" ca="1" si="615"/>
        <v>-</v>
      </c>
      <c r="DV310" s="27" t="b">
        <f t="shared" ca="1" si="615"/>
        <v>1</v>
      </c>
      <c r="DW310" s="27" t="str">
        <f t="shared" ca="1" si="615"/>
        <v>-</v>
      </c>
      <c r="DX310" s="27">
        <f t="shared" ca="1" si="615"/>
        <v>0.99</v>
      </c>
      <c r="DY310" s="50">
        <f t="shared" ca="1" si="616"/>
        <v>1</v>
      </c>
      <c r="DZ310" s="50">
        <f t="shared" ca="1" si="616"/>
        <v>0.5</v>
      </c>
      <c r="EA310" s="27" t="str">
        <f t="shared" ca="1" si="617"/>
        <v>-</v>
      </c>
      <c r="EB310" s="27" t="str">
        <f t="shared" ca="1" si="617"/>
        <v>-</v>
      </c>
      <c r="EC310" s="27">
        <f t="shared" ca="1" si="617"/>
        <v>1</v>
      </c>
      <c r="ED310" s="27">
        <f t="shared" ca="1" si="617"/>
        <v>0</v>
      </c>
      <c r="EE310" s="27">
        <f t="shared" ca="1" si="617"/>
        <v>1</v>
      </c>
      <c r="EF310" s="27">
        <f t="shared" ca="1" si="617"/>
        <v>1</v>
      </c>
      <c r="EG310" s="27">
        <f t="shared" ca="1" si="617"/>
        <v>0</v>
      </c>
      <c r="EH310" s="27" t="str">
        <f t="shared" ca="1" si="617"/>
        <v>-</v>
      </c>
      <c r="EI310" s="27" t="str">
        <f t="shared" ca="1" si="617"/>
        <v>-</v>
      </c>
      <c r="EJ310" s="27" t="str">
        <f t="shared" ca="1" si="617"/>
        <v>-</v>
      </c>
      <c r="EK310" s="27" t="str">
        <f t="shared" ca="1" si="618"/>
        <v>-</v>
      </c>
      <c r="EL310" s="27">
        <f t="shared" ca="1" si="618"/>
        <v>1</v>
      </c>
      <c r="EM310" s="27">
        <f t="shared" ca="1" si="618"/>
        <v>1</v>
      </c>
      <c r="EN310" s="27">
        <f t="shared" ca="1" si="618"/>
        <v>1</v>
      </c>
      <c r="EO310" s="27">
        <f t="shared" ca="1" si="618"/>
        <v>0</v>
      </c>
      <c r="EP310" s="27" t="str">
        <f t="shared" ca="1" si="618"/>
        <v>-</v>
      </c>
      <c r="EQ310" s="27" t="str">
        <f t="shared" ca="1" si="618"/>
        <v>-</v>
      </c>
      <c r="ER310" s="27">
        <f t="shared" ca="1" si="618"/>
        <v>0</v>
      </c>
      <c r="ES310" s="27">
        <f t="shared" ca="1" si="618"/>
        <v>0</v>
      </c>
      <c r="ET310" s="34">
        <v>0</v>
      </c>
    </row>
    <row r="311" spans="1:150" outlineLevel="3">
      <c r="A311" s="31">
        <f t="shared" si="510"/>
        <v>306</v>
      </c>
      <c r="B311" s="37">
        <f t="shared" ca="1" si="539"/>
        <v>113</v>
      </c>
      <c r="C311" s="216">
        <f ca="1">4210+IF(AND(C$263&gt;=1,$CF311=TRUE),2,0)+IF(AND(C$263&gt;=2,$CA311&gt;2),4,0)+IF(AND(C$263=3,$DP311=2),1,0)</f>
        <v>4210</v>
      </c>
      <c r="D311" t="b">
        <f t="shared" ca="1" si="573"/>
        <v>1</v>
      </c>
      <c r="E311" t="b">
        <f t="shared" ca="1" si="573"/>
        <v>0</v>
      </c>
      <c r="F311" t="b">
        <f t="shared" ca="1" si="573"/>
        <v>1</v>
      </c>
      <c r="H311" s="47" t="str">
        <f ca="1">"Exp421 "&amp;IF($CA311&lt;3,"M-M","Mat")&amp;IF($CF311=TRUE,"&amp;BBT","")&amp;IF($DX311&lt;&gt;0,"-mate EL","")&amp;IF($DM311," Aut","")&amp;IF($DN311," Win","")&amp;IF($DO311," Spr","")&amp;" Scan "&amp;$DP311&amp;" (F"&amp;3+IFERROR(1*$AP311,0)&amp;3+IFERROR(1*$AS311,0)&amp;"N"&amp;$AX311&amp;$AY311&amp;")"</f>
        <v>Exp421 Mat-mate EL Spr Scan 0 (F33N33)</v>
      </c>
      <c r="I311" s="13" t="str">
        <f ca="1">IF(MATCH(H311,H$5:H311,0)=(COUNTA(H$5:H311)),"-","Dup")</f>
        <v>-</v>
      </c>
      <c r="J311" s="27" t="str">
        <f t="shared" ca="1" si="512"/>
        <v>-</v>
      </c>
      <c r="K311" s="27" t="str">
        <f t="shared" ca="1" si="512"/>
        <v>-</v>
      </c>
      <c r="L311" s="50" t="b">
        <f t="shared" ca="1" si="611"/>
        <v>1</v>
      </c>
      <c r="M311" s="50" t="b">
        <f t="shared" ca="1" si="611"/>
        <v>0</v>
      </c>
      <c r="N311" s="50" t="b">
        <f t="shared" ca="1" si="611"/>
        <v>0</v>
      </c>
      <c r="O311" s="50" t="b">
        <f t="shared" ca="1" si="611"/>
        <v>0</v>
      </c>
      <c r="P311" s="50" t="b">
        <f t="shared" ca="1" si="611"/>
        <v>0</v>
      </c>
      <c r="Q311" s="50">
        <f t="shared" ca="1" si="611"/>
        <v>0</v>
      </c>
      <c r="R311" s="50">
        <f t="shared" ca="1" si="611"/>
        <v>0</v>
      </c>
      <c r="S311" s="27" t="str">
        <f t="shared" ca="1" si="605"/>
        <v>-</v>
      </c>
      <c r="T311" s="27" t="str">
        <f t="shared" ca="1" si="605"/>
        <v>-</v>
      </c>
      <c r="U311" s="27">
        <f t="shared" ca="1" si="606"/>
        <v>1</v>
      </c>
      <c r="V311" s="27">
        <f t="shared" ca="1" si="605"/>
        <v>1</v>
      </c>
      <c r="W311" s="27">
        <f t="shared" ca="1" si="606"/>
        <v>1</v>
      </c>
      <c r="X311" s="27">
        <f t="shared" ca="1" si="606"/>
        <v>1</v>
      </c>
      <c r="Y311" s="27" t="str">
        <f t="shared" ca="1" si="606"/>
        <v>-</v>
      </c>
      <c r="Z311" s="27">
        <f t="shared" ca="1" si="606"/>
        <v>1</v>
      </c>
      <c r="AA311" s="27" t="str">
        <f t="shared" ca="1" si="606"/>
        <v>-</v>
      </c>
      <c r="AB311" s="27" t="str">
        <f t="shared" ca="1" si="606"/>
        <v>-</v>
      </c>
      <c r="AC311" s="27">
        <f t="shared" ca="1" si="606"/>
        <v>1</v>
      </c>
      <c r="AD311" s="27">
        <f t="shared" ca="1" si="606"/>
        <v>1</v>
      </c>
      <c r="AE311" s="27" t="str">
        <f t="shared" ca="1" si="606"/>
        <v>-</v>
      </c>
      <c r="AF311" s="27" t="str">
        <f t="shared" ca="1" si="606"/>
        <v>-</v>
      </c>
      <c r="AG311" s="27" t="str">
        <f t="shared" ca="1" si="606"/>
        <v>-</v>
      </c>
      <c r="AH311" s="27" t="str">
        <f t="shared" ca="1" si="606"/>
        <v>-</v>
      </c>
      <c r="AI311" s="27" t="str">
        <f t="shared" ca="1" si="606"/>
        <v>-</v>
      </c>
      <c r="AJ311" s="27" t="str">
        <f t="shared" ca="1" si="607"/>
        <v>-</v>
      </c>
      <c r="AK311" s="27" t="str">
        <f t="shared" ca="1" si="607"/>
        <v>-</v>
      </c>
      <c r="AL311" s="27" t="str">
        <f t="shared" ca="1" si="607"/>
        <v>-</v>
      </c>
      <c r="AM311" s="27" t="str">
        <f t="shared" ca="1" si="607"/>
        <v>-</v>
      </c>
      <c r="AN311" s="27" t="str">
        <f t="shared" ca="1" si="607"/>
        <v>-</v>
      </c>
      <c r="AO311" s="27" t="str">
        <f t="shared" ca="1" si="607"/>
        <v>-</v>
      </c>
      <c r="AP311" s="50" t="str">
        <f t="shared" ca="1" si="612"/>
        <v>-</v>
      </c>
      <c r="AQ311" s="50" t="str">
        <f t="shared" ca="1" si="612"/>
        <v>-</v>
      </c>
      <c r="AR311" s="50" t="str">
        <f t="shared" ca="1" si="612"/>
        <v>-</v>
      </c>
      <c r="AS311" s="50" t="str">
        <f t="shared" ca="1" si="612"/>
        <v>-</v>
      </c>
      <c r="AT311" s="27" t="str">
        <f t="shared" ca="1" si="610"/>
        <v>-</v>
      </c>
      <c r="AU311" s="27" t="str">
        <f t="shared" ca="1" si="610"/>
        <v>-</v>
      </c>
      <c r="AV311" s="27" t="str">
        <f t="shared" ca="1" si="610"/>
        <v>-</v>
      </c>
      <c r="AW311" s="27" t="str">
        <f t="shared" ca="1" si="610"/>
        <v>-</v>
      </c>
      <c r="AX311" s="50">
        <f t="shared" ca="1" si="608"/>
        <v>3</v>
      </c>
      <c r="AY311" s="50">
        <f t="shared" ca="1" si="608"/>
        <v>3</v>
      </c>
      <c r="AZ311" s="50">
        <f t="shared" ca="1" si="608"/>
        <v>0</v>
      </c>
      <c r="BA311" s="50">
        <f t="shared" ca="1" si="608"/>
        <v>1</v>
      </c>
      <c r="BB311" s="50">
        <f t="shared" ca="1" si="608"/>
        <v>-1</v>
      </c>
      <c r="BC311" s="27" t="str">
        <f t="shared" ca="1" si="558"/>
        <v>-</v>
      </c>
      <c r="BD311" s="27" t="str">
        <f t="shared" ca="1" si="558"/>
        <v>-</v>
      </c>
      <c r="BE311" s="27" t="str">
        <f t="shared" ca="1" si="558"/>
        <v>-</v>
      </c>
      <c r="BF311" s="27" t="str">
        <f t="shared" ca="1" si="558"/>
        <v>-</v>
      </c>
      <c r="BG311" s="27" t="str">
        <f t="shared" ca="1" si="609"/>
        <v>-</v>
      </c>
      <c r="BH311" s="27">
        <f t="shared" ca="1" si="609"/>
        <v>0.3</v>
      </c>
      <c r="BI311" s="27">
        <f t="shared" ca="1" si="609"/>
        <v>0.7</v>
      </c>
      <c r="BJ311" s="27">
        <f t="shared" ca="1" si="609"/>
        <v>-0.4</v>
      </c>
      <c r="BK311" s="27">
        <f t="shared" ca="1" si="609"/>
        <v>1.5</v>
      </c>
      <c r="BL311" s="27" t="str">
        <f t="shared" ca="1" si="619"/>
        <v>-</v>
      </c>
      <c r="BM311" s="27" t="str">
        <f t="shared" ca="1" si="619"/>
        <v>-</v>
      </c>
      <c r="BN311" s="27">
        <f t="shared" ca="1" si="620"/>
        <v>12</v>
      </c>
      <c r="BO311" s="27">
        <f t="shared" ca="1" si="620"/>
        <v>12</v>
      </c>
      <c r="BP311" s="27">
        <f t="shared" ca="1" si="620"/>
        <v>144</v>
      </c>
      <c r="BQ311" s="27">
        <f t="shared" ca="1" si="620"/>
        <v>144</v>
      </c>
      <c r="BR311" s="27" t="str">
        <f t="shared" ca="1" si="620"/>
        <v>-</v>
      </c>
      <c r="BS311" s="27" t="str">
        <f t="shared" ca="1" si="620"/>
        <v>-</v>
      </c>
      <c r="BT311" s="27" t="str">
        <f t="shared" ca="1" si="620"/>
        <v>-</v>
      </c>
      <c r="BU311" s="27" t="str">
        <f t="shared" ca="1" si="620"/>
        <v>-</v>
      </c>
      <c r="BV311" s="27" t="str">
        <f t="shared" ca="1" si="620"/>
        <v>-</v>
      </c>
      <c r="BW311" s="27" t="str">
        <f t="shared" ca="1" si="620"/>
        <v>-</v>
      </c>
      <c r="BX311" s="27" t="str">
        <f t="shared" ca="1" si="620"/>
        <v>-</v>
      </c>
      <c r="BY311" s="27" t="str">
        <f t="shared" ca="1" si="620"/>
        <v>-</v>
      </c>
      <c r="BZ311" s="27" t="str">
        <f t="shared" ca="1" si="620"/>
        <v>-</v>
      </c>
      <c r="CA311" s="27">
        <f t="shared" ca="1" si="620"/>
        <v>5</v>
      </c>
      <c r="CB311" s="27" t="str">
        <f t="shared" ca="1" si="621"/>
        <v>-</v>
      </c>
      <c r="CC311" s="27" t="str">
        <f t="shared" ca="1" si="621"/>
        <v>-</v>
      </c>
      <c r="CD311" s="27" t="str">
        <f t="shared" ca="1" si="621"/>
        <v>-</v>
      </c>
      <c r="CE311" s="27" t="str">
        <f t="shared" ca="1" si="621"/>
        <v>-</v>
      </c>
      <c r="CF311" s="27" t="str">
        <f t="shared" ca="1" si="621"/>
        <v>-</v>
      </c>
      <c r="CG311" s="27" t="str">
        <f t="shared" ca="1" si="621"/>
        <v>-</v>
      </c>
      <c r="CH311" s="27">
        <f t="shared" ca="1" si="621"/>
        <v>0</v>
      </c>
      <c r="CI311" s="27" t="str">
        <f t="shared" ca="1" si="621"/>
        <v>-</v>
      </c>
      <c r="CJ311" s="27">
        <f t="shared" ca="1" si="621"/>
        <v>1</v>
      </c>
      <c r="CK311" s="27">
        <f t="shared" ca="1" si="621"/>
        <v>0</v>
      </c>
      <c r="CL311" s="27">
        <f t="shared" ca="1" si="622"/>
        <v>1</v>
      </c>
      <c r="CM311" s="27">
        <f t="shared" ca="1" si="622"/>
        <v>1</v>
      </c>
      <c r="CN311" s="27">
        <f t="shared" ca="1" si="622"/>
        <v>1</v>
      </c>
      <c r="CO311" s="27">
        <f t="shared" ca="1" si="622"/>
        <v>0</v>
      </c>
      <c r="CP311" s="27">
        <f t="shared" ca="1" si="622"/>
        <v>0</v>
      </c>
      <c r="CQ311" s="27">
        <f t="shared" ca="1" si="622"/>
        <v>0</v>
      </c>
      <c r="CR311" s="27">
        <f t="shared" ca="1" si="622"/>
        <v>-1.29</v>
      </c>
      <c r="CS311" s="27">
        <f t="shared" ca="1" si="622"/>
        <v>0.95</v>
      </c>
      <c r="CT311" s="27">
        <f t="shared" ca="1" si="622"/>
        <v>-1.67</v>
      </c>
      <c r="CU311" s="27">
        <f t="shared" ca="1" si="622"/>
        <v>0.05</v>
      </c>
      <c r="CV311" s="27">
        <f t="shared" ca="1" si="623"/>
        <v>0.22</v>
      </c>
      <c r="CW311" s="27">
        <f t="shared" ca="1" si="623"/>
        <v>-0.37</v>
      </c>
      <c r="CX311" s="27">
        <f t="shared" ca="1" si="623"/>
        <v>0</v>
      </c>
      <c r="CY311" s="27">
        <f t="shared" ca="1" si="623"/>
        <v>1</v>
      </c>
      <c r="CZ311" s="50">
        <f t="shared" ca="1" si="530"/>
        <v>0</v>
      </c>
      <c r="DA311" s="27">
        <f t="shared" ca="1" si="623"/>
        <v>0</v>
      </c>
      <c r="DB311" s="50">
        <f t="shared" ca="1" si="613"/>
        <v>0</v>
      </c>
      <c r="DC311" s="50">
        <f t="shared" ca="1" si="613"/>
        <v>0</v>
      </c>
      <c r="DD311" s="50">
        <f t="shared" ca="1" si="613"/>
        <v>0</v>
      </c>
      <c r="DE311" s="50">
        <f t="shared" ca="1" si="613"/>
        <v>0</v>
      </c>
      <c r="DF311" s="50">
        <f t="shared" ca="1" si="613"/>
        <v>0</v>
      </c>
      <c r="DG311" s="27" t="str">
        <f t="shared" ca="1" si="624"/>
        <v>-</v>
      </c>
      <c r="DH311" s="27" t="str">
        <f t="shared" ca="1" si="624"/>
        <v>-</v>
      </c>
      <c r="DI311" s="27" t="str">
        <f t="shared" ca="1" si="624"/>
        <v>-</v>
      </c>
      <c r="DJ311" s="27" t="str">
        <f t="shared" ca="1" si="624"/>
        <v>-</v>
      </c>
      <c r="DK311" s="27" t="str">
        <f t="shared" ca="1" si="624"/>
        <v>-</v>
      </c>
      <c r="DL311" s="27" t="str">
        <f t="shared" ca="1" si="624"/>
        <v>-</v>
      </c>
      <c r="DM311" s="27" t="b">
        <f t="shared" ca="1" si="624"/>
        <v>0</v>
      </c>
      <c r="DN311" s="27" t="b">
        <f t="shared" ca="1" si="624"/>
        <v>0</v>
      </c>
      <c r="DO311" s="27" t="b">
        <f t="shared" ca="1" si="624"/>
        <v>1</v>
      </c>
      <c r="DP311" s="27">
        <f t="shared" ca="1" si="604"/>
        <v>0</v>
      </c>
      <c r="DQ311" s="50" t="str">
        <f t="shared" ca="1" si="614"/>
        <v>-</v>
      </c>
      <c r="DR311" s="50" t="b">
        <f t="shared" ca="1" si="614"/>
        <v>1</v>
      </c>
      <c r="DS311" s="50" t="str">
        <f t="shared" ca="1" si="614"/>
        <v>-</v>
      </c>
      <c r="DT311" s="50" t="str">
        <f t="shared" ca="1" si="614"/>
        <v>-</v>
      </c>
      <c r="DU311" s="27" t="str">
        <f t="shared" ca="1" si="615"/>
        <v>-</v>
      </c>
      <c r="DV311" s="27" t="b">
        <f t="shared" ca="1" si="615"/>
        <v>1</v>
      </c>
      <c r="DW311" s="27" t="str">
        <f t="shared" ca="1" si="615"/>
        <v>-</v>
      </c>
      <c r="DX311" s="27">
        <f t="shared" ca="1" si="615"/>
        <v>0.99</v>
      </c>
      <c r="DY311" s="50">
        <f t="shared" ca="1" si="616"/>
        <v>1</v>
      </c>
      <c r="DZ311" s="50">
        <f t="shared" ca="1" si="616"/>
        <v>0.5</v>
      </c>
      <c r="EA311" s="27" t="str">
        <f t="shared" ca="1" si="617"/>
        <v>-</v>
      </c>
      <c r="EB311" s="27" t="str">
        <f t="shared" ca="1" si="617"/>
        <v>-</v>
      </c>
      <c r="EC311" s="27">
        <f t="shared" ca="1" si="617"/>
        <v>1</v>
      </c>
      <c r="ED311" s="27">
        <f t="shared" ca="1" si="617"/>
        <v>0</v>
      </c>
      <c r="EE311" s="27">
        <f t="shared" ca="1" si="617"/>
        <v>1</v>
      </c>
      <c r="EF311" s="27">
        <f t="shared" ca="1" si="617"/>
        <v>1</v>
      </c>
      <c r="EG311" s="27">
        <f t="shared" ca="1" si="617"/>
        <v>0</v>
      </c>
      <c r="EH311" s="27" t="str">
        <f t="shared" ca="1" si="617"/>
        <v>-</v>
      </c>
      <c r="EI311" s="27" t="str">
        <f t="shared" ca="1" si="617"/>
        <v>-</v>
      </c>
      <c r="EJ311" s="27" t="str">
        <f t="shared" ca="1" si="617"/>
        <v>-</v>
      </c>
      <c r="EK311" s="27" t="str">
        <f t="shared" ca="1" si="618"/>
        <v>-</v>
      </c>
      <c r="EL311" s="27">
        <f t="shared" ca="1" si="618"/>
        <v>1</v>
      </c>
      <c r="EM311" s="27">
        <f t="shared" ca="1" si="618"/>
        <v>1</v>
      </c>
      <c r="EN311" s="27">
        <f t="shared" ca="1" si="618"/>
        <v>1</v>
      </c>
      <c r="EO311" s="27">
        <f t="shared" ca="1" si="618"/>
        <v>0</v>
      </c>
      <c r="EP311" s="27" t="str">
        <f t="shared" ca="1" si="618"/>
        <v>-</v>
      </c>
      <c r="EQ311" s="27" t="str">
        <f t="shared" ca="1" si="618"/>
        <v>-</v>
      </c>
      <c r="ER311" s="27">
        <f t="shared" ca="1" si="618"/>
        <v>0</v>
      </c>
      <c r="ES311" s="27">
        <f t="shared" ca="1" si="618"/>
        <v>0</v>
      </c>
      <c r="ET311" s="34">
        <v>0</v>
      </c>
    </row>
    <row r="312" spans="1:150" outlineLevel="3">
      <c r="A312" s="31">
        <f t="shared" si="510"/>
        <v>307</v>
      </c>
      <c r="B312" s="37">
        <f>$A277</f>
        <v>272</v>
      </c>
      <c r="C312" s="45">
        <f ca="1">C265</f>
        <v>4210</v>
      </c>
      <c r="D312" s="45" t="b">
        <f>($C$263&gt;=1)</f>
        <v>0</v>
      </c>
      <c r="E312" t="b">
        <f t="shared" ca="1" si="573"/>
        <v>0</v>
      </c>
      <c r="F312" s="45" t="b">
        <f>($C$263&gt;=1)</f>
        <v>0</v>
      </c>
      <c r="H312" s="47" t="str">
        <f ca="1">"BBT Scan2 to include in Exp"&amp;$C312&amp;"-1 report"</f>
        <v>BBT Scan2 to include in Exp4210-1 report</v>
      </c>
      <c r="I312" s="13" t="str">
        <f ca="1">IF(MATCH(H312,H$5:H312,0)=(COUNTA(H$5:H312)),"-","Dup")</f>
        <v>-</v>
      </c>
      <c r="J312" s="27" t="str">
        <f t="shared" ca="1" si="512"/>
        <v>-</v>
      </c>
      <c r="K312" s="27" t="str">
        <f t="shared" ca="1" si="512"/>
        <v>-</v>
      </c>
      <c r="L312" s="27" t="b">
        <f t="shared" ref="L312:BM313" ca="1" si="625">OFFSET(L$5,$B312,0)</f>
        <v>1</v>
      </c>
      <c r="M312" s="27" t="b">
        <f t="shared" ca="1" si="625"/>
        <v>0</v>
      </c>
      <c r="N312" s="27" t="b">
        <f t="shared" ca="1" si="625"/>
        <v>0</v>
      </c>
      <c r="O312" s="27" t="b">
        <f t="shared" ca="1" si="625"/>
        <v>0</v>
      </c>
      <c r="P312" s="27" t="b">
        <f t="shared" ca="1" si="625"/>
        <v>0</v>
      </c>
      <c r="Q312" s="27">
        <f t="shared" ca="1" si="625"/>
        <v>0</v>
      </c>
      <c r="R312" s="27">
        <f t="shared" ca="1" si="625"/>
        <v>0</v>
      </c>
      <c r="S312" s="27" t="str">
        <f t="shared" ca="1" si="625"/>
        <v>-</v>
      </c>
      <c r="T312" s="27" t="str">
        <f t="shared" ca="1" si="625"/>
        <v>-</v>
      </c>
      <c r="U312" s="27" t="str">
        <f t="shared" ca="1" si="625"/>
        <v>-</v>
      </c>
      <c r="V312" s="27">
        <f t="shared" ca="1" si="625"/>
        <v>1</v>
      </c>
      <c r="W312" s="27">
        <f t="shared" ca="1" si="625"/>
        <v>1</v>
      </c>
      <c r="X312" s="27" t="str">
        <f t="shared" ca="1" si="625"/>
        <v>-</v>
      </c>
      <c r="Y312" s="27" t="str">
        <f t="shared" ca="1" si="625"/>
        <v>-</v>
      </c>
      <c r="Z312" s="27" t="str">
        <f t="shared" ca="1" si="625"/>
        <v>-</v>
      </c>
      <c r="AA312" s="27" t="str">
        <f t="shared" ca="1" si="625"/>
        <v>-</v>
      </c>
      <c r="AB312" s="27" t="str">
        <f t="shared" ca="1" si="625"/>
        <v>-</v>
      </c>
      <c r="AC312" s="27">
        <f t="shared" ca="1" si="625"/>
        <v>1</v>
      </c>
      <c r="AD312" s="27" t="str">
        <f t="shared" ca="1" si="625"/>
        <v>-</v>
      </c>
      <c r="AE312" s="27" t="str">
        <f t="shared" ca="1" si="625"/>
        <v>-</v>
      </c>
      <c r="AF312" s="27" t="str">
        <f t="shared" ca="1" si="625"/>
        <v>-</v>
      </c>
      <c r="AG312" s="27" t="str">
        <f t="shared" ca="1" si="625"/>
        <v>-</v>
      </c>
      <c r="AH312" s="27" t="str">
        <f t="shared" ca="1" si="625"/>
        <v>-</v>
      </c>
      <c r="AI312" s="27" t="str">
        <f t="shared" ca="1" si="625"/>
        <v>-</v>
      </c>
      <c r="AJ312" s="27" t="str">
        <f t="shared" ca="1" si="625"/>
        <v>-</v>
      </c>
      <c r="AK312" s="27" t="str">
        <f t="shared" ca="1" si="625"/>
        <v>-</v>
      </c>
      <c r="AL312" s="27" t="str">
        <f t="shared" ca="1" si="625"/>
        <v>-</v>
      </c>
      <c r="AM312" s="27" t="str">
        <f t="shared" ca="1" si="625"/>
        <v>-</v>
      </c>
      <c r="AN312" s="27" t="str">
        <f t="shared" ca="1" si="625"/>
        <v>-</v>
      </c>
      <c r="AO312" s="27" t="str">
        <f t="shared" ca="1" si="625"/>
        <v>-</v>
      </c>
      <c r="AP312" s="27" t="str">
        <f t="shared" ca="1" si="625"/>
        <v>-</v>
      </c>
      <c r="AQ312" s="27" t="str">
        <f t="shared" ca="1" si="625"/>
        <v>-</v>
      </c>
      <c r="AR312" s="27" t="str">
        <f t="shared" ca="1" si="625"/>
        <v>-</v>
      </c>
      <c r="AS312" s="27" t="str">
        <f t="shared" ca="1" si="625"/>
        <v>-</v>
      </c>
      <c r="AT312" s="27" t="str">
        <f t="shared" ca="1" si="625"/>
        <v>-</v>
      </c>
      <c r="AU312" s="27" t="str">
        <f t="shared" ca="1" si="625"/>
        <v>-</v>
      </c>
      <c r="AV312" s="27" t="str">
        <f t="shared" ca="1" si="625"/>
        <v>-</v>
      </c>
      <c r="AW312" s="27" t="str">
        <f t="shared" ca="1" si="625"/>
        <v>-</v>
      </c>
      <c r="AX312" s="26">
        <v>1</v>
      </c>
      <c r="AY312" s="26">
        <v>1</v>
      </c>
      <c r="AZ312" s="27">
        <f t="shared" ca="1" si="625"/>
        <v>0</v>
      </c>
      <c r="BA312" s="27">
        <f t="shared" ca="1" si="625"/>
        <v>1</v>
      </c>
      <c r="BB312" s="27">
        <f t="shared" ca="1" si="625"/>
        <v>-1</v>
      </c>
      <c r="BC312" s="27" t="str">
        <f t="shared" ca="1" si="558"/>
        <v>-</v>
      </c>
      <c r="BD312" s="27" t="str">
        <f t="shared" ca="1" si="558"/>
        <v>-</v>
      </c>
      <c r="BE312" s="27" t="str">
        <f t="shared" ca="1" si="558"/>
        <v>-</v>
      </c>
      <c r="BF312" s="27" t="str">
        <f t="shared" ca="1" si="558"/>
        <v>-</v>
      </c>
      <c r="BG312" s="27" t="str">
        <f t="shared" ca="1" si="609"/>
        <v>-</v>
      </c>
      <c r="BH312" s="27">
        <f t="shared" ca="1" si="609"/>
        <v>0.3</v>
      </c>
      <c r="BI312" s="27">
        <f t="shared" ca="1" si="609"/>
        <v>0.7</v>
      </c>
      <c r="BJ312" s="27">
        <f t="shared" ca="1" si="609"/>
        <v>-0.2</v>
      </c>
      <c r="BK312" s="27">
        <f t="shared" ca="1" si="609"/>
        <v>1.4</v>
      </c>
      <c r="BL312" s="27" t="str">
        <f t="shared" ca="1" si="625"/>
        <v>-</v>
      </c>
      <c r="BM312" s="27" t="str">
        <f t="shared" ca="1" si="625"/>
        <v>-</v>
      </c>
      <c r="BN312" s="27">
        <f t="shared" ref="BN312:DU313" ca="1" si="626">OFFSET(BN$5,$B312,0)</f>
        <v>0</v>
      </c>
      <c r="BO312" s="27">
        <f t="shared" ca="1" si="626"/>
        <v>0</v>
      </c>
      <c r="BP312" s="27">
        <f t="shared" ca="1" si="626"/>
        <v>0</v>
      </c>
      <c r="BQ312" s="27">
        <f t="shared" ca="1" si="626"/>
        <v>0</v>
      </c>
      <c r="BR312" s="27" t="str">
        <f t="shared" ca="1" si="626"/>
        <v>-</v>
      </c>
      <c r="BS312" s="27" t="str">
        <f t="shared" ca="1" si="626"/>
        <v>-</v>
      </c>
      <c r="BT312" s="27" t="str">
        <f t="shared" ca="1" si="626"/>
        <v>-</v>
      </c>
      <c r="BU312" s="27" t="str">
        <f t="shared" ca="1" si="626"/>
        <v>-</v>
      </c>
      <c r="BV312" s="27" t="str">
        <f t="shared" ca="1" si="626"/>
        <v>-</v>
      </c>
      <c r="BW312" s="27" t="str">
        <f t="shared" ca="1" si="626"/>
        <v>-</v>
      </c>
      <c r="BX312" s="27" t="str">
        <f t="shared" ca="1" si="626"/>
        <v>-</v>
      </c>
      <c r="BY312" s="27" t="str">
        <f t="shared" ca="1" si="626"/>
        <v>-</v>
      </c>
      <c r="BZ312" s="27" t="str">
        <f t="shared" ca="1" si="626"/>
        <v>-</v>
      </c>
      <c r="CA312" s="27">
        <f t="shared" ca="1" si="626"/>
        <v>2</v>
      </c>
      <c r="CB312" s="27" t="str">
        <f t="shared" ca="1" si="626"/>
        <v>-</v>
      </c>
      <c r="CC312" s="27" t="str">
        <f t="shared" ca="1" si="626"/>
        <v>-</v>
      </c>
      <c r="CD312" s="27" t="str">
        <f t="shared" ca="1" si="626"/>
        <v>-</v>
      </c>
      <c r="CE312" s="27" t="str">
        <f t="shared" ca="1" si="626"/>
        <v>-</v>
      </c>
      <c r="CF312" s="27" t="b">
        <f t="shared" ca="1" si="626"/>
        <v>1</v>
      </c>
      <c r="CG312" s="27" t="str">
        <f t="shared" ca="1" si="626"/>
        <v>-</v>
      </c>
      <c r="CH312" s="27">
        <f t="shared" ca="1" si="626"/>
        <v>0</v>
      </c>
      <c r="CI312" s="27" t="str">
        <f t="shared" ca="1" si="626"/>
        <v>-</v>
      </c>
      <c r="CJ312" s="27">
        <f t="shared" ca="1" si="626"/>
        <v>1</v>
      </c>
      <c r="CK312" s="27">
        <f t="shared" ca="1" si="626"/>
        <v>0</v>
      </c>
      <c r="CL312" s="27">
        <f t="shared" ca="1" si="626"/>
        <v>1</v>
      </c>
      <c r="CM312" s="27">
        <f t="shared" ca="1" si="626"/>
        <v>1</v>
      </c>
      <c r="CN312" s="27">
        <f t="shared" ca="1" si="626"/>
        <v>1</v>
      </c>
      <c r="CO312" s="27">
        <f t="shared" ca="1" si="626"/>
        <v>0</v>
      </c>
      <c r="CP312" s="27">
        <f t="shared" ca="1" si="626"/>
        <v>0</v>
      </c>
      <c r="CQ312" s="27">
        <f t="shared" ca="1" si="626"/>
        <v>0</v>
      </c>
      <c r="CR312" s="27">
        <f t="shared" ca="1" si="626"/>
        <v>-0.04</v>
      </c>
      <c r="CS312" s="27">
        <f t="shared" ca="1" si="626"/>
        <v>0.96</v>
      </c>
      <c r="CT312" s="27">
        <f t="shared" ca="1" si="626"/>
        <v>1.8</v>
      </c>
      <c r="CU312" s="27">
        <f t="shared" ca="1" si="626"/>
        <v>0.64</v>
      </c>
      <c r="CV312" s="27">
        <f t="shared" ca="1" si="626"/>
        <v>0.21</v>
      </c>
      <c r="CW312" s="27">
        <f t="shared" ca="1" si="626"/>
        <v>0.19</v>
      </c>
      <c r="CX312" s="27">
        <f t="shared" ca="1" si="626"/>
        <v>0</v>
      </c>
      <c r="CY312" s="27">
        <f t="shared" ca="1" si="626"/>
        <v>1</v>
      </c>
      <c r="CZ312" s="27">
        <f t="shared" ca="1" si="626"/>
        <v>0</v>
      </c>
      <c r="DA312" s="27">
        <f t="shared" ca="1" si="626"/>
        <v>0</v>
      </c>
      <c r="DB312" s="27">
        <f t="shared" ca="1" si="626"/>
        <v>0</v>
      </c>
      <c r="DC312" s="27">
        <f t="shared" ca="1" si="626"/>
        <v>0</v>
      </c>
      <c r="DD312" s="27">
        <f t="shared" ca="1" si="626"/>
        <v>0</v>
      </c>
      <c r="DE312" s="27">
        <f t="shared" ca="1" si="626"/>
        <v>0</v>
      </c>
      <c r="DF312" s="27">
        <f t="shared" ca="1" si="626"/>
        <v>0</v>
      </c>
      <c r="DG312" s="27" t="str">
        <f t="shared" ca="1" si="626"/>
        <v>-</v>
      </c>
      <c r="DH312" s="27" t="str">
        <f t="shared" ca="1" si="626"/>
        <v>-</v>
      </c>
      <c r="DI312" s="27" t="str">
        <f t="shared" ca="1" si="626"/>
        <v>-</v>
      </c>
      <c r="DJ312" s="27" t="str">
        <f t="shared" ca="1" si="626"/>
        <v>-</v>
      </c>
      <c r="DK312" s="27" t="str">
        <f t="shared" ca="1" si="626"/>
        <v>-</v>
      </c>
      <c r="DL312" s="27" t="str">
        <f t="shared" ca="1" si="626"/>
        <v>-</v>
      </c>
      <c r="DM312" s="27" t="b">
        <f t="shared" ca="1" si="626"/>
        <v>1</v>
      </c>
      <c r="DN312" s="27" t="b">
        <f t="shared" ca="1" si="626"/>
        <v>0</v>
      </c>
      <c r="DO312" s="27" t="b">
        <f t="shared" ca="1" si="626"/>
        <v>0</v>
      </c>
      <c r="DP312" s="27">
        <f t="shared" ca="1" si="626"/>
        <v>2</v>
      </c>
      <c r="DQ312" s="27" t="str">
        <f t="shared" ca="1" si="626"/>
        <v>-</v>
      </c>
      <c r="DR312" s="27" t="b">
        <f t="shared" ca="1" si="626"/>
        <v>1</v>
      </c>
      <c r="DS312" s="27" t="str">
        <f t="shared" ca="1" si="626"/>
        <v>-</v>
      </c>
      <c r="DT312" s="27" t="str">
        <f t="shared" ca="1" si="626"/>
        <v>-</v>
      </c>
      <c r="DU312" s="27" t="b">
        <f t="shared" ca="1" si="626"/>
        <v>1</v>
      </c>
      <c r="DV312" s="27" t="b">
        <f t="shared" ca="1" si="615"/>
        <v>1</v>
      </c>
      <c r="DW312" s="27" t="str">
        <f t="shared" ca="1" si="615"/>
        <v>-</v>
      </c>
      <c r="DX312" s="27">
        <f t="shared" ca="1" si="615"/>
        <v>0</v>
      </c>
      <c r="DY312" s="27">
        <f t="shared" ca="1" si="615"/>
        <v>1</v>
      </c>
      <c r="DZ312" s="27">
        <f t="shared" ca="1" si="615"/>
        <v>0.5</v>
      </c>
      <c r="EA312" s="27">
        <f t="shared" ca="1" si="615"/>
        <v>500</v>
      </c>
      <c r="EB312" s="27">
        <f t="shared" ca="1" si="615"/>
        <v>500</v>
      </c>
      <c r="EC312" s="27">
        <f t="shared" ca="1" si="615"/>
        <v>1</v>
      </c>
      <c r="ED312" s="27">
        <f t="shared" ca="1" si="615"/>
        <v>0</v>
      </c>
      <c r="EE312" s="27">
        <f t="shared" ca="1" si="615"/>
        <v>1</v>
      </c>
      <c r="EF312" s="27">
        <f t="shared" ca="1" si="615"/>
        <v>1</v>
      </c>
      <c r="EG312" s="27">
        <f t="shared" ca="1" si="615"/>
        <v>0</v>
      </c>
      <c r="EH312" s="27" t="str">
        <f t="shared" ca="1" si="615"/>
        <v>-</v>
      </c>
      <c r="EI312" s="27" t="str">
        <f t="shared" ca="1" si="615"/>
        <v>-</v>
      </c>
      <c r="EJ312" s="27" t="str">
        <f t="shared" ca="1" si="615"/>
        <v>-</v>
      </c>
      <c r="EK312" s="27" t="str">
        <f t="shared" ca="1" si="618"/>
        <v>-</v>
      </c>
      <c r="EL312" s="27">
        <f t="shared" ca="1" si="618"/>
        <v>1</v>
      </c>
      <c r="EM312" s="27">
        <f t="shared" ca="1" si="618"/>
        <v>1</v>
      </c>
      <c r="EN312" s="27">
        <f t="shared" ca="1" si="618"/>
        <v>1</v>
      </c>
      <c r="EO312" s="27">
        <f t="shared" ca="1" si="618"/>
        <v>0</v>
      </c>
      <c r="EP312" s="27" t="str">
        <f t="shared" ca="1" si="618"/>
        <v>-</v>
      </c>
      <c r="EQ312" s="27" t="str">
        <f t="shared" ca="1" si="618"/>
        <v>-</v>
      </c>
      <c r="ER312" s="27">
        <f t="shared" ca="1" si="618"/>
        <v>0</v>
      </c>
      <c r="ES312" s="27">
        <f t="shared" ca="1" si="618"/>
        <v>0</v>
      </c>
      <c r="ET312" s="34">
        <v>0</v>
      </c>
    </row>
    <row r="313" spans="1:150" outlineLevel="3">
      <c r="A313" s="31">
        <f t="shared" si="510"/>
        <v>308</v>
      </c>
      <c r="B313" s="37">
        <f>$A277</f>
        <v>272</v>
      </c>
      <c r="C313" s="45">
        <f ca="1">C301</f>
        <v>4210</v>
      </c>
      <c r="D313" s="45" t="b">
        <f>($C$263&gt;=2)</f>
        <v>0</v>
      </c>
      <c r="E313" t="b">
        <f t="shared" ca="1" si="573"/>
        <v>0</v>
      </c>
      <c r="F313" s="45" t="b">
        <f>($C$263&gt;=2)</f>
        <v>0</v>
      </c>
      <c r="H313" s="47" t="str">
        <f ca="1">"BBT Scan2 to include in Exp"&amp;$C313&amp;"-2 report"</f>
        <v>BBT Scan2 to include in Exp4210-2 report</v>
      </c>
      <c r="I313" s="13" t="str">
        <f ca="1">IF(MATCH(H313,H$5:H313,0)=(COUNTA(H$5:H313)),"-","Dup")</f>
        <v>-</v>
      </c>
      <c r="J313" s="27" t="str">
        <f t="shared" ca="1" si="512"/>
        <v>-</v>
      </c>
      <c r="K313" s="27" t="str">
        <f t="shared" ca="1" si="512"/>
        <v>-</v>
      </c>
      <c r="L313" s="27" t="b">
        <f t="shared" ca="1" si="625"/>
        <v>1</v>
      </c>
      <c r="M313" s="27" t="b">
        <f t="shared" ca="1" si="625"/>
        <v>0</v>
      </c>
      <c r="N313" s="27" t="b">
        <f t="shared" ca="1" si="625"/>
        <v>0</v>
      </c>
      <c r="O313" s="27" t="b">
        <f t="shared" ca="1" si="625"/>
        <v>0</v>
      </c>
      <c r="P313" s="27" t="b">
        <f t="shared" ca="1" si="625"/>
        <v>0</v>
      </c>
      <c r="Q313" s="27">
        <f t="shared" ca="1" si="625"/>
        <v>0</v>
      </c>
      <c r="R313" s="27">
        <f t="shared" ca="1" si="625"/>
        <v>0</v>
      </c>
      <c r="S313" s="27" t="str">
        <f t="shared" ca="1" si="625"/>
        <v>-</v>
      </c>
      <c r="T313" s="27" t="str">
        <f t="shared" ca="1" si="625"/>
        <v>-</v>
      </c>
      <c r="U313" s="27" t="str">
        <f t="shared" ca="1" si="625"/>
        <v>-</v>
      </c>
      <c r="V313" s="27">
        <f t="shared" ca="1" si="625"/>
        <v>1</v>
      </c>
      <c r="W313" s="27">
        <f t="shared" ca="1" si="625"/>
        <v>1</v>
      </c>
      <c r="X313" s="27" t="str">
        <f t="shared" ca="1" si="625"/>
        <v>-</v>
      </c>
      <c r="Y313" s="27" t="str">
        <f t="shared" ca="1" si="625"/>
        <v>-</v>
      </c>
      <c r="Z313" s="27" t="str">
        <f t="shared" ca="1" si="625"/>
        <v>-</v>
      </c>
      <c r="AA313" s="27" t="str">
        <f t="shared" ca="1" si="625"/>
        <v>-</v>
      </c>
      <c r="AB313" s="27" t="str">
        <f t="shared" ca="1" si="625"/>
        <v>-</v>
      </c>
      <c r="AC313" s="27">
        <f t="shared" ca="1" si="625"/>
        <v>1</v>
      </c>
      <c r="AD313" s="27" t="str">
        <f t="shared" ca="1" si="625"/>
        <v>-</v>
      </c>
      <c r="AE313" s="27" t="str">
        <f t="shared" ca="1" si="625"/>
        <v>-</v>
      </c>
      <c r="AF313" s="27" t="str">
        <f t="shared" ca="1" si="625"/>
        <v>-</v>
      </c>
      <c r="AG313" s="27" t="str">
        <f t="shared" ca="1" si="625"/>
        <v>-</v>
      </c>
      <c r="AH313" s="27" t="str">
        <f t="shared" ca="1" si="625"/>
        <v>-</v>
      </c>
      <c r="AI313" s="27" t="str">
        <f t="shared" ca="1" si="625"/>
        <v>-</v>
      </c>
      <c r="AJ313" s="27" t="str">
        <f t="shared" ca="1" si="625"/>
        <v>-</v>
      </c>
      <c r="AK313" s="27" t="str">
        <f t="shared" ca="1" si="625"/>
        <v>-</v>
      </c>
      <c r="AL313" s="27" t="str">
        <f t="shared" ca="1" si="625"/>
        <v>-</v>
      </c>
      <c r="AM313" s="27" t="str">
        <f t="shared" ca="1" si="625"/>
        <v>-</v>
      </c>
      <c r="AN313" s="27" t="str">
        <f t="shared" ca="1" si="625"/>
        <v>-</v>
      </c>
      <c r="AO313" s="27" t="str">
        <f t="shared" ca="1" si="625"/>
        <v>-</v>
      </c>
      <c r="AP313" s="27" t="str">
        <f t="shared" ca="1" si="625"/>
        <v>-</v>
      </c>
      <c r="AQ313" s="27" t="str">
        <f t="shared" ca="1" si="625"/>
        <v>-</v>
      </c>
      <c r="AR313" s="27" t="str">
        <f t="shared" ca="1" si="625"/>
        <v>-</v>
      </c>
      <c r="AS313" s="27" t="str">
        <f t="shared" ca="1" si="625"/>
        <v>-</v>
      </c>
      <c r="AT313" s="27" t="str">
        <f t="shared" ca="1" si="625"/>
        <v>-</v>
      </c>
      <c r="AU313" s="27" t="str">
        <f t="shared" ca="1" si="625"/>
        <v>-</v>
      </c>
      <c r="AV313" s="27" t="str">
        <f t="shared" ca="1" si="625"/>
        <v>-</v>
      </c>
      <c r="AW313" s="27" t="str">
        <f t="shared" ca="1" si="625"/>
        <v>-</v>
      </c>
      <c r="AX313" s="26">
        <v>1</v>
      </c>
      <c r="AY313" s="26">
        <v>1</v>
      </c>
      <c r="AZ313" s="27">
        <f t="shared" ca="1" si="625"/>
        <v>0</v>
      </c>
      <c r="BA313" s="27">
        <f t="shared" ca="1" si="625"/>
        <v>1</v>
      </c>
      <c r="BB313" s="27">
        <f t="shared" ca="1" si="625"/>
        <v>-1</v>
      </c>
      <c r="BC313" s="27" t="str">
        <f t="shared" ca="1" si="558"/>
        <v>-</v>
      </c>
      <c r="BD313" s="27" t="str">
        <f t="shared" ca="1" si="558"/>
        <v>-</v>
      </c>
      <c r="BE313" s="27" t="str">
        <f t="shared" ca="1" si="558"/>
        <v>-</v>
      </c>
      <c r="BF313" s="27" t="str">
        <f t="shared" ca="1" si="558"/>
        <v>-</v>
      </c>
      <c r="BG313" s="27" t="str">
        <f t="shared" ca="1" si="609"/>
        <v>-</v>
      </c>
      <c r="BH313" s="27">
        <f t="shared" ca="1" si="609"/>
        <v>0.3</v>
      </c>
      <c r="BI313" s="27">
        <f t="shared" ca="1" si="609"/>
        <v>0.7</v>
      </c>
      <c r="BJ313" s="27">
        <f t="shared" ca="1" si="609"/>
        <v>-0.2</v>
      </c>
      <c r="BK313" s="27">
        <f t="shared" ca="1" si="609"/>
        <v>1.4</v>
      </c>
      <c r="BL313" s="27" t="str">
        <f t="shared" ca="1" si="625"/>
        <v>-</v>
      </c>
      <c r="BM313" s="27" t="str">
        <f t="shared" ca="1" si="625"/>
        <v>-</v>
      </c>
      <c r="BN313" s="27">
        <f t="shared" ca="1" si="626"/>
        <v>0</v>
      </c>
      <c r="BO313" s="27">
        <f t="shared" ca="1" si="626"/>
        <v>0</v>
      </c>
      <c r="BP313" s="27">
        <f t="shared" ca="1" si="626"/>
        <v>0</v>
      </c>
      <c r="BQ313" s="27">
        <f t="shared" ca="1" si="626"/>
        <v>0</v>
      </c>
      <c r="BR313" s="27" t="str">
        <f t="shared" ca="1" si="626"/>
        <v>-</v>
      </c>
      <c r="BS313" s="27" t="str">
        <f t="shared" ca="1" si="626"/>
        <v>-</v>
      </c>
      <c r="BT313" s="27" t="str">
        <f t="shared" ca="1" si="626"/>
        <v>-</v>
      </c>
      <c r="BU313" s="27" t="str">
        <f t="shared" ca="1" si="626"/>
        <v>-</v>
      </c>
      <c r="BV313" s="27" t="str">
        <f t="shared" ca="1" si="626"/>
        <v>-</v>
      </c>
      <c r="BW313" s="27" t="str">
        <f t="shared" ca="1" si="626"/>
        <v>-</v>
      </c>
      <c r="BX313" s="27" t="str">
        <f t="shared" ca="1" si="626"/>
        <v>-</v>
      </c>
      <c r="BY313" s="27" t="str">
        <f t="shared" ca="1" si="626"/>
        <v>-</v>
      </c>
      <c r="BZ313" s="27" t="str">
        <f t="shared" ca="1" si="626"/>
        <v>-</v>
      </c>
      <c r="CA313" s="27">
        <f t="shared" ca="1" si="626"/>
        <v>2</v>
      </c>
      <c r="CB313" s="27" t="str">
        <f t="shared" ca="1" si="626"/>
        <v>-</v>
      </c>
      <c r="CC313" s="27" t="str">
        <f t="shared" ca="1" si="626"/>
        <v>-</v>
      </c>
      <c r="CD313" s="27" t="str">
        <f t="shared" ca="1" si="626"/>
        <v>-</v>
      </c>
      <c r="CE313" s="27" t="str">
        <f t="shared" ca="1" si="626"/>
        <v>-</v>
      </c>
      <c r="CF313" s="27" t="b">
        <f t="shared" ca="1" si="626"/>
        <v>1</v>
      </c>
      <c r="CG313" s="27" t="str">
        <f t="shared" ca="1" si="626"/>
        <v>-</v>
      </c>
      <c r="CH313" s="27">
        <f t="shared" ca="1" si="626"/>
        <v>0</v>
      </c>
      <c r="CI313" s="27" t="str">
        <f t="shared" ca="1" si="626"/>
        <v>-</v>
      </c>
      <c r="CJ313" s="27">
        <f t="shared" ca="1" si="626"/>
        <v>1</v>
      </c>
      <c r="CK313" s="27">
        <f t="shared" ca="1" si="626"/>
        <v>0</v>
      </c>
      <c r="CL313" s="27">
        <f t="shared" ca="1" si="626"/>
        <v>1</v>
      </c>
      <c r="CM313" s="27">
        <f t="shared" ca="1" si="626"/>
        <v>1</v>
      </c>
      <c r="CN313" s="27">
        <f t="shared" ca="1" si="626"/>
        <v>1</v>
      </c>
      <c r="CO313" s="27">
        <f t="shared" ca="1" si="626"/>
        <v>0</v>
      </c>
      <c r="CP313" s="27">
        <f t="shared" ca="1" si="626"/>
        <v>0</v>
      </c>
      <c r="CQ313" s="27">
        <f t="shared" ca="1" si="626"/>
        <v>0</v>
      </c>
      <c r="CR313" s="27">
        <f t="shared" ca="1" si="626"/>
        <v>-0.04</v>
      </c>
      <c r="CS313" s="27">
        <f t="shared" ca="1" si="626"/>
        <v>0.96</v>
      </c>
      <c r="CT313" s="27">
        <f t="shared" ca="1" si="626"/>
        <v>1.8</v>
      </c>
      <c r="CU313" s="27">
        <f t="shared" ca="1" si="626"/>
        <v>0.64</v>
      </c>
      <c r="CV313" s="27">
        <f t="shared" ca="1" si="626"/>
        <v>0.21</v>
      </c>
      <c r="CW313" s="27">
        <f t="shared" ca="1" si="626"/>
        <v>0.19</v>
      </c>
      <c r="CX313" s="27">
        <f t="shared" ca="1" si="626"/>
        <v>0</v>
      </c>
      <c r="CY313" s="27">
        <f t="shared" ca="1" si="626"/>
        <v>1</v>
      </c>
      <c r="CZ313" s="27">
        <f t="shared" ca="1" si="626"/>
        <v>0</v>
      </c>
      <c r="DA313" s="27">
        <f t="shared" ca="1" si="626"/>
        <v>0</v>
      </c>
      <c r="DB313" s="27">
        <f t="shared" ca="1" si="626"/>
        <v>0</v>
      </c>
      <c r="DC313" s="27">
        <f t="shared" ca="1" si="626"/>
        <v>0</v>
      </c>
      <c r="DD313" s="27">
        <f t="shared" ca="1" si="626"/>
        <v>0</v>
      </c>
      <c r="DE313" s="27">
        <f t="shared" ca="1" si="626"/>
        <v>0</v>
      </c>
      <c r="DF313" s="27">
        <f t="shared" ca="1" si="626"/>
        <v>0</v>
      </c>
      <c r="DG313" s="27" t="str">
        <f t="shared" ca="1" si="626"/>
        <v>-</v>
      </c>
      <c r="DH313" s="27" t="str">
        <f t="shared" ca="1" si="626"/>
        <v>-</v>
      </c>
      <c r="DI313" s="27" t="str">
        <f t="shared" ca="1" si="626"/>
        <v>-</v>
      </c>
      <c r="DJ313" s="27" t="str">
        <f t="shared" ca="1" si="626"/>
        <v>-</v>
      </c>
      <c r="DK313" s="27" t="str">
        <f t="shared" ca="1" si="626"/>
        <v>-</v>
      </c>
      <c r="DL313" s="27" t="str">
        <f t="shared" ca="1" si="626"/>
        <v>-</v>
      </c>
      <c r="DM313" s="27" t="b">
        <f t="shared" ca="1" si="626"/>
        <v>1</v>
      </c>
      <c r="DN313" s="27" t="b">
        <f t="shared" ca="1" si="626"/>
        <v>0</v>
      </c>
      <c r="DO313" s="27" t="b">
        <f t="shared" ca="1" si="626"/>
        <v>0</v>
      </c>
      <c r="DP313" s="27">
        <f t="shared" ca="1" si="626"/>
        <v>2</v>
      </c>
      <c r="DQ313" s="27" t="str">
        <f t="shared" ca="1" si="626"/>
        <v>-</v>
      </c>
      <c r="DR313" s="27" t="b">
        <f t="shared" ca="1" si="626"/>
        <v>1</v>
      </c>
      <c r="DS313" s="27" t="str">
        <f t="shared" ca="1" si="626"/>
        <v>-</v>
      </c>
      <c r="DT313" s="27" t="str">
        <f t="shared" ca="1" si="626"/>
        <v>-</v>
      </c>
      <c r="DU313" s="27" t="b">
        <f t="shared" ca="1" si="626"/>
        <v>1</v>
      </c>
      <c r="DV313" s="27" t="b">
        <f t="shared" ca="1" si="615"/>
        <v>1</v>
      </c>
      <c r="DW313" s="27" t="str">
        <f t="shared" ca="1" si="615"/>
        <v>-</v>
      </c>
      <c r="DX313" s="27">
        <f t="shared" ca="1" si="615"/>
        <v>0</v>
      </c>
      <c r="DY313" s="27">
        <f t="shared" ca="1" si="615"/>
        <v>1</v>
      </c>
      <c r="DZ313" s="27">
        <f t="shared" ca="1" si="615"/>
        <v>0.5</v>
      </c>
      <c r="EA313" s="27">
        <f t="shared" ca="1" si="615"/>
        <v>500</v>
      </c>
      <c r="EB313" s="27">
        <f t="shared" ca="1" si="615"/>
        <v>500</v>
      </c>
      <c r="EC313" s="27">
        <f t="shared" ca="1" si="615"/>
        <v>1</v>
      </c>
      <c r="ED313" s="27">
        <f t="shared" ca="1" si="615"/>
        <v>0</v>
      </c>
      <c r="EE313" s="27">
        <f t="shared" ca="1" si="615"/>
        <v>1</v>
      </c>
      <c r="EF313" s="27">
        <f t="shared" ca="1" si="615"/>
        <v>1</v>
      </c>
      <c r="EG313" s="27">
        <f t="shared" ca="1" si="615"/>
        <v>0</v>
      </c>
      <c r="EH313" s="27" t="str">
        <f t="shared" ca="1" si="615"/>
        <v>-</v>
      </c>
      <c r="EI313" s="27" t="str">
        <f t="shared" ca="1" si="615"/>
        <v>-</v>
      </c>
      <c r="EJ313" s="27" t="str">
        <f t="shared" ca="1" si="615"/>
        <v>-</v>
      </c>
      <c r="EK313" s="27" t="str">
        <f t="shared" ca="1" si="618"/>
        <v>-</v>
      </c>
      <c r="EL313" s="27">
        <f t="shared" ca="1" si="618"/>
        <v>1</v>
      </c>
      <c r="EM313" s="27">
        <f t="shared" ca="1" si="618"/>
        <v>1</v>
      </c>
      <c r="EN313" s="27">
        <f t="shared" ca="1" si="618"/>
        <v>1</v>
      </c>
      <c r="EO313" s="27">
        <f t="shared" ca="1" si="618"/>
        <v>0</v>
      </c>
      <c r="EP313" s="27" t="str">
        <f t="shared" ca="1" si="618"/>
        <v>-</v>
      </c>
      <c r="EQ313" s="27" t="str">
        <f t="shared" ca="1" si="618"/>
        <v>-</v>
      </c>
      <c r="ER313" s="27">
        <f t="shared" ca="1" si="618"/>
        <v>0</v>
      </c>
      <c r="ES313" s="27">
        <f t="shared" ca="1" si="618"/>
        <v>0</v>
      </c>
      <c r="ET313" s="34"/>
    </row>
    <row r="314" spans="1:150">
      <c r="A314" s="31"/>
      <c r="B314" s="31"/>
      <c r="D314" t="b">
        <v>0</v>
      </c>
      <c r="E314" s="19"/>
      <c r="F314" s="19"/>
      <c r="H314" s="15" t="str">
        <f ca="1">"Exp5 Scan std (defn) (F"&amp;3+IFERROR(1*$AP315,0)&amp;3+IFERROR(1*$AS315,0)&amp;"N"&amp;$AX315&amp;$AY315&amp;")"</f>
        <v>Exp5 Scan std (defn) (F33N14)</v>
      </c>
      <c r="I314" s="13" t="str">
        <f ca="1">IF(MATCH(H314,H$5:H314,0)=(COUNTA(H$5:H314)),"-","Dup")</f>
        <v>-</v>
      </c>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34">
        <v>0</v>
      </c>
    </row>
    <row r="315" spans="1:150" outlineLevel="1">
      <c r="A315" s="31">
        <f t="shared" ref="A315:A362" si="627">ROW(A315)-5</f>
        <v>310</v>
      </c>
      <c r="B315" s="44">
        <f>$A71</f>
        <v>66</v>
      </c>
      <c r="C315" s="26">
        <v>5</v>
      </c>
      <c r="D315" t="b">
        <f t="shared" ref="D315:F330" ca="1" si="628">OFFSET(D$5,$B315,0)</f>
        <v>0</v>
      </c>
      <c r="E315" t="b">
        <f t="shared" ca="1" si="628"/>
        <v>0</v>
      </c>
      <c r="F315" t="b">
        <f t="shared" ca="1" si="628"/>
        <v>0</v>
      </c>
      <c r="H315" s="26" t="str">
        <f ca="1">"00 Std "&amp;d.RegionName&amp;IF($CA315&lt;3,"M-M","Mat")&amp;IF($CF315=TRUE,"&amp;BBT","")&amp;IF($DX315&lt;&gt;0,"-mate EL","")&amp;IF($DM315," Aut","")&amp;IF($DN315," Win","")&amp;IF($DO315," Spr","")&amp;" Scan "&amp;$DP315&amp;" (F"&amp;3+IFERROR(1*$AP315,0)&amp;3+IFERROR(1*$AS315,0)&amp;"N"&amp;$AX315&amp;$AY315&amp;")"</f>
        <v>00 Std CWM M-M Aut Scan 3 (F33N14)</v>
      </c>
      <c r="I315" s="13" t="str">
        <f ca="1">IF(MATCH(H315,H$5:H315,0)=(COUNTA(H$5:H315)),"-","Dup")</f>
        <v>-</v>
      </c>
      <c r="J315" s="27" t="str">
        <f t="shared" ref="J315:K362" ca="1" si="629">OFFSET(J$5,$B315,0)</f>
        <v>-</v>
      </c>
      <c r="K315" s="27" t="str">
        <f t="shared" ca="1" si="629"/>
        <v>-</v>
      </c>
      <c r="L315" s="18" t="str">
        <f>L$6</f>
        <v>-</v>
      </c>
      <c r="M315" s="18" t="str">
        <f t="shared" ref="M315:P315" si="630">M$6</f>
        <v>-</v>
      </c>
      <c r="N315" s="18" t="str">
        <f t="shared" si="630"/>
        <v>-</v>
      </c>
      <c r="O315" s="18" t="str">
        <f t="shared" si="630"/>
        <v>-</v>
      </c>
      <c r="P315" s="18" t="str">
        <f t="shared" si="630"/>
        <v>-</v>
      </c>
      <c r="Q315" s="26">
        <v>1</v>
      </c>
      <c r="R315" s="26">
        <v>1</v>
      </c>
      <c r="S315" s="27" t="str">
        <f t="shared" ref="S315:T330" ca="1" si="631">OFFSET(S$5,$B315,0)</f>
        <v>-</v>
      </c>
      <c r="T315" s="27" t="str">
        <f t="shared" ca="1" si="631"/>
        <v>-</v>
      </c>
      <c r="U315" s="27" t="str">
        <f t="shared" ref="U315:AO327" ca="1" si="632">OFFSET(U$5,$B315,0)</f>
        <v>-</v>
      </c>
      <c r="V315" s="27">
        <f t="shared" ca="1" si="632"/>
        <v>1</v>
      </c>
      <c r="W315" s="27">
        <f t="shared" ca="1" si="632"/>
        <v>1</v>
      </c>
      <c r="X315" s="27" t="str">
        <f t="shared" ca="1" si="632"/>
        <v>-</v>
      </c>
      <c r="Y315" s="27" t="str">
        <f t="shared" ca="1" si="632"/>
        <v>-</v>
      </c>
      <c r="Z315" s="27" t="str">
        <f t="shared" ca="1" si="632"/>
        <v>-</v>
      </c>
      <c r="AA315" s="27" t="str">
        <f t="shared" ca="1" si="632"/>
        <v>-</v>
      </c>
      <c r="AB315" s="27" t="str">
        <f t="shared" ca="1" si="632"/>
        <v>-</v>
      </c>
      <c r="AC315" s="27">
        <f t="shared" ca="1" si="632"/>
        <v>1</v>
      </c>
      <c r="AD315" s="27" t="str">
        <f t="shared" ca="1" si="632"/>
        <v>-</v>
      </c>
      <c r="AE315" s="27" t="str">
        <f t="shared" ca="1" si="632"/>
        <v>-</v>
      </c>
      <c r="AF315" s="27" t="str">
        <f t="shared" ca="1" si="632"/>
        <v>-</v>
      </c>
      <c r="AG315" s="27" t="str">
        <f t="shared" ca="1" si="632"/>
        <v>-</v>
      </c>
      <c r="AH315" s="27" t="str">
        <f t="shared" ca="1" si="632"/>
        <v>-</v>
      </c>
      <c r="AI315" s="27" t="str">
        <f t="shared" ca="1" si="632"/>
        <v>-</v>
      </c>
      <c r="AJ315" s="27" t="str">
        <f t="shared" ca="1" si="632"/>
        <v>-</v>
      </c>
      <c r="AK315" s="27" t="str">
        <f t="shared" ca="1" si="632"/>
        <v>-</v>
      </c>
      <c r="AL315" s="27" t="str">
        <f t="shared" ca="1" si="632"/>
        <v>-</v>
      </c>
      <c r="AM315" s="27" t="str">
        <f t="shared" ca="1" si="632"/>
        <v>-</v>
      </c>
      <c r="AN315" s="27" t="str">
        <f t="shared" ca="1" si="632"/>
        <v>-</v>
      </c>
      <c r="AO315" s="27" t="str">
        <f t="shared" ca="1" si="632"/>
        <v>-</v>
      </c>
      <c r="AP315" s="27" t="str">
        <f t="shared" ref="AP315:AS326" ca="1" si="633">OFFSET(AP$5,$B315,0)</f>
        <v>-</v>
      </c>
      <c r="AQ315" s="27" t="str">
        <f t="shared" ca="1" si="633"/>
        <v>-</v>
      </c>
      <c r="AR315" s="27" t="str">
        <f t="shared" ca="1" si="633"/>
        <v>-</v>
      </c>
      <c r="AS315" s="27" t="str">
        <f t="shared" ca="1" si="633"/>
        <v>-</v>
      </c>
      <c r="AT315" s="27" t="str">
        <f ca="1">OFFSET(AT$5,$B315,0)</f>
        <v>-</v>
      </c>
      <c r="AU315" s="27" t="str">
        <f ca="1">OFFSET(AU$5,$B315,0)</f>
        <v>-</v>
      </c>
      <c r="AV315" s="27" t="str">
        <f ca="1">OFFSET(AV$5,$B315,0)</f>
        <v>-</v>
      </c>
      <c r="AW315" s="27" t="str">
        <f ca="1">OFFSET(AW$5,$B315,0)</f>
        <v>-</v>
      </c>
      <c r="AX315" s="26">
        <v>1</v>
      </c>
      <c r="AY315" s="26">
        <v>4</v>
      </c>
      <c r="AZ315" s="49">
        <f>AZ$13</f>
        <v>0</v>
      </c>
      <c r="BA315" s="49" t="str">
        <f t="shared" ref="BA315:BG315" si="634">BA$13</f>
        <v>-</v>
      </c>
      <c r="BB315" s="49" t="str">
        <f t="shared" si="634"/>
        <v>-</v>
      </c>
      <c r="BC315" s="49" t="str">
        <f t="shared" si="634"/>
        <v>-</v>
      </c>
      <c r="BD315" s="49" t="str">
        <f t="shared" si="634"/>
        <v>-</v>
      </c>
      <c r="BE315" s="49" t="str">
        <f t="shared" si="634"/>
        <v>-</v>
      </c>
      <c r="BF315" s="49" t="str">
        <f t="shared" si="634"/>
        <v>-</v>
      </c>
      <c r="BG315" s="49" t="str">
        <f t="shared" si="634"/>
        <v>-</v>
      </c>
      <c r="BH315" s="27">
        <f t="shared" ref="BH315:BK330" ca="1" si="635">OFFSET(BH$5,$B315,0)</f>
        <v>0.3</v>
      </c>
      <c r="BI315" s="27">
        <f t="shared" ca="1" si="635"/>
        <v>0.7</v>
      </c>
      <c r="BJ315" s="27">
        <f t="shared" ca="1" si="635"/>
        <v>-0.2</v>
      </c>
      <c r="BK315" s="27">
        <f t="shared" ca="1" si="635"/>
        <v>1.4</v>
      </c>
      <c r="BL315" s="27" t="str">
        <f t="shared" ref="BL315:BM327" ca="1" si="636">OFFSET(BL$5,$B315,0)</f>
        <v>-</v>
      </c>
      <c r="BM315" s="27" t="str">
        <f t="shared" ca="1" si="636"/>
        <v>-</v>
      </c>
      <c r="BN315" s="27">
        <f t="shared" ref="BN315:BS334" ca="1" si="637">OFFSET(BN$5,$B315,0)</f>
        <v>0</v>
      </c>
      <c r="BO315" s="27">
        <f t="shared" ca="1" si="637"/>
        <v>0</v>
      </c>
      <c r="BP315" s="27">
        <f t="shared" ca="1" si="637"/>
        <v>0</v>
      </c>
      <c r="BQ315" s="27">
        <f t="shared" ca="1" si="637"/>
        <v>0</v>
      </c>
      <c r="BR315" s="27" t="str">
        <f t="shared" ca="1" si="637"/>
        <v>-</v>
      </c>
      <c r="BS315" s="27" t="str">
        <f t="shared" ca="1" si="637"/>
        <v>-</v>
      </c>
      <c r="BT315" s="27" t="str">
        <f t="shared" ref="BT315:BZ327" ca="1" si="638">OFFSET(BT$5,$B315,0)</f>
        <v>-</v>
      </c>
      <c r="BU315" s="27" t="str">
        <f t="shared" ca="1" si="638"/>
        <v>-</v>
      </c>
      <c r="BV315" s="27" t="str">
        <f t="shared" ca="1" si="638"/>
        <v>-</v>
      </c>
      <c r="BW315" s="27" t="str">
        <f t="shared" ca="1" si="638"/>
        <v>-</v>
      </c>
      <c r="BX315" s="27" t="str">
        <f t="shared" ca="1" si="638"/>
        <v>-</v>
      </c>
      <c r="BY315" s="27" t="str">
        <f t="shared" ca="1" si="638"/>
        <v>-</v>
      </c>
      <c r="BZ315" s="27" t="str">
        <f t="shared" ca="1" si="638"/>
        <v>-</v>
      </c>
      <c r="CA315" s="27">
        <f t="shared" ref="CA315:CJ321" ca="1" si="639">OFFSET(CA$5,$B315,0)</f>
        <v>2</v>
      </c>
      <c r="CB315" s="27" t="str">
        <f t="shared" ca="1" si="639"/>
        <v>-</v>
      </c>
      <c r="CC315" s="27" t="str">
        <f t="shared" ca="1" si="639"/>
        <v>-</v>
      </c>
      <c r="CD315" s="27" t="str">
        <f t="shared" ca="1" si="639"/>
        <v>-</v>
      </c>
      <c r="CE315" s="27" t="str">
        <f t="shared" ca="1" si="639"/>
        <v>-</v>
      </c>
      <c r="CF315" s="27" t="str">
        <f t="shared" ca="1" si="639"/>
        <v>-</v>
      </c>
      <c r="CG315" s="27" t="str">
        <f t="shared" ca="1" si="639"/>
        <v>-</v>
      </c>
      <c r="CH315" s="27">
        <f t="shared" ca="1" si="639"/>
        <v>0</v>
      </c>
      <c r="CI315" s="27" t="str">
        <f t="shared" ca="1" si="639"/>
        <v>-</v>
      </c>
      <c r="CJ315" s="27">
        <f t="shared" ca="1" si="639"/>
        <v>1</v>
      </c>
      <c r="CK315" s="27">
        <f t="shared" ref="CK315:CT321" ca="1" si="640">OFFSET(CK$5,$B315,0)</f>
        <v>0</v>
      </c>
      <c r="CL315" s="27">
        <f t="shared" ca="1" si="640"/>
        <v>1</v>
      </c>
      <c r="CM315" s="27">
        <f t="shared" ca="1" si="640"/>
        <v>1</v>
      </c>
      <c r="CN315" s="27">
        <f t="shared" ca="1" si="640"/>
        <v>1</v>
      </c>
      <c r="CO315" s="27">
        <f t="shared" ca="1" si="640"/>
        <v>0</v>
      </c>
      <c r="CP315" s="27">
        <f t="shared" ca="1" si="640"/>
        <v>0</v>
      </c>
      <c r="CQ315" s="27">
        <f t="shared" ca="1" si="640"/>
        <v>0</v>
      </c>
      <c r="CR315" s="27">
        <f t="shared" ca="1" si="640"/>
        <v>-0.04</v>
      </c>
      <c r="CS315" s="27">
        <f t="shared" ca="1" si="640"/>
        <v>0.96</v>
      </c>
      <c r="CT315" s="27">
        <f t="shared" ca="1" si="640"/>
        <v>1.8</v>
      </c>
      <c r="CU315" s="27">
        <f t="shared" ref="CU315:CZ321" ca="1" si="641">OFFSET(CU$5,$B315,0)</f>
        <v>0.64</v>
      </c>
      <c r="CV315" s="27">
        <f t="shared" ca="1" si="641"/>
        <v>0.21</v>
      </c>
      <c r="CW315" s="27">
        <f t="shared" ca="1" si="641"/>
        <v>0.19</v>
      </c>
      <c r="CX315" s="27">
        <f t="shared" ca="1" si="641"/>
        <v>0</v>
      </c>
      <c r="CY315" s="27">
        <f t="shared" ca="1" si="641"/>
        <v>1</v>
      </c>
      <c r="CZ315" s="27">
        <f t="shared" ca="1" si="641"/>
        <v>0</v>
      </c>
      <c r="DA315" s="27">
        <f t="shared" ref="DA315:DD330" ca="1" si="642">OFFSET(DA$5,$B315,0)</f>
        <v>0</v>
      </c>
      <c r="DB315" s="27">
        <f t="shared" ca="1" si="642"/>
        <v>0</v>
      </c>
      <c r="DC315" s="27">
        <f t="shared" ca="1" si="642"/>
        <v>0</v>
      </c>
      <c r="DD315" s="27">
        <f t="shared" ca="1" si="642"/>
        <v>0</v>
      </c>
      <c r="DE315" s="27">
        <f t="shared" ref="DE315:DF330" ca="1" si="643">OFFSET(DE$5,$B315,0)</f>
        <v>0</v>
      </c>
      <c r="DF315" s="27">
        <f t="shared" ca="1" si="643"/>
        <v>0</v>
      </c>
      <c r="DG315" s="27" t="str">
        <f t="shared" ref="DG315:DL321" ca="1" si="644">OFFSET(DG$5,$B315,0)</f>
        <v>-</v>
      </c>
      <c r="DH315" s="27" t="str">
        <f t="shared" ca="1" si="644"/>
        <v>-</v>
      </c>
      <c r="DI315" s="27" t="str">
        <f t="shared" ca="1" si="644"/>
        <v>-</v>
      </c>
      <c r="DJ315" s="27" t="str">
        <f t="shared" ca="1" si="644"/>
        <v>-</v>
      </c>
      <c r="DK315" s="27" t="str">
        <f t="shared" ca="1" si="644"/>
        <v>-</v>
      </c>
      <c r="DL315" s="27" t="str">
        <f t="shared" ca="1" si="644"/>
        <v>-</v>
      </c>
      <c r="DM315" s="27" t="b">
        <f t="shared" ref="DM315:DP321" ca="1" si="645">OFFSET(DM$5,$B315,0)</f>
        <v>1</v>
      </c>
      <c r="DN315" s="27" t="b">
        <f t="shared" ca="1" si="645"/>
        <v>0</v>
      </c>
      <c r="DO315" s="27" t="b">
        <f t="shared" ca="1" si="645"/>
        <v>0</v>
      </c>
      <c r="DP315" s="27">
        <f t="shared" ca="1" si="645"/>
        <v>3</v>
      </c>
      <c r="DQ315" s="27" t="str">
        <f t="shared" ref="DQ315:DR358" ca="1" si="646">OFFSET(DQ$5,$B315,0)</f>
        <v>-</v>
      </c>
      <c r="DR315" s="27" t="str">
        <f t="shared" ca="1" si="646"/>
        <v>-</v>
      </c>
      <c r="DS315" s="27" t="str">
        <f t="shared" ref="DS315:EB315" ca="1" si="647">OFFSET(DS$5,$B315,0)</f>
        <v>-</v>
      </c>
      <c r="DT315" s="27" t="str">
        <f t="shared" ca="1" si="647"/>
        <v>-</v>
      </c>
      <c r="DU315" s="27" t="str">
        <f t="shared" ca="1" si="647"/>
        <v>-</v>
      </c>
      <c r="DV315" s="27" t="b">
        <f t="shared" ca="1" si="647"/>
        <v>1</v>
      </c>
      <c r="DW315" s="27" t="str">
        <f t="shared" ca="1" si="647"/>
        <v>-</v>
      </c>
      <c r="DX315" s="27">
        <f t="shared" ca="1" si="647"/>
        <v>0</v>
      </c>
      <c r="DY315" s="27" t="str">
        <f t="shared" ca="1" si="647"/>
        <v>-</v>
      </c>
      <c r="DZ315" s="27" t="str">
        <f t="shared" ca="1" si="647"/>
        <v>-</v>
      </c>
      <c r="EA315" s="27">
        <f t="shared" ca="1" si="647"/>
        <v>500</v>
      </c>
      <c r="EB315" s="27">
        <f t="shared" ca="1" si="647"/>
        <v>500</v>
      </c>
      <c r="EC315" s="27">
        <f t="shared" ref="EC315:EE362" ca="1" si="648">OFFSET(EC$5,$B315,0)</f>
        <v>1</v>
      </c>
      <c r="ED315" s="27">
        <f t="shared" ref="ED315:ED330" ca="1" si="649">OFFSET(ED$5,$B315,0)</f>
        <v>0</v>
      </c>
      <c r="EE315" s="27">
        <f t="shared" ca="1" si="648"/>
        <v>1</v>
      </c>
      <c r="EF315" s="27">
        <f t="shared" ref="EF315:EF362" ca="1" si="650">OFFSET(EF$5,$B315,0)</f>
        <v>1</v>
      </c>
      <c r="EG315" s="27">
        <f ca="1">OFFSET(EG$5,$B315,0)</f>
        <v>0</v>
      </c>
      <c r="EH315" s="27" t="str">
        <f ca="1">OFFSET(EH$5,$B315,0)</f>
        <v>-</v>
      </c>
      <c r="EI315" s="27" t="str">
        <f ca="1">OFFSET(EI$5,$B315,0)</f>
        <v>-</v>
      </c>
      <c r="EJ315" s="27" t="str">
        <f ca="1">OFFSET(EJ$5,$B315,0)</f>
        <v>-</v>
      </c>
      <c r="EK315" s="27" t="str">
        <f t="shared" ref="EK315:EL362" ca="1" si="651">OFFSET(EK$5,$B315,0)</f>
        <v>-</v>
      </c>
      <c r="EL315" s="27">
        <f ca="1">OFFSET(EL$5,$B315,0)</f>
        <v>1</v>
      </c>
      <c r="EM315" s="27">
        <f ca="1">OFFSET(EM$5,$B315,0)</f>
        <v>1</v>
      </c>
      <c r="EN315" s="27">
        <f ca="1">OFFSET(EN$5,$B315,0)</f>
        <v>1</v>
      </c>
      <c r="EO315" s="27">
        <f t="shared" ref="EO315:EO362" ca="1" si="652">OFFSET(EO$5,$B315,0)</f>
        <v>0</v>
      </c>
      <c r="EP315" s="27" t="str">
        <f t="shared" ref="EP315:EP330" ca="1" si="653">OFFSET(EP$5,$B315,0)</f>
        <v>-</v>
      </c>
      <c r="EQ315" s="27" t="str">
        <f t="shared" ref="EQ315:ES330" ca="1" si="654">OFFSET(EQ$5,$B315,0)</f>
        <v>-</v>
      </c>
      <c r="ER315" s="27">
        <f ca="1">OFFSET(ER$5,$B315,0)</f>
        <v>0</v>
      </c>
      <c r="ES315" s="27">
        <f ca="1">OFFSET(ES$5,$B315,0)</f>
        <v>0</v>
      </c>
      <c r="ET315" s="34">
        <v>0</v>
      </c>
    </row>
    <row r="316" spans="1:150" outlineLevel="3">
      <c r="A316" s="31">
        <f t="shared" si="627"/>
        <v>311</v>
      </c>
      <c r="B316" s="37">
        <f t="shared" ref="B316:B362" ca="1" si="655">OFFSET(B316,-1,0)+1</f>
        <v>67</v>
      </c>
      <c r="C316">
        <f t="shared" ref="C316:C362" ca="1" si="656">OFFSET(C316,-1,0)</f>
        <v>5</v>
      </c>
      <c r="D316" t="b">
        <f t="shared" ca="1" si="628"/>
        <v>1</v>
      </c>
      <c r="E316" t="b">
        <f t="shared" ca="1" si="628"/>
        <v>0</v>
      </c>
      <c r="F316" t="b">
        <f t="shared" ca="1" si="628"/>
        <v>1</v>
      </c>
      <c r="H316" s="47" t="str">
        <f ca="1">TEXT(LEFT(H315,2)+1,"00")&amp;MID(H315,3,FIND(" ",H315,4)-2)&amp;d.RegionName&amp;IF($CA316&lt;3,"M-M","Mat")&amp;IF($CF316=TRUE,"&amp;BBT","")&amp;IF($DX316&lt;&gt;0,"-mate EL","")&amp;IF($DM316," Aut","")&amp;IF($DN316," Win","")&amp;IF($DO316," Spr","")&amp;" Scan "&amp;$DP316&amp;" (F"&amp;3+IFERROR(1*$AP316,0)&amp;3+IFERROR(1*$AS316,0)&amp;"N"&amp;$AX316&amp;$AY316&amp;")"</f>
        <v>01 Std CWM M-M Aut Scan 2 (F33N14)</v>
      </c>
      <c r="I316" s="13" t="str">
        <f ca="1">IF(MATCH(H316,H$5:H316,0)=(COUNTA(H$5:H316)),"-","Dup")</f>
        <v>-</v>
      </c>
      <c r="J316" s="27" t="str">
        <f t="shared" ca="1" si="629"/>
        <v>-</v>
      </c>
      <c r="K316" s="27" t="str">
        <f t="shared" ca="1" si="629"/>
        <v>-</v>
      </c>
      <c r="L316" s="50" t="str">
        <f t="shared" ref="L316:R362" ca="1" si="657">OFFSET(L316,-1,0)</f>
        <v>-</v>
      </c>
      <c r="M316" s="50" t="str">
        <f t="shared" ca="1" si="657"/>
        <v>-</v>
      </c>
      <c r="N316" s="50" t="str">
        <f t="shared" ca="1" si="657"/>
        <v>-</v>
      </c>
      <c r="O316" s="50" t="str">
        <f t="shared" ca="1" si="657"/>
        <v>-</v>
      </c>
      <c r="P316" s="50" t="str">
        <f t="shared" ca="1" si="657"/>
        <v>-</v>
      </c>
      <c r="Q316" s="50">
        <f t="shared" ca="1" si="657"/>
        <v>1</v>
      </c>
      <c r="R316" s="50">
        <f t="shared" ca="1" si="657"/>
        <v>1</v>
      </c>
      <c r="S316" s="27" t="str">
        <f t="shared" ca="1" si="631"/>
        <v>-</v>
      </c>
      <c r="T316" s="27" t="str">
        <f t="shared" ca="1" si="631"/>
        <v>-</v>
      </c>
      <c r="U316" s="27" t="str">
        <f t="shared" ca="1" si="632"/>
        <v>-</v>
      </c>
      <c r="V316" s="27">
        <f t="shared" ca="1" si="632"/>
        <v>1</v>
      </c>
      <c r="W316" s="27">
        <f t="shared" ca="1" si="632"/>
        <v>1</v>
      </c>
      <c r="X316" s="27" t="str">
        <f t="shared" ca="1" si="632"/>
        <v>-</v>
      </c>
      <c r="Y316" s="27" t="str">
        <f t="shared" ca="1" si="632"/>
        <v>-</v>
      </c>
      <c r="Z316" s="27" t="str">
        <f t="shared" ca="1" si="632"/>
        <v>-</v>
      </c>
      <c r="AA316" s="27" t="str">
        <f t="shared" ca="1" si="632"/>
        <v>-</v>
      </c>
      <c r="AB316" s="27" t="str">
        <f t="shared" ca="1" si="632"/>
        <v>-</v>
      </c>
      <c r="AC316" s="27">
        <f t="shared" ca="1" si="632"/>
        <v>1</v>
      </c>
      <c r="AD316" s="27" t="str">
        <f t="shared" ca="1" si="632"/>
        <v>-</v>
      </c>
      <c r="AE316" s="27" t="str">
        <f t="shared" ca="1" si="632"/>
        <v>-</v>
      </c>
      <c r="AF316" s="27" t="str">
        <f t="shared" ca="1" si="632"/>
        <v>-</v>
      </c>
      <c r="AG316" s="27" t="str">
        <f t="shared" ca="1" si="632"/>
        <v>-</v>
      </c>
      <c r="AH316" s="27" t="str">
        <f t="shared" ca="1" si="632"/>
        <v>-</v>
      </c>
      <c r="AI316" s="27" t="str">
        <f t="shared" ca="1" si="632"/>
        <v>-</v>
      </c>
      <c r="AJ316" s="27" t="str">
        <f t="shared" ca="1" si="632"/>
        <v>-</v>
      </c>
      <c r="AK316" s="27" t="str">
        <f t="shared" ca="1" si="632"/>
        <v>-</v>
      </c>
      <c r="AL316" s="27" t="str">
        <f t="shared" ca="1" si="632"/>
        <v>-</v>
      </c>
      <c r="AM316" s="27" t="str">
        <f t="shared" ca="1" si="632"/>
        <v>-</v>
      </c>
      <c r="AN316" s="27" t="str">
        <f t="shared" ca="1" si="632"/>
        <v>-</v>
      </c>
      <c r="AO316" s="27" t="str">
        <f t="shared" ca="1" si="632"/>
        <v>-</v>
      </c>
      <c r="AP316" s="27" t="str">
        <f t="shared" ca="1" si="633"/>
        <v>-</v>
      </c>
      <c r="AQ316" s="27" t="str">
        <f t="shared" ca="1" si="633"/>
        <v>-</v>
      </c>
      <c r="AR316" s="27" t="str">
        <f t="shared" ca="1" si="633"/>
        <v>-</v>
      </c>
      <c r="AS316" s="27" t="str">
        <f t="shared" ca="1" si="633"/>
        <v>-</v>
      </c>
      <c r="AT316" s="27" t="str">
        <f t="shared" ref="AT316:AW351" ca="1" si="658">OFFSET(AT$5,$B316,0)</f>
        <v>-</v>
      </c>
      <c r="AU316" s="27" t="str">
        <f t="shared" ref="AU316:AW330" ca="1" si="659">OFFSET(AU$5,$B316,0)</f>
        <v>-</v>
      </c>
      <c r="AV316" s="27" t="str">
        <f t="shared" ca="1" si="659"/>
        <v>-</v>
      </c>
      <c r="AW316" s="27" t="str">
        <f t="shared" ca="1" si="659"/>
        <v>-</v>
      </c>
      <c r="AX316" s="50">
        <f t="shared" ref="AX316:BG325" ca="1" si="660">OFFSET(AX316,-1,0)</f>
        <v>1</v>
      </c>
      <c r="AY316" s="50">
        <f t="shared" ca="1" si="660"/>
        <v>4</v>
      </c>
      <c r="AZ316" s="50">
        <f t="shared" ca="1" si="660"/>
        <v>0</v>
      </c>
      <c r="BA316" s="50" t="str">
        <f t="shared" ca="1" si="660"/>
        <v>-</v>
      </c>
      <c r="BB316" s="50" t="str">
        <f t="shared" ca="1" si="660"/>
        <v>-</v>
      </c>
      <c r="BC316" s="50" t="str">
        <f t="shared" ca="1" si="660"/>
        <v>-</v>
      </c>
      <c r="BD316" s="50" t="str">
        <f t="shared" ca="1" si="660"/>
        <v>-</v>
      </c>
      <c r="BE316" s="50" t="str">
        <f t="shared" ca="1" si="660"/>
        <v>-</v>
      </c>
      <c r="BF316" s="50" t="str">
        <f t="shared" ca="1" si="660"/>
        <v>-</v>
      </c>
      <c r="BG316" s="50" t="str">
        <f t="shared" ca="1" si="660"/>
        <v>-</v>
      </c>
      <c r="BH316" s="27">
        <f t="shared" ca="1" si="635"/>
        <v>0.3</v>
      </c>
      <c r="BI316" s="27">
        <f t="shared" ca="1" si="635"/>
        <v>0.7</v>
      </c>
      <c r="BJ316" s="27">
        <f t="shared" ca="1" si="635"/>
        <v>-0.2</v>
      </c>
      <c r="BK316" s="27">
        <f t="shared" ca="1" si="635"/>
        <v>1.4</v>
      </c>
      <c r="BL316" s="27" t="str">
        <f t="shared" ca="1" si="636"/>
        <v>-</v>
      </c>
      <c r="BM316" s="27" t="str">
        <f t="shared" ca="1" si="636"/>
        <v>-</v>
      </c>
      <c r="BN316" s="27">
        <f t="shared" ca="1" si="637"/>
        <v>0</v>
      </c>
      <c r="BO316" s="27">
        <f t="shared" ca="1" si="637"/>
        <v>0</v>
      </c>
      <c r="BP316" s="27">
        <f t="shared" ca="1" si="637"/>
        <v>0</v>
      </c>
      <c r="BQ316" s="27">
        <f t="shared" ca="1" si="637"/>
        <v>0</v>
      </c>
      <c r="BR316" s="27" t="str">
        <f t="shared" ca="1" si="637"/>
        <v>-</v>
      </c>
      <c r="BS316" s="27" t="str">
        <f t="shared" ca="1" si="637"/>
        <v>-</v>
      </c>
      <c r="BT316" s="27" t="str">
        <f t="shared" ca="1" si="638"/>
        <v>-</v>
      </c>
      <c r="BU316" s="27" t="str">
        <f t="shared" ca="1" si="638"/>
        <v>-</v>
      </c>
      <c r="BV316" s="27" t="str">
        <f t="shared" ca="1" si="638"/>
        <v>-</v>
      </c>
      <c r="BW316" s="27" t="str">
        <f t="shared" ca="1" si="638"/>
        <v>-</v>
      </c>
      <c r="BX316" s="27" t="str">
        <f t="shared" ca="1" si="638"/>
        <v>-</v>
      </c>
      <c r="BY316" s="27" t="str">
        <f t="shared" ca="1" si="638"/>
        <v>-</v>
      </c>
      <c r="BZ316" s="27" t="str">
        <f t="shared" ca="1" si="638"/>
        <v>-</v>
      </c>
      <c r="CA316" s="27">
        <f t="shared" ca="1" si="639"/>
        <v>2</v>
      </c>
      <c r="CB316" s="27" t="str">
        <f t="shared" ca="1" si="639"/>
        <v>-</v>
      </c>
      <c r="CC316" s="27" t="str">
        <f t="shared" ca="1" si="639"/>
        <v>-</v>
      </c>
      <c r="CD316" s="27" t="str">
        <f t="shared" ca="1" si="639"/>
        <v>-</v>
      </c>
      <c r="CE316" s="27" t="str">
        <f t="shared" ca="1" si="639"/>
        <v>-</v>
      </c>
      <c r="CF316" s="27" t="str">
        <f t="shared" ca="1" si="639"/>
        <v>-</v>
      </c>
      <c r="CG316" s="27" t="str">
        <f t="shared" ca="1" si="639"/>
        <v>-</v>
      </c>
      <c r="CH316" s="27">
        <f t="shared" ca="1" si="639"/>
        <v>0</v>
      </c>
      <c r="CI316" s="27" t="str">
        <f t="shared" ca="1" si="639"/>
        <v>-</v>
      </c>
      <c r="CJ316" s="27">
        <f t="shared" ca="1" si="639"/>
        <v>1</v>
      </c>
      <c r="CK316" s="27">
        <f t="shared" ca="1" si="640"/>
        <v>0</v>
      </c>
      <c r="CL316" s="27">
        <f t="shared" ca="1" si="640"/>
        <v>1</v>
      </c>
      <c r="CM316" s="27">
        <f t="shared" ca="1" si="640"/>
        <v>1</v>
      </c>
      <c r="CN316" s="27">
        <f t="shared" ca="1" si="640"/>
        <v>1</v>
      </c>
      <c r="CO316" s="27">
        <f t="shared" ca="1" si="640"/>
        <v>0</v>
      </c>
      <c r="CP316" s="27">
        <f t="shared" ca="1" si="640"/>
        <v>0</v>
      </c>
      <c r="CQ316" s="27">
        <f t="shared" ca="1" si="640"/>
        <v>0</v>
      </c>
      <c r="CR316" s="27">
        <f t="shared" ca="1" si="640"/>
        <v>-0.04</v>
      </c>
      <c r="CS316" s="27">
        <f t="shared" ca="1" si="640"/>
        <v>0.96</v>
      </c>
      <c r="CT316" s="27">
        <f t="shared" ca="1" si="640"/>
        <v>1.8</v>
      </c>
      <c r="CU316" s="27">
        <f t="shared" ca="1" si="641"/>
        <v>0.64</v>
      </c>
      <c r="CV316" s="27">
        <f t="shared" ca="1" si="641"/>
        <v>0.21</v>
      </c>
      <c r="CW316" s="27">
        <f t="shared" ca="1" si="641"/>
        <v>0.19</v>
      </c>
      <c r="CX316" s="27">
        <f t="shared" ca="1" si="641"/>
        <v>0</v>
      </c>
      <c r="CY316" s="27">
        <f t="shared" ca="1" si="641"/>
        <v>1</v>
      </c>
      <c r="CZ316" s="27">
        <f t="shared" ca="1" si="641"/>
        <v>0</v>
      </c>
      <c r="DA316" s="27">
        <f t="shared" ca="1" si="642"/>
        <v>0</v>
      </c>
      <c r="DB316" s="27">
        <f t="shared" ca="1" si="642"/>
        <v>0</v>
      </c>
      <c r="DC316" s="27">
        <f t="shared" ca="1" si="642"/>
        <v>0</v>
      </c>
      <c r="DD316" s="27">
        <f t="shared" ca="1" si="642"/>
        <v>0</v>
      </c>
      <c r="DE316" s="27">
        <f t="shared" ca="1" si="643"/>
        <v>0</v>
      </c>
      <c r="DF316" s="27">
        <f t="shared" ca="1" si="643"/>
        <v>0</v>
      </c>
      <c r="DG316" s="27" t="str">
        <f t="shared" ca="1" si="644"/>
        <v>-</v>
      </c>
      <c r="DH316" s="27" t="str">
        <f t="shared" ca="1" si="644"/>
        <v>-</v>
      </c>
      <c r="DI316" s="27" t="str">
        <f t="shared" ca="1" si="644"/>
        <v>-</v>
      </c>
      <c r="DJ316" s="27" t="str">
        <f t="shared" ca="1" si="644"/>
        <v>-</v>
      </c>
      <c r="DK316" s="27" t="str">
        <f t="shared" ca="1" si="644"/>
        <v>-</v>
      </c>
      <c r="DL316" s="27" t="str">
        <f t="shared" ca="1" si="644"/>
        <v>-</v>
      </c>
      <c r="DM316" s="27" t="b">
        <f t="shared" ca="1" si="645"/>
        <v>1</v>
      </c>
      <c r="DN316" s="27" t="b">
        <f t="shared" ca="1" si="645"/>
        <v>0</v>
      </c>
      <c r="DO316" s="27" t="b">
        <f t="shared" ca="1" si="645"/>
        <v>0</v>
      </c>
      <c r="DP316" s="27">
        <f t="shared" ca="1" si="645"/>
        <v>2</v>
      </c>
      <c r="DQ316" s="27" t="str">
        <f t="shared" ca="1" si="646"/>
        <v>-</v>
      </c>
      <c r="DR316" s="27" t="str">
        <f t="shared" ca="1" si="646"/>
        <v>-</v>
      </c>
      <c r="DS316" s="27" t="str">
        <f t="shared" ref="DS316:DV335" ca="1" si="661">OFFSET(DS$5,$B316,0)</f>
        <v>-</v>
      </c>
      <c r="DT316" s="27" t="str">
        <f t="shared" ca="1" si="661"/>
        <v>-</v>
      </c>
      <c r="DU316" s="27" t="str">
        <f t="shared" ca="1" si="661"/>
        <v>-</v>
      </c>
      <c r="DV316" s="27" t="b">
        <f t="shared" ref="DV316:EA330" ca="1" si="662">OFFSET(DV$5,$B316,0)</f>
        <v>1</v>
      </c>
      <c r="DW316" s="27" t="str">
        <f t="shared" ca="1" si="662"/>
        <v>-</v>
      </c>
      <c r="DX316" s="27">
        <f t="shared" ca="1" si="662"/>
        <v>0</v>
      </c>
      <c r="DY316" s="27" t="str">
        <f t="shared" ca="1" si="662"/>
        <v>-</v>
      </c>
      <c r="DZ316" s="27" t="str">
        <f t="shared" ca="1" si="662"/>
        <v>-</v>
      </c>
      <c r="EA316" s="27">
        <f t="shared" ca="1" si="662"/>
        <v>500</v>
      </c>
      <c r="EB316" s="27">
        <f t="shared" ref="EB316:EB358" ca="1" si="663">OFFSET(EB$5,$B316,0)</f>
        <v>500</v>
      </c>
      <c r="EC316" s="27">
        <f t="shared" ca="1" si="648"/>
        <v>1</v>
      </c>
      <c r="ED316" s="27">
        <f t="shared" ca="1" si="649"/>
        <v>0</v>
      </c>
      <c r="EE316" s="27">
        <f t="shared" ca="1" si="648"/>
        <v>1</v>
      </c>
      <c r="EF316" s="27">
        <f t="shared" ca="1" si="650"/>
        <v>1</v>
      </c>
      <c r="EG316" s="27">
        <f t="shared" ref="EG316:EG330" ca="1" si="664">OFFSET(EG$5,$B316,0)</f>
        <v>0</v>
      </c>
      <c r="EH316" s="27" t="str">
        <f t="shared" ref="EH316:EJ335" ca="1" si="665">OFFSET(EH$5,$B316,0)</f>
        <v>-</v>
      </c>
      <c r="EI316" s="27" t="str">
        <f t="shared" ca="1" si="665"/>
        <v>-</v>
      </c>
      <c r="EJ316" s="27" t="str">
        <f t="shared" ca="1" si="665"/>
        <v>-</v>
      </c>
      <c r="EK316" s="27" t="str">
        <f t="shared" ca="1" si="651"/>
        <v>-</v>
      </c>
      <c r="EL316" s="27">
        <f t="shared" ca="1" si="651"/>
        <v>1</v>
      </c>
      <c r="EM316" s="27">
        <f t="shared" ref="EM316:EN330" ca="1" si="666">OFFSET(EM$5,$B316,0)</f>
        <v>1</v>
      </c>
      <c r="EN316" s="27">
        <f t="shared" ca="1" si="666"/>
        <v>1</v>
      </c>
      <c r="EO316" s="27">
        <f t="shared" ca="1" si="652"/>
        <v>0</v>
      </c>
      <c r="EP316" s="27" t="str">
        <f t="shared" ca="1" si="653"/>
        <v>-</v>
      </c>
      <c r="EQ316" s="27" t="str">
        <f t="shared" ca="1" si="654"/>
        <v>-</v>
      </c>
      <c r="ER316" s="27">
        <f t="shared" ca="1" si="654"/>
        <v>0</v>
      </c>
      <c r="ES316" s="27">
        <f t="shared" ca="1" si="654"/>
        <v>0</v>
      </c>
      <c r="ET316" s="34">
        <v>0</v>
      </c>
    </row>
    <row r="317" spans="1:150" outlineLevel="3">
      <c r="A317" s="31">
        <f t="shared" si="627"/>
        <v>312</v>
      </c>
      <c r="B317" s="37">
        <f t="shared" ca="1" si="655"/>
        <v>68</v>
      </c>
      <c r="C317">
        <f t="shared" ca="1" si="656"/>
        <v>5</v>
      </c>
      <c r="D317" t="b">
        <f t="shared" ca="1" si="628"/>
        <v>1</v>
      </c>
      <c r="E317" t="b">
        <f t="shared" ca="1" si="628"/>
        <v>0</v>
      </c>
      <c r="F317" t="b">
        <f t="shared" ca="1" si="628"/>
        <v>1</v>
      </c>
      <c r="H317" s="47" t="str">
        <f ca="1">TEXT(LEFT(H316,2)+1,"00")&amp;MID(H316,3,FIND(" ",H316,4)-2)&amp;d.RegionName&amp;IF($CA317&lt;3,"M-M","Mat")&amp;IF($CF317=TRUE,"&amp;BBT","")&amp;IF($DX317&lt;&gt;0,"-mate EL","")&amp;IF($DM317," Aut","")&amp;IF($DN317," Win","")&amp;IF($DO317," Spr","")&amp;" Scan "&amp;$DP317&amp;" (F"&amp;3+IFERROR(1*$AP317,0)&amp;3+IFERROR(1*$AS317,0)&amp;"N"&amp;$AX317&amp;$AY317&amp;")"</f>
        <v>02 Std CWM M-M Aut Scan 1 (F33N14)</v>
      </c>
      <c r="I317" s="13" t="str">
        <f ca="1">IF(MATCH(H317,H$5:H317,0)=(COUNTA(H$5:H317)),"-","Dup")</f>
        <v>-</v>
      </c>
      <c r="J317" s="27" t="str">
        <f t="shared" ca="1" si="629"/>
        <v>-</v>
      </c>
      <c r="K317" s="27" t="str">
        <f t="shared" ca="1" si="629"/>
        <v>-</v>
      </c>
      <c r="L317" s="50" t="str">
        <f t="shared" ca="1" si="657"/>
        <v>-</v>
      </c>
      <c r="M317" s="50" t="str">
        <f t="shared" ca="1" si="657"/>
        <v>-</v>
      </c>
      <c r="N317" s="50" t="str">
        <f t="shared" ca="1" si="657"/>
        <v>-</v>
      </c>
      <c r="O317" s="50" t="str">
        <f t="shared" ca="1" si="657"/>
        <v>-</v>
      </c>
      <c r="P317" s="50" t="str">
        <f t="shared" ca="1" si="657"/>
        <v>-</v>
      </c>
      <c r="Q317" s="50">
        <f t="shared" ca="1" si="657"/>
        <v>1</v>
      </c>
      <c r="R317" s="50">
        <f t="shared" ca="1" si="657"/>
        <v>1</v>
      </c>
      <c r="S317" s="27" t="str">
        <f t="shared" ca="1" si="631"/>
        <v>-</v>
      </c>
      <c r="T317" s="27" t="str">
        <f t="shared" ca="1" si="631"/>
        <v>-</v>
      </c>
      <c r="U317" s="27" t="str">
        <f t="shared" ca="1" si="632"/>
        <v>-</v>
      </c>
      <c r="V317" s="27">
        <f t="shared" ca="1" si="632"/>
        <v>1</v>
      </c>
      <c r="W317" s="27">
        <f t="shared" ca="1" si="632"/>
        <v>1</v>
      </c>
      <c r="X317" s="27" t="str">
        <f t="shared" ca="1" si="632"/>
        <v>-</v>
      </c>
      <c r="Y317" s="27" t="str">
        <f t="shared" ca="1" si="632"/>
        <v>-</v>
      </c>
      <c r="Z317" s="27" t="str">
        <f t="shared" ca="1" si="632"/>
        <v>-</v>
      </c>
      <c r="AA317" s="27" t="str">
        <f t="shared" ca="1" si="632"/>
        <v>-</v>
      </c>
      <c r="AB317" s="27" t="str">
        <f t="shared" ca="1" si="632"/>
        <v>-</v>
      </c>
      <c r="AC317" s="27">
        <f t="shared" ca="1" si="632"/>
        <v>1</v>
      </c>
      <c r="AD317" s="27" t="str">
        <f t="shared" ca="1" si="632"/>
        <v>-</v>
      </c>
      <c r="AE317" s="27" t="str">
        <f t="shared" ca="1" si="632"/>
        <v>-</v>
      </c>
      <c r="AF317" s="27" t="str">
        <f t="shared" ca="1" si="632"/>
        <v>-</v>
      </c>
      <c r="AG317" s="27" t="str">
        <f t="shared" ca="1" si="632"/>
        <v>-</v>
      </c>
      <c r="AH317" s="27" t="str">
        <f t="shared" ca="1" si="632"/>
        <v>-</v>
      </c>
      <c r="AI317" s="27" t="str">
        <f t="shared" ca="1" si="632"/>
        <v>-</v>
      </c>
      <c r="AJ317" s="27" t="str">
        <f t="shared" ca="1" si="632"/>
        <v>-</v>
      </c>
      <c r="AK317" s="27" t="str">
        <f t="shared" ca="1" si="632"/>
        <v>-</v>
      </c>
      <c r="AL317" s="27" t="str">
        <f t="shared" ca="1" si="632"/>
        <v>-</v>
      </c>
      <c r="AM317" s="27" t="str">
        <f t="shared" ca="1" si="632"/>
        <v>-</v>
      </c>
      <c r="AN317" s="27" t="str">
        <f t="shared" ca="1" si="632"/>
        <v>-</v>
      </c>
      <c r="AO317" s="27" t="str">
        <f t="shared" ca="1" si="632"/>
        <v>-</v>
      </c>
      <c r="AP317" s="27" t="str">
        <f t="shared" ca="1" si="633"/>
        <v>-</v>
      </c>
      <c r="AQ317" s="27" t="str">
        <f t="shared" ca="1" si="633"/>
        <v>-</v>
      </c>
      <c r="AR317" s="27" t="str">
        <f t="shared" ca="1" si="633"/>
        <v>-</v>
      </c>
      <c r="AS317" s="27" t="str">
        <f t="shared" ca="1" si="633"/>
        <v>-</v>
      </c>
      <c r="AT317" s="27" t="str">
        <f t="shared" ca="1" si="658"/>
        <v>-</v>
      </c>
      <c r="AU317" s="27" t="str">
        <f t="shared" ca="1" si="659"/>
        <v>-</v>
      </c>
      <c r="AV317" s="27" t="str">
        <f t="shared" ca="1" si="659"/>
        <v>-</v>
      </c>
      <c r="AW317" s="27" t="str">
        <f t="shared" ca="1" si="659"/>
        <v>-</v>
      </c>
      <c r="AX317" s="50">
        <f t="shared" ca="1" si="660"/>
        <v>1</v>
      </c>
      <c r="AY317" s="50">
        <f t="shared" ca="1" si="660"/>
        <v>4</v>
      </c>
      <c r="AZ317" s="50">
        <f t="shared" ca="1" si="660"/>
        <v>0</v>
      </c>
      <c r="BA317" s="50" t="str">
        <f t="shared" ca="1" si="660"/>
        <v>-</v>
      </c>
      <c r="BB317" s="50" t="str">
        <f t="shared" ca="1" si="660"/>
        <v>-</v>
      </c>
      <c r="BC317" s="50" t="str">
        <f t="shared" ca="1" si="660"/>
        <v>-</v>
      </c>
      <c r="BD317" s="50" t="str">
        <f t="shared" ca="1" si="660"/>
        <v>-</v>
      </c>
      <c r="BE317" s="50" t="str">
        <f t="shared" ca="1" si="660"/>
        <v>-</v>
      </c>
      <c r="BF317" s="50" t="str">
        <f t="shared" ca="1" si="660"/>
        <v>-</v>
      </c>
      <c r="BG317" s="50" t="str">
        <f t="shared" ca="1" si="660"/>
        <v>-</v>
      </c>
      <c r="BH317" s="27">
        <f t="shared" ca="1" si="635"/>
        <v>0.3</v>
      </c>
      <c r="BI317" s="27">
        <f t="shared" ca="1" si="635"/>
        <v>0.7</v>
      </c>
      <c r="BJ317" s="27">
        <f t="shared" ca="1" si="635"/>
        <v>-0.2</v>
      </c>
      <c r="BK317" s="27">
        <f t="shared" ca="1" si="635"/>
        <v>1.4</v>
      </c>
      <c r="BL317" s="27" t="str">
        <f t="shared" ca="1" si="636"/>
        <v>-</v>
      </c>
      <c r="BM317" s="27" t="str">
        <f t="shared" ca="1" si="636"/>
        <v>-</v>
      </c>
      <c r="BN317" s="27">
        <f t="shared" ca="1" si="637"/>
        <v>0</v>
      </c>
      <c r="BO317" s="27">
        <f t="shared" ca="1" si="637"/>
        <v>0</v>
      </c>
      <c r="BP317" s="27">
        <f t="shared" ca="1" si="637"/>
        <v>0</v>
      </c>
      <c r="BQ317" s="27">
        <f t="shared" ca="1" si="637"/>
        <v>0</v>
      </c>
      <c r="BR317" s="27" t="str">
        <f t="shared" ca="1" si="637"/>
        <v>-</v>
      </c>
      <c r="BS317" s="27" t="str">
        <f t="shared" ca="1" si="637"/>
        <v>-</v>
      </c>
      <c r="BT317" s="27" t="str">
        <f t="shared" ca="1" si="638"/>
        <v>-</v>
      </c>
      <c r="BU317" s="27" t="str">
        <f t="shared" ca="1" si="638"/>
        <v>-</v>
      </c>
      <c r="BV317" s="27" t="str">
        <f t="shared" ca="1" si="638"/>
        <v>-</v>
      </c>
      <c r="BW317" s="27" t="str">
        <f t="shared" ca="1" si="638"/>
        <v>-</v>
      </c>
      <c r="BX317" s="27" t="str">
        <f t="shared" ca="1" si="638"/>
        <v>-</v>
      </c>
      <c r="BY317" s="27" t="str">
        <f t="shared" ca="1" si="638"/>
        <v>-</v>
      </c>
      <c r="BZ317" s="27" t="str">
        <f t="shared" ca="1" si="638"/>
        <v>-</v>
      </c>
      <c r="CA317" s="27">
        <f t="shared" ca="1" si="639"/>
        <v>2</v>
      </c>
      <c r="CB317" s="27" t="str">
        <f t="shared" ca="1" si="639"/>
        <v>-</v>
      </c>
      <c r="CC317" s="27" t="str">
        <f t="shared" ca="1" si="639"/>
        <v>-</v>
      </c>
      <c r="CD317" s="27" t="str">
        <f t="shared" ca="1" si="639"/>
        <v>-</v>
      </c>
      <c r="CE317" s="27" t="str">
        <f t="shared" ca="1" si="639"/>
        <v>-</v>
      </c>
      <c r="CF317" s="27" t="str">
        <f t="shared" ca="1" si="639"/>
        <v>-</v>
      </c>
      <c r="CG317" s="27" t="str">
        <f t="shared" ca="1" si="639"/>
        <v>-</v>
      </c>
      <c r="CH317" s="27">
        <f t="shared" ca="1" si="639"/>
        <v>0</v>
      </c>
      <c r="CI317" s="27" t="str">
        <f t="shared" ca="1" si="639"/>
        <v>-</v>
      </c>
      <c r="CJ317" s="27">
        <f t="shared" ca="1" si="639"/>
        <v>1</v>
      </c>
      <c r="CK317" s="27">
        <f t="shared" ca="1" si="640"/>
        <v>0</v>
      </c>
      <c r="CL317" s="27">
        <f t="shared" ca="1" si="640"/>
        <v>1</v>
      </c>
      <c r="CM317" s="27">
        <f t="shared" ca="1" si="640"/>
        <v>1</v>
      </c>
      <c r="CN317" s="27">
        <f t="shared" ca="1" si="640"/>
        <v>1</v>
      </c>
      <c r="CO317" s="27">
        <f t="shared" ca="1" si="640"/>
        <v>0</v>
      </c>
      <c r="CP317" s="27">
        <f t="shared" ca="1" si="640"/>
        <v>0</v>
      </c>
      <c r="CQ317" s="27">
        <f t="shared" ca="1" si="640"/>
        <v>0</v>
      </c>
      <c r="CR317" s="27">
        <f t="shared" ca="1" si="640"/>
        <v>-0.04</v>
      </c>
      <c r="CS317" s="27">
        <f t="shared" ca="1" si="640"/>
        <v>0.96</v>
      </c>
      <c r="CT317" s="27">
        <f t="shared" ca="1" si="640"/>
        <v>1.8</v>
      </c>
      <c r="CU317" s="27">
        <f t="shared" ca="1" si="641"/>
        <v>0.64</v>
      </c>
      <c r="CV317" s="27">
        <f t="shared" ca="1" si="641"/>
        <v>0.21</v>
      </c>
      <c r="CW317" s="27">
        <f t="shared" ca="1" si="641"/>
        <v>0.19</v>
      </c>
      <c r="CX317" s="27">
        <f t="shared" ca="1" si="641"/>
        <v>0</v>
      </c>
      <c r="CY317" s="27">
        <f t="shared" ca="1" si="641"/>
        <v>1</v>
      </c>
      <c r="CZ317" s="27">
        <f t="shared" ca="1" si="641"/>
        <v>0</v>
      </c>
      <c r="DA317" s="27">
        <f t="shared" ca="1" si="642"/>
        <v>0</v>
      </c>
      <c r="DB317" s="27">
        <f t="shared" ca="1" si="642"/>
        <v>0</v>
      </c>
      <c r="DC317" s="27">
        <f t="shared" ca="1" si="642"/>
        <v>0</v>
      </c>
      <c r="DD317" s="27">
        <f t="shared" ca="1" si="642"/>
        <v>0</v>
      </c>
      <c r="DE317" s="27">
        <f t="shared" ca="1" si="643"/>
        <v>0</v>
      </c>
      <c r="DF317" s="27">
        <f t="shared" ca="1" si="643"/>
        <v>0</v>
      </c>
      <c r="DG317" s="27" t="str">
        <f t="shared" ca="1" si="644"/>
        <v>-</v>
      </c>
      <c r="DH317" s="27" t="str">
        <f t="shared" ca="1" si="644"/>
        <v>-</v>
      </c>
      <c r="DI317" s="27" t="str">
        <f t="shared" ca="1" si="644"/>
        <v>-</v>
      </c>
      <c r="DJ317" s="27" t="str">
        <f t="shared" ca="1" si="644"/>
        <v>-</v>
      </c>
      <c r="DK317" s="27" t="str">
        <f t="shared" ca="1" si="644"/>
        <v>-</v>
      </c>
      <c r="DL317" s="27" t="str">
        <f t="shared" ca="1" si="644"/>
        <v>-</v>
      </c>
      <c r="DM317" s="27" t="b">
        <f t="shared" ca="1" si="645"/>
        <v>1</v>
      </c>
      <c r="DN317" s="27" t="b">
        <f t="shared" ca="1" si="645"/>
        <v>0</v>
      </c>
      <c r="DO317" s="27" t="b">
        <f t="shared" ca="1" si="645"/>
        <v>0</v>
      </c>
      <c r="DP317" s="27">
        <f t="shared" ca="1" si="645"/>
        <v>1</v>
      </c>
      <c r="DQ317" s="27" t="str">
        <f t="shared" ca="1" si="646"/>
        <v>-</v>
      </c>
      <c r="DR317" s="27" t="str">
        <f t="shared" ca="1" si="646"/>
        <v>-</v>
      </c>
      <c r="DS317" s="27" t="str">
        <f t="shared" ca="1" si="661"/>
        <v>-</v>
      </c>
      <c r="DT317" s="27" t="str">
        <f t="shared" ca="1" si="661"/>
        <v>-</v>
      </c>
      <c r="DU317" s="27" t="str">
        <f t="shared" ca="1" si="661"/>
        <v>-</v>
      </c>
      <c r="DV317" s="27" t="b">
        <f t="shared" ca="1" si="662"/>
        <v>1</v>
      </c>
      <c r="DW317" s="27" t="str">
        <f t="shared" ca="1" si="662"/>
        <v>-</v>
      </c>
      <c r="DX317" s="27">
        <f t="shared" ca="1" si="662"/>
        <v>0</v>
      </c>
      <c r="DY317" s="27" t="str">
        <f t="shared" ca="1" si="662"/>
        <v>-</v>
      </c>
      <c r="DZ317" s="27" t="str">
        <f t="shared" ca="1" si="662"/>
        <v>-</v>
      </c>
      <c r="EA317" s="27">
        <f t="shared" ca="1" si="662"/>
        <v>500</v>
      </c>
      <c r="EB317" s="27">
        <f t="shared" ca="1" si="663"/>
        <v>500</v>
      </c>
      <c r="EC317" s="27">
        <f t="shared" ca="1" si="648"/>
        <v>1</v>
      </c>
      <c r="ED317" s="27">
        <f t="shared" ca="1" si="649"/>
        <v>0</v>
      </c>
      <c r="EE317" s="27">
        <f t="shared" ca="1" si="648"/>
        <v>1</v>
      </c>
      <c r="EF317" s="27">
        <f t="shared" ca="1" si="650"/>
        <v>1</v>
      </c>
      <c r="EG317" s="27">
        <f t="shared" ca="1" si="664"/>
        <v>0</v>
      </c>
      <c r="EH317" s="27" t="str">
        <f t="shared" ca="1" si="665"/>
        <v>-</v>
      </c>
      <c r="EI317" s="27" t="str">
        <f t="shared" ca="1" si="665"/>
        <v>-</v>
      </c>
      <c r="EJ317" s="27" t="str">
        <f t="shared" ca="1" si="665"/>
        <v>-</v>
      </c>
      <c r="EK317" s="27" t="str">
        <f t="shared" ca="1" si="651"/>
        <v>-</v>
      </c>
      <c r="EL317" s="27">
        <f t="shared" ca="1" si="651"/>
        <v>1</v>
      </c>
      <c r="EM317" s="27">
        <f t="shared" ca="1" si="666"/>
        <v>1</v>
      </c>
      <c r="EN317" s="27">
        <f t="shared" ca="1" si="666"/>
        <v>1</v>
      </c>
      <c r="EO317" s="27">
        <f t="shared" ca="1" si="652"/>
        <v>0</v>
      </c>
      <c r="EP317" s="27" t="str">
        <f t="shared" ca="1" si="653"/>
        <v>-</v>
      </c>
      <c r="EQ317" s="27" t="str">
        <f t="shared" ca="1" si="654"/>
        <v>-</v>
      </c>
      <c r="ER317" s="27">
        <f t="shared" ca="1" si="654"/>
        <v>0</v>
      </c>
      <c r="ES317" s="27">
        <f t="shared" ca="1" si="654"/>
        <v>0</v>
      </c>
      <c r="ET317" s="34">
        <v>0</v>
      </c>
    </row>
    <row r="318" spans="1:150" outlineLevel="3">
      <c r="A318" s="31">
        <f t="shared" si="627"/>
        <v>313</v>
      </c>
      <c r="B318" s="37">
        <f t="shared" ca="1" si="655"/>
        <v>69</v>
      </c>
      <c r="C318">
        <f t="shared" ca="1" si="656"/>
        <v>5</v>
      </c>
      <c r="D318" t="b">
        <f t="shared" ca="1" si="628"/>
        <v>1</v>
      </c>
      <c r="E318" t="b">
        <f t="shared" ca="1" si="628"/>
        <v>0</v>
      </c>
      <c r="F318" t="b">
        <f t="shared" ca="1" si="628"/>
        <v>1</v>
      </c>
      <c r="H318" s="47" t="str">
        <f ca="1">TEXT(LEFT(H317,2)+1,"00")&amp;MID(H317,3,FIND(" ",H317,4)-2)&amp;d.RegionName&amp;IF($CA318&lt;3,"M-M","Mat")&amp;IF($CF318=TRUE,"&amp;BBT","")&amp;IF($DX318&lt;&gt;0,"-mate EL","")&amp;IF($DM318," Aut","")&amp;IF($DN318," Win","")&amp;IF($DO318," Spr","")&amp;" Scan "&amp;$DP318&amp;" (F"&amp;3+IFERROR(1*$AP318,0)&amp;3+IFERROR(1*$AS318,0)&amp;"N"&amp;$AX318&amp;$AY318&amp;")"</f>
        <v>03 Std CWM M-M Aut Scan 0 (F33N14)</v>
      </c>
      <c r="I318" s="13" t="str">
        <f ca="1">IF(MATCH(H318,H$5:H318,0)=(COUNTA(H$5:H318)),"-","Dup")</f>
        <v>-</v>
      </c>
      <c r="J318" s="27" t="str">
        <f t="shared" ca="1" si="629"/>
        <v>-</v>
      </c>
      <c r="K318" s="27" t="str">
        <f t="shared" ca="1" si="629"/>
        <v>-</v>
      </c>
      <c r="L318" s="50" t="str">
        <f t="shared" ca="1" si="657"/>
        <v>-</v>
      </c>
      <c r="M318" s="50" t="str">
        <f t="shared" ca="1" si="657"/>
        <v>-</v>
      </c>
      <c r="N318" s="50" t="str">
        <f t="shared" ca="1" si="657"/>
        <v>-</v>
      </c>
      <c r="O318" s="50" t="str">
        <f t="shared" ca="1" si="657"/>
        <v>-</v>
      </c>
      <c r="P318" s="50" t="str">
        <f t="shared" ca="1" si="657"/>
        <v>-</v>
      </c>
      <c r="Q318" s="50">
        <f t="shared" ca="1" si="657"/>
        <v>1</v>
      </c>
      <c r="R318" s="50">
        <f t="shared" ca="1" si="657"/>
        <v>1</v>
      </c>
      <c r="S318" s="27" t="str">
        <f t="shared" ca="1" si="631"/>
        <v>-</v>
      </c>
      <c r="T318" s="27" t="str">
        <f t="shared" ca="1" si="631"/>
        <v>-</v>
      </c>
      <c r="U318" s="27" t="str">
        <f t="shared" ca="1" si="632"/>
        <v>-</v>
      </c>
      <c r="V318" s="27">
        <f t="shared" ca="1" si="632"/>
        <v>1</v>
      </c>
      <c r="W318" s="27">
        <f t="shared" ca="1" si="632"/>
        <v>1</v>
      </c>
      <c r="X318" s="27" t="str">
        <f t="shared" ca="1" si="632"/>
        <v>-</v>
      </c>
      <c r="Y318" s="27" t="str">
        <f t="shared" ca="1" si="632"/>
        <v>-</v>
      </c>
      <c r="Z318" s="27" t="str">
        <f t="shared" ca="1" si="632"/>
        <v>-</v>
      </c>
      <c r="AA318" s="27" t="str">
        <f t="shared" ca="1" si="632"/>
        <v>-</v>
      </c>
      <c r="AB318" s="27" t="str">
        <f t="shared" ca="1" si="632"/>
        <v>-</v>
      </c>
      <c r="AC318" s="27">
        <f t="shared" ca="1" si="632"/>
        <v>1</v>
      </c>
      <c r="AD318" s="27" t="str">
        <f t="shared" ca="1" si="632"/>
        <v>-</v>
      </c>
      <c r="AE318" s="27" t="str">
        <f t="shared" ca="1" si="632"/>
        <v>-</v>
      </c>
      <c r="AF318" s="27" t="str">
        <f t="shared" ca="1" si="632"/>
        <v>-</v>
      </c>
      <c r="AG318" s="27" t="str">
        <f t="shared" ca="1" si="632"/>
        <v>-</v>
      </c>
      <c r="AH318" s="27" t="str">
        <f t="shared" ca="1" si="632"/>
        <v>-</v>
      </c>
      <c r="AI318" s="27" t="str">
        <f t="shared" ca="1" si="632"/>
        <v>-</v>
      </c>
      <c r="AJ318" s="27" t="str">
        <f t="shared" ca="1" si="632"/>
        <v>-</v>
      </c>
      <c r="AK318" s="27" t="str">
        <f t="shared" ca="1" si="632"/>
        <v>-</v>
      </c>
      <c r="AL318" s="27" t="str">
        <f t="shared" ca="1" si="632"/>
        <v>-</v>
      </c>
      <c r="AM318" s="27" t="str">
        <f t="shared" ca="1" si="632"/>
        <v>-</v>
      </c>
      <c r="AN318" s="27" t="str">
        <f t="shared" ca="1" si="632"/>
        <v>-</v>
      </c>
      <c r="AO318" s="27" t="str">
        <f t="shared" ca="1" si="632"/>
        <v>-</v>
      </c>
      <c r="AP318" s="27" t="str">
        <f t="shared" ca="1" si="633"/>
        <v>-</v>
      </c>
      <c r="AQ318" s="27" t="str">
        <f t="shared" ca="1" si="633"/>
        <v>-</v>
      </c>
      <c r="AR318" s="27" t="str">
        <f t="shared" ca="1" si="633"/>
        <v>-</v>
      </c>
      <c r="AS318" s="27" t="str">
        <f t="shared" ca="1" si="633"/>
        <v>-</v>
      </c>
      <c r="AT318" s="27" t="str">
        <f t="shared" ca="1" si="658"/>
        <v>-</v>
      </c>
      <c r="AU318" s="27" t="str">
        <f t="shared" ca="1" si="659"/>
        <v>-</v>
      </c>
      <c r="AV318" s="27" t="str">
        <f t="shared" ca="1" si="659"/>
        <v>-</v>
      </c>
      <c r="AW318" s="27" t="str">
        <f t="shared" ca="1" si="659"/>
        <v>-</v>
      </c>
      <c r="AX318" s="50">
        <f t="shared" ca="1" si="660"/>
        <v>1</v>
      </c>
      <c r="AY318" s="50">
        <f t="shared" ca="1" si="660"/>
        <v>4</v>
      </c>
      <c r="AZ318" s="50">
        <f t="shared" ca="1" si="660"/>
        <v>0</v>
      </c>
      <c r="BA318" s="50" t="str">
        <f t="shared" ca="1" si="660"/>
        <v>-</v>
      </c>
      <c r="BB318" s="50" t="str">
        <f t="shared" ca="1" si="660"/>
        <v>-</v>
      </c>
      <c r="BC318" s="50" t="str">
        <f t="shared" ca="1" si="660"/>
        <v>-</v>
      </c>
      <c r="BD318" s="50" t="str">
        <f t="shared" ca="1" si="660"/>
        <v>-</v>
      </c>
      <c r="BE318" s="50" t="str">
        <f t="shared" ca="1" si="660"/>
        <v>-</v>
      </c>
      <c r="BF318" s="50" t="str">
        <f t="shared" ca="1" si="660"/>
        <v>-</v>
      </c>
      <c r="BG318" s="50" t="str">
        <f t="shared" ca="1" si="660"/>
        <v>-</v>
      </c>
      <c r="BH318" s="27">
        <f t="shared" ca="1" si="635"/>
        <v>0.3</v>
      </c>
      <c r="BI318" s="27">
        <f t="shared" ca="1" si="635"/>
        <v>0.7</v>
      </c>
      <c r="BJ318" s="27">
        <f t="shared" ca="1" si="635"/>
        <v>-0.2</v>
      </c>
      <c r="BK318" s="27">
        <f t="shared" ca="1" si="635"/>
        <v>1.4</v>
      </c>
      <c r="BL318" s="27" t="str">
        <f t="shared" ca="1" si="636"/>
        <v>-</v>
      </c>
      <c r="BM318" s="27" t="str">
        <f t="shared" ca="1" si="636"/>
        <v>-</v>
      </c>
      <c r="BN318" s="27">
        <f t="shared" ca="1" si="637"/>
        <v>0</v>
      </c>
      <c r="BO318" s="27">
        <f t="shared" ca="1" si="637"/>
        <v>0</v>
      </c>
      <c r="BP318" s="27">
        <f t="shared" ca="1" si="637"/>
        <v>0</v>
      </c>
      <c r="BQ318" s="27">
        <f t="shared" ca="1" si="637"/>
        <v>0</v>
      </c>
      <c r="BR318" s="27" t="str">
        <f t="shared" ca="1" si="637"/>
        <v>-</v>
      </c>
      <c r="BS318" s="27" t="str">
        <f t="shared" ca="1" si="637"/>
        <v>-</v>
      </c>
      <c r="BT318" s="27" t="str">
        <f t="shared" ca="1" si="638"/>
        <v>-</v>
      </c>
      <c r="BU318" s="27" t="str">
        <f t="shared" ca="1" si="638"/>
        <v>-</v>
      </c>
      <c r="BV318" s="27" t="str">
        <f t="shared" ca="1" si="638"/>
        <v>-</v>
      </c>
      <c r="BW318" s="27" t="str">
        <f t="shared" ca="1" si="638"/>
        <v>-</v>
      </c>
      <c r="BX318" s="27" t="str">
        <f t="shared" ca="1" si="638"/>
        <v>-</v>
      </c>
      <c r="BY318" s="27" t="str">
        <f t="shared" ca="1" si="638"/>
        <v>-</v>
      </c>
      <c r="BZ318" s="27" t="str">
        <f t="shared" ca="1" si="638"/>
        <v>-</v>
      </c>
      <c r="CA318" s="27">
        <f t="shared" ca="1" si="639"/>
        <v>2</v>
      </c>
      <c r="CB318" s="27" t="str">
        <f t="shared" ca="1" si="639"/>
        <v>-</v>
      </c>
      <c r="CC318" s="27" t="str">
        <f t="shared" ca="1" si="639"/>
        <v>-</v>
      </c>
      <c r="CD318" s="27" t="str">
        <f t="shared" ca="1" si="639"/>
        <v>-</v>
      </c>
      <c r="CE318" s="27" t="str">
        <f t="shared" ca="1" si="639"/>
        <v>-</v>
      </c>
      <c r="CF318" s="27" t="str">
        <f t="shared" ca="1" si="639"/>
        <v>-</v>
      </c>
      <c r="CG318" s="27" t="str">
        <f t="shared" ca="1" si="639"/>
        <v>-</v>
      </c>
      <c r="CH318" s="27">
        <f t="shared" ca="1" si="639"/>
        <v>0</v>
      </c>
      <c r="CI318" s="27" t="str">
        <f t="shared" ca="1" si="639"/>
        <v>-</v>
      </c>
      <c r="CJ318" s="27">
        <f t="shared" ca="1" si="639"/>
        <v>1</v>
      </c>
      <c r="CK318" s="27">
        <f t="shared" ca="1" si="640"/>
        <v>0</v>
      </c>
      <c r="CL318" s="27">
        <f t="shared" ca="1" si="640"/>
        <v>1</v>
      </c>
      <c r="CM318" s="27">
        <f t="shared" ca="1" si="640"/>
        <v>1</v>
      </c>
      <c r="CN318" s="27">
        <f t="shared" ca="1" si="640"/>
        <v>1</v>
      </c>
      <c r="CO318" s="27">
        <f t="shared" ca="1" si="640"/>
        <v>0</v>
      </c>
      <c r="CP318" s="27">
        <f t="shared" ca="1" si="640"/>
        <v>0</v>
      </c>
      <c r="CQ318" s="27">
        <f t="shared" ca="1" si="640"/>
        <v>0</v>
      </c>
      <c r="CR318" s="27">
        <f t="shared" ca="1" si="640"/>
        <v>-0.04</v>
      </c>
      <c r="CS318" s="27">
        <f t="shared" ca="1" si="640"/>
        <v>0.96</v>
      </c>
      <c r="CT318" s="27">
        <f t="shared" ca="1" si="640"/>
        <v>1.8</v>
      </c>
      <c r="CU318" s="27">
        <f t="shared" ca="1" si="641"/>
        <v>0.64</v>
      </c>
      <c r="CV318" s="27">
        <f t="shared" ca="1" si="641"/>
        <v>0.21</v>
      </c>
      <c r="CW318" s="27">
        <f t="shared" ca="1" si="641"/>
        <v>0.19</v>
      </c>
      <c r="CX318" s="27">
        <f t="shared" ca="1" si="641"/>
        <v>0</v>
      </c>
      <c r="CY318" s="27">
        <f t="shared" ca="1" si="641"/>
        <v>1</v>
      </c>
      <c r="CZ318" s="27">
        <f t="shared" ca="1" si="641"/>
        <v>0</v>
      </c>
      <c r="DA318" s="27">
        <f t="shared" ca="1" si="642"/>
        <v>0</v>
      </c>
      <c r="DB318" s="27">
        <f t="shared" ca="1" si="642"/>
        <v>0</v>
      </c>
      <c r="DC318" s="27">
        <f t="shared" ca="1" si="642"/>
        <v>0</v>
      </c>
      <c r="DD318" s="27">
        <f t="shared" ca="1" si="642"/>
        <v>0</v>
      </c>
      <c r="DE318" s="27">
        <f t="shared" ca="1" si="643"/>
        <v>0</v>
      </c>
      <c r="DF318" s="27">
        <f t="shared" ca="1" si="643"/>
        <v>0</v>
      </c>
      <c r="DG318" s="27" t="str">
        <f t="shared" ca="1" si="644"/>
        <v>-</v>
      </c>
      <c r="DH318" s="27" t="str">
        <f t="shared" ca="1" si="644"/>
        <v>-</v>
      </c>
      <c r="DI318" s="27" t="str">
        <f t="shared" ca="1" si="644"/>
        <v>-</v>
      </c>
      <c r="DJ318" s="27" t="str">
        <f t="shared" ca="1" si="644"/>
        <v>-</v>
      </c>
      <c r="DK318" s="27" t="str">
        <f t="shared" ca="1" si="644"/>
        <v>-</v>
      </c>
      <c r="DL318" s="27" t="str">
        <f t="shared" ca="1" si="644"/>
        <v>-</v>
      </c>
      <c r="DM318" s="27" t="b">
        <f t="shared" ca="1" si="645"/>
        <v>1</v>
      </c>
      <c r="DN318" s="27" t="b">
        <f t="shared" ca="1" si="645"/>
        <v>0</v>
      </c>
      <c r="DO318" s="27" t="b">
        <f t="shared" ca="1" si="645"/>
        <v>0</v>
      </c>
      <c r="DP318" s="27">
        <f t="shared" ca="1" si="645"/>
        <v>0</v>
      </c>
      <c r="DQ318" s="27" t="str">
        <f t="shared" ca="1" si="646"/>
        <v>-</v>
      </c>
      <c r="DR318" s="27" t="str">
        <f t="shared" ca="1" si="646"/>
        <v>-</v>
      </c>
      <c r="DS318" s="27" t="str">
        <f t="shared" ca="1" si="661"/>
        <v>-</v>
      </c>
      <c r="DT318" s="27" t="str">
        <f t="shared" ca="1" si="661"/>
        <v>-</v>
      </c>
      <c r="DU318" s="27" t="str">
        <f t="shared" ca="1" si="661"/>
        <v>-</v>
      </c>
      <c r="DV318" s="27" t="b">
        <f t="shared" ca="1" si="662"/>
        <v>1</v>
      </c>
      <c r="DW318" s="27" t="str">
        <f t="shared" ca="1" si="662"/>
        <v>-</v>
      </c>
      <c r="DX318" s="27">
        <f t="shared" ca="1" si="662"/>
        <v>0</v>
      </c>
      <c r="DY318" s="27" t="str">
        <f t="shared" ca="1" si="662"/>
        <v>-</v>
      </c>
      <c r="DZ318" s="27" t="str">
        <f t="shared" ca="1" si="662"/>
        <v>-</v>
      </c>
      <c r="EA318" s="27">
        <f t="shared" ca="1" si="662"/>
        <v>500</v>
      </c>
      <c r="EB318" s="27">
        <f t="shared" ca="1" si="663"/>
        <v>500</v>
      </c>
      <c r="EC318" s="27">
        <f t="shared" ca="1" si="648"/>
        <v>1</v>
      </c>
      <c r="ED318" s="27">
        <f t="shared" ca="1" si="649"/>
        <v>0</v>
      </c>
      <c r="EE318" s="27">
        <f t="shared" ca="1" si="648"/>
        <v>1</v>
      </c>
      <c r="EF318" s="27">
        <f t="shared" ca="1" si="650"/>
        <v>1</v>
      </c>
      <c r="EG318" s="27">
        <f t="shared" ca="1" si="664"/>
        <v>0</v>
      </c>
      <c r="EH318" s="27" t="str">
        <f t="shared" ca="1" si="665"/>
        <v>-</v>
      </c>
      <c r="EI318" s="27" t="str">
        <f t="shared" ca="1" si="665"/>
        <v>-</v>
      </c>
      <c r="EJ318" s="27" t="str">
        <f t="shared" ca="1" si="665"/>
        <v>-</v>
      </c>
      <c r="EK318" s="27" t="str">
        <f t="shared" ca="1" si="651"/>
        <v>-</v>
      </c>
      <c r="EL318" s="27">
        <f t="shared" ca="1" si="651"/>
        <v>1</v>
      </c>
      <c r="EM318" s="27">
        <f t="shared" ca="1" si="666"/>
        <v>1</v>
      </c>
      <c r="EN318" s="27">
        <f t="shared" ca="1" si="666"/>
        <v>1</v>
      </c>
      <c r="EO318" s="27">
        <f t="shared" ca="1" si="652"/>
        <v>0</v>
      </c>
      <c r="EP318" s="27" t="str">
        <f t="shared" ca="1" si="653"/>
        <v>-</v>
      </c>
      <c r="EQ318" s="27" t="str">
        <f t="shared" ca="1" si="654"/>
        <v>-</v>
      </c>
      <c r="ER318" s="27">
        <f t="shared" ca="1" si="654"/>
        <v>0</v>
      </c>
      <c r="ES318" s="27">
        <f t="shared" ca="1" si="654"/>
        <v>0</v>
      </c>
      <c r="ET318" s="34">
        <v>0</v>
      </c>
    </row>
    <row r="319" spans="1:150" outlineLevel="3">
      <c r="A319" s="31">
        <f t="shared" si="627"/>
        <v>314</v>
      </c>
      <c r="B319" s="37">
        <f t="shared" ca="1" si="655"/>
        <v>70</v>
      </c>
      <c r="C319">
        <f t="shared" ca="1" si="656"/>
        <v>5</v>
      </c>
      <c r="D319" t="b">
        <f t="shared" ca="1" si="628"/>
        <v>0</v>
      </c>
      <c r="E319" t="b">
        <f t="shared" ca="1" si="628"/>
        <v>0</v>
      </c>
      <c r="F319" t="b">
        <f t="shared" ca="1" si="628"/>
        <v>0</v>
      </c>
      <c r="H319" s="47" t="str">
        <f ca="1">TEXT(LEFT(H318,2)+1,"00")&amp;MID(H318,3,FIND(" ",H318,4)-2)&amp;d.RegionName&amp;IF($CA319&lt;3,"M-M","Mat")&amp;IF($CF319=TRUE,"&amp;BBT","")&amp;IF($DX319&lt;&gt;0,"-mate EL","")&amp;IF($DM319," Aut","")&amp;IF($DN319," Win","")&amp;IF($DO319," Spr","")&amp;" Scan "&amp;$DP319&amp;" (F"&amp;3+IFERROR(1*$AP319,0)&amp;3+IFERROR(1*$AS319,0)&amp;"N"&amp;$AX319&amp;$AY319&amp;")"</f>
        <v>04 Std CWM M-M Win Scan 3 (F33N14)</v>
      </c>
      <c r="I319" s="13" t="str">
        <f ca="1">IF(MATCH(H319,H$5:H319,0)=(COUNTA(H$5:H319)),"-","Dup")</f>
        <v>-</v>
      </c>
      <c r="J319" s="27" t="str">
        <f t="shared" ca="1" si="629"/>
        <v>-</v>
      </c>
      <c r="K319" s="27" t="str">
        <f t="shared" ca="1" si="629"/>
        <v>-</v>
      </c>
      <c r="L319" s="50" t="str">
        <f t="shared" ca="1" si="657"/>
        <v>-</v>
      </c>
      <c r="M319" s="50" t="str">
        <f t="shared" ca="1" si="657"/>
        <v>-</v>
      </c>
      <c r="N319" s="50" t="str">
        <f t="shared" ca="1" si="657"/>
        <v>-</v>
      </c>
      <c r="O319" s="50" t="str">
        <f t="shared" ca="1" si="657"/>
        <v>-</v>
      </c>
      <c r="P319" s="50" t="str">
        <f t="shared" ca="1" si="657"/>
        <v>-</v>
      </c>
      <c r="Q319" s="50">
        <f t="shared" ca="1" si="657"/>
        <v>1</v>
      </c>
      <c r="R319" s="50">
        <f t="shared" ca="1" si="657"/>
        <v>1</v>
      </c>
      <c r="S319" s="27" t="str">
        <f t="shared" ca="1" si="631"/>
        <v>-</v>
      </c>
      <c r="T319" s="27" t="str">
        <f t="shared" ca="1" si="631"/>
        <v>-</v>
      </c>
      <c r="U319" s="27" t="str">
        <f t="shared" ca="1" si="632"/>
        <v>-</v>
      </c>
      <c r="V319" s="27">
        <f t="shared" ca="1" si="632"/>
        <v>1</v>
      </c>
      <c r="W319" s="27">
        <f t="shared" ca="1" si="632"/>
        <v>1</v>
      </c>
      <c r="X319" s="27" t="str">
        <f t="shared" ca="1" si="632"/>
        <v>-</v>
      </c>
      <c r="Y319" s="27" t="str">
        <f t="shared" ca="1" si="632"/>
        <v>-</v>
      </c>
      <c r="Z319" s="27" t="str">
        <f t="shared" ca="1" si="632"/>
        <v>-</v>
      </c>
      <c r="AA319" s="27" t="str">
        <f t="shared" ca="1" si="632"/>
        <v>-</v>
      </c>
      <c r="AB319" s="27" t="str">
        <f t="shared" ca="1" si="632"/>
        <v>-</v>
      </c>
      <c r="AC319" s="27">
        <f t="shared" ca="1" si="632"/>
        <v>1</v>
      </c>
      <c r="AD319" s="27" t="str">
        <f t="shared" ca="1" si="632"/>
        <v>-</v>
      </c>
      <c r="AE319" s="27" t="str">
        <f t="shared" ca="1" si="632"/>
        <v>-</v>
      </c>
      <c r="AF319" s="27" t="str">
        <f t="shared" ca="1" si="632"/>
        <v>-</v>
      </c>
      <c r="AG319" s="27" t="str">
        <f t="shared" ca="1" si="632"/>
        <v>-</v>
      </c>
      <c r="AH319" s="27" t="str">
        <f t="shared" ca="1" si="632"/>
        <v>-</v>
      </c>
      <c r="AI319" s="27" t="str">
        <f t="shared" ca="1" si="632"/>
        <v>-</v>
      </c>
      <c r="AJ319" s="27" t="str">
        <f t="shared" ca="1" si="632"/>
        <v>-</v>
      </c>
      <c r="AK319" s="27" t="str">
        <f t="shared" ca="1" si="632"/>
        <v>-</v>
      </c>
      <c r="AL319" s="27" t="str">
        <f t="shared" ca="1" si="632"/>
        <v>-</v>
      </c>
      <c r="AM319" s="27" t="str">
        <f t="shared" ca="1" si="632"/>
        <v>-</v>
      </c>
      <c r="AN319" s="27" t="str">
        <f t="shared" ca="1" si="632"/>
        <v>-</v>
      </c>
      <c r="AO319" s="27" t="str">
        <f t="shared" ca="1" si="632"/>
        <v>-</v>
      </c>
      <c r="AP319" s="27" t="str">
        <f t="shared" ca="1" si="633"/>
        <v>-</v>
      </c>
      <c r="AQ319" s="27" t="str">
        <f t="shared" ca="1" si="633"/>
        <v>-</v>
      </c>
      <c r="AR319" s="27" t="str">
        <f t="shared" ca="1" si="633"/>
        <v>-</v>
      </c>
      <c r="AS319" s="27" t="str">
        <f t="shared" ca="1" si="633"/>
        <v>-</v>
      </c>
      <c r="AT319" s="27" t="str">
        <f t="shared" ca="1" si="658"/>
        <v>-</v>
      </c>
      <c r="AU319" s="27" t="str">
        <f t="shared" ca="1" si="659"/>
        <v>-</v>
      </c>
      <c r="AV319" s="27" t="str">
        <f t="shared" ca="1" si="659"/>
        <v>-</v>
      </c>
      <c r="AW319" s="27" t="str">
        <f t="shared" ca="1" si="659"/>
        <v>-</v>
      </c>
      <c r="AX319" s="50">
        <f t="shared" ca="1" si="660"/>
        <v>1</v>
      </c>
      <c r="AY319" s="50">
        <f t="shared" ca="1" si="660"/>
        <v>4</v>
      </c>
      <c r="AZ319" s="50">
        <f t="shared" ca="1" si="660"/>
        <v>0</v>
      </c>
      <c r="BA319" s="50" t="str">
        <f t="shared" ca="1" si="660"/>
        <v>-</v>
      </c>
      <c r="BB319" s="50" t="str">
        <f t="shared" ca="1" si="660"/>
        <v>-</v>
      </c>
      <c r="BC319" s="50" t="str">
        <f t="shared" ca="1" si="660"/>
        <v>-</v>
      </c>
      <c r="BD319" s="50" t="str">
        <f t="shared" ca="1" si="660"/>
        <v>-</v>
      </c>
      <c r="BE319" s="50" t="str">
        <f t="shared" ca="1" si="660"/>
        <v>-</v>
      </c>
      <c r="BF319" s="50" t="str">
        <f t="shared" ca="1" si="660"/>
        <v>-</v>
      </c>
      <c r="BG319" s="50" t="str">
        <f t="shared" ca="1" si="660"/>
        <v>-</v>
      </c>
      <c r="BH319" s="27">
        <f t="shared" ca="1" si="635"/>
        <v>0.1</v>
      </c>
      <c r="BI319" s="27">
        <f t="shared" ca="1" si="635"/>
        <v>0.5</v>
      </c>
      <c r="BJ319" s="27">
        <f t="shared" ca="1" si="635"/>
        <v>-0.4</v>
      </c>
      <c r="BK319" s="27">
        <f t="shared" ca="1" si="635"/>
        <v>1</v>
      </c>
      <c r="BL319" s="27" t="str">
        <f t="shared" ca="1" si="636"/>
        <v>-</v>
      </c>
      <c r="BM319" s="27" t="str">
        <f t="shared" ca="1" si="636"/>
        <v>-</v>
      </c>
      <c r="BN319" s="27">
        <f t="shared" ca="1" si="637"/>
        <v>0</v>
      </c>
      <c r="BO319" s="27">
        <f t="shared" ca="1" si="637"/>
        <v>0</v>
      </c>
      <c r="BP319" s="27">
        <f t="shared" ca="1" si="637"/>
        <v>0</v>
      </c>
      <c r="BQ319" s="27">
        <f t="shared" ca="1" si="637"/>
        <v>0</v>
      </c>
      <c r="BR319" s="27" t="str">
        <f t="shared" ca="1" si="637"/>
        <v>-</v>
      </c>
      <c r="BS319" s="27" t="str">
        <f t="shared" ca="1" si="637"/>
        <v>-</v>
      </c>
      <c r="BT319" s="27" t="str">
        <f t="shared" ca="1" si="638"/>
        <v>-</v>
      </c>
      <c r="BU319" s="27" t="str">
        <f t="shared" ca="1" si="638"/>
        <v>-</v>
      </c>
      <c r="BV319" s="27" t="str">
        <f t="shared" ca="1" si="638"/>
        <v>-</v>
      </c>
      <c r="BW319" s="27" t="str">
        <f t="shared" ca="1" si="638"/>
        <v>-</v>
      </c>
      <c r="BX319" s="27" t="str">
        <f t="shared" ca="1" si="638"/>
        <v>-</v>
      </c>
      <c r="BY319" s="27" t="str">
        <f t="shared" ca="1" si="638"/>
        <v>-</v>
      </c>
      <c r="BZ319" s="27" t="str">
        <f t="shared" ca="1" si="638"/>
        <v>-</v>
      </c>
      <c r="CA319" s="27">
        <f t="shared" ca="1" si="639"/>
        <v>2</v>
      </c>
      <c r="CB319" s="27" t="str">
        <f t="shared" ca="1" si="639"/>
        <v>-</v>
      </c>
      <c r="CC319" s="27" t="str">
        <f t="shared" ca="1" si="639"/>
        <v>-</v>
      </c>
      <c r="CD319" s="27" t="str">
        <f t="shared" ca="1" si="639"/>
        <v>-</v>
      </c>
      <c r="CE319" s="27" t="str">
        <f t="shared" ca="1" si="639"/>
        <v>-</v>
      </c>
      <c r="CF319" s="27" t="str">
        <f t="shared" ca="1" si="639"/>
        <v>-</v>
      </c>
      <c r="CG319" s="27" t="str">
        <f t="shared" ca="1" si="639"/>
        <v>-</v>
      </c>
      <c r="CH319" s="27">
        <f t="shared" ca="1" si="639"/>
        <v>0</v>
      </c>
      <c r="CI319" s="27" t="str">
        <f t="shared" ca="1" si="639"/>
        <v>-</v>
      </c>
      <c r="CJ319" s="27">
        <f t="shared" ca="1" si="639"/>
        <v>1</v>
      </c>
      <c r="CK319" s="27">
        <f t="shared" ca="1" si="640"/>
        <v>0</v>
      </c>
      <c r="CL319" s="27">
        <f t="shared" ca="1" si="640"/>
        <v>1</v>
      </c>
      <c r="CM319" s="27">
        <f t="shared" ca="1" si="640"/>
        <v>1</v>
      </c>
      <c r="CN319" s="27">
        <f t="shared" ca="1" si="640"/>
        <v>1</v>
      </c>
      <c r="CO319" s="27">
        <f t="shared" ca="1" si="640"/>
        <v>0</v>
      </c>
      <c r="CP319" s="27">
        <f t="shared" ca="1" si="640"/>
        <v>0</v>
      </c>
      <c r="CQ319" s="27">
        <f t="shared" ca="1" si="640"/>
        <v>0</v>
      </c>
      <c r="CR319" s="27">
        <f t="shared" ca="1" si="640"/>
        <v>-0.04</v>
      </c>
      <c r="CS319" s="27">
        <f t="shared" ca="1" si="640"/>
        <v>0.96</v>
      </c>
      <c r="CT319" s="27">
        <f t="shared" ca="1" si="640"/>
        <v>1.8</v>
      </c>
      <c r="CU319" s="27">
        <f t="shared" ca="1" si="641"/>
        <v>0.64</v>
      </c>
      <c r="CV319" s="27">
        <f t="shared" ca="1" si="641"/>
        <v>0.21</v>
      </c>
      <c r="CW319" s="27">
        <f t="shared" ca="1" si="641"/>
        <v>0.19</v>
      </c>
      <c r="CX319" s="27">
        <f t="shared" ca="1" si="641"/>
        <v>0</v>
      </c>
      <c r="CY319" s="27">
        <f t="shared" ca="1" si="641"/>
        <v>1</v>
      </c>
      <c r="CZ319" s="27">
        <f t="shared" ca="1" si="641"/>
        <v>0</v>
      </c>
      <c r="DA319" s="27">
        <f t="shared" ca="1" si="642"/>
        <v>0</v>
      </c>
      <c r="DB319" s="27">
        <f t="shared" ca="1" si="642"/>
        <v>0</v>
      </c>
      <c r="DC319" s="27">
        <f t="shared" ca="1" si="642"/>
        <v>0</v>
      </c>
      <c r="DD319" s="27">
        <f t="shared" ca="1" si="642"/>
        <v>0</v>
      </c>
      <c r="DE319" s="27">
        <f t="shared" ca="1" si="643"/>
        <v>0</v>
      </c>
      <c r="DF319" s="27">
        <f t="shared" ca="1" si="643"/>
        <v>0</v>
      </c>
      <c r="DG319" s="27" t="str">
        <f t="shared" ca="1" si="644"/>
        <v>-</v>
      </c>
      <c r="DH319" s="27" t="str">
        <f t="shared" ca="1" si="644"/>
        <v>-</v>
      </c>
      <c r="DI319" s="27" t="str">
        <f t="shared" ca="1" si="644"/>
        <v>-</v>
      </c>
      <c r="DJ319" s="27" t="str">
        <f t="shared" ca="1" si="644"/>
        <v>-</v>
      </c>
      <c r="DK319" s="27" t="str">
        <f t="shared" ca="1" si="644"/>
        <v>-</v>
      </c>
      <c r="DL319" s="27" t="str">
        <f t="shared" ca="1" si="644"/>
        <v>-</v>
      </c>
      <c r="DM319" s="27" t="b">
        <f t="shared" ca="1" si="645"/>
        <v>0</v>
      </c>
      <c r="DN319" s="27" t="b">
        <f t="shared" ca="1" si="645"/>
        <v>1</v>
      </c>
      <c r="DO319" s="27" t="b">
        <f t="shared" ca="1" si="645"/>
        <v>0</v>
      </c>
      <c r="DP319" s="27">
        <f t="shared" ca="1" si="645"/>
        <v>3</v>
      </c>
      <c r="DQ319" s="27" t="str">
        <f t="shared" ca="1" si="646"/>
        <v>-</v>
      </c>
      <c r="DR319" s="27" t="str">
        <f t="shared" ca="1" si="646"/>
        <v>-</v>
      </c>
      <c r="DS319" s="27" t="str">
        <f t="shared" ca="1" si="661"/>
        <v>-</v>
      </c>
      <c r="DT319" s="27" t="str">
        <f t="shared" ca="1" si="661"/>
        <v>-</v>
      </c>
      <c r="DU319" s="27" t="str">
        <f t="shared" ca="1" si="661"/>
        <v>-</v>
      </c>
      <c r="DV319" s="27" t="b">
        <f t="shared" ca="1" si="662"/>
        <v>1</v>
      </c>
      <c r="DW319" s="27" t="str">
        <f t="shared" ca="1" si="662"/>
        <v>-</v>
      </c>
      <c r="DX319" s="27">
        <f t="shared" ca="1" si="662"/>
        <v>0</v>
      </c>
      <c r="DY319" s="27" t="str">
        <f t="shared" ca="1" si="662"/>
        <v>-</v>
      </c>
      <c r="DZ319" s="27" t="str">
        <f t="shared" ca="1" si="662"/>
        <v>-</v>
      </c>
      <c r="EA319" s="27">
        <f t="shared" ca="1" si="662"/>
        <v>500</v>
      </c>
      <c r="EB319" s="27">
        <f t="shared" ca="1" si="663"/>
        <v>500</v>
      </c>
      <c r="EC319" s="27">
        <f t="shared" ca="1" si="648"/>
        <v>1</v>
      </c>
      <c r="ED319" s="27">
        <f t="shared" ca="1" si="649"/>
        <v>0</v>
      </c>
      <c r="EE319" s="27">
        <f t="shared" ca="1" si="648"/>
        <v>1</v>
      </c>
      <c r="EF319" s="27">
        <f t="shared" ca="1" si="650"/>
        <v>1</v>
      </c>
      <c r="EG319" s="27">
        <f t="shared" ca="1" si="664"/>
        <v>0</v>
      </c>
      <c r="EH319" s="27" t="str">
        <f t="shared" ca="1" si="665"/>
        <v>-</v>
      </c>
      <c r="EI319" s="27" t="str">
        <f t="shared" ca="1" si="665"/>
        <v>-</v>
      </c>
      <c r="EJ319" s="27" t="str">
        <f t="shared" ca="1" si="665"/>
        <v>-</v>
      </c>
      <c r="EK319" s="27" t="str">
        <f t="shared" ca="1" si="651"/>
        <v>-</v>
      </c>
      <c r="EL319" s="27">
        <f t="shared" ca="1" si="651"/>
        <v>1</v>
      </c>
      <c r="EM319" s="27">
        <f t="shared" ca="1" si="666"/>
        <v>1</v>
      </c>
      <c r="EN319" s="27">
        <f t="shared" ca="1" si="666"/>
        <v>1</v>
      </c>
      <c r="EO319" s="27">
        <f t="shared" ca="1" si="652"/>
        <v>0</v>
      </c>
      <c r="EP319" s="27" t="str">
        <f t="shared" ca="1" si="653"/>
        <v>-</v>
      </c>
      <c r="EQ319" s="27" t="str">
        <f t="shared" ca="1" si="654"/>
        <v>-</v>
      </c>
      <c r="ER319" s="27">
        <f t="shared" ca="1" si="654"/>
        <v>0</v>
      </c>
      <c r="ES319" s="27">
        <f t="shared" ca="1" si="654"/>
        <v>0</v>
      </c>
      <c r="ET319" s="34">
        <v>0</v>
      </c>
    </row>
    <row r="320" spans="1:150" outlineLevel="3">
      <c r="A320" s="31">
        <f t="shared" si="627"/>
        <v>315</v>
      </c>
      <c r="B320" s="37">
        <f t="shared" ca="1" si="655"/>
        <v>71</v>
      </c>
      <c r="C320">
        <f t="shared" ca="1" si="656"/>
        <v>5</v>
      </c>
      <c r="D320" t="b">
        <f t="shared" ca="1" si="628"/>
        <v>1</v>
      </c>
      <c r="E320" t="b">
        <f t="shared" ca="1" si="628"/>
        <v>0</v>
      </c>
      <c r="F320" t="b">
        <f t="shared" ca="1" si="628"/>
        <v>1</v>
      </c>
      <c r="H320" s="47" t="str">
        <f ca="1">TEXT(LEFT(H319,2)+1,"00")&amp;MID(H319,3,FIND(" ",H319,4)-2)&amp;d.RegionName&amp;IF($CA320&lt;3,"M-M","Mat")&amp;IF($CF320=TRUE,"&amp;BBT","")&amp;IF($DX320&lt;&gt;0,"-mate EL","")&amp;IF($DM320," Aut","")&amp;IF($DN320," Win","")&amp;IF($DO320," Spr","")&amp;" Scan "&amp;$DP320&amp;" (F"&amp;3+IFERROR(1*$AP320,0)&amp;3+IFERROR(1*$AS320,0)&amp;"N"&amp;$AX320&amp;$AY320&amp;")"</f>
        <v>05 Std CWM M-M Win Scan 2 (F33N14)</v>
      </c>
      <c r="I320" s="13" t="str">
        <f ca="1">IF(MATCH(H320,H$5:H320,0)=(COUNTA(H$5:H320)),"-","Dup")</f>
        <v>-</v>
      </c>
      <c r="J320" s="27" t="str">
        <f t="shared" ca="1" si="629"/>
        <v>-</v>
      </c>
      <c r="K320" s="27" t="str">
        <f t="shared" ca="1" si="629"/>
        <v>-</v>
      </c>
      <c r="L320" s="50" t="str">
        <f t="shared" ca="1" si="657"/>
        <v>-</v>
      </c>
      <c r="M320" s="50" t="str">
        <f t="shared" ca="1" si="657"/>
        <v>-</v>
      </c>
      <c r="N320" s="50" t="str">
        <f t="shared" ca="1" si="657"/>
        <v>-</v>
      </c>
      <c r="O320" s="50" t="str">
        <f t="shared" ca="1" si="657"/>
        <v>-</v>
      </c>
      <c r="P320" s="50" t="str">
        <f t="shared" ca="1" si="657"/>
        <v>-</v>
      </c>
      <c r="Q320" s="50">
        <f t="shared" ca="1" si="657"/>
        <v>1</v>
      </c>
      <c r="R320" s="50">
        <f t="shared" ca="1" si="657"/>
        <v>1</v>
      </c>
      <c r="S320" s="27" t="str">
        <f t="shared" ca="1" si="631"/>
        <v>-</v>
      </c>
      <c r="T320" s="27" t="str">
        <f t="shared" ca="1" si="631"/>
        <v>-</v>
      </c>
      <c r="U320" s="27" t="str">
        <f t="shared" ca="1" si="632"/>
        <v>-</v>
      </c>
      <c r="V320" s="27">
        <f t="shared" ca="1" si="632"/>
        <v>1</v>
      </c>
      <c r="W320" s="27">
        <f t="shared" ca="1" si="632"/>
        <v>1</v>
      </c>
      <c r="X320" s="27" t="str">
        <f t="shared" ca="1" si="632"/>
        <v>-</v>
      </c>
      <c r="Y320" s="27" t="str">
        <f t="shared" ca="1" si="632"/>
        <v>-</v>
      </c>
      <c r="Z320" s="27" t="str">
        <f t="shared" ca="1" si="632"/>
        <v>-</v>
      </c>
      <c r="AA320" s="27" t="str">
        <f t="shared" ref="Y320:AA327" ca="1" si="667">OFFSET(AA$5,$B320,0)</f>
        <v>-</v>
      </c>
      <c r="AB320" s="27" t="str">
        <f t="shared" ca="1" si="632"/>
        <v>-</v>
      </c>
      <c r="AC320" s="27">
        <f t="shared" ca="1" si="632"/>
        <v>1</v>
      </c>
      <c r="AD320" s="27" t="str">
        <f t="shared" ca="1" si="632"/>
        <v>-</v>
      </c>
      <c r="AE320" s="27" t="str">
        <f t="shared" ca="1" si="632"/>
        <v>-</v>
      </c>
      <c r="AF320" s="27" t="str">
        <f t="shared" ca="1" si="632"/>
        <v>-</v>
      </c>
      <c r="AG320" s="27" t="str">
        <f t="shared" ca="1" si="632"/>
        <v>-</v>
      </c>
      <c r="AH320" s="27" t="str">
        <f t="shared" ca="1" si="632"/>
        <v>-</v>
      </c>
      <c r="AI320" s="27" t="str">
        <f t="shared" ca="1" si="632"/>
        <v>-</v>
      </c>
      <c r="AJ320" s="27" t="str">
        <f t="shared" ca="1" si="632"/>
        <v>-</v>
      </c>
      <c r="AK320" s="27" t="str">
        <f t="shared" ca="1" si="632"/>
        <v>-</v>
      </c>
      <c r="AL320" s="27" t="str">
        <f t="shared" ca="1" si="632"/>
        <v>-</v>
      </c>
      <c r="AM320" s="27" t="str">
        <f t="shared" ca="1" si="632"/>
        <v>-</v>
      </c>
      <c r="AN320" s="27" t="str">
        <f t="shared" ca="1" si="632"/>
        <v>-</v>
      </c>
      <c r="AO320" s="27" t="str">
        <f t="shared" ca="1" si="632"/>
        <v>-</v>
      </c>
      <c r="AP320" s="27" t="str">
        <f t="shared" ca="1" si="633"/>
        <v>-</v>
      </c>
      <c r="AQ320" s="27" t="str">
        <f t="shared" ca="1" si="633"/>
        <v>-</v>
      </c>
      <c r="AR320" s="27" t="str">
        <f t="shared" ca="1" si="633"/>
        <v>-</v>
      </c>
      <c r="AS320" s="27" t="str">
        <f t="shared" ca="1" si="633"/>
        <v>-</v>
      </c>
      <c r="AT320" s="27" t="str">
        <f t="shared" ca="1" si="658"/>
        <v>-</v>
      </c>
      <c r="AU320" s="27" t="str">
        <f t="shared" ca="1" si="659"/>
        <v>-</v>
      </c>
      <c r="AV320" s="27" t="str">
        <f t="shared" ca="1" si="659"/>
        <v>-</v>
      </c>
      <c r="AW320" s="27" t="str">
        <f t="shared" ca="1" si="659"/>
        <v>-</v>
      </c>
      <c r="AX320" s="50">
        <f t="shared" ca="1" si="660"/>
        <v>1</v>
      </c>
      <c r="AY320" s="50">
        <f t="shared" ca="1" si="660"/>
        <v>4</v>
      </c>
      <c r="AZ320" s="50">
        <f t="shared" ca="1" si="660"/>
        <v>0</v>
      </c>
      <c r="BA320" s="50" t="str">
        <f t="shared" ca="1" si="660"/>
        <v>-</v>
      </c>
      <c r="BB320" s="50" t="str">
        <f t="shared" ca="1" si="660"/>
        <v>-</v>
      </c>
      <c r="BC320" s="50" t="str">
        <f t="shared" ca="1" si="660"/>
        <v>-</v>
      </c>
      <c r="BD320" s="50" t="str">
        <f t="shared" ca="1" si="660"/>
        <v>-</v>
      </c>
      <c r="BE320" s="50" t="str">
        <f t="shared" ca="1" si="660"/>
        <v>-</v>
      </c>
      <c r="BF320" s="50" t="str">
        <f t="shared" ca="1" si="660"/>
        <v>-</v>
      </c>
      <c r="BG320" s="50" t="str">
        <f t="shared" ca="1" si="660"/>
        <v>-</v>
      </c>
      <c r="BH320" s="27">
        <f t="shared" ca="1" si="635"/>
        <v>0.1</v>
      </c>
      <c r="BI320" s="27">
        <f t="shared" ca="1" si="635"/>
        <v>0.5</v>
      </c>
      <c r="BJ320" s="27">
        <f t="shared" ca="1" si="635"/>
        <v>-0.4</v>
      </c>
      <c r="BK320" s="27">
        <f t="shared" ca="1" si="635"/>
        <v>1</v>
      </c>
      <c r="BL320" s="27" t="str">
        <f t="shared" ca="1" si="636"/>
        <v>-</v>
      </c>
      <c r="BM320" s="27" t="str">
        <f t="shared" ca="1" si="636"/>
        <v>-</v>
      </c>
      <c r="BN320" s="27">
        <f t="shared" ca="1" si="637"/>
        <v>0</v>
      </c>
      <c r="BO320" s="27">
        <f t="shared" ca="1" si="637"/>
        <v>0</v>
      </c>
      <c r="BP320" s="27">
        <f t="shared" ca="1" si="637"/>
        <v>0</v>
      </c>
      <c r="BQ320" s="27">
        <f t="shared" ca="1" si="637"/>
        <v>0</v>
      </c>
      <c r="BR320" s="27" t="str">
        <f t="shared" ca="1" si="637"/>
        <v>-</v>
      </c>
      <c r="BS320" s="27" t="str">
        <f t="shared" ca="1" si="637"/>
        <v>-</v>
      </c>
      <c r="BT320" s="27" t="str">
        <f t="shared" ca="1" si="638"/>
        <v>-</v>
      </c>
      <c r="BU320" s="27" t="str">
        <f t="shared" ca="1" si="638"/>
        <v>-</v>
      </c>
      <c r="BV320" s="27" t="str">
        <f t="shared" ca="1" si="638"/>
        <v>-</v>
      </c>
      <c r="BW320" s="27" t="str">
        <f t="shared" ca="1" si="638"/>
        <v>-</v>
      </c>
      <c r="BX320" s="27" t="str">
        <f t="shared" ca="1" si="638"/>
        <v>-</v>
      </c>
      <c r="BY320" s="27" t="str">
        <f t="shared" ca="1" si="638"/>
        <v>-</v>
      </c>
      <c r="BZ320" s="27" t="str">
        <f t="shared" ca="1" si="638"/>
        <v>-</v>
      </c>
      <c r="CA320" s="27">
        <f t="shared" ca="1" si="639"/>
        <v>2</v>
      </c>
      <c r="CB320" s="27" t="str">
        <f t="shared" ca="1" si="639"/>
        <v>-</v>
      </c>
      <c r="CC320" s="27" t="str">
        <f t="shared" ca="1" si="639"/>
        <v>-</v>
      </c>
      <c r="CD320" s="27" t="str">
        <f t="shared" ca="1" si="639"/>
        <v>-</v>
      </c>
      <c r="CE320" s="27" t="str">
        <f t="shared" ca="1" si="639"/>
        <v>-</v>
      </c>
      <c r="CF320" s="27" t="str">
        <f t="shared" ca="1" si="639"/>
        <v>-</v>
      </c>
      <c r="CG320" s="27" t="str">
        <f t="shared" ca="1" si="639"/>
        <v>-</v>
      </c>
      <c r="CH320" s="27">
        <f t="shared" ca="1" si="639"/>
        <v>0</v>
      </c>
      <c r="CI320" s="27" t="str">
        <f t="shared" ca="1" si="639"/>
        <v>-</v>
      </c>
      <c r="CJ320" s="27">
        <f t="shared" ca="1" si="639"/>
        <v>1</v>
      </c>
      <c r="CK320" s="27">
        <f t="shared" ca="1" si="640"/>
        <v>0</v>
      </c>
      <c r="CL320" s="27">
        <f t="shared" ca="1" si="640"/>
        <v>1</v>
      </c>
      <c r="CM320" s="27">
        <f t="shared" ca="1" si="640"/>
        <v>1</v>
      </c>
      <c r="CN320" s="27">
        <f t="shared" ca="1" si="640"/>
        <v>1</v>
      </c>
      <c r="CO320" s="27">
        <f t="shared" ca="1" si="640"/>
        <v>0</v>
      </c>
      <c r="CP320" s="27">
        <f t="shared" ca="1" si="640"/>
        <v>0</v>
      </c>
      <c r="CQ320" s="27">
        <f t="shared" ca="1" si="640"/>
        <v>0</v>
      </c>
      <c r="CR320" s="27">
        <f t="shared" ca="1" si="640"/>
        <v>-0.04</v>
      </c>
      <c r="CS320" s="27">
        <f t="shared" ca="1" si="640"/>
        <v>0.96</v>
      </c>
      <c r="CT320" s="27">
        <f t="shared" ca="1" si="640"/>
        <v>1.8</v>
      </c>
      <c r="CU320" s="27">
        <f t="shared" ca="1" si="641"/>
        <v>0.64</v>
      </c>
      <c r="CV320" s="27">
        <f t="shared" ca="1" si="641"/>
        <v>0.21</v>
      </c>
      <c r="CW320" s="27">
        <f t="shared" ca="1" si="641"/>
        <v>0.19</v>
      </c>
      <c r="CX320" s="27">
        <f t="shared" ca="1" si="641"/>
        <v>0</v>
      </c>
      <c r="CY320" s="27">
        <f t="shared" ca="1" si="641"/>
        <v>1</v>
      </c>
      <c r="CZ320" s="27">
        <f t="shared" ca="1" si="641"/>
        <v>0</v>
      </c>
      <c r="DA320" s="27">
        <f t="shared" ca="1" si="642"/>
        <v>0</v>
      </c>
      <c r="DB320" s="27">
        <f t="shared" ca="1" si="642"/>
        <v>0</v>
      </c>
      <c r="DC320" s="27">
        <f t="shared" ca="1" si="642"/>
        <v>0</v>
      </c>
      <c r="DD320" s="27">
        <f t="shared" ca="1" si="642"/>
        <v>0</v>
      </c>
      <c r="DE320" s="27">
        <f t="shared" ca="1" si="643"/>
        <v>0</v>
      </c>
      <c r="DF320" s="27">
        <f t="shared" ca="1" si="643"/>
        <v>0</v>
      </c>
      <c r="DG320" s="27" t="str">
        <f t="shared" ca="1" si="644"/>
        <v>-</v>
      </c>
      <c r="DH320" s="27" t="str">
        <f t="shared" ca="1" si="644"/>
        <v>-</v>
      </c>
      <c r="DI320" s="27" t="str">
        <f t="shared" ca="1" si="644"/>
        <v>-</v>
      </c>
      <c r="DJ320" s="27" t="str">
        <f t="shared" ca="1" si="644"/>
        <v>-</v>
      </c>
      <c r="DK320" s="27" t="str">
        <f t="shared" ca="1" si="644"/>
        <v>-</v>
      </c>
      <c r="DL320" s="27" t="str">
        <f t="shared" ca="1" si="644"/>
        <v>-</v>
      </c>
      <c r="DM320" s="27" t="b">
        <f t="shared" ca="1" si="645"/>
        <v>0</v>
      </c>
      <c r="DN320" s="27" t="b">
        <f t="shared" ca="1" si="645"/>
        <v>1</v>
      </c>
      <c r="DO320" s="27" t="b">
        <f t="shared" ca="1" si="645"/>
        <v>0</v>
      </c>
      <c r="DP320" s="27">
        <f t="shared" ca="1" si="645"/>
        <v>2</v>
      </c>
      <c r="DQ320" s="27" t="str">
        <f t="shared" ca="1" si="646"/>
        <v>-</v>
      </c>
      <c r="DR320" s="27" t="str">
        <f t="shared" ca="1" si="646"/>
        <v>-</v>
      </c>
      <c r="DS320" s="27" t="str">
        <f t="shared" ca="1" si="661"/>
        <v>-</v>
      </c>
      <c r="DT320" s="27" t="str">
        <f t="shared" ca="1" si="661"/>
        <v>-</v>
      </c>
      <c r="DU320" s="27" t="str">
        <f t="shared" ca="1" si="661"/>
        <v>-</v>
      </c>
      <c r="DV320" s="27" t="b">
        <f t="shared" ca="1" si="662"/>
        <v>1</v>
      </c>
      <c r="DW320" s="27" t="str">
        <f t="shared" ca="1" si="662"/>
        <v>-</v>
      </c>
      <c r="DX320" s="27">
        <f t="shared" ca="1" si="662"/>
        <v>0</v>
      </c>
      <c r="DY320" s="27" t="str">
        <f t="shared" ca="1" si="662"/>
        <v>-</v>
      </c>
      <c r="DZ320" s="27" t="str">
        <f t="shared" ca="1" si="662"/>
        <v>-</v>
      </c>
      <c r="EA320" s="27">
        <f t="shared" ca="1" si="662"/>
        <v>500</v>
      </c>
      <c r="EB320" s="27">
        <f t="shared" ca="1" si="663"/>
        <v>500</v>
      </c>
      <c r="EC320" s="27">
        <f t="shared" ca="1" si="648"/>
        <v>1</v>
      </c>
      <c r="ED320" s="27">
        <f t="shared" ca="1" si="649"/>
        <v>0</v>
      </c>
      <c r="EE320" s="27">
        <f t="shared" ca="1" si="648"/>
        <v>1</v>
      </c>
      <c r="EF320" s="27">
        <f t="shared" ca="1" si="650"/>
        <v>1</v>
      </c>
      <c r="EG320" s="27">
        <f t="shared" ca="1" si="664"/>
        <v>0</v>
      </c>
      <c r="EH320" s="27" t="str">
        <f t="shared" ca="1" si="665"/>
        <v>-</v>
      </c>
      <c r="EI320" s="27" t="str">
        <f t="shared" ca="1" si="665"/>
        <v>-</v>
      </c>
      <c r="EJ320" s="27" t="str">
        <f t="shared" ca="1" si="665"/>
        <v>-</v>
      </c>
      <c r="EK320" s="27" t="str">
        <f t="shared" ca="1" si="651"/>
        <v>-</v>
      </c>
      <c r="EL320" s="27">
        <f t="shared" ca="1" si="651"/>
        <v>1</v>
      </c>
      <c r="EM320" s="27">
        <f t="shared" ca="1" si="666"/>
        <v>1</v>
      </c>
      <c r="EN320" s="27">
        <f t="shared" ca="1" si="666"/>
        <v>1</v>
      </c>
      <c r="EO320" s="27">
        <f t="shared" ca="1" si="652"/>
        <v>0</v>
      </c>
      <c r="EP320" s="27" t="str">
        <f t="shared" ca="1" si="653"/>
        <v>-</v>
      </c>
      <c r="EQ320" s="27" t="str">
        <f t="shared" ca="1" si="654"/>
        <v>-</v>
      </c>
      <c r="ER320" s="27">
        <f t="shared" ca="1" si="654"/>
        <v>0</v>
      </c>
      <c r="ES320" s="27">
        <f t="shared" ca="1" si="654"/>
        <v>0</v>
      </c>
      <c r="ET320" s="34">
        <v>0</v>
      </c>
    </row>
    <row r="321" spans="1:150" outlineLevel="3">
      <c r="A321" s="31">
        <f t="shared" si="627"/>
        <v>316</v>
      </c>
      <c r="B321" s="37">
        <f t="shared" ca="1" si="655"/>
        <v>72</v>
      </c>
      <c r="C321">
        <f t="shared" ca="1" si="656"/>
        <v>5</v>
      </c>
      <c r="D321" t="b">
        <f t="shared" ca="1" si="628"/>
        <v>1</v>
      </c>
      <c r="E321" t="b">
        <f t="shared" ca="1" si="628"/>
        <v>0</v>
      </c>
      <c r="F321" t="b">
        <f t="shared" ca="1" si="628"/>
        <v>1</v>
      </c>
      <c r="H321" s="47" t="str">
        <f ca="1">TEXT(LEFT(H320,2)+1,"00")&amp;MID(H320,3,FIND(" ",H320,4)-2)&amp;d.RegionName&amp;IF($CA321&lt;3,"M-M","Mat")&amp;IF($CF321=TRUE,"&amp;BBT","")&amp;IF($DX321&lt;&gt;0,"-mate EL","")&amp;IF($DM321," Aut","")&amp;IF($DN321," Win","")&amp;IF($DO321," Spr","")&amp;" Scan "&amp;$DP321&amp;" (F"&amp;3+IFERROR(1*$AP321,0)&amp;3+IFERROR(1*$AS321,0)&amp;"N"&amp;$AX321&amp;$AY321&amp;")"</f>
        <v>06 Std CWM M-M Win Scan 1 (F33N14)</v>
      </c>
      <c r="I321" s="13" t="str">
        <f ca="1">IF(MATCH(H321,H$5:H321,0)=(COUNTA(H$5:H321)),"-","Dup")</f>
        <v>-</v>
      </c>
      <c r="J321" s="27" t="str">
        <f t="shared" ca="1" si="629"/>
        <v>-</v>
      </c>
      <c r="K321" s="27" t="str">
        <f t="shared" ca="1" si="629"/>
        <v>-</v>
      </c>
      <c r="L321" s="50" t="str">
        <f t="shared" ca="1" si="657"/>
        <v>-</v>
      </c>
      <c r="M321" s="50" t="str">
        <f t="shared" ca="1" si="657"/>
        <v>-</v>
      </c>
      <c r="N321" s="50" t="str">
        <f t="shared" ca="1" si="657"/>
        <v>-</v>
      </c>
      <c r="O321" s="50" t="str">
        <f t="shared" ca="1" si="657"/>
        <v>-</v>
      </c>
      <c r="P321" s="50" t="str">
        <f t="shared" ca="1" si="657"/>
        <v>-</v>
      </c>
      <c r="Q321" s="50">
        <f t="shared" ca="1" si="657"/>
        <v>1</v>
      </c>
      <c r="R321" s="50">
        <f t="shared" ca="1" si="657"/>
        <v>1</v>
      </c>
      <c r="S321" s="27" t="str">
        <f t="shared" ca="1" si="631"/>
        <v>-</v>
      </c>
      <c r="T321" s="27" t="str">
        <f t="shared" ca="1" si="631"/>
        <v>-</v>
      </c>
      <c r="U321" s="27" t="str">
        <f t="shared" ca="1" si="632"/>
        <v>-</v>
      </c>
      <c r="V321" s="27">
        <f t="shared" ca="1" si="632"/>
        <v>1</v>
      </c>
      <c r="W321" s="27">
        <f t="shared" ca="1" si="632"/>
        <v>1</v>
      </c>
      <c r="X321" s="27" t="str">
        <f t="shared" ca="1" si="632"/>
        <v>-</v>
      </c>
      <c r="Y321" s="27" t="str">
        <f t="shared" ca="1" si="667"/>
        <v>-</v>
      </c>
      <c r="Z321" s="27" t="str">
        <f t="shared" ca="1" si="632"/>
        <v>-</v>
      </c>
      <c r="AA321" s="27" t="str">
        <f t="shared" ca="1" si="667"/>
        <v>-</v>
      </c>
      <c r="AB321" s="27" t="str">
        <f t="shared" ca="1" si="632"/>
        <v>-</v>
      </c>
      <c r="AC321" s="27">
        <f t="shared" ca="1" si="632"/>
        <v>1</v>
      </c>
      <c r="AD321" s="27" t="str">
        <f t="shared" ca="1" si="632"/>
        <v>-</v>
      </c>
      <c r="AE321" s="27" t="str">
        <f t="shared" ca="1" si="632"/>
        <v>-</v>
      </c>
      <c r="AF321" s="27" t="str">
        <f t="shared" ca="1" si="632"/>
        <v>-</v>
      </c>
      <c r="AG321" s="27" t="str">
        <f t="shared" ca="1" si="632"/>
        <v>-</v>
      </c>
      <c r="AH321" s="27" t="str">
        <f t="shared" ca="1" si="632"/>
        <v>-</v>
      </c>
      <c r="AI321" s="27" t="str">
        <f t="shared" ca="1" si="632"/>
        <v>-</v>
      </c>
      <c r="AJ321" s="27" t="str">
        <f t="shared" ca="1" si="632"/>
        <v>-</v>
      </c>
      <c r="AK321" s="27" t="str">
        <f t="shared" ca="1" si="632"/>
        <v>-</v>
      </c>
      <c r="AL321" s="27" t="str">
        <f t="shared" ca="1" si="632"/>
        <v>-</v>
      </c>
      <c r="AM321" s="27" t="str">
        <f t="shared" ca="1" si="632"/>
        <v>-</v>
      </c>
      <c r="AN321" s="27" t="str">
        <f t="shared" ca="1" si="632"/>
        <v>-</v>
      </c>
      <c r="AO321" s="27" t="str">
        <f t="shared" ca="1" si="632"/>
        <v>-</v>
      </c>
      <c r="AP321" s="27" t="str">
        <f t="shared" ca="1" si="633"/>
        <v>-</v>
      </c>
      <c r="AQ321" s="27" t="str">
        <f t="shared" ca="1" si="633"/>
        <v>-</v>
      </c>
      <c r="AR321" s="27" t="str">
        <f t="shared" ca="1" si="633"/>
        <v>-</v>
      </c>
      <c r="AS321" s="27" t="str">
        <f t="shared" ca="1" si="633"/>
        <v>-</v>
      </c>
      <c r="AT321" s="27" t="str">
        <f t="shared" ca="1" si="658"/>
        <v>-</v>
      </c>
      <c r="AU321" s="27" t="str">
        <f t="shared" ca="1" si="659"/>
        <v>-</v>
      </c>
      <c r="AV321" s="27" t="str">
        <f t="shared" ca="1" si="659"/>
        <v>-</v>
      </c>
      <c r="AW321" s="27" t="str">
        <f t="shared" ca="1" si="659"/>
        <v>-</v>
      </c>
      <c r="AX321" s="50">
        <f t="shared" ca="1" si="660"/>
        <v>1</v>
      </c>
      <c r="AY321" s="50">
        <f t="shared" ca="1" si="660"/>
        <v>4</v>
      </c>
      <c r="AZ321" s="50">
        <f t="shared" ca="1" si="660"/>
        <v>0</v>
      </c>
      <c r="BA321" s="50" t="str">
        <f t="shared" ca="1" si="660"/>
        <v>-</v>
      </c>
      <c r="BB321" s="50" t="str">
        <f t="shared" ca="1" si="660"/>
        <v>-</v>
      </c>
      <c r="BC321" s="50" t="str">
        <f t="shared" ca="1" si="660"/>
        <v>-</v>
      </c>
      <c r="BD321" s="50" t="str">
        <f t="shared" ca="1" si="660"/>
        <v>-</v>
      </c>
      <c r="BE321" s="50" t="str">
        <f t="shared" ca="1" si="660"/>
        <v>-</v>
      </c>
      <c r="BF321" s="50" t="str">
        <f t="shared" ca="1" si="660"/>
        <v>-</v>
      </c>
      <c r="BG321" s="50" t="str">
        <f t="shared" ca="1" si="660"/>
        <v>-</v>
      </c>
      <c r="BH321" s="27">
        <f t="shared" ca="1" si="635"/>
        <v>0.1</v>
      </c>
      <c r="BI321" s="27">
        <f t="shared" ca="1" si="635"/>
        <v>0.5</v>
      </c>
      <c r="BJ321" s="27">
        <f t="shared" ca="1" si="635"/>
        <v>-0.4</v>
      </c>
      <c r="BK321" s="27">
        <f t="shared" ca="1" si="635"/>
        <v>1</v>
      </c>
      <c r="BL321" s="27" t="str">
        <f t="shared" ca="1" si="636"/>
        <v>-</v>
      </c>
      <c r="BM321" s="27" t="str">
        <f t="shared" ca="1" si="636"/>
        <v>-</v>
      </c>
      <c r="BN321" s="27">
        <f t="shared" ca="1" si="637"/>
        <v>0</v>
      </c>
      <c r="BO321" s="27">
        <f t="shared" ca="1" si="637"/>
        <v>0</v>
      </c>
      <c r="BP321" s="27">
        <f t="shared" ca="1" si="637"/>
        <v>0</v>
      </c>
      <c r="BQ321" s="27">
        <f t="shared" ca="1" si="637"/>
        <v>0</v>
      </c>
      <c r="BR321" s="27" t="str">
        <f t="shared" ca="1" si="637"/>
        <v>-</v>
      </c>
      <c r="BS321" s="27" t="str">
        <f t="shared" ca="1" si="637"/>
        <v>-</v>
      </c>
      <c r="BT321" s="27" t="str">
        <f t="shared" ca="1" si="638"/>
        <v>-</v>
      </c>
      <c r="BU321" s="27" t="str">
        <f t="shared" ca="1" si="638"/>
        <v>-</v>
      </c>
      <c r="BV321" s="27" t="str">
        <f t="shared" ca="1" si="638"/>
        <v>-</v>
      </c>
      <c r="BW321" s="27" t="str">
        <f t="shared" ca="1" si="638"/>
        <v>-</v>
      </c>
      <c r="BX321" s="27" t="str">
        <f t="shared" ca="1" si="638"/>
        <v>-</v>
      </c>
      <c r="BY321" s="27" t="str">
        <f t="shared" ca="1" si="638"/>
        <v>-</v>
      </c>
      <c r="BZ321" s="27" t="str">
        <f t="shared" ca="1" si="638"/>
        <v>-</v>
      </c>
      <c r="CA321" s="27">
        <f t="shared" ca="1" si="639"/>
        <v>2</v>
      </c>
      <c r="CB321" s="27" t="str">
        <f t="shared" ca="1" si="639"/>
        <v>-</v>
      </c>
      <c r="CC321" s="27" t="str">
        <f t="shared" ca="1" si="639"/>
        <v>-</v>
      </c>
      <c r="CD321" s="27" t="str">
        <f t="shared" ca="1" si="639"/>
        <v>-</v>
      </c>
      <c r="CE321" s="27" t="str">
        <f t="shared" ca="1" si="639"/>
        <v>-</v>
      </c>
      <c r="CF321" s="27" t="str">
        <f t="shared" ca="1" si="639"/>
        <v>-</v>
      </c>
      <c r="CG321" s="27" t="str">
        <f t="shared" ca="1" si="639"/>
        <v>-</v>
      </c>
      <c r="CH321" s="27">
        <f t="shared" ca="1" si="639"/>
        <v>0</v>
      </c>
      <c r="CI321" s="27" t="str">
        <f t="shared" ca="1" si="639"/>
        <v>-</v>
      </c>
      <c r="CJ321" s="27">
        <f t="shared" ca="1" si="639"/>
        <v>1</v>
      </c>
      <c r="CK321" s="27">
        <f t="shared" ca="1" si="640"/>
        <v>0</v>
      </c>
      <c r="CL321" s="27">
        <f t="shared" ca="1" si="640"/>
        <v>1</v>
      </c>
      <c r="CM321" s="27">
        <f t="shared" ca="1" si="640"/>
        <v>1</v>
      </c>
      <c r="CN321" s="27">
        <f t="shared" ca="1" si="640"/>
        <v>1</v>
      </c>
      <c r="CO321" s="27">
        <f t="shared" ca="1" si="640"/>
        <v>0</v>
      </c>
      <c r="CP321" s="27">
        <f t="shared" ca="1" si="640"/>
        <v>0</v>
      </c>
      <c r="CQ321" s="27">
        <f t="shared" ca="1" si="640"/>
        <v>0</v>
      </c>
      <c r="CR321" s="27">
        <f t="shared" ca="1" si="640"/>
        <v>-0.04</v>
      </c>
      <c r="CS321" s="27">
        <f t="shared" ca="1" si="640"/>
        <v>0.96</v>
      </c>
      <c r="CT321" s="27">
        <f t="shared" ca="1" si="640"/>
        <v>1.8</v>
      </c>
      <c r="CU321" s="27">
        <f t="shared" ca="1" si="641"/>
        <v>0.64</v>
      </c>
      <c r="CV321" s="27">
        <f t="shared" ca="1" si="641"/>
        <v>0.21</v>
      </c>
      <c r="CW321" s="27">
        <f t="shared" ca="1" si="641"/>
        <v>0.19</v>
      </c>
      <c r="CX321" s="27">
        <f t="shared" ca="1" si="641"/>
        <v>0</v>
      </c>
      <c r="CY321" s="27">
        <f t="shared" ca="1" si="641"/>
        <v>1</v>
      </c>
      <c r="CZ321" s="27">
        <f t="shared" ca="1" si="641"/>
        <v>0</v>
      </c>
      <c r="DA321" s="27">
        <f t="shared" ca="1" si="642"/>
        <v>0</v>
      </c>
      <c r="DB321" s="27">
        <f t="shared" ca="1" si="642"/>
        <v>0</v>
      </c>
      <c r="DC321" s="27">
        <f t="shared" ca="1" si="642"/>
        <v>0</v>
      </c>
      <c r="DD321" s="27">
        <f t="shared" ca="1" si="642"/>
        <v>0</v>
      </c>
      <c r="DE321" s="27">
        <f t="shared" ca="1" si="643"/>
        <v>0</v>
      </c>
      <c r="DF321" s="27">
        <f t="shared" ca="1" si="643"/>
        <v>0</v>
      </c>
      <c r="DG321" s="27" t="str">
        <f t="shared" ca="1" si="644"/>
        <v>-</v>
      </c>
      <c r="DH321" s="27" t="str">
        <f t="shared" ca="1" si="644"/>
        <v>-</v>
      </c>
      <c r="DI321" s="27" t="str">
        <f t="shared" ca="1" si="644"/>
        <v>-</v>
      </c>
      <c r="DJ321" s="27" t="str">
        <f t="shared" ca="1" si="644"/>
        <v>-</v>
      </c>
      <c r="DK321" s="27" t="str">
        <f t="shared" ca="1" si="644"/>
        <v>-</v>
      </c>
      <c r="DL321" s="27" t="str">
        <f t="shared" ca="1" si="644"/>
        <v>-</v>
      </c>
      <c r="DM321" s="27" t="b">
        <f t="shared" ca="1" si="645"/>
        <v>0</v>
      </c>
      <c r="DN321" s="27" t="b">
        <f t="shared" ca="1" si="645"/>
        <v>1</v>
      </c>
      <c r="DO321" s="27" t="b">
        <f t="shared" ca="1" si="645"/>
        <v>0</v>
      </c>
      <c r="DP321" s="27">
        <f t="shared" ca="1" si="645"/>
        <v>1</v>
      </c>
      <c r="DQ321" s="27" t="str">
        <f t="shared" ca="1" si="646"/>
        <v>-</v>
      </c>
      <c r="DR321" s="27" t="str">
        <f t="shared" ca="1" si="646"/>
        <v>-</v>
      </c>
      <c r="DS321" s="27" t="str">
        <f t="shared" ca="1" si="661"/>
        <v>-</v>
      </c>
      <c r="DT321" s="27" t="str">
        <f t="shared" ca="1" si="661"/>
        <v>-</v>
      </c>
      <c r="DU321" s="27" t="str">
        <f t="shared" ca="1" si="661"/>
        <v>-</v>
      </c>
      <c r="DV321" s="27" t="b">
        <f t="shared" ca="1" si="662"/>
        <v>1</v>
      </c>
      <c r="DW321" s="27" t="str">
        <f t="shared" ca="1" si="662"/>
        <v>-</v>
      </c>
      <c r="DX321" s="27">
        <f t="shared" ca="1" si="662"/>
        <v>0</v>
      </c>
      <c r="DY321" s="27" t="str">
        <f t="shared" ca="1" si="662"/>
        <v>-</v>
      </c>
      <c r="DZ321" s="27" t="str">
        <f t="shared" ca="1" si="662"/>
        <v>-</v>
      </c>
      <c r="EA321" s="27">
        <f t="shared" ca="1" si="662"/>
        <v>500</v>
      </c>
      <c r="EB321" s="27">
        <f t="shared" ca="1" si="663"/>
        <v>500</v>
      </c>
      <c r="EC321" s="27">
        <f t="shared" ca="1" si="648"/>
        <v>1</v>
      </c>
      <c r="ED321" s="27">
        <f t="shared" ca="1" si="649"/>
        <v>0</v>
      </c>
      <c r="EE321" s="27">
        <f t="shared" ca="1" si="648"/>
        <v>1</v>
      </c>
      <c r="EF321" s="27">
        <f t="shared" ca="1" si="650"/>
        <v>1</v>
      </c>
      <c r="EG321" s="27">
        <f t="shared" ca="1" si="664"/>
        <v>0</v>
      </c>
      <c r="EH321" s="27" t="str">
        <f t="shared" ca="1" si="665"/>
        <v>-</v>
      </c>
      <c r="EI321" s="27" t="str">
        <f t="shared" ca="1" si="665"/>
        <v>-</v>
      </c>
      <c r="EJ321" s="27" t="str">
        <f t="shared" ca="1" si="665"/>
        <v>-</v>
      </c>
      <c r="EK321" s="27" t="str">
        <f t="shared" ca="1" si="651"/>
        <v>-</v>
      </c>
      <c r="EL321" s="27">
        <f t="shared" ca="1" si="651"/>
        <v>1</v>
      </c>
      <c r="EM321" s="27">
        <f t="shared" ca="1" si="666"/>
        <v>1</v>
      </c>
      <c r="EN321" s="27">
        <f t="shared" ca="1" si="666"/>
        <v>1</v>
      </c>
      <c r="EO321" s="27">
        <f t="shared" ca="1" si="652"/>
        <v>0</v>
      </c>
      <c r="EP321" s="27" t="str">
        <f t="shared" ca="1" si="653"/>
        <v>-</v>
      </c>
      <c r="EQ321" s="27" t="str">
        <f t="shared" ca="1" si="654"/>
        <v>-</v>
      </c>
      <c r="ER321" s="27">
        <f t="shared" ca="1" si="654"/>
        <v>0</v>
      </c>
      <c r="ES321" s="27">
        <f t="shared" ca="1" si="654"/>
        <v>0</v>
      </c>
      <c r="ET321" s="34">
        <v>0</v>
      </c>
    </row>
    <row r="322" spans="1:150" outlineLevel="3">
      <c r="A322" s="31">
        <f t="shared" si="627"/>
        <v>317</v>
      </c>
      <c r="B322" s="37">
        <f t="shared" ca="1" si="655"/>
        <v>73</v>
      </c>
      <c r="C322">
        <f t="shared" ca="1" si="656"/>
        <v>5</v>
      </c>
      <c r="D322" t="b">
        <f t="shared" ca="1" si="628"/>
        <v>1</v>
      </c>
      <c r="E322" t="b">
        <f t="shared" ca="1" si="628"/>
        <v>0</v>
      </c>
      <c r="F322" t="b">
        <f t="shared" ca="1" si="628"/>
        <v>1</v>
      </c>
      <c r="H322" s="47" t="str">
        <f ca="1">TEXT(LEFT(H321,2)+1,"00")&amp;MID(H321,3,FIND(" ",H321,4)-2)&amp;d.RegionName&amp;IF($CA322&lt;3,"M-M","Mat")&amp;IF($CF322=TRUE,"&amp;BBT","")&amp;IF($DX322&lt;&gt;0,"-mate EL","")&amp;IF($DM322," Aut","")&amp;IF($DN322," Win","")&amp;IF($DO322," Spr","")&amp;" Scan "&amp;$DP322&amp;" (F"&amp;3+IFERROR(1*$AP322,0)&amp;3+IFERROR(1*$AS322,0)&amp;"N"&amp;$AX322&amp;$AY322&amp;")"</f>
        <v>07 Std CWM M-M Win Scan 0 (F33N14)</v>
      </c>
      <c r="I322" s="13" t="str">
        <f ca="1">IF(MATCH(H322,H$5:H322,0)=(COUNTA(H$5:H322)),"-","Dup")</f>
        <v>-</v>
      </c>
      <c r="J322" s="27" t="str">
        <f t="shared" ca="1" si="629"/>
        <v>-</v>
      </c>
      <c r="K322" s="27" t="str">
        <f t="shared" ca="1" si="629"/>
        <v>-</v>
      </c>
      <c r="L322" s="50" t="str">
        <f t="shared" ca="1" si="657"/>
        <v>-</v>
      </c>
      <c r="M322" s="50" t="str">
        <f t="shared" ca="1" si="657"/>
        <v>-</v>
      </c>
      <c r="N322" s="50" t="str">
        <f t="shared" ca="1" si="657"/>
        <v>-</v>
      </c>
      <c r="O322" s="50" t="str">
        <f t="shared" ca="1" si="657"/>
        <v>-</v>
      </c>
      <c r="P322" s="50" t="str">
        <f t="shared" ca="1" si="657"/>
        <v>-</v>
      </c>
      <c r="Q322" s="50">
        <f t="shared" ca="1" si="657"/>
        <v>1</v>
      </c>
      <c r="R322" s="50">
        <f t="shared" ca="1" si="657"/>
        <v>1</v>
      </c>
      <c r="S322" s="27" t="str">
        <f t="shared" ca="1" si="631"/>
        <v>-</v>
      </c>
      <c r="T322" s="27" t="str">
        <f t="shared" ca="1" si="631"/>
        <v>-</v>
      </c>
      <c r="U322" s="27" t="str">
        <f t="shared" ca="1" si="632"/>
        <v>-</v>
      </c>
      <c r="V322" s="27">
        <f t="shared" ca="1" si="632"/>
        <v>1</v>
      </c>
      <c r="W322" s="27">
        <f t="shared" ca="1" si="632"/>
        <v>1</v>
      </c>
      <c r="X322" s="27" t="str">
        <f t="shared" ca="1" si="632"/>
        <v>-</v>
      </c>
      <c r="Y322" s="27" t="str">
        <f t="shared" ca="1" si="667"/>
        <v>-</v>
      </c>
      <c r="Z322" s="27" t="str">
        <f t="shared" ca="1" si="632"/>
        <v>-</v>
      </c>
      <c r="AA322" s="27" t="str">
        <f t="shared" ca="1" si="667"/>
        <v>-</v>
      </c>
      <c r="AB322" s="27" t="str">
        <f t="shared" ca="1" si="632"/>
        <v>-</v>
      </c>
      <c r="AC322" s="27">
        <f t="shared" ca="1" si="632"/>
        <v>1</v>
      </c>
      <c r="AD322" s="27" t="str">
        <f t="shared" ca="1" si="632"/>
        <v>-</v>
      </c>
      <c r="AE322" s="27" t="str">
        <f t="shared" ca="1" si="632"/>
        <v>-</v>
      </c>
      <c r="AF322" s="27" t="str">
        <f t="shared" ca="1" si="632"/>
        <v>-</v>
      </c>
      <c r="AG322" s="27" t="str">
        <f t="shared" ca="1" si="632"/>
        <v>-</v>
      </c>
      <c r="AH322" s="27" t="str">
        <f t="shared" ca="1" si="632"/>
        <v>-</v>
      </c>
      <c r="AI322" s="27" t="str">
        <f t="shared" ca="1" si="632"/>
        <v>-</v>
      </c>
      <c r="AJ322" s="27" t="str">
        <f t="shared" ca="1" si="632"/>
        <v>-</v>
      </c>
      <c r="AK322" s="27" t="str">
        <f t="shared" ca="1" si="632"/>
        <v>-</v>
      </c>
      <c r="AL322" s="27" t="str">
        <f t="shared" ca="1" si="632"/>
        <v>-</v>
      </c>
      <c r="AM322" s="27" t="str">
        <f t="shared" ca="1" si="632"/>
        <v>-</v>
      </c>
      <c r="AN322" s="27" t="str">
        <f t="shared" ca="1" si="632"/>
        <v>-</v>
      </c>
      <c r="AO322" s="27" t="str">
        <f t="shared" ca="1" si="632"/>
        <v>-</v>
      </c>
      <c r="AP322" s="27" t="str">
        <f t="shared" ca="1" si="633"/>
        <v>-</v>
      </c>
      <c r="AQ322" s="27" t="str">
        <f t="shared" ca="1" si="633"/>
        <v>-</v>
      </c>
      <c r="AR322" s="27" t="str">
        <f t="shared" ca="1" si="633"/>
        <v>-</v>
      </c>
      <c r="AS322" s="27" t="str">
        <f t="shared" ca="1" si="633"/>
        <v>-</v>
      </c>
      <c r="AT322" s="27" t="str">
        <f t="shared" ca="1" si="658"/>
        <v>-</v>
      </c>
      <c r="AU322" s="27" t="str">
        <f t="shared" ca="1" si="659"/>
        <v>-</v>
      </c>
      <c r="AV322" s="27" t="str">
        <f t="shared" ca="1" si="659"/>
        <v>-</v>
      </c>
      <c r="AW322" s="27" t="str">
        <f t="shared" ca="1" si="659"/>
        <v>-</v>
      </c>
      <c r="AX322" s="50">
        <f t="shared" ca="1" si="660"/>
        <v>1</v>
      </c>
      <c r="AY322" s="50">
        <f t="shared" ca="1" si="660"/>
        <v>4</v>
      </c>
      <c r="AZ322" s="50">
        <f t="shared" ca="1" si="660"/>
        <v>0</v>
      </c>
      <c r="BA322" s="50" t="str">
        <f t="shared" ca="1" si="660"/>
        <v>-</v>
      </c>
      <c r="BB322" s="50" t="str">
        <f t="shared" ca="1" si="660"/>
        <v>-</v>
      </c>
      <c r="BC322" s="50" t="str">
        <f t="shared" ca="1" si="660"/>
        <v>-</v>
      </c>
      <c r="BD322" s="50" t="str">
        <f t="shared" ca="1" si="660"/>
        <v>-</v>
      </c>
      <c r="BE322" s="50" t="str">
        <f t="shared" ca="1" si="660"/>
        <v>-</v>
      </c>
      <c r="BF322" s="50" t="str">
        <f t="shared" ca="1" si="660"/>
        <v>-</v>
      </c>
      <c r="BG322" s="50" t="str">
        <f t="shared" ca="1" si="660"/>
        <v>-</v>
      </c>
      <c r="BH322" s="27">
        <f t="shared" ca="1" si="635"/>
        <v>0.1</v>
      </c>
      <c r="BI322" s="27">
        <f t="shared" ca="1" si="635"/>
        <v>0.5</v>
      </c>
      <c r="BJ322" s="27">
        <f t="shared" ca="1" si="635"/>
        <v>-0.4</v>
      </c>
      <c r="BK322" s="27">
        <f t="shared" ca="1" si="635"/>
        <v>1</v>
      </c>
      <c r="BL322" s="27" t="str">
        <f t="shared" ca="1" si="636"/>
        <v>-</v>
      </c>
      <c r="BM322" s="27" t="str">
        <f t="shared" ca="1" si="636"/>
        <v>-</v>
      </c>
      <c r="BN322" s="27">
        <f t="shared" ca="1" si="637"/>
        <v>0</v>
      </c>
      <c r="BO322" s="27">
        <f t="shared" ca="1" si="637"/>
        <v>0</v>
      </c>
      <c r="BP322" s="27">
        <f t="shared" ca="1" si="637"/>
        <v>0</v>
      </c>
      <c r="BQ322" s="27">
        <f t="shared" ca="1" si="637"/>
        <v>0</v>
      </c>
      <c r="BR322" s="27" t="str">
        <f t="shared" ca="1" si="637"/>
        <v>-</v>
      </c>
      <c r="BS322" s="27" t="str">
        <f t="shared" ca="1" si="637"/>
        <v>-</v>
      </c>
      <c r="BT322" s="27" t="str">
        <f t="shared" ca="1" si="638"/>
        <v>-</v>
      </c>
      <c r="BU322" s="27" t="str">
        <f t="shared" ca="1" si="638"/>
        <v>-</v>
      </c>
      <c r="BV322" s="27" t="str">
        <f t="shared" ca="1" si="638"/>
        <v>-</v>
      </c>
      <c r="BW322" s="27" t="str">
        <f t="shared" ca="1" si="638"/>
        <v>-</v>
      </c>
      <c r="BX322" s="27" t="str">
        <f t="shared" ca="1" si="638"/>
        <v>-</v>
      </c>
      <c r="BY322" s="27" t="str">
        <f t="shared" ca="1" si="638"/>
        <v>-</v>
      </c>
      <c r="BZ322" s="27" t="str">
        <f t="shared" ca="1" si="638"/>
        <v>-</v>
      </c>
      <c r="CA322" s="27">
        <f t="shared" ref="CA322:CP333" ca="1" si="668">OFFSET(CA$5,$B322,0)</f>
        <v>2</v>
      </c>
      <c r="CB322" s="27" t="str">
        <f t="shared" ca="1" si="668"/>
        <v>-</v>
      </c>
      <c r="CC322" s="27" t="str">
        <f t="shared" ca="1" si="668"/>
        <v>-</v>
      </c>
      <c r="CD322" s="27" t="str">
        <f t="shared" ca="1" si="668"/>
        <v>-</v>
      </c>
      <c r="CE322" s="27" t="str">
        <f t="shared" ca="1" si="668"/>
        <v>-</v>
      </c>
      <c r="CF322" s="27" t="str">
        <f t="shared" ca="1" si="668"/>
        <v>-</v>
      </c>
      <c r="CG322" s="27" t="str">
        <f t="shared" ca="1" si="668"/>
        <v>-</v>
      </c>
      <c r="CH322" s="27">
        <f t="shared" ca="1" si="668"/>
        <v>0</v>
      </c>
      <c r="CI322" s="27" t="str">
        <f t="shared" ca="1" si="668"/>
        <v>-</v>
      </c>
      <c r="CJ322" s="27">
        <f t="shared" ca="1" si="668"/>
        <v>1</v>
      </c>
      <c r="CK322" s="27">
        <f t="shared" ca="1" si="668"/>
        <v>0</v>
      </c>
      <c r="CL322" s="27">
        <f t="shared" ca="1" si="668"/>
        <v>1</v>
      </c>
      <c r="CM322" s="27">
        <f t="shared" ca="1" si="668"/>
        <v>1</v>
      </c>
      <c r="CN322" s="27">
        <f t="shared" ca="1" si="668"/>
        <v>1</v>
      </c>
      <c r="CO322" s="27">
        <f t="shared" ca="1" si="668"/>
        <v>0</v>
      </c>
      <c r="CP322" s="27">
        <f t="shared" ca="1" si="668"/>
        <v>0</v>
      </c>
      <c r="CQ322" s="27">
        <f t="shared" ref="CQ322:DP337" ca="1" si="669">OFFSET(CQ$5,$B322,0)</f>
        <v>0</v>
      </c>
      <c r="CR322" s="27">
        <f t="shared" ca="1" si="669"/>
        <v>-0.04</v>
      </c>
      <c r="CS322" s="27">
        <f t="shared" ca="1" si="669"/>
        <v>0.96</v>
      </c>
      <c r="CT322" s="27">
        <f t="shared" ca="1" si="669"/>
        <v>1.8</v>
      </c>
      <c r="CU322" s="27">
        <f t="shared" ca="1" si="669"/>
        <v>0.64</v>
      </c>
      <c r="CV322" s="27">
        <f t="shared" ca="1" si="669"/>
        <v>0.21</v>
      </c>
      <c r="CW322" s="27">
        <f t="shared" ca="1" si="669"/>
        <v>0.19</v>
      </c>
      <c r="CX322" s="27">
        <f t="shared" ca="1" si="669"/>
        <v>0</v>
      </c>
      <c r="CY322" s="27">
        <f t="shared" ca="1" si="669"/>
        <v>1</v>
      </c>
      <c r="CZ322" s="27">
        <f t="shared" ca="1" si="669"/>
        <v>0</v>
      </c>
      <c r="DA322" s="27">
        <f t="shared" ca="1" si="642"/>
        <v>0</v>
      </c>
      <c r="DB322" s="27">
        <f t="shared" ca="1" si="669"/>
        <v>0</v>
      </c>
      <c r="DC322" s="27">
        <f t="shared" ca="1" si="669"/>
        <v>0</v>
      </c>
      <c r="DD322" s="27">
        <f t="shared" ca="1" si="669"/>
        <v>0</v>
      </c>
      <c r="DE322" s="27">
        <f t="shared" ca="1" si="643"/>
        <v>0</v>
      </c>
      <c r="DF322" s="27">
        <f t="shared" ca="1" si="643"/>
        <v>0</v>
      </c>
      <c r="DG322" s="27" t="str">
        <f t="shared" ca="1" si="669"/>
        <v>-</v>
      </c>
      <c r="DH322" s="27" t="str">
        <f t="shared" ca="1" si="669"/>
        <v>-</v>
      </c>
      <c r="DI322" s="27" t="str">
        <f t="shared" ca="1" si="669"/>
        <v>-</v>
      </c>
      <c r="DJ322" s="27" t="str">
        <f t="shared" ca="1" si="669"/>
        <v>-</v>
      </c>
      <c r="DK322" s="27" t="str">
        <f t="shared" ca="1" si="669"/>
        <v>-</v>
      </c>
      <c r="DL322" s="27" t="str">
        <f t="shared" ca="1" si="669"/>
        <v>-</v>
      </c>
      <c r="DM322" s="27" t="b">
        <f t="shared" ca="1" si="669"/>
        <v>0</v>
      </c>
      <c r="DN322" s="27" t="b">
        <f t="shared" ca="1" si="669"/>
        <v>1</v>
      </c>
      <c r="DO322" s="27" t="b">
        <f t="shared" ca="1" si="669"/>
        <v>0</v>
      </c>
      <c r="DP322" s="27">
        <f t="shared" ca="1" si="669"/>
        <v>0</v>
      </c>
      <c r="DQ322" s="27" t="str">
        <f t="shared" ca="1" si="646"/>
        <v>-</v>
      </c>
      <c r="DR322" s="27" t="str">
        <f t="shared" ca="1" si="646"/>
        <v>-</v>
      </c>
      <c r="DS322" s="27" t="str">
        <f t="shared" ca="1" si="661"/>
        <v>-</v>
      </c>
      <c r="DT322" s="27" t="str">
        <f t="shared" ca="1" si="661"/>
        <v>-</v>
      </c>
      <c r="DU322" s="27" t="str">
        <f t="shared" ca="1" si="661"/>
        <v>-</v>
      </c>
      <c r="DV322" s="27" t="b">
        <f t="shared" ca="1" si="662"/>
        <v>1</v>
      </c>
      <c r="DW322" s="27" t="str">
        <f t="shared" ca="1" si="662"/>
        <v>-</v>
      </c>
      <c r="DX322" s="27">
        <f t="shared" ca="1" si="662"/>
        <v>0</v>
      </c>
      <c r="DY322" s="27" t="str">
        <f t="shared" ca="1" si="662"/>
        <v>-</v>
      </c>
      <c r="DZ322" s="27" t="str">
        <f t="shared" ca="1" si="662"/>
        <v>-</v>
      </c>
      <c r="EA322" s="27">
        <f t="shared" ca="1" si="662"/>
        <v>500</v>
      </c>
      <c r="EB322" s="27">
        <f t="shared" ca="1" si="663"/>
        <v>500</v>
      </c>
      <c r="EC322" s="27">
        <f t="shared" ca="1" si="648"/>
        <v>1</v>
      </c>
      <c r="ED322" s="27">
        <f t="shared" ca="1" si="649"/>
        <v>0</v>
      </c>
      <c r="EE322" s="27">
        <f t="shared" ca="1" si="648"/>
        <v>1</v>
      </c>
      <c r="EF322" s="27">
        <f t="shared" ca="1" si="650"/>
        <v>1</v>
      </c>
      <c r="EG322" s="27">
        <f t="shared" ca="1" si="664"/>
        <v>0</v>
      </c>
      <c r="EH322" s="27" t="str">
        <f t="shared" ca="1" si="665"/>
        <v>-</v>
      </c>
      <c r="EI322" s="27" t="str">
        <f t="shared" ca="1" si="665"/>
        <v>-</v>
      </c>
      <c r="EJ322" s="27" t="str">
        <f t="shared" ca="1" si="665"/>
        <v>-</v>
      </c>
      <c r="EK322" s="27" t="str">
        <f t="shared" ca="1" si="651"/>
        <v>-</v>
      </c>
      <c r="EL322" s="27">
        <f t="shared" ca="1" si="651"/>
        <v>1</v>
      </c>
      <c r="EM322" s="27">
        <f t="shared" ca="1" si="666"/>
        <v>1</v>
      </c>
      <c r="EN322" s="27">
        <f t="shared" ca="1" si="666"/>
        <v>1</v>
      </c>
      <c r="EO322" s="27">
        <f t="shared" ca="1" si="652"/>
        <v>0</v>
      </c>
      <c r="EP322" s="27" t="str">
        <f t="shared" ca="1" si="653"/>
        <v>-</v>
      </c>
      <c r="EQ322" s="27" t="str">
        <f t="shared" ca="1" si="654"/>
        <v>-</v>
      </c>
      <c r="ER322" s="27">
        <f t="shared" ca="1" si="654"/>
        <v>0</v>
      </c>
      <c r="ES322" s="27">
        <f t="shared" ca="1" si="654"/>
        <v>0</v>
      </c>
      <c r="ET322" s="34">
        <v>0</v>
      </c>
    </row>
    <row r="323" spans="1:150" outlineLevel="3">
      <c r="A323" s="31">
        <f t="shared" si="627"/>
        <v>318</v>
      </c>
      <c r="B323" s="37">
        <f t="shared" ca="1" si="655"/>
        <v>74</v>
      </c>
      <c r="C323">
        <f t="shared" ca="1" si="656"/>
        <v>5</v>
      </c>
      <c r="D323" t="b">
        <f t="shared" ca="1" si="628"/>
        <v>0</v>
      </c>
      <c r="E323" t="b">
        <f t="shared" ca="1" si="628"/>
        <v>0</v>
      </c>
      <c r="F323" t="b">
        <f t="shared" ca="1" si="628"/>
        <v>0</v>
      </c>
      <c r="H323" s="47" t="str">
        <f ca="1">TEXT(LEFT(H322,2)+1,"00")&amp;MID(H322,3,FIND(" ",H322,4)-2)&amp;d.RegionName&amp;IF($CA323&lt;3,"M-M","Mat")&amp;IF($CF323=TRUE,"&amp;BBT","")&amp;IF($DX323&lt;&gt;0,"-mate EL","")&amp;IF($DM323," Aut","")&amp;IF($DN323," Win","")&amp;IF($DO323," Spr","")&amp;" Scan "&amp;$DP323&amp;" (F"&amp;3+IFERROR(1*$AP323,0)&amp;3+IFERROR(1*$AS323,0)&amp;"N"&amp;$AX323&amp;$AY323&amp;")"</f>
        <v>08 Std CWM M-M Spr Scan 3 (F33N14)</v>
      </c>
      <c r="I323" s="13" t="str">
        <f ca="1">IF(MATCH(H323,H$5:H323,0)=(COUNTA(H$5:H323)),"-","Dup")</f>
        <v>-</v>
      </c>
      <c r="J323" s="27" t="str">
        <f t="shared" ca="1" si="629"/>
        <v>-</v>
      </c>
      <c r="K323" s="27" t="str">
        <f t="shared" ca="1" si="629"/>
        <v>-</v>
      </c>
      <c r="L323" s="50" t="str">
        <f t="shared" ca="1" si="657"/>
        <v>-</v>
      </c>
      <c r="M323" s="50" t="str">
        <f t="shared" ca="1" si="657"/>
        <v>-</v>
      </c>
      <c r="N323" s="50" t="str">
        <f t="shared" ca="1" si="657"/>
        <v>-</v>
      </c>
      <c r="O323" s="50" t="str">
        <f t="shared" ca="1" si="657"/>
        <v>-</v>
      </c>
      <c r="P323" s="50" t="str">
        <f t="shared" ca="1" si="657"/>
        <v>-</v>
      </c>
      <c r="Q323" s="50">
        <f t="shared" ca="1" si="657"/>
        <v>1</v>
      </c>
      <c r="R323" s="50">
        <f t="shared" ca="1" si="657"/>
        <v>1</v>
      </c>
      <c r="S323" s="27" t="str">
        <f t="shared" ca="1" si="631"/>
        <v>-</v>
      </c>
      <c r="T323" s="27" t="str">
        <f t="shared" ca="1" si="631"/>
        <v>-</v>
      </c>
      <c r="U323" s="27" t="str">
        <f t="shared" ca="1" si="632"/>
        <v>-</v>
      </c>
      <c r="V323" s="27">
        <f t="shared" ca="1" si="632"/>
        <v>1</v>
      </c>
      <c r="W323" s="27">
        <f t="shared" ca="1" si="632"/>
        <v>1</v>
      </c>
      <c r="X323" s="27" t="str">
        <f t="shared" ca="1" si="632"/>
        <v>-</v>
      </c>
      <c r="Y323" s="27" t="str">
        <f t="shared" ca="1" si="667"/>
        <v>-</v>
      </c>
      <c r="Z323" s="27" t="str">
        <f t="shared" ca="1" si="632"/>
        <v>-</v>
      </c>
      <c r="AA323" s="27" t="str">
        <f t="shared" ca="1" si="667"/>
        <v>-</v>
      </c>
      <c r="AB323" s="27" t="str">
        <f t="shared" ca="1" si="632"/>
        <v>-</v>
      </c>
      <c r="AC323" s="27">
        <f t="shared" ca="1" si="632"/>
        <v>1</v>
      </c>
      <c r="AD323" s="27" t="str">
        <f t="shared" ca="1" si="632"/>
        <v>-</v>
      </c>
      <c r="AE323" s="27" t="str">
        <f t="shared" ca="1" si="632"/>
        <v>-</v>
      </c>
      <c r="AF323" s="27" t="str">
        <f t="shared" ca="1" si="632"/>
        <v>-</v>
      </c>
      <c r="AG323" s="27" t="str">
        <f t="shared" ca="1" si="632"/>
        <v>-</v>
      </c>
      <c r="AH323" s="27" t="str">
        <f t="shared" ca="1" si="632"/>
        <v>-</v>
      </c>
      <c r="AI323" s="27" t="str">
        <f t="shared" ca="1" si="632"/>
        <v>-</v>
      </c>
      <c r="AJ323" s="27" t="str">
        <f t="shared" ca="1" si="632"/>
        <v>-</v>
      </c>
      <c r="AK323" s="27" t="str">
        <f t="shared" ca="1" si="632"/>
        <v>-</v>
      </c>
      <c r="AL323" s="27" t="str">
        <f t="shared" ca="1" si="632"/>
        <v>-</v>
      </c>
      <c r="AM323" s="27" t="str">
        <f t="shared" ca="1" si="632"/>
        <v>-</v>
      </c>
      <c r="AN323" s="27" t="str">
        <f t="shared" ca="1" si="632"/>
        <v>-</v>
      </c>
      <c r="AO323" s="27" t="str">
        <f t="shared" ca="1" si="632"/>
        <v>-</v>
      </c>
      <c r="AP323" s="27" t="str">
        <f t="shared" ca="1" si="633"/>
        <v>-</v>
      </c>
      <c r="AQ323" s="27" t="str">
        <f t="shared" ca="1" si="633"/>
        <v>-</v>
      </c>
      <c r="AR323" s="27" t="str">
        <f t="shared" ca="1" si="633"/>
        <v>-</v>
      </c>
      <c r="AS323" s="27" t="str">
        <f t="shared" ca="1" si="633"/>
        <v>-</v>
      </c>
      <c r="AT323" s="27" t="str">
        <f t="shared" ca="1" si="658"/>
        <v>-</v>
      </c>
      <c r="AU323" s="27" t="str">
        <f t="shared" ca="1" si="659"/>
        <v>-</v>
      </c>
      <c r="AV323" s="27" t="str">
        <f t="shared" ca="1" si="659"/>
        <v>-</v>
      </c>
      <c r="AW323" s="27" t="str">
        <f t="shared" ca="1" si="659"/>
        <v>-</v>
      </c>
      <c r="AX323" s="50">
        <f t="shared" ca="1" si="660"/>
        <v>1</v>
      </c>
      <c r="AY323" s="50">
        <f t="shared" ca="1" si="660"/>
        <v>4</v>
      </c>
      <c r="AZ323" s="50">
        <f t="shared" ca="1" si="660"/>
        <v>0</v>
      </c>
      <c r="BA323" s="50" t="str">
        <f t="shared" ca="1" si="660"/>
        <v>-</v>
      </c>
      <c r="BB323" s="50" t="str">
        <f t="shared" ca="1" si="660"/>
        <v>-</v>
      </c>
      <c r="BC323" s="50" t="str">
        <f t="shared" ca="1" si="660"/>
        <v>-</v>
      </c>
      <c r="BD323" s="50" t="str">
        <f t="shared" ca="1" si="660"/>
        <v>-</v>
      </c>
      <c r="BE323" s="50" t="str">
        <f t="shared" ca="1" si="660"/>
        <v>-</v>
      </c>
      <c r="BF323" s="50" t="str">
        <f t="shared" ca="1" si="660"/>
        <v>-</v>
      </c>
      <c r="BG323" s="50" t="str">
        <f t="shared" ca="1" si="660"/>
        <v>-</v>
      </c>
      <c r="BH323" s="27">
        <f t="shared" ca="1" si="635"/>
        <v>0.3</v>
      </c>
      <c r="BI323" s="27">
        <f t="shared" ca="1" si="635"/>
        <v>0.7</v>
      </c>
      <c r="BJ323" s="27">
        <f t="shared" ca="1" si="635"/>
        <v>-0.2</v>
      </c>
      <c r="BK323" s="27">
        <f t="shared" ca="1" si="635"/>
        <v>1.4</v>
      </c>
      <c r="BL323" s="27" t="str">
        <f t="shared" ca="1" si="636"/>
        <v>-</v>
      </c>
      <c r="BM323" s="27" t="str">
        <f t="shared" ca="1" si="636"/>
        <v>-</v>
      </c>
      <c r="BN323" s="27">
        <f t="shared" ca="1" si="637"/>
        <v>0</v>
      </c>
      <c r="BO323" s="27">
        <f t="shared" ca="1" si="637"/>
        <v>0</v>
      </c>
      <c r="BP323" s="27">
        <f t="shared" ca="1" si="637"/>
        <v>0</v>
      </c>
      <c r="BQ323" s="27">
        <f t="shared" ca="1" si="637"/>
        <v>0</v>
      </c>
      <c r="BR323" s="27" t="str">
        <f t="shared" ca="1" si="637"/>
        <v>-</v>
      </c>
      <c r="BS323" s="27" t="str">
        <f t="shared" ca="1" si="637"/>
        <v>-</v>
      </c>
      <c r="BT323" s="27" t="str">
        <f t="shared" ca="1" si="638"/>
        <v>-</v>
      </c>
      <c r="BU323" s="27" t="str">
        <f t="shared" ca="1" si="638"/>
        <v>-</v>
      </c>
      <c r="BV323" s="27" t="str">
        <f t="shared" ca="1" si="638"/>
        <v>-</v>
      </c>
      <c r="BW323" s="27" t="str">
        <f t="shared" ca="1" si="638"/>
        <v>-</v>
      </c>
      <c r="BX323" s="27" t="str">
        <f t="shared" ca="1" si="638"/>
        <v>-</v>
      </c>
      <c r="BY323" s="27" t="str">
        <f t="shared" ca="1" si="638"/>
        <v>-</v>
      </c>
      <c r="BZ323" s="27" t="str">
        <f t="shared" ca="1" si="638"/>
        <v>-</v>
      </c>
      <c r="CA323" s="27">
        <f t="shared" ca="1" si="668"/>
        <v>2</v>
      </c>
      <c r="CB323" s="27" t="str">
        <f t="shared" ca="1" si="668"/>
        <v>-</v>
      </c>
      <c r="CC323" s="27" t="str">
        <f t="shared" ca="1" si="668"/>
        <v>-</v>
      </c>
      <c r="CD323" s="27" t="str">
        <f t="shared" ca="1" si="668"/>
        <v>-</v>
      </c>
      <c r="CE323" s="27" t="str">
        <f t="shared" ca="1" si="668"/>
        <v>-</v>
      </c>
      <c r="CF323" s="27" t="str">
        <f t="shared" ca="1" si="668"/>
        <v>-</v>
      </c>
      <c r="CG323" s="27" t="str">
        <f t="shared" ca="1" si="668"/>
        <v>-</v>
      </c>
      <c r="CH323" s="27">
        <f t="shared" ca="1" si="668"/>
        <v>0</v>
      </c>
      <c r="CI323" s="27" t="str">
        <f t="shared" ca="1" si="668"/>
        <v>-</v>
      </c>
      <c r="CJ323" s="27">
        <f t="shared" ca="1" si="668"/>
        <v>1</v>
      </c>
      <c r="CK323" s="27">
        <f t="shared" ca="1" si="668"/>
        <v>0</v>
      </c>
      <c r="CL323" s="27">
        <f t="shared" ca="1" si="668"/>
        <v>1</v>
      </c>
      <c r="CM323" s="27">
        <f t="shared" ca="1" si="668"/>
        <v>1</v>
      </c>
      <c r="CN323" s="27">
        <f t="shared" ca="1" si="668"/>
        <v>1</v>
      </c>
      <c r="CO323" s="27">
        <f t="shared" ca="1" si="668"/>
        <v>0</v>
      </c>
      <c r="CP323" s="27">
        <f t="shared" ca="1" si="668"/>
        <v>0</v>
      </c>
      <c r="CQ323" s="27">
        <f t="shared" ref="CQ323:CQ333" ca="1" si="670">OFFSET(CQ$5,$B323,0)</f>
        <v>0</v>
      </c>
      <c r="CR323" s="27">
        <f t="shared" ca="1" si="669"/>
        <v>-0.04</v>
      </c>
      <c r="CS323" s="27">
        <f t="shared" ca="1" si="669"/>
        <v>0.96</v>
      </c>
      <c r="CT323" s="27">
        <f t="shared" ca="1" si="669"/>
        <v>1.8</v>
      </c>
      <c r="CU323" s="27">
        <f t="shared" ca="1" si="669"/>
        <v>0.64</v>
      </c>
      <c r="CV323" s="27">
        <f t="shared" ca="1" si="669"/>
        <v>0.21</v>
      </c>
      <c r="CW323" s="27">
        <f t="shared" ca="1" si="669"/>
        <v>0.19</v>
      </c>
      <c r="CX323" s="27">
        <f t="shared" ca="1" si="669"/>
        <v>0</v>
      </c>
      <c r="CY323" s="27">
        <f ca="1">OFFSET(CY$5,$B323,0)</f>
        <v>1</v>
      </c>
      <c r="CZ323" s="27">
        <f ca="1">OFFSET(CZ$5,$B323,0)</f>
        <v>0</v>
      </c>
      <c r="DA323" s="27">
        <f t="shared" ca="1" si="642"/>
        <v>0</v>
      </c>
      <c r="DB323" s="27">
        <f t="shared" ca="1" si="669"/>
        <v>0</v>
      </c>
      <c r="DC323" s="27">
        <f t="shared" ca="1" si="669"/>
        <v>0</v>
      </c>
      <c r="DD323" s="27">
        <f t="shared" ca="1" si="669"/>
        <v>0</v>
      </c>
      <c r="DE323" s="27">
        <f t="shared" ca="1" si="643"/>
        <v>0</v>
      </c>
      <c r="DF323" s="27">
        <f t="shared" ca="1" si="643"/>
        <v>0</v>
      </c>
      <c r="DG323" s="27" t="str">
        <f t="shared" ref="DG323:DL323" ca="1" si="671">OFFSET(DG$5,$B323,0)</f>
        <v>-</v>
      </c>
      <c r="DH323" s="27" t="str">
        <f t="shared" ca="1" si="671"/>
        <v>-</v>
      </c>
      <c r="DI323" s="27" t="str">
        <f t="shared" ca="1" si="671"/>
        <v>-</v>
      </c>
      <c r="DJ323" s="27" t="str">
        <f t="shared" ca="1" si="671"/>
        <v>-</v>
      </c>
      <c r="DK323" s="27" t="str">
        <f t="shared" ca="1" si="671"/>
        <v>-</v>
      </c>
      <c r="DL323" s="27" t="str">
        <f t="shared" ca="1" si="671"/>
        <v>-</v>
      </c>
      <c r="DM323" s="27" t="b">
        <f t="shared" ca="1" si="669"/>
        <v>0</v>
      </c>
      <c r="DN323" s="27" t="b">
        <f t="shared" ca="1" si="669"/>
        <v>0</v>
      </c>
      <c r="DO323" s="27" t="b">
        <f t="shared" ca="1" si="669"/>
        <v>1</v>
      </c>
      <c r="DP323" s="27">
        <f t="shared" ca="1" si="669"/>
        <v>3</v>
      </c>
      <c r="DQ323" s="27" t="str">
        <f t="shared" ca="1" si="646"/>
        <v>-</v>
      </c>
      <c r="DR323" s="27" t="str">
        <f t="shared" ca="1" si="646"/>
        <v>-</v>
      </c>
      <c r="DS323" s="27" t="str">
        <f t="shared" ca="1" si="661"/>
        <v>-</v>
      </c>
      <c r="DT323" s="27" t="str">
        <f t="shared" ca="1" si="661"/>
        <v>-</v>
      </c>
      <c r="DU323" s="27" t="str">
        <f t="shared" ca="1" si="661"/>
        <v>-</v>
      </c>
      <c r="DV323" s="27" t="b">
        <f t="shared" ca="1" si="662"/>
        <v>1</v>
      </c>
      <c r="DW323" s="27" t="str">
        <f t="shared" ca="1" si="662"/>
        <v>-</v>
      </c>
      <c r="DX323" s="27">
        <f t="shared" ca="1" si="662"/>
        <v>0</v>
      </c>
      <c r="DY323" s="27" t="str">
        <f t="shared" ca="1" si="662"/>
        <v>-</v>
      </c>
      <c r="DZ323" s="27" t="str">
        <f t="shared" ca="1" si="662"/>
        <v>-</v>
      </c>
      <c r="EA323" s="27">
        <f t="shared" ca="1" si="662"/>
        <v>500</v>
      </c>
      <c r="EB323" s="27">
        <f t="shared" ca="1" si="663"/>
        <v>500</v>
      </c>
      <c r="EC323" s="27">
        <f t="shared" ca="1" si="648"/>
        <v>1</v>
      </c>
      <c r="ED323" s="27">
        <f t="shared" ca="1" si="649"/>
        <v>0</v>
      </c>
      <c r="EE323" s="27">
        <f t="shared" ca="1" si="648"/>
        <v>1</v>
      </c>
      <c r="EF323" s="27">
        <f t="shared" ca="1" si="650"/>
        <v>1</v>
      </c>
      <c r="EG323" s="27">
        <f t="shared" ca="1" si="664"/>
        <v>0</v>
      </c>
      <c r="EH323" s="27" t="str">
        <f t="shared" ca="1" si="665"/>
        <v>-</v>
      </c>
      <c r="EI323" s="27" t="str">
        <f t="shared" ca="1" si="665"/>
        <v>-</v>
      </c>
      <c r="EJ323" s="27" t="str">
        <f t="shared" ca="1" si="665"/>
        <v>-</v>
      </c>
      <c r="EK323" s="27" t="str">
        <f t="shared" ca="1" si="651"/>
        <v>-</v>
      </c>
      <c r="EL323" s="27">
        <f t="shared" ca="1" si="651"/>
        <v>1</v>
      </c>
      <c r="EM323" s="27">
        <f t="shared" ca="1" si="666"/>
        <v>1</v>
      </c>
      <c r="EN323" s="27">
        <f t="shared" ca="1" si="666"/>
        <v>1</v>
      </c>
      <c r="EO323" s="27">
        <f t="shared" ca="1" si="652"/>
        <v>0</v>
      </c>
      <c r="EP323" s="27" t="str">
        <f t="shared" ca="1" si="653"/>
        <v>-</v>
      </c>
      <c r="EQ323" s="27" t="str">
        <f t="shared" ca="1" si="654"/>
        <v>-</v>
      </c>
      <c r="ER323" s="27">
        <f t="shared" ca="1" si="654"/>
        <v>0</v>
      </c>
      <c r="ES323" s="27">
        <f t="shared" ca="1" si="654"/>
        <v>0</v>
      </c>
      <c r="ET323" s="34">
        <v>0</v>
      </c>
    </row>
    <row r="324" spans="1:150" outlineLevel="3">
      <c r="A324" s="31">
        <f t="shared" si="627"/>
        <v>319</v>
      </c>
      <c r="B324" s="37">
        <f t="shared" ca="1" si="655"/>
        <v>75</v>
      </c>
      <c r="C324">
        <f t="shared" ca="1" si="656"/>
        <v>5</v>
      </c>
      <c r="D324" t="b">
        <f t="shared" ca="1" si="628"/>
        <v>1</v>
      </c>
      <c r="E324" t="b">
        <f t="shared" ca="1" si="628"/>
        <v>0</v>
      </c>
      <c r="F324" t="b">
        <f t="shared" ca="1" si="628"/>
        <v>1</v>
      </c>
      <c r="H324" s="47" t="str">
        <f ca="1">TEXT(LEFT(H323,2)+1,"00")&amp;MID(H323,3,FIND(" ",H323,4)-2)&amp;d.RegionName&amp;IF($CA324&lt;3,"M-M","Mat")&amp;IF($CF324=TRUE,"&amp;BBT","")&amp;IF($DX324&lt;&gt;0,"-mate EL","")&amp;IF($DM324," Aut","")&amp;IF($DN324," Win","")&amp;IF($DO324," Spr","")&amp;" Scan "&amp;$DP324&amp;" (F"&amp;3+IFERROR(1*$AP324,0)&amp;3+IFERROR(1*$AS324,0)&amp;"N"&amp;$AX324&amp;$AY324&amp;")"</f>
        <v>09 Std CWM M-M Spr Scan 2 (F33N14)</v>
      </c>
      <c r="I324" s="13" t="str">
        <f ca="1">IF(MATCH(H324,H$5:H324,0)=(COUNTA(H$5:H324)),"-","Dup")</f>
        <v>-</v>
      </c>
      <c r="J324" s="27" t="str">
        <f t="shared" ca="1" si="629"/>
        <v>-</v>
      </c>
      <c r="K324" s="27" t="str">
        <f t="shared" ca="1" si="629"/>
        <v>-</v>
      </c>
      <c r="L324" s="50" t="str">
        <f t="shared" ca="1" si="657"/>
        <v>-</v>
      </c>
      <c r="M324" s="50" t="str">
        <f t="shared" ca="1" si="657"/>
        <v>-</v>
      </c>
      <c r="N324" s="50" t="str">
        <f t="shared" ca="1" si="657"/>
        <v>-</v>
      </c>
      <c r="O324" s="50" t="str">
        <f t="shared" ca="1" si="657"/>
        <v>-</v>
      </c>
      <c r="P324" s="50" t="str">
        <f t="shared" ca="1" si="657"/>
        <v>-</v>
      </c>
      <c r="Q324" s="50">
        <f t="shared" ca="1" si="657"/>
        <v>1</v>
      </c>
      <c r="R324" s="50">
        <f t="shared" ca="1" si="657"/>
        <v>1</v>
      </c>
      <c r="S324" s="27" t="str">
        <f t="shared" ca="1" si="631"/>
        <v>-</v>
      </c>
      <c r="T324" s="27" t="str">
        <f t="shared" ca="1" si="631"/>
        <v>-</v>
      </c>
      <c r="U324" s="27" t="str">
        <f t="shared" ca="1" si="632"/>
        <v>-</v>
      </c>
      <c r="V324" s="27">
        <f t="shared" ca="1" si="632"/>
        <v>1</v>
      </c>
      <c r="W324" s="27">
        <f t="shared" ca="1" si="632"/>
        <v>1</v>
      </c>
      <c r="X324" s="27" t="str">
        <f t="shared" ca="1" si="632"/>
        <v>-</v>
      </c>
      <c r="Y324" s="27" t="str">
        <f t="shared" ca="1" si="667"/>
        <v>-</v>
      </c>
      <c r="Z324" s="27" t="str">
        <f t="shared" ca="1" si="632"/>
        <v>-</v>
      </c>
      <c r="AA324" s="27" t="str">
        <f t="shared" ca="1" si="667"/>
        <v>-</v>
      </c>
      <c r="AB324" s="27" t="str">
        <f t="shared" ca="1" si="632"/>
        <v>-</v>
      </c>
      <c r="AC324" s="27">
        <f t="shared" ca="1" si="632"/>
        <v>1</v>
      </c>
      <c r="AD324" s="27" t="str">
        <f t="shared" ca="1" si="632"/>
        <v>-</v>
      </c>
      <c r="AE324" s="27" t="str">
        <f t="shared" ca="1" si="632"/>
        <v>-</v>
      </c>
      <c r="AF324" s="27" t="str">
        <f t="shared" ca="1" si="632"/>
        <v>-</v>
      </c>
      <c r="AG324" s="27" t="str">
        <f t="shared" ca="1" si="632"/>
        <v>-</v>
      </c>
      <c r="AH324" s="27" t="str">
        <f t="shared" ca="1" si="632"/>
        <v>-</v>
      </c>
      <c r="AI324" s="27" t="str">
        <f t="shared" ca="1" si="632"/>
        <v>-</v>
      </c>
      <c r="AJ324" s="27" t="str">
        <f t="shared" ca="1" si="632"/>
        <v>-</v>
      </c>
      <c r="AK324" s="27" t="str">
        <f t="shared" ca="1" si="632"/>
        <v>-</v>
      </c>
      <c r="AL324" s="27" t="str">
        <f t="shared" ca="1" si="632"/>
        <v>-</v>
      </c>
      <c r="AM324" s="27" t="str">
        <f t="shared" ca="1" si="632"/>
        <v>-</v>
      </c>
      <c r="AN324" s="27" t="str">
        <f t="shared" ca="1" si="632"/>
        <v>-</v>
      </c>
      <c r="AO324" s="27" t="str">
        <f t="shared" ca="1" si="632"/>
        <v>-</v>
      </c>
      <c r="AP324" s="27" t="str">
        <f t="shared" ca="1" si="633"/>
        <v>-</v>
      </c>
      <c r="AQ324" s="27" t="str">
        <f t="shared" ca="1" si="633"/>
        <v>-</v>
      </c>
      <c r="AR324" s="27" t="str">
        <f t="shared" ca="1" si="633"/>
        <v>-</v>
      </c>
      <c r="AS324" s="27" t="str">
        <f t="shared" ca="1" si="633"/>
        <v>-</v>
      </c>
      <c r="AT324" s="27" t="str">
        <f t="shared" ca="1" si="658"/>
        <v>-</v>
      </c>
      <c r="AU324" s="27" t="str">
        <f t="shared" ca="1" si="659"/>
        <v>-</v>
      </c>
      <c r="AV324" s="27" t="str">
        <f t="shared" ca="1" si="659"/>
        <v>-</v>
      </c>
      <c r="AW324" s="27" t="str">
        <f t="shared" ca="1" si="659"/>
        <v>-</v>
      </c>
      <c r="AX324" s="50">
        <f t="shared" ca="1" si="660"/>
        <v>1</v>
      </c>
      <c r="AY324" s="50">
        <f t="shared" ca="1" si="660"/>
        <v>4</v>
      </c>
      <c r="AZ324" s="50">
        <f t="shared" ca="1" si="660"/>
        <v>0</v>
      </c>
      <c r="BA324" s="50" t="str">
        <f t="shared" ca="1" si="660"/>
        <v>-</v>
      </c>
      <c r="BB324" s="50" t="str">
        <f t="shared" ca="1" si="660"/>
        <v>-</v>
      </c>
      <c r="BC324" s="50" t="str">
        <f t="shared" ca="1" si="660"/>
        <v>-</v>
      </c>
      <c r="BD324" s="50" t="str">
        <f t="shared" ca="1" si="660"/>
        <v>-</v>
      </c>
      <c r="BE324" s="50" t="str">
        <f t="shared" ca="1" si="660"/>
        <v>-</v>
      </c>
      <c r="BF324" s="50" t="str">
        <f t="shared" ca="1" si="660"/>
        <v>-</v>
      </c>
      <c r="BG324" s="50" t="str">
        <f t="shared" ca="1" si="660"/>
        <v>-</v>
      </c>
      <c r="BH324" s="27">
        <f t="shared" ca="1" si="635"/>
        <v>0.3</v>
      </c>
      <c r="BI324" s="27">
        <f t="shared" ca="1" si="635"/>
        <v>0.7</v>
      </c>
      <c r="BJ324" s="27">
        <f t="shared" ca="1" si="635"/>
        <v>-0.2</v>
      </c>
      <c r="BK324" s="27">
        <f t="shared" ca="1" si="635"/>
        <v>1.4</v>
      </c>
      <c r="BL324" s="27" t="str">
        <f t="shared" ca="1" si="636"/>
        <v>-</v>
      </c>
      <c r="BM324" s="27" t="str">
        <f t="shared" ca="1" si="636"/>
        <v>-</v>
      </c>
      <c r="BN324" s="27">
        <f t="shared" ca="1" si="637"/>
        <v>0</v>
      </c>
      <c r="BO324" s="27">
        <f t="shared" ca="1" si="637"/>
        <v>0</v>
      </c>
      <c r="BP324" s="27">
        <f t="shared" ca="1" si="637"/>
        <v>0</v>
      </c>
      <c r="BQ324" s="27">
        <f t="shared" ca="1" si="637"/>
        <v>0</v>
      </c>
      <c r="BR324" s="27" t="str">
        <f t="shared" ca="1" si="637"/>
        <v>-</v>
      </c>
      <c r="BS324" s="27" t="str">
        <f t="shared" ca="1" si="637"/>
        <v>-</v>
      </c>
      <c r="BT324" s="27" t="str">
        <f t="shared" ca="1" si="638"/>
        <v>-</v>
      </c>
      <c r="BU324" s="27" t="str">
        <f t="shared" ca="1" si="638"/>
        <v>-</v>
      </c>
      <c r="BV324" s="27" t="str">
        <f t="shared" ca="1" si="638"/>
        <v>-</v>
      </c>
      <c r="BW324" s="27" t="str">
        <f t="shared" ca="1" si="638"/>
        <v>-</v>
      </c>
      <c r="BX324" s="27" t="str">
        <f t="shared" ca="1" si="638"/>
        <v>-</v>
      </c>
      <c r="BY324" s="27" t="str">
        <f t="shared" ca="1" si="638"/>
        <v>-</v>
      </c>
      <c r="BZ324" s="27" t="str">
        <f t="shared" ca="1" si="638"/>
        <v>-</v>
      </c>
      <c r="CA324" s="27">
        <f t="shared" ca="1" si="668"/>
        <v>2</v>
      </c>
      <c r="CB324" s="27" t="str">
        <f t="shared" ca="1" si="668"/>
        <v>-</v>
      </c>
      <c r="CC324" s="27" t="str">
        <f t="shared" ca="1" si="668"/>
        <v>-</v>
      </c>
      <c r="CD324" s="27" t="str">
        <f t="shared" ca="1" si="668"/>
        <v>-</v>
      </c>
      <c r="CE324" s="27" t="str">
        <f t="shared" ca="1" si="668"/>
        <v>-</v>
      </c>
      <c r="CF324" s="27" t="str">
        <f t="shared" ca="1" si="668"/>
        <v>-</v>
      </c>
      <c r="CG324" s="27" t="str">
        <f t="shared" ca="1" si="668"/>
        <v>-</v>
      </c>
      <c r="CH324" s="27">
        <f t="shared" ca="1" si="668"/>
        <v>0</v>
      </c>
      <c r="CI324" s="27" t="str">
        <f t="shared" ca="1" si="668"/>
        <v>-</v>
      </c>
      <c r="CJ324" s="27">
        <f t="shared" ca="1" si="668"/>
        <v>1</v>
      </c>
      <c r="CK324" s="27">
        <f t="shared" ca="1" si="668"/>
        <v>0</v>
      </c>
      <c r="CL324" s="27">
        <f t="shared" ca="1" si="668"/>
        <v>1</v>
      </c>
      <c r="CM324" s="27">
        <f t="shared" ca="1" si="668"/>
        <v>1</v>
      </c>
      <c r="CN324" s="27">
        <f t="shared" ca="1" si="668"/>
        <v>1</v>
      </c>
      <c r="CO324" s="27">
        <f t="shared" ca="1" si="668"/>
        <v>0</v>
      </c>
      <c r="CP324" s="27">
        <f t="shared" ca="1" si="668"/>
        <v>0</v>
      </c>
      <c r="CQ324" s="27">
        <f t="shared" ca="1" si="670"/>
        <v>0</v>
      </c>
      <c r="CR324" s="27">
        <f t="shared" ca="1" si="669"/>
        <v>-0.04</v>
      </c>
      <c r="CS324" s="27">
        <f t="shared" ca="1" si="669"/>
        <v>0.96</v>
      </c>
      <c r="CT324" s="27">
        <f t="shared" ca="1" si="669"/>
        <v>1.8</v>
      </c>
      <c r="CU324" s="27">
        <f t="shared" ca="1" si="669"/>
        <v>0.64</v>
      </c>
      <c r="CV324" s="27">
        <f t="shared" ca="1" si="669"/>
        <v>0.21</v>
      </c>
      <c r="CW324" s="27">
        <f t="shared" ca="1" si="669"/>
        <v>0.19</v>
      </c>
      <c r="CX324" s="27">
        <f t="shared" ca="1" si="669"/>
        <v>0</v>
      </c>
      <c r="CY324" s="27">
        <f t="shared" ca="1" si="669"/>
        <v>1</v>
      </c>
      <c r="CZ324" s="27">
        <f t="shared" ca="1" si="669"/>
        <v>0</v>
      </c>
      <c r="DA324" s="27">
        <f t="shared" ca="1" si="642"/>
        <v>0</v>
      </c>
      <c r="DB324" s="27">
        <f t="shared" ca="1" si="669"/>
        <v>0</v>
      </c>
      <c r="DC324" s="27">
        <f t="shared" ca="1" si="669"/>
        <v>0</v>
      </c>
      <c r="DD324" s="27">
        <f t="shared" ca="1" si="669"/>
        <v>0</v>
      </c>
      <c r="DE324" s="27">
        <f t="shared" ca="1" si="643"/>
        <v>0</v>
      </c>
      <c r="DF324" s="27">
        <f t="shared" ca="1" si="643"/>
        <v>0</v>
      </c>
      <c r="DG324" s="27" t="str">
        <f t="shared" ca="1" si="669"/>
        <v>-</v>
      </c>
      <c r="DH324" s="27" t="str">
        <f t="shared" ca="1" si="669"/>
        <v>-</v>
      </c>
      <c r="DI324" s="27" t="str">
        <f t="shared" ca="1" si="669"/>
        <v>-</v>
      </c>
      <c r="DJ324" s="27" t="str">
        <f t="shared" ca="1" si="669"/>
        <v>-</v>
      </c>
      <c r="DK324" s="27" t="str">
        <f t="shared" ca="1" si="669"/>
        <v>-</v>
      </c>
      <c r="DL324" s="27" t="str">
        <f t="shared" ca="1" si="669"/>
        <v>-</v>
      </c>
      <c r="DM324" s="27" t="b">
        <f t="shared" ca="1" si="669"/>
        <v>0</v>
      </c>
      <c r="DN324" s="27" t="b">
        <f t="shared" ca="1" si="669"/>
        <v>0</v>
      </c>
      <c r="DO324" s="27" t="b">
        <f t="shared" ca="1" si="669"/>
        <v>1</v>
      </c>
      <c r="DP324" s="27">
        <f t="shared" ca="1" si="669"/>
        <v>2</v>
      </c>
      <c r="DQ324" s="27" t="str">
        <f t="shared" ca="1" si="646"/>
        <v>-</v>
      </c>
      <c r="DR324" s="27" t="str">
        <f t="shared" ca="1" si="646"/>
        <v>-</v>
      </c>
      <c r="DS324" s="27" t="str">
        <f t="shared" ca="1" si="661"/>
        <v>-</v>
      </c>
      <c r="DT324" s="27" t="str">
        <f t="shared" ca="1" si="661"/>
        <v>-</v>
      </c>
      <c r="DU324" s="27" t="str">
        <f t="shared" ca="1" si="661"/>
        <v>-</v>
      </c>
      <c r="DV324" s="27" t="b">
        <f t="shared" ca="1" si="662"/>
        <v>1</v>
      </c>
      <c r="DW324" s="27" t="str">
        <f t="shared" ca="1" si="662"/>
        <v>-</v>
      </c>
      <c r="DX324" s="27">
        <f t="shared" ca="1" si="662"/>
        <v>0</v>
      </c>
      <c r="DY324" s="27" t="str">
        <f t="shared" ca="1" si="662"/>
        <v>-</v>
      </c>
      <c r="DZ324" s="27" t="str">
        <f t="shared" ca="1" si="662"/>
        <v>-</v>
      </c>
      <c r="EA324" s="27">
        <f t="shared" ca="1" si="662"/>
        <v>500</v>
      </c>
      <c r="EB324" s="27">
        <f t="shared" ca="1" si="663"/>
        <v>500</v>
      </c>
      <c r="EC324" s="27">
        <f t="shared" ca="1" si="648"/>
        <v>1</v>
      </c>
      <c r="ED324" s="27">
        <f t="shared" ca="1" si="649"/>
        <v>0</v>
      </c>
      <c r="EE324" s="27">
        <f t="shared" ca="1" si="648"/>
        <v>1</v>
      </c>
      <c r="EF324" s="27">
        <f t="shared" ca="1" si="650"/>
        <v>1</v>
      </c>
      <c r="EG324" s="27">
        <f t="shared" ca="1" si="664"/>
        <v>0</v>
      </c>
      <c r="EH324" s="27" t="str">
        <f t="shared" ca="1" si="665"/>
        <v>-</v>
      </c>
      <c r="EI324" s="27" t="str">
        <f t="shared" ca="1" si="665"/>
        <v>-</v>
      </c>
      <c r="EJ324" s="27" t="str">
        <f t="shared" ca="1" si="665"/>
        <v>-</v>
      </c>
      <c r="EK324" s="27" t="str">
        <f t="shared" ca="1" si="651"/>
        <v>-</v>
      </c>
      <c r="EL324" s="27">
        <f t="shared" ca="1" si="651"/>
        <v>1</v>
      </c>
      <c r="EM324" s="27">
        <f t="shared" ca="1" si="666"/>
        <v>1</v>
      </c>
      <c r="EN324" s="27">
        <f t="shared" ca="1" si="666"/>
        <v>1</v>
      </c>
      <c r="EO324" s="27">
        <f t="shared" ca="1" si="652"/>
        <v>0</v>
      </c>
      <c r="EP324" s="27" t="str">
        <f t="shared" ca="1" si="653"/>
        <v>-</v>
      </c>
      <c r="EQ324" s="27" t="str">
        <f t="shared" ca="1" si="654"/>
        <v>-</v>
      </c>
      <c r="ER324" s="27">
        <f t="shared" ca="1" si="654"/>
        <v>0</v>
      </c>
      <c r="ES324" s="27">
        <f t="shared" ca="1" si="654"/>
        <v>0</v>
      </c>
      <c r="ET324" s="34">
        <v>0</v>
      </c>
    </row>
    <row r="325" spans="1:150" outlineLevel="3">
      <c r="A325" s="31">
        <f t="shared" si="627"/>
        <v>320</v>
      </c>
      <c r="B325" s="37">
        <f t="shared" ca="1" si="655"/>
        <v>76</v>
      </c>
      <c r="C325">
        <f t="shared" ca="1" si="656"/>
        <v>5</v>
      </c>
      <c r="D325" t="b">
        <f t="shared" ca="1" si="628"/>
        <v>1</v>
      </c>
      <c r="E325" t="b">
        <f t="shared" ca="1" si="628"/>
        <v>0</v>
      </c>
      <c r="F325" t="b">
        <f t="shared" ca="1" si="628"/>
        <v>1</v>
      </c>
      <c r="H325" s="47" t="str">
        <f ca="1">TEXT(LEFT(H324,2)+1,"00")&amp;MID(H324,3,FIND(" ",H324,4)-2)&amp;d.RegionName&amp;IF($CA325&lt;3,"M-M","Mat")&amp;IF($CF325=TRUE,"&amp;BBT","")&amp;IF($DX325&lt;&gt;0,"-mate EL","")&amp;IF($DM325," Aut","")&amp;IF($DN325," Win","")&amp;IF($DO325," Spr","")&amp;" Scan "&amp;$DP325&amp;" (F"&amp;3+IFERROR(1*$AP325,0)&amp;3+IFERROR(1*$AS325,0)&amp;"N"&amp;$AX325&amp;$AY325&amp;")"</f>
        <v>10 Std CWM M-M Spr Scan 1 (F33N14)</v>
      </c>
      <c r="I325" s="13" t="str">
        <f ca="1">IF(MATCH(H325,H$5:H325,0)=(COUNTA(H$5:H325)),"-","Dup")</f>
        <v>-</v>
      </c>
      <c r="J325" s="27" t="str">
        <f t="shared" ca="1" si="629"/>
        <v>-</v>
      </c>
      <c r="K325" s="27" t="str">
        <f t="shared" ca="1" si="629"/>
        <v>-</v>
      </c>
      <c r="L325" s="50" t="str">
        <f t="shared" ca="1" si="657"/>
        <v>-</v>
      </c>
      <c r="M325" s="50" t="str">
        <f t="shared" ca="1" si="657"/>
        <v>-</v>
      </c>
      <c r="N325" s="50" t="str">
        <f t="shared" ca="1" si="657"/>
        <v>-</v>
      </c>
      <c r="O325" s="50" t="str">
        <f t="shared" ca="1" si="657"/>
        <v>-</v>
      </c>
      <c r="P325" s="50" t="str">
        <f t="shared" ca="1" si="657"/>
        <v>-</v>
      </c>
      <c r="Q325" s="50">
        <f t="shared" ca="1" si="657"/>
        <v>1</v>
      </c>
      <c r="R325" s="50">
        <f t="shared" ca="1" si="657"/>
        <v>1</v>
      </c>
      <c r="S325" s="27" t="str">
        <f t="shared" ca="1" si="631"/>
        <v>-</v>
      </c>
      <c r="T325" s="27" t="str">
        <f t="shared" ca="1" si="631"/>
        <v>-</v>
      </c>
      <c r="U325" s="27" t="str">
        <f t="shared" ca="1" si="632"/>
        <v>-</v>
      </c>
      <c r="V325" s="27">
        <f t="shared" ca="1" si="632"/>
        <v>1</v>
      </c>
      <c r="W325" s="27">
        <f t="shared" ca="1" si="632"/>
        <v>1</v>
      </c>
      <c r="X325" s="27" t="str">
        <f t="shared" ca="1" si="632"/>
        <v>-</v>
      </c>
      <c r="Y325" s="27" t="str">
        <f t="shared" ca="1" si="667"/>
        <v>-</v>
      </c>
      <c r="Z325" s="27" t="str">
        <f t="shared" ca="1" si="632"/>
        <v>-</v>
      </c>
      <c r="AA325" s="27" t="str">
        <f t="shared" ca="1" si="667"/>
        <v>-</v>
      </c>
      <c r="AB325" s="27" t="str">
        <f t="shared" ca="1" si="632"/>
        <v>-</v>
      </c>
      <c r="AC325" s="27">
        <f t="shared" ca="1" si="632"/>
        <v>1</v>
      </c>
      <c r="AD325" s="27" t="str">
        <f t="shared" ca="1" si="632"/>
        <v>-</v>
      </c>
      <c r="AE325" s="27" t="str">
        <f t="shared" ca="1" si="632"/>
        <v>-</v>
      </c>
      <c r="AF325" s="27" t="str">
        <f t="shared" ca="1" si="632"/>
        <v>-</v>
      </c>
      <c r="AG325" s="27" t="str">
        <f t="shared" ca="1" si="632"/>
        <v>-</v>
      </c>
      <c r="AH325" s="27" t="str">
        <f t="shared" ca="1" si="632"/>
        <v>-</v>
      </c>
      <c r="AI325" s="27" t="str">
        <f t="shared" ca="1" si="632"/>
        <v>-</v>
      </c>
      <c r="AJ325" s="27" t="str">
        <f t="shared" ca="1" si="632"/>
        <v>-</v>
      </c>
      <c r="AK325" s="27" t="str">
        <f t="shared" ca="1" si="632"/>
        <v>-</v>
      </c>
      <c r="AL325" s="27" t="str">
        <f t="shared" ca="1" si="632"/>
        <v>-</v>
      </c>
      <c r="AM325" s="27" t="str">
        <f t="shared" ca="1" si="632"/>
        <v>-</v>
      </c>
      <c r="AN325" s="27" t="str">
        <f t="shared" ca="1" si="632"/>
        <v>-</v>
      </c>
      <c r="AO325" s="27" t="str">
        <f t="shared" ca="1" si="632"/>
        <v>-</v>
      </c>
      <c r="AP325" s="27" t="str">
        <f t="shared" ca="1" si="633"/>
        <v>-</v>
      </c>
      <c r="AQ325" s="27" t="str">
        <f t="shared" ca="1" si="633"/>
        <v>-</v>
      </c>
      <c r="AR325" s="27" t="str">
        <f t="shared" ca="1" si="633"/>
        <v>-</v>
      </c>
      <c r="AS325" s="27" t="str">
        <f t="shared" ca="1" si="633"/>
        <v>-</v>
      </c>
      <c r="AT325" s="27" t="str">
        <f t="shared" ca="1" si="658"/>
        <v>-</v>
      </c>
      <c r="AU325" s="27" t="str">
        <f t="shared" ca="1" si="659"/>
        <v>-</v>
      </c>
      <c r="AV325" s="27" t="str">
        <f t="shared" ca="1" si="659"/>
        <v>-</v>
      </c>
      <c r="AW325" s="27" t="str">
        <f t="shared" ca="1" si="659"/>
        <v>-</v>
      </c>
      <c r="AX325" s="50">
        <f t="shared" ca="1" si="660"/>
        <v>1</v>
      </c>
      <c r="AY325" s="50">
        <f t="shared" ca="1" si="660"/>
        <v>4</v>
      </c>
      <c r="AZ325" s="50">
        <f t="shared" ca="1" si="660"/>
        <v>0</v>
      </c>
      <c r="BA325" s="50" t="str">
        <f t="shared" ca="1" si="660"/>
        <v>-</v>
      </c>
      <c r="BB325" s="50" t="str">
        <f t="shared" ca="1" si="660"/>
        <v>-</v>
      </c>
      <c r="BC325" s="50" t="str">
        <f t="shared" ca="1" si="660"/>
        <v>-</v>
      </c>
      <c r="BD325" s="50" t="str">
        <f t="shared" ca="1" si="660"/>
        <v>-</v>
      </c>
      <c r="BE325" s="50" t="str">
        <f t="shared" ca="1" si="660"/>
        <v>-</v>
      </c>
      <c r="BF325" s="50" t="str">
        <f t="shared" ca="1" si="660"/>
        <v>-</v>
      </c>
      <c r="BG325" s="50" t="str">
        <f t="shared" ca="1" si="660"/>
        <v>-</v>
      </c>
      <c r="BH325" s="27">
        <f t="shared" ca="1" si="635"/>
        <v>0.3</v>
      </c>
      <c r="BI325" s="27">
        <f t="shared" ca="1" si="635"/>
        <v>0.7</v>
      </c>
      <c r="BJ325" s="27">
        <f t="shared" ca="1" si="635"/>
        <v>-0.2</v>
      </c>
      <c r="BK325" s="27">
        <f t="shared" ca="1" si="635"/>
        <v>1.4</v>
      </c>
      <c r="BL325" s="27" t="str">
        <f t="shared" ca="1" si="636"/>
        <v>-</v>
      </c>
      <c r="BM325" s="27" t="str">
        <f t="shared" ca="1" si="636"/>
        <v>-</v>
      </c>
      <c r="BN325" s="27">
        <f t="shared" ca="1" si="637"/>
        <v>0</v>
      </c>
      <c r="BO325" s="27">
        <f t="shared" ca="1" si="637"/>
        <v>0</v>
      </c>
      <c r="BP325" s="27">
        <f t="shared" ca="1" si="637"/>
        <v>0</v>
      </c>
      <c r="BQ325" s="27">
        <f t="shared" ca="1" si="637"/>
        <v>0</v>
      </c>
      <c r="BR325" s="27" t="str">
        <f t="shared" ca="1" si="637"/>
        <v>-</v>
      </c>
      <c r="BS325" s="27" t="str">
        <f t="shared" ca="1" si="637"/>
        <v>-</v>
      </c>
      <c r="BT325" s="27" t="str">
        <f t="shared" ca="1" si="638"/>
        <v>-</v>
      </c>
      <c r="BU325" s="27" t="str">
        <f t="shared" ca="1" si="638"/>
        <v>-</v>
      </c>
      <c r="BV325" s="27" t="str">
        <f t="shared" ca="1" si="638"/>
        <v>-</v>
      </c>
      <c r="BW325" s="27" t="str">
        <f t="shared" ca="1" si="638"/>
        <v>-</v>
      </c>
      <c r="BX325" s="27" t="str">
        <f t="shared" ca="1" si="638"/>
        <v>-</v>
      </c>
      <c r="BY325" s="27" t="str">
        <f t="shared" ca="1" si="638"/>
        <v>-</v>
      </c>
      <c r="BZ325" s="27" t="str">
        <f t="shared" ca="1" si="638"/>
        <v>-</v>
      </c>
      <c r="CA325" s="27">
        <f t="shared" ca="1" si="668"/>
        <v>2</v>
      </c>
      <c r="CB325" s="27" t="str">
        <f t="shared" ca="1" si="668"/>
        <v>-</v>
      </c>
      <c r="CC325" s="27" t="str">
        <f t="shared" ca="1" si="668"/>
        <v>-</v>
      </c>
      <c r="CD325" s="27" t="str">
        <f t="shared" ca="1" si="668"/>
        <v>-</v>
      </c>
      <c r="CE325" s="27" t="str">
        <f t="shared" ca="1" si="668"/>
        <v>-</v>
      </c>
      <c r="CF325" s="27" t="str">
        <f t="shared" ca="1" si="668"/>
        <v>-</v>
      </c>
      <c r="CG325" s="27" t="str">
        <f t="shared" ca="1" si="668"/>
        <v>-</v>
      </c>
      <c r="CH325" s="27">
        <f t="shared" ca="1" si="668"/>
        <v>0</v>
      </c>
      <c r="CI325" s="27" t="str">
        <f t="shared" ca="1" si="668"/>
        <v>-</v>
      </c>
      <c r="CJ325" s="27">
        <f t="shared" ca="1" si="668"/>
        <v>1</v>
      </c>
      <c r="CK325" s="27">
        <f t="shared" ca="1" si="668"/>
        <v>0</v>
      </c>
      <c r="CL325" s="27">
        <f t="shared" ca="1" si="668"/>
        <v>1</v>
      </c>
      <c r="CM325" s="27">
        <f t="shared" ca="1" si="668"/>
        <v>1</v>
      </c>
      <c r="CN325" s="27">
        <f t="shared" ca="1" si="668"/>
        <v>1</v>
      </c>
      <c r="CO325" s="27">
        <f t="shared" ca="1" si="668"/>
        <v>0</v>
      </c>
      <c r="CP325" s="27">
        <f t="shared" ca="1" si="668"/>
        <v>0</v>
      </c>
      <c r="CQ325" s="27">
        <f t="shared" ca="1" si="670"/>
        <v>0</v>
      </c>
      <c r="CR325" s="27">
        <f t="shared" ca="1" si="669"/>
        <v>-0.04</v>
      </c>
      <c r="CS325" s="27">
        <f t="shared" ca="1" si="669"/>
        <v>0.96</v>
      </c>
      <c r="CT325" s="27">
        <f t="shared" ca="1" si="669"/>
        <v>1.8</v>
      </c>
      <c r="CU325" s="27">
        <f t="shared" ca="1" si="669"/>
        <v>0.64</v>
      </c>
      <c r="CV325" s="27">
        <f t="shared" ca="1" si="669"/>
        <v>0.21</v>
      </c>
      <c r="CW325" s="27">
        <f t="shared" ca="1" si="669"/>
        <v>0.19</v>
      </c>
      <c r="CX325" s="27">
        <f t="shared" ca="1" si="669"/>
        <v>0</v>
      </c>
      <c r="CY325" s="27">
        <f t="shared" ca="1" si="669"/>
        <v>1</v>
      </c>
      <c r="CZ325" s="27">
        <f t="shared" ca="1" si="669"/>
        <v>0</v>
      </c>
      <c r="DA325" s="27">
        <f t="shared" ca="1" si="642"/>
        <v>0</v>
      </c>
      <c r="DB325" s="27">
        <f t="shared" ca="1" si="669"/>
        <v>0</v>
      </c>
      <c r="DC325" s="27">
        <f t="shared" ca="1" si="669"/>
        <v>0</v>
      </c>
      <c r="DD325" s="27">
        <f t="shared" ca="1" si="669"/>
        <v>0</v>
      </c>
      <c r="DE325" s="27">
        <f t="shared" ca="1" si="643"/>
        <v>0</v>
      </c>
      <c r="DF325" s="27">
        <f t="shared" ca="1" si="643"/>
        <v>0</v>
      </c>
      <c r="DG325" s="27" t="str">
        <f t="shared" ca="1" si="669"/>
        <v>-</v>
      </c>
      <c r="DH325" s="27" t="str">
        <f t="shared" ca="1" si="669"/>
        <v>-</v>
      </c>
      <c r="DI325" s="27" t="str">
        <f t="shared" ca="1" si="669"/>
        <v>-</v>
      </c>
      <c r="DJ325" s="27" t="str">
        <f t="shared" ca="1" si="669"/>
        <v>-</v>
      </c>
      <c r="DK325" s="27" t="str">
        <f t="shared" ca="1" si="669"/>
        <v>-</v>
      </c>
      <c r="DL325" s="27" t="str">
        <f t="shared" ca="1" si="669"/>
        <v>-</v>
      </c>
      <c r="DM325" s="27" t="b">
        <f t="shared" ca="1" si="669"/>
        <v>0</v>
      </c>
      <c r="DN325" s="27" t="b">
        <f t="shared" ca="1" si="669"/>
        <v>0</v>
      </c>
      <c r="DO325" s="27" t="b">
        <f t="shared" ca="1" si="669"/>
        <v>1</v>
      </c>
      <c r="DP325" s="27">
        <f t="shared" ca="1" si="669"/>
        <v>1</v>
      </c>
      <c r="DQ325" s="27" t="str">
        <f t="shared" ca="1" si="646"/>
        <v>-</v>
      </c>
      <c r="DR325" s="27" t="str">
        <f t="shared" ca="1" si="646"/>
        <v>-</v>
      </c>
      <c r="DS325" s="27" t="str">
        <f t="shared" ca="1" si="661"/>
        <v>-</v>
      </c>
      <c r="DT325" s="27" t="str">
        <f t="shared" ca="1" si="661"/>
        <v>-</v>
      </c>
      <c r="DU325" s="27" t="str">
        <f t="shared" ca="1" si="661"/>
        <v>-</v>
      </c>
      <c r="DV325" s="27" t="b">
        <f t="shared" ca="1" si="662"/>
        <v>1</v>
      </c>
      <c r="DW325" s="27" t="str">
        <f t="shared" ca="1" si="662"/>
        <v>-</v>
      </c>
      <c r="DX325" s="27">
        <f t="shared" ca="1" si="662"/>
        <v>0</v>
      </c>
      <c r="DY325" s="27" t="str">
        <f t="shared" ca="1" si="662"/>
        <v>-</v>
      </c>
      <c r="DZ325" s="27" t="str">
        <f t="shared" ca="1" si="662"/>
        <v>-</v>
      </c>
      <c r="EA325" s="27">
        <f t="shared" ca="1" si="662"/>
        <v>500</v>
      </c>
      <c r="EB325" s="27">
        <f t="shared" ca="1" si="663"/>
        <v>500</v>
      </c>
      <c r="EC325" s="27">
        <f t="shared" ca="1" si="648"/>
        <v>1</v>
      </c>
      <c r="ED325" s="27">
        <f t="shared" ca="1" si="649"/>
        <v>0</v>
      </c>
      <c r="EE325" s="27">
        <f t="shared" ca="1" si="648"/>
        <v>1</v>
      </c>
      <c r="EF325" s="27">
        <f t="shared" ca="1" si="650"/>
        <v>1</v>
      </c>
      <c r="EG325" s="27">
        <f t="shared" ca="1" si="664"/>
        <v>0</v>
      </c>
      <c r="EH325" s="27" t="str">
        <f t="shared" ca="1" si="665"/>
        <v>-</v>
      </c>
      <c r="EI325" s="27" t="str">
        <f t="shared" ca="1" si="665"/>
        <v>-</v>
      </c>
      <c r="EJ325" s="27" t="str">
        <f t="shared" ca="1" si="665"/>
        <v>-</v>
      </c>
      <c r="EK325" s="27" t="str">
        <f t="shared" ca="1" si="651"/>
        <v>-</v>
      </c>
      <c r="EL325" s="27">
        <f t="shared" ca="1" si="651"/>
        <v>1</v>
      </c>
      <c r="EM325" s="27">
        <f t="shared" ca="1" si="666"/>
        <v>1</v>
      </c>
      <c r="EN325" s="27">
        <f t="shared" ca="1" si="666"/>
        <v>1</v>
      </c>
      <c r="EO325" s="27">
        <f t="shared" ca="1" si="652"/>
        <v>0</v>
      </c>
      <c r="EP325" s="27" t="str">
        <f t="shared" ca="1" si="653"/>
        <v>-</v>
      </c>
      <c r="EQ325" s="27" t="str">
        <f t="shared" ca="1" si="654"/>
        <v>-</v>
      </c>
      <c r="ER325" s="27">
        <f t="shared" ca="1" si="654"/>
        <v>0</v>
      </c>
      <c r="ES325" s="27">
        <f t="shared" ca="1" si="654"/>
        <v>0</v>
      </c>
      <c r="ET325" s="34">
        <v>0</v>
      </c>
    </row>
    <row r="326" spans="1:150" outlineLevel="3">
      <c r="A326" s="31">
        <f t="shared" si="627"/>
        <v>321</v>
      </c>
      <c r="B326" s="37">
        <f t="shared" ca="1" si="655"/>
        <v>77</v>
      </c>
      <c r="C326">
        <f t="shared" ca="1" si="656"/>
        <v>5</v>
      </c>
      <c r="D326" t="b">
        <f t="shared" ca="1" si="628"/>
        <v>1</v>
      </c>
      <c r="E326" t="b">
        <f t="shared" ca="1" si="628"/>
        <v>0</v>
      </c>
      <c r="F326" t="b">
        <f t="shared" ca="1" si="628"/>
        <v>1</v>
      </c>
      <c r="H326" s="47" t="str">
        <f ca="1">TEXT(LEFT(H325,2)+1,"00")&amp;MID(H325,3,FIND(" ",H325,4)-2)&amp;d.RegionName&amp;IF($CA326&lt;3,"M-M","Mat")&amp;IF($CF326=TRUE,"&amp;BBT","")&amp;IF($DX326&lt;&gt;0,"-mate EL","")&amp;IF($DM326," Aut","")&amp;IF($DN326," Win","")&amp;IF($DO326," Spr","")&amp;" Scan "&amp;$DP326&amp;" (F"&amp;3+IFERROR(1*$AP326,0)&amp;3+IFERROR(1*$AS326,0)&amp;"N"&amp;$AX326&amp;$AY326&amp;")"</f>
        <v>11 Std CWM M-M Spr Scan 0 (F33N14)</v>
      </c>
      <c r="I326" s="13" t="str">
        <f ca="1">IF(MATCH(H326,H$5:H326,0)=(COUNTA(H$5:H326)),"-","Dup")</f>
        <v>-</v>
      </c>
      <c r="J326" s="27" t="str">
        <f t="shared" ca="1" si="629"/>
        <v>-</v>
      </c>
      <c r="K326" s="27" t="str">
        <f t="shared" ca="1" si="629"/>
        <v>-</v>
      </c>
      <c r="L326" s="50" t="str">
        <f t="shared" ca="1" si="657"/>
        <v>-</v>
      </c>
      <c r="M326" s="50" t="str">
        <f t="shared" ca="1" si="657"/>
        <v>-</v>
      </c>
      <c r="N326" s="50" t="str">
        <f t="shared" ca="1" si="657"/>
        <v>-</v>
      </c>
      <c r="O326" s="50" t="str">
        <f t="shared" ca="1" si="657"/>
        <v>-</v>
      </c>
      <c r="P326" s="50" t="str">
        <f t="shared" ca="1" si="657"/>
        <v>-</v>
      </c>
      <c r="Q326" s="50">
        <f t="shared" ref="Q326:R341" ca="1" si="672">OFFSET(Q326,-1,0)</f>
        <v>1</v>
      </c>
      <c r="R326" s="50">
        <f t="shared" ca="1" si="672"/>
        <v>1</v>
      </c>
      <c r="S326" s="27" t="str">
        <f t="shared" ca="1" si="631"/>
        <v>-</v>
      </c>
      <c r="T326" s="27" t="str">
        <f t="shared" ca="1" si="631"/>
        <v>-</v>
      </c>
      <c r="U326" s="27" t="str">
        <f t="shared" ca="1" si="632"/>
        <v>-</v>
      </c>
      <c r="V326" s="27">
        <f t="shared" ca="1" si="632"/>
        <v>1</v>
      </c>
      <c r="W326" s="27">
        <f t="shared" ca="1" si="632"/>
        <v>1</v>
      </c>
      <c r="X326" s="27" t="str">
        <f t="shared" ca="1" si="632"/>
        <v>-</v>
      </c>
      <c r="Y326" s="27" t="str">
        <f t="shared" ca="1" si="667"/>
        <v>-</v>
      </c>
      <c r="Z326" s="27" t="str">
        <f t="shared" ca="1" si="632"/>
        <v>-</v>
      </c>
      <c r="AA326" s="27" t="str">
        <f t="shared" ca="1" si="667"/>
        <v>-</v>
      </c>
      <c r="AB326" s="27" t="str">
        <f t="shared" ca="1" si="632"/>
        <v>-</v>
      </c>
      <c r="AC326" s="27">
        <f t="shared" ca="1" si="632"/>
        <v>1</v>
      </c>
      <c r="AD326" s="27" t="str">
        <f t="shared" ca="1" si="632"/>
        <v>-</v>
      </c>
      <c r="AE326" s="27" t="str">
        <f t="shared" ca="1" si="632"/>
        <v>-</v>
      </c>
      <c r="AF326" s="27" t="str">
        <f t="shared" ca="1" si="632"/>
        <v>-</v>
      </c>
      <c r="AG326" s="27" t="str">
        <f t="shared" ca="1" si="632"/>
        <v>-</v>
      </c>
      <c r="AH326" s="27" t="str">
        <f t="shared" ca="1" si="632"/>
        <v>-</v>
      </c>
      <c r="AI326" s="27" t="str">
        <f t="shared" ca="1" si="632"/>
        <v>-</v>
      </c>
      <c r="AJ326" s="27" t="str">
        <f t="shared" ca="1" si="632"/>
        <v>-</v>
      </c>
      <c r="AK326" s="27" t="str">
        <f t="shared" ca="1" si="632"/>
        <v>-</v>
      </c>
      <c r="AL326" s="27" t="str">
        <f t="shared" ca="1" si="632"/>
        <v>-</v>
      </c>
      <c r="AM326" s="27" t="str">
        <f t="shared" ca="1" si="632"/>
        <v>-</v>
      </c>
      <c r="AN326" s="27" t="str">
        <f t="shared" ca="1" si="632"/>
        <v>-</v>
      </c>
      <c r="AO326" s="27" t="str">
        <f t="shared" ca="1" si="632"/>
        <v>-</v>
      </c>
      <c r="AP326" s="27" t="str">
        <f t="shared" ca="1" si="633"/>
        <v>-</v>
      </c>
      <c r="AQ326" s="27" t="str">
        <f t="shared" ca="1" si="633"/>
        <v>-</v>
      </c>
      <c r="AR326" s="27" t="str">
        <f t="shared" ca="1" si="633"/>
        <v>-</v>
      </c>
      <c r="AS326" s="27" t="str">
        <f t="shared" ca="1" si="633"/>
        <v>-</v>
      </c>
      <c r="AT326" s="27" t="str">
        <f t="shared" ca="1" si="658"/>
        <v>-</v>
      </c>
      <c r="AU326" s="27" t="str">
        <f t="shared" ca="1" si="659"/>
        <v>-</v>
      </c>
      <c r="AV326" s="27" t="str">
        <f t="shared" ca="1" si="659"/>
        <v>-</v>
      </c>
      <c r="AW326" s="27" t="str">
        <f t="shared" ca="1" si="659"/>
        <v>-</v>
      </c>
      <c r="AX326" s="50">
        <f t="shared" ref="AX326:BG335" ca="1" si="673">OFFSET(AX326,-1,0)</f>
        <v>1</v>
      </c>
      <c r="AY326" s="50">
        <f t="shared" ca="1" si="673"/>
        <v>4</v>
      </c>
      <c r="AZ326" s="50">
        <f t="shared" ca="1" si="673"/>
        <v>0</v>
      </c>
      <c r="BA326" s="50" t="str">
        <f t="shared" ca="1" si="673"/>
        <v>-</v>
      </c>
      <c r="BB326" s="50" t="str">
        <f t="shared" ca="1" si="673"/>
        <v>-</v>
      </c>
      <c r="BC326" s="50" t="str">
        <f t="shared" ca="1" si="673"/>
        <v>-</v>
      </c>
      <c r="BD326" s="50" t="str">
        <f t="shared" ca="1" si="673"/>
        <v>-</v>
      </c>
      <c r="BE326" s="50" t="str">
        <f t="shared" ca="1" si="673"/>
        <v>-</v>
      </c>
      <c r="BF326" s="50" t="str">
        <f t="shared" ca="1" si="673"/>
        <v>-</v>
      </c>
      <c r="BG326" s="50" t="str">
        <f t="shared" ca="1" si="673"/>
        <v>-</v>
      </c>
      <c r="BH326" s="27">
        <f t="shared" ca="1" si="635"/>
        <v>0.3</v>
      </c>
      <c r="BI326" s="27">
        <f t="shared" ca="1" si="635"/>
        <v>0.7</v>
      </c>
      <c r="BJ326" s="27">
        <f t="shared" ca="1" si="635"/>
        <v>-0.2</v>
      </c>
      <c r="BK326" s="27">
        <f t="shared" ca="1" si="635"/>
        <v>1.4</v>
      </c>
      <c r="BL326" s="27" t="str">
        <f t="shared" ca="1" si="636"/>
        <v>-</v>
      </c>
      <c r="BM326" s="27" t="str">
        <f t="shared" ca="1" si="636"/>
        <v>-</v>
      </c>
      <c r="BN326" s="27">
        <f t="shared" ca="1" si="637"/>
        <v>0</v>
      </c>
      <c r="BO326" s="27">
        <f t="shared" ca="1" si="637"/>
        <v>0</v>
      </c>
      <c r="BP326" s="27">
        <f t="shared" ca="1" si="637"/>
        <v>0</v>
      </c>
      <c r="BQ326" s="27">
        <f t="shared" ca="1" si="637"/>
        <v>0</v>
      </c>
      <c r="BR326" s="27" t="str">
        <f t="shared" ca="1" si="637"/>
        <v>-</v>
      </c>
      <c r="BS326" s="27" t="str">
        <f t="shared" ca="1" si="637"/>
        <v>-</v>
      </c>
      <c r="BT326" s="27" t="str">
        <f t="shared" ca="1" si="638"/>
        <v>-</v>
      </c>
      <c r="BU326" s="27" t="str">
        <f t="shared" ca="1" si="638"/>
        <v>-</v>
      </c>
      <c r="BV326" s="27" t="str">
        <f t="shared" ca="1" si="638"/>
        <v>-</v>
      </c>
      <c r="BW326" s="27" t="str">
        <f t="shared" ca="1" si="638"/>
        <v>-</v>
      </c>
      <c r="BX326" s="27" t="str">
        <f t="shared" ca="1" si="638"/>
        <v>-</v>
      </c>
      <c r="BY326" s="27" t="str">
        <f t="shared" ca="1" si="638"/>
        <v>-</v>
      </c>
      <c r="BZ326" s="27" t="str">
        <f t="shared" ca="1" si="638"/>
        <v>-</v>
      </c>
      <c r="CA326" s="27">
        <f t="shared" ca="1" si="668"/>
        <v>2</v>
      </c>
      <c r="CB326" s="27" t="str">
        <f t="shared" ca="1" si="668"/>
        <v>-</v>
      </c>
      <c r="CC326" s="27" t="str">
        <f t="shared" ca="1" si="668"/>
        <v>-</v>
      </c>
      <c r="CD326" s="27" t="str">
        <f t="shared" ca="1" si="668"/>
        <v>-</v>
      </c>
      <c r="CE326" s="27" t="str">
        <f t="shared" ca="1" si="668"/>
        <v>-</v>
      </c>
      <c r="CF326" s="27" t="str">
        <f t="shared" ca="1" si="668"/>
        <v>-</v>
      </c>
      <c r="CG326" s="27" t="str">
        <f t="shared" ca="1" si="668"/>
        <v>-</v>
      </c>
      <c r="CH326" s="27">
        <f t="shared" ca="1" si="668"/>
        <v>0</v>
      </c>
      <c r="CI326" s="27" t="str">
        <f t="shared" ca="1" si="668"/>
        <v>-</v>
      </c>
      <c r="CJ326" s="27">
        <f t="shared" ca="1" si="668"/>
        <v>1</v>
      </c>
      <c r="CK326" s="27">
        <f t="shared" ca="1" si="668"/>
        <v>0</v>
      </c>
      <c r="CL326" s="27">
        <f t="shared" ca="1" si="668"/>
        <v>1</v>
      </c>
      <c r="CM326" s="27">
        <f t="shared" ca="1" si="668"/>
        <v>1</v>
      </c>
      <c r="CN326" s="27">
        <f t="shared" ca="1" si="668"/>
        <v>1</v>
      </c>
      <c r="CO326" s="27">
        <f t="shared" ca="1" si="668"/>
        <v>0</v>
      </c>
      <c r="CP326" s="27">
        <f t="shared" ca="1" si="668"/>
        <v>0</v>
      </c>
      <c r="CQ326" s="27">
        <f t="shared" ca="1" si="670"/>
        <v>0</v>
      </c>
      <c r="CR326" s="27">
        <f t="shared" ca="1" si="669"/>
        <v>-0.04</v>
      </c>
      <c r="CS326" s="27">
        <f t="shared" ca="1" si="669"/>
        <v>0.96</v>
      </c>
      <c r="CT326" s="27">
        <f t="shared" ca="1" si="669"/>
        <v>1.8</v>
      </c>
      <c r="CU326" s="27">
        <f t="shared" ca="1" si="669"/>
        <v>0.64</v>
      </c>
      <c r="CV326" s="27">
        <f t="shared" ca="1" si="669"/>
        <v>0.21</v>
      </c>
      <c r="CW326" s="27">
        <f t="shared" ca="1" si="669"/>
        <v>0.19</v>
      </c>
      <c r="CX326" s="27">
        <f t="shared" ca="1" si="669"/>
        <v>0</v>
      </c>
      <c r="CY326" s="27">
        <f t="shared" ca="1" si="669"/>
        <v>1</v>
      </c>
      <c r="CZ326" s="27">
        <f t="shared" ca="1" si="669"/>
        <v>0</v>
      </c>
      <c r="DA326" s="27">
        <f t="shared" ca="1" si="642"/>
        <v>0</v>
      </c>
      <c r="DB326" s="27">
        <f t="shared" ca="1" si="669"/>
        <v>0</v>
      </c>
      <c r="DC326" s="27">
        <f t="shared" ca="1" si="669"/>
        <v>0</v>
      </c>
      <c r="DD326" s="27">
        <f t="shared" ca="1" si="669"/>
        <v>0</v>
      </c>
      <c r="DE326" s="27">
        <f t="shared" ca="1" si="643"/>
        <v>0</v>
      </c>
      <c r="DF326" s="27">
        <f t="shared" ca="1" si="643"/>
        <v>0</v>
      </c>
      <c r="DG326" s="27" t="str">
        <f t="shared" ca="1" si="669"/>
        <v>-</v>
      </c>
      <c r="DH326" s="27" t="str">
        <f t="shared" ca="1" si="669"/>
        <v>-</v>
      </c>
      <c r="DI326" s="27" t="str">
        <f t="shared" ca="1" si="669"/>
        <v>-</v>
      </c>
      <c r="DJ326" s="27" t="str">
        <f t="shared" ca="1" si="669"/>
        <v>-</v>
      </c>
      <c r="DK326" s="27" t="str">
        <f t="shared" ca="1" si="669"/>
        <v>-</v>
      </c>
      <c r="DL326" s="27" t="str">
        <f t="shared" ca="1" si="669"/>
        <v>-</v>
      </c>
      <c r="DM326" s="27" t="b">
        <f t="shared" ca="1" si="669"/>
        <v>0</v>
      </c>
      <c r="DN326" s="27" t="b">
        <f t="shared" ca="1" si="669"/>
        <v>0</v>
      </c>
      <c r="DO326" s="27" t="b">
        <f t="shared" ca="1" si="669"/>
        <v>1</v>
      </c>
      <c r="DP326" s="27">
        <f t="shared" ca="1" si="669"/>
        <v>0</v>
      </c>
      <c r="DQ326" s="27" t="str">
        <f t="shared" ca="1" si="646"/>
        <v>-</v>
      </c>
      <c r="DR326" s="27" t="str">
        <f t="shared" ca="1" si="646"/>
        <v>-</v>
      </c>
      <c r="DS326" s="27" t="str">
        <f t="shared" ca="1" si="661"/>
        <v>-</v>
      </c>
      <c r="DT326" s="27" t="str">
        <f t="shared" ca="1" si="661"/>
        <v>-</v>
      </c>
      <c r="DU326" s="27" t="str">
        <f t="shared" ca="1" si="661"/>
        <v>-</v>
      </c>
      <c r="DV326" s="27" t="b">
        <f t="shared" ca="1" si="662"/>
        <v>1</v>
      </c>
      <c r="DW326" s="27" t="str">
        <f t="shared" ca="1" si="662"/>
        <v>-</v>
      </c>
      <c r="DX326" s="27">
        <f t="shared" ca="1" si="662"/>
        <v>0</v>
      </c>
      <c r="DY326" s="27" t="str">
        <f t="shared" ca="1" si="662"/>
        <v>-</v>
      </c>
      <c r="DZ326" s="27" t="str">
        <f t="shared" ca="1" si="662"/>
        <v>-</v>
      </c>
      <c r="EA326" s="27">
        <f t="shared" ca="1" si="662"/>
        <v>500</v>
      </c>
      <c r="EB326" s="27">
        <f t="shared" ca="1" si="663"/>
        <v>500</v>
      </c>
      <c r="EC326" s="27">
        <f t="shared" ca="1" si="648"/>
        <v>1</v>
      </c>
      <c r="ED326" s="27">
        <f t="shared" ca="1" si="649"/>
        <v>0</v>
      </c>
      <c r="EE326" s="27">
        <f t="shared" ca="1" si="648"/>
        <v>1</v>
      </c>
      <c r="EF326" s="27">
        <f t="shared" ca="1" si="650"/>
        <v>1</v>
      </c>
      <c r="EG326" s="27">
        <f t="shared" ca="1" si="664"/>
        <v>0</v>
      </c>
      <c r="EH326" s="27" t="str">
        <f t="shared" ca="1" si="665"/>
        <v>-</v>
      </c>
      <c r="EI326" s="27" t="str">
        <f t="shared" ca="1" si="665"/>
        <v>-</v>
      </c>
      <c r="EJ326" s="27" t="str">
        <f t="shared" ca="1" si="665"/>
        <v>-</v>
      </c>
      <c r="EK326" s="27" t="str">
        <f t="shared" ca="1" si="651"/>
        <v>-</v>
      </c>
      <c r="EL326" s="27">
        <f t="shared" ca="1" si="651"/>
        <v>1</v>
      </c>
      <c r="EM326" s="27">
        <f t="shared" ca="1" si="666"/>
        <v>1</v>
      </c>
      <c r="EN326" s="27">
        <f t="shared" ca="1" si="666"/>
        <v>1</v>
      </c>
      <c r="EO326" s="27">
        <f t="shared" ca="1" si="652"/>
        <v>0</v>
      </c>
      <c r="EP326" s="27" t="str">
        <f t="shared" ca="1" si="653"/>
        <v>-</v>
      </c>
      <c r="EQ326" s="27" t="str">
        <f t="shared" ca="1" si="654"/>
        <v>-</v>
      </c>
      <c r="ER326" s="27">
        <f t="shared" ca="1" si="654"/>
        <v>0</v>
      </c>
      <c r="ES326" s="27">
        <f t="shared" ca="1" si="654"/>
        <v>0</v>
      </c>
      <c r="ET326" s="34">
        <v>0</v>
      </c>
    </row>
    <row r="327" spans="1:150" outlineLevel="2">
      <c r="A327" s="31">
        <f t="shared" si="627"/>
        <v>322</v>
      </c>
      <c r="B327" s="37">
        <f t="shared" ca="1" si="655"/>
        <v>78</v>
      </c>
      <c r="C327">
        <f t="shared" ca="1" si="656"/>
        <v>5</v>
      </c>
      <c r="D327" t="b">
        <f t="shared" ca="1" si="628"/>
        <v>0</v>
      </c>
      <c r="E327" t="b">
        <f t="shared" ca="1" si="628"/>
        <v>0</v>
      </c>
      <c r="F327" t="b">
        <f t="shared" ca="1" si="628"/>
        <v>0</v>
      </c>
      <c r="H327" s="47" t="str">
        <f ca="1">TEXT(LEFT(H326,2)+1,"00")&amp;MID(H326,3,FIND(" ",H326,4)-2)&amp;d.RegionName&amp;IF($CA327&lt;3,"M-M","Mat")&amp;IF($CF327=TRUE,"&amp;BBT","")&amp;IF($DX327&lt;&gt;0,"-mate EL","")&amp;IF($DM327," Aut","")&amp;IF($DN327," Win","")&amp;IF($DO327," Spr","")&amp;" Scan "&amp;$DP327&amp;" (F"&amp;3+IFERROR(1*$AP327,0)&amp;3+IFERROR(1*$AS327,0)&amp;"N"&amp;$AX327&amp;$AY327&amp;")"</f>
        <v>12 Std CWM M-M&amp;BBT Aut Scan 3 (F33N14)</v>
      </c>
      <c r="I327" s="13" t="str">
        <f ca="1">IF(MATCH(H327,H$5:H327,0)=(COUNTA(H$5:H327)),"-","Dup")</f>
        <v>-</v>
      </c>
      <c r="J327" s="27" t="str">
        <f t="shared" ca="1" si="629"/>
        <v>-</v>
      </c>
      <c r="K327" s="27" t="str">
        <f t="shared" ca="1" si="629"/>
        <v>-</v>
      </c>
      <c r="L327" s="50" t="str">
        <f t="shared" ca="1" si="657"/>
        <v>-</v>
      </c>
      <c r="M327" s="50" t="str">
        <f t="shared" ca="1" si="657"/>
        <v>-</v>
      </c>
      <c r="N327" s="50" t="str">
        <f t="shared" ca="1" si="657"/>
        <v>-</v>
      </c>
      <c r="O327" s="50" t="str">
        <f t="shared" ca="1" si="657"/>
        <v>-</v>
      </c>
      <c r="P327" s="50" t="str">
        <f t="shared" ca="1" si="657"/>
        <v>-</v>
      </c>
      <c r="Q327" s="50">
        <f t="shared" ca="1" si="672"/>
        <v>1</v>
      </c>
      <c r="R327" s="50">
        <f t="shared" ca="1" si="672"/>
        <v>1</v>
      </c>
      <c r="S327" s="27" t="str">
        <f t="shared" ca="1" si="631"/>
        <v>-</v>
      </c>
      <c r="T327" s="27" t="str">
        <f t="shared" ca="1" si="631"/>
        <v>-</v>
      </c>
      <c r="U327" s="27" t="str">
        <f t="shared" ca="1" si="632"/>
        <v>-</v>
      </c>
      <c r="V327" s="27">
        <f t="shared" ca="1" si="632"/>
        <v>1</v>
      </c>
      <c r="W327" s="27">
        <f t="shared" ca="1" si="632"/>
        <v>1</v>
      </c>
      <c r="X327" s="27" t="str">
        <f t="shared" ca="1" si="632"/>
        <v>-</v>
      </c>
      <c r="Y327" s="27" t="str">
        <f t="shared" ca="1" si="667"/>
        <v>-</v>
      </c>
      <c r="Z327" s="27" t="str">
        <f t="shared" ca="1" si="632"/>
        <v>-</v>
      </c>
      <c r="AA327" s="27" t="str">
        <f t="shared" ca="1" si="667"/>
        <v>-</v>
      </c>
      <c r="AB327" s="27" t="str">
        <f t="shared" ca="1" si="632"/>
        <v>-</v>
      </c>
      <c r="AC327" s="27">
        <f t="shared" ca="1" si="632"/>
        <v>1</v>
      </c>
      <c r="AD327" s="27" t="str">
        <f t="shared" ca="1" si="632"/>
        <v>-</v>
      </c>
      <c r="AE327" s="27" t="str">
        <f t="shared" ca="1" si="632"/>
        <v>-</v>
      </c>
      <c r="AF327" s="27" t="str">
        <f t="shared" ca="1" si="632"/>
        <v>-</v>
      </c>
      <c r="AG327" s="27" t="str">
        <f t="shared" ca="1" si="632"/>
        <v>-</v>
      </c>
      <c r="AH327" s="27" t="str">
        <f t="shared" ca="1" si="632"/>
        <v>-</v>
      </c>
      <c r="AI327" s="27" t="str">
        <f t="shared" ca="1" si="632"/>
        <v>-</v>
      </c>
      <c r="AJ327" s="27" t="str">
        <f t="shared" ca="1" si="632"/>
        <v>-</v>
      </c>
      <c r="AK327" s="27" t="str">
        <f t="shared" ca="1" si="632"/>
        <v>-</v>
      </c>
      <c r="AL327" s="27" t="str">
        <f t="shared" ref="AL327:AS327" ca="1" si="674">OFFSET(AL$5,$B327,0)</f>
        <v>-</v>
      </c>
      <c r="AM327" s="27" t="str">
        <f t="shared" ca="1" si="674"/>
        <v>-</v>
      </c>
      <c r="AN327" s="27" t="str">
        <f t="shared" ca="1" si="674"/>
        <v>-</v>
      </c>
      <c r="AO327" s="27" t="str">
        <f t="shared" ca="1" si="674"/>
        <v>-</v>
      </c>
      <c r="AP327" s="27" t="str">
        <f t="shared" ca="1" si="674"/>
        <v>-</v>
      </c>
      <c r="AQ327" s="27" t="str">
        <f t="shared" ca="1" si="674"/>
        <v>-</v>
      </c>
      <c r="AR327" s="27" t="str">
        <f t="shared" ca="1" si="674"/>
        <v>-</v>
      </c>
      <c r="AS327" s="27" t="str">
        <f t="shared" ca="1" si="674"/>
        <v>-</v>
      </c>
      <c r="AT327" s="27" t="str">
        <f ca="1">OFFSET(AT$5,$B327,0)</f>
        <v>-</v>
      </c>
      <c r="AU327" s="27" t="str">
        <f t="shared" ca="1" si="659"/>
        <v>-</v>
      </c>
      <c r="AV327" s="27" t="str">
        <f t="shared" ca="1" si="659"/>
        <v>-</v>
      </c>
      <c r="AW327" s="27" t="str">
        <f t="shared" ca="1" si="659"/>
        <v>-</v>
      </c>
      <c r="AX327" s="50">
        <f t="shared" ca="1" si="673"/>
        <v>1</v>
      </c>
      <c r="AY327" s="50">
        <f t="shared" ca="1" si="673"/>
        <v>4</v>
      </c>
      <c r="AZ327" s="50">
        <f t="shared" ca="1" si="673"/>
        <v>0</v>
      </c>
      <c r="BA327" s="50" t="str">
        <f t="shared" ca="1" si="673"/>
        <v>-</v>
      </c>
      <c r="BB327" s="50" t="str">
        <f t="shared" ca="1" si="673"/>
        <v>-</v>
      </c>
      <c r="BC327" s="50" t="str">
        <f t="shared" ca="1" si="673"/>
        <v>-</v>
      </c>
      <c r="BD327" s="50" t="str">
        <f t="shared" ca="1" si="673"/>
        <v>-</v>
      </c>
      <c r="BE327" s="50" t="str">
        <f t="shared" ca="1" si="673"/>
        <v>-</v>
      </c>
      <c r="BF327" s="50" t="str">
        <f t="shared" ca="1" si="673"/>
        <v>-</v>
      </c>
      <c r="BG327" s="50" t="str">
        <f t="shared" ca="1" si="673"/>
        <v>-</v>
      </c>
      <c r="BH327" s="27">
        <f t="shared" ca="1" si="635"/>
        <v>0.3</v>
      </c>
      <c r="BI327" s="27">
        <f t="shared" ca="1" si="635"/>
        <v>0.7</v>
      </c>
      <c r="BJ327" s="27">
        <f t="shared" ca="1" si="635"/>
        <v>-0.2</v>
      </c>
      <c r="BK327" s="27">
        <f t="shared" ca="1" si="635"/>
        <v>1.4</v>
      </c>
      <c r="BL327" s="27" t="str">
        <f t="shared" ca="1" si="636"/>
        <v>-</v>
      </c>
      <c r="BM327" s="27" t="str">
        <f t="shared" ca="1" si="636"/>
        <v>-</v>
      </c>
      <c r="BN327" s="27">
        <f t="shared" ca="1" si="637"/>
        <v>0</v>
      </c>
      <c r="BO327" s="27">
        <f t="shared" ca="1" si="637"/>
        <v>0</v>
      </c>
      <c r="BP327" s="27">
        <f t="shared" ca="1" si="637"/>
        <v>0</v>
      </c>
      <c r="BQ327" s="27">
        <f t="shared" ca="1" si="637"/>
        <v>0</v>
      </c>
      <c r="BR327" s="27" t="str">
        <f t="shared" ca="1" si="637"/>
        <v>-</v>
      </c>
      <c r="BS327" s="27" t="str">
        <f t="shared" ca="1" si="637"/>
        <v>-</v>
      </c>
      <c r="BT327" s="27" t="str">
        <f t="shared" ref="BT327:BT355" ca="1" si="675">OFFSET(BT$5,$B327,0)</f>
        <v>-</v>
      </c>
      <c r="BU327" s="27" t="str">
        <f t="shared" ca="1" si="638"/>
        <v>-</v>
      </c>
      <c r="BV327" s="27" t="str">
        <f t="shared" ca="1" si="638"/>
        <v>-</v>
      </c>
      <c r="BW327" s="27" t="str">
        <f ca="1">OFFSET(BW$5,$B327,0)</f>
        <v>-</v>
      </c>
      <c r="BX327" s="27" t="str">
        <f ca="1">OFFSET(BX$5,$B327,0)</f>
        <v>-</v>
      </c>
      <c r="BY327" s="27" t="str">
        <f t="shared" ca="1" si="638"/>
        <v>-</v>
      </c>
      <c r="BZ327" s="27" t="str">
        <f t="shared" ca="1" si="638"/>
        <v>-</v>
      </c>
      <c r="CA327" s="27">
        <f t="shared" ca="1" si="668"/>
        <v>2</v>
      </c>
      <c r="CB327" s="27" t="str">
        <f t="shared" ca="1" si="668"/>
        <v>-</v>
      </c>
      <c r="CC327" s="27" t="str">
        <f t="shared" ca="1" si="668"/>
        <v>-</v>
      </c>
      <c r="CD327" s="27" t="str">
        <f t="shared" ca="1" si="668"/>
        <v>-</v>
      </c>
      <c r="CE327" s="27" t="str">
        <f t="shared" ca="1" si="668"/>
        <v>-</v>
      </c>
      <c r="CF327" s="27" t="b">
        <f t="shared" ca="1" si="668"/>
        <v>1</v>
      </c>
      <c r="CG327" s="27" t="str">
        <f t="shared" ca="1" si="668"/>
        <v>-</v>
      </c>
      <c r="CH327" s="27">
        <f t="shared" ca="1" si="668"/>
        <v>0</v>
      </c>
      <c r="CI327" s="27" t="str">
        <f t="shared" ca="1" si="668"/>
        <v>-</v>
      </c>
      <c r="CJ327" s="27">
        <f t="shared" ca="1" si="668"/>
        <v>1</v>
      </c>
      <c r="CK327" s="27">
        <f t="shared" ca="1" si="668"/>
        <v>0</v>
      </c>
      <c r="CL327" s="27">
        <f t="shared" ca="1" si="668"/>
        <v>1</v>
      </c>
      <c r="CM327" s="27">
        <f t="shared" ca="1" si="668"/>
        <v>1</v>
      </c>
      <c r="CN327" s="27">
        <f t="shared" ca="1" si="668"/>
        <v>1</v>
      </c>
      <c r="CO327" s="27">
        <f t="shared" ca="1" si="668"/>
        <v>0</v>
      </c>
      <c r="CP327" s="27">
        <f t="shared" ca="1" si="668"/>
        <v>0</v>
      </c>
      <c r="CQ327" s="27">
        <f t="shared" ca="1" si="670"/>
        <v>0</v>
      </c>
      <c r="CR327" s="27">
        <f t="shared" ref="CR327:CW327" ca="1" si="676">OFFSET(CR$5,$B327,0)</f>
        <v>-0.04</v>
      </c>
      <c r="CS327" s="27">
        <f t="shared" ca="1" si="676"/>
        <v>0.96</v>
      </c>
      <c r="CT327" s="27">
        <f t="shared" ca="1" si="676"/>
        <v>1.8</v>
      </c>
      <c r="CU327" s="27">
        <f t="shared" ca="1" si="676"/>
        <v>0.64</v>
      </c>
      <c r="CV327" s="27">
        <f t="shared" ca="1" si="676"/>
        <v>0.21</v>
      </c>
      <c r="CW327" s="27">
        <f t="shared" ca="1" si="676"/>
        <v>0.19</v>
      </c>
      <c r="CX327" s="27">
        <f t="shared" ca="1" si="669"/>
        <v>0</v>
      </c>
      <c r="CY327" s="27">
        <f t="shared" ca="1" si="669"/>
        <v>1</v>
      </c>
      <c r="CZ327" s="27">
        <f t="shared" ca="1" si="669"/>
        <v>0</v>
      </c>
      <c r="DA327" s="27">
        <f t="shared" ca="1" si="642"/>
        <v>0</v>
      </c>
      <c r="DB327" s="27">
        <f t="shared" ca="1" si="669"/>
        <v>0</v>
      </c>
      <c r="DC327" s="27">
        <f t="shared" ca="1" si="669"/>
        <v>0</v>
      </c>
      <c r="DD327" s="27">
        <f t="shared" ca="1" si="669"/>
        <v>0</v>
      </c>
      <c r="DE327" s="27">
        <f t="shared" ca="1" si="643"/>
        <v>0</v>
      </c>
      <c r="DF327" s="27">
        <f t="shared" ca="1" si="643"/>
        <v>0</v>
      </c>
      <c r="DG327" s="27" t="str">
        <f t="shared" ca="1" si="669"/>
        <v>-</v>
      </c>
      <c r="DH327" s="27" t="str">
        <f t="shared" ca="1" si="669"/>
        <v>-</v>
      </c>
      <c r="DI327" s="27" t="str">
        <f t="shared" ca="1" si="669"/>
        <v>-</v>
      </c>
      <c r="DJ327" s="27" t="str">
        <f t="shared" ca="1" si="669"/>
        <v>-</v>
      </c>
      <c r="DK327" s="27" t="str">
        <f t="shared" ca="1" si="669"/>
        <v>-</v>
      </c>
      <c r="DL327" s="27" t="str">
        <f t="shared" ca="1" si="669"/>
        <v>-</v>
      </c>
      <c r="DM327" s="27" t="b">
        <f t="shared" ca="1" si="669"/>
        <v>1</v>
      </c>
      <c r="DN327" s="27" t="b">
        <f t="shared" ca="1" si="669"/>
        <v>0</v>
      </c>
      <c r="DO327" s="27" t="b">
        <f t="shared" ca="1" si="669"/>
        <v>0</v>
      </c>
      <c r="DP327" s="27">
        <f t="shared" ca="1" si="669"/>
        <v>3</v>
      </c>
      <c r="DQ327" s="27" t="str">
        <f t="shared" ca="1" si="646"/>
        <v>-</v>
      </c>
      <c r="DR327" s="27" t="str">
        <f t="shared" ca="1" si="646"/>
        <v>-</v>
      </c>
      <c r="DS327" s="27" t="str">
        <f t="shared" ca="1" si="661"/>
        <v>-</v>
      </c>
      <c r="DT327" s="27" t="str">
        <f t="shared" ca="1" si="661"/>
        <v>-</v>
      </c>
      <c r="DU327" s="27" t="str">
        <f t="shared" ca="1" si="661"/>
        <v>-</v>
      </c>
      <c r="DV327" s="27" t="b">
        <f t="shared" ca="1" si="662"/>
        <v>1</v>
      </c>
      <c r="DW327" s="27" t="str">
        <f t="shared" ca="1" si="662"/>
        <v>-</v>
      </c>
      <c r="DX327" s="27">
        <f t="shared" ca="1" si="662"/>
        <v>0</v>
      </c>
      <c r="DY327" s="27" t="str">
        <f t="shared" ca="1" si="662"/>
        <v>-</v>
      </c>
      <c r="DZ327" s="27" t="str">
        <f t="shared" ca="1" si="662"/>
        <v>-</v>
      </c>
      <c r="EA327" s="27">
        <f t="shared" ca="1" si="662"/>
        <v>500</v>
      </c>
      <c r="EB327" s="27">
        <f t="shared" ca="1" si="663"/>
        <v>500</v>
      </c>
      <c r="EC327" s="27">
        <f t="shared" ca="1" si="648"/>
        <v>1</v>
      </c>
      <c r="ED327" s="27">
        <f t="shared" ca="1" si="649"/>
        <v>0</v>
      </c>
      <c r="EE327" s="27">
        <f t="shared" ca="1" si="648"/>
        <v>1</v>
      </c>
      <c r="EF327" s="27">
        <f t="shared" ca="1" si="650"/>
        <v>1</v>
      </c>
      <c r="EG327" s="27">
        <f t="shared" ca="1" si="664"/>
        <v>0</v>
      </c>
      <c r="EH327" s="27" t="str">
        <f t="shared" ca="1" si="665"/>
        <v>-</v>
      </c>
      <c r="EI327" s="27" t="str">
        <f t="shared" ca="1" si="665"/>
        <v>-</v>
      </c>
      <c r="EJ327" s="27" t="str">
        <f t="shared" ca="1" si="665"/>
        <v>-</v>
      </c>
      <c r="EK327" s="27" t="str">
        <f t="shared" ca="1" si="651"/>
        <v>-</v>
      </c>
      <c r="EL327" s="27">
        <f t="shared" ca="1" si="651"/>
        <v>1</v>
      </c>
      <c r="EM327" s="27">
        <f t="shared" ca="1" si="666"/>
        <v>1</v>
      </c>
      <c r="EN327" s="27">
        <f t="shared" ca="1" si="666"/>
        <v>1</v>
      </c>
      <c r="EO327" s="27">
        <f t="shared" ca="1" si="652"/>
        <v>0</v>
      </c>
      <c r="EP327" s="27" t="str">
        <f t="shared" ca="1" si="653"/>
        <v>-</v>
      </c>
      <c r="EQ327" s="27" t="str">
        <f t="shared" ca="1" si="654"/>
        <v>-</v>
      </c>
      <c r="ER327" s="27">
        <f t="shared" ca="1" si="654"/>
        <v>0</v>
      </c>
      <c r="ES327" s="27">
        <f t="shared" ca="1" si="654"/>
        <v>0</v>
      </c>
      <c r="ET327" s="34">
        <v>0</v>
      </c>
    </row>
    <row r="328" spans="1:150" outlineLevel="3">
      <c r="A328" s="31">
        <f t="shared" si="627"/>
        <v>323</v>
      </c>
      <c r="B328" s="37">
        <f t="shared" ca="1" si="655"/>
        <v>79</v>
      </c>
      <c r="C328">
        <f t="shared" ca="1" si="656"/>
        <v>5</v>
      </c>
      <c r="D328" t="b">
        <f t="shared" ca="1" si="628"/>
        <v>1</v>
      </c>
      <c r="E328" t="b">
        <f t="shared" ca="1" si="628"/>
        <v>0</v>
      </c>
      <c r="F328" t="b">
        <f t="shared" ca="1" si="628"/>
        <v>1</v>
      </c>
      <c r="H328" s="47" t="str">
        <f ca="1">TEXT(LEFT(H327,2)+1,"00")&amp;MID(H327,3,FIND(" ",H327,4)-2)&amp;d.RegionName&amp;IF($CA328&lt;3,"M-M","Mat")&amp;IF($CF328=TRUE,"&amp;BBT","")&amp;IF($DX328&lt;&gt;0,"-mate EL","")&amp;IF($DM328," Aut","")&amp;IF($DN328," Win","")&amp;IF($DO328," Spr","")&amp;" Scan "&amp;$DP328&amp;" (F"&amp;3+IFERROR(1*$AP328,0)&amp;3+IFERROR(1*$AS328,0)&amp;"N"&amp;$AX328&amp;$AY328&amp;")"</f>
        <v>13 Std CWM M-M&amp;BBT Aut Scan 2 (F33N14)</v>
      </c>
      <c r="I328" s="13" t="str">
        <f ca="1">IF(MATCH(H328,H$5:H328,0)=(COUNTA(H$5:H328)),"-","Dup")</f>
        <v>-</v>
      </c>
      <c r="J328" s="27" t="str">
        <f t="shared" ca="1" si="629"/>
        <v>-</v>
      </c>
      <c r="K328" s="27" t="str">
        <f t="shared" ca="1" si="629"/>
        <v>-</v>
      </c>
      <c r="L328" s="50" t="str">
        <f t="shared" ca="1" si="657"/>
        <v>-</v>
      </c>
      <c r="M328" s="50" t="str">
        <f t="shared" ca="1" si="657"/>
        <v>-</v>
      </c>
      <c r="N328" s="50" t="str">
        <f t="shared" ca="1" si="657"/>
        <v>-</v>
      </c>
      <c r="O328" s="50" t="str">
        <f t="shared" ca="1" si="657"/>
        <v>-</v>
      </c>
      <c r="P328" s="50" t="str">
        <f t="shared" ca="1" si="657"/>
        <v>-</v>
      </c>
      <c r="Q328" s="50">
        <f t="shared" ca="1" si="672"/>
        <v>1</v>
      </c>
      <c r="R328" s="50">
        <f t="shared" ca="1" si="672"/>
        <v>1</v>
      </c>
      <c r="S328" s="27" t="str">
        <f t="shared" ca="1" si="631"/>
        <v>-</v>
      </c>
      <c r="T328" s="27" t="str">
        <f t="shared" ca="1" si="631"/>
        <v>-</v>
      </c>
      <c r="U328" s="27" t="str">
        <f t="shared" ref="U328:AI346" ca="1" si="677">OFFSET(U$5,$B328,0)</f>
        <v>-</v>
      </c>
      <c r="V328" s="27">
        <f t="shared" ca="1" si="677"/>
        <v>1</v>
      </c>
      <c r="W328" s="27">
        <f t="shared" ca="1" si="677"/>
        <v>1</v>
      </c>
      <c r="X328" s="27" t="str">
        <f t="shared" ca="1" si="677"/>
        <v>-</v>
      </c>
      <c r="Y328" s="27" t="str">
        <f t="shared" ca="1" si="677"/>
        <v>-</v>
      </c>
      <c r="Z328" s="27" t="str">
        <f t="shared" ca="1" si="677"/>
        <v>-</v>
      </c>
      <c r="AA328" s="27" t="str">
        <f t="shared" ca="1" si="677"/>
        <v>-</v>
      </c>
      <c r="AB328" s="27" t="str">
        <f t="shared" ca="1" si="677"/>
        <v>-</v>
      </c>
      <c r="AC328" s="27">
        <f t="shared" ca="1" si="677"/>
        <v>1</v>
      </c>
      <c r="AD328" s="27" t="str">
        <f t="shared" ca="1" si="677"/>
        <v>-</v>
      </c>
      <c r="AE328" s="27" t="str">
        <f t="shared" ca="1" si="677"/>
        <v>-</v>
      </c>
      <c r="AF328" s="27" t="str">
        <f t="shared" ca="1" si="677"/>
        <v>-</v>
      </c>
      <c r="AG328" s="27" t="str">
        <f t="shared" ca="1" si="677"/>
        <v>-</v>
      </c>
      <c r="AH328" s="27" t="str">
        <f t="shared" ca="1" si="677"/>
        <v>-</v>
      </c>
      <c r="AI328" s="27" t="str">
        <f t="shared" ca="1" si="677"/>
        <v>-</v>
      </c>
      <c r="AJ328" s="27" t="str">
        <f t="shared" ref="AJ328:AW350" ca="1" si="678">OFFSET(AJ$5,$B328,0)</f>
        <v>-</v>
      </c>
      <c r="AK328" s="27" t="str">
        <f t="shared" ca="1" si="678"/>
        <v>-</v>
      </c>
      <c r="AL328" s="27" t="str">
        <f t="shared" ca="1" si="678"/>
        <v>-</v>
      </c>
      <c r="AM328" s="27" t="str">
        <f t="shared" ca="1" si="678"/>
        <v>-</v>
      </c>
      <c r="AN328" s="27" t="str">
        <f t="shared" ca="1" si="678"/>
        <v>-</v>
      </c>
      <c r="AO328" s="27" t="str">
        <f t="shared" ca="1" si="678"/>
        <v>-</v>
      </c>
      <c r="AP328" s="27" t="str">
        <f t="shared" ca="1" si="678"/>
        <v>-</v>
      </c>
      <c r="AQ328" s="27" t="str">
        <f t="shared" ca="1" si="678"/>
        <v>-</v>
      </c>
      <c r="AR328" s="27" t="str">
        <f t="shared" ca="1" si="678"/>
        <v>-</v>
      </c>
      <c r="AS328" s="27" t="str">
        <f t="shared" ca="1" si="678"/>
        <v>-</v>
      </c>
      <c r="AT328" s="27" t="str">
        <f t="shared" ca="1" si="658"/>
        <v>-</v>
      </c>
      <c r="AU328" s="27" t="str">
        <f t="shared" ca="1" si="659"/>
        <v>-</v>
      </c>
      <c r="AV328" s="27" t="str">
        <f t="shared" ca="1" si="659"/>
        <v>-</v>
      </c>
      <c r="AW328" s="27" t="str">
        <f t="shared" ca="1" si="659"/>
        <v>-</v>
      </c>
      <c r="AX328" s="50">
        <f t="shared" ca="1" si="673"/>
        <v>1</v>
      </c>
      <c r="AY328" s="50">
        <f t="shared" ca="1" si="673"/>
        <v>4</v>
      </c>
      <c r="AZ328" s="50">
        <f t="shared" ca="1" si="673"/>
        <v>0</v>
      </c>
      <c r="BA328" s="50" t="str">
        <f t="shared" ca="1" si="673"/>
        <v>-</v>
      </c>
      <c r="BB328" s="50" t="str">
        <f t="shared" ca="1" si="673"/>
        <v>-</v>
      </c>
      <c r="BC328" s="50" t="str">
        <f t="shared" ca="1" si="673"/>
        <v>-</v>
      </c>
      <c r="BD328" s="50" t="str">
        <f t="shared" ca="1" si="673"/>
        <v>-</v>
      </c>
      <c r="BE328" s="50" t="str">
        <f t="shared" ca="1" si="673"/>
        <v>-</v>
      </c>
      <c r="BF328" s="50" t="str">
        <f t="shared" ca="1" si="673"/>
        <v>-</v>
      </c>
      <c r="BG328" s="50" t="str">
        <f t="shared" ca="1" si="673"/>
        <v>-</v>
      </c>
      <c r="BH328" s="27">
        <f t="shared" ca="1" si="635"/>
        <v>0.3</v>
      </c>
      <c r="BI328" s="27">
        <f t="shared" ca="1" si="635"/>
        <v>0.7</v>
      </c>
      <c r="BJ328" s="27">
        <f t="shared" ca="1" si="635"/>
        <v>-0.2</v>
      </c>
      <c r="BK328" s="27">
        <f t="shared" ca="1" si="635"/>
        <v>1.4</v>
      </c>
      <c r="BL328" s="27" t="str">
        <f t="shared" ref="BL328:BM347" ca="1" si="679">OFFSET(BL$5,$B328,0)</f>
        <v>-</v>
      </c>
      <c r="BM328" s="27" t="str">
        <f t="shared" ca="1" si="679"/>
        <v>-</v>
      </c>
      <c r="BN328" s="27">
        <f t="shared" ca="1" si="637"/>
        <v>0</v>
      </c>
      <c r="BO328" s="27">
        <f t="shared" ca="1" si="637"/>
        <v>0</v>
      </c>
      <c r="BP328" s="27">
        <f t="shared" ca="1" si="637"/>
        <v>0</v>
      </c>
      <c r="BQ328" s="27">
        <f t="shared" ca="1" si="637"/>
        <v>0</v>
      </c>
      <c r="BR328" s="27" t="str">
        <f t="shared" ca="1" si="637"/>
        <v>-</v>
      </c>
      <c r="BS328" s="27" t="str">
        <f t="shared" ca="1" si="637"/>
        <v>-</v>
      </c>
      <c r="BT328" s="27" t="str">
        <f t="shared" ca="1" si="675"/>
        <v>-</v>
      </c>
      <c r="BU328" s="27" t="str">
        <f t="shared" ref="BU328:BZ355" ca="1" si="680">OFFSET(BU$5,$B328,0)</f>
        <v>-</v>
      </c>
      <c r="BV328" s="27" t="str">
        <f t="shared" ca="1" si="680"/>
        <v>-</v>
      </c>
      <c r="BW328" s="27" t="str">
        <f t="shared" ca="1" si="680"/>
        <v>-</v>
      </c>
      <c r="BX328" s="27" t="str">
        <f t="shared" ca="1" si="680"/>
        <v>-</v>
      </c>
      <c r="BY328" s="27" t="str">
        <f t="shared" ca="1" si="680"/>
        <v>-</v>
      </c>
      <c r="BZ328" s="27" t="str">
        <f t="shared" ca="1" si="680"/>
        <v>-</v>
      </c>
      <c r="CA328" s="27">
        <f t="shared" ca="1" si="668"/>
        <v>2</v>
      </c>
      <c r="CB328" s="27" t="str">
        <f t="shared" ca="1" si="668"/>
        <v>-</v>
      </c>
      <c r="CC328" s="27" t="str">
        <f t="shared" ca="1" si="668"/>
        <v>-</v>
      </c>
      <c r="CD328" s="27" t="str">
        <f t="shared" ca="1" si="668"/>
        <v>-</v>
      </c>
      <c r="CE328" s="27" t="str">
        <f t="shared" ca="1" si="668"/>
        <v>-</v>
      </c>
      <c r="CF328" s="27" t="b">
        <f t="shared" ca="1" si="668"/>
        <v>1</v>
      </c>
      <c r="CG328" s="27" t="str">
        <f t="shared" ca="1" si="668"/>
        <v>-</v>
      </c>
      <c r="CH328" s="27">
        <f t="shared" ca="1" si="668"/>
        <v>0</v>
      </c>
      <c r="CI328" s="27" t="str">
        <f t="shared" ca="1" si="668"/>
        <v>-</v>
      </c>
      <c r="CJ328" s="27">
        <f t="shared" ca="1" si="668"/>
        <v>1</v>
      </c>
      <c r="CK328" s="27">
        <f t="shared" ca="1" si="668"/>
        <v>0</v>
      </c>
      <c r="CL328" s="27">
        <f t="shared" ca="1" si="668"/>
        <v>1</v>
      </c>
      <c r="CM328" s="27">
        <f t="shared" ca="1" si="668"/>
        <v>1</v>
      </c>
      <c r="CN328" s="27">
        <f t="shared" ca="1" si="668"/>
        <v>1</v>
      </c>
      <c r="CO328" s="27">
        <f t="shared" ca="1" si="668"/>
        <v>0</v>
      </c>
      <c r="CP328" s="27">
        <f t="shared" ca="1" si="668"/>
        <v>0</v>
      </c>
      <c r="CQ328" s="27">
        <f t="shared" ca="1" si="670"/>
        <v>0</v>
      </c>
      <c r="CR328" s="27">
        <f t="shared" ca="1" si="669"/>
        <v>-0.04</v>
      </c>
      <c r="CS328" s="27">
        <f t="shared" ca="1" si="669"/>
        <v>0.96</v>
      </c>
      <c r="CT328" s="27">
        <f t="shared" ca="1" si="669"/>
        <v>1.8</v>
      </c>
      <c r="CU328" s="27">
        <f t="shared" ca="1" si="669"/>
        <v>0.64</v>
      </c>
      <c r="CV328" s="27">
        <f t="shared" ca="1" si="669"/>
        <v>0.21</v>
      </c>
      <c r="CW328" s="27">
        <f t="shared" ca="1" si="669"/>
        <v>0.19</v>
      </c>
      <c r="CX328" s="27">
        <f t="shared" ca="1" si="669"/>
        <v>0</v>
      </c>
      <c r="CY328" s="27">
        <f t="shared" ca="1" si="669"/>
        <v>1</v>
      </c>
      <c r="CZ328" s="27">
        <f t="shared" ca="1" si="669"/>
        <v>0</v>
      </c>
      <c r="DA328" s="27">
        <f t="shared" ca="1" si="642"/>
        <v>0</v>
      </c>
      <c r="DB328" s="27">
        <f t="shared" ca="1" si="669"/>
        <v>0</v>
      </c>
      <c r="DC328" s="27">
        <f t="shared" ca="1" si="669"/>
        <v>0</v>
      </c>
      <c r="DD328" s="27">
        <f t="shared" ca="1" si="669"/>
        <v>0</v>
      </c>
      <c r="DE328" s="27">
        <f t="shared" ca="1" si="643"/>
        <v>0</v>
      </c>
      <c r="DF328" s="27">
        <f t="shared" ca="1" si="643"/>
        <v>0</v>
      </c>
      <c r="DG328" s="27" t="str">
        <f t="shared" ca="1" si="669"/>
        <v>-</v>
      </c>
      <c r="DH328" s="27" t="str">
        <f t="shared" ca="1" si="669"/>
        <v>-</v>
      </c>
      <c r="DI328" s="27" t="str">
        <f t="shared" ca="1" si="669"/>
        <v>-</v>
      </c>
      <c r="DJ328" s="27" t="str">
        <f t="shared" ca="1" si="669"/>
        <v>-</v>
      </c>
      <c r="DK328" s="27" t="str">
        <f t="shared" ca="1" si="669"/>
        <v>-</v>
      </c>
      <c r="DL328" s="27" t="str">
        <f t="shared" ca="1" si="669"/>
        <v>-</v>
      </c>
      <c r="DM328" s="27" t="b">
        <f t="shared" ca="1" si="669"/>
        <v>1</v>
      </c>
      <c r="DN328" s="27" t="b">
        <f t="shared" ca="1" si="669"/>
        <v>0</v>
      </c>
      <c r="DO328" s="27" t="b">
        <f t="shared" ca="1" si="669"/>
        <v>0</v>
      </c>
      <c r="DP328" s="27">
        <f t="shared" ca="1" si="669"/>
        <v>2</v>
      </c>
      <c r="DQ328" s="27" t="str">
        <f t="shared" ca="1" si="646"/>
        <v>-</v>
      </c>
      <c r="DR328" s="27" t="str">
        <f t="shared" ca="1" si="646"/>
        <v>-</v>
      </c>
      <c r="DS328" s="27" t="str">
        <f t="shared" ca="1" si="661"/>
        <v>-</v>
      </c>
      <c r="DT328" s="27" t="str">
        <f t="shared" ca="1" si="661"/>
        <v>-</v>
      </c>
      <c r="DU328" s="27" t="str">
        <f t="shared" ca="1" si="661"/>
        <v>-</v>
      </c>
      <c r="DV328" s="27" t="b">
        <f t="shared" ca="1" si="662"/>
        <v>1</v>
      </c>
      <c r="DW328" s="27" t="str">
        <f t="shared" ca="1" si="662"/>
        <v>-</v>
      </c>
      <c r="DX328" s="27">
        <f t="shared" ca="1" si="662"/>
        <v>0</v>
      </c>
      <c r="DY328" s="27" t="str">
        <f t="shared" ca="1" si="662"/>
        <v>-</v>
      </c>
      <c r="DZ328" s="27" t="str">
        <f t="shared" ca="1" si="662"/>
        <v>-</v>
      </c>
      <c r="EA328" s="27">
        <f t="shared" ca="1" si="662"/>
        <v>500</v>
      </c>
      <c r="EB328" s="27">
        <f t="shared" ca="1" si="663"/>
        <v>500</v>
      </c>
      <c r="EC328" s="27">
        <f t="shared" ca="1" si="648"/>
        <v>1</v>
      </c>
      <c r="ED328" s="27">
        <f t="shared" ca="1" si="649"/>
        <v>0</v>
      </c>
      <c r="EE328" s="27">
        <f t="shared" ca="1" si="648"/>
        <v>1</v>
      </c>
      <c r="EF328" s="27">
        <f t="shared" ca="1" si="650"/>
        <v>1</v>
      </c>
      <c r="EG328" s="27">
        <f t="shared" ca="1" si="664"/>
        <v>0</v>
      </c>
      <c r="EH328" s="27" t="str">
        <f t="shared" ca="1" si="665"/>
        <v>-</v>
      </c>
      <c r="EI328" s="27" t="str">
        <f t="shared" ca="1" si="665"/>
        <v>-</v>
      </c>
      <c r="EJ328" s="27" t="str">
        <f t="shared" ca="1" si="665"/>
        <v>-</v>
      </c>
      <c r="EK328" s="27" t="str">
        <f t="shared" ca="1" si="651"/>
        <v>-</v>
      </c>
      <c r="EL328" s="27">
        <f t="shared" ca="1" si="651"/>
        <v>1</v>
      </c>
      <c r="EM328" s="27">
        <f t="shared" ca="1" si="666"/>
        <v>1</v>
      </c>
      <c r="EN328" s="27">
        <f t="shared" ca="1" si="666"/>
        <v>1</v>
      </c>
      <c r="EO328" s="27">
        <f t="shared" ca="1" si="652"/>
        <v>0</v>
      </c>
      <c r="EP328" s="27" t="str">
        <f t="shared" ca="1" si="653"/>
        <v>-</v>
      </c>
      <c r="EQ328" s="27" t="str">
        <f t="shared" ca="1" si="654"/>
        <v>-</v>
      </c>
      <c r="ER328" s="27">
        <f t="shared" ca="1" si="654"/>
        <v>0</v>
      </c>
      <c r="ES328" s="27">
        <f t="shared" ca="1" si="654"/>
        <v>0</v>
      </c>
      <c r="ET328" s="34">
        <v>0</v>
      </c>
    </row>
    <row r="329" spans="1:150" outlineLevel="3">
      <c r="A329" s="31">
        <f t="shared" si="627"/>
        <v>324</v>
      </c>
      <c r="B329" s="37">
        <f t="shared" ca="1" si="655"/>
        <v>80</v>
      </c>
      <c r="C329">
        <f t="shared" ca="1" si="656"/>
        <v>5</v>
      </c>
      <c r="D329" t="b">
        <f t="shared" ca="1" si="628"/>
        <v>1</v>
      </c>
      <c r="E329" t="b">
        <f t="shared" ca="1" si="628"/>
        <v>0</v>
      </c>
      <c r="F329" t="b">
        <f t="shared" ca="1" si="628"/>
        <v>1</v>
      </c>
      <c r="H329" s="47" t="str">
        <f ca="1">TEXT(LEFT(H328,2)+1,"00")&amp;MID(H328,3,FIND(" ",H328,4)-2)&amp;d.RegionName&amp;IF($CA329&lt;3,"M-M","Mat")&amp;IF($CF329=TRUE,"&amp;BBT","")&amp;IF($DX329&lt;&gt;0,"-mate EL","")&amp;IF($DM329," Aut","")&amp;IF($DN329," Win","")&amp;IF($DO329," Spr","")&amp;" Scan "&amp;$DP329&amp;" (F"&amp;3+IFERROR(1*$AP329,0)&amp;3+IFERROR(1*$AS329,0)&amp;"N"&amp;$AX329&amp;$AY329&amp;")"</f>
        <v>14 Std CWM M-M&amp;BBT Aut Scan 1 (F33N14)</v>
      </c>
      <c r="I329" s="13" t="str">
        <f ca="1">IF(MATCH(H329,H$5:H329,0)=(COUNTA(H$5:H329)),"-","Dup")</f>
        <v>-</v>
      </c>
      <c r="J329" s="27" t="str">
        <f t="shared" ca="1" si="629"/>
        <v>-</v>
      </c>
      <c r="K329" s="27" t="str">
        <f t="shared" ca="1" si="629"/>
        <v>-</v>
      </c>
      <c r="L329" s="50" t="str">
        <f t="shared" ca="1" si="657"/>
        <v>-</v>
      </c>
      <c r="M329" s="50" t="str">
        <f t="shared" ca="1" si="657"/>
        <v>-</v>
      </c>
      <c r="N329" s="50" t="str">
        <f t="shared" ca="1" si="657"/>
        <v>-</v>
      </c>
      <c r="O329" s="50" t="str">
        <f t="shared" ca="1" si="657"/>
        <v>-</v>
      </c>
      <c r="P329" s="50" t="str">
        <f t="shared" ca="1" si="657"/>
        <v>-</v>
      </c>
      <c r="Q329" s="50">
        <f t="shared" ca="1" si="672"/>
        <v>1</v>
      </c>
      <c r="R329" s="50">
        <f t="shared" ca="1" si="672"/>
        <v>1</v>
      </c>
      <c r="S329" s="27" t="str">
        <f t="shared" ca="1" si="631"/>
        <v>-</v>
      </c>
      <c r="T329" s="27" t="str">
        <f t="shared" ca="1" si="631"/>
        <v>-</v>
      </c>
      <c r="U329" s="27" t="str">
        <f t="shared" ca="1" si="677"/>
        <v>-</v>
      </c>
      <c r="V329" s="27">
        <f t="shared" ca="1" si="677"/>
        <v>1</v>
      </c>
      <c r="W329" s="27">
        <f t="shared" ca="1" si="677"/>
        <v>1</v>
      </c>
      <c r="X329" s="27" t="str">
        <f t="shared" ca="1" si="677"/>
        <v>-</v>
      </c>
      <c r="Y329" s="27" t="str">
        <f t="shared" ca="1" si="677"/>
        <v>-</v>
      </c>
      <c r="Z329" s="27" t="str">
        <f t="shared" ca="1" si="677"/>
        <v>-</v>
      </c>
      <c r="AA329" s="27" t="str">
        <f t="shared" ca="1" si="677"/>
        <v>-</v>
      </c>
      <c r="AB329" s="27" t="str">
        <f t="shared" ca="1" si="677"/>
        <v>-</v>
      </c>
      <c r="AC329" s="27">
        <f t="shared" ca="1" si="677"/>
        <v>1</v>
      </c>
      <c r="AD329" s="27" t="str">
        <f t="shared" ca="1" si="677"/>
        <v>-</v>
      </c>
      <c r="AE329" s="27" t="str">
        <f t="shared" ca="1" si="677"/>
        <v>-</v>
      </c>
      <c r="AF329" s="27" t="str">
        <f t="shared" ca="1" si="677"/>
        <v>-</v>
      </c>
      <c r="AG329" s="27" t="str">
        <f t="shared" ca="1" si="677"/>
        <v>-</v>
      </c>
      <c r="AH329" s="27" t="str">
        <f t="shared" ca="1" si="677"/>
        <v>-</v>
      </c>
      <c r="AI329" s="27" t="str">
        <f t="shared" ca="1" si="677"/>
        <v>-</v>
      </c>
      <c r="AJ329" s="27" t="str">
        <f t="shared" ca="1" si="678"/>
        <v>-</v>
      </c>
      <c r="AK329" s="27" t="str">
        <f t="shared" ca="1" si="678"/>
        <v>-</v>
      </c>
      <c r="AL329" s="27" t="str">
        <f t="shared" ca="1" si="678"/>
        <v>-</v>
      </c>
      <c r="AM329" s="27" t="str">
        <f t="shared" ca="1" si="678"/>
        <v>-</v>
      </c>
      <c r="AN329" s="27" t="str">
        <f t="shared" ca="1" si="678"/>
        <v>-</v>
      </c>
      <c r="AO329" s="27" t="str">
        <f t="shared" ca="1" si="678"/>
        <v>-</v>
      </c>
      <c r="AP329" s="27" t="str">
        <f t="shared" ca="1" si="678"/>
        <v>-</v>
      </c>
      <c r="AQ329" s="27" t="str">
        <f t="shared" ca="1" si="678"/>
        <v>-</v>
      </c>
      <c r="AR329" s="27" t="str">
        <f t="shared" ca="1" si="678"/>
        <v>-</v>
      </c>
      <c r="AS329" s="27" t="str">
        <f t="shared" ca="1" si="678"/>
        <v>-</v>
      </c>
      <c r="AT329" s="27" t="str">
        <f t="shared" ca="1" si="658"/>
        <v>-</v>
      </c>
      <c r="AU329" s="27" t="str">
        <f t="shared" ca="1" si="659"/>
        <v>-</v>
      </c>
      <c r="AV329" s="27" t="str">
        <f t="shared" ca="1" si="659"/>
        <v>-</v>
      </c>
      <c r="AW329" s="27" t="str">
        <f t="shared" ca="1" si="659"/>
        <v>-</v>
      </c>
      <c r="AX329" s="50">
        <f t="shared" ca="1" si="673"/>
        <v>1</v>
      </c>
      <c r="AY329" s="50">
        <f t="shared" ca="1" si="673"/>
        <v>4</v>
      </c>
      <c r="AZ329" s="50">
        <f t="shared" ca="1" si="673"/>
        <v>0</v>
      </c>
      <c r="BA329" s="50" t="str">
        <f t="shared" ca="1" si="673"/>
        <v>-</v>
      </c>
      <c r="BB329" s="50" t="str">
        <f t="shared" ca="1" si="673"/>
        <v>-</v>
      </c>
      <c r="BC329" s="50" t="str">
        <f t="shared" ca="1" si="673"/>
        <v>-</v>
      </c>
      <c r="BD329" s="50" t="str">
        <f t="shared" ca="1" si="673"/>
        <v>-</v>
      </c>
      <c r="BE329" s="50" t="str">
        <f t="shared" ca="1" si="673"/>
        <v>-</v>
      </c>
      <c r="BF329" s="50" t="str">
        <f t="shared" ca="1" si="673"/>
        <v>-</v>
      </c>
      <c r="BG329" s="50" t="str">
        <f t="shared" ca="1" si="673"/>
        <v>-</v>
      </c>
      <c r="BH329" s="27">
        <f t="shared" ca="1" si="635"/>
        <v>0.3</v>
      </c>
      <c r="BI329" s="27">
        <f t="shared" ca="1" si="635"/>
        <v>0.7</v>
      </c>
      <c r="BJ329" s="27">
        <f t="shared" ca="1" si="635"/>
        <v>-0.2</v>
      </c>
      <c r="BK329" s="27">
        <f t="shared" ca="1" si="635"/>
        <v>1.4</v>
      </c>
      <c r="BL329" s="27" t="str">
        <f t="shared" ca="1" si="679"/>
        <v>-</v>
      </c>
      <c r="BM329" s="27" t="str">
        <f t="shared" ca="1" si="679"/>
        <v>-</v>
      </c>
      <c r="BN329" s="27">
        <f t="shared" ca="1" si="637"/>
        <v>0</v>
      </c>
      <c r="BO329" s="27">
        <f t="shared" ca="1" si="637"/>
        <v>0</v>
      </c>
      <c r="BP329" s="27">
        <f t="shared" ca="1" si="637"/>
        <v>0</v>
      </c>
      <c r="BQ329" s="27">
        <f t="shared" ca="1" si="637"/>
        <v>0</v>
      </c>
      <c r="BR329" s="27" t="str">
        <f t="shared" ca="1" si="637"/>
        <v>-</v>
      </c>
      <c r="BS329" s="27" t="str">
        <f t="shared" ca="1" si="637"/>
        <v>-</v>
      </c>
      <c r="BT329" s="27" t="str">
        <f t="shared" ca="1" si="675"/>
        <v>-</v>
      </c>
      <c r="BU329" s="27" t="str">
        <f t="shared" ca="1" si="680"/>
        <v>-</v>
      </c>
      <c r="BV329" s="27" t="str">
        <f t="shared" ca="1" si="680"/>
        <v>-</v>
      </c>
      <c r="BW329" s="27" t="str">
        <f t="shared" ca="1" si="680"/>
        <v>-</v>
      </c>
      <c r="BX329" s="27" t="str">
        <f t="shared" ca="1" si="680"/>
        <v>-</v>
      </c>
      <c r="BY329" s="27" t="str">
        <f t="shared" ca="1" si="680"/>
        <v>-</v>
      </c>
      <c r="BZ329" s="27" t="str">
        <f t="shared" ca="1" si="680"/>
        <v>-</v>
      </c>
      <c r="CA329" s="27">
        <f t="shared" ca="1" si="668"/>
        <v>2</v>
      </c>
      <c r="CB329" s="27" t="str">
        <f t="shared" ca="1" si="668"/>
        <v>-</v>
      </c>
      <c r="CC329" s="27" t="str">
        <f t="shared" ca="1" si="668"/>
        <v>-</v>
      </c>
      <c r="CD329" s="27" t="str">
        <f t="shared" ca="1" si="668"/>
        <v>-</v>
      </c>
      <c r="CE329" s="27" t="str">
        <f t="shared" ca="1" si="668"/>
        <v>-</v>
      </c>
      <c r="CF329" s="27" t="b">
        <f t="shared" ca="1" si="668"/>
        <v>1</v>
      </c>
      <c r="CG329" s="27" t="str">
        <f t="shared" ca="1" si="668"/>
        <v>-</v>
      </c>
      <c r="CH329" s="27">
        <f t="shared" ca="1" si="668"/>
        <v>0</v>
      </c>
      <c r="CI329" s="27" t="str">
        <f t="shared" ca="1" si="668"/>
        <v>-</v>
      </c>
      <c r="CJ329" s="27">
        <f t="shared" ca="1" si="668"/>
        <v>1</v>
      </c>
      <c r="CK329" s="27">
        <f t="shared" ca="1" si="668"/>
        <v>0</v>
      </c>
      <c r="CL329" s="27">
        <f t="shared" ca="1" si="668"/>
        <v>1</v>
      </c>
      <c r="CM329" s="27">
        <f t="shared" ca="1" si="668"/>
        <v>1</v>
      </c>
      <c r="CN329" s="27">
        <f t="shared" ca="1" si="668"/>
        <v>1</v>
      </c>
      <c r="CO329" s="27">
        <f t="shared" ca="1" si="668"/>
        <v>0</v>
      </c>
      <c r="CP329" s="27">
        <f t="shared" ca="1" si="668"/>
        <v>0</v>
      </c>
      <c r="CQ329" s="27">
        <f t="shared" ca="1" si="670"/>
        <v>0</v>
      </c>
      <c r="CR329" s="27">
        <f t="shared" ca="1" si="669"/>
        <v>-0.04</v>
      </c>
      <c r="CS329" s="27">
        <f t="shared" ca="1" si="669"/>
        <v>0.96</v>
      </c>
      <c r="CT329" s="27">
        <f t="shared" ca="1" si="669"/>
        <v>1.8</v>
      </c>
      <c r="CU329" s="27">
        <f t="shared" ca="1" si="669"/>
        <v>0.64</v>
      </c>
      <c r="CV329" s="27">
        <f t="shared" ca="1" si="669"/>
        <v>0.21</v>
      </c>
      <c r="CW329" s="27">
        <f t="shared" ca="1" si="669"/>
        <v>0.19</v>
      </c>
      <c r="CX329" s="27">
        <f t="shared" ca="1" si="669"/>
        <v>0</v>
      </c>
      <c r="CY329" s="27">
        <f t="shared" ca="1" si="669"/>
        <v>1</v>
      </c>
      <c r="CZ329" s="27">
        <f t="shared" ca="1" si="669"/>
        <v>0</v>
      </c>
      <c r="DA329" s="27">
        <f t="shared" ca="1" si="642"/>
        <v>0</v>
      </c>
      <c r="DB329" s="27">
        <f t="shared" ca="1" si="669"/>
        <v>0</v>
      </c>
      <c r="DC329" s="27">
        <f t="shared" ca="1" si="669"/>
        <v>0</v>
      </c>
      <c r="DD329" s="27">
        <f t="shared" ca="1" si="669"/>
        <v>0</v>
      </c>
      <c r="DE329" s="27">
        <f t="shared" ca="1" si="643"/>
        <v>0</v>
      </c>
      <c r="DF329" s="27">
        <f t="shared" ca="1" si="643"/>
        <v>0</v>
      </c>
      <c r="DG329" s="27" t="str">
        <f t="shared" ca="1" si="669"/>
        <v>-</v>
      </c>
      <c r="DH329" s="27" t="str">
        <f t="shared" ca="1" si="669"/>
        <v>-</v>
      </c>
      <c r="DI329" s="27" t="str">
        <f t="shared" ca="1" si="669"/>
        <v>-</v>
      </c>
      <c r="DJ329" s="27" t="str">
        <f t="shared" ca="1" si="669"/>
        <v>-</v>
      </c>
      <c r="DK329" s="27" t="str">
        <f t="shared" ca="1" si="669"/>
        <v>-</v>
      </c>
      <c r="DL329" s="27" t="str">
        <f t="shared" ca="1" si="669"/>
        <v>-</v>
      </c>
      <c r="DM329" s="27" t="b">
        <f t="shared" ca="1" si="669"/>
        <v>1</v>
      </c>
      <c r="DN329" s="27" t="b">
        <f t="shared" ca="1" si="669"/>
        <v>0</v>
      </c>
      <c r="DO329" s="27" t="b">
        <f t="shared" ca="1" si="669"/>
        <v>0</v>
      </c>
      <c r="DP329" s="27">
        <f t="shared" ca="1" si="669"/>
        <v>1</v>
      </c>
      <c r="DQ329" s="27" t="str">
        <f t="shared" ca="1" si="646"/>
        <v>-</v>
      </c>
      <c r="DR329" s="27" t="str">
        <f t="shared" ca="1" si="646"/>
        <v>-</v>
      </c>
      <c r="DS329" s="27" t="str">
        <f t="shared" ca="1" si="661"/>
        <v>-</v>
      </c>
      <c r="DT329" s="27" t="str">
        <f t="shared" ca="1" si="661"/>
        <v>-</v>
      </c>
      <c r="DU329" s="27" t="str">
        <f t="shared" ca="1" si="661"/>
        <v>-</v>
      </c>
      <c r="DV329" s="27" t="b">
        <f t="shared" ca="1" si="662"/>
        <v>1</v>
      </c>
      <c r="DW329" s="27" t="str">
        <f t="shared" ca="1" si="662"/>
        <v>-</v>
      </c>
      <c r="DX329" s="27">
        <f t="shared" ca="1" si="662"/>
        <v>0</v>
      </c>
      <c r="DY329" s="27" t="str">
        <f t="shared" ca="1" si="662"/>
        <v>-</v>
      </c>
      <c r="DZ329" s="27" t="str">
        <f t="shared" ca="1" si="662"/>
        <v>-</v>
      </c>
      <c r="EA329" s="27">
        <f t="shared" ca="1" si="662"/>
        <v>500</v>
      </c>
      <c r="EB329" s="27">
        <f t="shared" ca="1" si="663"/>
        <v>500</v>
      </c>
      <c r="EC329" s="27">
        <f t="shared" ca="1" si="648"/>
        <v>1</v>
      </c>
      <c r="ED329" s="27">
        <f t="shared" ca="1" si="649"/>
        <v>0</v>
      </c>
      <c r="EE329" s="27">
        <f t="shared" ca="1" si="648"/>
        <v>1</v>
      </c>
      <c r="EF329" s="27">
        <f t="shared" ca="1" si="650"/>
        <v>1</v>
      </c>
      <c r="EG329" s="27">
        <f t="shared" ca="1" si="664"/>
        <v>0</v>
      </c>
      <c r="EH329" s="27" t="str">
        <f t="shared" ca="1" si="665"/>
        <v>-</v>
      </c>
      <c r="EI329" s="27" t="str">
        <f t="shared" ca="1" si="665"/>
        <v>-</v>
      </c>
      <c r="EJ329" s="27" t="str">
        <f t="shared" ca="1" si="665"/>
        <v>-</v>
      </c>
      <c r="EK329" s="27" t="str">
        <f t="shared" ca="1" si="651"/>
        <v>-</v>
      </c>
      <c r="EL329" s="27">
        <f t="shared" ca="1" si="651"/>
        <v>1</v>
      </c>
      <c r="EM329" s="27">
        <f t="shared" ca="1" si="666"/>
        <v>1</v>
      </c>
      <c r="EN329" s="27">
        <f t="shared" ca="1" si="666"/>
        <v>1</v>
      </c>
      <c r="EO329" s="27">
        <f t="shared" ca="1" si="652"/>
        <v>0</v>
      </c>
      <c r="EP329" s="27" t="str">
        <f t="shared" ca="1" si="653"/>
        <v>-</v>
      </c>
      <c r="EQ329" s="27" t="str">
        <f t="shared" ca="1" si="654"/>
        <v>-</v>
      </c>
      <c r="ER329" s="27">
        <f t="shared" ca="1" si="654"/>
        <v>0</v>
      </c>
      <c r="ES329" s="27">
        <f t="shared" ca="1" si="654"/>
        <v>0</v>
      </c>
      <c r="ET329" s="34">
        <v>0</v>
      </c>
    </row>
    <row r="330" spans="1:150" outlineLevel="3">
      <c r="A330" s="31">
        <f t="shared" si="627"/>
        <v>325</v>
      </c>
      <c r="B330" s="37">
        <f t="shared" ca="1" si="655"/>
        <v>81</v>
      </c>
      <c r="C330">
        <f t="shared" ca="1" si="656"/>
        <v>5</v>
      </c>
      <c r="D330" t="b">
        <f t="shared" ca="1" si="628"/>
        <v>1</v>
      </c>
      <c r="E330" t="b">
        <f t="shared" ca="1" si="628"/>
        <v>0</v>
      </c>
      <c r="F330" t="b">
        <f t="shared" ca="1" si="628"/>
        <v>1</v>
      </c>
      <c r="H330" s="47" t="str">
        <f ca="1">TEXT(LEFT(H329,2)+1,"00")&amp;MID(H329,3,FIND(" ",H329,4)-2)&amp;d.RegionName&amp;IF($CA330&lt;3,"M-M","Mat")&amp;IF($CF330=TRUE,"&amp;BBT","")&amp;IF($DX330&lt;&gt;0,"-mate EL","")&amp;IF($DM330," Aut","")&amp;IF($DN330," Win","")&amp;IF($DO330," Spr","")&amp;" Scan "&amp;$DP330&amp;" (F"&amp;3+IFERROR(1*$AP330,0)&amp;3+IFERROR(1*$AS330,0)&amp;"N"&amp;$AX330&amp;$AY330&amp;")"</f>
        <v>15 Std CWM M-M&amp;BBT Aut Scan 0 (F33N14)</v>
      </c>
      <c r="I330" s="13" t="str">
        <f ca="1">IF(MATCH(H330,H$5:H330,0)=(COUNTA(H$5:H330)),"-","Dup")</f>
        <v>-</v>
      </c>
      <c r="J330" s="27" t="str">
        <f t="shared" ca="1" si="629"/>
        <v>-</v>
      </c>
      <c r="K330" s="27" t="str">
        <f t="shared" ca="1" si="629"/>
        <v>-</v>
      </c>
      <c r="L330" s="50" t="str">
        <f t="shared" ca="1" si="657"/>
        <v>-</v>
      </c>
      <c r="M330" s="50" t="str">
        <f t="shared" ca="1" si="657"/>
        <v>-</v>
      </c>
      <c r="N330" s="50" t="str">
        <f t="shared" ca="1" si="657"/>
        <v>-</v>
      </c>
      <c r="O330" s="50" t="str">
        <f t="shared" ca="1" si="657"/>
        <v>-</v>
      </c>
      <c r="P330" s="50" t="str">
        <f t="shared" ca="1" si="657"/>
        <v>-</v>
      </c>
      <c r="Q330" s="50">
        <f t="shared" ca="1" si="672"/>
        <v>1</v>
      </c>
      <c r="R330" s="50">
        <f t="shared" ca="1" si="672"/>
        <v>1</v>
      </c>
      <c r="S330" s="27" t="str">
        <f t="shared" ca="1" si="631"/>
        <v>-</v>
      </c>
      <c r="T330" s="27" t="str">
        <f t="shared" ca="1" si="631"/>
        <v>-</v>
      </c>
      <c r="U330" s="27" t="str">
        <f t="shared" ca="1" si="677"/>
        <v>-</v>
      </c>
      <c r="V330" s="27">
        <f t="shared" ca="1" si="677"/>
        <v>1</v>
      </c>
      <c r="W330" s="27">
        <f t="shared" ca="1" si="677"/>
        <v>1</v>
      </c>
      <c r="X330" s="27" t="str">
        <f t="shared" ca="1" si="677"/>
        <v>-</v>
      </c>
      <c r="Y330" s="27" t="str">
        <f t="shared" ca="1" si="677"/>
        <v>-</v>
      </c>
      <c r="Z330" s="27" t="str">
        <f t="shared" ca="1" si="677"/>
        <v>-</v>
      </c>
      <c r="AA330" s="27" t="str">
        <f t="shared" ca="1" si="677"/>
        <v>-</v>
      </c>
      <c r="AB330" s="27" t="str">
        <f t="shared" ca="1" si="677"/>
        <v>-</v>
      </c>
      <c r="AC330" s="27">
        <f t="shared" ca="1" si="677"/>
        <v>1</v>
      </c>
      <c r="AD330" s="27" t="str">
        <f t="shared" ca="1" si="677"/>
        <v>-</v>
      </c>
      <c r="AE330" s="27" t="str">
        <f t="shared" ca="1" si="677"/>
        <v>-</v>
      </c>
      <c r="AF330" s="27" t="str">
        <f t="shared" ca="1" si="677"/>
        <v>-</v>
      </c>
      <c r="AG330" s="27" t="str">
        <f t="shared" ca="1" si="677"/>
        <v>-</v>
      </c>
      <c r="AH330" s="27" t="str">
        <f t="shared" ca="1" si="677"/>
        <v>-</v>
      </c>
      <c r="AI330" s="27" t="str">
        <f t="shared" ca="1" si="677"/>
        <v>-</v>
      </c>
      <c r="AJ330" s="27" t="str">
        <f t="shared" ca="1" si="678"/>
        <v>-</v>
      </c>
      <c r="AK330" s="27" t="str">
        <f t="shared" ca="1" si="678"/>
        <v>-</v>
      </c>
      <c r="AL330" s="27" t="str">
        <f t="shared" ca="1" si="678"/>
        <v>-</v>
      </c>
      <c r="AM330" s="27" t="str">
        <f t="shared" ca="1" si="678"/>
        <v>-</v>
      </c>
      <c r="AN330" s="27" t="str">
        <f t="shared" ca="1" si="678"/>
        <v>-</v>
      </c>
      <c r="AO330" s="27" t="str">
        <f t="shared" ca="1" si="678"/>
        <v>-</v>
      </c>
      <c r="AP330" s="27" t="str">
        <f t="shared" ca="1" si="678"/>
        <v>-</v>
      </c>
      <c r="AQ330" s="27" t="str">
        <f t="shared" ca="1" si="678"/>
        <v>-</v>
      </c>
      <c r="AR330" s="27" t="str">
        <f t="shared" ca="1" si="678"/>
        <v>-</v>
      </c>
      <c r="AS330" s="27" t="str">
        <f t="shared" ca="1" si="678"/>
        <v>-</v>
      </c>
      <c r="AT330" s="27" t="str">
        <f t="shared" ca="1" si="658"/>
        <v>-</v>
      </c>
      <c r="AU330" s="27" t="str">
        <f t="shared" ca="1" si="659"/>
        <v>-</v>
      </c>
      <c r="AV330" s="27" t="str">
        <f t="shared" ca="1" si="659"/>
        <v>-</v>
      </c>
      <c r="AW330" s="27" t="str">
        <f t="shared" ca="1" si="659"/>
        <v>-</v>
      </c>
      <c r="AX330" s="50">
        <f t="shared" ca="1" si="673"/>
        <v>1</v>
      </c>
      <c r="AY330" s="50">
        <f t="shared" ca="1" si="673"/>
        <v>4</v>
      </c>
      <c r="AZ330" s="50">
        <f t="shared" ca="1" si="673"/>
        <v>0</v>
      </c>
      <c r="BA330" s="50" t="str">
        <f t="shared" ca="1" si="673"/>
        <v>-</v>
      </c>
      <c r="BB330" s="50" t="str">
        <f t="shared" ca="1" si="673"/>
        <v>-</v>
      </c>
      <c r="BC330" s="50" t="str">
        <f t="shared" ca="1" si="673"/>
        <v>-</v>
      </c>
      <c r="BD330" s="50" t="str">
        <f t="shared" ca="1" si="673"/>
        <v>-</v>
      </c>
      <c r="BE330" s="50" t="str">
        <f t="shared" ca="1" si="673"/>
        <v>-</v>
      </c>
      <c r="BF330" s="50" t="str">
        <f t="shared" ca="1" si="673"/>
        <v>-</v>
      </c>
      <c r="BG330" s="50" t="str">
        <f t="shared" ca="1" si="673"/>
        <v>-</v>
      </c>
      <c r="BH330" s="27">
        <f t="shared" ca="1" si="635"/>
        <v>0.3</v>
      </c>
      <c r="BI330" s="27">
        <f t="shared" ca="1" si="635"/>
        <v>0.7</v>
      </c>
      <c r="BJ330" s="27">
        <f t="shared" ca="1" si="635"/>
        <v>-0.2</v>
      </c>
      <c r="BK330" s="27">
        <f t="shared" ca="1" si="635"/>
        <v>1.4</v>
      </c>
      <c r="BL330" s="27" t="str">
        <f t="shared" ca="1" si="679"/>
        <v>-</v>
      </c>
      <c r="BM330" s="27" t="str">
        <f t="shared" ca="1" si="679"/>
        <v>-</v>
      </c>
      <c r="BN330" s="27">
        <f t="shared" ca="1" si="637"/>
        <v>0</v>
      </c>
      <c r="BO330" s="27">
        <f t="shared" ca="1" si="637"/>
        <v>0</v>
      </c>
      <c r="BP330" s="27">
        <f t="shared" ca="1" si="637"/>
        <v>0</v>
      </c>
      <c r="BQ330" s="27">
        <f t="shared" ca="1" si="637"/>
        <v>0</v>
      </c>
      <c r="BR330" s="27" t="str">
        <f t="shared" ca="1" si="637"/>
        <v>-</v>
      </c>
      <c r="BS330" s="27" t="str">
        <f t="shared" ca="1" si="637"/>
        <v>-</v>
      </c>
      <c r="BT330" s="27" t="str">
        <f t="shared" ca="1" si="675"/>
        <v>-</v>
      </c>
      <c r="BU330" s="27" t="str">
        <f t="shared" ca="1" si="680"/>
        <v>-</v>
      </c>
      <c r="BV330" s="27" t="str">
        <f t="shared" ca="1" si="680"/>
        <v>-</v>
      </c>
      <c r="BW330" s="27" t="str">
        <f t="shared" ca="1" si="680"/>
        <v>-</v>
      </c>
      <c r="BX330" s="27" t="str">
        <f t="shared" ca="1" si="680"/>
        <v>-</v>
      </c>
      <c r="BY330" s="27" t="str">
        <f t="shared" ca="1" si="680"/>
        <v>-</v>
      </c>
      <c r="BZ330" s="27" t="str">
        <f t="shared" ca="1" si="680"/>
        <v>-</v>
      </c>
      <c r="CA330" s="27">
        <f t="shared" ca="1" si="668"/>
        <v>2</v>
      </c>
      <c r="CB330" s="27" t="str">
        <f t="shared" ca="1" si="668"/>
        <v>-</v>
      </c>
      <c r="CC330" s="27" t="str">
        <f t="shared" ca="1" si="668"/>
        <v>-</v>
      </c>
      <c r="CD330" s="27" t="str">
        <f t="shared" ca="1" si="668"/>
        <v>-</v>
      </c>
      <c r="CE330" s="27" t="str">
        <f t="shared" ca="1" si="668"/>
        <v>-</v>
      </c>
      <c r="CF330" s="27" t="b">
        <f t="shared" ca="1" si="668"/>
        <v>1</v>
      </c>
      <c r="CG330" s="27" t="str">
        <f t="shared" ca="1" si="668"/>
        <v>-</v>
      </c>
      <c r="CH330" s="27">
        <f t="shared" ca="1" si="668"/>
        <v>0</v>
      </c>
      <c r="CI330" s="27" t="str">
        <f t="shared" ca="1" si="668"/>
        <v>-</v>
      </c>
      <c r="CJ330" s="27">
        <f t="shared" ca="1" si="668"/>
        <v>1</v>
      </c>
      <c r="CK330" s="27">
        <f t="shared" ca="1" si="668"/>
        <v>0</v>
      </c>
      <c r="CL330" s="27">
        <f t="shared" ca="1" si="668"/>
        <v>1</v>
      </c>
      <c r="CM330" s="27">
        <f t="shared" ca="1" si="668"/>
        <v>1</v>
      </c>
      <c r="CN330" s="27">
        <f t="shared" ca="1" si="668"/>
        <v>1</v>
      </c>
      <c r="CO330" s="27">
        <f t="shared" ca="1" si="668"/>
        <v>0</v>
      </c>
      <c r="CP330" s="27">
        <f t="shared" ca="1" si="668"/>
        <v>0</v>
      </c>
      <c r="CQ330" s="27">
        <f t="shared" ca="1" si="670"/>
        <v>0</v>
      </c>
      <c r="CR330" s="27">
        <f t="shared" ref="CR330:CZ333" ca="1" si="681">OFFSET(CR$5,$B330,0)</f>
        <v>-0.04</v>
      </c>
      <c r="CS330" s="27">
        <f t="shared" ca="1" si="681"/>
        <v>0.96</v>
      </c>
      <c r="CT330" s="27">
        <f t="shared" ca="1" si="681"/>
        <v>1.8</v>
      </c>
      <c r="CU330" s="27">
        <f t="shared" ca="1" si="681"/>
        <v>0.64</v>
      </c>
      <c r="CV330" s="27">
        <f t="shared" ca="1" si="681"/>
        <v>0.21</v>
      </c>
      <c r="CW330" s="27">
        <f t="shared" ca="1" si="681"/>
        <v>0.19</v>
      </c>
      <c r="CX330" s="27">
        <f t="shared" ca="1" si="681"/>
        <v>0</v>
      </c>
      <c r="CY330" s="27">
        <f t="shared" ca="1" si="681"/>
        <v>1</v>
      </c>
      <c r="CZ330" s="27">
        <f t="shared" ca="1" si="681"/>
        <v>0</v>
      </c>
      <c r="DA330" s="27">
        <f t="shared" ca="1" si="642"/>
        <v>0</v>
      </c>
      <c r="DB330" s="27">
        <f t="shared" ca="1" si="669"/>
        <v>0</v>
      </c>
      <c r="DC330" s="27">
        <f t="shared" ca="1" si="669"/>
        <v>0</v>
      </c>
      <c r="DD330" s="27">
        <f t="shared" ca="1" si="669"/>
        <v>0</v>
      </c>
      <c r="DE330" s="27">
        <f t="shared" ca="1" si="643"/>
        <v>0</v>
      </c>
      <c r="DF330" s="27">
        <f t="shared" ca="1" si="643"/>
        <v>0</v>
      </c>
      <c r="DG330" s="27" t="str">
        <f t="shared" ca="1" si="669"/>
        <v>-</v>
      </c>
      <c r="DH330" s="27" t="str">
        <f t="shared" ca="1" si="669"/>
        <v>-</v>
      </c>
      <c r="DI330" s="27" t="str">
        <f t="shared" ca="1" si="669"/>
        <v>-</v>
      </c>
      <c r="DJ330" s="27" t="str">
        <f t="shared" ca="1" si="669"/>
        <v>-</v>
      </c>
      <c r="DK330" s="27" t="str">
        <f t="shared" ca="1" si="669"/>
        <v>-</v>
      </c>
      <c r="DL330" s="27" t="str">
        <f t="shared" ca="1" si="669"/>
        <v>-</v>
      </c>
      <c r="DM330" s="27" t="b">
        <f t="shared" ca="1" si="669"/>
        <v>1</v>
      </c>
      <c r="DN330" s="27" t="b">
        <f t="shared" ca="1" si="669"/>
        <v>0</v>
      </c>
      <c r="DO330" s="27" t="b">
        <f t="shared" ca="1" si="669"/>
        <v>0</v>
      </c>
      <c r="DP330" s="27">
        <f t="shared" ca="1" si="669"/>
        <v>0</v>
      </c>
      <c r="DQ330" s="27" t="str">
        <f t="shared" ca="1" si="646"/>
        <v>-</v>
      </c>
      <c r="DR330" s="27" t="str">
        <f t="shared" ca="1" si="646"/>
        <v>-</v>
      </c>
      <c r="DS330" s="27" t="str">
        <f t="shared" ca="1" si="661"/>
        <v>-</v>
      </c>
      <c r="DT330" s="27" t="str">
        <f t="shared" ca="1" si="661"/>
        <v>-</v>
      </c>
      <c r="DU330" s="27" t="str">
        <f t="shared" ca="1" si="661"/>
        <v>-</v>
      </c>
      <c r="DV330" s="27" t="b">
        <f t="shared" ca="1" si="662"/>
        <v>1</v>
      </c>
      <c r="DW330" s="27" t="str">
        <f t="shared" ca="1" si="662"/>
        <v>-</v>
      </c>
      <c r="DX330" s="27">
        <f t="shared" ca="1" si="662"/>
        <v>0</v>
      </c>
      <c r="DY330" s="27" t="str">
        <f t="shared" ca="1" si="662"/>
        <v>-</v>
      </c>
      <c r="DZ330" s="27" t="str">
        <f t="shared" ca="1" si="662"/>
        <v>-</v>
      </c>
      <c r="EA330" s="27">
        <f t="shared" ca="1" si="662"/>
        <v>500</v>
      </c>
      <c r="EB330" s="27">
        <f t="shared" ca="1" si="663"/>
        <v>500</v>
      </c>
      <c r="EC330" s="27">
        <f t="shared" ca="1" si="648"/>
        <v>1</v>
      </c>
      <c r="ED330" s="27">
        <f t="shared" ca="1" si="649"/>
        <v>0</v>
      </c>
      <c r="EE330" s="27">
        <f t="shared" ca="1" si="648"/>
        <v>1</v>
      </c>
      <c r="EF330" s="27">
        <f t="shared" ca="1" si="650"/>
        <v>1</v>
      </c>
      <c r="EG330" s="27">
        <f t="shared" ca="1" si="664"/>
        <v>0</v>
      </c>
      <c r="EH330" s="27" t="str">
        <f t="shared" ca="1" si="665"/>
        <v>-</v>
      </c>
      <c r="EI330" s="27" t="str">
        <f t="shared" ca="1" si="665"/>
        <v>-</v>
      </c>
      <c r="EJ330" s="27" t="str">
        <f t="shared" ca="1" si="665"/>
        <v>-</v>
      </c>
      <c r="EK330" s="27" t="str">
        <f t="shared" ca="1" si="651"/>
        <v>-</v>
      </c>
      <c r="EL330" s="27">
        <f t="shared" ca="1" si="651"/>
        <v>1</v>
      </c>
      <c r="EM330" s="27">
        <f t="shared" ca="1" si="666"/>
        <v>1</v>
      </c>
      <c r="EN330" s="27">
        <f t="shared" ca="1" si="666"/>
        <v>1</v>
      </c>
      <c r="EO330" s="27">
        <f t="shared" ca="1" si="652"/>
        <v>0</v>
      </c>
      <c r="EP330" s="27" t="str">
        <f t="shared" ca="1" si="653"/>
        <v>-</v>
      </c>
      <c r="EQ330" s="27" t="str">
        <f t="shared" ca="1" si="654"/>
        <v>-</v>
      </c>
      <c r="ER330" s="27">
        <f t="shared" ca="1" si="654"/>
        <v>0</v>
      </c>
      <c r="ES330" s="27">
        <f t="shared" ca="1" si="654"/>
        <v>0</v>
      </c>
      <c r="ET330" s="34">
        <v>0</v>
      </c>
    </row>
    <row r="331" spans="1:150" outlineLevel="3">
      <c r="A331" s="31">
        <f t="shared" si="627"/>
        <v>326</v>
      </c>
      <c r="B331" s="37">
        <f t="shared" ca="1" si="655"/>
        <v>82</v>
      </c>
      <c r="C331">
        <f t="shared" ca="1" si="656"/>
        <v>5</v>
      </c>
      <c r="D331" t="b">
        <f t="shared" ref="D331:F362" ca="1" si="682">OFFSET(D$5,$B331,0)</f>
        <v>0</v>
      </c>
      <c r="E331" t="b">
        <f t="shared" ca="1" si="682"/>
        <v>0</v>
      </c>
      <c r="F331" t="b">
        <f t="shared" ca="1" si="682"/>
        <v>0</v>
      </c>
      <c r="H331" s="47" t="str">
        <f ca="1">TEXT(LEFT(H330,2)+1,"00")&amp;MID(H330,3,FIND(" ",H330,4)-2)&amp;d.RegionName&amp;IF($CA331&lt;3,"M-M","Mat")&amp;IF($CF331=TRUE,"&amp;BBT","")&amp;IF($DX331&lt;&gt;0,"-mate EL","")&amp;IF($DM331," Aut","")&amp;IF($DN331," Win","")&amp;IF($DO331," Spr","")&amp;" Scan "&amp;$DP331&amp;" (F"&amp;3+IFERROR(1*$AP331,0)&amp;3+IFERROR(1*$AS331,0)&amp;"N"&amp;$AX331&amp;$AY331&amp;")"</f>
        <v>16 Std CWM M-M&amp;BBT Win Scan 3 (F33N14)</v>
      </c>
      <c r="I331" s="13" t="str">
        <f ca="1">IF(MATCH(H331,H$5:H331,0)=(COUNTA(H$5:H331)),"-","Dup")</f>
        <v>-</v>
      </c>
      <c r="J331" s="27" t="str">
        <f t="shared" ca="1" si="629"/>
        <v>-</v>
      </c>
      <c r="K331" s="27" t="str">
        <f t="shared" ca="1" si="629"/>
        <v>-</v>
      </c>
      <c r="L331" s="50" t="str">
        <f t="shared" ca="1" si="657"/>
        <v>-</v>
      </c>
      <c r="M331" s="50" t="str">
        <f t="shared" ca="1" si="657"/>
        <v>-</v>
      </c>
      <c r="N331" s="50" t="str">
        <f t="shared" ca="1" si="657"/>
        <v>-</v>
      </c>
      <c r="O331" s="50" t="str">
        <f t="shared" ca="1" si="657"/>
        <v>-</v>
      </c>
      <c r="P331" s="50" t="str">
        <f t="shared" ca="1" si="657"/>
        <v>-</v>
      </c>
      <c r="Q331" s="50">
        <f t="shared" ca="1" si="672"/>
        <v>1</v>
      </c>
      <c r="R331" s="50">
        <f t="shared" ca="1" si="672"/>
        <v>1</v>
      </c>
      <c r="S331" s="27" t="str">
        <f t="shared" ref="S331:T346" ca="1" si="683">OFFSET(S$5,$B331,0)</f>
        <v>-</v>
      </c>
      <c r="T331" s="27" t="str">
        <f t="shared" ca="1" si="683"/>
        <v>-</v>
      </c>
      <c r="U331" s="27" t="str">
        <f t="shared" ca="1" si="677"/>
        <v>-</v>
      </c>
      <c r="V331" s="27">
        <f t="shared" ca="1" si="677"/>
        <v>1</v>
      </c>
      <c r="W331" s="27">
        <f t="shared" ca="1" si="677"/>
        <v>1</v>
      </c>
      <c r="X331" s="27" t="str">
        <f t="shared" ca="1" si="677"/>
        <v>-</v>
      </c>
      <c r="Y331" s="27" t="str">
        <f t="shared" ca="1" si="677"/>
        <v>-</v>
      </c>
      <c r="Z331" s="27" t="str">
        <f t="shared" ca="1" si="677"/>
        <v>-</v>
      </c>
      <c r="AA331" s="27" t="str">
        <f t="shared" ca="1" si="677"/>
        <v>-</v>
      </c>
      <c r="AB331" s="27" t="str">
        <f t="shared" ca="1" si="677"/>
        <v>-</v>
      </c>
      <c r="AC331" s="27">
        <f t="shared" ca="1" si="677"/>
        <v>1</v>
      </c>
      <c r="AD331" s="27" t="str">
        <f t="shared" ca="1" si="677"/>
        <v>-</v>
      </c>
      <c r="AE331" s="27" t="str">
        <f t="shared" ca="1" si="677"/>
        <v>-</v>
      </c>
      <c r="AF331" s="27" t="str">
        <f t="shared" ca="1" si="677"/>
        <v>-</v>
      </c>
      <c r="AG331" s="27" t="str">
        <f t="shared" ca="1" si="677"/>
        <v>-</v>
      </c>
      <c r="AH331" s="27" t="str">
        <f t="shared" ca="1" si="677"/>
        <v>-</v>
      </c>
      <c r="AI331" s="27" t="str">
        <f t="shared" ca="1" si="677"/>
        <v>-</v>
      </c>
      <c r="AJ331" s="27" t="str">
        <f t="shared" ca="1" si="678"/>
        <v>-</v>
      </c>
      <c r="AK331" s="27" t="str">
        <f t="shared" ca="1" si="678"/>
        <v>-</v>
      </c>
      <c r="AL331" s="27" t="str">
        <f t="shared" ca="1" si="678"/>
        <v>-</v>
      </c>
      <c r="AM331" s="27" t="str">
        <f t="shared" ca="1" si="678"/>
        <v>-</v>
      </c>
      <c r="AN331" s="27" t="str">
        <f t="shared" ca="1" si="678"/>
        <v>-</v>
      </c>
      <c r="AO331" s="27" t="str">
        <f t="shared" ca="1" si="678"/>
        <v>-</v>
      </c>
      <c r="AP331" s="27" t="str">
        <f t="shared" ca="1" si="678"/>
        <v>-</v>
      </c>
      <c r="AQ331" s="27" t="str">
        <f t="shared" ca="1" si="678"/>
        <v>-</v>
      </c>
      <c r="AR331" s="27" t="str">
        <f t="shared" ca="1" si="678"/>
        <v>-</v>
      </c>
      <c r="AS331" s="27" t="str">
        <f t="shared" ca="1" si="678"/>
        <v>-</v>
      </c>
      <c r="AT331" s="27" t="str">
        <f t="shared" ca="1" si="658"/>
        <v>-</v>
      </c>
      <c r="AU331" s="27" t="str">
        <f t="shared" ca="1" si="658"/>
        <v>-</v>
      </c>
      <c r="AV331" s="27" t="str">
        <f t="shared" ca="1" si="658"/>
        <v>-</v>
      </c>
      <c r="AW331" s="27" t="str">
        <f t="shared" ca="1" si="658"/>
        <v>-</v>
      </c>
      <c r="AX331" s="50">
        <f t="shared" ca="1" si="673"/>
        <v>1</v>
      </c>
      <c r="AY331" s="50">
        <f t="shared" ca="1" si="673"/>
        <v>4</v>
      </c>
      <c r="AZ331" s="50">
        <f t="shared" ca="1" si="673"/>
        <v>0</v>
      </c>
      <c r="BA331" s="50" t="str">
        <f t="shared" ca="1" si="673"/>
        <v>-</v>
      </c>
      <c r="BB331" s="50" t="str">
        <f t="shared" ca="1" si="673"/>
        <v>-</v>
      </c>
      <c r="BC331" s="50" t="str">
        <f t="shared" ca="1" si="673"/>
        <v>-</v>
      </c>
      <c r="BD331" s="50" t="str">
        <f t="shared" ca="1" si="673"/>
        <v>-</v>
      </c>
      <c r="BE331" s="50" t="str">
        <f t="shared" ca="1" si="673"/>
        <v>-</v>
      </c>
      <c r="BF331" s="50" t="str">
        <f t="shared" ca="1" si="673"/>
        <v>-</v>
      </c>
      <c r="BG331" s="50" t="str">
        <f t="shared" ca="1" si="673"/>
        <v>-</v>
      </c>
      <c r="BH331" s="27">
        <f t="shared" ref="BH331:BK346" ca="1" si="684">OFFSET(BH$5,$B331,0)</f>
        <v>0.1</v>
      </c>
      <c r="BI331" s="27">
        <f t="shared" ca="1" si="684"/>
        <v>0.5</v>
      </c>
      <c r="BJ331" s="27">
        <f t="shared" ca="1" si="684"/>
        <v>-0.4</v>
      </c>
      <c r="BK331" s="27">
        <f t="shared" ca="1" si="684"/>
        <v>1</v>
      </c>
      <c r="BL331" s="27" t="str">
        <f t="shared" ca="1" si="679"/>
        <v>-</v>
      </c>
      <c r="BM331" s="27" t="str">
        <f t="shared" ca="1" si="679"/>
        <v>-</v>
      </c>
      <c r="BN331" s="27">
        <f t="shared" ca="1" si="637"/>
        <v>0</v>
      </c>
      <c r="BO331" s="27">
        <f t="shared" ca="1" si="637"/>
        <v>0</v>
      </c>
      <c r="BP331" s="27">
        <f t="shared" ca="1" si="637"/>
        <v>0</v>
      </c>
      <c r="BQ331" s="27">
        <f t="shared" ca="1" si="637"/>
        <v>0</v>
      </c>
      <c r="BR331" s="27" t="str">
        <f t="shared" ca="1" si="637"/>
        <v>-</v>
      </c>
      <c r="BS331" s="27" t="str">
        <f t="shared" ca="1" si="637"/>
        <v>-</v>
      </c>
      <c r="BT331" s="27" t="str">
        <f t="shared" ca="1" si="675"/>
        <v>-</v>
      </c>
      <c r="BU331" s="27" t="str">
        <f t="shared" ca="1" si="680"/>
        <v>-</v>
      </c>
      <c r="BV331" s="27" t="str">
        <f t="shared" ca="1" si="680"/>
        <v>-</v>
      </c>
      <c r="BW331" s="27" t="str">
        <f t="shared" ca="1" si="680"/>
        <v>-</v>
      </c>
      <c r="BX331" s="27" t="str">
        <f t="shared" ca="1" si="680"/>
        <v>-</v>
      </c>
      <c r="BY331" s="27" t="str">
        <f t="shared" ca="1" si="680"/>
        <v>-</v>
      </c>
      <c r="BZ331" s="27" t="str">
        <f t="shared" ca="1" si="680"/>
        <v>-</v>
      </c>
      <c r="CA331" s="27">
        <f t="shared" ca="1" si="668"/>
        <v>2</v>
      </c>
      <c r="CB331" s="27" t="str">
        <f t="shared" ca="1" si="668"/>
        <v>-</v>
      </c>
      <c r="CC331" s="27" t="str">
        <f t="shared" ca="1" si="668"/>
        <v>-</v>
      </c>
      <c r="CD331" s="27" t="str">
        <f t="shared" ca="1" si="668"/>
        <v>-</v>
      </c>
      <c r="CE331" s="27" t="str">
        <f t="shared" ca="1" si="668"/>
        <v>-</v>
      </c>
      <c r="CF331" s="27" t="b">
        <f t="shared" ca="1" si="668"/>
        <v>1</v>
      </c>
      <c r="CG331" s="27" t="str">
        <f t="shared" ca="1" si="668"/>
        <v>-</v>
      </c>
      <c r="CH331" s="27">
        <f t="shared" ca="1" si="668"/>
        <v>0</v>
      </c>
      <c r="CI331" s="27" t="str">
        <f t="shared" ca="1" si="668"/>
        <v>-</v>
      </c>
      <c r="CJ331" s="27">
        <f t="shared" ca="1" si="668"/>
        <v>1</v>
      </c>
      <c r="CK331" s="27">
        <f t="shared" ca="1" si="668"/>
        <v>0</v>
      </c>
      <c r="CL331" s="27">
        <f t="shared" ca="1" si="668"/>
        <v>1</v>
      </c>
      <c r="CM331" s="27">
        <f t="shared" ca="1" si="668"/>
        <v>1</v>
      </c>
      <c r="CN331" s="27">
        <f t="shared" ca="1" si="668"/>
        <v>1</v>
      </c>
      <c r="CO331" s="27">
        <f t="shared" ca="1" si="668"/>
        <v>0</v>
      </c>
      <c r="CP331" s="27">
        <f t="shared" ca="1" si="668"/>
        <v>0</v>
      </c>
      <c r="CQ331" s="27">
        <f t="shared" ca="1" si="670"/>
        <v>0</v>
      </c>
      <c r="CR331" s="27">
        <f t="shared" ca="1" si="681"/>
        <v>-0.04</v>
      </c>
      <c r="CS331" s="27">
        <f t="shared" ca="1" si="681"/>
        <v>0.96</v>
      </c>
      <c r="CT331" s="27">
        <f t="shared" ca="1" si="681"/>
        <v>1.8</v>
      </c>
      <c r="CU331" s="27">
        <f t="shared" ca="1" si="681"/>
        <v>0.64</v>
      </c>
      <c r="CV331" s="27">
        <f t="shared" ca="1" si="681"/>
        <v>0.21</v>
      </c>
      <c r="CW331" s="27">
        <f t="shared" ca="1" si="681"/>
        <v>0.19</v>
      </c>
      <c r="CX331" s="27">
        <f t="shared" ca="1" si="681"/>
        <v>0</v>
      </c>
      <c r="CY331" s="27">
        <f t="shared" ca="1" si="681"/>
        <v>1</v>
      </c>
      <c r="CZ331" s="27">
        <f t="shared" ca="1" si="681"/>
        <v>0</v>
      </c>
      <c r="DA331" s="27">
        <f t="shared" ref="DA331:DA349" ca="1" si="685">OFFSET(DA$5,$B331,0)</f>
        <v>0</v>
      </c>
      <c r="DB331" s="27">
        <f t="shared" ca="1" si="669"/>
        <v>0</v>
      </c>
      <c r="DC331" s="27">
        <f t="shared" ca="1" si="669"/>
        <v>0</v>
      </c>
      <c r="DD331" s="27">
        <f t="shared" ca="1" si="669"/>
        <v>0</v>
      </c>
      <c r="DE331" s="27">
        <f t="shared" ref="DE331:DF362" ca="1" si="686">OFFSET(DE$5,$B331,0)</f>
        <v>0</v>
      </c>
      <c r="DF331" s="27">
        <f t="shared" ca="1" si="686"/>
        <v>0</v>
      </c>
      <c r="DG331" s="27" t="str">
        <f t="shared" ca="1" si="669"/>
        <v>-</v>
      </c>
      <c r="DH331" s="27" t="str">
        <f t="shared" ca="1" si="669"/>
        <v>-</v>
      </c>
      <c r="DI331" s="27" t="str">
        <f t="shared" ca="1" si="669"/>
        <v>-</v>
      </c>
      <c r="DJ331" s="27" t="str">
        <f t="shared" ca="1" si="669"/>
        <v>-</v>
      </c>
      <c r="DK331" s="27" t="str">
        <f t="shared" ca="1" si="669"/>
        <v>-</v>
      </c>
      <c r="DL331" s="27" t="str">
        <f t="shared" ca="1" si="669"/>
        <v>-</v>
      </c>
      <c r="DM331" s="27" t="b">
        <f t="shared" ca="1" si="669"/>
        <v>0</v>
      </c>
      <c r="DN331" s="27" t="b">
        <f t="shared" ca="1" si="669"/>
        <v>1</v>
      </c>
      <c r="DO331" s="27" t="b">
        <f t="shared" ca="1" si="669"/>
        <v>0</v>
      </c>
      <c r="DP331" s="27">
        <f t="shared" ca="1" si="669"/>
        <v>3</v>
      </c>
      <c r="DQ331" s="27" t="str">
        <f t="shared" ca="1" si="646"/>
        <v>-</v>
      </c>
      <c r="DR331" s="27" t="str">
        <f t="shared" ca="1" si="646"/>
        <v>-</v>
      </c>
      <c r="DS331" s="27" t="str">
        <f t="shared" ca="1" si="661"/>
        <v>-</v>
      </c>
      <c r="DT331" s="27" t="str">
        <f t="shared" ca="1" si="661"/>
        <v>-</v>
      </c>
      <c r="DU331" s="27" t="str">
        <f t="shared" ca="1" si="661"/>
        <v>-</v>
      </c>
      <c r="DV331" s="27" t="b">
        <f t="shared" ca="1" si="661"/>
        <v>1</v>
      </c>
      <c r="DW331" s="27" t="str">
        <f t="shared" ref="DW331:EA332" ca="1" si="687">OFFSET(DW$5,$B331,0)</f>
        <v>-</v>
      </c>
      <c r="DX331" s="27">
        <f t="shared" ca="1" si="687"/>
        <v>0</v>
      </c>
      <c r="DY331" s="27" t="str">
        <f t="shared" ca="1" si="687"/>
        <v>-</v>
      </c>
      <c r="DZ331" s="27" t="str">
        <f t="shared" ca="1" si="687"/>
        <v>-</v>
      </c>
      <c r="EA331" s="27">
        <f t="shared" ca="1" si="687"/>
        <v>500</v>
      </c>
      <c r="EB331" s="27">
        <f t="shared" ca="1" si="663"/>
        <v>500</v>
      </c>
      <c r="EC331" s="27">
        <f t="shared" ca="1" si="648"/>
        <v>1</v>
      </c>
      <c r="ED331" s="27">
        <f t="shared" ref="ED331:ED358" ca="1" si="688">OFFSET(ED$5,$B331,0)</f>
        <v>0</v>
      </c>
      <c r="EE331" s="27">
        <f t="shared" ca="1" si="648"/>
        <v>1</v>
      </c>
      <c r="EF331" s="27">
        <f t="shared" ca="1" si="650"/>
        <v>1</v>
      </c>
      <c r="EG331" s="27">
        <f t="shared" ref="EG331:EG358" ca="1" si="689">OFFSET(EG$5,$B331,0)</f>
        <v>0</v>
      </c>
      <c r="EH331" s="27" t="str">
        <f t="shared" ca="1" si="665"/>
        <v>-</v>
      </c>
      <c r="EI331" s="27" t="str">
        <f t="shared" ca="1" si="665"/>
        <v>-</v>
      </c>
      <c r="EJ331" s="27" t="str">
        <f t="shared" ca="1" si="665"/>
        <v>-</v>
      </c>
      <c r="EK331" s="27" t="str">
        <f t="shared" ca="1" si="651"/>
        <v>-</v>
      </c>
      <c r="EL331" s="27">
        <f t="shared" ca="1" si="651"/>
        <v>1</v>
      </c>
      <c r="EM331" s="27">
        <f t="shared" ref="EM331:EN355" ca="1" si="690">OFFSET(EM$5,$B331,0)</f>
        <v>1</v>
      </c>
      <c r="EN331" s="27">
        <f t="shared" ca="1" si="690"/>
        <v>1</v>
      </c>
      <c r="EO331" s="27">
        <f t="shared" ca="1" si="652"/>
        <v>0</v>
      </c>
      <c r="EP331" s="27" t="str">
        <f t="shared" ref="EP331:ES355" ca="1" si="691">OFFSET(EP$5,$B331,0)</f>
        <v>-</v>
      </c>
      <c r="EQ331" s="27" t="str">
        <f t="shared" ca="1" si="691"/>
        <v>-</v>
      </c>
      <c r="ER331" s="27">
        <f t="shared" ca="1" si="691"/>
        <v>0</v>
      </c>
      <c r="ES331" s="27">
        <f t="shared" ca="1" si="691"/>
        <v>0</v>
      </c>
      <c r="ET331" s="34">
        <v>0</v>
      </c>
    </row>
    <row r="332" spans="1:150" outlineLevel="3">
      <c r="A332" s="31">
        <f t="shared" si="627"/>
        <v>327</v>
      </c>
      <c r="B332" s="37">
        <f t="shared" ca="1" si="655"/>
        <v>83</v>
      </c>
      <c r="C332">
        <f t="shared" ca="1" si="656"/>
        <v>5</v>
      </c>
      <c r="D332" t="b">
        <f t="shared" ca="1" si="682"/>
        <v>1</v>
      </c>
      <c r="E332" t="b">
        <f t="shared" ca="1" si="682"/>
        <v>0</v>
      </c>
      <c r="F332" t="b">
        <f t="shared" ca="1" si="682"/>
        <v>1</v>
      </c>
      <c r="H332" s="47" t="str">
        <f ca="1">TEXT(LEFT(H331,2)+1,"00")&amp;MID(H331,3,FIND(" ",H331,4)-2)&amp;d.RegionName&amp;IF($CA332&lt;3,"M-M","Mat")&amp;IF($CF332=TRUE,"&amp;BBT","")&amp;IF($DX332&lt;&gt;0,"-mate EL","")&amp;IF($DM332," Aut","")&amp;IF($DN332," Win","")&amp;IF($DO332," Spr","")&amp;" Scan "&amp;$DP332&amp;" (F"&amp;3+IFERROR(1*$AP332,0)&amp;3+IFERROR(1*$AS332,0)&amp;"N"&amp;$AX332&amp;$AY332&amp;")"</f>
        <v>17 Std CWM M-M&amp;BBT Win Scan 2 (F33N14)</v>
      </c>
      <c r="I332" s="13" t="str">
        <f ca="1">IF(MATCH(H332,H$5:H332,0)=(COUNTA(H$5:H332)),"-","Dup")</f>
        <v>-</v>
      </c>
      <c r="J332" s="27" t="str">
        <f t="shared" ca="1" si="629"/>
        <v>-</v>
      </c>
      <c r="K332" s="27" t="str">
        <f t="shared" ca="1" si="629"/>
        <v>-</v>
      </c>
      <c r="L332" s="50" t="str">
        <f t="shared" ca="1" si="657"/>
        <v>-</v>
      </c>
      <c r="M332" s="50" t="str">
        <f t="shared" ca="1" si="657"/>
        <v>-</v>
      </c>
      <c r="N332" s="50" t="str">
        <f t="shared" ca="1" si="657"/>
        <v>-</v>
      </c>
      <c r="O332" s="50" t="str">
        <f t="shared" ca="1" si="657"/>
        <v>-</v>
      </c>
      <c r="P332" s="50" t="str">
        <f t="shared" ca="1" si="657"/>
        <v>-</v>
      </c>
      <c r="Q332" s="50">
        <f t="shared" ca="1" si="672"/>
        <v>1</v>
      </c>
      <c r="R332" s="50">
        <f t="shared" ca="1" si="672"/>
        <v>1</v>
      </c>
      <c r="S332" s="27" t="str">
        <f t="shared" ca="1" si="683"/>
        <v>-</v>
      </c>
      <c r="T332" s="27" t="str">
        <f t="shared" ca="1" si="683"/>
        <v>-</v>
      </c>
      <c r="U332" s="27" t="str">
        <f t="shared" ca="1" si="677"/>
        <v>-</v>
      </c>
      <c r="V332" s="27">
        <f t="shared" ca="1" si="677"/>
        <v>1</v>
      </c>
      <c r="W332" s="27">
        <f t="shared" ca="1" si="677"/>
        <v>1</v>
      </c>
      <c r="X332" s="27" t="str">
        <f t="shared" ca="1" si="677"/>
        <v>-</v>
      </c>
      <c r="Y332" s="27" t="str">
        <f t="shared" ca="1" si="677"/>
        <v>-</v>
      </c>
      <c r="Z332" s="27" t="str">
        <f t="shared" ca="1" si="677"/>
        <v>-</v>
      </c>
      <c r="AA332" s="27" t="str">
        <f t="shared" ca="1" si="677"/>
        <v>-</v>
      </c>
      <c r="AB332" s="27" t="str">
        <f t="shared" ca="1" si="677"/>
        <v>-</v>
      </c>
      <c r="AC332" s="27">
        <f t="shared" ca="1" si="677"/>
        <v>1</v>
      </c>
      <c r="AD332" s="27" t="str">
        <f t="shared" ca="1" si="677"/>
        <v>-</v>
      </c>
      <c r="AE332" s="27" t="str">
        <f t="shared" ca="1" si="677"/>
        <v>-</v>
      </c>
      <c r="AF332" s="27" t="str">
        <f t="shared" ca="1" si="677"/>
        <v>-</v>
      </c>
      <c r="AG332" s="27" t="str">
        <f t="shared" ca="1" si="677"/>
        <v>-</v>
      </c>
      <c r="AH332" s="27" t="str">
        <f t="shared" ca="1" si="677"/>
        <v>-</v>
      </c>
      <c r="AI332" s="27" t="str">
        <f t="shared" ca="1" si="677"/>
        <v>-</v>
      </c>
      <c r="AJ332" s="27" t="str">
        <f t="shared" ca="1" si="678"/>
        <v>-</v>
      </c>
      <c r="AK332" s="27" t="str">
        <f t="shared" ca="1" si="678"/>
        <v>-</v>
      </c>
      <c r="AL332" s="27" t="str">
        <f t="shared" ca="1" si="678"/>
        <v>-</v>
      </c>
      <c r="AM332" s="27" t="str">
        <f t="shared" ca="1" si="678"/>
        <v>-</v>
      </c>
      <c r="AN332" s="27" t="str">
        <f t="shared" ca="1" si="678"/>
        <v>-</v>
      </c>
      <c r="AO332" s="27" t="str">
        <f t="shared" ca="1" si="678"/>
        <v>-</v>
      </c>
      <c r="AP332" s="27" t="str">
        <f t="shared" ca="1" si="678"/>
        <v>-</v>
      </c>
      <c r="AQ332" s="27" t="str">
        <f t="shared" ca="1" si="678"/>
        <v>-</v>
      </c>
      <c r="AR332" s="27" t="str">
        <f t="shared" ca="1" si="678"/>
        <v>-</v>
      </c>
      <c r="AS332" s="27" t="str">
        <f t="shared" ca="1" si="678"/>
        <v>-</v>
      </c>
      <c r="AT332" s="27" t="str">
        <f t="shared" ca="1" si="658"/>
        <v>-</v>
      </c>
      <c r="AU332" s="27" t="str">
        <f t="shared" ca="1" si="658"/>
        <v>-</v>
      </c>
      <c r="AV332" s="27" t="str">
        <f t="shared" ca="1" si="658"/>
        <v>-</v>
      </c>
      <c r="AW332" s="27" t="str">
        <f t="shared" ca="1" si="658"/>
        <v>-</v>
      </c>
      <c r="AX332" s="50">
        <f t="shared" ca="1" si="673"/>
        <v>1</v>
      </c>
      <c r="AY332" s="50">
        <f t="shared" ca="1" si="673"/>
        <v>4</v>
      </c>
      <c r="AZ332" s="50">
        <f t="shared" ca="1" si="673"/>
        <v>0</v>
      </c>
      <c r="BA332" s="50" t="str">
        <f t="shared" ca="1" si="673"/>
        <v>-</v>
      </c>
      <c r="BB332" s="50" t="str">
        <f t="shared" ca="1" si="673"/>
        <v>-</v>
      </c>
      <c r="BC332" s="50" t="str">
        <f t="shared" ca="1" si="673"/>
        <v>-</v>
      </c>
      <c r="BD332" s="50" t="str">
        <f t="shared" ca="1" si="673"/>
        <v>-</v>
      </c>
      <c r="BE332" s="50" t="str">
        <f t="shared" ca="1" si="673"/>
        <v>-</v>
      </c>
      <c r="BF332" s="50" t="str">
        <f t="shared" ca="1" si="673"/>
        <v>-</v>
      </c>
      <c r="BG332" s="50" t="str">
        <f t="shared" ca="1" si="673"/>
        <v>-</v>
      </c>
      <c r="BH332" s="27">
        <f t="shared" ca="1" si="684"/>
        <v>0.1</v>
      </c>
      <c r="BI332" s="27">
        <f t="shared" ca="1" si="684"/>
        <v>0.5</v>
      </c>
      <c r="BJ332" s="27">
        <f t="shared" ca="1" si="684"/>
        <v>-0.4</v>
      </c>
      <c r="BK332" s="27">
        <f t="shared" ca="1" si="684"/>
        <v>1</v>
      </c>
      <c r="BL332" s="27" t="str">
        <f t="shared" ca="1" si="679"/>
        <v>-</v>
      </c>
      <c r="BM332" s="27" t="str">
        <f t="shared" ca="1" si="679"/>
        <v>-</v>
      </c>
      <c r="BN332" s="27">
        <f t="shared" ca="1" si="637"/>
        <v>0</v>
      </c>
      <c r="BO332" s="27">
        <f t="shared" ca="1" si="637"/>
        <v>0</v>
      </c>
      <c r="BP332" s="27">
        <f t="shared" ca="1" si="637"/>
        <v>0</v>
      </c>
      <c r="BQ332" s="27">
        <f t="shared" ca="1" si="637"/>
        <v>0</v>
      </c>
      <c r="BR332" s="27" t="str">
        <f t="shared" ca="1" si="637"/>
        <v>-</v>
      </c>
      <c r="BS332" s="27" t="str">
        <f t="shared" ca="1" si="637"/>
        <v>-</v>
      </c>
      <c r="BT332" s="27" t="str">
        <f t="shared" ca="1" si="675"/>
        <v>-</v>
      </c>
      <c r="BU332" s="27" t="str">
        <f t="shared" ca="1" si="680"/>
        <v>-</v>
      </c>
      <c r="BV332" s="27" t="str">
        <f t="shared" ca="1" si="680"/>
        <v>-</v>
      </c>
      <c r="BW332" s="27" t="str">
        <f t="shared" ca="1" si="680"/>
        <v>-</v>
      </c>
      <c r="BX332" s="27" t="str">
        <f t="shared" ca="1" si="680"/>
        <v>-</v>
      </c>
      <c r="BY332" s="27" t="str">
        <f t="shared" ca="1" si="680"/>
        <v>-</v>
      </c>
      <c r="BZ332" s="27" t="str">
        <f t="shared" ca="1" si="680"/>
        <v>-</v>
      </c>
      <c r="CA332" s="27">
        <f t="shared" ca="1" si="668"/>
        <v>2</v>
      </c>
      <c r="CB332" s="27" t="str">
        <f t="shared" ca="1" si="668"/>
        <v>-</v>
      </c>
      <c r="CC332" s="27" t="str">
        <f t="shared" ca="1" si="668"/>
        <v>-</v>
      </c>
      <c r="CD332" s="27" t="str">
        <f t="shared" ca="1" si="668"/>
        <v>-</v>
      </c>
      <c r="CE332" s="27" t="str">
        <f t="shared" ca="1" si="668"/>
        <v>-</v>
      </c>
      <c r="CF332" s="27" t="b">
        <f t="shared" ca="1" si="668"/>
        <v>1</v>
      </c>
      <c r="CG332" s="27" t="str">
        <f t="shared" ca="1" si="668"/>
        <v>-</v>
      </c>
      <c r="CH332" s="27">
        <f t="shared" ca="1" si="668"/>
        <v>0</v>
      </c>
      <c r="CI332" s="27" t="str">
        <f t="shared" ca="1" si="668"/>
        <v>-</v>
      </c>
      <c r="CJ332" s="27">
        <f t="shared" ca="1" si="668"/>
        <v>1</v>
      </c>
      <c r="CK332" s="27">
        <f t="shared" ca="1" si="668"/>
        <v>0</v>
      </c>
      <c r="CL332" s="27">
        <f t="shared" ca="1" si="668"/>
        <v>1</v>
      </c>
      <c r="CM332" s="27">
        <f t="shared" ca="1" si="668"/>
        <v>1</v>
      </c>
      <c r="CN332" s="27">
        <f t="shared" ca="1" si="668"/>
        <v>1</v>
      </c>
      <c r="CO332" s="27">
        <f t="shared" ca="1" si="668"/>
        <v>0</v>
      </c>
      <c r="CP332" s="27">
        <f t="shared" ca="1" si="668"/>
        <v>0</v>
      </c>
      <c r="CQ332" s="27">
        <f t="shared" ca="1" si="670"/>
        <v>0</v>
      </c>
      <c r="CR332" s="27">
        <f t="shared" ca="1" si="681"/>
        <v>-0.04</v>
      </c>
      <c r="CS332" s="27">
        <f t="shared" ca="1" si="681"/>
        <v>0.96</v>
      </c>
      <c r="CT332" s="27">
        <f t="shared" ca="1" si="681"/>
        <v>1.8</v>
      </c>
      <c r="CU332" s="27">
        <f t="shared" ca="1" si="681"/>
        <v>0.64</v>
      </c>
      <c r="CV332" s="27">
        <f t="shared" ca="1" si="681"/>
        <v>0.21</v>
      </c>
      <c r="CW332" s="27">
        <f t="shared" ca="1" si="681"/>
        <v>0.19</v>
      </c>
      <c r="CX332" s="27">
        <f t="shared" ca="1" si="681"/>
        <v>0</v>
      </c>
      <c r="CY332" s="27">
        <f t="shared" ca="1" si="681"/>
        <v>1</v>
      </c>
      <c r="CZ332" s="27">
        <f t="shared" ca="1" si="681"/>
        <v>0</v>
      </c>
      <c r="DA332" s="27">
        <f t="shared" ca="1" si="685"/>
        <v>0</v>
      </c>
      <c r="DB332" s="27">
        <f t="shared" ca="1" si="669"/>
        <v>0</v>
      </c>
      <c r="DC332" s="27">
        <f t="shared" ca="1" si="669"/>
        <v>0</v>
      </c>
      <c r="DD332" s="27">
        <f t="shared" ca="1" si="669"/>
        <v>0</v>
      </c>
      <c r="DE332" s="27">
        <f t="shared" ca="1" si="686"/>
        <v>0</v>
      </c>
      <c r="DF332" s="27">
        <f t="shared" ca="1" si="686"/>
        <v>0</v>
      </c>
      <c r="DG332" s="27" t="str">
        <f t="shared" ca="1" si="669"/>
        <v>-</v>
      </c>
      <c r="DH332" s="27" t="str">
        <f t="shared" ca="1" si="669"/>
        <v>-</v>
      </c>
      <c r="DI332" s="27" t="str">
        <f t="shared" ca="1" si="669"/>
        <v>-</v>
      </c>
      <c r="DJ332" s="27" t="str">
        <f t="shared" ca="1" si="669"/>
        <v>-</v>
      </c>
      <c r="DK332" s="27" t="str">
        <f t="shared" ca="1" si="669"/>
        <v>-</v>
      </c>
      <c r="DL332" s="27" t="str">
        <f t="shared" ca="1" si="669"/>
        <v>-</v>
      </c>
      <c r="DM332" s="27" t="b">
        <f t="shared" ca="1" si="669"/>
        <v>0</v>
      </c>
      <c r="DN332" s="27" t="b">
        <f t="shared" ca="1" si="669"/>
        <v>1</v>
      </c>
      <c r="DO332" s="27" t="b">
        <f t="shared" ca="1" si="669"/>
        <v>0</v>
      </c>
      <c r="DP332" s="27">
        <f t="shared" ca="1" si="669"/>
        <v>2</v>
      </c>
      <c r="DQ332" s="27" t="str">
        <f t="shared" ca="1" si="646"/>
        <v>-</v>
      </c>
      <c r="DR332" s="27" t="str">
        <f t="shared" ca="1" si="646"/>
        <v>-</v>
      </c>
      <c r="DS332" s="27" t="str">
        <f t="shared" ca="1" si="661"/>
        <v>-</v>
      </c>
      <c r="DT332" s="27" t="str">
        <f t="shared" ca="1" si="661"/>
        <v>-</v>
      </c>
      <c r="DU332" s="27" t="str">
        <f t="shared" ca="1" si="661"/>
        <v>-</v>
      </c>
      <c r="DV332" s="27" t="b">
        <f t="shared" ca="1" si="661"/>
        <v>1</v>
      </c>
      <c r="DW332" s="27" t="str">
        <f t="shared" ca="1" si="687"/>
        <v>-</v>
      </c>
      <c r="DX332" s="27">
        <f t="shared" ca="1" si="687"/>
        <v>0</v>
      </c>
      <c r="DY332" s="27" t="str">
        <f t="shared" ca="1" si="687"/>
        <v>-</v>
      </c>
      <c r="DZ332" s="27" t="str">
        <f t="shared" ca="1" si="687"/>
        <v>-</v>
      </c>
      <c r="EA332" s="27">
        <f t="shared" ca="1" si="687"/>
        <v>500</v>
      </c>
      <c r="EB332" s="27">
        <f t="shared" ca="1" si="663"/>
        <v>500</v>
      </c>
      <c r="EC332" s="27">
        <f t="shared" ca="1" si="648"/>
        <v>1</v>
      </c>
      <c r="ED332" s="27">
        <f t="shared" ca="1" si="688"/>
        <v>0</v>
      </c>
      <c r="EE332" s="27">
        <f t="shared" ca="1" si="648"/>
        <v>1</v>
      </c>
      <c r="EF332" s="27">
        <f t="shared" ca="1" si="650"/>
        <v>1</v>
      </c>
      <c r="EG332" s="27">
        <f t="shared" ca="1" si="689"/>
        <v>0</v>
      </c>
      <c r="EH332" s="27" t="str">
        <f t="shared" ca="1" si="665"/>
        <v>-</v>
      </c>
      <c r="EI332" s="27" t="str">
        <f t="shared" ca="1" si="665"/>
        <v>-</v>
      </c>
      <c r="EJ332" s="27" t="str">
        <f t="shared" ca="1" si="665"/>
        <v>-</v>
      </c>
      <c r="EK332" s="27" t="str">
        <f t="shared" ca="1" si="651"/>
        <v>-</v>
      </c>
      <c r="EL332" s="27">
        <f t="shared" ca="1" si="651"/>
        <v>1</v>
      </c>
      <c r="EM332" s="27">
        <f t="shared" ca="1" si="690"/>
        <v>1</v>
      </c>
      <c r="EN332" s="27">
        <f t="shared" ca="1" si="690"/>
        <v>1</v>
      </c>
      <c r="EO332" s="27">
        <f t="shared" ca="1" si="652"/>
        <v>0</v>
      </c>
      <c r="EP332" s="27" t="str">
        <f t="shared" ca="1" si="691"/>
        <v>-</v>
      </c>
      <c r="EQ332" s="27" t="str">
        <f t="shared" ca="1" si="691"/>
        <v>-</v>
      </c>
      <c r="ER332" s="27">
        <f t="shared" ca="1" si="691"/>
        <v>0</v>
      </c>
      <c r="ES332" s="27">
        <f t="shared" ca="1" si="691"/>
        <v>0</v>
      </c>
      <c r="ET332" s="34">
        <v>0</v>
      </c>
    </row>
    <row r="333" spans="1:150" outlineLevel="3">
      <c r="A333" s="31">
        <f t="shared" si="627"/>
        <v>328</v>
      </c>
      <c r="B333" s="37">
        <f t="shared" ca="1" si="655"/>
        <v>84</v>
      </c>
      <c r="C333">
        <f t="shared" ca="1" si="656"/>
        <v>5</v>
      </c>
      <c r="D333" t="b">
        <f t="shared" ca="1" si="682"/>
        <v>1</v>
      </c>
      <c r="E333" t="b">
        <f t="shared" ca="1" si="682"/>
        <v>0</v>
      </c>
      <c r="F333" t="b">
        <f t="shared" ca="1" si="682"/>
        <v>1</v>
      </c>
      <c r="H333" s="47" t="str">
        <f ca="1">TEXT(LEFT(H332,2)+1,"00")&amp;MID(H332,3,FIND(" ",H332,4)-2)&amp;d.RegionName&amp;IF($CA333&lt;3,"M-M","Mat")&amp;IF($CF333=TRUE,"&amp;BBT","")&amp;IF($DX333&lt;&gt;0,"-mate EL","")&amp;IF($DM333," Aut","")&amp;IF($DN333," Win","")&amp;IF($DO333," Spr","")&amp;" Scan "&amp;$DP333&amp;" (F"&amp;3+IFERROR(1*$AP333,0)&amp;3+IFERROR(1*$AS333,0)&amp;"N"&amp;$AX333&amp;$AY333&amp;")"</f>
        <v>18 Std CWM M-M&amp;BBT Win Scan 1 (F33N14)</v>
      </c>
      <c r="I333" s="13" t="str">
        <f ca="1">IF(MATCH(H333,H$5:H333,0)=(COUNTA(H$5:H333)),"-","Dup")</f>
        <v>-</v>
      </c>
      <c r="J333" s="27" t="str">
        <f t="shared" ca="1" si="629"/>
        <v>-</v>
      </c>
      <c r="K333" s="27" t="str">
        <f t="shared" ca="1" si="629"/>
        <v>-</v>
      </c>
      <c r="L333" s="50" t="str">
        <f t="shared" ca="1" si="657"/>
        <v>-</v>
      </c>
      <c r="M333" s="50" t="str">
        <f t="shared" ca="1" si="657"/>
        <v>-</v>
      </c>
      <c r="N333" s="50" t="str">
        <f t="shared" ca="1" si="657"/>
        <v>-</v>
      </c>
      <c r="O333" s="50" t="str">
        <f t="shared" ca="1" si="657"/>
        <v>-</v>
      </c>
      <c r="P333" s="50" t="str">
        <f t="shared" ca="1" si="657"/>
        <v>-</v>
      </c>
      <c r="Q333" s="50">
        <f t="shared" ca="1" si="672"/>
        <v>1</v>
      </c>
      <c r="R333" s="50">
        <f t="shared" ca="1" si="672"/>
        <v>1</v>
      </c>
      <c r="S333" s="27" t="str">
        <f t="shared" ca="1" si="683"/>
        <v>-</v>
      </c>
      <c r="T333" s="27" t="str">
        <f t="shared" ca="1" si="683"/>
        <v>-</v>
      </c>
      <c r="U333" s="27" t="str">
        <f t="shared" ca="1" si="677"/>
        <v>-</v>
      </c>
      <c r="V333" s="27">
        <f t="shared" ca="1" si="677"/>
        <v>1</v>
      </c>
      <c r="W333" s="27">
        <f t="shared" ca="1" si="677"/>
        <v>1</v>
      </c>
      <c r="X333" s="27" t="str">
        <f t="shared" ca="1" si="677"/>
        <v>-</v>
      </c>
      <c r="Y333" s="27" t="str">
        <f t="shared" ca="1" si="677"/>
        <v>-</v>
      </c>
      <c r="Z333" s="27" t="str">
        <f t="shared" ca="1" si="677"/>
        <v>-</v>
      </c>
      <c r="AA333" s="27" t="str">
        <f t="shared" ca="1" si="677"/>
        <v>-</v>
      </c>
      <c r="AB333" s="27" t="str">
        <f t="shared" ca="1" si="677"/>
        <v>-</v>
      </c>
      <c r="AC333" s="27">
        <f t="shared" ca="1" si="677"/>
        <v>1</v>
      </c>
      <c r="AD333" s="27" t="str">
        <f t="shared" ca="1" si="677"/>
        <v>-</v>
      </c>
      <c r="AE333" s="27" t="str">
        <f t="shared" ca="1" si="677"/>
        <v>-</v>
      </c>
      <c r="AF333" s="27" t="str">
        <f t="shared" ca="1" si="677"/>
        <v>-</v>
      </c>
      <c r="AG333" s="27" t="str">
        <f t="shared" ca="1" si="677"/>
        <v>-</v>
      </c>
      <c r="AH333" s="27" t="str">
        <f t="shared" ca="1" si="677"/>
        <v>-</v>
      </c>
      <c r="AI333" s="27" t="str">
        <f t="shared" ca="1" si="677"/>
        <v>-</v>
      </c>
      <c r="AJ333" s="27" t="str">
        <f t="shared" ca="1" si="678"/>
        <v>-</v>
      </c>
      <c r="AK333" s="27" t="str">
        <f t="shared" ca="1" si="678"/>
        <v>-</v>
      </c>
      <c r="AL333" s="27" t="str">
        <f t="shared" ca="1" si="678"/>
        <v>-</v>
      </c>
      <c r="AM333" s="27" t="str">
        <f t="shared" ca="1" si="678"/>
        <v>-</v>
      </c>
      <c r="AN333" s="27" t="str">
        <f t="shared" ca="1" si="678"/>
        <v>-</v>
      </c>
      <c r="AO333" s="27" t="str">
        <f t="shared" ca="1" si="678"/>
        <v>-</v>
      </c>
      <c r="AP333" s="27" t="str">
        <f t="shared" ca="1" si="678"/>
        <v>-</v>
      </c>
      <c r="AQ333" s="27" t="str">
        <f t="shared" ca="1" si="678"/>
        <v>-</v>
      </c>
      <c r="AR333" s="27" t="str">
        <f t="shared" ca="1" si="678"/>
        <v>-</v>
      </c>
      <c r="AS333" s="27" t="str">
        <f t="shared" ca="1" si="678"/>
        <v>-</v>
      </c>
      <c r="AT333" s="27" t="str">
        <f t="shared" ca="1" si="658"/>
        <v>-</v>
      </c>
      <c r="AU333" s="27" t="str">
        <f t="shared" ca="1" si="658"/>
        <v>-</v>
      </c>
      <c r="AV333" s="27" t="str">
        <f t="shared" ca="1" si="658"/>
        <v>-</v>
      </c>
      <c r="AW333" s="27" t="str">
        <f t="shared" ca="1" si="658"/>
        <v>-</v>
      </c>
      <c r="AX333" s="50">
        <f t="shared" ca="1" si="673"/>
        <v>1</v>
      </c>
      <c r="AY333" s="50">
        <f t="shared" ca="1" si="673"/>
        <v>4</v>
      </c>
      <c r="AZ333" s="50">
        <f t="shared" ca="1" si="673"/>
        <v>0</v>
      </c>
      <c r="BA333" s="50" t="str">
        <f t="shared" ca="1" si="673"/>
        <v>-</v>
      </c>
      <c r="BB333" s="50" t="str">
        <f t="shared" ca="1" si="673"/>
        <v>-</v>
      </c>
      <c r="BC333" s="50" t="str">
        <f t="shared" ca="1" si="673"/>
        <v>-</v>
      </c>
      <c r="BD333" s="50" t="str">
        <f t="shared" ca="1" si="673"/>
        <v>-</v>
      </c>
      <c r="BE333" s="50" t="str">
        <f t="shared" ca="1" si="673"/>
        <v>-</v>
      </c>
      <c r="BF333" s="50" t="str">
        <f t="shared" ca="1" si="673"/>
        <v>-</v>
      </c>
      <c r="BG333" s="50" t="str">
        <f t="shared" ca="1" si="673"/>
        <v>-</v>
      </c>
      <c r="BH333" s="27">
        <f t="shared" ca="1" si="684"/>
        <v>0.1</v>
      </c>
      <c r="BI333" s="27">
        <f t="shared" ca="1" si="684"/>
        <v>0.5</v>
      </c>
      <c r="BJ333" s="27">
        <f t="shared" ca="1" si="684"/>
        <v>-0.4</v>
      </c>
      <c r="BK333" s="27">
        <f t="shared" ca="1" si="684"/>
        <v>1</v>
      </c>
      <c r="BL333" s="27" t="str">
        <f t="shared" ca="1" si="679"/>
        <v>-</v>
      </c>
      <c r="BM333" s="27" t="str">
        <f t="shared" ca="1" si="679"/>
        <v>-</v>
      </c>
      <c r="BN333" s="27">
        <f t="shared" ca="1" si="637"/>
        <v>0</v>
      </c>
      <c r="BO333" s="27">
        <f t="shared" ca="1" si="637"/>
        <v>0</v>
      </c>
      <c r="BP333" s="27">
        <f t="shared" ca="1" si="637"/>
        <v>0</v>
      </c>
      <c r="BQ333" s="27">
        <f t="shared" ca="1" si="637"/>
        <v>0</v>
      </c>
      <c r="BR333" s="27" t="str">
        <f t="shared" ca="1" si="637"/>
        <v>-</v>
      </c>
      <c r="BS333" s="27" t="str">
        <f t="shared" ca="1" si="637"/>
        <v>-</v>
      </c>
      <c r="BT333" s="27" t="str">
        <f t="shared" ca="1" si="675"/>
        <v>-</v>
      </c>
      <c r="BU333" s="27" t="str">
        <f t="shared" ca="1" si="680"/>
        <v>-</v>
      </c>
      <c r="BV333" s="27" t="str">
        <f t="shared" ca="1" si="680"/>
        <v>-</v>
      </c>
      <c r="BW333" s="27" t="str">
        <f t="shared" ca="1" si="680"/>
        <v>-</v>
      </c>
      <c r="BX333" s="27" t="str">
        <f t="shared" ca="1" si="680"/>
        <v>-</v>
      </c>
      <c r="BY333" s="27" t="str">
        <f t="shared" ca="1" si="680"/>
        <v>-</v>
      </c>
      <c r="BZ333" s="27" t="str">
        <f t="shared" ca="1" si="680"/>
        <v>-</v>
      </c>
      <c r="CA333" s="27">
        <f t="shared" ca="1" si="668"/>
        <v>2</v>
      </c>
      <c r="CB333" s="27" t="str">
        <f t="shared" ca="1" si="668"/>
        <v>-</v>
      </c>
      <c r="CC333" s="27" t="str">
        <f t="shared" ca="1" si="668"/>
        <v>-</v>
      </c>
      <c r="CD333" s="27" t="str">
        <f t="shared" ca="1" si="668"/>
        <v>-</v>
      </c>
      <c r="CE333" s="27" t="str">
        <f t="shared" ca="1" si="668"/>
        <v>-</v>
      </c>
      <c r="CF333" s="27" t="b">
        <f t="shared" ca="1" si="668"/>
        <v>1</v>
      </c>
      <c r="CG333" s="27" t="str">
        <f t="shared" ca="1" si="668"/>
        <v>-</v>
      </c>
      <c r="CH333" s="27">
        <f t="shared" ca="1" si="668"/>
        <v>0</v>
      </c>
      <c r="CI333" s="27" t="str">
        <f t="shared" ca="1" si="668"/>
        <v>-</v>
      </c>
      <c r="CJ333" s="27">
        <f t="shared" ca="1" si="668"/>
        <v>1</v>
      </c>
      <c r="CK333" s="27">
        <f t="shared" ca="1" si="668"/>
        <v>0</v>
      </c>
      <c r="CL333" s="27">
        <f t="shared" ca="1" si="668"/>
        <v>1</v>
      </c>
      <c r="CM333" s="27">
        <f t="shared" ca="1" si="668"/>
        <v>1</v>
      </c>
      <c r="CN333" s="27">
        <f t="shared" ca="1" si="668"/>
        <v>1</v>
      </c>
      <c r="CO333" s="27">
        <f t="shared" ca="1" si="668"/>
        <v>0</v>
      </c>
      <c r="CP333" s="27">
        <f t="shared" ca="1" si="668"/>
        <v>0</v>
      </c>
      <c r="CQ333" s="27">
        <f t="shared" ca="1" si="670"/>
        <v>0</v>
      </c>
      <c r="CR333" s="27">
        <f t="shared" ca="1" si="681"/>
        <v>-0.04</v>
      </c>
      <c r="CS333" s="27">
        <f t="shared" ca="1" si="681"/>
        <v>0.96</v>
      </c>
      <c r="CT333" s="27">
        <f t="shared" ca="1" si="681"/>
        <v>1.8</v>
      </c>
      <c r="CU333" s="27">
        <f t="shared" ca="1" si="681"/>
        <v>0.64</v>
      </c>
      <c r="CV333" s="27">
        <f t="shared" ca="1" si="681"/>
        <v>0.21</v>
      </c>
      <c r="CW333" s="27">
        <f t="shared" ca="1" si="681"/>
        <v>0.19</v>
      </c>
      <c r="CX333" s="27">
        <f t="shared" ca="1" si="681"/>
        <v>0</v>
      </c>
      <c r="CY333" s="27">
        <f t="shared" ca="1" si="681"/>
        <v>1</v>
      </c>
      <c r="CZ333" s="27">
        <f t="shared" ca="1" si="681"/>
        <v>0</v>
      </c>
      <c r="DA333" s="27">
        <f t="shared" ca="1" si="685"/>
        <v>0</v>
      </c>
      <c r="DB333" s="27">
        <f t="shared" ca="1" si="669"/>
        <v>0</v>
      </c>
      <c r="DC333" s="27">
        <f t="shared" ca="1" si="669"/>
        <v>0</v>
      </c>
      <c r="DD333" s="27">
        <f t="shared" ca="1" si="669"/>
        <v>0</v>
      </c>
      <c r="DE333" s="27">
        <f t="shared" ca="1" si="686"/>
        <v>0</v>
      </c>
      <c r="DF333" s="27">
        <f t="shared" ca="1" si="686"/>
        <v>0</v>
      </c>
      <c r="DG333" s="27" t="str">
        <f t="shared" ca="1" si="669"/>
        <v>-</v>
      </c>
      <c r="DH333" s="27" t="str">
        <f t="shared" ca="1" si="669"/>
        <v>-</v>
      </c>
      <c r="DI333" s="27" t="str">
        <f t="shared" ca="1" si="669"/>
        <v>-</v>
      </c>
      <c r="DJ333" s="27" t="str">
        <f t="shared" ca="1" si="669"/>
        <v>-</v>
      </c>
      <c r="DK333" s="27" t="str">
        <f t="shared" ca="1" si="669"/>
        <v>-</v>
      </c>
      <c r="DL333" s="27" t="str">
        <f t="shared" ca="1" si="669"/>
        <v>-</v>
      </c>
      <c r="DM333" s="27" t="b">
        <f t="shared" ca="1" si="669"/>
        <v>0</v>
      </c>
      <c r="DN333" s="27" t="b">
        <f t="shared" ca="1" si="669"/>
        <v>1</v>
      </c>
      <c r="DO333" s="27" t="b">
        <f t="shared" ca="1" si="669"/>
        <v>0</v>
      </c>
      <c r="DP333" s="27">
        <f t="shared" ca="1" si="669"/>
        <v>1</v>
      </c>
      <c r="DQ333" s="27" t="str">
        <f t="shared" ca="1" si="646"/>
        <v>-</v>
      </c>
      <c r="DR333" s="27" t="str">
        <f t="shared" ca="1" si="646"/>
        <v>-</v>
      </c>
      <c r="DS333" s="27" t="str">
        <f t="shared" ca="1" si="661"/>
        <v>-</v>
      </c>
      <c r="DT333" s="27" t="str">
        <f t="shared" ca="1" si="661"/>
        <v>-</v>
      </c>
      <c r="DU333" s="27" t="str">
        <f t="shared" ca="1" si="661"/>
        <v>-</v>
      </c>
      <c r="DV333" s="27" t="b">
        <f t="shared" ca="1" si="661"/>
        <v>1</v>
      </c>
      <c r="DW333" s="27" t="str">
        <f t="shared" ref="DW333:DX357" ca="1" si="692">OFFSET(DW$5,$B333,0)</f>
        <v>-</v>
      </c>
      <c r="DX333" s="27">
        <f t="shared" ref="DX333:EA342" ca="1" si="693">OFFSET(DX$5,$B333,0)</f>
        <v>0</v>
      </c>
      <c r="DY333" s="27" t="str">
        <f t="shared" ca="1" si="693"/>
        <v>-</v>
      </c>
      <c r="DZ333" s="27" t="str">
        <f t="shared" ca="1" si="693"/>
        <v>-</v>
      </c>
      <c r="EA333" s="27">
        <f t="shared" ca="1" si="693"/>
        <v>500</v>
      </c>
      <c r="EB333" s="27">
        <f t="shared" ca="1" si="663"/>
        <v>500</v>
      </c>
      <c r="EC333" s="27">
        <f t="shared" ca="1" si="648"/>
        <v>1</v>
      </c>
      <c r="ED333" s="27">
        <f t="shared" ca="1" si="688"/>
        <v>0</v>
      </c>
      <c r="EE333" s="27">
        <f t="shared" ca="1" si="648"/>
        <v>1</v>
      </c>
      <c r="EF333" s="27">
        <f t="shared" ca="1" si="650"/>
        <v>1</v>
      </c>
      <c r="EG333" s="27">
        <f t="shared" ca="1" si="689"/>
        <v>0</v>
      </c>
      <c r="EH333" s="27" t="str">
        <f t="shared" ca="1" si="665"/>
        <v>-</v>
      </c>
      <c r="EI333" s="27" t="str">
        <f t="shared" ca="1" si="665"/>
        <v>-</v>
      </c>
      <c r="EJ333" s="27" t="str">
        <f t="shared" ca="1" si="665"/>
        <v>-</v>
      </c>
      <c r="EK333" s="27" t="str">
        <f t="shared" ca="1" si="651"/>
        <v>-</v>
      </c>
      <c r="EL333" s="27">
        <f t="shared" ca="1" si="651"/>
        <v>1</v>
      </c>
      <c r="EM333" s="27">
        <f t="shared" ca="1" si="690"/>
        <v>1</v>
      </c>
      <c r="EN333" s="27">
        <f t="shared" ca="1" si="690"/>
        <v>1</v>
      </c>
      <c r="EO333" s="27">
        <f t="shared" ca="1" si="652"/>
        <v>0</v>
      </c>
      <c r="EP333" s="27" t="str">
        <f t="shared" ca="1" si="691"/>
        <v>-</v>
      </c>
      <c r="EQ333" s="27" t="str">
        <f t="shared" ca="1" si="691"/>
        <v>-</v>
      </c>
      <c r="ER333" s="27">
        <f t="shared" ca="1" si="691"/>
        <v>0</v>
      </c>
      <c r="ES333" s="27">
        <f t="shared" ca="1" si="691"/>
        <v>0</v>
      </c>
      <c r="ET333" s="34">
        <v>0</v>
      </c>
    </row>
    <row r="334" spans="1:150" outlineLevel="3">
      <c r="A334" s="31">
        <f t="shared" si="627"/>
        <v>329</v>
      </c>
      <c r="B334" s="37">
        <f t="shared" ca="1" si="655"/>
        <v>85</v>
      </c>
      <c r="C334">
        <f t="shared" ca="1" si="656"/>
        <v>5</v>
      </c>
      <c r="D334" t="b">
        <f t="shared" ca="1" si="682"/>
        <v>1</v>
      </c>
      <c r="E334" t="b">
        <f t="shared" ca="1" si="682"/>
        <v>0</v>
      </c>
      <c r="F334" t="b">
        <f t="shared" ca="1" si="682"/>
        <v>1</v>
      </c>
      <c r="H334" s="47" t="str">
        <f ca="1">TEXT(LEFT(H333,2)+1,"00")&amp;MID(H333,3,FIND(" ",H333,4)-2)&amp;d.RegionName&amp;IF($CA334&lt;3,"M-M","Mat")&amp;IF($CF334=TRUE,"&amp;BBT","")&amp;IF($DX334&lt;&gt;0,"-mate EL","")&amp;IF($DM334," Aut","")&amp;IF($DN334," Win","")&amp;IF($DO334," Spr","")&amp;" Scan "&amp;$DP334&amp;" (F"&amp;3+IFERROR(1*$AP334,0)&amp;3+IFERROR(1*$AS334,0)&amp;"N"&amp;$AX334&amp;$AY334&amp;")"</f>
        <v>19 Std CWM M-M&amp;BBT Win Scan 0 (F33N14)</v>
      </c>
      <c r="I334" s="13" t="str">
        <f ca="1">IF(MATCH(H334,H$5:H334,0)=(COUNTA(H$5:H334)),"-","Dup")</f>
        <v>-</v>
      </c>
      <c r="J334" s="27" t="str">
        <f t="shared" ca="1" si="629"/>
        <v>-</v>
      </c>
      <c r="K334" s="27" t="str">
        <f t="shared" ca="1" si="629"/>
        <v>-</v>
      </c>
      <c r="L334" s="50" t="str">
        <f t="shared" ca="1" si="657"/>
        <v>-</v>
      </c>
      <c r="M334" s="50" t="str">
        <f t="shared" ca="1" si="657"/>
        <v>-</v>
      </c>
      <c r="N334" s="50" t="str">
        <f t="shared" ca="1" si="657"/>
        <v>-</v>
      </c>
      <c r="O334" s="50" t="str">
        <f t="shared" ca="1" si="657"/>
        <v>-</v>
      </c>
      <c r="P334" s="50" t="str">
        <f t="shared" ca="1" si="657"/>
        <v>-</v>
      </c>
      <c r="Q334" s="50">
        <f t="shared" ca="1" si="672"/>
        <v>1</v>
      </c>
      <c r="R334" s="50">
        <f t="shared" ca="1" si="672"/>
        <v>1</v>
      </c>
      <c r="S334" s="27" t="str">
        <f t="shared" ca="1" si="683"/>
        <v>-</v>
      </c>
      <c r="T334" s="27" t="str">
        <f t="shared" ca="1" si="683"/>
        <v>-</v>
      </c>
      <c r="U334" s="27" t="str">
        <f t="shared" ca="1" si="677"/>
        <v>-</v>
      </c>
      <c r="V334" s="27">
        <f t="shared" ca="1" si="677"/>
        <v>1</v>
      </c>
      <c r="W334" s="27">
        <f t="shared" ca="1" si="677"/>
        <v>1</v>
      </c>
      <c r="X334" s="27" t="str">
        <f t="shared" ca="1" si="677"/>
        <v>-</v>
      </c>
      <c r="Y334" s="27" t="str">
        <f t="shared" ca="1" si="677"/>
        <v>-</v>
      </c>
      <c r="Z334" s="27" t="str">
        <f t="shared" ca="1" si="677"/>
        <v>-</v>
      </c>
      <c r="AA334" s="27" t="str">
        <f t="shared" ca="1" si="677"/>
        <v>-</v>
      </c>
      <c r="AB334" s="27" t="str">
        <f t="shared" ca="1" si="677"/>
        <v>-</v>
      </c>
      <c r="AC334" s="27">
        <f t="shared" ca="1" si="677"/>
        <v>1</v>
      </c>
      <c r="AD334" s="27" t="str">
        <f t="shared" ca="1" si="677"/>
        <v>-</v>
      </c>
      <c r="AE334" s="27" t="str">
        <f t="shared" ca="1" si="677"/>
        <v>-</v>
      </c>
      <c r="AF334" s="27" t="str">
        <f t="shared" ca="1" si="677"/>
        <v>-</v>
      </c>
      <c r="AG334" s="27" t="str">
        <f t="shared" ca="1" si="677"/>
        <v>-</v>
      </c>
      <c r="AH334" s="27" t="str">
        <f t="shared" ca="1" si="677"/>
        <v>-</v>
      </c>
      <c r="AI334" s="27" t="str">
        <f t="shared" ca="1" si="677"/>
        <v>-</v>
      </c>
      <c r="AJ334" s="27" t="str">
        <f t="shared" ca="1" si="678"/>
        <v>-</v>
      </c>
      <c r="AK334" s="27" t="str">
        <f t="shared" ca="1" si="678"/>
        <v>-</v>
      </c>
      <c r="AL334" s="27" t="str">
        <f t="shared" ca="1" si="678"/>
        <v>-</v>
      </c>
      <c r="AM334" s="27" t="str">
        <f t="shared" ca="1" si="678"/>
        <v>-</v>
      </c>
      <c r="AN334" s="27" t="str">
        <f t="shared" ca="1" si="678"/>
        <v>-</v>
      </c>
      <c r="AO334" s="27" t="str">
        <f t="shared" ca="1" si="678"/>
        <v>-</v>
      </c>
      <c r="AP334" s="27" t="str">
        <f t="shared" ca="1" si="678"/>
        <v>-</v>
      </c>
      <c r="AQ334" s="27" t="str">
        <f t="shared" ca="1" si="678"/>
        <v>-</v>
      </c>
      <c r="AR334" s="27" t="str">
        <f t="shared" ca="1" si="678"/>
        <v>-</v>
      </c>
      <c r="AS334" s="27" t="str">
        <f t="shared" ca="1" si="678"/>
        <v>-</v>
      </c>
      <c r="AT334" s="27" t="str">
        <f t="shared" ca="1" si="658"/>
        <v>-</v>
      </c>
      <c r="AU334" s="27" t="str">
        <f t="shared" ca="1" si="658"/>
        <v>-</v>
      </c>
      <c r="AV334" s="27" t="str">
        <f t="shared" ca="1" si="658"/>
        <v>-</v>
      </c>
      <c r="AW334" s="27" t="str">
        <f t="shared" ca="1" si="658"/>
        <v>-</v>
      </c>
      <c r="AX334" s="50">
        <f t="shared" ca="1" si="673"/>
        <v>1</v>
      </c>
      <c r="AY334" s="50">
        <f t="shared" ca="1" si="673"/>
        <v>4</v>
      </c>
      <c r="AZ334" s="50">
        <f t="shared" ca="1" si="673"/>
        <v>0</v>
      </c>
      <c r="BA334" s="50" t="str">
        <f t="shared" ca="1" si="673"/>
        <v>-</v>
      </c>
      <c r="BB334" s="50" t="str">
        <f t="shared" ca="1" si="673"/>
        <v>-</v>
      </c>
      <c r="BC334" s="50" t="str">
        <f t="shared" ca="1" si="673"/>
        <v>-</v>
      </c>
      <c r="BD334" s="50" t="str">
        <f t="shared" ca="1" si="673"/>
        <v>-</v>
      </c>
      <c r="BE334" s="50" t="str">
        <f t="shared" ca="1" si="673"/>
        <v>-</v>
      </c>
      <c r="BF334" s="50" t="str">
        <f t="shared" ca="1" si="673"/>
        <v>-</v>
      </c>
      <c r="BG334" s="50" t="str">
        <f t="shared" ca="1" si="673"/>
        <v>-</v>
      </c>
      <c r="BH334" s="27">
        <f t="shared" ca="1" si="684"/>
        <v>0.1</v>
      </c>
      <c r="BI334" s="27">
        <f t="shared" ca="1" si="684"/>
        <v>0.5</v>
      </c>
      <c r="BJ334" s="27">
        <f t="shared" ca="1" si="684"/>
        <v>-0.4</v>
      </c>
      <c r="BK334" s="27">
        <f t="shared" ca="1" si="684"/>
        <v>1</v>
      </c>
      <c r="BL334" s="27" t="str">
        <f t="shared" ca="1" si="679"/>
        <v>-</v>
      </c>
      <c r="BM334" s="27" t="str">
        <f t="shared" ca="1" si="679"/>
        <v>-</v>
      </c>
      <c r="BN334" s="27">
        <f t="shared" ca="1" si="637"/>
        <v>0</v>
      </c>
      <c r="BO334" s="27">
        <f t="shared" ca="1" si="637"/>
        <v>0</v>
      </c>
      <c r="BP334" s="27">
        <f t="shared" ca="1" si="637"/>
        <v>0</v>
      </c>
      <c r="BQ334" s="27">
        <f t="shared" ca="1" si="637"/>
        <v>0</v>
      </c>
      <c r="BR334" s="27" t="str">
        <f t="shared" ca="1" si="637"/>
        <v>-</v>
      </c>
      <c r="BS334" s="27" t="str">
        <f t="shared" ca="1" si="637"/>
        <v>-</v>
      </c>
      <c r="BT334" s="27" t="str">
        <f t="shared" ca="1" si="675"/>
        <v>-</v>
      </c>
      <c r="BU334" s="27" t="str">
        <f t="shared" ca="1" si="680"/>
        <v>-</v>
      </c>
      <c r="BV334" s="27" t="str">
        <f t="shared" ca="1" si="680"/>
        <v>-</v>
      </c>
      <c r="BW334" s="27" t="str">
        <f t="shared" ca="1" si="680"/>
        <v>-</v>
      </c>
      <c r="BX334" s="27" t="str">
        <f t="shared" ca="1" si="680"/>
        <v>-</v>
      </c>
      <c r="BY334" s="27" t="str">
        <f t="shared" ca="1" si="680"/>
        <v>-</v>
      </c>
      <c r="BZ334" s="27" t="str">
        <f t="shared" ca="1" si="680"/>
        <v>-</v>
      </c>
      <c r="CA334" s="27">
        <f t="shared" ref="CA334:CM342" ca="1" si="694">OFFSET(CA$5,$B334,0)</f>
        <v>2</v>
      </c>
      <c r="CB334" s="27" t="str">
        <f t="shared" ca="1" si="694"/>
        <v>-</v>
      </c>
      <c r="CC334" s="27" t="str">
        <f t="shared" ca="1" si="694"/>
        <v>-</v>
      </c>
      <c r="CD334" s="27" t="str">
        <f t="shared" ca="1" si="694"/>
        <v>-</v>
      </c>
      <c r="CE334" s="27" t="str">
        <f t="shared" ca="1" si="694"/>
        <v>-</v>
      </c>
      <c r="CF334" s="27" t="b">
        <f t="shared" ca="1" si="694"/>
        <v>1</v>
      </c>
      <c r="CG334" s="27" t="str">
        <f t="shared" ca="1" si="694"/>
        <v>-</v>
      </c>
      <c r="CH334" s="27">
        <f t="shared" ca="1" si="694"/>
        <v>0</v>
      </c>
      <c r="CI334" s="27" t="str">
        <f t="shared" ca="1" si="694"/>
        <v>-</v>
      </c>
      <c r="CJ334" s="27">
        <f t="shared" ca="1" si="694"/>
        <v>1</v>
      </c>
      <c r="CK334" s="27">
        <f t="shared" ca="1" si="694"/>
        <v>0</v>
      </c>
      <c r="CL334" s="27">
        <f t="shared" ca="1" si="694"/>
        <v>1</v>
      </c>
      <c r="CM334" s="27">
        <f t="shared" ca="1" si="694"/>
        <v>1</v>
      </c>
      <c r="CN334" s="27">
        <f t="shared" ref="CN334:DP349" ca="1" si="695">OFFSET(CN$5,$B334,0)</f>
        <v>1</v>
      </c>
      <c r="CO334" s="27">
        <f t="shared" ca="1" si="695"/>
        <v>0</v>
      </c>
      <c r="CP334" s="27">
        <f t="shared" ca="1" si="695"/>
        <v>0</v>
      </c>
      <c r="CQ334" s="27">
        <f t="shared" ca="1" si="695"/>
        <v>0</v>
      </c>
      <c r="CR334" s="27">
        <f t="shared" ca="1" si="695"/>
        <v>-0.04</v>
      </c>
      <c r="CS334" s="27">
        <f t="shared" ca="1" si="695"/>
        <v>0.96</v>
      </c>
      <c r="CT334" s="27">
        <f t="shared" ca="1" si="695"/>
        <v>1.8</v>
      </c>
      <c r="CU334" s="27">
        <f t="shared" ca="1" si="695"/>
        <v>0.64</v>
      </c>
      <c r="CV334" s="27">
        <f t="shared" ca="1" si="695"/>
        <v>0.21</v>
      </c>
      <c r="CW334" s="27">
        <f t="shared" ca="1" si="695"/>
        <v>0.19</v>
      </c>
      <c r="CX334" s="27">
        <f t="shared" ca="1" si="695"/>
        <v>0</v>
      </c>
      <c r="CY334" s="27">
        <f t="shared" ca="1" si="695"/>
        <v>1</v>
      </c>
      <c r="CZ334" s="27">
        <f t="shared" ca="1" si="695"/>
        <v>0</v>
      </c>
      <c r="DA334" s="27">
        <f t="shared" ca="1" si="685"/>
        <v>0</v>
      </c>
      <c r="DB334" s="27">
        <f t="shared" ca="1" si="695"/>
        <v>0</v>
      </c>
      <c r="DC334" s="27">
        <f t="shared" ca="1" si="695"/>
        <v>0</v>
      </c>
      <c r="DD334" s="27">
        <f ca="1">OFFSET(DD$5,$B334,0)</f>
        <v>0</v>
      </c>
      <c r="DE334" s="27">
        <f t="shared" ca="1" si="686"/>
        <v>0</v>
      </c>
      <c r="DF334" s="27">
        <f t="shared" ca="1" si="686"/>
        <v>0</v>
      </c>
      <c r="DG334" s="27" t="str">
        <f t="shared" ca="1" si="669"/>
        <v>-</v>
      </c>
      <c r="DH334" s="27" t="str">
        <f t="shared" ca="1" si="669"/>
        <v>-</v>
      </c>
      <c r="DI334" s="27" t="str">
        <f t="shared" ca="1" si="669"/>
        <v>-</v>
      </c>
      <c r="DJ334" s="27" t="str">
        <f t="shared" ca="1" si="669"/>
        <v>-</v>
      </c>
      <c r="DK334" s="27" t="str">
        <f t="shared" ca="1" si="669"/>
        <v>-</v>
      </c>
      <c r="DL334" s="27" t="str">
        <f t="shared" ca="1" si="669"/>
        <v>-</v>
      </c>
      <c r="DM334" s="27" t="b">
        <f t="shared" ca="1" si="669"/>
        <v>0</v>
      </c>
      <c r="DN334" s="27" t="b">
        <f t="shared" ca="1" si="669"/>
        <v>1</v>
      </c>
      <c r="DO334" s="27" t="b">
        <f t="shared" ca="1" si="669"/>
        <v>0</v>
      </c>
      <c r="DP334" s="27">
        <f t="shared" ca="1" si="669"/>
        <v>0</v>
      </c>
      <c r="DQ334" s="27" t="str">
        <f t="shared" ca="1" si="646"/>
        <v>-</v>
      </c>
      <c r="DR334" s="27" t="str">
        <f t="shared" ca="1" si="646"/>
        <v>-</v>
      </c>
      <c r="DS334" s="27" t="str">
        <f t="shared" ca="1" si="661"/>
        <v>-</v>
      </c>
      <c r="DT334" s="27" t="str">
        <f t="shared" ca="1" si="661"/>
        <v>-</v>
      </c>
      <c r="DU334" s="27" t="str">
        <f t="shared" ca="1" si="661"/>
        <v>-</v>
      </c>
      <c r="DV334" s="27" t="b">
        <f t="shared" ca="1" si="661"/>
        <v>1</v>
      </c>
      <c r="DW334" s="27" t="str">
        <f t="shared" ca="1" si="692"/>
        <v>-</v>
      </c>
      <c r="DX334" s="27">
        <f t="shared" ca="1" si="693"/>
        <v>0</v>
      </c>
      <c r="DY334" s="27" t="str">
        <f t="shared" ca="1" si="693"/>
        <v>-</v>
      </c>
      <c r="DZ334" s="27" t="str">
        <f t="shared" ca="1" si="693"/>
        <v>-</v>
      </c>
      <c r="EA334" s="27">
        <f t="shared" ca="1" si="693"/>
        <v>500</v>
      </c>
      <c r="EB334" s="27">
        <f t="shared" ca="1" si="663"/>
        <v>500</v>
      </c>
      <c r="EC334" s="27">
        <f t="shared" ca="1" si="648"/>
        <v>1</v>
      </c>
      <c r="ED334" s="27">
        <f t="shared" ca="1" si="688"/>
        <v>0</v>
      </c>
      <c r="EE334" s="27">
        <f t="shared" ca="1" si="648"/>
        <v>1</v>
      </c>
      <c r="EF334" s="27">
        <f t="shared" ca="1" si="650"/>
        <v>1</v>
      </c>
      <c r="EG334" s="27">
        <f t="shared" ca="1" si="689"/>
        <v>0</v>
      </c>
      <c r="EH334" s="27" t="str">
        <f t="shared" ca="1" si="665"/>
        <v>-</v>
      </c>
      <c r="EI334" s="27" t="str">
        <f t="shared" ca="1" si="665"/>
        <v>-</v>
      </c>
      <c r="EJ334" s="27" t="str">
        <f t="shared" ca="1" si="665"/>
        <v>-</v>
      </c>
      <c r="EK334" s="27" t="str">
        <f t="shared" ca="1" si="651"/>
        <v>-</v>
      </c>
      <c r="EL334" s="27">
        <f t="shared" ca="1" si="651"/>
        <v>1</v>
      </c>
      <c r="EM334" s="27">
        <f t="shared" ca="1" si="690"/>
        <v>1</v>
      </c>
      <c r="EN334" s="27">
        <f t="shared" ca="1" si="690"/>
        <v>1</v>
      </c>
      <c r="EO334" s="27">
        <f t="shared" ca="1" si="652"/>
        <v>0</v>
      </c>
      <c r="EP334" s="27" t="str">
        <f t="shared" ca="1" si="691"/>
        <v>-</v>
      </c>
      <c r="EQ334" s="27" t="str">
        <f t="shared" ca="1" si="691"/>
        <v>-</v>
      </c>
      <c r="ER334" s="27">
        <f t="shared" ca="1" si="691"/>
        <v>0</v>
      </c>
      <c r="ES334" s="27">
        <f t="shared" ca="1" si="691"/>
        <v>0</v>
      </c>
      <c r="ET334" s="34">
        <v>0</v>
      </c>
    </row>
    <row r="335" spans="1:150" outlineLevel="3">
      <c r="A335" s="31">
        <f t="shared" si="627"/>
        <v>330</v>
      </c>
      <c r="B335" s="37">
        <f t="shared" ca="1" si="655"/>
        <v>86</v>
      </c>
      <c r="C335">
        <f t="shared" ca="1" si="656"/>
        <v>5</v>
      </c>
      <c r="D335" t="b">
        <f t="shared" ca="1" si="682"/>
        <v>0</v>
      </c>
      <c r="E335" t="b">
        <f t="shared" ca="1" si="682"/>
        <v>0</v>
      </c>
      <c r="F335" t="b">
        <f t="shared" ca="1" si="682"/>
        <v>0</v>
      </c>
      <c r="H335" s="47" t="str">
        <f ca="1">TEXT(LEFT(H334,2)+1,"00")&amp;MID(H334,3,FIND(" ",H334,4)-2)&amp;d.RegionName&amp;IF($CA335&lt;3,"M-M","Mat")&amp;IF($CF335=TRUE,"&amp;BBT","")&amp;IF($DX335&lt;&gt;0,"-mate EL","")&amp;IF($DM335," Aut","")&amp;IF($DN335," Win","")&amp;IF($DO335," Spr","")&amp;" Scan "&amp;$DP335&amp;" (F"&amp;3+IFERROR(1*$AP335,0)&amp;3+IFERROR(1*$AS335,0)&amp;"N"&amp;$AX335&amp;$AY335&amp;")"</f>
        <v>20 Std CWM M-M&amp;BBT Spr Scan 3 (F33N14)</v>
      </c>
      <c r="I335" s="13" t="str">
        <f ca="1">IF(MATCH(H335,H$5:H335,0)=(COUNTA(H$5:H335)),"-","Dup")</f>
        <v>-</v>
      </c>
      <c r="J335" s="27" t="str">
        <f t="shared" ca="1" si="629"/>
        <v>-</v>
      </c>
      <c r="K335" s="27" t="str">
        <f t="shared" ca="1" si="629"/>
        <v>-</v>
      </c>
      <c r="L335" s="50" t="str">
        <f t="shared" ca="1" si="657"/>
        <v>-</v>
      </c>
      <c r="M335" s="50" t="str">
        <f t="shared" ca="1" si="657"/>
        <v>-</v>
      </c>
      <c r="N335" s="50" t="str">
        <f t="shared" ca="1" si="657"/>
        <v>-</v>
      </c>
      <c r="O335" s="50" t="str">
        <f t="shared" ca="1" si="657"/>
        <v>-</v>
      </c>
      <c r="P335" s="50" t="str">
        <f t="shared" ca="1" si="657"/>
        <v>-</v>
      </c>
      <c r="Q335" s="50">
        <f t="shared" ca="1" si="672"/>
        <v>1</v>
      </c>
      <c r="R335" s="50">
        <f t="shared" ca="1" si="672"/>
        <v>1</v>
      </c>
      <c r="S335" s="27" t="str">
        <f t="shared" ca="1" si="683"/>
        <v>-</v>
      </c>
      <c r="T335" s="27" t="str">
        <f t="shared" ca="1" si="683"/>
        <v>-</v>
      </c>
      <c r="U335" s="27" t="str">
        <f t="shared" ca="1" si="677"/>
        <v>-</v>
      </c>
      <c r="V335" s="27">
        <f t="shared" ca="1" si="677"/>
        <v>1</v>
      </c>
      <c r="W335" s="27">
        <f t="shared" ca="1" si="677"/>
        <v>1</v>
      </c>
      <c r="X335" s="27" t="str">
        <f t="shared" ca="1" si="677"/>
        <v>-</v>
      </c>
      <c r="Y335" s="27" t="str">
        <f t="shared" ca="1" si="677"/>
        <v>-</v>
      </c>
      <c r="Z335" s="27" t="str">
        <f t="shared" ca="1" si="677"/>
        <v>-</v>
      </c>
      <c r="AA335" s="27" t="str">
        <f t="shared" ca="1" si="677"/>
        <v>-</v>
      </c>
      <c r="AB335" s="27" t="str">
        <f t="shared" ca="1" si="677"/>
        <v>-</v>
      </c>
      <c r="AC335" s="27">
        <f t="shared" ca="1" si="677"/>
        <v>1</v>
      </c>
      <c r="AD335" s="27" t="str">
        <f t="shared" ca="1" si="677"/>
        <v>-</v>
      </c>
      <c r="AE335" s="27" t="str">
        <f t="shared" ca="1" si="677"/>
        <v>-</v>
      </c>
      <c r="AF335" s="27" t="str">
        <f t="shared" ca="1" si="677"/>
        <v>-</v>
      </c>
      <c r="AG335" s="27" t="str">
        <f t="shared" ca="1" si="677"/>
        <v>-</v>
      </c>
      <c r="AH335" s="27" t="str">
        <f t="shared" ca="1" si="677"/>
        <v>-</v>
      </c>
      <c r="AI335" s="27" t="str">
        <f t="shared" ca="1" si="677"/>
        <v>-</v>
      </c>
      <c r="AJ335" s="27" t="str">
        <f t="shared" ca="1" si="678"/>
        <v>-</v>
      </c>
      <c r="AK335" s="27" t="str">
        <f t="shared" ca="1" si="678"/>
        <v>-</v>
      </c>
      <c r="AL335" s="27" t="str">
        <f t="shared" ca="1" si="678"/>
        <v>-</v>
      </c>
      <c r="AM335" s="27" t="str">
        <f t="shared" ca="1" si="678"/>
        <v>-</v>
      </c>
      <c r="AN335" s="27" t="str">
        <f t="shared" ca="1" si="678"/>
        <v>-</v>
      </c>
      <c r="AO335" s="27" t="str">
        <f t="shared" ca="1" si="678"/>
        <v>-</v>
      </c>
      <c r="AP335" s="27" t="str">
        <f t="shared" ca="1" si="678"/>
        <v>-</v>
      </c>
      <c r="AQ335" s="27" t="str">
        <f t="shared" ca="1" si="678"/>
        <v>-</v>
      </c>
      <c r="AR335" s="27" t="str">
        <f t="shared" ca="1" si="678"/>
        <v>-</v>
      </c>
      <c r="AS335" s="27" t="str">
        <f t="shared" ca="1" si="678"/>
        <v>-</v>
      </c>
      <c r="AT335" s="27" t="str">
        <f t="shared" ca="1" si="658"/>
        <v>-</v>
      </c>
      <c r="AU335" s="27" t="str">
        <f t="shared" ca="1" si="658"/>
        <v>-</v>
      </c>
      <c r="AV335" s="27" t="str">
        <f t="shared" ca="1" si="658"/>
        <v>-</v>
      </c>
      <c r="AW335" s="27" t="str">
        <f t="shared" ca="1" si="658"/>
        <v>-</v>
      </c>
      <c r="AX335" s="50">
        <f t="shared" ca="1" si="673"/>
        <v>1</v>
      </c>
      <c r="AY335" s="50">
        <f t="shared" ca="1" si="673"/>
        <v>4</v>
      </c>
      <c r="AZ335" s="50">
        <f t="shared" ca="1" si="673"/>
        <v>0</v>
      </c>
      <c r="BA335" s="50" t="str">
        <f t="shared" ca="1" si="673"/>
        <v>-</v>
      </c>
      <c r="BB335" s="50" t="str">
        <f t="shared" ca="1" si="673"/>
        <v>-</v>
      </c>
      <c r="BC335" s="50" t="str">
        <f t="shared" ca="1" si="673"/>
        <v>-</v>
      </c>
      <c r="BD335" s="50" t="str">
        <f t="shared" ca="1" si="673"/>
        <v>-</v>
      </c>
      <c r="BE335" s="50" t="str">
        <f t="shared" ca="1" si="673"/>
        <v>-</v>
      </c>
      <c r="BF335" s="50" t="str">
        <f t="shared" ca="1" si="673"/>
        <v>-</v>
      </c>
      <c r="BG335" s="50" t="str">
        <f t="shared" ca="1" si="673"/>
        <v>-</v>
      </c>
      <c r="BH335" s="27">
        <f t="shared" ca="1" si="684"/>
        <v>0.3</v>
      </c>
      <c r="BI335" s="27">
        <f t="shared" ca="1" si="684"/>
        <v>0.7</v>
      </c>
      <c r="BJ335" s="27">
        <f t="shared" ca="1" si="684"/>
        <v>-0.2</v>
      </c>
      <c r="BK335" s="27">
        <f t="shared" ca="1" si="684"/>
        <v>1.4</v>
      </c>
      <c r="BL335" s="27" t="str">
        <f t="shared" ca="1" si="679"/>
        <v>-</v>
      </c>
      <c r="BM335" s="27" t="str">
        <f t="shared" ca="1" si="679"/>
        <v>-</v>
      </c>
      <c r="BN335" s="27">
        <f t="shared" ref="BN335:BS354" ca="1" si="696">OFFSET(BN$5,$B335,0)</f>
        <v>0</v>
      </c>
      <c r="BO335" s="27">
        <f t="shared" ca="1" si="696"/>
        <v>0</v>
      </c>
      <c r="BP335" s="27">
        <f t="shared" ca="1" si="696"/>
        <v>0</v>
      </c>
      <c r="BQ335" s="27">
        <f t="shared" ca="1" si="696"/>
        <v>0</v>
      </c>
      <c r="BR335" s="27" t="str">
        <f t="shared" ca="1" si="696"/>
        <v>-</v>
      </c>
      <c r="BS335" s="27" t="str">
        <f t="shared" ca="1" si="696"/>
        <v>-</v>
      </c>
      <c r="BT335" s="27" t="str">
        <f t="shared" ca="1" si="675"/>
        <v>-</v>
      </c>
      <c r="BU335" s="27" t="str">
        <f t="shared" ca="1" si="680"/>
        <v>-</v>
      </c>
      <c r="BV335" s="27" t="str">
        <f t="shared" ca="1" si="680"/>
        <v>-</v>
      </c>
      <c r="BW335" s="27" t="str">
        <f t="shared" ca="1" si="680"/>
        <v>-</v>
      </c>
      <c r="BX335" s="27" t="str">
        <f t="shared" ca="1" si="680"/>
        <v>-</v>
      </c>
      <c r="BY335" s="27" t="str">
        <f t="shared" ca="1" si="680"/>
        <v>-</v>
      </c>
      <c r="BZ335" s="27" t="str">
        <f t="shared" ca="1" si="680"/>
        <v>-</v>
      </c>
      <c r="CA335" s="27">
        <f t="shared" ca="1" si="694"/>
        <v>2</v>
      </c>
      <c r="CB335" s="27" t="str">
        <f t="shared" ca="1" si="694"/>
        <v>-</v>
      </c>
      <c r="CC335" s="27" t="str">
        <f t="shared" ca="1" si="694"/>
        <v>-</v>
      </c>
      <c r="CD335" s="27" t="str">
        <f t="shared" ca="1" si="694"/>
        <v>-</v>
      </c>
      <c r="CE335" s="27" t="str">
        <f t="shared" ca="1" si="694"/>
        <v>-</v>
      </c>
      <c r="CF335" s="27" t="b">
        <f t="shared" ca="1" si="694"/>
        <v>1</v>
      </c>
      <c r="CG335" s="27" t="str">
        <f t="shared" ca="1" si="694"/>
        <v>-</v>
      </c>
      <c r="CH335" s="27">
        <f t="shared" ca="1" si="694"/>
        <v>0</v>
      </c>
      <c r="CI335" s="27" t="str">
        <f t="shared" ca="1" si="694"/>
        <v>-</v>
      </c>
      <c r="CJ335" s="27">
        <f t="shared" ca="1" si="694"/>
        <v>1</v>
      </c>
      <c r="CK335" s="27">
        <f t="shared" ca="1" si="694"/>
        <v>0</v>
      </c>
      <c r="CL335" s="27">
        <f t="shared" ca="1" si="694"/>
        <v>1</v>
      </c>
      <c r="CM335" s="27">
        <f t="shared" ca="1" si="694"/>
        <v>1</v>
      </c>
      <c r="CN335" s="27">
        <f t="shared" ref="CN335:CV339" ca="1" si="697">OFFSET(CN$5,$B335,0)</f>
        <v>1</v>
      </c>
      <c r="CO335" s="27">
        <f t="shared" ca="1" si="697"/>
        <v>0</v>
      </c>
      <c r="CP335" s="27">
        <f t="shared" ca="1" si="697"/>
        <v>0</v>
      </c>
      <c r="CQ335" s="27">
        <f t="shared" ca="1" si="697"/>
        <v>0</v>
      </c>
      <c r="CR335" s="27">
        <f t="shared" ca="1" si="697"/>
        <v>-0.04</v>
      </c>
      <c r="CS335" s="27">
        <f t="shared" ca="1" si="697"/>
        <v>0.96</v>
      </c>
      <c r="CT335" s="27">
        <f t="shared" ca="1" si="697"/>
        <v>1.8</v>
      </c>
      <c r="CU335" s="27">
        <f t="shared" ca="1" si="697"/>
        <v>0.64</v>
      </c>
      <c r="CV335" s="27">
        <f t="shared" ca="1" si="697"/>
        <v>0.21</v>
      </c>
      <c r="CW335" s="27">
        <f t="shared" ca="1" si="695"/>
        <v>0.19</v>
      </c>
      <c r="CX335" s="27">
        <f t="shared" ca="1" si="695"/>
        <v>0</v>
      </c>
      <c r="CY335" s="27">
        <f t="shared" ca="1" si="695"/>
        <v>1</v>
      </c>
      <c r="CZ335" s="27">
        <f t="shared" ca="1" si="695"/>
        <v>0</v>
      </c>
      <c r="DA335" s="27">
        <f t="shared" ca="1" si="685"/>
        <v>0</v>
      </c>
      <c r="DB335" s="27">
        <f t="shared" ca="1" si="695"/>
        <v>0</v>
      </c>
      <c r="DC335" s="27">
        <f t="shared" ref="DC335:DD349" ca="1" si="698">OFFSET(DC$5,$B335,0)</f>
        <v>0</v>
      </c>
      <c r="DD335" s="27">
        <f t="shared" ca="1" si="698"/>
        <v>0</v>
      </c>
      <c r="DE335" s="27">
        <f t="shared" ca="1" si="686"/>
        <v>0</v>
      </c>
      <c r="DF335" s="27">
        <f t="shared" ca="1" si="686"/>
        <v>0</v>
      </c>
      <c r="DG335" s="27" t="str">
        <f t="shared" ca="1" si="669"/>
        <v>-</v>
      </c>
      <c r="DH335" s="27" t="str">
        <f t="shared" ca="1" si="669"/>
        <v>-</v>
      </c>
      <c r="DI335" s="27" t="str">
        <f t="shared" ca="1" si="669"/>
        <v>-</v>
      </c>
      <c r="DJ335" s="27" t="str">
        <f t="shared" ca="1" si="669"/>
        <v>-</v>
      </c>
      <c r="DK335" s="27" t="str">
        <f t="shared" ca="1" si="669"/>
        <v>-</v>
      </c>
      <c r="DL335" s="27" t="str">
        <f t="shared" ca="1" si="669"/>
        <v>-</v>
      </c>
      <c r="DM335" s="27" t="b">
        <f t="shared" ca="1" si="669"/>
        <v>0</v>
      </c>
      <c r="DN335" s="27" t="b">
        <f t="shared" ca="1" si="669"/>
        <v>0</v>
      </c>
      <c r="DO335" s="27" t="b">
        <f t="shared" ca="1" si="669"/>
        <v>1</v>
      </c>
      <c r="DP335" s="27">
        <f t="shared" ca="1" si="669"/>
        <v>3</v>
      </c>
      <c r="DQ335" s="27" t="str">
        <f t="shared" ca="1" si="646"/>
        <v>-</v>
      </c>
      <c r="DR335" s="27" t="str">
        <f t="shared" ca="1" si="646"/>
        <v>-</v>
      </c>
      <c r="DS335" s="27" t="str">
        <f t="shared" ca="1" si="661"/>
        <v>-</v>
      </c>
      <c r="DT335" s="27" t="str">
        <f t="shared" ca="1" si="661"/>
        <v>-</v>
      </c>
      <c r="DU335" s="27" t="str">
        <f t="shared" ca="1" si="661"/>
        <v>-</v>
      </c>
      <c r="DV335" s="27" t="b">
        <f t="shared" ca="1" si="661"/>
        <v>1</v>
      </c>
      <c r="DW335" s="27" t="str">
        <f t="shared" ca="1" si="692"/>
        <v>-</v>
      </c>
      <c r="DX335" s="27">
        <f t="shared" ca="1" si="693"/>
        <v>0</v>
      </c>
      <c r="DY335" s="27" t="str">
        <f t="shared" ca="1" si="693"/>
        <v>-</v>
      </c>
      <c r="DZ335" s="27" t="str">
        <f t="shared" ca="1" si="693"/>
        <v>-</v>
      </c>
      <c r="EA335" s="27">
        <f t="shared" ca="1" si="693"/>
        <v>500</v>
      </c>
      <c r="EB335" s="27">
        <f t="shared" ca="1" si="663"/>
        <v>500</v>
      </c>
      <c r="EC335" s="27">
        <f t="shared" ca="1" si="648"/>
        <v>1</v>
      </c>
      <c r="ED335" s="27">
        <f t="shared" ca="1" si="688"/>
        <v>0</v>
      </c>
      <c r="EE335" s="27">
        <f t="shared" ca="1" si="648"/>
        <v>1</v>
      </c>
      <c r="EF335" s="27">
        <f t="shared" ca="1" si="650"/>
        <v>1</v>
      </c>
      <c r="EG335" s="27">
        <f t="shared" ca="1" si="689"/>
        <v>0</v>
      </c>
      <c r="EH335" s="27" t="str">
        <f t="shared" ca="1" si="665"/>
        <v>-</v>
      </c>
      <c r="EI335" s="27" t="str">
        <f t="shared" ca="1" si="665"/>
        <v>-</v>
      </c>
      <c r="EJ335" s="27" t="str">
        <f t="shared" ca="1" si="665"/>
        <v>-</v>
      </c>
      <c r="EK335" s="27" t="str">
        <f t="shared" ca="1" si="651"/>
        <v>-</v>
      </c>
      <c r="EL335" s="27">
        <f t="shared" ca="1" si="651"/>
        <v>1</v>
      </c>
      <c r="EM335" s="27">
        <f t="shared" ca="1" si="690"/>
        <v>1</v>
      </c>
      <c r="EN335" s="27">
        <f t="shared" ca="1" si="690"/>
        <v>1</v>
      </c>
      <c r="EO335" s="27">
        <f t="shared" ca="1" si="652"/>
        <v>0</v>
      </c>
      <c r="EP335" s="27" t="str">
        <f t="shared" ca="1" si="691"/>
        <v>-</v>
      </c>
      <c r="EQ335" s="27" t="str">
        <f t="shared" ca="1" si="691"/>
        <v>-</v>
      </c>
      <c r="ER335" s="27">
        <f t="shared" ca="1" si="691"/>
        <v>0</v>
      </c>
      <c r="ES335" s="27">
        <f t="shared" ca="1" si="691"/>
        <v>0</v>
      </c>
      <c r="ET335" s="34">
        <v>0</v>
      </c>
    </row>
    <row r="336" spans="1:150" outlineLevel="3">
      <c r="A336" s="31">
        <f t="shared" si="627"/>
        <v>331</v>
      </c>
      <c r="B336" s="37">
        <f t="shared" ca="1" si="655"/>
        <v>87</v>
      </c>
      <c r="C336">
        <f t="shared" ca="1" si="656"/>
        <v>5</v>
      </c>
      <c r="D336" t="b">
        <f t="shared" ca="1" si="682"/>
        <v>1</v>
      </c>
      <c r="E336" t="b">
        <f t="shared" ca="1" si="682"/>
        <v>0</v>
      </c>
      <c r="F336" t="b">
        <f t="shared" ca="1" si="682"/>
        <v>1</v>
      </c>
      <c r="H336" s="47" t="str">
        <f ca="1">TEXT(LEFT(H335,2)+1,"00")&amp;MID(H335,3,FIND(" ",H335,4)-2)&amp;d.RegionName&amp;IF($CA336&lt;3,"M-M","Mat")&amp;IF($CF336=TRUE,"&amp;BBT","")&amp;IF($DX336&lt;&gt;0,"-mate EL","")&amp;IF($DM336," Aut","")&amp;IF($DN336," Win","")&amp;IF($DO336," Spr","")&amp;" Scan "&amp;$DP336&amp;" (F"&amp;3+IFERROR(1*$AP336,0)&amp;3+IFERROR(1*$AS336,0)&amp;"N"&amp;$AX336&amp;$AY336&amp;")"</f>
        <v>21 Std CWM M-M&amp;BBT Spr Scan 2 (F33N14)</v>
      </c>
      <c r="I336" s="13" t="str">
        <f ca="1">IF(MATCH(H336,H$5:H336,0)=(COUNTA(H$5:H336)),"-","Dup")</f>
        <v>-</v>
      </c>
      <c r="J336" s="27" t="str">
        <f t="shared" ca="1" si="629"/>
        <v>-</v>
      </c>
      <c r="K336" s="27" t="str">
        <f t="shared" ca="1" si="629"/>
        <v>-</v>
      </c>
      <c r="L336" s="50" t="str">
        <f t="shared" ca="1" si="657"/>
        <v>-</v>
      </c>
      <c r="M336" s="50" t="str">
        <f t="shared" ca="1" si="657"/>
        <v>-</v>
      </c>
      <c r="N336" s="50" t="str">
        <f t="shared" ca="1" si="657"/>
        <v>-</v>
      </c>
      <c r="O336" s="50" t="str">
        <f t="shared" ca="1" si="657"/>
        <v>-</v>
      </c>
      <c r="P336" s="50" t="str">
        <f t="shared" ca="1" si="657"/>
        <v>-</v>
      </c>
      <c r="Q336" s="50">
        <f t="shared" ca="1" si="672"/>
        <v>1</v>
      </c>
      <c r="R336" s="50">
        <f t="shared" ca="1" si="672"/>
        <v>1</v>
      </c>
      <c r="S336" s="27" t="str">
        <f t="shared" ca="1" si="683"/>
        <v>-</v>
      </c>
      <c r="T336" s="27" t="str">
        <f t="shared" ca="1" si="683"/>
        <v>-</v>
      </c>
      <c r="U336" s="27" t="str">
        <f t="shared" ca="1" si="677"/>
        <v>-</v>
      </c>
      <c r="V336" s="27">
        <f t="shared" ca="1" si="677"/>
        <v>1</v>
      </c>
      <c r="W336" s="27">
        <f t="shared" ca="1" si="677"/>
        <v>1</v>
      </c>
      <c r="X336" s="27" t="str">
        <f t="shared" ca="1" si="677"/>
        <v>-</v>
      </c>
      <c r="Y336" s="27" t="str">
        <f t="shared" ca="1" si="677"/>
        <v>-</v>
      </c>
      <c r="Z336" s="27" t="str">
        <f t="shared" ca="1" si="677"/>
        <v>-</v>
      </c>
      <c r="AA336" s="27" t="str">
        <f t="shared" ca="1" si="677"/>
        <v>-</v>
      </c>
      <c r="AB336" s="27" t="str">
        <f t="shared" ca="1" si="677"/>
        <v>-</v>
      </c>
      <c r="AC336" s="27">
        <f t="shared" ca="1" si="677"/>
        <v>1</v>
      </c>
      <c r="AD336" s="27" t="str">
        <f t="shared" ca="1" si="677"/>
        <v>-</v>
      </c>
      <c r="AE336" s="27" t="str">
        <f t="shared" ca="1" si="677"/>
        <v>-</v>
      </c>
      <c r="AF336" s="27" t="str">
        <f t="shared" ca="1" si="677"/>
        <v>-</v>
      </c>
      <c r="AG336" s="27" t="str">
        <f t="shared" ca="1" si="677"/>
        <v>-</v>
      </c>
      <c r="AH336" s="27" t="str">
        <f t="shared" ca="1" si="677"/>
        <v>-</v>
      </c>
      <c r="AI336" s="27" t="str">
        <f t="shared" ca="1" si="677"/>
        <v>-</v>
      </c>
      <c r="AJ336" s="27" t="str">
        <f t="shared" ca="1" si="678"/>
        <v>-</v>
      </c>
      <c r="AK336" s="27" t="str">
        <f t="shared" ca="1" si="678"/>
        <v>-</v>
      </c>
      <c r="AL336" s="27" t="str">
        <f t="shared" ca="1" si="678"/>
        <v>-</v>
      </c>
      <c r="AM336" s="27" t="str">
        <f t="shared" ca="1" si="678"/>
        <v>-</v>
      </c>
      <c r="AN336" s="27" t="str">
        <f t="shared" ca="1" si="678"/>
        <v>-</v>
      </c>
      <c r="AO336" s="27" t="str">
        <f t="shared" ca="1" si="678"/>
        <v>-</v>
      </c>
      <c r="AP336" s="27" t="str">
        <f t="shared" ca="1" si="678"/>
        <v>-</v>
      </c>
      <c r="AQ336" s="27" t="str">
        <f t="shared" ca="1" si="678"/>
        <v>-</v>
      </c>
      <c r="AR336" s="27" t="str">
        <f t="shared" ca="1" si="678"/>
        <v>-</v>
      </c>
      <c r="AS336" s="27" t="str">
        <f t="shared" ca="1" si="678"/>
        <v>-</v>
      </c>
      <c r="AT336" s="27" t="str">
        <f t="shared" ca="1" si="658"/>
        <v>-</v>
      </c>
      <c r="AU336" s="27" t="str">
        <f t="shared" ca="1" si="658"/>
        <v>-</v>
      </c>
      <c r="AV336" s="27" t="str">
        <f t="shared" ca="1" si="658"/>
        <v>-</v>
      </c>
      <c r="AW336" s="27" t="str">
        <f t="shared" ca="1" si="658"/>
        <v>-</v>
      </c>
      <c r="AX336" s="50">
        <f t="shared" ref="AX336:BG345" ca="1" si="699">OFFSET(AX336,-1,0)</f>
        <v>1</v>
      </c>
      <c r="AY336" s="50">
        <f t="shared" ca="1" si="699"/>
        <v>4</v>
      </c>
      <c r="AZ336" s="50">
        <f t="shared" ca="1" si="699"/>
        <v>0</v>
      </c>
      <c r="BA336" s="50" t="str">
        <f t="shared" ca="1" si="699"/>
        <v>-</v>
      </c>
      <c r="BB336" s="50" t="str">
        <f t="shared" ca="1" si="699"/>
        <v>-</v>
      </c>
      <c r="BC336" s="50" t="str">
        <f t="shared" ca="1" si="699"/>
        <v>-</v>
      </c>
      <c r="BD336" s="50" t="str">
        <f t="shared" ca="1" si="699"/>
        <v>-</v>
      </c>
      <c r="BE336" s="50" t="str">
        <f t="shared" ca="1" si="699"/>
        <v>-</v>
      </c>
      <c r="BF336" s="50" t="str">
        <f t="shared" ca="1" si="699"/>
        <v>-</v>
      </c>
      <c r="BG336" s="50" t="str">
        <f t="shared" ca="1" si="699"/>
        <v>-</v>
      </c>
      <c r="BH336" s="27">
        <f t="shared" ca="1" si="684"/>
        <v>0.3</v>
      </c>
      <c r="BI336" s="27">
        <f t="shared" ca="1" si="684"/>
        <v>0.7</v>
      </c>
      <c r="BJ336" s="27">
        <f t="shared" ca="1" si="684"/>
        <v>-0.2</v>
      </c>
      <c r="BK336" s="27">
        <f t="shared" ca="1" si="684"/>
        <v>1.4</v>
      </c>
      <c r="BL336" s="27" t="str">
        <f t="shared" ca="1" si="679"/>
        <v>-</v>
      </c>
      <c r="BM336" s="27" t="str">
        <f t="shared" ca="1" si="679"/>
        <v>-</v>
      </c>
      <c r="BN336" s="27">
        <f t="shared" ca="1" si="696"/>
        <v>0</v>
      </c>
      <c r="BO336" s="27">
        <f t="shared" ca="1" si="696"/>
        <v>0</v>
      </c>
      <c r="BP336" s="27">
        <f t="shared" ca="1" si="696"/>
        <v>0</v>
      </c>
      <c r="BQ336" s="27">
        <f t="shared" ca="1" si="696"/>
        <v>0</v>
      </c>
      <c r="BR336" s="27" t="str">
        <f t="shared" ca="1" si="696"/>
        <v>-</v>
      </c>
      <c r="BS336" s="27" t="str">
        <f t="shared" ca="1" si="696"/>
        <v>-</v>
      </c>
      <c r="BT336" s="27" t="str">
        <f t="shared" ca="1" si="675"/>
        <v>-</v>
      </c>
      <c r="BU336" s="27" t="str">
        <f t="shared" ca="1" si="680"/>
        <v>-</v>
      </c>
      <c r="BV336" s="27" t="str">
        <f t="shared" ca="1" si="680"/>
        <v>-</v>
      </c>
      <c r="BW336" s="27" t="str">
        <f t="shared" ca="1" si="680"/>
        <v>-</v>
      </c>
      <c r="BX336" s="27" t="str">
        <f t="shared" ca="1" si="680"/>
        <v>-</v>
      </c>
      <c r="BY336" s="27" t="str">
        <f t="shared" ca="1" si="680"/>
        <v>-</v>
      </c>
      <c r="BZ336" s="27" t="str">
        <f t="shared" ca="1" si="680"/>
        <v>-</v>
      </c>
      <c r="CA336" s="27">
        <f t="shared" ca="1" si="694"/>
        <v>2</v>
      </c>
      <c r="CB336" s="27" t="str">
        <f t="shared" ca="1" si="694"/>
        <v>-</v>
      </c>
      <c r="CC336" s="27" t="str">
        <f t="shared" ca="1" si="694"/>
        <v>-</v>
      </c>
      <c r="CD336" s="27" t="str">
        <f t="shared" ca="1" si="694"/>
        <v>-</v>
      </c>
      <c r="CE336" s="27" t="str">
        <f t="shared" ca="1" si="694"/>
        <v>-</v>
      </c>
      <c r="CF336" s="27" t="b">
        <f t="shared" ca="1" si="694"/>
        <v>1</v>
      </c>
      <c r="CG336" s="27" t="str">
        <f t="shared" ca="1" si="694"/>
        <v>-</v>
      </c>
      <c r="CH336" s="27">
        <f t="shared" ca="1" si="694"/>
        <v>0</v>
      </c>
      <c r="CI336" s="27" t="str">
        <f t="shared" ca="1" si="694"/>
        <v>-</v>
      </c>
      <c r="CJ336" s="27">
        <f t="shared" ca="1" si="694"/>
        <v>1</v>
      </c>
      <c r="CK336" s="27">
        <f t="shared" ca="1" si="694"/>
        <v>0</v>
      </c>
      <c r="CL336" s="27">
        <f t="shared" ca="1" si="694"/>
        <v>1</v>
      </c>
      <c r="CM336" s="27">
        <f t="shared" ca="1" si="694"/>
        <v>1</v>
      </c>
      <c r="CN336" s="27">
        <f t="shared" ca="1" si="697"/>
        <v>1</v>
      </c>
      <c r="CO336" s="27">
        <f t="shared" ca="1" si="697"/>
        <v>0</v>
      </c>
      <c r="CP336" s="27">
        <f t="shared" ca="1" si="697"/>
        <v>0</v>
      </c>
      <c r="CQ336" s="27">
        <f t="shared" ca="1" si="697"/>
        <v>0</v>
      </c>
      <c r="CR336" s="27">
        <f t="shared" ca="1" si="697"/>
        <v>-0.04</v>
      </c>
      <c r="CS336" s="27">
        <f t="shared" ca="1" si="697"/>
        <v>0.96</v>
      </c>
      <c r="CT336" s="27">
        <f t="shared" ca="1" si="697"/>
        <v>1.8</v>
      </c>
      <c r="CU336" s="27">
        <f t="shared" ca="1" si="697"/>
        <v>0.64</v>
      </c>
      <c r="CV336" s="27">
        <f t="shared" ca="1" si="697"/>
        <v>0.21</v>
      </c>
      <c r="CW336" s="27">
        <f t="shared" ca="1" si="695"/>
        <v>0.19</v>
      </c>
      <c r="CX336" s="27">
        <f t="shared" ca="1" si="695"/>
        <v>0</v>
      </c>
      <c r="CY336" s="27">
        <f t="shared" ca="1" si="695"/>
        <v>1</v>
      </c>
      <c r="CZ336" s="27">
        <f t="shared" ca="1" si="695"/>
        <v>0</v>
      </c>
      <c r="DA336" s="27">
        <f t="shared" ca="1" si="685"/>
        <v>0</v>
      </c>
      <c r="DB336" s="27">
        <f t="shared" ca="1" si="695"/>
        <v>0</v>
      </c>
      <c r="DC336" s="27">
        <f t="shared" ca="1" si="698"/>
        <v>0</v>
      </c>
      <c r="DD336" s="27">
        <f t="shared" ca="1" si="698"/>
        <v>0</v>
      </c>
      <c r="DE336" s="27">
        <f t="shared" ca="1" si="686"/>
        <v>0</v>
      </c>
      <c r="DF336" s="27">
        <f t="shared" ca="1" si="686"/>
        <v>0</v>
      </c>
      <c r="DG336" s="27" t="str">
        <f t="shared" ca="1" si="669"/>
        <v>-</v>
      </c>
      <c r="DH336" s="27" t="str">
        <f t="shared" ca="1" si="669"/>
        <v>-</v>
      </c>
      <c r="DI336" s="27" t="str">
        <f t="shared" ca="1" si="669"/>
        <v>-</v>
      </c>
      <c r="DJ336" s="27" t="str">
        <f t="shared" ca="1" si="669"/>
        <v>-</v>
      </c>
      <c r="DK336" s="27" t="str">
        <f t="shared" ca="1" si="669"/>
        <v>-</v>
      </c>
      <c r="DL336" s="27" t="str">
        <f t="shared" ca="1" si="669"/>
        <v>-</v>
      </c>
      <c r="DM336" s="27" t="b">
        <f t="shared" ca="1" si="669"/>
        <v>0</v>
      </c>
      <c r="DN336" s="27" t="b">
        <f t="shared" ca="1" si="669"/>
        <v>0</v>
      </c>
      <c r="DO336" s="27" t="b">
        <f t="shared" ca="1" si="669"/>
        <v>1</v>
      </c>
      <c r="DP336" s="27">
        <f t="shared" ca="1" si="669"/>
        <v>2</v>
      </c>
      <c r="DQ336" s="27" t="str">
        <f t="shared" ca="1" si="646"/>
        <v>-</v>
      </c>
      <c r="DR336" s="27" t="str">
        <f t="shared" ca="1" si="646"/>
        <v>-</v>
      </c>
      <c r="DS336" s="27" t="str">
        <f t="shared" ref="DS336:DV358" ca="1" si="700">OFFSET(DS$5,$B336,0)</f>
        <v>-</v>
      </c>
      <c r="DT336" s="27" t="str">
        <f t="shared" ca="1" si="700"/>
        <v>-</v>
      </c>
      <c r="DU336" s="27" t="str">
        <f t="shared" ca="1" si="700"/>
        <v>-</v>
      </c>
      <c r="DV336" s="27" t="b">
        <f t="shared" ca="1" si="700"/>
        <v>1</v>
      </c>
      <c r="DW336" s="27" t="str">
        <f t="shared" ca="1" si="692"/>
        <v>-</v>
      </c>
      <c r="DX336" s="27">
        <f t="shared" ca="1" si="693"/>
        <v>0</v>
      </c>
      <c r="DY336" s="27" t="str">
        <f t="shared" ca="1" si="693"/>
        <v>-</v>
      </c>
      <c r="DZ336" s="27" t="str">
        <f t="shared" ca="1" si="693"/>
        <v>-</v>
      </c>
      <c r="EA336" s="27">
        <f t="shared" ca="1" si="693"/>
        <v>500</v>
      </c>
      <c r="EB336" s="27">
        <f t="shared" ca="1" si="663"/>
        <v>500</v>
      </c>
      <c r="EC336" s="27">
        <f t="shared" ca="1" si="648"/>
        <v>1</v>
      </c>
      <c r="ED336" s="27">
        <f t="shared" ca="1" si="688"/>
        <v>0</v>
      </c>
      <c r="EE336" s="27">
        <f t="shared" ca="1" si="648"/>
        <v>1</v>
      </c>
      <c r="EF336" s="27">
        <f t="shared" ca="1" si="650"/>
        <v>1</v>
      </c>
      <c r="EG336" s="27">
        <f t="shared" ca="1" si="689"/>
        <v>0</v>
      </c>
      <c r="EH336" s="27" t="str">
        <f t="shared" ref="EH336:EJ355" ca="1" si="701">OFFSET(EH$5,$B336,0)</f>
        <v>-</v>
      </c>
      <c r="EI336" s="27" t="str">
        <f t="shared" ca="1" si="701"/>
        <v>-</v>
      </c>
      <c r="EJ336" s="27" t="str">
        <f t="shared" ca="1" si="701"/>
        <v>-</v>
      </c>
      <c r="EK336" s="27" t="str">
        <f t="shared" ca="1" si="651"/>
        <v>-</v>
      </c>
      <c r="EL336" s="27">
        <f t="shared" ca="1" si="651"/>
        <v>1</v>
      </c>
      <c r="EM336" s="27">
        <f t="shared" ca="1" si="690"/>
        <v>1</v>
      </c>
      <c r="EN336" s="27">
        <f t="shared" ca="1" si="690"/>
        <v>1</v>
      </c>
      <c r="EO336" s="27">
        <f t="shared" ca="1" si="652"/>
        <v>0</v>
      </c>
      <c r="EP336" s="27" t="str">
        <f t="shared" ca="1" si="691"/>
        <v>-</v>
      </c>
      <c r="EQ336" s="27" t="str">
        <f t="shared" ca="1" si="691"/>
        <v>-</v>
      </c>
      <c r="ER336" s="27">
        <f t="shared" ca="1" si="691"/>
        <v>0</v>
      </c>
      <c r="ES336" s="27">
        <f t="shared" ca="1" si="691"/>
        <v>0</v>
      </c>
      <c r="ET336" s="34">
        <v>0</v>
      </c>
    </row>
    <row r="337" spans="1:150" outlineLevel="3">
      <c r="A337" s="31">
        <f t="shared" si="627"/>
        <v>332</v>
      </c>
      <c r="B337" s="37">
        <f t="shared" ca="1" si="655"/>
        <v>88</v>
      </c>
      <c r="C337">
        <f t="shared" ca="1" si="656"/>
        <v>5</v>
      </c>
      <c r="D337" t="b">
        <f t="shared" ca="1" si="682"/>
        <v>1</v>
      </c>
      <c r="E337" t="b">
        <f t="shared" ca="1" si="682"/>
        <v>0</v>
      </c>
      <c r="F337" t="b">
        <f t="shared" ca="1" si="682"/>
        <v>1</v>
      </c>
      <c r="H337" s="47" t="str">
        <f ca="1">TEXT(LEFT(H336,2)+1,"00")&amp;MID(H336,3,FIND(" ",H336,4)-2)&amp;d.RegionName&amp;IF($CA337&lt;3,"M-M","Mat")&amp;IF($CF337=TRUE,"&amp;BBT","")&amp;IF($DX337&lt;&gt;0,"-mate EL","")&amp;IF($DM337," Aut","")&amp;IF($DN337," Win","")&amp;IF($DO337," Spr","")&amp;" Scan "&amp;$DP337&amp;" (F"&amp;3+IFERROR(1*$AP337,0)&amp;3+IFERROR(1*$AS337,0)&amp;"N"&amp;$AX337&amp;$AY337&amp;")"</f>
        <v>22 Std CWM M-M&amp;BBT Spr Scan 1 (F33N14)</v>
      </c>
      <c r="I337" s="13" t="str">
        <f ca="1">IF(MATCH(H337,H$5:H337,0)=(COUNTA(H$5:H337)),"-","Dup")</f>
        <v>-</v>
      </c>
      <c r="J337" s="27" t="str">
        <f t="shared" ca="1" si="629"/>
        <v>-</v>
      </c>
      <c r="K337" s="27" t="str">
        <f t="shared" ca="1" si="629"/>
        <v>-</v>
      </c>
      <c r="L337" s="50" t="str">
        <f t="shared" ca="1" si="657"/>
        <v>-</v>
      </c>
      <c r="M337" s="50" t="str">
        <f t="shared" ca="1" si="657"/>
        <v>-</v>
      </c>
      <c r="N337" s="50" t="str">
        <f t="shared" ca="1" si="657"/>
        <v>-</v>
      </c>
      <c r="O337" s="50" t="str">
        <f t="shared" ca="1" si="657"/>
        <v>-</v>
      </c>
      <c r="P337" s="50" t="str">
        <f t="shared" ca="1" si="657"/>
        <v>-</v>
      </c>
      <c r="Q337" s="50">
        <f t="shared" ca="1" si="672"/>
        <v>1</v>
      </c>
      <c r="R337" s="50">
        <f t="shared" ca="1" si="672"/>
        <v>1</v>
      </c>
      <c r="S337" s="27" t="str">
        <f t="shared" ca="1" si="683"/>
        <v>-</v>
      </c>
      <c r="T337" s="27" t="str">
        <f t="shared" ca="1" si="683"/>
        <v>-</v>
      </c>
      <c r="U337" s="27" t="str">
        <f t="shared" ca="1" si="677"/>
        <v>-</v>
      </c>
      <c r="V337" s="27">
        <f t="shared" ca="1" si="677"/>
        <v>1</v>
      </c>
      <c r="W337" s="27">
        <f t="shared" ca="1" si="677"/>
        <v>1</v>
      </c>
      <c r="X337" s="27" t="str">
        <f t="shared" ca="1" si="677"/>
        <v>-</v>
      </c>
      <c r="Y337" s="27" t="str">
        <f t="shared" ca="1" si="677"/>
        <v>-</v>
      </c>
      <c r="Z337" s="27" t="str">
        <f t="shared" ca="1" si="677"/>
        <v>-</v>
      </c>
      <c r="AA337" s="27" t="str">
        <f t="shared" ref="Y337:AA349" ca="1" si="702">OFFSET(AA$5,$B337,0)</f>
        <v>-</v>
      </c>
      <c r="AB337" s="27" t="str">
        <f t="shared" ca="1" si="677"/>
        <v>-</v>
      </c>
      <c r="AC337" s="27">
        <f t="shared" ca="1" si="677"/>
        <v>1</v>
      </c>
      <c r="AD337" s="27" t="str">
        <f t="shared" ca="1" si="677"/>
        <v>-</v>
      </c>
      <c r="AE337" s="27" t="str">
        <f t="shared" ca="1" si="677"/>
        <v>-</v>
      </c>
      <c r="AF337" s="27" t="str">
        <f t="shared" ca="1" si="677"/>
        <v>-</v>
      </c>
      <c r="AG337" s="27" t="str">
        <f t="shared" ca="1" si="677"/>
        <v>-</v>
      </c>
      <c r="AH337" s="27" t="str">
        <f t="shared" ca="1" si="677"/>
        <v>-</v>
      </c>
      <c r="AI337" s="27" t="str">
        <f t="shared" ca="1" si="677"/>
        <v>-</v>
      </c>
      <c r="AJ337" s="27" t="str">
        <f t="shared" ca="1" si="678"/>
        <v>-</v>
      </c>
      <c r="AK337" s="27" t="str">
        <f t="shared" ca="1" si="678"/>
        <v>-</v>
      </c>
      <c r="AL337" s="27" t="str">
        <f t="shared" ca="1" si="678"/>
        <v>-</v>
      </c>
      <c r="AM337" s="27" t="str">
        <f t="shared" ca="1" si="678"/>
        <v>-</v>
      </c>
      <c r="AN337" s="27" t="str">
        <f t="shared" ca="1" si="678"/>
        <v>-</v>
      </c>
      <c r="AO337" s="27" t="str">
        <f t="shared" ca="1" si="678"/>
        <v>-</v>
      </c>
      <c r="AP337" s="27" t="str">
        <f t="shared" ca="1" si="678"/>
        <v>-</v>
      </c>
      <c r="AQ337" s="27" t="str">
        <f t="shared" ca="1" si="678"/>
        <v>-</v>
      </c>
      <c r="AR337" s="27" t="str">
        <f t="shared" ca="1" si="678"/>
        <v>-</v>
      </c>
      <c r="AS337" s="27" t="str">
        <f t="shared" ca="1" si="678"/>
        <v>-</v>
      </c>
      <c r="AT337" s="27" t="str">
        <f t="shared" ca="1" si="678"/>
        <v>-</v>
      </c>
      <c r="AU337" s="27" t="str">
        <f t="shared" ca="1" si="678"/>
        <v>-</v>
      </c>
      <c r="AV337" s="27" t="str">
        <f t="shared" ca="1" si="678"/>
        <v>-</v>
      </c>
      <c r="AW337" s="27" t="str">
        <f t="shared" ca="1" si="678"/>
        <v>-</v>
      </c>
      <c r="AX337" s="50">
        <f t="shared" ca="1" si="699"/>
        <v>1</v>
      </c>
      <c r="AY337" s="50">
        <f t="shared" ca="1" si="699"/>
        <v>4</v>
      </c>
      <c r="AZ337" s="50">
        <f t="shared" ca="1" si="699"/>
        <v>0</v>
      </c>
      <c r="BA337" s="50" t="str">
        <f t="shared" ca="1" si="699"/>
        <v>-</v>
      </c>
      <c r="BB337" s="50" t="str">
        <f t="shared" ca="1" si="699"/>
        <v>-</v>
      </c>
      <c r="BC337" s="50" t="str">
        <f t="shared" ca="1" si="699"/>
        <v>-</v>
      </c>
      <c r="BD337" s="50" t="str">
        <f t="shared" ca="1" si="699"/>
        <v>-</v>
      </c>
      <c r="BE337" s="50" t="str">
        <f t="shared" ca="1" si="699"/>
        <v>-</v>
      </c>
      <c r="BF337" s="50" t="str">
        <f t="shared" ca="1" si="699"/>
        <v>-</v>
      </c>
      <c r="BG337" s="50" t="str">
        <f t="shared" ca="1" si="699"/>
        <v>-</v>
      </c>
      <c r="BH337" s="27">
        <f t="shared" ca="1" si="684"/>
        <v>0.3</v>
      </c>
      <c r="BI337" s="27">
        <f t="shared" ca="1" si="684"/>
        <v>0.7</v>
      </c>
      <c r="BJ337" s="27">
        <f t="shared" ca="1" si="684"/>
        <v>-0.2</v>
      </c>
      <c r="BK337" s="27">
        <f t="shared" ca="1" si="684"/>
        <v>1.4</v>
      </c>
      <c r="BL337" s="27" t="str">
        <f t="shared" ca="1" si="679"/>
        <v>-</v>
      </c>
      <c r="BM337" s="27" t="str">
        <f t="shared" ca="1" si="679"/>
        <v>-</v>
      </c>
      <c r="BN337" s="27">
        <f t="shared" ca="1" si="696"/>
        <v>0</v>
      </c>
      <c r="BO337" s="27">
        <f t="shared" ca="1" si="696"/>
        <v>0</v>
      </c>
      <c r="BP337" s="27">
        <f t="shared" ca="1" si="696"/>
        <v>0</v>
      </c>
      <c r="BQ337" s="27">
        <f t="shared" ca="1" si="696"/>
        <v>0</v>
      </c>
      <c r="BR337" s="27" t="str">
        <f t="shared" ca="1" si="696"/>
        <v>-</v>
      </c>
      <c r="BS337" s="27" t="str">
        <f t="shared" ca="1" si="696"/>
        <v>-</v>
      </c>
      <c r="BT337" s="27" t="str">
        <f t="shared" ca="1" si="675"/>
        <v>-</v>
      </c>
      <c r="BU337" s="27" t="str">
        <f t="shared" ca="1" si="680"/>
        <v>-</v>
      </c>
      <c r="BV337" s="27" t="str">
        <f t="shared" ca="1" si="680"/>
        <v>-</v>
      </c>
      <c r="BW337" s="27" t="str">
        <f t="shared" ca="1" si="680"/>
        <v>-</v>
      </c>
      <c r="BX337" s="27" t="str">
        <f t="shared" ca="1" si="680"/>
        <v>-</v>
      </c>
      <c r="BY337" s="27" t="str">
        <f t="shared" ca="1" si="680"/>
        <v>-</v>
      </c>
      <c r="BZ337" s="27" t="str">
        <f t="shared" ca="1" si="680"/>
        <v>-</v>
      </c>
      <c r="CA337" s="27">
        <f t="shared" ca="1" si="694"/>
        <v>2</v>
      </c>
      <c r="CB337" s="27" t="str">
        <f t="shared" ca="1" si="694"/>
        <v>-</v>
      </c>
      <c r="CC337" s="27" t="str">
        <f t="shared" ca="1" si="694"/>
        <v>-</v>
      </c>
      <c r="CD337" s="27" t="str">
        <f t="shared" ca="1" si="694"/>
        <v>-</v>
      </c>
      <c r="CE337" s="27" t="str">
        <f t="shared" ca="1" si="694"/>
        <v>-</v>
      </c>
      <c r="CF337" s="27" t="b">
        <f t="shared" ca="1" si="694"/>
        <v>1</v>
      </c>
      <c r="CG337" s="27" t="str">
        <f t="shared" ca="1" si="694"/>
        <v>-</v>
      </c>
      <c r="CH337" s="27">
        <f t="shared" ca="1" si="694"/>
        <v>0</v>
      </c>
      <c r="CI337" s="27" t="str">
        <f t="shared" ca="1" si="694"/>
        <v>-</v>
      </c>
      <c r="CJ337" s="27">
        <f t="shared" ca="1" si="694"/>
        <v>1</v>
      </c>
      <c r="CK337" s="27">
        <f t="shared" ca="1" si="694"/>
        <v>0</v>
      </c>
      <c r="CL337" s="27">
        <f t="shared" ca="1" si="694"/>
        <v>1</v>
      </c>
      <c r="CM337" s="27">
        <f t="shared" ca="1" si="694"/>
        <v>1</v>
      </c>
      <c r="CN337" s="27">
        <f t="shared" ca="1" si="697"/>
        <v>1</v>
      </c>
      <c r="CO337" s="27">
        <f t="shared" ca="1" si="697"/>
        <v>0</v>
      </c>
      <c r="CP337" s="27">
        <f t="shared" ca="1" si="697"/>
        <v>0</v>
      </c>
      <c r="CQ337" s="27">
        <f t="shared" ca="1" si="697"/>
        <v>0</v>
      </c>
      <c r="CR337" s="27">
        <f t="shared" ca="1" si="697"/>
        <v>-0.04</v>
      </c>
      <c r="CS337" s="27">
        <f t="shared" ca="1" si="697"/>
        <v>0.96</v>
      </c>
      <c r="CT337" s="27">
        <f t="shared" ca="1" si="697"/>
        <v>1.8</v>
      </c>
      <c r="CU337" s="27">
        <f t="shared" ca="1" si="697"/>
        <v>0.64</v>
      </c>
      <c r="CV337" s="27">
        <f t="shared" ca="1" si="697"/>
        <v>0.21</v>
      </c>
      <c r="CW337" s="27">
        <f t="shared" ca="1" si="695"/>
        <v>0.19</v>
      </c>
      <c r="CX337" s="27">
        <f t="shared" ca="1" si="695"/>
        <v>0</v>
      </c>
      <c r="CY337" s="27">
        <f t="shared" ca="1" si="695"/>
        <v>1</v>
      </c>
      <c r="CZ337" s="27">
        <f t="shared" ca="1" si="695"/>
        <v>0</v>
      </c>
      <c r="DA337" s="27">
        <f t="shared" ca="1" si="685"/>
        <v>0</v>
      </c>
      <c r="DB337" s="27">
        <f t="shared" ca="1" si="695"/>
        <v>0</v>
      </c>
      <c r="DC337" s="27">
        <f t="shared" ca="1" si="698"/>
        <v>0</v>
      </c>
      <c r="DD337" s="27">
        <f t="shared" ca="1" si="698"/>
        <v>0</v>
      </c>
      <c r="DE337" s="27">
        <f t="shared" ca="1" si="686"/>
        <v>0</v>
      </c>
      <c r="DF337" s="27">
        <f t="shared" ca="1" si="686"/>
        <v>0</v>
      </c>
      <c r="DG337" s="27" t="str">
        <f t="shared" ca="1" si="669"/>
        <v>-</v>
      </c>
      <c r="DH337" s="27" t="str">
        <f t="shared" ca="1" si="669"/>
        <v>-</v>
      </c>
      <c r="DI337" s="27" t="str">
        <f t="shared" ca="1" si="669"/>
        <v>-</v>
      </c>
      <c r="DJ337" s="27" t="str">
        <f t="shared" ca="1" si="669"/>
        <v>-</v>
      </c>
      <c r="DK337" s="27" t="str">
        <f t="shared" ca="1" si="669"/>
        <v>-</v>
      </c>
      <c r="DL337" s="27" t="str">
        <f t="shared" ca="1" si="669"/>
        <v>-</v>
      </c>
      <c r="DM337" s="27" t="b">
        <f t="shared" ca="1" si="669"/>
        <v>0</v>
      </c>
      <c r="DN337" s="27" t="b">
        <f t="shared" ca="1" si="669"/>
        <v>0</v>
      </c>
      <c r="DO337" s="27" t="b">
        <f t="shared" ca="1" si="669"/>
        <v>1</v>
      </c>
      <c r="DP337" s="27">
        <f t="shared" ca="1" si="669"/>
        <v>1</v>
      </c>
      <c r="DQ337" s="27" t="str">
        <f t="shared" ca="1" si="646"/>
        <v>-</v>
      </c>
      <c r="DR337" s="27" t="str">
        <f t="shared" ca="1" si="646"/>
        <v>-</v>
      </c>
      <c r="DS337" s="27" t="str">
        <f t="shared" ca="1" si="700"/>
        <v>-</v>
      </c>
      <c r="DT337" s="27" t="str">
        <f t="shared" ca="1" si="700"/>
        <v>-</v>
      </c>
      <c r="DU337" s="27" t="str">
        <f t="shared" ca="1" si="700"/>
        <v>-</v>
      </c>
      <c r="DV337" s="27" t="b">
        <f t="shared" ca="1" si="700"/>
        <v>1</v>
      </c>
      <c r="DW337" s="27" t="str">
        <f t="shared" ca="1" si="692"/>
        <v>-</v>
      </c>
      <c r="DX337" s="27">
        <f t="shared" ca="1" si="693"/>
        <v>0</v>
      </c>
      <c r="DY337" s="27" t="str">
        <f t="shared" ca="1" si="693"/>
        <v>-</v>
      </c>
      <c r="DZ337" s="27" t="str">
        <f t="shared" ca="1" si="693"/>
        <v>-</v>
      </c>
      <c r="EA337" s="27">
        <f t="shared" ca="1" si="693"/>
        <v>500</v>
      </c>
      <c r="EB337" s="27">
        <f t="shared" ca="1" si="663"/>
        <v>500</v>
      </c>
      <c r="EC337" s="27">
        <f t="shared" ca="1" si="648"/>
        <v>1</v>
      </c>
      <c r="ED337" s="27">
        <f t="shared" ca="1" si="688"/>
        <v>0</v>
      </c>
      <c r="EE337" s="27">
        <f t="shared" ca="1" si="648"/>
        <v>1</v>
      </c>
      <c r="EF337" s="27">
        <f t="shared" ca="1" si="650"/>
        <v>1</v>
      </c>
      <c r="EG337" s="27">
        <f t="shared" ca="1" si="689"/>
        <v>0</v>
      </c>
      <c r="EH337" s="27" t="str">
        <f t="shared" ca="1" si="701"/>
        <v>-</v>
      </c>
      <c r="EI337" s="27" t="str">
        <f t="shared" ca="1" si="701"/>
        <v>-</v>
      </c>
      <c r="EJ337" s="27" t="str">
        <f t="shared" ca="1" si="701"/>
        <v>-</v>
      </c>
      <c r="EK337" s="27" t="str">
        <f t="shared" ca="1" si="651"/>
        <v>-</v>
      </c>
      <c r="EL337" s="27">
        <f t="shared" ca="1" si="651"/>
        <v>1</v>
      </c>
      <c r="EM337" s="27">
        <f t="shared" ca="1" si="690"/>
        <v>1</v>
      </c>
      <c r="EN337" s="27">
        <f t="shared" ca="1" si="690"/>
        <v>1</v>
      </c>
      <c r="EO337" s="27">
        <f t="shared" ca="1" si="652"/>
        <v>0</v>
      </c>
      <c r="EP337" s="27" t="str">
        <f t="shared" ca="1" si="691"/>
        <v>-</v>
      </c>
      <c r="EQ337" s="27" t="str">
        <f t="shared" ca="1" si="691"/>
        <v>-</v>
      </c>
      <c r="ER337" s="27">
        <f t="shared" ca="1" si="691"/>
        <v>0</v>
      </c>
      <c r="ES337" s="27">
        <f t="shared" ca="1" si="691"/>
        <v>0</v>
      </c>
      <c r="ET337" s="34">
        <v>0</v>
      </c>
    </row>
    <row r="338" spans="1:150" outlineLevel="3">
      <c r="A338" s="31">
        <f t="shared" si="627"/>
        <v>333</v>
      </c>
      <c r="B338" s="37">
        <f t="shared" ca="1" si="655"/>
        <v>89</v>
      </c>
      <c r="C338">
        <f t="shared" ca="1" si="656"/>
        <v>5</v>
      </c>
      <c r="D338" t="b">
        <f t="shared" ca="1" si="682"/>
        <v>1</v>
      </c>
      <c r="E338" t="b">
        <f t="shared" ca="1" si="682"/>
        <v>0</v>
      </c>
      <c r="F338" t="b">
        <f t="shared" ca="1" si="682"/>
        <v>1</v>
      </c>
      <c r="H338" s="47" t="str">
        <f ca="1">TEXT(LEFT(H337,2)+1,"00")&amp;MID(H337,3,FIND(" ",H337,4)-2)&amp;d.RegionName&amp;IF($CA338&lt;3,"M-M","Mat")&amp;IF($CF338=TRUE,"&amp;BBT","")&amp;IF($DX338&lt;&gt;0,"-mate EL","")&amp;IF($DM338," Aut","")&amp;IF($DN338," Win","")&amp;IF($DO338," Spr","")&amp;" Scan "&amp;$DP338&amp;" (F"&amp;3+IFERROR(1*$AP338,0)&amp;3+IFERROR(1*$AS338,0)&amp;"N"&amp;$AX338&amp;$AY338&amp;")"</f>
        <v>23 Std CWM M-M&amp;BBT Spr Scan 0 (F33N14)</v>
      </c>
      <c r="I338" s="13" t="str">
        <f ca="1">IF(MATCH(H338,H$5:H338,0)=(COUNTA(H$5:H338)),"-","Dup")</f>
        <v>-</v>
      </c>
      <c r="J338" s="27" t="str">
        <f t="shared" ca="1" si="629"/>
        <v>-</v>
      </c>
      <c r="K338" s="27" t="str">
        <f t="shared" ca="1" si="629"/>
        <v>-</v>
      </c>
      <c r="L338" s="50" t="str">
        <f t="shared" ca="1" si="657"/>
        <v>-</v>
      </c>
      <c r="M338" s="50" t="str">
        <f t="shared" ca="1" si="657"/>
        <v>-</v>
      </c>
      <c r="N338" s="50" t="str">
        <f t="shared" ca="1" si="657"/>
        <v>-</v>
      </c>
      <c r="O338" s="50" t="str">
        <f t="shared" ca="1" si="657"/>
        <v>-</v>
      </c>
      <c r="P338" s="50" t="str">
        <f t="shared" ca="1" si="657"/>
        <v>-</v>
      </c>
      <c r="Q338" s="50">
        <f t="shared" ca="1" si="672"/>
        <v>1</v>
      </c>
      <c r="R338" s="50">
        <f t="shared" ca="1" si="672"/>
        <v>1</v>
      </c>
      <c r="S338" s="27" t="str">
        <f t="shared" ca="1" si="683"/>
        <v>-</v>
      </c>
      <c r="T338" s="27" t="str">
        <f t="shared" ca="1" si="683"/>
        <v>-</v>
      </c>
      <c r="U338" s="27" t="str">
        <f t="shared" ca="1" si="677"/>
        <v>-</v>
      </c>
      <c r="V338" s="27">
        <f t="shared" ca="1" si="677"/>
        <v>1</v>
      </c>
      <c r="W338" s="27">
        <f t="shared" ca="1" si="677"/>
        <v>1</v>
      </c>
      <c r="X338" s="27" t="str">
        <f t="shared" ca="1" si="677"/>
        <v>-</v>
      </c>
      <c r="Y338" s="27" t="str">
        <f t="shared" ca="1" si="702"/>
        <v>-</v>
      </c>
      <c r="Z338" s="27" t="str">
        <f t="shared" ca="1" si="677"/>
        <v>-</v>
      </c>
      <c r="AA338" s="27" t="str">
        <f t="shared" ca="1" si="702"/>
        <v>-</v>
      </c>
      <c r="AB338" s="27" t="str">
        <f t="shared" ca="1" si="677"/>
        <v>-</v>
      </c>
      <c r="AC338" s="27">
        <f t="shared" ca="1" si="677"/>
        <v>1</v>
      </c>
      <c r="AD338" s="27" t="str">
        <f t="shared" ca="1" si="677"/>
        <v>-</v>
      </c>
      <c r="AE338" s="27" t="str">
        <f t="shared" ca="1" si="677"/>
        <v>-</v>
      </c>
      <c r="AF338" s="27" t="str">
        <f t="shared" ca="1" si="677"/>
        <v>-</v>
      </c>
      <c r="AG338" s="27" t="str">
        <f t="shared" ca="1" si="677"/>
        <v>-</v>
      </c>
      <c r="AH338" s="27" t="str">
        <f t="shared" ca="1" si="677"/>
        <v>-</v>
      </c>
      <c r="AI338" s="27" t="str">
        <f t="shared" ca="1" si="677"/>
        <v>-</v>
      </c>
      <c r="AJ338" s="27" t="str">
        <f t="shared" ca="1" si="678"/>
        <v>-</v>
      </c>
      <c r="AK338" s="27" t="str">
        <f t="shared" ca="1" si="678"/>
        <v>-</v>
      </c>
      <c r="AL338" s="27" t="str">
        <f t="shared" ca="1" si="678"/>
        <v>-</v>
      </c>
      <c r="AM338" s="27" t="str">
        <f t="shared" ca="1" si="678"/>
        <v>-</v>
      </c>
      <c r="AN338" s="27" t="str">
        <f t="shared" ca="1" si="678"/>
        <v>-</v>
      </c>
      <c r="AO338" s="27" t="str">
        <f t="shared" ca="1" si="678"/>
        <v>-</v>
      </c>
      <c r="AP338" s="27" t="str">
        <f t="shared" ca="1" si="678"/>
        <v>-</v>
      </c>
      <c r="AQ338" s="27" t="str">
        <f t="shared" ca="1" si="678"/>
        <v>-</v>
      </c>
      <c r="AR338" s="27" t="str">
        <f t="shared" ca="1" si="678"/>
        <v>-</v>
      </c>
      <c r="AS338" s="27" t="str">
        <f t="shared" ca="1" si="678"/>
        <v>-</v>
      </c>
      <c r="AT338" s="27" t="str">
        <f t="shared" ca="1" si="678"/>
        <v>-</v>
      </c>
      <c r="AU338" s="27" t="str">
        <f t="shared" ca="1" si="678"/>
        <v>-</v>
      </c>
      <c r="AV338" s="27" t="str">
        <f t="shared" ca="1" si="678"/>
        <v>-</v>
      </c>
      <c r="AW338" s="27" t="str">
        <f t="shared" ca="1" si="678"/>
        <v>-</v>
      </c>
      <c r="AX338" s="50">
        <f t="shared" ca="1" si="699"/>
        <v>1</v>
      </c>
      <c r="AY338" s="50">
        <f t="shared" ca="1" si="699"/>
        <v>4</v>
      </c>
      <c r="AZ338" s="50">
        <f t="shared" ca="1" si="699"/>
        <v>0</v>
      </c>
      <c r="BA338" s="50" t="str">
        <f t="shared" ca="1" si="699"/>
        <v>-</v>
      </c>
      <c r="BB338" s="50" t="str">
        <f t="shared" ca="1" si="699"/>
        <v>-</v>
      </c>
      <c r="BC338" s="50" t="str">
        <f t="shared" ca="1" si="699"/>
        <v>-</v>
      </c>
      <c r="BD338" s="50" t="str">
        <f t="shared" ca="1" si="699"/>
        <v>-</v>
      </c>
      <c r="BE338" s="50" t="str">
        <f t="shared" ca="1" si="699"/>
        <v>-</v>
      </c>
      <c r="BF338" s="50" t="str">
        <f t="shared" ca="1" si="699"/>
        <v>-</v>
      </c>
      <c r="BG338" s="50" t="str">
        <f t="shared" ca="1" si="699"/>
        <v>-</v>
      </c>
      <c r="BH338" s="27">
        <f t="shared" ca="1" si="684"/>
        <v>0.3</v>
      </c>
      <c r="BI338" s="27">
        <f t="shared" ca="1" si="684"/>
        <v>0.7</v>
      </c>
      <c r="BJ338" s="27">
        <f t="shared" ca="1" si="684"/>
        <v>-0.2</v>
      </c>
      <c r="BK338" s="27">
        <f t="shared" ca="1" si="684"/>
        <v>1.4</v>
      </c>
      <c r="BL338" s="27" t="str">
        <f t="shared" ca="1" si="679"/>
        <v>-</v>
      </c>
      <c r="BM338" s="27" t="str">
        <f t="shared" ca="1" si="679"/>
        <v>-</v>
      </c>
      <c r="BN338" s="27">
        <f t="shared" ca="1" si="696"/>
        <v>0</v>
      </c>
      <c r="BO338" s="27">
        <f t="shared" ca="1" si="696"/>
        <v>0</v>
      </c>
      <c r="BP338" s="27">
        <f t="shared" ca="1" si="696"/>
        <v>0</v>
      </c>
      <c r="BQ338" s="27">
        <f t="shared" ca="1" si="696"/>
        <v>0</v>
      </c>
      <c r="BR338" s="27" t="str">
        <f t="shared" ca="1" si="696"/>
        <v>-</v>
      </c>
      <c r="BS338" s="27" t="str">
        <f t="shared" ca="1" si="696"/>
        <v>-</v>
      </c>
      <c r="BT338" s="27" t="str">
        <f t="shared" ca="1" si="675"/>
        <v>-</v>
      </c>
      <c r="BU338" s="27" t="str">
        <f t="shared" ca="1" si="680"/>
        <v>-</v>
      </c>
      <c r="BV338" s="27" t="str">
        <f t="shared" ca="1" si="680"/>
        <v>-</v>
      </c>
      <c r="BW338" s="27" t="str">
        <f t="shared" ca="1" si="680"/>
        <v>-</v>
      </c>
      <c r="BX338" s="27" t="str">
        <f t="shared" ca="1" si="680"/>
        <v>-</v>
      </c>
      <c r="BY338" s="27" t="str">
        <f t="shared" ca="1" si="680"/>
        <v>-</v>
      </c>
      <c r="BZ338" s="27" t="str">
        <f t="shared" ca="1" si="680"/>
        <v>-</v>
      </c>
      <c r="CA338" s="27">
        <f t="shared" ca="1" si="694"/>
        <v>2</v>
      </c>
      <c r="CB338" s="27" t="str">
        <f t="shared" ca="1" si="694"/>
        <v>-</v>
      </c>
      <c r="CC338" s="27" t="str">
        <f t="shared" ca="1" si="694"/>
        <v>-</v>
      </c>
      <c r="CD338" s="27" t="str">
        <f t="shared" ca="1" si="694"/>
        <v>-</v>
      </c>
      <c r="CE338" s="27" t="str">
        <f t="shared" ca="1" si="694"/>
        <v>-</v>
      </c>
      <c r="CF338" s="27" t="b">
        <f t="shared" ca="1" si="694"/>
        <v>1</v>
      </c>
      <c r="CG338" s="27" t="str">
        <f t="shared" ca="1" si="694"/>
        <v>-</v>
      </c>
      <c r="CH338" s="27">
        <f t="shared" ca="1" si="694"/>
        <v>0</v>
      </c>
      <c r="CI338" s="27" t="str">
        <f t="shared" ca="1" si="694"/>
        <v>-</v>
      </c>
      <c r="CJ338" s="27">
        <f t="shared" ca="1" si="694"/>
        <v>1</v>
      </c>
      <c r="CK338" s="27">
        <f t="shared" ca="1" si="694"/>
        <v>0</v>
      </c>
      <c r="CL338" s="27">
        <f t="shared" ca="1" si="694"/>
        <v>1</v>
      </c>
      <c r="CM338" s="27">
        <f t="shared" ca="1" si="694"/>
        <v>1</v>
      </c>
      <c r="CN338" s="27">
        <f t="shared" ca="1" si="697"/>
        <v>1</v>
      </c>
      <c r="CO338" s="27">
        <f t="shared" ca="1" si="697"/>
        <v>0</v>
      </c>
      <c r="CP338" s="27">
        <f t="shared" ca="1" si="697"/>
        <v>0</v>
      </c>
      <c r="CQ338" s="27">
        <f t="shared" ca="1" si="697"/>
        <v>0</v>
      </c>
      <c r="CR338" s="27">
        <f t="shared" ca="1" si="697"/>
        <v>-0.04</v>
      </c>
      <c r="CS338" s="27">
        <f t="shared" ca="1" si="697"/>
        <v>0.96</v>
      </c>
      <c r="CT338" s="27">
        <f t="shared" ca="1" si="697"/>
        <v>1.8</v>
      </c>
      <c r="CU338" s="27">
        <f t="shared" ca="1" si="697"/>
        <v>0.64</v>
      </c>
      <c r="CV338" s="27">
        <f t="shared" ca="1" si="697"/>
        <v>0.21</v>
      </c>
      <c r="CW338" s="27">
        <f t="shared" ca="1" si="695"/>
        <v>0.19</v>
      </c>
      <c r="CX338" s="27">
        <f t="shared" ca="1" si="695"/>
        <v>0</v>
      </c>
      <c r="CY338" s="27">
        <f t="shared" ca="1" si="695"/>
        <v>1</v>
      </c>
      <c r="CZ338" s="27">
        <f t="shared" ca="1" si="695"/>
        <v>0</v>
      </c>
      <c r="DA338" s="27">
        <f t="shared" ca="1" si="685"/>
        <v>0</v>
      </c>
      <c r="DB338" s="27">
        <f t="shared" ca="1" si="695"/>
        <v>0</v>
      </c>
      <c r="DC338" s="27">
        <f t="shared" ca="1" si="698"/>
        <v>0</v>
      </c>
      <c r="DD338" s="27">
        <f t="shared" ca="1" si="698"/>
        <v>0</v>
      </c>
      <c r="DE338" s="27">
        <f t="shared" ca="1" si="686"/>
        <v>0</v>
      </c>
      <c r="DF338" s="27">
        <f t="shared" ca="1" si="686"/>
        <v>0</v>
      </c>
      <c r="DG338" s="27" t="str">
        <f t="shared" ca="1" si="695"/>
        <v>-</v>
      </c>
      <c r="DH338" s="27" t="str">
        <f t="shared" ca="1" si="695"/>
        <v>-</v>
      </c>
      <c r="DI338" s="27" t="str">
        <f t="shared" ca="1" si="695"/>
        <v>-</v>
      </c>
      <c r="DJ338" s="27" t="str">
        <f t="shared" ca="1" si="695"/>
        <v>-</v>
      </c>
      <c r="DK338" s="27" t="str">
        <f t="shared" ca="1" si="695"/>
        <v>-</v>
      </c>
      <c r="DL338" s="27" t="str">
        <f t="shared" ca="1" si="695"/>
        <v>-</v>
      </c>
      <c r="DM338" s="27" t="b">
        <f t="shared" ca="1" si="695"/>
        <v>0</v>
      </c>
      <c r="DN338" s="27" t="b">
        <f t="shared" ca="1" si="695"/>
        <v>0</v>
      </c>
      <c r="DO338" s="27" t="b">
        <f t="shared" ca="1" si="695"/>
        <v>1</v>
      </c>
      <c r="DP338" s="27">
        <f t="shared" ca="1" si="695"/>
        <v>0</v>
      </c>
      <c r="DQ338" s="27" t="str">
        <f t="shared" ca="1" si="646"/>
        <v>-</v>
      </c>
      <c r="DR338" s="27" t="str">
        <f t="shared" ca="1" si="646"/>
        <v>-</v>
      </c>
      <c r="DS338" s="27" t="str">
        <f t="shared" ca="1" si="700"/>
        <v>-</v>
      </c>
      <c r="DT338" s="27" t="str">
        <f t="shared" ca="1" si="700"/>
        <v>-</v>
      </c>
      <c r="DU338" s="27" t="str">
        <f t="shared" ca="1" si="700"/>
        <v>-</v>
      </c>
      <c r="DV338" s="27" t="b">
        <f t="shared" ca="1" si="700"/>
        <v>1</v>
      </c>
      <c r="DW338" s="27" t="str">
        <f t="shared" ca="1" si="692"/>
        <v>-</v>
      </c>
      <c r="DX338" s="27">
        <f t="shared" ca="1" si="693"/>
        <v>0</v>
      </c>
      <c r="DY338" s="27" t="str">
        <f t="shared" ca="1" si="693"/>
        <v>-</v>
      </c>
      <c r="DZ338" s="27" t="str">
        <f t="shared" ca="1" si="693"/>
        <v>-</v>
      </c>
      <c r="EA338" s="27">
        <f t="shared" ca="1" si="693"/>
        <v>500</v>
      </c>
      <c r="EB338" s="27">
        <f t="shared" ca="1" si="663"/>
        <v>500</v>
      </c>
      <c r="EC338" s="27">
        <f t="shared" ca="1" si="648"/>
        <v>1</v>
      </c>
      <c r="ED338" s="27">
        <f t="shared" ca="1" si="688"/>
        <v>0</v>
      </c>
      <c r="EE338" s="27">
        <f t="shared" ca="1" si="648"/>
        <v>1</v>
      </c>
      <c r="EF338" s="27">
        <f t="shared" ca="1" si="650"/>
        <v>1</v>
      </c>
      <c r="EG338" s="27">
        <f t="shared" ca="1" si="689"/>
        <v>0</v>
      </c>
      <c r="EH338" s="27" t="str">
        <f t="shared" ca="1" si="701"/>
        <v>-</v>
      </c>
      <c r="EI338" s="27" t="str">
        <f t="shared" ca="1" si="701"/>
        <v>-</v>
      </c>
      <c r="EJ338" s="27" t="str">
        <f t="shared" ca="1" si="701"/>
        <v>-</v>
      </c>
      <c r="EK338" s="27" t="str">
        <f t="shared" ca="1" si="651"/>
        <v>-</v>
      </c>
      <c r="EL338" s="27">
        <f t="shared" ca="1" si="651"/>
        <v>1</v>
      </c>
      <c r="EM338" s="27">
        <f t="shared" ca="1" si="690"/>
        <v>1</v>
      </c>
      <c r="EN338" s="27">
        <f t="shared" ca="1" si="690"/>
        <v>1</v>
      </c>
      <c r="EO338" s="27">
        <f t="shared" ca="1" si="652"/>
        <v>0</v>
      </c>
      <c r="EP338" s="27" t="str">
        <f t="shared" ca="1" si="691"/>
        <v>-</v>
      </c>
      <c r="EQ338" s="27" t="str">
        <f t="shared" ca="1" si="691"/>
        <v>-</v>
      </c>
      <c r="ER338" s="27">
        <f t="shared" ca="1" si="691"/>
        <v>0</v>
      </c>
      <c r="ES338" s="27">
        <f t="shared" ca="1" si="691"/>
        <v>0</v>
      </c>
      <c r="ET338" s="34">
        <v>0</v>
      </c>
    </row>
    <row r="339" spans="1:150" outlineLevel="2">
      <c r="A339" s="31">
        <f t="shared" si="627"/>
        <v>334</v>
      </c>
      <c r="B339" s="37">
        <f t="shared" ca="1" si="655"/>
        <v>90</v>
      </c>
      <c r="C339">
        <f t="shared" ca="1" si="656"/>
        <v>5</v>
      </c>
      <c r="D339" t="b">
        <f t="shared" ca="1" si="682"/>
        <v>0</v>
      </c>
      <c r="E339" t="b">
        <f t="shared" ca="1" si="682"/>
        <v>0</v>
      </c>
      <c r="F339" t="b">
        <f t="shared" ca="1" si="682"/>
        <v>0</v>
      </c>
      <c r="H339" s="47" t="str">
        <f ca="1">TEXT(LEFT(H338,2)+1,"00")&amp;MID(H338,3,FIND(" ",H338,4)-2)&amp;d.RegionName&amp;IF($CA339&lt;3,"M-M","Mat")&amp;IF($CF339=TRUE,"&amp;BBT","")&amp;IF($DX339&lt;&gt;0,"-mate EL","")&amp;IF($DM339," Aut","")&amp;IF($DN339," Win","")&amp;IF($DO339," Spr","")&amp;" Scan "&amp;$DP339&amp;" (F"&amp;3+IFERROR(1*$AP339,0)&amp;3+IFERROR(1*$AS339,0)&amp;"N"&amp;$AX339&amp;$AY339&amp;")"</f>
        <v>24 Std CWM Mat Aut Scan 3 (F33N14)</v>
      </c>
      <c r="I339" s="13" t="str">
        <f ca="1">IF(MATCH(H339,H$5:H339,0)=(COUNTA(H$5:H339)),"-","Dup")</f>
        <v>-</v>
      </c>
      <c r="J339" s="27" t="str">
        <f t="shared" ca="1" si="629"/>
        <v>-</v>
      </c>
      <c r="K339" s="27" t="str">
        <f t="shared" ca="1" si="629"/>
        <v>-</v>
      </c>
      <c r="L339" s="50" t="str">
        <f t="shared" ca="1" si="657"/>
        <v>-</v>
      </c>
      <c r="M339" s="50" t="str">
        <f t="shared" ca="1" si="657"/>
        <v>-</v>
      </c>
      <c r="N339" s="50" t="str">
        <f t="shared" ca="1" si="657"/>
        <v>-</v>
      </c>
      <c r="O339" s="50" t="str">
        <f t="shared" ca="1" si="657"/>
        <v>-</v>
      </c>
      <c r="P339" s="50" t="str">
        <f t="shared" ca="1" si="657"/>
        <v>-</v>
      </c>
      <c r="Q339" s="50">
        <f t="shared" ca="1" si="672"/>
        <v>1</v>
      </c>
      <c r="R339" s="50">
        <f t="shared" ca="1" si="672"/>
        <v>1</v>
      </c>
      <c r="S339" s="27" t="str">
        <f t="shared" ca="1" si="683"/>
        <v>-</v>
      </c>
      <c r="T339" s="27" t="str">
        <f t="shared" ca="1" si="683"/>
        <v>-</v>
      </c>
      <c r="U339" s="27">
        <f t="shared" ca="1" si="677"/>
        <v>1</v>
      </c>
      <c r="V339" s="27">
        <f t="shared" ca="1" si="677"/>
        <v>1</v>
      </c>
      <c r="W339" s="27">
        <f t="shared" ca="1" si="677"/>
        <v>1</v>
      </c>
      <c r="X339" s="27">
        <f t="shared" ca="1" si="677"/>
        <v>1</v>
      </c>
      <c r="Y339" s="27" t="str">
        <f t="shared" ca="1" si="702"/>
        <v>-</v>
      </c>
      <c r="Z339" s="27">
        <f t="shared" ca="1" si="677"/>
        <v>1</v>
      </c>
      <c r="AA339" s="27" t="str">
        <f t="shared" ca="1" si="702"/>
        <v>-</v>
      </c>
      <c r="AB339" s="27" t="str">
        <f t="shared" ca="1" si="677"/>
        <v>-</v>
      </c>
      <c r="AC339" s="27">
        <f t="shared" ca="1" si="677"/>
        <v>1</v>
      </c>
      <c r="AD339" s="27">
        <f t="shared" ca="1" si="677"/>
        <v>1</v>
      </c>
      <c r="AE339" s="27" t="str">
        <f t="shared" ca="1" si="677"/>
        <v>-</v>
      </c>
      <c r="AF339" s="27" t="str">
        <f t="shared" ca="1" si="677"/>
        <v>-</v>
      </c>
      <c r="AG339" s="27" t="str">
        <f t="shared" ca="1" si="677"/>
        <v>-</v>
      </c>
      <c r="AH339" s="27" t="str">
        <f t="shared" ca="1" si="677"/>
        <v>-</v>
      </c>
      <c r="AI339" s="27" t="str">
        <f t="shared" ca="1" si="677"/>
        <v>-</v>
      </c>
      <c r="AJ339" s="27" t="str">
        <f t="shared" ca="1" si="678"/>
        <v>-</v>
      </c>
      <c r="AK339" s="27" t="str">
        <f t="shared" ca="1" si="678"/>
        <v>-</v>
      </c>
      <c r="AL339" s="27" t="str">
        <f t="shared" ca="1" si="678"/>
        <v>-</v>
      </c>
      <c r="AM339" s="27" t="str">
        <f t="shared" ca="1" si="678"/>
        <v>-</v>
      </c>
      <c r="AN339" s="27" t="str">
        <f t="shared" ca="1" si="678"/>
        <v>-</v>
      </c>
      <c r="AO339" s="27" t="str">
        <f t="shared" ca="1" si="678"/>
        <v>-</v>
      </c>
      <c r="AP339" s="27" t="str">
        <f t="shared" ca="1" si="678"/>
        <v>-</v>
      </c>
      <c r="AQ339" s="27" t="str">
        <f t="shared" ca="1" si="678"/>
        <v>-</v>
      </c>
      <c r="AR339" s="27" t="str">
        <f t="shared" ca="1" si="678"/>
        <v>-</v>
      </c>
      <c r="AS339" s="27" t="str">
        <f t="shared" ca="1" si="678"/>
        <v>-</v>
      </c>
      <c r="AT339" s="27" t="str">
        <f ca="1">OFFSET(AT$5,$B339,0)</f>
        <v>-</v>
      </c>
      <c r="AU339" s="27" t="str">
        <f t="shared" ca="1" si="678"/>
        <v>-</v>
      </c>
      <c r="AV339" s="27" t="str">
        <f t="shared" ca="1" si="678"/>
        <v>-</v>
      </c>
      <c r="AW339" s="27" t="str">
        <f t="shared" ca="1" si="678"/>
        <v>-</v>
      </c>
      <c r="AX339" s="50">
        <f t="shared" ca="1" si="699"/>
        <v>1</v>
      </c>
      <c r="AY339" s="50">
        <f t="shared" ca="1" si="699"/>
        <v>4</v>
      </c>
      <c r="AZ339" s="50">
        <f t="shared" ca="1" si="699"/>
        <v>0</v>
      </c>
      <c r="BA339" s="50" t="str">
        <f t="shared" ca="1" si="699"/>
        <v>-</v>
      </c>
      <c r="BB339" s="50" t="str">
        <f t="shared" ca="1" si="699"/>
        <v>-</v>
      </c>
      <c r="BC339" s="50" t="str">
        <f t="shared" ca="1" si="699"/>
        <v>-</v>
      </c>
      <c r="BD339" s="50" t="str">
        <f t="shared" ca="1" si="699"/>
        <v>-</v>
      </c>
      <c r="BE339" s="50" t="str">
        <f t="shared" ca="1" si="699"/>
        <v>-</v>
      </c>
      <c r="BF339" s="50" t="str">
        <f t="shared" ca="1" si="699"/>
        <v>-</v>
      </c>
      <c r="BG339" s="50" t="str">
        <f t="shared" ca="1" si="699"/>
        <v>-</v>
      </c>
      <c r="BH339" s="27">
        <f t="shared" ca="1" si="684"/>
        <v>0.1</v>
      </c>
      <c r="BI339" s="27">
        <f t="shared" ca="1" si="684"/>
        <v>0.5</v>
      </c>
      <c r="BJ339" s="27">
        <f t="shared" ca="1" si="684"/>
        <v>-0.4</v>
      </c>
      <c r="BK339" s="27">
        <f t="shared" ca="1" si="684"/>
        <v>1</v>
      </c>
      <c r="BL339" s="27" t="str">
        <f t="shared" ca="1" si="679"/>
        <v>-</v>
      </c>
      <c r="BM339" s="27" t="str">
        <f t="shared" ca="1" si="679"/>
        <v>-</v>
      </c>
      <c r="BN339" s="27">
        <f t="shared" ca="1" si="696"/>
        <v>12</v>
      </c>
      <c r="BO339" s="27">
        <f t="shared" ca="1" si="696"/>
        <v>12</v>
      </c>
      <c r="BP339" s="27">
        <f t="shared" ca="1" si="696"/>
        <v>144</v>
      </c>
      <c r="BQ339" s="27">
        <f t="shared" ca="1" si="696"/>
        <v>144</v>
      </c>
      <c r="BR339" s="27" t="str">
        <f t="shared" ca="1" si="696"/>
        <v>-</v>
      </c>
      <c r="BS339" s="27" t="str">
        <f t="shared" ca="1" si="696"/>
        <v>-</v>
      </c>
      <c r="BT339" s="27" t="str">
        <f t="shared" ca="1" si="675"/>
        <v>-</v>
      </c>
      <c r="BU339" s="27" t="str">
        <f t="shared" ca="1" si="680"/>
        <v>-</v>
      </c>
      <c r="BV339" s="27" t="str">
        <f t="shared" ca="1" si="680"/>
        <v>-</v>
      </c>
      <c r="BW339" s="27" t="str">
        <f t="shared" ca="1" si="680"/>
        <v>-</v>
      </c>
      <c r="BX339" s="27" t="str">
        <f t="shared" ca="1" si="680"/>
        <v>-</v>
      </c>
      <c r="BY339" s="27" t="str">
        <f t="shared" ca="1" si="680"/>
        <v>-</v>
      </c>
      <c r="BZ339" s="27" t="str">
        <f t="shared" ca="1" si="680"/>
        <v>-</v>
      </c>
      <c r="CA339" s="27">
        <f t="shared" ca="1" si="694"/>
        <v>5</v>
      </c>
      <c r="CB339" s="27" t="str">
        <f t="shared" ca="1" si="694"/>
        <v>-</v>
      </c>
      <c r="CC339" s="27" t="str">
        <f t="shared" ca="1" si="694"/>
        <v>-</v>
      </c>
      <c r="CD339" s="27" t="str">
        <f t="shared" ca="1" si="694"/>
        <v>-</v>
      </c>
      <c r="CE339" s="27" t="str">
        <f t="shared" ca="1" si="694"/>
        <v>-</v>
      </c>
      <c r="CF339" s="27" t="str">
        <f t="shared" ca="1" si="694"/>
        <v>-</v>
      </c>
      <c r="CG339" s="27" t="str">
        <f t="shared" ca="1" si="694"/>
        <v>-</v>
      </c>
      <c r="CH339" s="27">
        <f t="shared" ca="1" si="694"/>
        <v>0</v>
      </c>
      <c r="CI339" s="27" t="str">
        <f t="shared" ca="1" si="694"/>
        <v>-</v>
      </c>
      <c r="CJ339" s="27">
        <f t="shared" ca="1" si="694"/>
        <v>1</v>
      </c>
      <c r="CK339" s="27">
        <f t="shared" ca="1" si="694"/>
        <v>0</v>
      </c>
      <c r="CL339" s="27">
        <f t="shared" ca="1" si="694"/>
        <v>1</v>
      </c>
      <c r="CM339" s="27">
        <f t="shared" ca="1" si="694"/>
        <v>1</v>
      </c>
      <c r="CN339" s="27">
        <f t="shared" ca="1" si="697"/>
        <v>1</v>
      </c>
      <c r="CO339" s="27">
        <f t="shared" ca="1" si="697"/>
        <v>0</v>
      </c>
      <c r="CP339" s="27">
        <f t="shared" ca="1" si="697"/>
        <v>0</v>
      </c>
      <c r="CQ339" s="27">
        <f t="shared" ca="1" si="697"/>
        <v>0</v>
      </c>
      <c r="CR339" s="27">
        <f t="shared" ca="1" si="697"/>
        <v>-1.29</v>
      </c>
      <c r="CS339" s="27">
        <f t="shared" ca="1" si="697"/>
        <v>0.95</v>
      </c>
      <c r="CT339" s="27">
        <f t="shared" ca="1" si="697"/>
        <v>-1.67</v>
      </c>
      <c r="CU339" s="27">
        <f t="shared" ca="1" si="697"/>
        <v>0.05</v>
      </c>
      <c r="CV339" s="27">
        <f t="shared" ca="1" si="697"/>
        <v>0.22</v>
      </c>
      <c r="CW339" s="27">
        <f t="shared" ca="1" si="695"/>
        <v>-0.37</v>
      </c>
      <c r="CX339" s="27">
        <f t="shared" ca="1" si="695"/>
        <v>0</v>
      </c>
      <c r="CY339" s="27">
        <f t="shared" ca="1" si="695"/>
        <v>1</v>
      </c>
      <c r="CZ339" s="27">
        <f t="shared" ca="1" si="695"/>
        <v>0</v>
      </c>
      <c r="DA339" s="27">
        <f t="shared" ca="1" si="685"/>
        <v>0</v>
      </c>
      <c r="DB339" s="27">
        <f t="shared" ca="1" si="695"/>
        <v>0</v>
      </c>
      <c r="DC339" s="27">
        <f t="shared" ca="1" si="698"/>
        <v>0</v>
      </c>
      <c r="DD339" s="27">
        <f t="shared" ca="1" si="698"/>
        <v>0</v>
      </c>
      <c r="DE339" s="27">
        <f t="shared" ca="1" si="686"/>
        <v>0</v>
      </c>
      <c r="DF339" s="27">
        <f t="shared" ca="1" si="686"/>
        <v>0</v>
      </c>
      <c r="DG339" s="27" t="str">
        <f t="shared" ca="1" si="695"/>
        <v>-</v>
      </c>
      <c r="DH339" s="27" t="str">
        <f t="shared" ca="1" si="695"/>
        <v>-</v>
      </c>
      <c r="DI339" s="27" t="str">
        <f t="shared" ca="1" si="695"/>
        <v>-</v>
      </c>
      <c r="DJ339" s="27" t="str">
        <f t="shared" ca="1" si="695"/>
        <v>-</v>
      </c>
      <c r="DK339" s="27" t="str">
        <f t="shared" ca="1" si="695"/>
        <v>-</v>
      </c>
      <c r="DL339" s="27" t="str">
        <f t="shared" ca="1" si="695"/>
        <v>-</v>
      </c>
      <c r="DM339" s="27" t="b">
        <f t="shared" ca="1" si="695"/>
        <v>1</v>
      </c>
      <c r="DN339" s="27" t="b">
        <f t="shared" ca="1" si="695"/>
        <v>0</v>
      </c>
      <c r="DO339" s="27" t="b">
        <f t="shared" ca="1" si="695"/>
        <v>0</v>
      </c>
      <c r="DP339" s="27">
        <f t="shared" ca="1" si="695"/>
        <v>3</v>
      </c>
      <c r="DQ339" s="27" t="str">
        <f t="shared" ca="1" si="646"/>
        <v>-</v>
      </c>
      <c r="DR339" s="27" t="str">
        <f t="shared" ca="1" si="646"/>
        <v>-</v>
      </c>
      <c r="DS339" s="27" t="str">
        <f t="shared" ca="1" si="700"/>
        <v>-</v>
      </c>
      <c r="DT339" s="27" t="str">
        <f t="shared" ca="1" si="700"/>
        <v>-</v>
      </c>
      <c r="DU339" s="27" t="str">
        <f t="shared" ca="1" si="700"/>
        <v>-</v>
      </c>
      <c r="DV339" s="27" t="b">
        <f t="shared" ca="1" si="700"/>
        <v>1</v>
      </c>
      <c r="DW339" s="27" t="str">
        <f t="shared" ca="1" si="692"/>
        <v>-</v>
      </c>
      <c r="DX339" s="27">
        <f t="shared" ca="1" si="693"/>
        <v>0</v>
      </c>
      <c r="DY339" s="27" t="str">
        <f t="shared" ca="1" si="693"/>
        <v>-</v>
      </c>
      <c r="DZ339" s="27" t="str">
        <f t="shared" ca="1" si="693"/>
        <v>-</v>
      </c>
      <c r="EA339" s="27" t="str">
        <f t="shared" ca="1" si="693"/>
        <v>-</v>
      </c>
      <c r="EB339" s="27" t="str">
        <f t="shared" ca="1" si="663"/>
        <v>-</v>
      </c>
      <c r="EC339" s="27">
        <f t="shared" ca="1" si="648"/>
        <v>1</v>
      </c>
      <c r="ED339" s="27">
        <f t="shared" ca="1" si="688"/>
        <v>0</v>
      </c>
      <c r="EE339" s="27">
        <f t="shared" ca="1" si="648"/>
        <v>1</v>
      </c>
      <c r="EF339" s="27">
        <f t="shared" ca="1" si="650"/>
        <v>1</v>
      </c>
      <c r="EG339" s="27">
        <f t="shared" ca="1" si="689"/>
        <v>0</v>
      </c>
      <c r="EH339" s="27" t="str">
        <f t="shared" ca="1" si="701"/>
        <v>-</v>
      </c>
      <c r="EI339" s="27" t="str">
        <f t="shared" ca="1" si="701"/>
        <v>-</v>
      </c>
      <c r="EJ339" s="27" t="str">
        <f t="shared" ca="1" si="701"/>
        <v>-</v>
      </c>
      <c r="EK339" s="27" t="str">
        <f t="shared" ca="1" si="651"/>
        <v>-</v>
      </c>
      <c r="EL339" s="27">
        <f t="shared" ref="EL339:EL354" ca="1" si="703">OFFSET(EL$5,$B339,0)</f>
        <v>1</v>
      </c>
      <c r="EM339" s="27">
        <f t="shared" ca="1" si="690"/>
        <v>1</v>
      </c>
      <c r="EN339" s="27">
        <f t="shared" ca="1" si="690"/>
        <v>1</v>
      </c>
      <c r="EO339" s="27">
        <f t="shared" ca="1" si="652"/>
        <v>0</v>
      </c>
      <c r="EP339" s="27" t="str">
        <f t="shared" ca="1" si="691"/>
        <v>-</v>
      </c>
      <c r="EQ339" s="27" t="str">
        <f t="shared" ca="1" si="691"/>
        <v>-</v>
      </c>
      <c r="ER339" s="27">
        <f t="shared" ca="1" si="691"/>
        <v>0</v>
      </c>
      <c r="ES339" s="27">
        <f t="shared" ca="1" si="691"/>
        <v>0</v>
      </c>
      <c r="ET339" s="34">
        <v>0</v>
      </c>
    </row>
    <row r="340" spans="1:150" outlineLevel="3">
      <c r="A340" s="31">
        <f t="shared" si="627"/>
        <v>335</v>
      </c>
      <c r="B340" s="37">
        <f t="shared" ca="1" si="655"/>
        <v>91</v>
      </c>
      <c r="C340">
        <f t="shared" ca="1" si="656"/>
        <v>5</v>
      </c>
      <c r="D340" t="b">
        <f t="shared" ca="1" si="682"/>
        <v>0</v>
      </c>
      <c r="E340" t="b">
        <f t="shared" ca="1" si="682"/>
        <v>0</v>
      </c>
      <c r="F340" t="b">
        <f t="shared" ca="1" si="682"/>
        <v>0</v>
      </c>
      <c r="H340" s="47" t="str">
        <f ca="1">TEXT(LEFT(H339,2)+1,"00")&amp;MID(H339,3,FIND(" ",H339,4)-2)&amp;d.RegionName&amp;IF($CA340&lt;3,"M-M","Mat")&amp;IF($CF340=TRUE,"&amp;BBT","")&amp;IF($DX340&lt;&gt;0,"-mate EL","")&amp;IF($DM340," Aut","")&amp;IF($DN340," Win","")&amp;IF($DO340," Spr","")&amp;" Scan "&amp;$DP340&amp;" (F"&amp;3+IFERROR(1*$AP340,0)&amp;3+IFERROR(1*$AS340,0)&amp;"N"&amp;$AX340&amp;$AY340&amp;")"</f>
        <v>25 Std CWM Mat Aut Scan 2 (F33N14)</v>
      </c>
      <c r="I340" s="13" t="str">
        <f ca="1">IF(MATCH(H340,H$5:H340,0)=(COUNTA(H$5:H340)),"-","Dup")</f>
        <v>-</v>
      </c>
      <c r="J340" s="27" t="str">
        <f t="shared" ca="1" si="629"/>
        <v>-</v>
      </c>
      <c r="K340" s="27" t="str">
        <f t="shared" ca="1" si="629"/>
        <v>-</v>
      </c>
      <c r="L340" s="50" t="str">
        <f t="shared" ca="1" si="657"/>
        <v>-</v>
      </c>
      <c r="M340" s="50" t="str">
        <f t="shared" ca="1" si="657"/>
        <v>-</v>
      </c>
      <c r="N340" s="50" t="str">
        <f t="shared" ca="1" si="657"/>
        <v>-</v>
      </c>
      <c r="O340" s="50" t="str">
        <f t="shared" ca="1" si="657"/>
        <v>-</v>
      </c>
      <c r="P340" s="50" t="str">
        <f t="shared" ca="1" si="657"/>
        <v>-</v>
      </c>
      <c r="Q340" s="50">
        <f t="shared" ca="1" si="672"/>
        <v>1</v>
      </c>
      <c r="R340" s="50">
        <f t="shared" ca="1" si="672"/>
        <v>1</v>
      </c>
      <c r="S340" s="27" t="str">
        <f t="shared" ca="1" si="683"/>
        <v>-</v>
      </c>
      <c r="T340" s="27" t="str">
        <f t="shared" ca="1" si="683"/>
        <v>-</v>
      </c>
      <c r="U340" s="27">
        <f t="shared" ca="1" si="677"/>
        <v>1</v>
      </c>
      <c r="V340" s="27">
        <f t="shared" ca="1" si="677"/>
        <v>1</v>
      </c>
      <c r="W340" s="27">
        <f t="shared" ca="1" si="677"/>
        <v>1</v>
      </c>
      <c r="X340" s="27">
        <f t="shared" ca="1" si="677"/>
        <v>1</v>
      </c>
      <c r="Y340" s="27" t="str">
        <f t="shared" ca="1" si="702"/>
        <v>-</v>
      </c>
      <c r="Z340" s="27">
        <f t="shared" ca="1" si="677"/>
        <v>1</v>
      </c>
      <c r="AA340" s="27" t="str">
        <f t="shared" ca="1" si="702"/>
        <v>-</v>
      </c>
      <c r="AB340" s="27" t="str">
        <f t="shared" ca="1" si="677"/>
        <v>-</v>
      </c>
      <c r="AC340" s="27">
        <f t="shared" ca="1" si="677"/>
        <v>1</v>
      </c>
      <c r="AD340" s="27">
        <f t="shared" ref="AD340:AD346" ca="1" si="704">OFFSET(AD$5,$B340,0)</f>
        <v>1</v>
      </c>
      <c r="AE340" s="27" t="str">
        <f t="shared" ca="1" si="677"/>
        <v>-</v>
      </c>
      <c r="AF340" s="27" t="str">
        <f t="shared" ca="1" si="677"/>
        <v>-</v>
      </c>
      <c r="AG340" s="27" t="str">
        <f t="shared" ca="1" si="677"/>
        <v>-</v>
      </c>
      <c r="AH340" s="27" t="str">
        <f t="shared" ca="1" si="677"/>
        <v>-</v>
      </c>
      <c r="AI340" s="27" t="str">
        <f t="shared" ca="1" si="677"/>
        <v>-</v>
      </c>
      <c r="AJ340" s="27" t="str">
        <f t="shared" ca="1" si="678"/>
        <v>-</v>
      </c>
      <c r="AK340" s="27" t="str">
        <f t="shared" ca="1" si="678"/>
        <v>-</v>
      </c>
      <c r="AL340" s="27" t="str">
        <f t="shared" ca="1" si="678"/>
        <v>-</v>
      </c>
      <c r="AM340" s="27" t="str">
        <f t="shared" ca="1" si="678"/>
        <v>-</v>
      </c>
      <c r="AN340" s="27" t="str">
        <f t="shared" ca="1" si="678"/>
        <v>-</v>
      </c>
      <c r="AO340" s="27" t="str">
        <f t="shared" ca="1" si="678"/>
        <v>-</v>
      </c>
      <c r="AP340" s="27" t="str">
        <f t="shared" ca="1" si="678"/>
        <v>-</v>
      </c>
      <c r="AQ340" s="27" t="str">
        <f t="shared" ca="1" si="678"/>
        <v>-</v>
      </c>
      <c r="AR340" s="27" t="str">
        <f t="shared" ca="1" si="678"/>
        <v>-</v>
      </c>
      <c r="AS340" s="27" t="str">
        <f t="shared" ca="1" si="678"/>
        <v>-</v>
      </c>
      <c r="AT340" s="27" t="str">
        <f t="shared" ca="1" si="658"/>
        <v>-</v>
      </c>
      <c r="AU340" s="27" t="str">
        <f t="shared" ca="1" si="678"/>
        <v>-</v>
      </c>
      <c r="AV340" s="27" t="str">
        <f t="shared" ca="1" si="678"/>
        <v>-</v>
      </c>
      <c r="AW340" s="27" t="str">
        <f t="shared" ca="1" si="678"/>
        <v>-</v>
      </c>
      <c r="AX340" s="50">
        <f t="shared" ca="1" si="699"/>
        <v>1</v>
      </c>
      <c r="AY340" s="50">
        <f t="shared" ca="1" si="699"/>
        <v>4</v>
      </c>
      <c r="AZ340" s="50">
        <f t="shared" ca="1" si="699"/>
        <v>0</v>
      </c>
      <c r="BA340" s="50" t="str">
        <f t="shared" ca="1" si="699"/>
        <v>-</v>
      </c>
      <c r="BB340" s="50" t="str">
        <f t="shared" ca="1" si="699"/>
        <v>-</v>
      </c>
      <c r="BC340" s="50" t="str">
        <f t="shared" ca="1" si="699"/>
        <v>-</v>
      </c>
      <c r="BD340" s="50" t="str">
        <f t="shared" ca="1" si="699"/>
        <v>-</v>
      </c>
      <c r="BE340" s="50" t="str">
        <f t="shared" ca="1" si="699"/>
        <v>-</v>
      </c>
      <c r="BF340" s="50" t="str">
        <f t="shared" ca="1" si="699"/>
        <v>-</v>
      </c>
      <c r="BG340" s="50" t="str">
        <f t="shared" ca="1" si="699"/>
        <v>-</v>
      </c>
      <c r="BH340" s="27">
        <f t="shared" ca="1" si="684"/>
        <v>0.1</v>
      </c>
      <c r="BI340" s="27">
        <f t="shared" ca="1" si="684"/>
        <v>0.5</v>
      </c>
      <c r="BJ340" s="27">
        <f t="shared" ca="1" si="684"/>
        <v>-0.4</v>
      </c>
      <c r="BK340" s="27">
        <f t="shared" ca="1" si="684"/>
        <v>1</v>
      </c>
      <c r="BL340" s="27" t="str">
        <f t="shared" ca="1" si="679"/>
        <v>-</v>
      </c>
      <c r="BM340" s="27" t="str">
        <f t="shared" ca="1" si="679"/>
        <v>-</v>
      </c>
      <c r="BN340" s="27">
        <f t="shared" ca="1" si="696"/>
        <v>12</v>
      </c>
      <c r="BO340" s="27">
        <f t="shared" ca="1" si="696"/>
        <v>12</v>
      </c>
      <c r="BP340" s="27">
        <f t="shared" ca="1" si="696"/>
        <v>144</v>
      </c>
      <c r="BQ340" s="27">
        <f t="shared" ca="1" si="696"/>
        <v>144</v>
      </c>
      <c r="BR340" s="27" t="str">
        <f t="shared" ca="1" si="696"/>
        <v>-</v>
      </c>
      <c r="BS340" s="27" t="str">
        <f t="shared" ca="1" si="696"/>
        <v>-</v>
      </c>
      <c r="BT340" s="27" t="str">
        <f t="shared" ca="1" si="675"/>
        <v>-</v>
      </c>
      <c r="BU340" s="27" t="str">
        <f t="shared" ca="1" si="680"/>
        <v>-</v>
      </c>
      <c r="BV340" s="27" t="str">
        <f t="shared" ca="1" si="680"/>
        <v>-</v>
      </c>
      <c r="BW340" s="27" t="str">
        <f t="shared" ca="1" si="680"/>
        <v>-</v>
      </c>
      <c r="BX340" s="27" t="str">
        <f t="shared" ca="1" si="680"/>
        <v>-</v>
      </c>
      <c r="BY340" s="27" t="str">
        <f t="shared" ca="1" si="680"/>
        <v>-</v>
      </c>
      <c r="BZ340" s="27" t="str">
        <f t="shared" ca="1" si="680"/>
        <v>-</v>
      </c>
      <c r="CA340" s="27">
        <f t="shared" ca="1" si="694"/>
        <v>5</v>
      </c>
      <c r="CB340" s="27" t="str">
        <f t="shared" ca="1" si="694"/>
        <v>-</v>
      </c>
      <c r="CC340" s="27" t="str">
        <f t="shared" ca="1" si="694"/>
        <v>-</v>
      </c>
      <c r="CD340" s="27" t="str">
        <f t="shared" ca="1" si="694"/>
        <v>-</v>
      </c>
      <c r="CE340" s="27" t="str">
        <f t="shared" ca="1" si="694"/>
        <v>-</v>
      </c>
      <c r="CF340" s="27" t="str">
        <f t="shared" ca="1" si="694"/>
        <v>-</v>
      </c>
      <c r="CG340" s="27" t="str">
        <f t="shared" ca="1" si="694"/>
        <v>-</v>
      </c>
      <c r="CH340" s="27">
        <f t="shared" ca="1" si="694"/>
        <v>0</v>
      </c>
      <c r="CI340" s="27" t="str">
        <f t="shared" ca="1" si="694"/>
        <v>-</v>
      </c>
      <c r="CJ340" s="27">
        <f t="shared" ca="1" si="694"/>
        <v>1</v>
      </c>
      <c r="CK340" s="27">
        <f t="shared" ca="1" si="694"/>
        <v>0</v>
      </c>
      <c r="CL340" s="27">
        <f t="shared" ca="1" si="694"/>
        <v>1</v>
      </c>
      <c r="CM340" s="27">
        <f t="shared" ca="1" si="694"/>
        <v>1</v>
      </c>
      <c r="CN340" s="27">
        <f t="shared" ref="CN340:CQ342" ca="1" si="705">OFFSET(CN$5,$B340,0)</f>
        <v>1</v>
      </c>
      <c r="CO340" s="27">
        <f t="shared" ca="1" si="705"/>
        <v>0</v>
      </c>
      <c r="CP340" s="27">
        <f t="shared" ca="1" si="705"/>
        <v>0</v>
      </c>
      <c r="CQ340" s="27">
        <f t="shared" ca="1" si="705"/>
        <v>0</v>
      </c>
      <c r="CR340" s="27">
        <f t="shared" ca="1" si="695"/>
        <v>-1.29</v>
      </c>
      <c r="CS340" s="27">
        <f t="shared" ca="1" si="695"/>
        <v>0.95</v>
      </c>
      <c r="CT340" s="27">
        <f t="shared" ca="1" si="695"/>
        <v>-1.67</v>
      </c>
      <c r="CU340" s="27">
        <f t="shared" ca="1" si="695"/>
        <v>0.05</v>
      </c>
      <c r="CV340" s="27">
        <f t="shared" ca="1" si="695"/>
        <v>0.22</v>
      </c>
      <c r="CW340" s="27">
        <f t="shared" ca="1" si="695"/>
        <v>-0.37</v>
      </c>
      <c r="CX340" s="27">
        <f t="shared" ca="1" si="695"/>
        <v>0</v>
      </c>
      <c r="CY340" s="27">
        <f t="shared" ca="1" si="695"/>
        <v>1</v>
      </c>
      <c r="CZ340" s="27">
        <f t="shared" ca="1" si="695"/>
        <v>0</v>
      </c>
      <c r="DA340" s="27">
        <f t="shared" ca="1" si="685"/>
        <v>0</v>
      </c>
      <c r="DB340" s="27">
        <f t="shared" ca="1" si="695"/>
        <v>0</v>
      </c>
      <c r="DC340" s="27">
        <f t="shared" ca="1" si="698"/>
        <v>0</v>
      </c>
      <c r="DD340" s="27">
        <f t="shared" ca="1" si="698"/>
        <v>0</v>
      </c>
      <c r="DE340" s="27">
        <f t="shared" ca="1" si="686"/>
        <v>0</v>
      </c>
      <c r="DF340" s="27">
        <f t="shared" ca="1" si="686"/>
        <v>0</v>
      </c>
      <c r="DG340" s="27" t="str">
        <f t="shared" ca="1" si="695"/>
        <v>-</v>
      </c>
      <c r="DH340" s="27" t="str">
        <f t="shared" ca="1" si="695"/>
        <v>-</v>
      </c>
      <c r="DI340" s="27" t="str">
        <f t="shared" ca="1" si="695"/>
        <v>-</v>
      </c>
      <c r="DJ340" s="27" t="str">
        <f t="shared" ca="1" si="695"/>
        <v>-</v>
      </c>
      <c r="DK340" s="27" t="str">
        <f t="shared" ca="1" si="695"/>
        <v>-</v>
      </c>
      <c r="DL340" s="27" t="str">
        <f t="shared" ca="1" si="695"/>
        <v>-</v>
      </c>
      <c r="DM340" s="27" t="b">
        <f t="shared" ca="1" si="695"/>
        <v>1</v>
      </c>
      <c r="DN340" s="27" t="b">
        <f t="shared" ca="1" si="695"/>
        <v>0</v>
      </c>
      <c r="DO340" s="27" t="b">
        <f t="shared" ca="1" si="695"/>
        <v>0</v>
      </c>
      <c r="DP340" s="27">
        <f t="shared" ca="1" si="695"/>
        <v>2</v>
      </c>
      <c r="DQ340" s="27" t="str">
        <f t="shared" ca="1" si="646"/>
        <v>-</v>
      </c>
      <c r="DR340" s="27" t="str">
        <f t="shared" ca="1" si="646"/>
        <v>-</v>
      </c>
      <c r="DS340" s="27" t="str">
        <f t="shared" ca="1" si="700"/>
        <v>-</v>
      </c>
      <c r="DT340" s="27" t="str">
        <f t="shared" ca="1" si="700"/>
        <v>-</v>
      </c>
      <c r="DU340" s="27" t="str">
        <f t="shared" ca="1" si="700"/>
        <v>-</v>
      </c>
      <c r="DV340" s="27" t="b">
        <f t="shared" ca="1" si="700"/>
        <v>1</v>
      </c>
      <c r="DW340" s="27" t="str">
        <f t="shared" ca="1" si="692"/>
        <v>-</v>
      </c>
      <c r="DX340" s="27">
        <f t="shared" ca="1" si="693"/>
        <v>0</v>
      </c>
      <c r="DY340" s="27" t="str">
        <f t="shared" ca="1" si="693"/>
        <v>-</v>
      </c>
      <c r="DZ340" s="27" t="str">
        <f t="shared" ca="1" si="693"/>
        <v>-</v>
      </c>
      <c r="EA340" s="27" t="str">
        <f t="shared" ca="1" si="693"/>
        <v>-</v>
      </c>
      <c r="EB340" s="27" t="str">
        <f t="shared" ca="1" si="663"/>
        <v>-</v>
      </c>
      <c r="EC340" s="27">
        <f t="shared" ca="1" si="648"/>
        <v>1</v>
      </c>
      <c r="ED340" s="27">
        <f t="shared" ca="1" si="688"/>
        <v>0</v>
      </c>
      <c r="EE340" s="27">
        <f t="shared" ca="1" si="648"/>
        <v>1</v>
      </c>
      <c r="EF340" s="27">
        <f t="shared" ca="1" si="650"/>
        <v>1</v>
      </c>
      <c r="EG340" s="27">
        <f t="shared" ca="1" si="689"/>
        <v>0</v>
      </c>
      <c r="EH340" s="27" t="str">
        <f t="shared" ca="1" si="701"/>
        <v>-</v>
      </c>
      <c r="EI340" s="27" t="str">
        <f t="shared" ca="1" si="701"/>
        <v>-</v>
      </c>
      <c r="EJ340" s="27" t="str">
        <f t="shared" ca="1" si="701"/>
        <v>-</v>
      </c>
      <c r="EK340" s="27" t="str">
        <f t="shared" ca="1" si="651"/>
        <v>-</v>
      </c>
      <c r="EL340" s="27">
        <f t="shared" ca="1" si="703"/>
        <v>1</v>
      </c>
      <c r="EM340" s="27">
        <f t="shared" ca="1" si="690"/>
        <v>1</v>
      </c>
      <c r="EN340" s="27">
        <f t="shared" ca="1" si="690"/>
        <v>1</v>
      </c>
      <c r="EO340" s="27">
        <f t="shared" ca="1" si="652"/>
        <v>0</v>
      </c>
      <c r="EP340" s="27" t="str">
        <f t="shared" ca="1" si="691"/>
        <v>-</v>
      </c>
      <c r="EQ340" s="27" t="str">
        <f t="shared" ca="1" si="691"/>
        <v>-</v>
      </c>
      <c r="ER340" s="27">
        <f t="shared" ca="1" si="691"/>
        <v>0</v>
      </c>
      <c r="ES340" s="27">
        <f t="shared" ca="1" si="691"/>
        <v>0</v>
      </c>
      <c r="ET340" s="34">
        <v>0</v>
      </c>
    </row>
    <row r="341" spans="1:150" outlineLevel="3">
      <c r="A341" s="31">
        <f t="shared" si="627"/>
        <v>336</v>
      </c>
      <c r="B341" s="37">
        <f t="shared" ca="1" si="655"/>
        <v>92</v>
      </c>
      <c r="C341">
        <f t="shared" ca="1" si="656"/>
        <v>5</v>
      </c>
      <c r="D341" t="b">
        <f t="shared" ca="1" si="682"/>
        <v>0</v>
      </c>
      <c r="E341" t="b">
        <f t="shared" ca="1" si="682"/>
        <v>0</v>
      </c>
      <c r="F341" t="b">
        <f t="shared" ca="1" si="682"/>
        <v>0</v>
      </c>
      <c r="H341" s="47" t="str">
        <f ca="1">TEXT(LEFT(H340,2)+1,"00")&amp;MID(H340,3,FIND(" ",H340,4)-2)&amp;d.RegionName&amp;IF($CA341&lt;3,"M-M","Mat")&amp;IF($CF341=TRUE,"&amp;BBT","")&amp;IF($DX341&lt;&gt;0,"-mate EL","")&amp;IF($DM341," Aut","")&amp;IF($DN341," Win","")&amp;IF($DO341," Spr","")&amp;" Scan "&amp;$DP341&amp;" (F"&amp;3+IFERROR(1*$AP341,0)&amp;3+IFERROR(1*$AS341,0)&amp;"N"&amp;$AX341&amp;$AY341&amp;")"</f>
        <v>26 Std CWM Mat Aut Scan 1 (F33N14)</v>
      </c>
      <c r="I341" s="13" t="str">
        <f ca="1">IF(MATCH(H341,H$5:H341,0)=(COUNTA(H$5:H341)),"-","Dup")</f>
        <v>-</v>
      </c>
      <c r="J341" s="27" t="str">
        <f t="shared" ca="1" si="629"/>
        <v>-</v>
      </c>
      <c r="K341" s="27" t="str">
        <f t="shared" ca="1" si="629"/>
        <v>-</v>
      </c>
      <c r="L341" s="50" t="str">
        <f t="shared" ca="1" si="657"/>
        <v>-</v>
      </c>
      <c r="M341" s="50" t="str">
        <f t="shared" ca="1" si="657"/>
        <v>-</v>
      </c>
      <c r="N341" s="50" t="str">
        <f t="shared" ca="1" si="657"/>
        <v>-</v>
      </c>
      <c r="O341" s="50" t="str">
        <f t="shared" ca="1" si="657"/>
        <v>-</v>
      </c>
      <c r="P341" s="50" t="str">
        <f t="shared" ca="1" si="657"/>
        <v>-</v>
      </c>
      <c r="Q341" s="50">
        <f t="shared" ca="1" si="672"/>
        <v>1</v>
      </c>
      <c r="R341" s="50">
        <f t="shared" ca="1" si="672"/>
        <v>1</v>
      </c>
      <c r="S341" s="27" t="str">
        <f t="shared" ca="1" si="683"/>
        <v>-</v>
      </c>
      <c r="T341" s="27" t="str">
        <f t="shared" ca="1" si="683"/>
        <v>-</v>
      </c>
      <c r="U341" s="27">
        <f t="shared" ca="1" si="677"/>
        <v>1</v>
      </c>
      <c r="V341" s="27">
        <f t="shared" ca="1" si="677"/>
        <v>1</v>
      </c>
      <c r="W341" s="27">
        <f t="shared" ca="1" si="677"/>
        <v>1</v>
      </c>
      <c r="X341" s="27">
        <f t="shared" ca="1" si="677"/>
        <v>1</v>
      </c>
      <c r="Y341" s="27" t="str">
        <f t="shared" ca="1" si="702"/>
        <v>-</v>
      </c>
      <c r="Z341" s="27">
        <f t="shared" ca="1" si="677"/>
        <v>1</v>
      </c>
      <c r="AA341" s="27" t="str">
        <f t="shared" ca="1" si="702"/>
        <v>-</v>
      </c>
      <c r="AB341" s="27" t="str">
        <f t="shared" ca="1" si="677"/>
        <v>-</v>
      </c>
      <c r="AC341" s="27">
        <f t="shared" ca="1" si="677"/>
        <v>1</v>
      </c>
      <c r="AD341" s="27">
        <f t="shared" ca="1" si="704"/>
        <v>1</v>
      </c>
      <c r="AE341" s="27" t="str">
        <f t="shared" ca="1" si="677"/>
        <v>-</v>
      </c>
      <c r="AF341" s="27" t="str">
        <f t="shared" ca="1" si="677"/>
        <v>-</v>
      </c>
      <c r="AG341" s="27" t="str">
        <f t="shared" ca="1" si="677"/>
        <v>-</v>
      </c>
      <c r="AH341" s="27" t="str">
        <f t="shared" ca="1" si="677"/>
        <v>-</v>
      </c>
      <c r="AI341" s="27" t="str">
        <f t="shared" ca="1" si="677"/>
        <v>-</v>
      </c>
      <c r="AJ341" s="27" t="str">
        <f t="shared" ca="1" si="678"/>
        <v>-</v>
      </c>
      <c r="AK341" s="27" t="str">
        <f t="shared" ca="1" si="678"/>
        <v>-</v>
      </c>
      <c r="AL341" s="27" t="str">
        <f t="shared" ca="1" si="678"/>
        <v>-</v>
      </c>
      <c r="AM341" s="27" t="str">
        <f t="shared" ca="1" si="678"/>
        <v>-</v>
      </c>
      <c r="AN341" s="27" t="str">
        <f t="shared" ca="1" si="678"/>
        <v>-</v>
      </c>
      <c r="AO341" s="27" t="str">
        <f t="shared" ca="1" si="678"/>
        <v>-</v>
      </c>
      <c r="AP341" s="27" t="str">
        <f t="shared" ca="1" si="678"/>
        <v>-</v>
      </c>
      <c r="AQ341" s="27" t="str">
        <f t="shared" ca="1" si="678"/>
        <v>-</v>
      </c>
      <c r="AR341" s="27" t="str">
        <f t="shared" ca="1" si="678"/>
        <v>-</v>
      </c>
      <c r="AS341" s="27" t="str">
        <f t="shared" ca="1" si="678"/>
        <v>-</v>
      </c>
      <c r="AT341" s="27" t="str">
        <f t="shared" ca="1" si="658"/>
        <v>-</v>
      </c>
      <c r="AU341" s="27" t="str">
        <f t="shared" ca="1" si="678"/>
        <v>-</v>
      </c>
      <c r="AV341" s="27" t="str">
        <f t="shared" ca="1" si="678"/>
        <v>-</v>
      </c>
      <c r="AW341" s="27" t="str">
        <f t="shared" ca="1" si="678"/>
        <v>-</v>
      </c>
      <c r="AX341" s="50">
        <f t="shared" ca="1" si="699"/>
        <v>1</v>
      </c>
      <c r="AY341" s="50">
        <f t="shared" ca="1" si="699"/>
        <v>4</v>
      </c>
      <c r="AZ341" s="50">
        <f t="shared" ca="1" si="699"/>
        <v>0</v>
      </c>
      <c r="BA341" s="50" t="str">
        <f t="shared" ca="1" si="699"/>
        <v>-</v>
      </c>
      <c r="BB341" s="50" t="str">
        <f t="shared" ca="1" si="699"/>
        <v>-</v>
      </c>
      <c r="BC341" s="50" t="str">
        <f t="shared" ca="1" si="699"/>
        <v>-</v>
      </c>
      <c r="BD341" s="50" t="str">
        <f t="shared" ca="1" si="699"/>
        <v>-</v>
      </c>
      <c r="BE341" s="50" t="str">
        <f t="shared" ca="1" si="699"/>
        <v>-</v>
      </c>
      <c r="BF341" s="50" t="str">
        <f t="shared" ca="1" si="699"/>
        <v>-</v>
      </c>
      <c r="BG341" s="50" t="str">
        <f t="shared" ca="1" si="699"/>
        <v>-</v>
      </c>
      <c r="BH341" s="27">
        <f t="shared" ca="1" si="684"/>
        <v>0.1</v>
      </c>
      <c r="BI341" s="27">
        <f t="shared" ca="1" si="684"/>
        <v>0.5</v>
      </c>
      <c r="BJ341" s="27">
        <f t="shared" ca="1" si="684"/>
        <v>-0.4</v>
      </c>
      <c r="BK341" s="27">
        <f t="shared" ca="1" si="684"/>
        <v>1</v>
      </c>
      <c r="BL341" s="27" t="str">
        <f t="shared" ca="1" si="679"/>
        <v>-</v>
      </c>
      <c r="BM341" s="27" t="str">
        <f t="shared" ca="1" si="679"/>
        <v>-</v>
      </c>
      <c r="BN341" s="27">
        <f t="shared" ca="1" si="696"/>
        <v>12</v>
      </c>
      <c r="BO341" s="27">
        <f t="shared" ca="1" si="696"/>
        <v>12</v>
      </c>
      <c r="BP341" s="27">
        <f t="shared" ca="1" si="696"/>
        <v>144</v>
      </c>
      <c r="BQ341" s="27">
        <f t="shared" ca="1" si="696"/>
        <v>144</v>
      </c>
      <c r="BR341" s="27" t="str">
        <f t="shared" ca="1" si="696"/>
        <v>-</v>
      </c>
      <c r="BS341" s="27" t="str">
        <f t="shared" ca="1" si="696"/>
        <v>-</v>
      </c>
      <c r="BT341" s="27" t="str">
        <f t="shared" ca="1" si="675"/>
        <v>-</v>
      </c>
      <c r="BU341" s="27" t="str">
        <f t="shared" ca="1" si="680"/>
        <v>-</v>
      </c>
      <c r="BV341" s="27" t="str">
        <f t="shared" ca="1" si="680"/>
        <v>-</v>
      </c>
      <c r="BW341" s="27" t="str">
        <f t="shared" ca="1" si="680"/>
        <v>-</v>
      </c>
      <c r="BX341" s="27" t="str">
        <f t="shared" ca="1" si="680"/>
        <v>-</v>
      </c>
      <c r="BY341" s="27" t="str">
        <f t="shared" ca="1" si="680"/>
        <v>-</v>
      </c>
      <c r="BZ341" s="27" t="str">
        <f t="shared" ca="1" si="680"/>
        <v>-</v>
      </c>
      <c r="CA341" s="27">
        <f t="shared" ca="1" si="694"/>
        <v>5</v>
      </c>
      <c r="CB341" s="27" t="str">
        <f t="shared" ca="1" si="694"/>
        <v>-</v>
      </c>
      <c r="CC341" s="27" t="str">
        <f t="shared" ca="1" si="694"/>
        <v>-</v>
      </c>
      <c r="CD341" s="27" t="str">
        <f t="shared" ca="1" si="694"/>
        <v>-</v>
      </c>
      <c r="CE341" s="27" t="str">
        <f t="shared" ca="1" si="694"/>
        <v>-</v>
      </c>
      <c r="CF341" s="27" t="str">
        <f t="shared" ca="1" si="694"/>
        <v>-</v>
      </c>
      <c r="CG341" s="27" t="str">
        <f t="shared" ca="1" si="694"/>
        <v>-</v>
      </c>
      <c r="CH341" s="27">
        <f t="shared" ca="1" si="694"/>
        <v>0</v>
      </c>
      <c r="CI341" s="27" t="str">
        <f t="shared" ca="1" si="694"/>
        <v>-</v>
      </c>
      <c r="CJ341" s="27">
        <f t="shared" ca="1" si="694"/>
        <v>1</v>
      </c>
      <c r="CK341" s="27">
        <f t="shared" ca="1" si="694"/>
        <v>0</v>
      </c>
      <c r="CL341" s="27">
        <f t="shared" ca="1" si="694"/>
        <v>1</v>
      </c>
      <c r="CM341" s="27">
        <f t="shared" ca="1" si="694"/>
        <v>1</v>
      </c>
      <c r="CN341" s="27">
        <f t="shared" ca="1" si="705"/>
        <v>1</v>
      </c>
      <c r="CO341" s="27">
        <f t="shared" ca="1" si="705"/>
        <v>0</v>
      </c>
      <c r="CP341" s="27">
        <f t="shared" ca="1" si="705"/>
        <v>0</v>
      </c>
      <c r="CQ341" s="27">
        <f t="shared" ca="1" si="705"/>
        <v>0</v>
      </c>
      <c r="CR341" s="27">
        <f t="shared" ca="1" si="695"/>
        <v>-1.29</v>
      </c>
      <c r="CS341" s="27">
        <f t="shared" ca="1" si="695"/>
        <v>0.95</v>
      </c>
      <c r="CT341" s="27">
        <f t="shared" ca="1" si="695"/>
        <v>-1.67</v>
      </c>
      <c r="CU341" s="27">
        <f t="shared" ca="1" si="695"/>
        <v>0.05</v>
      </c>
      <c r="CV341" s="27">
        <f t="shared" ca="1" si="695"/>
        <v>0.22</v>
      </c>
      <c r="CW341" s="27">
        <f t="shared" ca="1" si="695"/>
        <v>-0.37</v>
      </c>
      <c r="CX341" s="27">
        <f t="shared" ca="1" si="695"/>
        <v>0</v>
      </c>
      <c r="CY341" s="27">
        <f t="shared" ca="1" si="695"/>
        <v>1</v>
      </c>
      <c r="CZ341" s="27">
        <f t="shared" ca="1" si="695"/>
        <v>0</v>
      </c>
      <c r="DA341" s="27">
        <f t="shared" ca="1" si="685"/>
        <v>0</v>
      </c>
      <c r="DB341" s="27">
        <f t="shared" ca="1" si="695"/>
        <v>0</v>
      </c>
      <c r="DC341" s="27">
        <f t="shared" ca="1" si="698"/>
        <v>0</v>
      </c>
      <c r="DD341" s="27">
        <f t="shared" ca="1" si="698"/>
        <v>0</v>
      </c>
      <c r="DE341" s="27">
        <f t="shared" ca="1" si="686"/>
        <v>0</v>
      </c>
      <c r="DF341" s="27">
        <f t="shared" ca="1" si="686"/>
        <v>0</v>
      </c>
      <c r="DG341" s="27" t="str">
        <f t="shared" ca="1" si="695"/>
        <v>-</v>
      </c>
      <c r="DH341" s="27" t="str">
        <f t="shared" ca="1" si="695"/>
        <v>-</v>
      </c>
      <c r="DI341" s="27" t="str">
        <f t="shared" ca="1" si="695"/>
        <v>-</v>
      </c>
      <c r="DJ341" s="27" t="str">
        <f t="shared" ca="1" si="695"/>
        <v>-</v>
      </c>
      <c r="DK341" s="27" t="str">
        <f t="shared" ca="1" si="695"/>
        <v>-</v>
      </c>
      <c r="DL341" s="27" t="str">
        <f t="shared" ca="1" si="695"/>
        <v>-</v>
      </c>
      <c r="DM341" s="27" t="b">
        <f t="shared" ca="1" si="695"/>
        <v>1</v>
      </c>
      <c r="DN341" s="27" t="b">
        <f t="shared" ca="1" si="695"/>
        <v>0</v>
      </c>
      <c r="DO341" s="27" t="b">
        <f t="shared" ca="1" si="695"/>
        <v>0</v>
      </c>
      <c r="DP341" s="27">
        <f t="shared" ca="1" si="695"/>
        <v>1</v>
      </c>
      <c r="DQ341" s="27" t="str">
        <f t="shared" ca="1" si="646"/>
        <v>-</v>
      </c>
      <c r="DR341" s="27" t="str">
        <f t="shared" ca="1" si="646"/>
        <v>-</v>
      </c>
      <c r="DS341" s="27" t="str">
        <f t="shared" ca="1" si="700"/>
        <v>-</v>
      </c>
      <c r="DT341" s="27" t="str">
        <f t="shared" ca="1" si="700"/>
        <v>-</v>
      </c>
      <c r="DU341" s="27" t="str">
        <f t="shared" ca="1" si="700"/>
        <v>-</v>
      </c>
      <c r="DV341" s="27" t="b">
        <f t="shared" ca="1" si="700"/>
        <v>1</v>
      </c>
      <c r="DW341" s="27" t="str">
        <f t="shared" ca="1" si="692"/>
        <v>-</v>
      </c>
      <c r="DX341" s="27">
        <f t="shared" ca="1" si="693"/>
        <v>0</v>
      </c>
      <c r="DY341" s="27" t="str">
        <f t="shared" ca="1" si="693"/>
        <v>-</v>
      </c>
      <c r="DZ341" s="27" t="str">
        <f t="shared" ca="1" si="693"/>
        <v>-</v>
      </c>
      <c r="EA341" s="27" t="str">
        <f t="shared" ca="1" si="693"/>
        <v>-</v>
      </c>
      <c r="EB341" s="27" t="str">
        <f t="shared" ca="1" si="663"/>
        <v>-</v>
      </c>
      <c r="EC341" s="27">
        <f t="shared" ca="1" si="648"/>
        <v>1</v>
      </c>
      <c r="ED341" s="27">
        <f t="shared" ca="1" si="688"/>
        <v>0</v>
      </c>
      <c r="EE341" s="27">
        <f t="shared" ca="1" si="648"/>
        <v>1</v>
      </c>
      <c r="EF341" s="27">
        <f t="shared" ca="1" si="650"/>
        <v>1</v>
      </c>
      <c r="EG341" s="27">
        <f t="shared" ca="1" si="689"/>
        <v>0</v>
      </c>
      <c r="EH341" s="27" t="str">
        <f t="shared" ca="1" si="701"/>
        <v>-</v>
      </c>
      <c r="EI341" s="27" t="str">
        <f t="shared" ca="1" si="701"/>
        <v>-</v>
      </c>
      <c r="EJ341" s="27" t="str">
        <f t="shared" ca="1" si="701"/>
        <v>-</v>
      </c>
      <c r="EK341" s="27" t="str">
        <f t="shared" ca="1" si="651"/>
        <v>-</v>
      </c>
      <c r="EL341" s="27">
        <f t="shared" ca="1" si="703"/>
        <v>1</v>
      </c>
      <c r="EM341" s="27">
        <f t="shared" ca="1" si="690"/>
        <v>1</v>
      </c>
      <c r="EN341" s="27">
        <f t="shared" ca="1" si="690"/>
        <v>1</v>
      </c>
      <c r="EO341" s="27">
        <f t="shared" ca="1" si="652"/>
        <v>0</v>
      </c>
      <c r="EP341" s="27" t="str">
        <f t="shared" ca="1" si="691"/>
        <v>-</v>
      </c>
      <c r="EQ341" s="27" t="str">
        <f t="shared" ca="1" si="691"/>
        <v>-</v>
      </c>
      <c r="ER341" s="27">
        <f t="shared" ca="1" si="691"/>
        <v>0</v>
      </c>
      <c r="ES341" s="27">
        <f t="shared" ca="1" si="691"/>
        <v>0</v>
      </c>
      <c r="ET341" s="34">
        <v>0</v>
      </c>
    </row>
    <row r="342" spans="1:150" outlineLevel="3">
      <c r="A342" s="31">
        <f t="shared" si="627"/>
        <v>337</v>
      </c>
      <c r="B342" s="37">
        <f t="shared" ca="1" si="655"/>
        <v>93</v>
      </c>
      <c r="C342">
        <f t="shared" ca="1" si="656"/>
        <v>5</v>
      </c>
      <c r="D342" t="b">
        <f t="shared" ca="1" si="682"/>
        <v>0</v>
      </c>
      <c r="E342" t="b">
        <f t="shared" ca="1" si="682"/>
        <v>0</v>
      </c>
      <c r="F342" t="b">
        <f t="shared" ca="1" si="682"/>
        <v>0</v>
      </c>
      <c r="H342" s="47" t="str">
        <f ca="1">TEXT(LEFT(H341,2)+1,"00")&amp;MID(H341,3,FIND(" ",H341,4)-2)&amp;d.RegionName&amp;IF($CA342&lt;3,"M-M","Mat")&amp;IF($CF342=TRUE,"&amp;BBT","")&amp;IF($DX342&lt;&gt;0,"-mate EL","")&amp;IF($DM342," Aut","")&amp;IF($DN342," Win","")&amp;IF($DO342," Spr","")&amp;" Scan "&amp;$DP342&amp;" (F"&amp;3+IFERROR(1*$AP342,0)&amp;3+IFERROR(1*$AS342,0)&amp;"N"&amp;$AX342&amp;$AY342&amp;")"</f>
        <v>27 Std CWM Mat Aut Scan 0 (F33N14)</v>
      </c>
      <c r="I342" s="13" t="str">
        <f ca="1">IF(MATCH(H342,H$5:H342,0)=(COUNTA(H$5:H342)),"-","Dup")</f>
        <v>-</v>
      </c>
      <c r="J342" s="27" t="str">
        <f t="shared" ca="1" si="629"/>
        <v>-</v>
      </c>
      <c r="K342" s="27" t="str">
        <f t="shared" ca="1" si="629"/>
        <v>-</v>
      </c>
      <c r="L342" s="50" t="str">
        <f t="shared" ca="1" si="657"/>
        <v>-</v>
      </c>
      <c r="M342" s="50" t="str">
        <f t="shared" ca="1" si="657"/>
        <v>-</v>
      </c>
      <c r="N342" s="50" t="str">
        <f t="shared" ca="1" si="657"/>
        <v>-</v>
      </c>
      <c r="O342" s="50" t="str">
        <f t="shared" ca="1" si="657"/>
        <v>-</v>
      </c>
      <c r="P342" s="50" t="str">
        <f t="shared" ca="1" si="657"/>
        <v>-</v>
      </c>
      <c r="Q342" s="50">
        <f t="shared" ref="Q342:R357" ca="1" si="706">OFFSET(Q342,-1,0)</f>
        <v>1</v>
      </c>
      <c r="R342" s="50">
        <f t="shared" ca="1" si="706"/>
        <v>1</v>
      </c>
      <c r="S342" s="27" t="str">
        <f t="shared" ca="1" si="683"/>
        <v>-</v>
      </c>
      <c r="T342" s="27" t="str">
        <f t="shared" ca="1" si="683"/>
        <v>-</v>
      </c>
      <c r="U342" s="27">
        <f t="shared" ca="1" si="677"/>
        <v>1</v>
      </c>
      <c r="V342" s="27">
        <f t="shared" ca="1" si="677"/>
        <v>1</v>
      </c>
      <c r="W342" s="27">
        <f t="shared" ca="1" si="677"/>
        <v>1</v>
      </c>
      <c r="X342" s="27">
        <f t="shared" ca="1" si="677"/>
        <v>1</v>
      </c>
      <c r="Y342" s="27" t="str">
        <f t="shared" ca="1" si="702"/>
        <v>-</v>
      </c>
      <c r="Z342" s="27">
        <f t="shared" ca="1" si="677"/>
        <v>1</v>
      </c>
      <c r="AA342" s="27" t="str">
        <f t="shared" ca="1" si="702"/>
        <v>-</v>
      </c>
      <c r="AB342" s="27" t="str">
        <f t="shared" ca="1" si="677"/>
        <v>-</v>
      </c>
      <c r="AC342" s="27">
        <f t="shared" ca="1" si="677"/>
        <v>1</v>
      </c>
      <c r="AD342" s="27">
        <f t="shared" ca="1" si="704"/>
        <v>1</v>
      </c>
      <c r="AE342" s="27" t="str">
        <f t="shared" ca="1" si="677"/>
        <v>-</v>
      </c>
      <c r="AF342" s="27" t="str">
        <f t="shared" ca="1" si="677"/>
        <v>-</v>
      </c>
      <c r="AG342" s="27" t="str">
        <f t="shared" ca="1" si="677"/>
        <v>-</v>
      </c>
      <c r="AH342" s="27" t="str">
        <f t="shared" ca="1" si="677"/>
        <v>-</v>
      </c>
      <c r="AI342" s="27" t="str">
        <f t="shared" ca="1" si="677"/>
        <v>-</v>
      </c>
      <c r="AJ342" s="27" t="str">
        <f t="shared" ca="1" si="678"/>
        <v>-</v>
      </c>
      <c r="AK342" s="27" t="str">
        <f t="shared" ca="1" si="678"/>
        <v>-</v>
      </c>
      <c r="AL342" s="27" t="str">
        <f t="shared" ca="1" si="678"/>
        <v>-</v>
      </c>
      <c r="AM342" s="27" t="str">
        <f t="shared" ca="1" si="678"/>
        <v>-</v>
      </c>
      <c r="AN342" s="27" t="str">
        <f t="shared" ca="1" si="678"/>
        <v>-</v>
      </c>
      <c r="AO342" s="27" t="str">
        <f t="shared" ca="1" si="678"/>
        <v>-</v>
      </c>
      <c r="AP342" s="27" t="str">
        <f t="shared" ca="1" si="678"/>
        <v>-</v>
      </c>
      <c r="AQ342" s="27" t="str">
        <f t="shared" ca="1" si="678"/>
        <v>-</v>
      </c>
      <c r="AR342" s="27" t="str">
        <f t="shared" ca="1" si="678"/>
        <v>-</v>
      </c>
      <c r="AS342" s="27" t="str">
        <f t="shared" ca="1" si="678"/>
        <v>-</v>
      </c>
      <c r="AT342" s="27" t="str">
        <f t="shared" ca="1" si="658"/>
        <v>-</v>
      </c>
      <c r="AU342" s="27" t="str">
        <f t="shared" ca="1" si="678"/>
        <v>-</v>
      </c>
      <c r="AV342" s="27" t="str">
        <f t="shared" ca="1" si="678"/>
        <v>-</v>
      </c>
      <c r="AW342" s="27" t="str">
        <f t="shared" ca="1" si="678"/>
        <v>-</v>
      </c>
      <c r="AX342" s="50">
        <f t="shared" ca="1" si="699"/>
        <v>1</v>
      </c>
      <c r="AY342" s="50">
        <f t="shared" ca="1" si="699"/>
        <v>4</v>
      </c>
      <c r="AZ342" s="50">
        <f t="shared" ca="1" si="699"/>
        <v>0</v>
      </c>
      <c r="BA342" s="50" t="str">
        <f t="shared" ca="1" si="699"/>
        <v>-</v>
      </c>
      <c r="BB342" s="50" t="str">
        <f t="shared" ca="1" si="699"/>
        <v>-</v>
      </c>
      <c r="BC342" s="50" t="str">
        <f t="shared" ca="1" si="699"/>
        <v>-</v>
      </c>
      <c r="BD342" s="50" t="str">
        <f t="shared" ca="1" si="699"/>
        <v>-</v>
      </c>
      <c r="BE342" s="50" t="str">
        <f t="shared" ca="1" si="699"/>
        <v>-</v>
      </c>
      <c r="BF342" s="50" t="str">
        <f t="shared" ca="1" si="699"/>
        <v>-</v>
      </c>
      <c r="BG342" s="50" t="str">
        <f t="shared" ca="1" si="699"/>
        <v>-</v>
      </c>
      <c r="BH342" s="27">
        <f t="shared" ca="1" si="684"/>
        <v>0.1</v>
      </c>
      <c r="BI342" s="27">
        <f t="shared" ca="1" si="684"/>
        <v>0.5</v>
      </c>
      <c r="BJ342" s="27">
        <f t="shared" ca="1" si="684"/>
        <v>-0.4</v>
      </c>
      <c r="BK342" s="27">
        <f t="shared" ca="1" si="684"/>
        <v>1</v>
      </c>
      <c r="BL342" s="27" t="str">
        <f t="shared" ca="1" si="679"/>
        <v>-</v>
      </c>
      <c r="BM342" s="27" t="str">
        <f t="shared" ca="1" si="679"/>
        <v>-</v>
      </c>
      <c r="BN342" s="27">
        <f t="shared" ca="1" si="696"/>
        <v>12</v>
      </c>
      <c r="BO342" s="27">
        <f t="shared" ca="1" si="696"/>
        <v>12</v>
      </c>
      <c r="BP342" s="27">
        <f t="shared" ca="1" si="696"/>
        <v>144</v>
      </c>
      <c r="BQ342" s="27">
        <f t="shared" ca="1" si="696"/>
        <v>144</v>
      </c>
      <c r="BR342" s="27" t="str">
        <f t="shared" ca="1" si="696"/>
        <v>-</v>
      </c>
      <c r="BS342" s="27" t="str">
        <f t="shared" ca="1" si="696"/>
        <v>-</v>
      </c>
      <c r="BT342" s="27" t="str">
        <f t="shared" ca="1" si="675"/>
        <v>-</v>
      </c>
      <c r="BU342" s="27" t="str">
        <f t="shared" ca="1" si="680"/>
        <v>-</v>
      </c>
      <c r="BV342" s="27" t="str">
        <f t="shared" ca="1" si="680"/>
        <v>-</v>
      </c>
      <c r="BW342" s="27" t="str">
        <f t="shared" ca="1" si="680"/>
        <v>-</v>
      </c>
      <c r="BX342" s="27" t="str">
        <f t="shared" ca="1" si="680"/>
        <v>-</v>
      </c>
      <c r="BY342" s="27" t="str">
        <f t="shared" ca="1" si="680"/>
        <v>-</v>
      </c>
      <c r="BZ342" s="27" t="str">
        <f t="shared" ca="1" si="680"/>
        <v>-</v>
      </c>
      <c r="CA342" s="27">
        <f t="shared" ca="1" si="694"/>
        <v>5</v>
      </c>
      <c r="CB342" s="27" t="str">
        <f t="shared" ca="1" si="694"/>
        <v>-</v>
      </c>
      <c r="CC342" s="27" t="str">
        <f t="shared" ca="1" si="694"/>
        <v>-</v>
      </c>
      <c r="CD342" s="27" t="str">
        <f t="shared" ca="1" si="694"/>
        <v>-</v>
      </c>
      <c r="CE342" s="27" t="str">
        <f t="shared" ca="1" si="694"/>
        <v>-</v>
      </c>
      <c r="CF342" s="27" t="str">
        <f t="shared" ca="1" si="694"/>
        <v>-</v>
      </c>
      <c r="CG342" s="27" t="str">
        <f t="shared" ca="1" si="694"/>
        <v>-</v>
      </c>
      <c r="CH342" s="27">
        <f t="shared" ca="1" si="694"/>
        <v>0</v>
      </c>
      <c r="CI342" s="27" t="str">
        <f t="shared" ca="1" si="694"/>
        <v>-</v>
      </c>
      <c r="CJ342" s="27">
        <f t="shared" ca="1" si="694"/>
        <v>1</v>
      </c>
      <c r="CK342" s="27">
        <f t="shared" ca="1" si="694"/>
        <v>0</v>
      </c>
      <c r="CL342" s="27">
        <f t="shared" ca="1" si="694"/>
        <v>1</v>
      </c>
      <c r="CM342" s="27">
        <f t="shared" ca="1" si="694"/>
        <v>1</v>
      </c>
      <c r="CN342" s="27">
        <f t="shared" ca="1" si="705"/>
        <v>1</v>
      </c>
      <c r="CO342" s="27">
        <f t="shared" ca="1" si="705"/>
        <v>0</v>
      </c>
      <c r="CP342" s="27">
        <f t="shared" ca="1" si="705"/>
        <v>0</v>
      </c>
      <c r="CQ342" s="27">
        <f t="shared" ca="1" si="705"/>
        <v>0</v>
      </c>
      <c r="CR342" s="27">
        <f t="shared" ca="1" si="695"/>
        <v>-1.29</v>
      </c>
      <c r="CS342" s="27">
        <f t="shared" ca="1" si="695"/>
        <v>0.95</v>
      </c>
      <c r="CT342" s="27">
        <f t="shared" ca="1" si="695"/>
        <v>-1.67</v>
      </c>
      <c r="CU342" s="27">
        <f t="shared" ca="1" si="695"/>
        <v>0.05</v>
      </c>
      <c r="CV342" s="27">
        <f t="shared" ca="1" si="695"/>
        <v>0.22</v>
      </c>
      <c r="CW342" s="27">
        <f t="shared" ca="1" si="695"/>
        <v>-0.37</v>
      </c>
      <c r="CX342" s="27">
        <f t="shared" ca="1" si="695"/>
        <v>0</v>
      </c>
      <c r="CY342" s="27">
        <f t="shared" ca="1" si="695"/>
        <v>1</v>
      </c>
      <c r="CZ342" s="27">
        <f t="shared" ca="1" si="695"/>
        <v>0</v>
      </c>
      <c r="DA342" s="27">
        <f t="shared" ca="1" si="685"/>
        <v>0</v>
      </c>
      <c r="DB342" s="27">
        <f t="shared" ca="1" si="695"/>
        <v>0</v>
      </c>
      <c r="DC342" s="27">
        <f t="shared" ca="1" si="698"/>
        <v>0</v>
      </c>
      <c r="DD342" s="27">
        <f t="shared" ca="1" si="698"/>
        <v>0</v>
      </c>
      <c r="DE342" s="27">
        <f t="shared" ca="1" si="686"/>
        <v>0</v>
      </c>
      <c r="DF342" s="27">
        <f t="shared" ca="1" si="686"/>
        <v>0</v>
      </c>
      <c r="DG342" s="27" t="str">
        <f t="shared" ca="1" si="695"/>
        <v>-</v>
      </c>
      <c r="DH342" s="27" t="str">
        <f t="shared" ca="1" si="695"/>
        <v>-</v>
      </c>
      <c r="DI342" s="27" t="str">
        <f t="shared" ca="1" si="695"/>
        <v>-</v>
      </c>
      <c r="DJ342" s="27" t="str">
        <f t="shared" ca="1" si="695"/>
        <v>-</v>
      </c>
      <c r="DK342" s="27" t="str">
        <f t="shared" ca="1" si="695"/>
        <v>-</v>
      </c>
      <c r="DL342" s="27" t="str">
        <f t="shared" ca="1" si="695"/>
        <v>-</v>
      </c>
      <c r="DM342" s="27" t="b">
        <f t="shared" ca="1" si="695"/>
        <v>1</v>
      </c>
      <c r="DN342" s="27" t="b">
        <f t="shared" ca="1" si="695"/>
        <v>0</v>
      </c>
      <c r="DO342" s="27" t="b">
        <f t="shared" ca="1" si="695"/>
        <v>0</v>
      </c>
      <c r="DP342" s="27">
        <f t="shared" ca="1" si="695"/>
        <v>0</v>
      </c>
      <c r="DQ342" s="27" t="str">
        <f t="shared" ca="1" si="646"/>
        <v>-</v>
      </c>
      <c r="DR342" s="27" t="str">
        <f t="shared" ca="1" si="646"/>
        <v>-</v>
      </c>
      <c r="DS342" s="27" t="str">
        <f t="shared" ca="1" si="700"/>
        <v>-</v>
      </c>
      <c r="DT342" s="27" t="str">
        <f t="shared" ca="1" si="700"/>
        <v>-</v>
      </c>
      <c r="DU342" s="27" t="str">
        <f t="shared" ca="1" si="700"/>
        <v>-</v>
      </c>
      <c r="DV342" s="27" t="b">
        <f t="shared" ca="1" si="700"/>
        <v>1</v>
      </c>
      <c r="DW342" s="27" t="str">
        <f t="shared" ca="1" si="692"/>
        <v>-</v>
      </c>
      <c r="DX342" s="27">
        <f t="shared" ca="1" si="693"/>
        <v>0</v>
      </c>
      <c r="DY342" s="27" t="str">
        <f t="shared" ca="1" si="693"/>
        <v>-</v>
      </c>
      <c r="DZ342" s="27" t="str">
        <f t="shared" ca="1" si="693"/>
        <v>-</v>
      </c>
      <c r="EA342" s="27" t="str">
        <f t="shared" ca="1" si="693"/>
        <v>-</v>
      </c>
      <c r="EB342" s="27" t="str">
        <f t="shared" ca="1" si="663"/>
        <v>-</v>
      </c>
      <c r="EC342" s="27">
        <f t="shared" ca="1" si="648"/>
        <v>1</v>
      </c>
      <c r="ED342" s="27">
        <f t="shared" ca="1" si="688"/>
        <v>0</v>
      </c>
      <c r="EE342" s="27">
        <f t="shared" ca="1" si="648"/>
        <v>1</v>
      </c>
      <c r="EF342" s="27">
        <f t="shared" ca="1" si="650"/>
        <v>1</v>
      </c>
      <c r="EG342" s="27">
        <f t="shared" ca="1" si="689"/>
        <v>0</v>
      </c>
      <c r="EH342" s="27" t="str">
        <f t="shared" ca="1" si="701"/>
        <v>-</v>
      </c>
      <c r="EI342" s="27" t="str">
        <f t="shared" ca="1" si="701"/>
        <v>-</v>
      </c>
      <c r="EJ342" s="27" t="str">
        <f t="shared" ca="1" si="701"/>
        <v>-</v>
      </c>
      <c r="EK342" s="27" t="str">
        <f t="shared" ca="1" si="651"/>
        <v>-</v>
      </c>
      <c r="EL342" s="27">
        <f t="shared" ca="1" si="703"/>
        <v>1</v>
      </c>
      <c r="EM342" s="27">
        <f t="shared" ca="1" si="690"/>
        <v>1</v>
      </c>
      <c r="EN342" s="27">
        <f t="shared" ca="1" si="690"/>
        <v>1</v>
      </c>
      <c r="EO342" s="27">
        <f t="shared" ca="1" si="652"/>
        <v>0</v>
      </c>
      <c r="EP342" s="27" t="str">
        <f t="shared" ca="1" si="691"/>
        <v>-</v>
      </c>
      <c r="EQ342" s="27" t="str">
        <f t="shared" ca="1" si="691"/>
        <v>-</v>
      </c>
      <c r="ER342" s="27">
        <f t="shared" ca="1" si="691"/>
        <v>0</v>
      </c>
      <c r="ES342" s="27">
        <f t="shared" ca="1" si="691"/>
        <v>0</v>
      </c>
      <c r="ET342" s="34">
        <v>0</v>
      </c>
    </row>
    <row r="343" spans="1:150" outlineLevel="3">
      <c r="A343" s="31">
        <f t="shared" si="627"/>
        <v>338</v>
      </c>
      <c r="B343" s="37">
        <f t="shared" ca="1" si="655"/>
        <v>94</v>
      </c>
      <c r="C343">
        <f t="shared" ca="1" si="656"/>
        <v>5</v>
      </c>
      <c r="D343" t="b">
        <f t="shared" ca="1" si="682"/>
        <v>0</v>
      </c>
      <c r="E343" t="b">
        <f t="shared" ca="1" si="682"/>
        <v>0</v>
      </c>
      <c r="F343" t="b">
        <f t="shared" ca="1" si="682"/>
        <v>0</v>
      </c>
      <c r="H343" s="47" t="str">
        <f ca="1">TEXT(LEFT(H342,2)+1,"00")&amp;MID(H342,3,FIND(" ",H342,4)-2)&amp;d.RegionName&amp;IF($CA343&lt;3,"M-M","Mat")&amp;IF($CF343=TRUE,"&amp;BBT","")&amp;IF($DX343&lt;&gt;0,"-mate EL","")&amp;IF($DM343," Aut","")&amp;IF($DN343," Win","")&amp;IF($DO343," Spr","")&amp;" Scan "&amp;$DP343&amp;" (F"&amp;3+IFERROR(1*$AP343,0)&amp;3+IFERROR(1*$AS343,0)&amp;"N"&amp;$AX343&amp;$AY343&amp;")"</f>
        <v>28 Std CWM Mat Win Scan 3 (F33N14)</v>
      </c>
      <c r="I343" s="13" t="str">
        <f ca="1">IF(MATCH(H343,H$5:H343,0)=(COUNTA(H$5:H343)),"-","Dup")</f>
        <v>-</v>
      </c>
      <c r="J343" s="27" t="str">
        <f t="shared" ca="1" si="629"/>
        <v>-</v>
      </c>
      <c r="K343" s="27" t="str">
        <f t="shared" ca="1" si="629"/>
        <v>-</v>
      </c>
      <c r="L343" s="50" t="str">
        <f t="shared" ca="1" si="657"/>
        <v>-</v>
      </c>
      <c r="M343" s="50" t="str">
        <f t="shared" ca="1" si="657"/>
        <v>-</v>
      </c>
      <c r="N343" s="50" t="str">
        <f t="shared" ca="1" si="657"/>
        <v>-</v>
      </c>
      <c r="O343" s="50" t="str">
        <f t="shared" ca="1" si="657"/>
        <v>-</v>
      </c>
      <c r="P343" s="50" t="str">
        <f t="shared" ca="1" si="657"/>
        <v>-</v>
      </c>
      <c r="Q343" s="50">
        <f t="shared" ca="1" si="706"/>
        <v>1</v>
      </c>
      <c r="R343" s="50">
        <f t="shared" ca="1" si="706"/>
        <v>1</v>
      </c>
      <c r="S343" s="27" t="str">
        <f t="shared" ca="1" si="683"/>
        <v>-</v>
      </c>
      <c r="T343" s="27" t="str">
        <f t="shared" ca="1" si="683"/>
        <v>-</v>
      </c>
      <c r="U343" s="27">
        <f t="shared" ca="1" si="677"/>
        <v>1</v>
      </c>
      <c r="V343" s="27">
        <f t="shared" ca="1" si="677"/>
        <v>1</v>
      </c>
      <c r="W343" s="27">
        <f t="shared" ca="1" si="677"/>
        <v>1</v>
      </c>
      <c r="X343" s="27">
        <f t="shared" ca="1" si="677"/>
        <v>1</v>
      </c>
      <c r="Y343" s="27" t="str">
        <f t="shared" ca="1" si="702"/>
        <v>-</v>
      </c>
      <c r="Z343" s="27">
        <f t="shared" ca="1" si="677"/>
        <v>1</v>
      </c>
      <c r="AA343" s="27" t="str">
        <f t="shared" ca="1" si="702"/>
        <v>-</v>
      </c>
      <c r="AB343" s="27" t="str">
        <f t="shared" ca="1" si="677"/>
        <v>-</v>
      </c>
      <c r="AC343" s="27">
        <f t="shared" ca="1" si="677"/>
        <v>1</v>
      </c>
      <c r="AD343" s="27">
        <f t="shared" ca="1" si="704"/>
        <v>1</v>
      </c>
      <c r="AE343" s="27" t="str">
        <f t="shared" ca="1" si="677"/>
        <v>-</v>
      </c>
      <c r="AF343" s="27" t="str">
        <f t="shared" ca="1" si="677"/>
        <v>-</v>
      </c>
      <c r="AG343" s="27" t="str">
        <f t="shared" ca="1" si="677"/>
        <v>-</v>
      </c>
      <c r="AH343" s="27" t="str">
        <f t="shared" ca="1" si="677"/>
        <v>-</v>
      </c>
      <c r="AI343" s="27" t="str">
        <f t="shared" ca="1" si="677"/>
        <v>-</v>
      </c>
      <c r="AJ343" s="27" t="str">
        <f t="shared" ca="1" si="678"/>
        <v>-</v>
      </c>
      <c r="AK343" s="27" t="str">
        <f t="shared" ca="1" si="678"/>
        <v>-</v>
      </c>
      <c r="AL343" s="27" t="str">
        <f t="shared" ca="1" si="678"/>
        <v>-</v>
      </c>
      <c r="AM343" s="27" t="str">
        <f t="shared" ca="1" si="678"/>
        <v>-</v>
      </c>
      <c r="AN343" s="27" t="str">
        <f t="shared" ca="1" si="678"/>
        <v>-</v>
      </c>
      <c r="AO343" s="27" t="str">
        <f t="shared" ca="1" si="678"/>
        <v>-</v>
      </c>
      <c r="AP343" s="27" t="str">
        <f t="shared" ca="1" si="678"/>
        <v>-</v>
      </c>
      <c r="AQ343" s="27" t="str">
        <f t="shared" ca="1" si="678"/>
        <v>-</v>
      </c>
      <c r="AR343" s="27" t="str">
        <f t="shared" ca="1" si="678"/>
        <v>-</v>
      </c>
      <c r="AS343" s="27" t="str">
        <f t="shared" ca="1" si="678"/>
        <v>-</v>
      </c>
      <c r="AT343" s="27" t="str">
        <f t="shared" ca="1" si="658"/>
        <v>-</v>
      </c>
      <c r="AU343" s="27" t="str">
        <f t="shared" ca="1" si="658"/>
        <v>-</v>
      </c>
      <c r="AV343" s="27" t="str">
        <f t="shared" ca="1" si="658"/>
        <v>-</v>
      </c>
      <c r="AW343" s="27" t="str">
        <f t="shared" ca="1" si="658"/>
        <v>-</v>
      </c>
      <c r="AX343" s="50">
        <f t="shared" ca="1" si="699"/>
        <v>1</v>
      </c>
      <c r="AY343" s="50">
        <f t="shared" ca="1" si="699"/>
        <v>4</v>
      </c>
      <c r="AZ343" s="50">
        <f t="shared" ca="1" si="699"/>
        <v>0</v>
      </c>
      <c r="BA343" s="50" t="str">
        <f t="shared" ca="1" si="699"/>
        <v>-</v>
      </c>
      <c r="BB343" s="50" t="str">
        <f t="shared" ca="1" si="699"/>
        <v>-</v>
      </c>
      <c r="BC343" s="50" t="str">
        <f t="shared" ca="1" si="699"/>
        <v>-</v>
      </c>
      <c r="BD343" s="50" t="str">
        <f t="shared" ca="1" si="699"/>
        <v>-</v>
      </c>
      <c r="BE343" s="50" t="str">
        <f t="shared" ca="1" si="699"/>
        <v>-</v>
      </c>
      <c r="BF343" s="50" t="str">
        <f t="shared" ca="1" si="699"/>
        <v>-</v>
      </c>
      <c r="BG343" s="50" t="str">
        <f t="shared" ca="1" si="699"/>
        <v>-</v>
      </c>
      <c r="BH343" s="27">
        <f t="shared" ca="1" si="684"/>
        <v>0.3</v>
      </c>
      <c r="BI343" s="27">
        <f t="shared" ca="1" si="684"/>
        <v>0.7</v>
      </c>
      <c r="BJ343" s="27">
        <f t="shared" ca="1" si="684"/>
        <v>-0.4</v>
      </c>
      <c r="BK343" s="27">
        <f t="shared" ca="1" si="684"/>
        <v>1.5</v>
      </c>
      <c r="BL343" s="27" t="str">
        <f t="shared" ca="1" si="679"/>
        <v>-</v>
      </c>
      <c r="BM343" s="27" t="str">
        <f t="shared" ca="1" si="679"/>
        <v>-</v>
      </c>
      <c r="BN343" s="27">
        <f t="shared" ca="1" si="696"/>
        <v>12</v>
      </c>
      <c r="BO343" s="27">
        <f t="shared" ca="1" si="696"/>
        <v>12</v>
      </c>
      <c r="BP343" s="27">
        <f t="shared" ca="1" si="696"/>
        <v>144</v>
      </c>
      <c r="BQ343" s="27">
        <f t="shared" ca="1" si="696"/>
        <v>144</v>
      </c>
      <c r="BR343" s="27" t="str">
        <f t="shared" ca="1" si="696"/>
        <v>-</v>
      </c>
      <c r="BS343" s="27" t="str">
        <f t="shared" ca="1" si="696"/>
        <v>-</v>
      </c>
      <c r="BT343" s="27" t="str">
        <f t="shared" ca="1" si="675"/>
        <v>-</v>
      </c>
      <c r="BU343" s="27" t="str">
        <f t="shared" ca="1" si="680"/>
        <v>-</v>
      </c>
      <c r="BV343" s="27" t="str">
        <f t="shared" ca="1" si="680"/>
        <v>-</v>
      </c>
      <c r="BW343" s="27" t="str">
        <f t="shared" ca="1" si="680"/>
        <v>-</v>
      </c>
      <c r="BX343" s="27" t="str">
        <f t="shared" ca="1" si="680"/>
        <v>-</v>
      </c>
      <c r="BY343" s="27" t="str">
        <f t="shared" ca="1" si="680"/>
        <v>-</v>
      </c>
      <c r="BZ343" s="27" t="str">
        <f t="shared" ca="1" si="680"/>
        <v>-</v>
      </c>
      <c r="CA343" s="27">
        <f t="shared" ref="CA343:CF357" ca="1" si="707">OFFSET(CA$5,$B343,0)</f>
        <v>5</v>
      </c>
      <c r="CB343" s="27" t="str">
        <f t="shared" ca="1" si="707"/>
        <v>-</v>
      </c>
      <c r="CC343" s="27" t="str">
        <f t="shared" ca="1" si="707"/>
        <v>-</v>
      </c>
      <c r="CD343" s="27" t="str">
        <f t="shared" ca="1" si="707"/>
        <v>-</v>
      </c>
      <c r="CE343" s="27" t="str">
        <f t="shared" ca="1" si="707"/>
        <v>-</v>
      </c>
      <c r="CF343" s="27" t="str">
        <f t="shared" ca="1" si="707"/>
        <v>-</v>
      </c>
      <c r="CG343" s="27" t="str">
        <f t="shared" ref="CG343:CV362" ca="1" si="708">OFFSET(CG$5,$B343,0)</f>
        <v>-</v>
      </c>
      <c r="CH343" s="27">
        <f t="shared" ca="1" si="708"/>
        <v>0</v>
      </c>
      <c r="CI343" s="27" t="str">
        <f t="shared" ca="1" si="708"/>
        <v>-</v>
      </c>
      <c r="CJ343" s="27">
        <f t="shared" ca="1" si="708"/>
        <v>1</v>
      </c>
      <c r="CK343" s="27">
        <f t="shared" ca="1" si="708"/>
        <v>0</v>
      </c>
      <c r="CL343" s="27">
        <f t="shared" ca="1" si="708"/>
        <v>1</v>
      </c>
      <c r="CM343" s="27">
        <f t="shared" ca="1" si="708"/>
        <v>1</v>
      </c>
      <c r="CN343" s="27">
        <f t="shared" ca="1" si="708"/>
        <v>1</v>
      </c>
      <c r="CO343" s="27">
        <f t="shared" ca="1" si="708"/>
        <v>0</v>
      </c>
      <c r="CP343" s="27">
        <f t="shared" ca="1" si="708"/>
        <v>0</v>
      </c>
      <c r="CQ343" s="27">
        <f t="shared" ca="1" si="708"/>
        <v>0</v>
      </c>
      <c r="CR343" s="27">
        <f t="shared" ca="1" si="695"/>
        <v>-1.29</v>
      </c>
      <c r="CS343" s="27">
        <f t="shared" ca="1" si="695"/>
        <v>0.95</v>
      </c>
      <c r="CT343" s="27">
        <f t="shared" ca="1" si="695"/>
        <v>-1.67</v>
      </c>
      <c r="CU343" s="27">
        <f t="shared" ca="1" si="695"/>
        <v>0.05</v>
      </c>
      <c r="CV343" s="27">
        <f t="shared" ca="1" si="695"/>
        <v>0.22</v>
      </c>
      <c r="CW343" s="27">
        <f t="shared" ca="1" si="695"/>
        <v>-0.37</v>
      </c>
      <c r="CX343" s="27">
        <f t="shared" ca="1" si="695"/>
        <v>0</v>
      </c>
      <c r="CY343" s="27">
        <f t="shared" ca="1" si="695"/>
        <v>1</v>
      </c>
      <c r="CZ343" s="27">
        <f t="shared" ca="1" si="695"/>
        <v>0</v>
      </c>
      <c r="DA343" s="27">
        <f t="shared" ca="1" si="685"/>
        <v>0</v>
      </c>
      <c r="DB343" s="27">
        <f t="shared" ca="1" si="695"/>
        <v>0</v>
      </c>
      <c r="DC343" s="27">
        <f t="shared" ca="1" si="698"/>
        <v>0</v>
      </c>
      <c r="DD343" s="27">
        <f t="shared" ca="1" si="698"/>
        <v>0</v>
      </c>
      <c r="DE343" s="27">
        <f t="shared" ca="1" si="686"/>
        <v>0</v>
      </c>
      <c r="DF343" s="27">
        <f t="shared" ca="1" si="686"/>
        <v>0</v>
      </c>
      <c r="DG343" s="27" t="str">
        <f t="shared" ca="1" si="695"/>
        <v>-</v>
      </c>
      <c r="DH343" s="27" t="str">
        <f t="shared" ca="1" si="695"/>
        <v>-</v>
      </c>
      <c r="DI343" s="27" t="str">
        <f t="shared" ca="1" si="695"/>
        <v>-</v>
      </c>
      <c r="DJ343" s="27" t="str">
        <f t="shared" ca="1" si="695"/>
        <v>-</v>
      </c>
      <c r="DK343" s="27" t="str">
        <f t="shared" ca="1" si="695"/>
        <v>-</v>
      </c>
      <c r="DL343" s="27" t="str">
        <f t="shared" ca="1" si="695"/>
        <v>-</v>
      </c>
      <c r="DM343" s="27" t="b">
        <f t="shared" ca="1" si="695"/>
        <v>0</v>
      </c>
      <c r="DN343" s="27" t="b">
        <f t="shared" ca="1" si="695"/>
        <v>1</v>
      </c>
      <c r="DO343" s="27" t="b">
        <f t="shared" ca="1" si="695"/>
        <v>0</v>
      </c>
      <c r="DP343" s="27">
        <f t="shared" ca="1" si="695"/>
        <v>3</v>
      </c>
      <c r="DQ343" s="27" t="str">
        <f t="shared" ca="1" si="646"/>
        <v>-</v>
      </c>
      <c r="DR343" s="27" t="str">
        <f t="shared" ca="1" si="646"/>
        <v>-</v>
      </c>
      <c r="DS343" s="27" t="str">
        <f t="shared" ca="1" si="700"/>
        <v>-</v>
      </c>
      <c r="DT343" s="27" t="str">
        <f t="shared" ca="1" si="700"/>
        <v>-</v>
      </c>
      <c r="DU343" s="27" t="str">
        <f t="shared" ca="1" si="700"/>
        <v>-</v>
      </c>
      <c r="DV343" s="27" t="b">
        <f t="shared" ca="1" si="700"/>
        <v>1</v>
      </c>
      <c r="DW343" s="27" t="str">
        <f t="shared" ca="1" si="692"/>
        <v>-</v>
      </c>
      <c r="DX343" s="27">
        <f t="shared" ref="DX343:EA350" ca="1" si="709">OFFSET(DX$5,$B343,0)</f>
        <v>0</v>
      </c>
      <c r="DY343" s="27" t="str">
        <f t="shared" ca="1" si="709"/>
        <v>-</v>
      </c>
      <c r="DZ343" s="27" t="str">
        <f t="shared" ca="1" si="709"/>
        <v>-</v>
      </c>
      <c r="EA343" s="27" t="str">
        <f t="shared" ca="1" si="709"/>
        <v>-</v>
      </c>
      <c r="EB343" s="27" t="str">
        <f t="shared" ca="1" si="663"/>
        <v>-</v>
      </c>
      <c r="EC343" s="27">
        <f t="shared" ca="1" si="648"/>
        <v>1</v>
      </c>
      <c r="ED343" s="27">
        <f t="shared" ca="1" si="688"/>
        <v>0</v>
      </c>
      <c r="EE343" s="27">
        <f t="shared" ca="1" si="648"/>
        <v>1</v>
      </c>
      <c r="EF343" s="27">
        <f t="shared" ca="1" si="650"/>
        <v>1</v>
      </c>
      <c r="EG343" s="27">
        <f t="shared" ca="1" si="689"/>
        <v>0</v>
      </c>
      <c r="EH343" s="27" t="str">
        <f t="shared" ca="1" si="701"/>
        <v>-</v>
      </c>
      <c r="EI343" s="27" t="str">
        <f t="shared" ca="1" si="701"/>
        <v>-</v>
      </c>
      <c r="EJ343" s="27" t="str">
        <f t="shared" ca="1" si="701"/>
        <v>-</v>
      </c>
      <c r="EK343" s="27" t="str">
        <f t="shared" ca="1" si="651"/>
        <v>-</v>
      </c>
      <c r="EL343" s="27">
        <f t="shared" ca="1" si="703"/>
        <v>1</v>
      </c>
      <c r="EM343" s="27">
        <f t="shared" ca="1" si="690"/>
        <v>1</v>
      </c>
      <c r="EN343" s="27">
        <f t="shared" ca="1" si="690"/>
        <v>1</v>
      </c>
      <c r="EO343" s="27">
        <f t="shared" ca="1" si="652"/>
        <v>0</v>
      </c>
      <c r="EP343" s="27" t="str">
        <f t="shared" ca="1" si="691"/>
        <v>-</v>
      </c>
      <c r="EQ343" s="27" t="str">
        <f t="shared" ca="1" si="691"/>
        <v>-</v>
      </c>
      <c r="ER343" s="27">
        <f t="shared" ca="1" si="691"/>
        <v>0</v>
      </c>
      <c r="ES343" s="27">
        <f t="shared" ca="1" si="691"/>
        <v>0</v>
      </c>
      <c r="ET343" s="34">
        <v>0</v>
      </c>
    </row>
    <row r="344" spans="1:150" outlineLevel="3">
      <c r="A344" s="31">
        <f t="shared" si="627"/>
        <v>339</v>
      </c>
      <c r="B344" s="37">
        <f t="shared" ca="1" si="655"/>
        <v>95</v>
      </c>
      <c r="C344">
        <f t="shared" ca="1" si="656"/>
        <v>5</v>
      </c>
      <c r="D344" t="b">
        <f t="shared" ca="1" si="682"/>
        <v>0</v>
      </c>
      <c r="E344" t="b">
        <f t="shared" ca="1" si="682"/>
        <v>0</v>
      </c>
      <c r="F344" t="b">
        <f t="shared" ca="1" si="682"/>
        <v>0</v>
      </c>
      <c r="H344" s="47" t="str">
        <f ca="1">TEXT(LEFT(H343,2)+1,"00")&amp;MID(H343,3,FIND(" ",H343,4)-2)&amp;d.RegionName&amp;IF($CA344&lt;3,"M-M","Mat")&amp;IF($CF344=TRUE,"&amp;BBT","")&amp;IF($DX344&lt;&gt;0,"-mate EL","")&amp;IF($DM344," Aut","")&amp;IF($DN344," Win","")&amp;IF($DO344," Spr","")&amp;" Scan "&amp;$DP344&amp;" (F"&amp;3+IFERROR(1*$AP344,0)&amp;3+IFERROR(1*$AS344,0)&amp;"N"&amp;$AX344&amp;$AY344&amp;")"</f>
        <v>29 Std CWM Mat Win Scan 2 (F33N14)</v>
      </c>
      <c r="I344" s="13" t="str">
        <f ca="1">IF(MATCH(H344,H$5:H344,0)=(COUNTA(H$5:H344)),"-","Dup")</f>
        <v>-</v>
      </c>
      <c r="J344" s="27" t="str">
        <f t="shared" ca="1" si="629"/>
        <v>-</v>
      </c>
      <c r="K344" s="27" t="str">
        <f t="shared" ca="1" si="629"/>
        <v>-</v>
      </c>
      <c r="L344" s="50" t="str">
        <f t="shared" ca="1" si="657"/>
        <v>-</v>
      </c>
      <c r="M344" s="50" t="str">
        <f t="shared" ca="1" si="657"/>
        <v>-</v>
      </c>
      <c r="N344" s="50" t="str">
        <f t="shared" ca="1" si="657"/>
        <v>-</v>
      </c>
      <c r="O344" s="50" t="str">
        <f t="shared" ca="1" si="657"/>
        <v>-</v>
      </c>
      <c r="P344" s="50" t="str">
        <f t="shared" ca="1" si="657"/>
        <v>-</v>
      </c>
      <c r="Q344" s="50">
        <f t="shared" ca="1" si="706"/>
        <v>1</v>
      </c>
      <c r="R344" s="50">
        <f t="shared" ca="1" si="706"/>
        <v>1</v>
      </c>
      <c r="S344" s="27" t="str">
        <f t="shared" ca="1" si="683"/>
        <v>-</v>
      </c>
      <c r="T344" s="27" t="str">
        <f t="shared" ca="1" si="683"/>
        <v>-</v>
      </c>
      <c r="U344" s="27">
        <f t="shared" ca="1" si="677"/>
        <v>1</v>
      </c>
      <c r="V344" s="27">
        <f t="shared" ca="1" si="677"/>
        <v>1</v>
      </c>
      <c r="W344" s="27">
        <f t="shared" ca="1" si="677"/>
        <v>1</v>
      </c>
      <c r="X344" s="27">
        <f t="shared" ca="1" si="677"/>
        <v>1</v>
      </c>
      <c r="Y344" s="27" t="str">
        <f t="shared" ca="1" si="702"/>
        <v>-</v>
      </c>
      <c r="Z344" s="27">
        <f t="shared" ca="1" si="677"/>
        <v>1</v>
      </c>
      <c r="AA344" s="27" t="str">
        <f t="shared" ca="1" si="702"/>
        <v>-</v>
      </c>
      <c r="AB344" s="27" t="str">
        <f t="shared" ca="1" si="677"/>
        <v>-</v>
      </c>
      <c r="AC344" s="27">
        <f t="shared" ca="1" si="677"/>
        <v>1</v>
      </c>
      <c r="AD344" s="27">
        <f t="shared" ca="1" si="704"/>
        <v>1</v>
      </c>
      <c r="AE344" s="27" t="str">
        <f t="shared" ca="1" si="677"/>
        <v>-</v>
      </c>
      <c r="AF344" s="27" t="str">
        <f t="shared" ca="1" si="677"/>
        <v>-</v>
      </c>
      <c r="AG344" s="27" t="str">
        <f t="shared" ca="1" si="677"/>
        <v>-</v>
      </c>
      <c r="AH344" s="27" t="str">
        <f t="shared" ca="1" si="677"/>
        <v>-</v>
      </c>
      <c r="AI344" s="27" t="str">
        <f t="shared" ca="1" si="677"/>
        <v>-</v>
      </c>
      <c r="AJ344" s="27" t="str">
        <f t="shared" ca="1" si="678"/>
        <v>-</v>
      </c>
      <c r="AK344" s="27" t="str">
        <f t="shared" ca="1" si="678"/>
        <v>-</v>
      </c>
      <c r="AL344" s="27" t="str">
        <f t="shared" ca="1" si="678"/>
        <v>-</v>
      </c>
      <c r="AM344" s="27" t="str">
        <f t="shared" ca="1" si="678"/>
        <v>-</v>
      </c>
      <c r="AN344" s="27" t="str">
        <f t="shared" ca="1" si="678"/>
        <v>-</v>
      </c>
      <c r="AO344" s="27" t="str">
        <f t="shared" ca="1" si="678"/>
        <v>-</v>
      </c>
      <c r="AP344" s="27" t="str">
        <f t="shared" ca="1" si="678"/>
        <v>-</v>
      </c>
      <c r="AQ344" s="27" t="str">
        <f t="shared" ca="1" si="678"/>
        <v>-</v>
      </c>
      <c r="AR344" s="27" t="str">
        <f t="shared" ca="1" si="678"/>
        <v>-</v>
      </c>
      <c r="AS344" s="27" t="str">
        <f t="shared" ca="1" si="678"/>
        <v>-</v>
      </c>
      <c r="AT344" s="27" t="str">
        <f t="shared" ca="1" si="658"/>
        <v>-</v>
      </c>
      <c r="AU344" s="27" t="str">
        <f t="shared" ca="1" si="658"/>
        <v>-</v>
      </c>
      <c r="AV344" s="27" t="str">
        <f t="shared" ca="1" si="658"/>
        <v>-</v>
      </c>
      <c r="AW344" s="27" t="str">
        <f t="shared" ca="1" si="658"/>
        <v>-</v>
      </c>
      <c r="AX344" s="50">
        <f t="shared" ca="1" si="699"/>
        <v>1</v>
      </c>
      <c r="AY344" s="50">
        <f t="shared" ca="1" si="699"/>
        <v>4</v>
      </c>
      <c r="AZ344" s="50">
        <f t="shared" ca="1" si="699"/>
        <v>0</v>
      </c>
      <c r="BA344" s="50" t="str">
        <f t="shared" ca="1" si="699"/>
        <v>-</v>
      </c>
      <c r="BB344" s="50" t="str">
        <f t="shared" ca="1" si="699"/>
        <v>-</v>
      </c>
      <c r="BC344" s="50" t="str">
        <f t="shared" ca="1" si="699"/>
        <v>-</v>
      </c>
      <c r="BD344" s="50" t="str">
        <f t="shared" ca="1" si="699"/>
        <v>-</v>
      </c>
      <c r="BE344" s="50" t="str">
        <f t="shared" ca="1" si="699"/>
        <v>-</v>
      </c>
      <c r="BF344" s="50" t="str">
        <f t="shared" ca="1" si="699"/>
        <v>-</v>
      </c>
      <c r="BG344" s="50" t="str">
        <f t="shared" ca="1" si="699"/>
        <v>-</v>
      </c>
      <c r="BH344" s="27">
        <f t="shared" ca="1" si="684"/>
        <v>0.3</v>
      </c>
      <c r="BI344" s="27">
        <f t="shared" ca="1" si="684"/>
        <v>0.7</v>
      </c>
      <c r="BJ344" s="27">
        <f t="shared" ca="1" si="684"/>
        <v>-0.4</v>
      </c>
      <c r="BK344" s="27">
        <f t="shared" ca="1" si="684"/>
        <v>1.5</v>
      </c>
      <c r="BL344" s="27" t="str">
        <f t="shared" ca="1" si="679"/>
        <v>-</v>
      </c>
      <c r="BM344" s="27" t="str">
        <f t="shared" ca="1" si="679"/>
        <v>-</v>
      </c>
      <c r="BN344" s="27">
        <f t="shared" ca="1" si="696"/>
        <v>12</v>
      </c>
      <c r="BO344" s="27">
        <f t="shared" ca="1" si="696"/>
        <v>12</v>
      </c>
      <c r="BP344" s="27">
        <f t="shared" ca="1" si="696"/>
        <v>144</v>
      </c>
      <c r="BQ344" s="27">
        <f t="shared" ca="1" si="696"/>
        <v>144</v>
      </c>
      <c r="BR344" s="27" t="str">
        <f t="shared" ca="1" si="696"/>
        <v>-</v>
      </c>
      <c r="BS344" s="27" t="str">
        <f t="shared" ca="1" si="696"/>
        <v>-</v>
      </c>
      <c r="BT344" s="27" t="str">
        <f t="shared" ca="1" si="675"/>
        <v>-</v>
      </c>
      <c r="BU344" s="27" t="str">
        <f t="shared" ca="1" si="680"/>
        <v>-</v>
      </c>
      <c r="BV344" s="27" t="str">
        <f t="shared" ca="1" si="680"/>
        <v>-</v>
      </c>
      <c r="BW344" s="27" t="str">
        <f t="shared" ca="1" si="680"/>
        <v>-</v>
      </c>
      <c r="BX344" s="27" t="str">
        <f t="shared" ca="1" si="680"/>
        <v>-</v>
      </c>
      <c r="BY344" s="27" t="str">
        <f t="shared" ca="1" si="680"/>
        <v>-</v>
      </c>
      <c r="BZ344" s="27" t="str">
        <f t="shared" ca="1" si="680"/>
        <v>-</v>
      </c>
      <c r="CA344" s="27">
        <f t="shared" ca="1" si="707"/>
        <v>5</v>
      </c>
      <c r="CB344" s="27" t="str">
        <f t="shared" ca="1" si="707"/>
        <v>-</v>
      </c>
      <c r="CC344" s="27" t="str">
        <f t="shared" ca="1" si="707"/>
        <v>-</v>
      </c>
      <c r="CD344" s="27" t="str">
        <f t="shared" ca="1" si="707"/>
        <v>-</v>
      </c>
      <c r="CE344" s="27" t="str">
        <f t="shared" ca="1" si="707"/>
        <v>-</v>
      </c>
      <c r="CF344" s="27" t="str">
        <f t="shared" ca="1" si="707"/>
        <v>-</v>
      </c>
      <c r="CG344" s="27" t="str">
        <f t="shared" ca="1" si="708"/>
        <v>-</v>
      </c>
      <c r="CH344" s="27">
        <f t="shared" ca="1" si="708"/>
        <v>0</v>
      </c>
      <c r="CI344" s="27" t="str">
        <f t="shared" ca="1" si="708"/>
        <v>-</v>
      </c>
      <c r="CJ344" s="27">
        <f t="shared" ca="1" si="708"/>
        <v>1</v>
      </c>
      <c r="CK344" s="27">
        <f t="shared" ca="1" si="708"/>
        <v>0</v>
      </c>
      <c r="CL344" s="27">
        <f t="shared" ca="1" si="708"/>
        <v>1</v>
      </c>
      <c r="CM344" s="27">
        <f t="shared" ca="1" si="708"/>
        <v>1</v>
      </c>
      <c r="CN344" s="27">
        <f t="shared" ca="1" si="708"/>
        <v>1</v>
      </c>
      <c r="CO344" s="27">
        <f t="shared" ca="1" si="708"/>
        <v>0</v>
      </c>
      <c r="CP344" s="27">
        <f t="shared" ca="1" si="708"/>
        <v>0</v>
      </c>
      <c r="CQ344" s="27">
        <f t="shared" ca="1" si="708"/>
        <v>0</v>
      </c>
      <c r="CR344" s="27">
        <f t="shared" ca="1" si="695"/>
        <v>-1.29</v>
      </c>
      <c r="CS344" s="27">
        <f t="shared" ca="1" si="695"/>
        <v>0.95</v>
      </c>
      <c r="CT344" s="27">
        <f t="shared" ca="1" si="695"/>
        <v>-1.67</v>
      </c>
      <c r="CU344" s="27">
        <f t="shared" ca="1" si="695"/>
        <v>0.05</v>
      </c>
      <c r="CV344" s="27">
        <f t="shared" ca="1" si="695"/>
        <v>0.22</v>
      </c>
      <c r="CW344" s="27">
        <f t="shared" ca="1" si="695"/>
        <v>-0.37</v>
      </c>
      <c r="CX344" s="27">
        <f t="shared" ca="1" si="695"/>
        <v>0</v>
      </c>
      <c r="CY344" s="27">
        <f t="shared" ca="1" si="695"/>
        <v>1</v>
      </c>
      <c r="CZ344" s="27">
        <f t="shared" ca="1" si="695"/>
        <v>0</v>
      </c>
      <c r="DA344" s="27">
        <f t="shared" ca="1" si="685"/>
        <v>0</v>
      </c>
      <c r="DB344" s="27">
        <f t="shared" ca="1" si="695"/>
        <v>0</v>
      </c>
      <c r="DC344" s="27">
        <f t="shared" ca="1" si="698"/>
        <v>0</v>
      </c>
      <c r="DD344" s="27">
        <f t="shared" ca="1" si="698"/>
        <v>0</v>
      </c>
      <c r="DE344" s="27">
        <f t="shared" ca="1" si="686"/>
        <v>0</v>
      </c>
      <c r="DF344" s="27">
        <f t="shared" ca="1" si="686"/>
        <v>0</v>
      </c>
      <c r="DG344" s="27" t="str">
        <f t="shared" ca="1" si="695"/>
        <v>-</v>
      </c>
      <c r="DH344" s="27" t="str">
        <f t="shared" ca="1" si="695"/>
        <v>-</v>
      </c>
      <c r="DI344" s="27" t="str">
        <f t="shared" ca="1" si="695"/>
        <v>-</v>
      </c>
      <c r="DJ344" s="27" t="str">
        <f t="shared" ca="1" si="695"/>
        <v>-</v>
      </c>
      <c r="DK344" s="27" t="str">
        <f t="shared" ca="1" si="695"/>
        <v>-</v>
      </c>
      <c r="DL344" s="27" t="str">
        <f t="shared" ca="1" si="695"/>
        <v>-</v>
      </c>
      <c r="DM344" s="27" t="b">
        <f t="shared" ca="1" si="695"/>
        <v>0</v>
      </c>
      <c r="DN344" s="27" t="b">
        <f t="shared" ca="1" si="695"/>
        <v>1</v>
      </c>
      <c r="DO344" s="27" t="b">
        <f t="shared" ca="1" si="695"/>
        <v>0</v>
      </c>
      <c r="DP344" s="27">
        <f t="shared" ca="1" si="695"/>
        <v>2</v>
      </c>
      <c r="DQ344" s="27" t="str">
        <f t="shared" ca="1" si="646"/>
        <v>-</v>
      </c>
      <c r="DR344" s="27" t="str">
        <f t="shared" ca="1" si="646"/>
        <v>-</v>
      </c>
      <c r="DS344" s="27" t="str">
        <f t="shared" ca="1" si="700"/>
        <v>-</v>
      </c>
      <c r="DT344" s="27" t="str">
        <f t="shared" ca="1" si="700"/>
        <v>-</v>
      </c>
      <c r="DU344" s="27" t="str">
        <f t="shared" ca="1" si="700"/>
        <v>-</v>
      </c>
      <c r="DV344" s="27" t="b">
        <f t="shared" ca="1" si="700"/>
        <v>1</v>
      </c>
      <c r="DW344" s="27" t="str">
        <f t="shared" ca="1" si="692"/>
        <v>-</v>
      </c>
      <c r="DX344" s="27">
        <f t="shared" ca="1" si="709"/>
        <v>0</v>
      </c>
      <c r="DY344" s="27" t="str">
        <f t="shared" ca="1" si="709"/>
        <v>-</v>
      </c>
      <c r="DZ344" s="27" t="str">
        <f t="shared" ca="1" si="709"/>
        <v>-</v>
      </c>
      <c r="EA344" s="27" t="str">
        <f t="shared" ca="1" si="709"/>
        <v>-</v>
      </c>
      <c r="EB344" s="27" t="str">
        <f t="shared" ca="1" si="663"/>
        <v>-</v>
      </c>
      <c r="EC344" s="27">
        <f t="shared" ca="1" si="648"/>
        <v>1</v>
      </c>
      <c r="ED344" s="27">
        <f t="shared" ca="1" si="688"/>
        <v>0</v>
      </c>
      <c r="EE344" s="27">
        <f t="shared" ca="1" si="648"/>
        <v>1</v>
      </c>
      <c r="EF344" s="27">
        <f t="shared" ca="1" si="650"/>
        <v>1</v>
      </c>
      <c r="EG344" s="27">
        <f t="shared" ca="1" si="689"/>
        <v>0</v>
      </c>
      <c r="EH344" s="27" t="str">
        <f t="shared" ca="1" si="701"/>
        <v>-</v>
      </c>
      <c r="EI344" s="27" t="str">
        <f t="shared" ca="1" si="701"/>
        <v>-</v>
      </c>
      <c r="EJ344" s="27" t="str">
        <f t="shared" ca="1" si="701"/>
        <v>-</v>
      </c>
      <c r="EK344" s="27" t="str">
        <f t="shared" ca="1" si="651"/>
        <v>-</v>
      </c>
      <c r="EL344" s="27">
        <f t="shared" ca="1" si="703"/>
        <v>1</v>
      </c>
      <c r="EM344" s="27">
        <f t="shared" ca="1" si="690"/>
        <v>1</v>
      </c>
      <c r="EN344" s="27">
        <f t="shared" ca="1" si="690"/>
        <v>1</v>
      </c>
      <c r="EO344" s="27">
        <f t="shared" ca="1" si="652"/>
        <v>0</v>
      </c>
      <c r="EP344" s="27" t="str">
        <f t="shared" ca="1" si="691"/>
        <v>-</v>
      </c>
      <c r="EQ344" s="27" t="str">
        <f t="shared" ca="1" si="691"/>
        <v>-</v>
      </c>
      <c r="ER344" s="27">
        <f t="shared" ca="1" si="691"/>
        <v>0</v>
      </c>
      <c r="ES344" s="27">
        <f t="shared" ca="1" si="691"/>
        <v>0</v>
      </c>
      <c r="ET344" s="34">
        <v>0</v>
      </c>
    </row>
    <row r="345" spans="1:150" outlineLevel="3">
      <c r="A345" s="31">
        <f t="shared" si="627"/>
        <v>340</v>
      </c>
      <c r="B345" s="37">
        <f t="shared" ca="1" si="655"/>
        <v>96</v>
      </c>
      <c r="C345">
        <f t="shared" ca="1" si="656"/>
        <v>5</v>
      </c>
      <c r="D345" t="b">
        <f t="shared" ca="1" si="682"/>
        <v>0</v>
      </c>
      <c r="E345" t="b">
        <f t="shared" ca="1" si="682"/>
        <v>0</v>
      </c>
      <c r="F345" t="b">
        <f t="shared" ca="1" si="682"/>
        <v>0</v>
      </c>
      <c r="H345" s="47" t="str">
        <f ca="1">TEXT(LEFT(H344,2)+1,"00")&amp;MID(H344,3,FIND(" ",H344,4)-2)&amp;d.RegionName&amp;IF($CA345&lt;3,"M-M","Mat")&amp;IF($CF345=TRUE,"&amp;BBT","")&amp;IF($DX345&lt;&gt;0,"-mate EL","")&amp;IF($DM345," Aut","")&amp;IF($DN345," Win","")&amp;IF($DO345," Spr","")&amp;" Scan "&amp;$DP345&amp;" (F"&amp;3+IFERROR(1*$AP345,0)&amp;3+IFERROR(1*$AS345,0)&amp;"N"&amp;$AX345&amp;$AY345&amp;")"</f>
        <v>30 Std CWM Mat Win Scan 1 (F33N14)</v>
      </c>
      <c r="I345" s="13" t="str">
        <f ca="1">IF(MATCH(H345,H$5:H345,0)=(COUNTA(H$5:H345)),"-","Dup")</f>
        <v>-</v>
      </c>
      <c r="J345" s="27" t="str">
        <f t="shared" ca="1" si="629"/>
        <v>-</v>
      </c>
      <c r="K345" s="27" t="str">
        <f t="shared" ca="1" si="629"/>
        <v>-</v>
      </c>
      <c r="L345" s="50" t="str">
        <f t="shared" ca="1" si="657"/>
        <v>-</v>
      </c>
      <c r="M345" s="50" t="str">
        <f t="shared" ca="1" si="657"/>
        <v>-</v>
      </c>
      <c r="N345" s="50" t="str">
        <f t="shared" ca="1" si="657"/>
        <v>-</v>
      </c>
      <c r="O345" s="50" t="str">
        <f t="shared" ca="1" si="657"/>
        <v>-</v>
      </c>
      <c r="P345" s="50" t="str">
        <f t="shared" ca="1" si="657"/>
        <v>-</v>
      </c>
      <c r="Q345" s="50">
        <f t="shared" ca="1" si="706"/>
        <v>1</v>
      </c>
      <c r="R345" s="50">
        <f t="shared" ca="1" si="706"/>
        <v>1</v>
      </c>
      <c r="S345" s="27" t="str">
        <f t="shared" ca="1" si="683"/>
        <v>-</v>
      </c>
      <c r="T345" s="27" t="str">
        <f t="shared" ca="1" si="683"/>
        <v>-</v>
      </c>
      <c r="U345" s="27">
        <f t="shared" ca="1" si="677"/>
        <v>1</v>
      </c>
      <c r="V345" s="27">
        <f t="shared" ca="1" si="677"/>
        <v>1</v>
      </c>
      <c r="W345" s="27">
        <f t="shared" ca="1" si="677"/>
        <v>1</v>
      </c>
      <c r="X345" s="27">
        <f t="shared" ca="1" si="677"/>
        <v>1</v>
      </c>
      <c r="Y345" s="27" t="str">
        <f t="shared" ca="1" si="702"/>
        <v>-</v>
      </c>
      <c r="Z345" s="27">
        <f t="shared" ca="1" si="677"/>
        <v>1</v>
      </c>
      <c r="AA345" s="27" t="str">
        <f t="shared" ca="1" si="702"/>
        <v>-</v>
      </c>
      <c r="AB345" s="27" t="str">
        <f t="shared" ca="1" si="677"/>
        <v>-</v>
      </c>
      <c r="AC345" s="27">
        <f t="shared" ca="1" si="677"/>
        <v>1</v>
      </c>
      <c r="AD345" s="27">
        <f t="shared" ca="1" si="704"/>
        <v>1</v>
      </c>
      <c r="AE345" s="27" t="str">
        <f t="shared" ca="1" si="677"/>
        <v>-</v>
      </c>
      <c r="AF345" s="27" t="str">
        <f t="shared" ca="1" si="677"/>
        <v>-</v>
      </c>
      <c r="AG345" s="27" t="str">
        <f t="shared" ca="1" si="677"/>
        <v>-</v>
      </c>
      <c r="AH345" s="27" t="str">
        <f t="shared" ca="1" si="677"/>
        <v>-</v>
      </c>
      <c r="AI345" s="27" t="str">
        <f t="shared" ca="1" si="677"/>
        <v>-</v>
      </c>
      <c r="AJ345" s="27" t="str">
        <f t="shared" ca="1" si="678"/>
        <v>-</v>
      </c>
      <c r="AK345" s="27" t="str">
        <f t="shared" ca="1" si="678"/>
        <v>-</v>
      </c>
      <c r="AL345" s="27" t="str">
        <f t="shared" ca="1" si="678"/>
        <v>-</v>
      </c>
      <c r="AM345" s="27" t="str">
        <f t="shared" ca="1" si="678"/>
        <v>-</v>
      </c>
      <c r="AN345" s="27" t="str">
        <f t="shared" ca="1" si="678"/>
        <v>-</v>
      </c>
      <c r="AO345" s="27" t="str">
        <f t="shared" ca="1" si="678"/>
        <v>-</v>
      </c>
      <c r="AP345" s="27" t="str">
        <f t="shared" ca="1" si="678"/>
        <v>-</v>
      </c>
      <c r="AQ345" s="27" t="str">
        <f t="shared" ca="1" si="678"/>
        <v>-</v>
      </c>
      <c r="AR345" s="27" t="str">
        <f t="shared" ca="1" si="678"/>
        <v>-</v>
      </c>
      <c r="AS345" s="27" t="str">
        <f t="shared" ca="1" si="678"/>
        <v>-</v>
      </c>
      <c r="AT345" s="27" t="str">
        <f t="shared" ca="1" si="658"/>
        <v>-</v>
      </c>
      <c r="AU345" s="27" t="str">
        <f t="shared" ca="1" si="658"/>
        <v>-</v>
      </c>
      <c r="AV345" s="27" t="str">
        <f t="shared" ca="1" si="658"/>
        <v>-</v>
      </c>
      <c r="AW345" s="27" t="str">
        <f t="shared" ca="1" si="658"/>
        <v>-</v>
      </c>
      <c r="AX345" s="50">
        <f t="shared" ca="1" si="699"/>
        <v>1</v>
      </c>
      <c r="AY345" s="50">
        <f t="shared" ca="1" si="699"/>
        <v>4</v>
      </c>
      <c r="AZ345" s="50">
        <f t="shared" ca="1" si="699"/>
        <v>0</v>
      </c>
      <c r="BA345" s="50" t="str">
        <f t="shared" ca="1" si="699"/>
        <v>-</v>
      </c>
      <c r="BB345" s="50" t="str">
        <f t="shared" ca="1" si="699"/>
        <v>-</v>
      </c>
      <c r="BC345" s="50" t="str">
        <f t="shared" ca="1" si="699"/>
        <v>-</v>
      </c>
      <c r="BD345" s="50" t="str">
        <f t="shared" ca="1" si="699"/>
        <v>-</v>
      </c>
      <c r="BE345" s="50" t="str">
        <f t="shared" ca="1" si="699"/>
        <v>-</v>
      </c>
      <c r="BF345" s="50" t="str">
        <f t="shared" ca="1" si="699"/>
        <v>-</v>
      </c>
      <c r="BG345" s="50" t="str">
        <f t="shared" ca="1" si="699"/>
        <v>-</v>
      </c>
      <c r="BH345" s="27">
        <f t="shared" ca="1" si="684"/>
        <v>0.3</v>
      </c>
      <c r="BI345" s="27">
        <f t="shared" ca="1" si="684"/>
        <v>0.7</v>
      </c>
      <c r="BJ345" s="27">
        <f t="shared" ca="1" si="684"/>
        <v>-0.4</v>
      </c>
      <c r="BK345" s="27">
        <f t="shared" ca="1" si="684"/>
        <v>1.5</v>
      </c>
      <c r="BL345" s="27" t="str">
        <f t="shared" ca="1" si="679"/>
        <v>-</v>
      </c>
      <c r="BM345" s="27" t="str">
        <f t="shared" ca="1" si="679"/>
        <v>-</v>
      </c>
      <c r="BN345" s="27">
        <f t="shared" ca="1" si="696"/>
        <v>12</v>
      </c>
      <c r="BO345" s="27">
        <f t="shared" ca="1" si="696"/>
        <v>12</v>
      </c>
      <c r="BP345" s="27">
        <f t="shared" ca="1" si="696"/>
        <v>144</v>
      </c>
      <c r="BQ345" s="27">
        <f t="shared" ca="1" si="696"/>
        <v>144</v>
      </c>
      <c r="BR345" s="27" t="str">
        <f t="shared" ca="1" si="696"/>
        <v>-</v>
      </c>
      <c r="BS345" s="27" t="str">
        <f t="shared" ca="1" si="696"/>
        <v>-</v>
      </c>
      <c r="BT345" s="27" t="str">
        <f t="shared" ca="1" si="675"/>
        <v>-</v>
      </c>
      <c r="BU345" s="27" t="str">
        <f t="shared" ca="1" si="680"/>
        <v>-</v>
      </c>
      <c r="BV345" s="27" t="str">
        <f t="shared" ca="1" si="680"/>
        <v>-</v>
      </c>
      <c r="BW345" s="27" t="str">
        <f t="shared" ca="1" si="680"/>
        <v>-</v>
      </c>
      <c r="BX345" s="27" t="str">
        <f t="shared" ca="1" si="680"/>
        <v>-</v>
      </c>
      <c r="BY345" s="27" t="str">
        <f t="shared" ca="1" si="680"/>
        <v>-</v>
      </c>
      <c r="BZ345" s="27" t="str">
        <f t="shared" ca="1" si="680"/>
        <v>-</v>
      </c>
      <c r="CA345" s="27">
        <f t="shared" ca="1" si="707"/>
        <v>5</v>
      </c>
      <c r="CB345" s="27" t="str">
        <f t="shared" ca="1" si="707"/>
        <v>-</v>
      </c>
      <c r="CC345" s="27" t="str">
        <f t="shared" ca="1" si="707"/>
        <v>-</v>
      </c>
      <c r="CD345" s="27" t="str">
        <f t="shared" ca="1" si="707"/>
        <v>-</v>
      </c>
      <c r="CE345" s="27" t="str">
        <f t="shared" ca="1" si="707"/>
        <v>-</v>
      </c>
      <c r="CF345" s="27" t="str">
        <f t="shared" ca="1" si="707"/>
        <v>-</v>
      </c>
      <c r="CG345" s="27" t="str">
        <f t="shared" ca="1" si="708"/>
        <v>-</v>
      </c>
      <c r="CH345" s="27">
        <f t="shared" ca="1" si="708"/>
        <v>0</v>
      </c>
      <c r="CI345" s="27" t="str">
        <f t="shared" ca="1" si="708"/>
        <v>-</v>
      </c>
      <c r="CJ345" s="27">
        <f t="shared" ca="1" si="708"/>
        <v>1</v>
      </c>
      <c r="CK345" s="27">
        <f t="shared" ca="1" si="708"/>
        <v>0</v>
      </c>
      <c r="CL345" s="27">
        <f t="shared" ca="1" si="708"/>
        <v>1</v>
      </c>
      <c r="CM345" s="27">
        <f t="shared" ca="1" si="708"/>
        <v>1</v>
      </c>
      <c r="CN345" s="27">
        <f t="shared" ca="1" si="708"/>
        <v>1</v>
      </c>
      <c r="CO345" s="27">
        <f t="shared" ca="1" si="708"/>
        <v>0</v>
      </c>
      <c r="CP345" s="27">
        <f t="shared" ca="1" si="708"/>
        <v>0</v>
      </c>
      <c r="CQ345" s="27">
        <f t="shared" ca="1" si="708"/>
        <v>0</v>
      </c>
      <c r="CR345" s="27">
        <f t="shared" ca="1" si="695"/>
        <v>-1.29</v>
      </c>
      <c r="CS345" s="27">
        <f t="shared" ca="1" si="695"/>
        <v>0.95</v>
      </c>
      <c r="CT345" s="27">
        <f t="shared" ca="1" si="695"/>
        <v>-1.67</v>
      </c>
      <c r="CU345" s="27">
        <f t="shared" ca="1" si="695"/>
        <v>0.05</v>
      </c>
      <c r="CV345" s="27">
        <f t="shared" ca="1" si="695"/>
        <v>0.22</v>
      </c>
      <c r="CW345" s="27">
        <f t="shared" ca="1" si="695"/>
        <v>-0.37</v>
      </c>
      <c r="CX345" s="27">
        <f t="shared" ca="1" si="695"/>
        <v>0</v>
      </c>
      <c r="CY345" s="27">
        <f t="shared" ca="1" si="695"/>
        <v>1</v>
      </c>
      <c r="CZ345" s="27">
        <f t="shared" ca="1" si="695"/>
        <v>0</v>
      </c>
      <c r="DA345" s="27">
        <f t="shared" ca="1" si="685"/>
        <v>0</v>
      </c>
      <c r="DB345" s="27">
        <f t="shared" ca="1" si="695"/>
        <v>0</v>
      </c>
      <c r="DC345" s="27">
        <f t="shared" ca="1" si="698"/>
        <v>0</v>
      </c>
      <c r="DD345" s="27">
        <f t="shared" ca="1" si="698"/>
        <v>0</v>
      </c>
      <c r="DE345" s="27">
        <f t="shared" ca="1" si="686"/>
        <v>0</v>
      </c>
      <c r="DF345" s="27">
        <f t="shared" ca="1" si="686"/>
        <v>0</v>
      </c>
      <c r="DG345" s="27" t="str">
        <f t="shared" ca="1" si="695"/>
        <v>-</v>
      </c>
      <c r="DH345" s="27" t="str">
        <f t="shared" ca="1" si="695"/>
        <v>-</v>
      </c>
      <c r="DI345" s="27" t="str">
        <f t="shared" ca="1" si="695"/>
        <v>-</v>
      </c>
      <c r="DJ345" s="27" t="str">
        <f t="shared" ca="1" si="695"/>
        <v>-</v>
      </c>
      <c r="DK345" s="27" t="str">
        <f t="shared" ca="1" si="695"/>
        <v>-</v>
      </c>
      <c r="DL345" s="27" t="str">
        <f t="shared" ca="1" si="695"/>
        <v>-</v>
      </c>
      <c r="DM345" s="27" t="b">
        <f t="shared" ca="1" si="695"/>
        <v>0</v>
      </c>
      <c r="DN345" s="27" t="b">
        <f t="shared" ca="1" si="695"/>
        <v>1</v>
      </c>
      <c r="DO345" s="27" t="b">
        <f t="shared" ca="1" si="695"/>
        <v>0</v>
      </c>
      <c r="DP345" s="27">
        <f t="shared" ca="1" si="695"/>
        <v>1</v>
      </c>
      <c r="DQ345" s="27" t="str">
        <f t="shared" ca="1" si="646"/>
        <v>-</v>
      </c>
      <c r="DR345" s="27" t="str">
        <f t="shared" ca="1" si="646"/>
        <v>-</v>
      </c>
      <c r="DS345" s="27" t="str">
        <f t="shared" ca="1" si="700"/>
        <v>-</v>
      </c>
      <c r="DT345" s="27" t="str">
        <f t="shared" ca="1" si="700"/>
        <v>-</v>
      </c>
      <c r="DU345" s="27" t="str">
        <f t="shared" ca="1" si="700"/>
        <v>-</v>
      </c>
      <c r="DV345" s="27" t="b">
        <f t="shared" ca="1" si="700"/>
        <v>1</v>
      </c>
      <c r="DW345" s="27" t="str">
        <f t="shared" ca="1" si="692"/>
        <v>-</v>
      </c>
      <c r="DX345" s="27">
        <f t="shared" ca="1" si="709"/>
        <v>0</v>
      </c>
      <c r="DY345" s="27" t="str">
        <f t="shared" ca="1" si="709"/>
        <v>-</v>
      </c>
      <c r="DZ345" s="27" t="str">
        <f t="shared" ca="1" si="709"/>
        <v>-</v>
      </c>
      <c r="EA345" s="27" t="str">
        <f t="shared" ca="1" si="709"/>
        <v>-</v>
      </c>
      <c r="EB345" s="27" t="str">
        <f t="shared" ca="1" si="663"/>
        <v>-</v>
      </c>
      <c r="EC345" s="27">
        <f t="shared" ca="1" si="648"/>
        <v>1</v>
      </c>
      <c r="ED345" s="27">
        <f t="shared" ca="1" si="688"/>
        <v>0</v>
      </c>
      <c r="EE345" s="27">
        <f t="shared" ca="1" si="648"/>
        <v>1</v>
      </c>
      <c r="EF345" s="27">
        <f t="shared" ca="1" si="650"/>
        <v>1</v>
      </c>
      <c r="EG345" s="27">
        <f t="shared" ca="1" si="689"/>
        <v>0</v>
      </c>
      <c r="EH345" s="27" t="str">
        <f t="shared" ca="1" si="701"/>
        <v>-</v>
      </c>
      <c r="EI345" s="27" t="str">
        <f t="shared" ca="1" si="701"/>
        <v>-</v>
      </c>
      <c r="EJ345" s="27" t="str">
        <f t="shared" ca="1" si="701"/>
        <v>-</v>
      </c>
      <c r="EK345" s="27" t="str">
        <f t="shared" ca="1" si="651"/>
        <v>-</v>
      </c>
      <c r="EL345" s="27">
        <f t="shared" ca="1" si="703"/>
        <v>1</v>
      </c>
      <c r="EM345" s="27">
        <f t="shared" ca="1" si="690"/>
        <v>1</v>
      </c>
      <c r="EN345" s="27">
        <f t="shared" ca="1" si="690"/>
        <v>1</v>
      </c>
      <c r="EO345" s="27">
        <f t="shared" ca="1" si="652"/>
        <v>0</v>
      </c>
      <c r="EP345" s="27" t="str">
        <f t="shared" ca="1" si="691"/>
        <v>-</v>
      </c>
      <c r="EQ345" s="27" t="str">
        <f t="shared" ca="1" si="691"/>
        <v>-</v>
      </c>
      <c r="ER345" s="27">
        <f t="shared" ca="1" si="691"/>
        <v>0</v>
      </c>
      <c r="ES345" s="27">
        <f t="shared" ca="1" si="691"/>
        <v>0</v>
      </c>
      <c r="ET345" s="34">
        <v>0</v>
      </c>
    </row>
    <row r="346" spans="1:150" outlineLevel="3">
      <c r="A346" s="31">
        <f t="shared" si="627"/>
        <v>341</v>
      </c>
      <c r="B346" s="37">
        <f t="shared" ca="1" si="655"/>
        <v>97</v>
      </c>
      <c r="C346">
        <f t="shared" ca="1" si="656"/>
        <v>5</v>
      </c>
      <c r="D346" t="b">
        <f t="shared" ca="1" si="682"/>
        <v>0</v>
      </c>
      <c r="E346" t="b">
        <f t="shared" ca="1" si="682"/>
        <v>0</v>
      </c>
      <c r="F346" t="b">
        <f t="shared" ca="1" si="682"/>
        <v>0</v>
      </c>
      <c r="H346" s="47" t="str">
        <f ca="1">TEXT(LEFT(H345,2)+1,"00")&amp;MID(H345,3,FIND(" ",H345,4)-2)&amp;d.RegionName&amp;IF($CA346&lt;3,"M-M","Mat")&amp;IF($CF346=TRUE,"&amp;BBT","")&amp;IF($DX346&lt;&gt;0,"-mate EL","")&amp;IF($DM346," Aut","")&amp;IF($DN346," Win","")&amp;IF($DO346," Spr","")&amp;" Scan "&amp;$DP346&amp;" (F"&amp;3+IFERROR(1*$AP346,0)&amp;3+IFERROR(1*$AS346,0)&amp;"N"&amp;$AX346&amp;$AY346&amp;")"</f>
        <v>31 Std CWM Mat Win Scan 0 (F33N14)</v>
      </c>
      <c r="I346" s="13" t="str">
        <f ca="1">IF(MATCH(H346,H$5:H346,0)=(COUNTA(H$5:H346)),"-","Dup")</f>
        <v>-</v>
      </c>
      <c r="J346" s="27" t="str">
        <f t="shared" ca="1" si="629"/>
        <v>-</v>
      </c>
      <c r="K346" s="27" t="str">
        <f t="shared" ca="1" si="629"/>
        <v>-</v>
      </c>
      <c r="L346" s="50" t="str">
        <f t="shared" ca="1" si="657"/>
        <v>-</v>
      </c>
      <c r="M346" s="50" t="str">
        <f t="shared" ca="1" si="657"/>
        <v>-</v>
      </c>
      <c r="N346" s="50" t="str">
        <f t="shared" ca="1" si="657"/>
        <v>-</v>
      </c>
      <c r="O346" s="50" t="str">
        <f t="shared" ca="1" si="657"/>
        <v>-</v>
      </c>
      <c r="P346" s="50" t="str">
        <f t="shared" ca="1" si="657"/>
        <v>-</v>
      </c>
      <c r="Q346" s="50">
        <f t="shared" ca="1" si="706"/>
        <v>1</v>
      </c>
      <c r="R346" s="50">
        <f t="shared" ca="1" si="706"/>
        <v>1</v>
      </c>
      <c r="S346" s="27" t="str">
        <f t="shared" ca="1" si="683"/>
        <v>-</v>
      </c>
      <c r="T346" s="27" t="str">
        <f t="shared" ca="1" si="683"/>
        <v>-</v>
      </c>
      <c r="U346" s="27">
        <f t="shared" ca="1" si="677"/>
        <v>1</v>
      </c>
      <c r="V346" s="27">
        <f t="shared" ca="1" si="677"/>
        <v>1</v>
      </c>
      <c r="W346" s="27">
        <f t="shared" ca="1" si="677"/>
        <v>1</v>
      </c>
      <c r="X346" s="27">
        <f t="shared" ca="1" si="677"/>
        <v>1</v>
      </c>
      <c r="Y346" s="27" t="str">
        <f t="shared" ca="1" si="702"/>
        <v>-</v>
      </c>
      <c r="Z346" s="27">
        <f t="shared" ca="1" si="677"/>
        <v>1</v>
      </c>
      <c r="AA346" s="27" t="str">
        <f t="shared" ca="1" si="702"/>
        <v>-</v>
      </c>
      <c r="AB346" s="27" t="str">
        <f t="shared" ca="1" si="677"/>
        <v>-</v>
      </c>
      <c r="AC346" s="27">
        <f t="shared" ca="1" si="677"/>
        <v>1</v>
      </c>
      <c r="AD346" s="27">
        <f t="shared" ca="1" si="704"/>
        <v>1</v>
      </c>
      <c r="AE346" s="27" t="str">
        <f t="shared" ca="1" si="677"/>
        <v>-</v>
      </c>
      <c r="AF346" s="27" t="str">
        <f t="shared" ref="AF346:AJ349" ca="1" si="710">OFFSET(AF$5,$B346,0)</f>
        <v>-</v>
      </c>
      <c r="AG346" s="27" t="str">
        <f t="shared" ca="1" si="710"/>
        <v>-</v>
      </c>
      <c r="AH346" s="27" t="str">
        <f t="shared" ca="1" si="710"/>
        <v>-</v>
      </c>
      <c r="AI346" s="27" t="str">
        <f t="shared" ca="1" si="710"/>
        <v>-</v>
      </c>
      <c r="AJ346" s="27" t="str">
        <f t="shared" ca="1" si="710"/>
        <v>-</v>
      </c>
      <c r="AK346" s="27" t="str">
        <f t="shared" ca="1" si="678"/>
        <v>-</v>
      </c>
      <c r="AL346" s="27" t="str">
        <f t="shared" ca="1" si="678"/>
        <v>-</v>
      </c>
      <c r="AM346" s="27" t="str">
        <f t="shared" ca="1" si="678"/>
        <v>-</v>
      </c>
      <c r="AN346" s="27" t="str">
        <f t="shared" ca="1" si="678"/>
        <v>-</v>
      </c>
      <c r="AO346" s="27" t="str">
        <f t="shared" ca="1" si="678"/>
        <v>-</v>
      </c>
      <c r="AP346" s="27" t="str">
        <f t="shared" ca="1" si="678"/>
        <v>-</v>
      </c>
      <c r="AQ346" s="27" t="str">
        <f t="shared" ca="1" si="678"/>
        <v>-</v>
      </c>
      <c r="AR346" s="27" t="str">
        <f t="shared" ca="1" si="678"/>
        <v>-</v>
      </c>
      <c r="AS346" s="27" t="str">
        <f t="shared" ca="1" si="678"/>
        <v>-</v>
      </c>
      <c r="AT346" s="27" t="str">
        <f t="shared" ca="1" si="658"/>
        <v>-</v>
      </c>
      <c r="AU346" s="27" t="str">
        <f t="shared" ca="1" si="658"/>
        <v>-</v>
      </c>
      <c r="AV346" s="27" t="str">
        <f t="shared" ca="1" si="658"/>
        <v>-</v>
      </c>
      <c r="AW346" s="27" t="str">
        <f t="shared" ca="1" si="658"/>
        <v>-</v>
      </c>
      <c r="AX346" s="50">
        <f t="shared" ref="AX346:BG355" ca="1" si="711">OFFSET(AX346,-1,0)</f>
        <v>1</v>
      </c>
      <c r="AY346" s="50">
        <f t="shared" ca="1" si="711"/>
        <v>4</v>
      </c>
      <c r="AZ346" s="50">
        <f t="shared" ca="1" si="711"/>
        <v>0</v>
      </c>
      <c r="BA346" s="50" t="str">
        <f t="shared" ca="1" si="711"/>
        <v>-</v>
      </c>
      <c r="BB346" s="50" t="str">
        <f t="shared" ca="1" si="711"/>
        <v>-</v>
      </c>
      <c r="BC346" s="50" t="str">
        <f t="shared" ca="1" si="711"/>
        <v>-</v>
      </c>
      <c r="BD346" s="50" t="str">
        <f t="shared" ca="1" si="711"/>
        <v>-</v>
      </c>
      <c r="BE346" s="50" t="str">
        <f t="shared" ca="1" si="711"/>
        <v>-</v>
      </c>
      <c r="BF346" s="50" t="str">
        <f t="shared" ca="1" si="711"/>
        <v>-</v>
      </c>
      <c r="BG346" s="50" t="str">
        <f t="shared" ca="1" si="711"/>
        <v>-</v>
      </c>
      <c r="BH346" s="27">
        <f t="shared" ca="1" si="684"/>
        <v>0.3</v>
      </c>
      <c r="BI346" s="27">
        <f t="shared" ca="1" si="684"/>
        <v>0.7</v>
      </c>
      <c r="BJ346" s="27">
        <f t="shared" ca="1" si="684"/>
        <v>-0.4</v>
      </c>
      <c r="BK346" s="27">
        <f t="shared" ca="1" si="684"/>
        <v>1.5</v>
      </c>
      <c r="BL346" s="27" t="str">
        <f t="shared" ca="1" si="679"/>
        <v>-</v>
      </c>
      <c r="BM346" s="27" t="str">
        <f t="shared" ca="1" si="679"/>
        <v>-</v>
      </c>
      <c r="BN346" s="27">
        <f t="shared" ca="1" si="696"/>
        <v>12</v>
      </c>
      <c r="BO346" s="27">
        <f t="shared" ca="1" si="696"/>
        <v>12</v>
      </c>
      <c r="BP346" s="27">
        <f t="shared" ca="1" si="696"/>
        <v>144</v>
      </c>
      <c r="BQ346" s="27">
        <f t="shared" ca="1" si="696"/>
        <v>144</v>
      </c>
      <c r="BR346" s="27" t="str">
        <f t="shared" ca="1" si="696"/>
        <v>-</v>
      </c>
      <c r="BS346" s="27" t="str">
        <f t="shared" ca="1" si="696"/>
        <v>-</v>
      </c>
      <c r="BT346" s="27" t="str">
        <f t="shared" ca="1" si="675"/>
        <v>-</v>
      </c>
      <c r="BU346" s="27" t="str">
        <f t="shared" ca="1" si="680"/>
        <v>-</v>
      </c>
      <c r="BV346" s="27" t="str">
        <f t="shared" ca="1" si="680"/>
        <v>-</v>
      </c>
      <c r="BW346" s="27" t="str">
        <f t="shared" ca="1" si="680"/>
        <v>-</v>
      </c>
      <c r="BX346" s="27" t="str">
        <f t="shared" ca="1" si="680"/>
        <v>-</v>
      </c>
      <c r="BY346" s="27" t="str">
        <f t="shared" ca="1" si="680"/>
        <v>-</v>
      </c>
      <c r="BZ346" s="27" t="str">
        <f t="shared" ca="1" si="680"/>
        <v>-</v>
      </c>
      <c r="CA346" s="27">
        <f t="shared" ca="1" si="707"/>
        <v>5</v>
      </c>
      <c r="CB346" s="27" t="str">
        <f t="shared" ca="1" si="707"/>
        <v>-</v>
      </c>
      <c r="CC346" s="27" t="str">
        <f t="shared" ca="1" si="707"/>
        <v>-</v>
      </c>
      <c r="CD346" s="27" t="str">
        <f t="shared" ca="1" si="707"/>
        <v>-</v>
      </c>
      <c r="CE346" s="27" t="str">
        <f t="shared" ca="1" si="707"/>
        <v>-</v>
      </c>
      <c r="CF346" s="27" t="str">
        <f t="shared" ca="1" si="707"/>
        <v>-</v>
      </c>
      <c r="CG346" s="27" t="str">
        <f t="shared" ca="1" si="708"/>
        <v>-</v>
      </c>
      <c r="CH346" s="27">
        <f t="shared" ca="1" si="708"/>
        <v>0</v>
      </c>
      <c r="CI346" s="27" t="str">
        <f t="shared" ca="1" si="708"/>
        <v>-</v>
      </c>
      <c r="CJ346" s="27">
        <f t="shared" ca="1" si="708"/>
        <v>1</v>
      </c>
      <c r="CK346" s="27">
        <f t="shared" ca="1" si="708"/>
        <v>0</v>
      </c>
      <c r="CL346" s="27">
        <f t="shared" ca="1" si="708"/>
        <v>1</v>
      </c>
      <c r="CM346" s="27">
        <f t="shared" ca="1" si="708"/>
        <v>1</v>
      </c>
      <c r="CN346" s="27">
        <f t="shared" ca="1" si="708"/>
        <v>1</v>
      </c>
      <c r="CO346" s="27">
        <f t="shared" ca="1" si="708"/>
        <v>0</v>
      </c>
      <c r="CP346" s="27">
        <f t="shared" ca="1" si="708"/>
        <v>0</v>
      </c>
      <c r="CQ346" s="27">
        <f t="shared" ca="1" si="708"/>
        <v>0</v>
      </c>
      <c r="CR346" s="27">
        <f t="shared" ca="1" si="708"/>
        <v>-1.29</v>
      </c>
      <c r="CS346" s="27">
        <f t="shared" ca="1" si="708"/>
        <v>0.95</v>
      </c>
      <c r="CT346" s="27">
        <f t="shared" ca="1" si="708"/>
        <v>-1.67</v>
      </c>
      <c r="CU346" s="27">
        <f t="shared" ca="1" si="708"/>
        <v>0.05</v>
      </c>
      <c r="CV346" s="27">
        <f t="shared" ca="1" si="708"/>
        <v>0.22</v>
      </c>
      <c r="CW346" s="27">
        <f t="shared" ca="1" si="695"/>
        <v>-0.37</v>
      </c>
      <c r="CX346" s="27">
        <f t="shared" ca="1" si="695"/>
        <v>0</v>
      </c>
      <c r="CY346" s="27">
        <f t="shared" ca="1" si="695"/>
        <v>1</v>
      </c>
      <c r="CZ346" s="27">
        <f t="shared" ca="1" si="695"/>
        <v>0</v>
      </c>
      <c r="DA346" s="27">
        <f t="shared" ca="1" si="685"/>
        <v>0</v>
      </c>
      <c r="DB346" s="27">
        <f t="shared" ca="1" si="695"/>
        <v>0</v>
      </c>
      <c r="DC346" s="27">
        <f t="shared" ca="1" si="698"/>
        <v>0</v>
      </c>
      <c r="DD346" s="27">
        <f t="shared" ca="1" si="698"/>
        <v>0</v>
      </c>
      <c r="DE346" s="27">
        <f t="shared" ca="1" si="686"/>
        <v>0</v>
      </c>
      <c r="DF346" s="27">
        <f t="shared" ca="1" si="686"/>
        <v>0</v>
      </c>
      <c r="DG346" s="27" t="str">
        <f t="shared" ca="1" si="695"/>
        <v>-</v>
      </c>
      <c r="DH346" s="27" t="str">
        <f t="shared" ca="1" si="695"/>
        <v>-</v>
      </c>
      <c r="DI346" s="27" t="str">
        <f t="shared" ca="1" si="695"/>
        <v>-</v>
      </c>
      <c r="DJ346" s="27" t="str">
        <f t="shared" ca="1" si="695"/>
        <v>-</v>
      </c>
      <c r="DK346" s="27" t="str">
        <f t="shared" ca="1" si="695"/>
        <v>-</v>
      </c>
      <c r="DL346" s="27" t="str">
        <f t="shared" ca="1" si="695"/>
        <v>-</v>
      </c>
      <c r="DM346" s="27" t="b">
        <f t="shared" ca="1" si="695"/>
        <v>0</v>
      </c>
      <c r="DN346" s="27" t="b">
        <f t="shared" ca="1" si="695"/>
        <v>1</v>
      </c>
      <c r="DO346" s="27" t="b">
        <f t="shared" ca="1" si="695"/>
        <v>0</v>
      </c>
      <c r="DP346" s="27">
        <f t="shared" ca="1" si="695"/>
        <v>0</v>
      </c>
      <c r="DQ346" s="27" t="str">
        <f t="shared" ca="1" si="646"/>
        <v>-</v>
      </c>
      <c r="DR346" s="27" t="str">
        <f t="shared" ca="1" si="646"/>
        <v>-</v>
      </c>
      <c r="DS346" s="27" t="str">
        <f t="shared" ca="1" si="700"/>
        <v>-</v>
      </c>
      <c r="DT346" s="27" t="str">
        <f t="shared" ca="1" si="700"/>
        <v>-</v>
      </c>
      <c r="DU346" s="27" t="str">
        <f t="shared" ca="1" si="700"/>
        <v>-</v>
      </c>
      <c r="DV346" s="27" t="b">
        <f t="shared" ca="1" si="700"/>
        <v>1</v>
      </c>
      <c r="DW346" s="27" t="str">
        <f t="shared" ca="1" si="692"/>
        <v>-</v>
      </c>
      <c r="DX346" s="27">
        <f t="shared" ca="1" si="709"/>
        <v>0</v>
      </c>
      <c r="DY346" s="27" t="str">
        <f t="shared" ca="1" si="709"/>
        <v>-</v>
      </c>
      <c r="DZ346" s="27" t="str">
        <f t="shared" ca="1" si="709"/>
        <v>-</v>
      </c>
      <c r="EA346" s="27" t="str">
        <f t="shared" ca="1" si="709"/>
        <v>-</v>
      </c>
      <c r="EB346" s="27" t="str">
        <f t="shared" ca="1" si="663"/>
        <v>-</v>
      </c>
      <c r="EC346" s="27">
        <f t="shared" ca="1" si="648"/>
        <v>1</v>
      </c>
      <c r="ED346" s="27">
        <f t="shared" ca="1" si="688"/>
        <v>0</v>
      </c>
      <c r="EE346" s="27">
        <f t="shared" ca="1" si="648"/>
        <v>1</v>
      </c>
      <c r="EF346" s="27">
        <f t="shared" ca="1" si="650"/>
        <v>1</v>
      </c>
      <c r="EG346" s="27">
        <f t="shared" ca="1" si="689"/>
        <v>0</v>
      </c>
      <c r="EH346" s="27" t="str">
        <f t="shared" ca="1" si="701"/>
        <v>-</v>
      </c>
      <c r="EI346" s="27" t="str">
        <f t="shared" ca="1" si="701"/>
        <v>-</v>
      </c>
      <c r="EJ346" s="27" t="str">
        <f t="shared" ca="1" si="701"/>
        <v>-</v>
      </c>
      <c r="EK346" s="27" t="str">
        <f t="shared" ca="1" si="651"/>
        <v>-</v>
      </c>
      <c r="EL346" s="27">
        <f t="shared" ca="1" si="703"/>
        <v>1</v>
      </c>
      <c r="EM346" s="27">
        <f t="shared" ca="1" si="690"/>
        <v>1</v>
      </c>
      <c r="EN346" s="27">
        <f t="shared" ca="1" si="690"/>
        <v>1</v>
      </c>
      <c r="EO346" s="27">
        <f t="shared" ca="1" si="652"/>
        <v>0</v>
      </c>
      <c r="EP346" s="27" t="str">
        <f t="shared" ca="1" si="691"/>
        <v>-</v>
      </c>
      <c r="EQ346" s="27" t="str">
        <f t="shared" ca="1" si="691"/>
        <v>-</v>
      </c>
      <c r="ER346" s="27">
        <f t="shared" ca="1" si="691"/>
        <v>0</v>
      </c>
      <c r="ES346" s="27">
        <f t="shared" ca="1" si="691"/>
        <v>0</v>
      </c>
      <c r="ET346" s="34">
        <v>0</v>
      </c>
    </row>
    <row r="347" spans="1:150" outlineLevel="3">
      <c r="A347" s="31">
        <f t="shared" si="627"/>
        <v>342</v>
      </c>
      <c r="B347" s="37">
        <f t="shared" ca="1" si="655"/>
        <v>98</v>
      </c>
      <c r="C347">
        <f t="shared" ca="1" si="656"/>
        <v>5</v>
      </c>
      <c r="D347" t="b">
        <f t="shared" ca="1" si="682"/>
        <v>0</v>
      </c>
      <c r="E347" t="b">
        <f t="shared" ca="1" si="682"/>
        <v>0</v>
      </c>
      <c r="F347" t="b">
        <f t="shared" ca="1" si="682"/>
        <v>0</v>
      </c>
      <c r="H347" s="47" t="str">
        <f ca="1">TEXT(LEFT(H346,2)+1,"00")&amp;MID(H346,3,FIND(" ",H346,4)-2)&amp;d.RegionName&amp;IF($CA347&lt;3,"M-M","Mat")&amp;IF($CF347=TRUE,"&amp;BBT","")&amp;IF($DX347&lt;&gt;0,"-mate EL","")&amp;IF($DM347," Aut","")&amp;IF($DN347," Win","")&amp;IF($DO347," Spr","")&amp;" Scan "&amp;$DP347&amp;" (F"&amp;3+IFERROR(1*$AP347,0)&amp;3+IFERROR(1*$AS347,0)&amp;"N"&amp;$AX347&amp;$AY347&amp;")"</f>
        <v>32 Std CWM Mat Spr Scan 3 (F33N14)</v>
      </c>
      <c r="I347" s="13" t="str">
        <f ca="1">IF(MATCH(H347,H$5:H347,0)=(COUNTA(H$5:H347)),"-","Dup")</f>
        <v>-</v>
      </c>
      <c r="J347" s="27" t="str">
        <f t="shared" ca="1" si="629"/>
        <v>-</v>
      </c>
      <c r="K347" s="27" t="str">
        <f t="shared" ca="1" si="629"/>
        <v>-</v>
      </c>
      <c r="L347" s="50" t="str">
        <f t="shared" ca="1" si="657"/>
        <v>-</v>
      </c>
      <c r="M347" s="50" t="str">
        <f t="shared" ca="1" si="657"/>
        <v>-</v>
      </c>
      <c r="N347" s="50" t="str">
        <f t="shared" ca="1" si="657"/>
        <v>-</v>
      </c>
      <c r="O347" s="50" t="str">
        <f t="shared" ca="1" si="657"/>
        <v>-</v>
      </c>
      <c r="P347" s="50" t="str">
        <f t="shared" ca="1" si="657"/>
        <v>-</v>
      </c>
      <c r="Q347" s="50">
        <f t="shared" ca="1" si="706"/>
        <v>1</v>
      </c>
      <c r="R347" s="50">
        <f t="shared" ca="1" si="706"/>
        <v>1</v>
      </c>
      <c r="S347" s="27" t="str">
        <f t="shared" ref="S347:V362" ca="1" si="712">OFFSET(S$5,$B347,0)</f>
        <v>-</v>
      </c>
      <c r="T347" s="27" t="str">
        <f t="shared" ca="1" si="712"/>
        <v>-</v>
      </c>
      <c r="U347" s="27">
        <f ca="1">OFFSET(U$5,$B347,0)</f>
        <v>1</v>
      </c>
      <c r="V347" s="27">
        <f t="shared" ca="1" si="712"/>
        <v>1</v>
      </c>
      <c r="W347" s="27">
        <f t="shared" ref="W347:X349" ca="1" si="713">OFFSET(W$5,$B347,0)</f>
        <v>1</v>
      </c>
      <c r="X347" s="27">
        <f t="shared" ca="1" si="713"/>
        <v>1</v>
      </c>
      <c r="Y347" s="27" t="str">
        <f t="shared" ca="1" si="702"/>
        <v>-</v>
      </c>
      <c r="Z347" s="27">
        <f ca="1">OFFSET(Z$5,$B347,0)</f>
        <v>1</v>
      </c>
      <c r="AA347" s="27" t="str">
        <f t="shared" ca="1" si="702"/>
        <v>-</v>
      </c>
      <c r="AB347" s="27" t="str">
        <f t="shared" ref="AB347:AE349" ca="1" si="714">OFFSET(AB$5,$B347,0)</f>
        <v>-</v>
      </c>
      <c r="AC347" s="27">
        <f t="shared" ca="1" si="714"/>
        <v>1</v>
      </c>
      <c r="AD347" s="27">
        <f ca="1">OFFSET(AD$5,$B347,0)</f>
        <v>1</v>
      </c>
      <c r="AE347" s="27" t="str">
        <f t="shared" ca="1" si="714"/>
        <v>-</v>
      </c>
      <c r="AF347" s="27" t="str">
        <f t="shared" ca="1" si="710"/>
        <v>-</v>
      </c>
      <c r="AG347" s="27" t="str">
        <f t="shared" ca="1" si="710"/>
        <v>-</v>
      </c>
      <c r="AH347" s="27" t="str">
        <f t="shared" ca="1" si="710"/>
        <v>-</v>
      </c>
      <c r="AI347" s="27" t="str">
        <f t="shared" ca="1" si="710"/>
        <v>-</v>
      </c>
      <c r="AJ347" s="27" t="str">
        <f t="shared" ca="1" si="710"/>
        <v>-</v>
      </c>
      <c r="AK347" s="27" t="str">
        <f t="shared" ca="1" si="678"/>
        <v>-</v>
      </c>
      <c r="AL347" s="27" t="str">
        <f t="shared" ca="1" si="678"/>
        <v>-</v>
      </c>
      <c r="AM347" s="27" t="str">
        <f t="shared" ca="1" si="678"/>
        <v>-</v>
      </c>
      <c r="AN347" s="27" t="str">
        <f t="shared" ca="1" si="678"/>
        <v>-</v>
      </c>
      <c r="AO347" s="27" t="str">
        <f t="shared" ca="1" si="678"/>
        <v>-</v>
      </c>
      <c r="AP347" s="27" t="str">
        <f t="shared" ca="1" si="678"/>
        <v>-</v>
      </c>
      <c r="AQ347" s="27" t="str">
        <f t="shared" ca="1" si="678"/>
        <v>-</v>
      </c>
      <c r="AR347" s="27" t="str">
        <f t="shared" ca="1" si="678"/>
        <v>-</v>
      </c>
      <c r="AS347" s="27" t="str">
        <f t="shared" ca="1" si="678"/>
        <v>-</v>
      </c>
      <c r="AT347" s="27" t="str">
        <f t="shared" ca="1" si="658"/>
        <v>-</v>
      </c>
      <c r="AU347" s="27" t="str">
        <f t="shared" ca="1" si="658"/>
        <v>-</v>
      </c>
      <c r="AV347" s="27" t="str">
        <f t="shared" ca="1" si="658"/>
        <v>-</v>
      </c>
      <c r="AW347" s="27" t="str">
        <f t="shared" ca="1" si="658"/>
        <v>-</v>
      </c>
      <c r="AX347" s="50">
        <f t="shared" ca="1" si="711"/>
        <v>1</v>
      </c>
      <c r="AY347" s="50">
        <f t="shared" ca="1" si="711"/>
        <v>4</v>
      </c>
      <c r="AZ347" s="50">
        <f t="shared" ca="1" si="711"/>
        <v>0</v>
      </c>
      <c r="BA347" s="50" t="str">
        <f t="shared" ca="1" si="711"/>
        <v>-</v>
      </c>
      <c r="BB347" s="50" t="str">
        <f t="shared" ca="1" si="711"/>
        <v>-</v>
      </c>
      <c r="BC347" s="50" t="str">
        <f t="shared" ca="1" si="711"/>
        <v>-</v>
      </c>
      <c r="BD347" s="50" t="str">
        <f t="shared" ca="1" si="711"/>
        <v>-</v>
      </c>
      <c r="BE347" s="50" t="str">
        <f t="shared" ca="1" si="711"/>
        <v>-</v>
      </c>
      <c r="BF347" s="50" t="str">
        <f t="shared" ca="1" si="711"/>
        <v>-</v>
      </c>
      <c r="BG347" s="50" t="str">
        <f t="shared" ca="1" si="711"/>
        <v>-</v>
      </c>
      <c r="BH347" s="27">
        <f t="shared" ref="BH347:BK362" ca="1" si="715">OFFSET(BH$5,$B347,0)</f>
        <v>0.3</v>
      </c>
      <c r="BI347" s="27">
        <f t="shared" ca="1" si="715"/>
        <v>0.7</v>
      </c>
      <c r="BJ347" s="27">
        <f t="shared" ca="1" si="715"/>
        <v>-0.4</v>
      </c>
      <c r="BK347" s="27">
        <f t="shared" ca="1" si="715"/>
        <v>1.5</v>
      </c>
      <c r="BL347" s="27" t="str">
        <f t="shared" ca="1" si="679"/>
        <v>-</v>
      </c>
      <c r="BM347" s="27" t="str">
        <f t="shared" ca="1" si="679"/>
        <v>-</v>
      </c>
      <c r="BN347" s="27">
        <f t="shared" ca="1" si="696"/>
        <v>12</v>
      </c>
      <c r="BO347" s="27">
        <f t="shared" ca="1" si="696"/>
        <v>12</v>
      </c>
      <c r="BP347" s="27">
        <f t="shared" ca="1" si="696"/>
        <v>144</v>
      </c>
      <c r="BQ347" s="27">
        <f t="shared" ca="1" si="696"/>
        <v>144</v>
      </c>
      <c r="BR347" s="27" t="str">
        <f t="shared" ca="1" si="696"/>
        <v>-</v>
      </c>
      <c r="BS347" s="27" t="str">
        <f t="shared" ca="1" si="696"/>
        <v>-</v>
      </c>
      <c r="BT347" s="27" t="str">
        <f t="shared" ca="1" si="675"/>
        <v>-</v>
      </c>
      <c r="BU347" s="27" t="str">
        <f t="shared" ca="1" si="680"/>
        <v>-</v>
      </c>
      <c r="BV347" s="27" t="str">
        <f t="shared" ca="1" si="680"/>
        <v>-</v>
      </c>
      <c r="BW347" s="27" t="str">
        <f t="shared" ca="1" si="680"/>
        <v>-</v>
      </c>
      <c r="BX347" s="27" t="str">
        <f t="shared" ca="1" si="680"/>
        <v>-</v>
      </c>
      <c r="BY347" s="27" t="str">
        <f t="shared" ca="1" si="680"/>
        <v>-</v>
      </c>
      <c r="BZ347" s="27" t="str">
        <f t="shared" ca="1" si="680"/>
        <v>-</v>
      </c>
      <c r="CA347" s="27">
        <f t="shared" ca="1" si="707"/>
        <v>5</v>
      </c>
      <c r="CB347" s="27" t="str">
        <f t="shared" ca="1" si="707"/>
        <v>-</v>
      </c>
      <c r="CC347" s="27" t="str">
        <f t="shared" ca="1" si="707"/>
        <v>-</v>
      </c>
      <c r="CD347" s="27" t="str">
        <f t="shared" ca="1" si="707"/>
        <v>-</v>
      </c>
      <c r="CE347" s="27" t="str">
        <f t="shared" ca="1" si="707"/>
        <v>-</v>
      </c>
      <c r="CF347" s="27" t="str">
        <f t="shared" ca="1" si="707"/>
        <v>-</v>
      </c>
      <c r="CG347" s="27" t="str">
        <f t="shared" ca="1" si="708"/>
        <v>-</v>
      </c>
      <c r="CH347" s="27">
        <f t="shared" ca="1" si="708"/>
        <v>0</v>
      </c>
      <c r="CI347" s="27" t="str">
        <f t="shared" ca="1" si="708"/>
        <v>-</v>
      </c>
      <c r="CJ347" s="27">
        <f t="shared" ca="1" si="708"/>
        <v>1</v>
      </c>
      <c r="CK347" s="27">
        <f t="shared" ca="1" si="708"/>
        <v>0</v>
      </c>
      <c r="CL347" s="27">
        <f t="shared" ca="1" si="708"/>
        <v>1</v>
      </c>
      <c r="CM347" s="27">
        <f t="shared" ca="1" si="708"/>
        <v>1</v>
      </c>
      <c r="CN347" s="27">
        <f t="shared" ca="1" si="708"/>
        <v>1</v>
      </c>
      <c r="CO347" s="27">
        <f t="shared" ca="1" si="708"/>
        <v>0</v>
      </c>
      <c r="CP347" s="27">
        <f t="shared" ca="1" si="708"/>
        <v>0</v>
      </c>
      <c r="CQ347" s="27">
        <f t="shared" ca="1" si="708"/>
        <v>0</v>
      </c>
      <c r="CR347" s="27">
        <f t="shared" ca="1" si="695"/>
        <v>-1.29</v>
      </c>
      <c r="CS347" s="27">
        <f t="shared" ca="1" si="695"/>
        <v>0.95</v>
      </c>
      <c r="CT347" s="27">
        <f t="shared" ca="1" si="695"/>
        <v>-1.67</v>
      </c>
      <c r="CU347" s="27">
        <f t="shared" ca="1" si="695"/>
        <v>0.05</v>
      </c>
      <c r="CV347" s="27">
        <f t="shared" ca="1" si="695"/>
        <v>0.22</v>
      </c>
      <c r="CW347" s="27">
        <f t="shared" ca="1" si="695"/>
        <v>-0.37</v>
      </c>
      <c r="CX347" s="27">
        <f t="shared" ca="1" si="695"/>
        <v>0</v>
      </c>
      <c r="CY347" s="27">
        <f t="shared" ca="1" si="695"/>
        <v>1</v>
      </c>
      <c r="CZ347" s="27">
        <f t="shared" ca="1" si="695"/>
        <v>0</v>
      </c>
      <c r="DA347" s="27">
        <f t="shared" ca="1" si="685"/>
        <v>0</v>
      </c>
      <c r="DB347" s="27">
        <f t="shared" ca="1" si="695"/>
        <v>0</v>
      </c>
      <c r="DC347" s="27">
        <f t="shared" ca="1" si="698"/>
        <v>0</v>
      </c>
      <c r="DD347" s="27">
        <f t="shared" ca="1" si="698"/>
        <v>0</v>
      </c>
      <c r="DE347" s="27">
        <f t="shared" ca="1" si="686"/>
        <v>0</v>
      </c>
      <c r="DF347" s="27">
        <f t="shared" ca="1" si="686"/>
        <v>0</v>
      </c>
      <c r="DG347" s="27" t="str">
        <f t="shared" ca="1" si="695"/>
        <v>-</v>
      </c>
      <c r="DH347" s="27" t="str">
        <f t="shared" ca="1" si="695"/>
        <v>-</v>
      </c>
      <c r="DI347" s="27" t="str">
        <f t="shared" ca="1" si="695"/>
        <v>-</v>
      </c>
      <c r="DJ347" s="27" t="str">
        <f t="shared" ca="1" si="695"/>
        <v>-</v>
      </c>
      <c r="DK347" s="27" t="str">
        <f t="shared" ca="1" si="695"/>
        <v>-</v>
      </c>
      <c r="DL347" s="27" t="str">
        <f t="shared" ca="1" si="695"/>
        <v>-</v>
      </c>
      <c r="DM347" s="27" t="b">
        <f t="shared" ca="1" si="695"/>
        <v>0</v>
      </c>
      <c r="DN347" s="27" t="b">
        <f t="shared" ca="1" si="695"/>
        <v>0</v>
      </c>
      <c r="DO347" s="27" t="b">
        <f t="shared" ca="1" si="695"/>
        <v>1</v>
      </c>
      <c r="DP347" s="27">
        <f t="shared" ca="1" si="695"/>
        <v>3</v>
      </c>
      <c r="DQ347" s="27" t="str">
        <f t="shared" ca="1" si="646"/>
        <v>-</v>
      </c>
      <c r="DR347" s="27" t="str">
        <f t="shared" ca="1" si="646"/>
        <v>-</v>
      </c>
      <c r="DS347" s="27" t="str">
        <f t="shared" ca="1" si="700"/>
        <v>-</v>
      </c>
      <c r="DT347" s="27" t="str">
        <f t="shared" ca="1" si="700"/>
        <v>-</v>
      </c>
      <c r="DU347" s="27" t="str">
        <f t="shared" ca="1" si="700"/>
        <v>-</v>
      </c>
      <c r="DV347" s="27" t="b">
        <f t="shared" ca="1" si="700"/>
        <v>1</v>
      </c>
      <c r="DW347" s="27" t="str">
        <f t="shared" ca="1" si="692"/>
        <v>-</v>
      </c>
      <c r="DX347" s="27">
        <f t="shared" ca="1" si="709"/>
        <v>0</v>
      </c>
      <c r="DY347" s="27" t="str">
        <f t="shared" ca="1" si="709"/>
        <v>-</v>
      </c>
      <c r="DZ347" s="27" t="str">
        <f t="shared" ca="1" si="709"/>
        <v>-</v>
      </c>
      <c r="EA347" s="27" t="str">
        <f t="shared" ca="1" si="709"/>
        <v>-</v>
      </c>
      <c r="EB347" s="27" t="str">
        <f t="shared" ca="1" si="663"/>
        <v>-</v>
      </c>
      <c r="EC347" s="27">
        <f t="shared" ca="1" si="648"/>
        <v>1</v>
      </c>
      <c r="ED347" s="27">
        <f t="shared" ca="1" si="688"/>
        <v>0</v>
      </c>
      <c r="EE347" s="27">
        <f t="shared" ca="1" si="648"/>
        <v>1</v>
      </c>
      <c r="EF347" s="27">
        <f t="shared" ca="1" si="650"/>
        <v>1</v>
      </c>
      <c r="EG347" s="27">
        <f t="shared" ca="1" si="689"/>
        <v>0</v>
      </c>
      <c r="EH347" s="27" t="str">
        <f t="shared" ca="1" si="701"/>
        <v>-</v>
      </c>
      <c r="EI347" s="27" t="str">
        <f t="shared" ca="1" si="701"/>
        <v>-</v>
      </c>
      <c r="EJ347" s="27" t="str">
        <f t="shared" ca="1" si="701"/>
        <v>-</v>
      </c>
      <c r="EK347" s="27" t="str">
        <f t="shared" ca="1" si="651"/>
        <v>-</v>
      </c>
      <c r="EL347" s="27">
        <f t="shared" ca="1" si="703"/>
        <v>1</v>
      </c>
      <c r="EM347" s="27">
        <f t="shared" ca="1" si="690"/>
        <v>1</v>
      </c>
      <c r="EN347" s="27">
        <f t="shared" ca="1" si="690"/>
        <v>1</v>
      </c>
      <c r="EO347" s="27">
        <f t="shared" ca="1" si="652"/>
        <v>0</v>
      </c>
      <c r="EP347" s="27" t="str">
        <f t="shared" ca="1" si="691"/>
        <v>-</v>
      </c>
      <c r="EQ347" s="27" t="str">
        <f t="shared" ca="1" si="691"/>
        <v>-</v>
      </c>
      <c r="ER347" s="27">
        <f t="shared" ca="1" si="691"/>
        <v>0</v>
      </c>
      <c r="ES347" s="27">
        <f t="shared" ca="1" si="691"/>
        <v>0</v>
      </c>
      <c r="ET347" s="34">
        <v>0</v>
      </c>
    </row>
    <row r="348" spans="1:150" outlineLevel="3">
      <c r="A348" s="31">
        <f t="shared" si="627"/>
        <v>343</v>
      </c>
      <c r="B348" s="37">
        <f t="shared" ca="1" si="655"/>
        <v>99</v>
      </c>
      <c r="C348">
        <f t="shared" ca="1" si="656"/>
        <v>5</v>
      </c>
      <c r="D348" t="b">
        <f t="shared" ca="1" si="682"/>
        <v>0</v>
      </c>
      <c r="E348" t="b">
        <f t="shared" ca="1" si="682"/>
        <v>0</v>
      </c>
      <c r="F348" t="b">
        <f t="shared" ca="1" si="682"/>
        <v>0</v>
      </c>
      <c r="H348" s="47" t="str">
        <f ca="1">TEXT(LEFT(H347,2)+1,"00")&amp;MID(H347,3,FIND(" ",H347,4)-2)&amp;d.RegionName&amp;IF($CA348&lt;3,"M-M","Mat")&amp;IF($CF348=TRUE,"&amp;BBT","")&amp;IF($DX348&lt;&gt;0,"-mate EL","")&amp;IF($DM348," Aut","")&amp;IF($DN348," Win","")&amp;IF($DO348," Spr","")&amp;" Scan "&amp;$DP348&amp;" (F"&amp;3+IFERROR(1*$AP348,0)&amp;3+IFERROR(1*$AS348,0)&amp;"N"&amp;$AX348&amp;$AY348&amp;")"</f>
        <v>33 Std CWM Mat Spr Scan 2 (F33N14)</v>
      </c>
      <c r="I348" s="13" t="str">
        <f ca="1">IF(MATCH(H348,H$5:H348,0)=(COUNTA(H$5:H348)),"-","Dup")</f>
        <v>-</v>
      </c>
      <c r="J348" s="27" t="str">
        <f t="shared" ca="1" si="629"/>
        <v>-</v>
      </c>
      <c r="K348" s="27" t="str">
        <f t="shared" ca="1" si="629"/>
        <v>-</v>
      </c>
      <c r="L348" s="50" t="str">
        <f t="shared" ca="1" si="657"/>
        <v>-</v>
      </c>
      <c r="M348" s="50" t="str">
        <f t="shared" ca="1" si="657"/>
        <v>-</v>
      </c>
      <c r="N348" s="50" t="str">
        <f t="shared" ca="1" si="657"/>
        <v>-</v>
      </c>
      <c r="O348" s="50" t="str">
        <f t="shared" ca="1" si="657"/>
        <v>-</v>
      </c>
      <c r="P348" s="50" t="str">
        <f t="shared" ca="1" si="657"/>
        <v>-</v>
      </c>
      <c r="Q348" s="50">
        <f t="shared" ca="1" si="706"/>
        <v>1</v>
      </c>
      <c r="R348" s="50">
        <f t="shared" ca="1" si="706"/>
        <v>1</v>
      </c>
      <c r="S348" s="27" t="str">
        <f t="shared" ca="1" si="712"/>
        <v>-</v>
      </c>
      <c r="T348" s="27" t="str">
        <f t="shared" ca="1" si="712"/>
        <v>-</v>
      </c>
      <c r="U348" s="27">
        <f ca="1">OFFSET(U$5,$B348,0)</f>
        <v>1</v>
      </c>
      <c r="V348" s="27">
        <f t="shared" ca="1" si="712"/>
        <v>1</v>
      </c>
      <c r="W348" s="27">
        <f t="shared" ca="1" si="713"/>
        <v>1</v>
      </c>
      <c r="X348" s="27">
        <f t="shared" ca="1" si="713"/>
        <v>1</v>
      </c>
      <c r="Y348" s="27" t="str">
        <f t="shared" ca="1" si="702"/>
        <v>-</v>
      </c>
      <c r="Z348" s="27">
        <f ca="1">OFFSET(Z$5,$B348,0)</f>
        <v>1</v>
      </c>
      <c r="AA348" s="27" t="str">
        <f t="shared" ca="1" si="702"/>
        <v>-</v>
      </c>
      <c r="AB348" s="27" t="str">
        <f t="shared" ca="1" si="714"/>
        <v>-</v>
      </c>
      <c r="AC348" s="27">
        <f t="shared" ca="1" si="714"/>
        <v>1</v>
      </c>
      <c r="AD348" s="27">
        <f ca="1">OFFSET(AD$5,$B348,0)</f>
        <v>1</v>
      </c>
      <c r="AE348" s="27" t="str">
        <f t="shared" ca="1" si="714"/>
        <v>-</v>
      </c>
      <c r="AF348" s="27" t="str">
        <f t="shared" ca="1" si="710"/>
        <v>-</v>
      </c>
      <c r="AG348" s="27" t="str">
        <f t="shared" ca="1" si="710"/>
        <v>-</v>
      </c>
      <c r="AH348" s="27" t="str">
        <f t="shared" ca="1" si="710"/>
        <v>-</v>
      </c>
      <c r="AI348" s="27" t="str">
        <f t="shared" ca="1" si="710"/>
        <v>-</v>
      </c>
      <c r="AJ348" s="27" t="str">
        <f t="shared" ca="1" si="710"/>
        <v>-</v>
      </c>
      <c r="AK348" s="27" t="str">
        <f t="shared" ca="1" si="678"/>
        <v>-</v>
      </c>
      <c r="AL348" s="27" t="str">
        <f t="shared" ca="1" si="678"/>
        <v>-</v>
      </c>
      <c r="AM348" s="27" t="str">
        <f t="shared" ca="1" si="678"/>
        <v>-</v>
      </c>
      <c r="AN348" s="27" t="str">
        <f t="shared" ca="1" si="678"/>
        <v>-</v>
      </c>
      <c r="AO348" s="27" t="str">
        <f t="shared" ca="1" si="678"/>
        <v>-</v>
      </c>
      <c r="AP348" s="27" t="str">
        <f t="shared" ca="1" si="678"/>
        <v>-</v>
      </c>
      <c r="AQ348" s="27" t="str">
        <f t="shared" ca="1" si="678"/>
        <v>-</v>
      </c>
      <c r="AR348" s="27" t="str">
        <f t="shared" ca="1" si="678"/>
        <v>-</v>
      </c>
      <c r="AS348" s="27" t="str">
        <f t="shared" ca="1" si="678"/>
        <v>-</v>
      </c>
      <c r="AT348" s="27" t="str">
        <f t="shared" ca="1" si="658"/>
        <v>-</v>
      </c>
      <c r="AU348" s="27" t="str">
        <f t="shared" ca="1" si="658"/>
        <v>-</v>
      </c>
      <c r="AV348" s="27" t="str">
        <f t="shared" ca="1" si="658"/>
        <v>-</v>
      </c>
      <c r="AW348" s="27" t="str">
        <f t="shared" ca="1" si="658"/>
        <v>-</v>
      </c>
      <c r="AX348" s="50">
        <f t="shared" ca="1" si="711"/>
        <v>1</v>
      </c>
      <c r="AY348" s="50">
        <f t="shared" ca="1" si="711"/>
        <v>4</v>
      </c>
      <c r="AZ348" s="50">
        <f t="shared" ca="1" si="711"/>
        <v>0</v>
      </c>
      <c r="BA348" s="50" t="str">
        <f t="shared" ca="1" si="711"/>
        <v>-</v>
      </c>
      <c r="BB348" s="50" t="str">
        <f t="shared" ca="1" si="711"/>
        <v>-</v>
      </c>
      <c r="BC348" s="50" t="str">
        <f t="shared" ca="1" si="711"/>
        <v>-</v>
      </c>
      <c r="BD348" s="50" t="str">
        <f t="shared" ca="1" si="711"/>
        <v>-</v>
      </c>
      <c r="BE348" s="50" t="str">
        <f t="shared" ca="1" si="711"/>
        <v>-</v>
      </c>
      <c r="BF348" s="50" t="str">
        <f t="shared" ca="1" si="711"/>
        <v>-</v>
      </c>
      <c r="BG348" s="50" t="str">
        <f t="shared" ca="1" si="711"/>
        <v>-</v>
      </c>
      <c r="BH348" s="27">
        <f t="shared" ca="1" si="715"/>
        <v>0.3</v>
      </c>
      <c r="BI348" s="27">
        <f t="shared" ca="1" si="715"/>
        <v>0.7</v>
      </c>
      <c r="BJ348" s="27">
        <f t="shared" ca="1" si="715"/>
        <v>-0.4</v>
      </c>
      <c r="BK348" s="27">
        <f t="shared" ca="1" si="715"/>
        <v>1.5</v>
      </c>
      <c r="BL348" s="27" t="str">
        <f t="shared" ref="BL348:BM362" ca="1" si="716">OFFSET(BL$5,$B348,0)</f>
        <v>-</v>
      </c>
      <c r="BM348" s="27" t="str">
        <f t="shared" ca="1" si="716"/>
        <v>-</v>
      </c>
      <c r="BN348" s="27">
        <f t="shared" ca="1" si="696"/>
        <v>12</v>
      </c>
      <c r="BO348" s="27">
        <f t="shared" ca="1" si="696"/>
        <v>12</v>
      </c>
      <c r="BP348" s="27">
        <f t="shared" ca="1" si="696"/>
        <v>144</v>
      </c>
      <c r="BQ348" s="27">
        <f t="shared" ca="1" si="696"/>
        <v>144</v>
      </c>
      <c r="BR348" s="27" t="str">
        <f t="shared" ca="1" si="696"/>
        <v>-</v>
      </c>
      <c r="BS348" s="27" t="str">
        <f t="shared" ca="1" si="696"/>
        <v>-</v>
      </c>
      <c r="BT348" s="27" t="str">
        <f t="shared" ca="1" si="675"/>
        <v>-</v>
      </c>
      <c r="BU348" s="27" t="str">
        <f t="shared" ca="1" si="680"/>
        <v>-</v>
      </c>
      <c r="BV348" s="27" t="str">
        <f t="shared" ca="1" si="680"/>
        <v>-</v>
      </c>
      <c r="BW348" s="27" t="str">
        <f t="shared" ca="1" si="680"/>
        <v>-</v>
      </c>
      <c r="BX348" s="27" t="str">
        <f t="shared" ca="1" si="680"/>
        <v>-</v>
      </c>
      <c r="BY348" s="27" t="str">
        <f t="shared" ca="1" si="680"/>
        <v>-</v>
      </c>
      <c r="BZ348" s="27" t="str">
        <f t="shared" ca="1" si="680"/>
        <v>-</v>
      </c>
      <c r="CA348" s="27">
        <f t="shared" ca="1" si="707"/>
        <v>5</v>
      </c>
      <c r="CB348" s="27" t="str">
        <f t="shared" ca="1" si="707"/>
        <v>-</v>
      </c>
      <c r="CC348" s="27" t="str">
        <f t="shared" ca="1" si="707"/>
        <v>-</v>
      </c>
      <c r="CD348" s="27" t="str">
        <f t="shared" ca="1" si="707"/>
        <v>-</v>
      </c>
      <c r="CE348" s="27" t="str">
        <f t="shared" ca="1" si="707"/>
        <v>-</v>
      </c>
      <c r="CF348" s="27" t="str">
        <f t="shared" ca="1" si="707"/>
        <v>-</v>
      </c>
      <c r="CG348" s="27" t="str">
        <f t="shared" ca="1" si="708"/>
        <v>-</v>
      </c>
      <c r="CH348" s="27">
        <f t="shared" ca="1" si="708"/>
        <v>0</v>
      </c>
      <c r="CI348" s="27" t="str">
        <f t="shared" ca="1" si="708"/>
        <v>-</v>
      </c>
      <c r="CJ348" s="27">
        <f t="shared" ca="1" si="708"/>
        <v>1</v>
      </c>
      <c r="CK348" s="27">
        <f t="shared" ca="1" si="708"/>
        <v>0</v>
      </c>
      <c r="CL348" s="27">
        <f t="shared" ca="1" si="708"/>
        <v>1</v>
      </c>
      <c r="CM348" s="27">
        <f t="shared" ca="1" si="708"/>
        <v>1</v>
      </c>
      <c r="CN348" s="27">
        <f t="shared" ca="1" si="708"/>
        <v>1</v>
      </c>
      <c r="CO348" s="27">
        <f t="shared" ca="1" si="708"/>
        <v>0</v>
      </c>
      <c r="CP348" s="27">
        <f t="shared" ca="1" si="708"/>
        <v>0</v>
      </c>
      <c r="CQ348" s="27">
        <f t="shared" ca="1" si="708"/>
        <v>0</v>
      </c>
      <c r="CR348" s="27">
        <f t="shared" ca="1" si="695"/>
        <v>-1.29</v>
      </c>
      <c r="CS348" s="27">
        <f t="shared" ca="1" si="695"/>
        <v>0.95</v>
      </c>
      <c r="CT348" s="27">
        <f t="shared" ca="1" si="695"/>
        <v>-1.67</v>
      </c>
      <c r="CU348" s="27">
        <f t="shared" ca="1" si="695"/>
        <v>0.05</v>
      </c>
      <c r="CV348" s="27">
        <f t="shared" ca="1" si="695"/>
        <v>0.22</v>
      </c>
      <c r="CW348" s="27">
        <f t="shared" ca="1" si="695"/>
        <v>-0.37</v>
      </c>
      <c r="CX348" s="27">
        <f t="shared" ca="1" si="695"/>
        <v>0</v>
      </c>
      <c r="CY348" s="27">
        <f t="shared" ca="1" si="695"/>
        <v>1</v>
      </c>
      <c r="CZ348" s="27">
        <f t="shared" ca="1" si="695"/>
        <v>0</v>
      </c>
      <c r="DA348" s="27">
        <f t="shared" ca="1" si="685"/>
        <v>0</v>
      </c>
      <c r="DB348" s="27">
        <f t="shared" ca="1" si="695"/>
        <v>0</v>
      </c>
      <c r="DC348" s="27">
        <f t="shared" ca="1" si="698"/>
        <v>0</v>
      </c>
      <c r="DD348" s="27">
        <f t="shared" ca="1" si="698"/>
        <v>0</v>
      </c>
      <c r="DE348" s="27">
        <f t="shared" ca="1" si="686"/>
        <v>0</v>
      </c>
      <c r="DF348" s="27">
        <f t="shared" ca="1" si="686"/>
        <v>0</v>
      </c>
      <c r="DG348" s="27" t="str">
        <f t="shared" ca="1" si="695"/>
        <v>-</v>
      </c>
      <c r="DH348" s="27" t="str">
        <f t="shared" ca="1" si="695"/>
        <v>-</v>
      </c>
      <c r="DI348" s="27" t="str">
        <f t="shared" ca="1" si="695"/>
        <v>-</v>
      </c>
      <c r="DJ348" s="27" t="str">
        <f t="shared" ca="1" si="695"/>
        <v>-</v>
      </c>
      <c r="DK348" s="27" t="str">
        <f t="shared" ca="1" si="695"/>
        <v>-</v>
      </c>
      <c r="DL348" s="27" t="str">
        <f t="shared" ca="1" si="695"/>
        <v>-</v>
      </c>
      <c r="DM348" s="27" t="b">
        <f t="shared" ca="1" si="695"/>
        <v>0</v>
      </c>
      <c r="DN348" s="27" t="b">
        <f t="shared" ca="1" si="695"/>
        <v>0</v>
      </c>
      <c r="DO348" s="27" t="b">
        <f t="shared" ca="1" si="695"/>
        <v>1</v>
      </c>
      <c r="DP348" s="27">
        <f t="shared" ca="1" si="695"/>
        <v>2</v>
      </c>
      <c r="DQ348" s="27" t="str">
        <f t="shared" ca="1" si="646"/>
        <v>-</v>
      </c>
      <c r="DR348" s="27" t="str">
        <f t="shared" ca="1" si="646"/>
        <v>-</v>
      </c>
      <c r="DS348" s="27" t="str">
        <f t="shared" ca="1" si="700"/>
        <v>-</v>
      </c>
      <c r="DT348" s="27" t="str">
        <f t="shared" ca="1" si="700"/>
        <v>-</v>
      </c>
      <c r="DU348" s="27" t="str">
        <f t="shared" ca="1" si="700"/>
        <v>-</v>
      </c>
      <c r="DV348" s="27" t="b">
        <f t="shared" ca="1" si="700"/>
        <v>1</v>
      </c>
      <c r="DW348" s="27" t="str">
        <f t="shared" ca="1" si="692"/>
        <v>-</v>
      </c>
      <c r="DX348" s="27">
        <f t="shared" ca="1" si="709"/>
        <v>0</v>
      </c>
      <c r="DY348" s="27" t="str">
        <f t="shared" ca="1" si="709"/>
        <v>-</v>
      </c>
      <c r="DZ348" s="27" t="str">
        <f t="shared" ca="1" si="709"/>
        <v>-</v>
      </c>
      <c r="EA348" s="27" t="str">
        <f t="shared" ca="1" si="709"/>
        <v>-</v>
      </c>
      <c r="EB348" s="27" t="str">
        <f t="shared" ca="1" si="663"/>
        <v>-</v>
      </c>
      <c r="EC348" s="27">
        <f t="shared" ca="1" si="648"/>
        <v>1</v>
      </c>
      <c r="ED348" s="27">
        <f t="shared" ca="1" si="688"/>
        <v>0</v>
      </c>
      <c r="EE348" s="27">
        <f t="shared" ca="1" si="648"/>
        <v>1</v>
      </c>
      <c r="EF348" s="27">
        <f t="shared" ca="1" si="650"/>
        <v>1</v>
      </c>
      <c r="EG348" s="27">
        <f t="shared" ca="1" si="689"/>
        <v>0</v>
      </c>
      <c r="EH348" s="27" t="str">
        <f t="shared" ca="1" si="701"/>
        <v>-</v>
      </c>
      <c r="EI348" s="27" t="str">
        <f t="shared" ca="1" si="701"/>
        <v>-</v>
      </c>
      <c r="EJ348" s="27" t="str">
        <f t="shared" ca="1" si="701"/>
        <v>-</v>
      </c>
      <c r="EK348" s="27" t="str">
        <f t="shared" ca="1" si="651"/>
        <v>-</v>
      </c>
      <c r="EL348" s="27">
        <f t="shared" ca="1" si="703"/>
        <v>1</v>
      </c>
      <c r="EM348" s="27">
        <f t="shared" ca="1" si="690"/>
        <v>1</v>
      </c>
      <c r="EN348" s="27">
        <f t="shared" ca="1" si="690"/>
        <v>1</v>
      </c>
      <c r="EO348" s="27">
        <f t="shared" ca="1" si="652"/>
        <v>0</v>
      </c>
      <c r="EP348" s="27" t="str">
        <f t="shared" ca="1" si="691"/>
        <v>-</v>
      </c>
      <c r="EQ348" s="27" t="str">
        <f t="shared" ca="1" si="691"/>
        <v>-</v>
      </c>
      <c r="ER348" s="27">
        <f t="shared" ca="1" si="691"/>
        <v>0</v>
      </c>
      <c r="ES348" s="27">
        <f t="shared" ca="1" si="691"/>
        <v>0</v>
      </c>
      <c r="ET348" s="34">
        <v>0</v>
      </c>
    </row>
    <row r="349" spans="1:150" outlineLevel="3">
      <c r="A349" s="31">
        <f t="shared" si="627"/>
        <v>344</v>
      </c>
      <c r="B349" s="37">
        <f t="shared" ca="1" si="655"/>
        <v>100</v>
      </c>
      <c r="C349">
        <f t="shared" ca="1" si="656"/>
        <v>5</v>
      </c>
      <c r="D349" t="b">
        <f t="shared" ca="1" si="682"/>
        <v>0</v>
      </c>
      <c r="E349" t="b">
        <f t="shared" ca="1" si="682"/>
        <v>0</v>
      </c>
      <c r="F349" t="b">
        <f t="shared" ca="1" si="682"/>
        <v>0</v>
      </c>
      <c r="H349" s="47" t="str">
        <f ca="1">TEXT(LEFT(H348,2)+1,"00")&amp;MID(H348,3,FIND(" ",H348,4)-2)&amp;d.RegionName&amp;IF($CA349&lt;3,"M-M","Mat")&amp;IF($CF349=TRUE,"&amp;BBT","")&amp;IF($DX349&lt;&gt;0,"-mate EL","")&amp;IF($DM349," Aut","")&amp;IF($DN349," Win","")&amp;IF($DO349," Spr","")&amp;" Scan "&amp;$DP349&amp;" (F"&amp;3+IFERROR(1*$AP349,0)&amp;3+IFERROR(1*$AS349,0)&amp;"N"&amp;$AX349&amp;$AY349&amp;")"</f>
        <v>34 Std CWM Mat Spr Scan 1 (F33N14)</v>
      </c>
      <c r="I349" s="13" t="str">
        <f ca="1">IF(MATCH(H349,H$5:H349,0)=(COUNTA(H$5:H349)),"-","Dup")</f>
        <v>-</v>
      </c>
      <c r="J349" s="27" t="str">
        <f t="shared" ca="1" si="629"/>
        <v>-</v>
      </c>
      <c r="K349" s="27" t="str">
        <f t="shared" ca="1" si="629"/>
        <v>-</v>
      </c>
      <c r="L349" s="50" t="str">
        <f t="shared" ca="1" si="657"/>
        <v>-</v>
      </c>
      <c r="M349" s="50" t="str">
        <f t="shared" ca="1" si="657"/>
        <v>-</v>
      </c>
      <c r="N349" s="50" t="str">
        <f t="shared" ca="1" si="657"/>
        <v>-</v>
      </c>
      <c r="O349" s="50" t="str">
        <f t="shared" ca="1" si="657"/>
        <v>-</v>
      </c>
      <c r="P349" s="50" t="str">
        <f t="shared" ca="1" si="657"/>
        <v>-</v>
      </c>
      <c r="Q349" s="50">
        <f t="shared" ca="1" si="706"/>
        <v>1</v>
      </c>
      <c r="R349" s="50">
        <f t="shared" ca="1" si="706"/>
        <v>1</v>
      </c>
      <c r="S349" s="27" t="str">
        <f t="shared" ca="1" si="712"/>
        <v>-</v>
      </c>
      <c r="T349" s="27" t="str">
        <f t="shared" ca="1" si="712"/>
        <v>-</v>
      </c>
      <c r="U349" s="27">
        <f ca="1">OFFSET(U$5,$B349,0)</f>
        <v>1</v>
      </c>
      <c r="V349" s="27">
        <f t="shared" ca="1" si="712"/>
        <v>1</v>
      </c>
      <c r="W349" s="27">
        <f t="shared" ca="1" si="713"/>
        <v>1</v>
      </c>
      <c r="X349" s="27">
        <f t="shared" ca="1" si="713"/>
        <v>1</v>
      </c>
      <c r="Y349" s="27" t="str">
        <f t="shared" ca="1" si="702"/>
        <v>-</v>
      </c>
      <c r="Z349" s="27">
        <f ca="1">OFFSET(Z$5,$B349,0)</f>
        <v>1</v>
      </c>
      <c r="AA349" s="27" t="str">
        <f t="shared" ca="1" si="702"/>
        <v>-</v>
      </c>
      <c r="AB349" s="27" t="str">
        <f t="shared" ca="1" si="714"/>
        <v>-</v>
      </c>
      <c r="AC349" s="27">
        <f t="shared" ca="1" si="714"/>
        <v>1</v>
      </c>
      <c r="AD349" s="27">
        <f ca="1">OFFSET(AD$5,$B349,0)</f>
        <v>1</v>
      </c>
      <c r="AE349" s="27" t="str">
        <f t="shared" ca="1" si="714"/>
        <v>-</v>
      </c>
      <c r="AF349" s="27" t="str">
        <f t="shared" ca="1" si="710"/>
        <v>-</v>
      </c>
      <c r="AG349" s="27" t="str">
        <f t="shared" ca="1" si="710"/>
        <v>-</v>
      </c>
      <c r="AH349" s="27" t="str">
        <f t="shared" ca="1" si="710"/>
        <v>-</v>
      </c>
      <c r="AI349" s="27" t="str">
        <f t="shared" ca="1" si="710"/>
        <v>-</v>
      </c>
      <c r="AJ349" s="27" t="str">
        <f t="shared" ca="1" si="710"/>
        <v>-</v>
      </c>
      <c r="AK349" s="27" t="str">
        <f t="shared" ca="1" si="678"/>
        <v>-</v>
      </c>
      <c r="AL349" s="27" t="str">
        <f t="shared" ca="1" si="678"/>
        <v>-</v>
      </c>
      <c r="AM349" s="27" t="str">
        <f t="shared" ca="1" si="678"/>
        <v>-</v>
      </c>
      <c r="AN349" s="27" t="str">
        <f t="shared" ca="1" si="678"/>
        <v>-</v>
      </c>
      <c r="AO349" s="27" t="str">
        <f t="shared" ca="1" si="678"/>
        <v>-</v>
      </c>
      <c r="AP349" s="27" t="str">
        <f t="shared" ca="1" si="678"/>
        <v>-</v>
      </c>
      <c r="AQ349" s="27" t="str">
        <f t="shared" ca="1" si="678"/>
        <v>-</v>
      </c>
      <c r="AR349" s="27" t="str">
        <f t="shared" ca="1" si="678"/>
        <v>-</v>
      </c>
      <c r="AS349" s="27" t="str">
        <f t="shared" ca="1" si="678"/>
        <v>-</v>
      </c>
      <c r="AT349" s="27" t="str">
        <f t="shared" ca="1" si="658"/>
        <v>-</v>
      </c>
      <c r="AU349" s="27" t="str">
        <f t="shared" ca="1" si="658"/>
        <v>-</v>
      </c>
      <c r="AV349" s="27" t="str">
        <f t="shared" ca="1" si="658"/>
        <v>-</v>
      </c>
      <c r="AW349" s="27" t="str">
        <f t="shared" ca="1" si="658"/>
        <v>-</v>
      </c>
      <c r="AX349" s="50">
        <f t="shared" ca="1" si="711"/>
        <v>1</v>
      </c>
      <c r="AY349" s="50">
        <f t="shared" ca="1" si="711"/>
        <v>4</v>
      </c>
      <c r="AZ349" s="50">
        <f t="shared" ca="1" si="711"/>
        <v>0</v>
      </c>
      <c r="BA349" s="50" t="str">
        <f t="shared" ca="1" si="711"/>
        <v>-</v>
      </c>
      <c r="BB349" s="50" t="str">
        <f t="shared" ca="1" si="711"/>
        <v>-</v>
      </c>
      <c r="BC349" s="50" t="str">
        <f t="shared" ca="1" si="711"/>
        <v>-</v>
      </c>
      <c r="BD349" s="50" t="str">
        <f t="shared" ca="1" si="711"/>
        <v>-</v>
      </c>
      <c r="BE349" s="50" t="str">
        <f t="shared" ca="1" si="711"/>
        <v>-</v>
      </c>
      <c r="BF349" s="50" t="str">
        <f t="shared" ca="1" si="711"/>
        <v>-</v>
      </c>
      <c r="BG349" s="50" t="str">
        <f t="shared" ca="1" si="711"/>
        <v>-</v>
      </c>
      <c r="BH349" s="27">
        <f t="shared" ca="1" si="715"/>
        <v>0.3</v>
      </c>
      <c r="BI349" s="27">
        <f t="shared" ca="1" si="715"/>
        <v>0.7</v>
      </c>
      <c r="BJ349" s="27">
        <f t="shared" ca="1" si="715"/>
        <v>-0.4</v>
      </c>
      <c r="BK349" s="27">
        <f t="shared" ca="1" si="715"/>
        <v>1.5</v>
      </c>
      <c r="BL349" s="27" t="str">
        <f t="shared" ca="1" si="716"/>
        <v>-</v>
      </c>
      <c r="BM349" s="27" t="str">
        <f t="shared" ca="1" si="716"/>
        <v>-</v>
      </c>
      <c r="BN349" s="27">
        <f t="shared" ca="1" si="696"/>
        <v>12</v>
      </c>
      <c r="BO349" s="27">
        <f t="shared" ca="1" si="696"/>
        <v>12</v>
      </c>
      <c r="BP349" s="27">
        <f t="shared" ca="1" si="696"/>
        <v>144</v>
      </c>
      <c r="BQ349" s="27">
        <f t="shared" ca="1" si="696"/>
        <v>144</v>
      </c>
      <c r="BR349" s="27" t="str">
        <f t="shared" ca="1" si="696"/>
        <v>-</v>
      </c>
      <c r="BS349" s="27" t="str">
        <f t="shared" ca="1" si="696"/>
        <v>-</v>
      </c>
      <c r="BT349" s="27" t="str">
        <f t="shared" ca="1" si="675"/>
        <v>-</v>
      </c>
      <c r="BU349" s="27" t="str">
        <f t="shared" ca="1" si="680"/>
        <v>-</v>
      </c>
      <c r="BV349" s="27" t="str">
        <f t="shared" ca="1" si="680"/>
        <v>-</v>
      </c>
      <c r="BW349" s="27" t="str">
        <f t="shared" ca="1" si="680"/>
        <v>-</v>
      </c>
      <c r="BX349" s="27" t="str">
        <f t="shared" ca="1" si="680"/>
        <v>-</v>
      </c>
      <c r="BY349" s="27" t="str">
        <f t="shared" ca="1" si="680"/>
        <v>-</v>
      </c>
      <c r="BZ349" s="27" t="str">
        <f t="shared" ca="1" si="680"/>
        <v>-</v>
      </c>
      <c r="CA349" s="27">
        <f t="shared" ca="1" si="707"/>
        <v>5</v>
      </c>
      <c r="CB349" s="27" t="str">
        <f t="shared" ca="1" si="707"/>
        <v>-</v>
      </c>
      <c r="CC349" s="27" t="str">
        <f t="shared" ca="1" si="707"/>
        <v>-</v>
      </c>
      <c r="CD349" s="27" t="str">
        <f t="shared" ca="1" si="707"/>
        <v>-</v>
      </c>
      <c r="CE349" s="27" t="str">
        <f t="shared" ca="1" si="707"/>
        <v>-</v>
      </c>
      <c r="CF349" s="27" t="str">
        <f t="shared" ca="1" si="707"/>
        <v>-</v>
      </c>
      <c r="CG349" s="27" t="str">
        <f t="shared" ca="1" si="708"/>
        <v>-</v>
      </c>
      <c r="CH349" s="27">
        <f t="shared" ca="1" si="708"/>
        <v>0</v>
      </c>
      <c r="CI349" s="27" t="str">
        <f t="shared" ca="1" si="708"/>
        <v>-</v>
      </c>
      <c r="CJ349" s="27">
        <f t="shared" ca="1" si="708"/>
        <v>1</v>
      </c>
      <c r="CK349" s="27">
        <f t="shared" ca="1" si="708"/>
        <v>0</v>
      </c>
      <c r="CL349" s="27">
        <f t="shared" ca="1" si="708"/>
        <v>1</v>
      </c>
      <c r="CM349" s="27">
        <f t="shared" ca="1" si="708"/>
        <v>1</v>
      </c>
      <c r="CN349" s="27">
        <f t="shared" ca="1" si="708"/>
        <v>1</v>
      </c>
      <c r="CO349" s="27">
        <f t="shared" ca="1" si="708"/>
        <v>0</v>
      </c>
      <c r="CP349" s="27">
        <f t="shared" ca="1" si="708"/>
        <v>0</v>
      </c>
      <c r="CQ349" s="27">
        <f t="shared" ca="1" si="708"/>
        <v>0</v>
      </c>
      <c r="CR349" s="27">
        <f t="shared" ca="1" si="695"/>
        <v>-1.29</v>
      </c>
      <c r="CS349" s="27">
        <f t="shared" ca="1" si="695"/>
        <v>0.95</v>
      </c>
      <c r="CT349" s="27">
        <f t="shared" ca="1" si="695"/>
        <v>-1.67</v>
      </c>
      <c r="CU349" s="27">
        <f t="shared" ca="1" si="695"/>
        <v>0.05</v>
      </c>
      <c r="CV349" s="27">
        <f t="shared" ca="1" si="695"/>
        <v>0.22</v>
      </c>
      <c r="CW349" s="27">
        <f t="shared" ca="1" si="695"/>
        <v>-0.37</v>
      </c>
      <c r="CX349" s="27">
        <f t="shared" ca="1" si="695"/>
        <v>0</v>
      </c>
      <c r="CY349" s="27">
        <f t="shared" ca="1" si="695"/>
        <v>1</v>
      </c>
      <c r="CZ349" s="27">
        <f t="shared" ca="1" si="695"/>
        <v>0</v>
      </c>
      <c r="DA349" s="27">
        <f t="shared" ca="1" si="685"/>
        <v>0</v>
      </c>
      <c r="DB349" s="27">
        <f t="shared" ca="1" si="695"/>
        <v>0</v>
      </c>
      <c r="DC349" s="27">
        <f t="shared" ca="1" si="698"/>
        <v>0</v>
      </c>
      <c r="DD349" s="27">
        <f t="shared" ca="1" si="698"/>
        <v>0</v>
      </c>
      <c r="DE349" s="27">
        <f t="shared" ca="1" si="686"/>
        <v>0</v>
      </c>
      <c r="DF349" s="27">
        <f t="shared" ca="1" si="686"/>
        <v>0</v>
      </c>
      <c r="DG349" s="27" t="str">
        <f t="shared" ca="1" si="695"/>
        <v>-</v>
      </c>
      <c r="DH349" s="27" t="str">
        <f t="shared" ca="1" si="695"/>
        <v>-</v>
      </c>
      <c r="DI349" s="27" t="str">
        <f t="shared" ca="1" si="695"/>
        <v>-</v>
      </c>
      <c r="DJ349" s="27" t="str">
        <f t="shared" ca="1" si="695"/>
        <v>-</v>
      </c>
      <c r="DK349" s="27" t="str">
        <f t="shared" ca="1" si="695"/>
        <v>-</v>
      </c>
      <c r="DL349" s="27" t="str">
        <f t="shared" ca="1" si="695"/>
        <v>-</v>
      </c>
      <c r="DM349" s="27" t="b">
        <f t="shared" ca="1" si="695"/>
        <v>0</v>
      </c>
      <c r="DN349" s="27" t="b">
        <f t="shared" ca="1" si="695"/>
        <v>0</v>
      </c>
      <c r="DO349" s="27" t="b">
        <f t="shared" ca="1" si="695"/>
        <v>1</v>
      </c>
      <c r="DP349" s="27">
        <f t="shared" ca="1" si="695"/>
        <v>1</v>
      </c>
      <c r="DQ349" s="27" t="str">
        <f t="shared" ca="1" si="646"/>
        <v>-</v>
      </c>
      <c r="DR349" s="27" t="str">
        <f t="shared" ca="1" si="646"/>
        <v>-</v>
      </c>
      <c r="DS349" s="27" t="str">
        <f t="shared" ca="1" si="700"/>
        <v>-</v>
      </c>
      <c r="DT349" s="27" t="str">
        <f t="shared" ca="1" si="700"/>
        <v>-</v>
      </c>
      <c r="DU349" s="27" t="str">
        <f t="shared" ca="1" si="700"/>
        <v>-</v>
      </c>
      <c r="DV349" s="27" t="b">
        <f t="shared" ca="1" si="700"/>
        <v>1</v>
      </c>
      <c r="DW349" s="27" t="str">
        <f t="shared" ca="1" si="692"/>
        <v>-</v>
      </c>
      <c r="DX349" s="27">
        <f t="shared" ca="1" si="709"/>
        <v>0</v>
      </c>
      <c r="DY349" s="27" t="str">
        <f t="shared" ca="1" si="709"/>
        <v>-</v>
      </c>
      <c r="DZ349" s="27" t="str">
        <f t="shared" ca="1" si="709"/>
        <v>-</v>
      </c>
      <c r="EA349" s="27" t="str">
        <f t="shared" ca="1" si="709"/>
        <v>-</v>
      </c>
      <c r="EB349" s="27" t="str">
        <f t="shared" ca="1" si="663"/>
        <v>-</v>
      </c>
      <c r="EC349" s="27">
        <f t="shared" ca="1" si="648"/>
        <v>1</v>
      </c>
      <c r="ED349" s="27">
        <f t="shared" ca="1" si="688"/>
        <v>0</v>
      </c>
      <c r="EE349" s="27">
        <f t="shared" ca="1" si="648"/>
        <v>1</v>
      </c>
      <c r="EF349" s="27">
        <f t="shared" ca="1" si="650"/>
        <v>1</v>
      </c>
      <c r="EG349" s="27">
        <f t="shared" ca="1" si="689"/>
        <v>0</v>
      </c>
      <c r="EH349" s="27" t="str">
        <f t="shared" ca="1" si="701"/>
        <v>-</v>
      </c>
      <c r="EI349" s="27" t="str">
        <f t="shared" ca="1" si="701"/>
        <v>-</v>
      </c>
      <c r="EJ349" s="27" t="str">
        <f t="shared" ca="1" si="701"/>
        <v>-</v>
      </c>
      <c r="EK349" s="27" t="str">
        <f t="shared" ca="1" si="651"/>
        <v>-</v>
      </c>
      <c r="EL349" s="27">
        <f t="shared" ca="1" si="703"/>
        <v>1</v>
      </c>
      <c r="EM349" s="27">
        <f t="shared" ca="1" si="690"/>
        <v>1</v>
      </c>
      <c r="EN349" s="27">
        <f t="shared" ca="1" si="690"/>
        <v>1</v>
      </c>
      <c r="EO349" s="27">
        <f t="shared" ca="1" si="652"/>
        <v>0</v>
      </c>
      <c r="EP349" s="27" t="str">
        <f t="shared" ca="1" si="691"/>
        <v>-</v>
      </c>
      <c r="EQ349" s="27" t="str">
        <f t="shared" ca="1" si="691"/>
        <v>-</v>
      </c>
      <c r="ER349" s="27">
        <f t="shared" ca="1" si="691"/>
        <v>0</v>
      </c>
      <c r="ES349" s="27">
        <f t="shared" ca="1" si="691"/>
        <v>0</v>
      </c>
      <c r="ET349" s="34">
        <v>0</v>
      </c>
    </row>
    <row r="350" spans="1:150" outlineLevel="3">
      <c r="A350" s="31">
        <f t="shared" si="627"/>
        <v>345</v>
      </c>
      <c r="B350" s="37">
        <f t="shared" ca="1" si="655"/>
        <v>101</v>
      </c>
      <c r="C350">
        <f t="shared" ca="1" si="656"/>
        <v>5</v>
      </c>
      <c r="D350" t="b">
        <f t="shared" ca="1" si="682"/>
        <v>0</v>
      </c>
      <c r="E350" t="b">
        <f t="shared" ca="1" si="682"/>
        <v>0</v>
      </c>
      <c r="F350" t="b">
        <f t="shared" ca="1" si="682"/>
        <v>0</v>
      </c>
      <c r="H350" s="47" t="str">
        <f ca="1">TEXT(LEFT(H349,2)+1,"00")&amp;MID(H349,3,FIND(" ",H349,4)-2)&amp;d.RegionName&amp;IF($CA350&lt;3,"M-M","Mat")&amp;IF($CF350=TRUE,"&amp;BBT","")&amp;IF($DX350&lt;&gt;0,"-mate EL","")&amp;IF($DM350," Aut","")&amp;IF($DN350," Win","")&amp;IF($DO350," Spr","")&amp;" Scan "&amp;$DP350&amp;" (F"&amp;3+IFERROR(1*$AP350,0)&amp;3+IFERROR(1*$AS350,0)&amp;"N"&amp;$AX350&amp;$AY350&amp;")"</f>
        <v>35 Std CWM Mat Spr Scan 0 (F33N14)</v>
      </c>
      <c r="I350" s="13" t="str">
        <f ca="1">IF(MATCH(H350,H$5:H350,0)=(COUNTA(H$5:H350)),"-","Dup")</f>
        <v>-</v>
      </c>
      <c r="J350" s="27" t="str">
        <f t="shared" ca="1" si="629"/>
        <v>-</v>
      </c>
      <c r="K350" s="27" t="str">
        <f t="shared" ca="1" si="629"/>
        <v>-</v>
      </c>
      <c r="L350" s="50" t="str">
        <f t="shared" ca="1" si="657"/>
        <v>-</v>
      </c>
      <c r="M350" s="50" t="str">
        <f t="shared" ca="1" si="657"/>
        <v>-</v>
      </c>
      <c r="N350" s="50" t="str">
        <f t="shared" ca="1" si="657"/>
        <v>-</v>
      </c>
      <c r="O350" s="50" t="str">
        <f t="shared" ca="1" si="657"/>
        <v>-</v>
      </c>
      <c r="P350" s="50" t="str">
        <f t="shared" ca="1" si="657"/>
        <v>-</v>
      </c>
      <c r="Q350" s="50">
        <f t="shared" ca="1" si="706"/>
        <v>1</v>
      </c>
      <c r="R350" s="50">
        <f t="shared" ca="1" si="706"/>
        <v>1</v>
      </c>
      <c r="S350" s="27" t="str">
        <f t="shared" ca="1" si="712"/>
        <v>-</v>
      </c>
      <c r="T350" s="27" t="str">
        <f t="shared" ca="1" si="712"/>
        <v>-</v>
      </c>
      <c r="U350" s="27">
        <f t="shared" ref="U350:AN362" ca="1" si="717">OFFSET(U$5,$B350,0)</f>
        <v>1</v>
      </c>
      <c r="V350" s="27">
        <f t="shared" ca="1" si="717"/>
        <v>1</v>
      </c>
      <c r="W350" s="27">
        <f t="shared" ca="1" si="717"/>
        <v>1</v>
      </c>
      <c r="X350" s="27">
        <f t="shared" ca="1" si="717"/>
        <v>1</v>
      </c>
      <c r="Y350" s="27" t="str">
        <f t="shared" ca="1" si="717"/>
        <v>-</v>
      </c>
      <c r="Z350" s="27">
        <f t="shared" ca="1" si="717"/>
        <v>1</v>
      </c>
      <c r="AA350" s="27" t="str">
        <f t="shared" ca="1" si="717"/>
        <v>-</v>
      </c>
      <c r="AB350" s="27" t="str">
        <f t="shared" ca="1" si="717"/>
        <v>-</v>
      </c>
      <c r="AC350" s="27">
        <f t="shared" ca="1" si="717"/>
        <v>1</v>
      </c>
      <c r="AD350" s="27">
        <f t="shared" ca="1" si="717"/>
        <v>1</v>
      </c>
      <c r="AE350" s="27" t="str">
        <f t="shared" ca="1" si="717"/>
        <v>-</v>
      </c>
      <c r="AF350" s="27" t="str">
        <f t="shared" ca="1" si="717"/>
        <v>-</v>
      </c>
      <c r="AG350" s="27" t="str">
        <f t="shared" ca="1" si="717"/>
        <v>-</v>
      </c>
      <c r="AH350" s="27" t="str">
        <f t="shared" ca="1" si="717"/>
        <v>-</v>
      </c>
      <c r="AI350" s="27" t="str">
        <f t="shared" ca="1" si="717"/>
        <v>-</v>
      </c>
      <c r="AJ350" s="27" t="str">
        <f t="shared" ca="1" si="717"/>
        <v>-</v>
      </c>
      <c r="AK350" s="27" t="str">
        <f t="shared" ca="1" si="678"/>
        <v>-</v>
      </c>
      <c r="AL350" s="27" t="str">
        <f t="shared" ca="1" si="678"/>
        <v>-</v>
      </c>
      <c r="AM350" s="27" t="str">
        <f t="shared" ca="1" si="678"/>
        <v>-</v>
      </c>
      <c r="AN350" s="27" t="str">
        <f t="shared" ca="1" si="678"/>
        <v>-</v>
      </c>
      <c r="AO350" s="27" t="str">
        <f t="shared" ca="1" si="678"/>
        <v>-</v>
      </c>
      <c r="AP350" s="27" t="str">
        <f t="shared" ca="1" si="678"/>
        <v>-</v>
      </c>
      <c r="AQ350" s="27" t="str">
        <f t="shared" ca="1" si="678"/>
        <v>-</v>
      </c>
      <c r="AR350" s="27" t="str">
        <f t="shared" ca="1" si="678"/>
        <v>-</v>
      </c>
      <c r="AS350" s="27" t="str">
        <f t="shared" ca="1" si="678"/>
        <v>-</v>
      </c>
      <c r="AT350" s="27" t="str">
        <f t="shared" ca="1" si="658"/>
        <v>-</v>
      </c>
      <c r="AU350" s="27" t="str">
        <f t="shared" ca="1" si="658"/>
        <v>-</v>
      </c>
      <c r="AV350" s="27" t="str">
        <f t="shared" ca="1" si="658"/>
        <v>-</v>
      </c>
      <c r="AW350" s="27" t="str">
        <f t="shared" ca="1" si="658"/>
        <v>-</v>
      </c>
      <c r="AX350" s="50">
        <f t="shared" ca="1" si="711"/>
        <v>1</v>
      </c>
      <c r="AY350" s="50">
        <f t="shared" ca="1" si="711"/>
        <v>4</v>
      </c>
      <c r="AZ350" s="50">
        <f t="shared" ca="1" si="711"/>
        <v>0</v>
      </c>
      <c r="BA350" s="50" t="str">
        <f t="shared" ca="1" si="711"/>
        <v>-</v>
      </c>
      <c r="BB350" s="50" t="str">
        <f t="shared" ca="1" si="711"/>
        <v>-</v>
      </c>
      <c r="BC350" s="50" t="str">
        <f t="shared" ca="1" si="711"/>
        <v>-</v>
      </c>
      <c r="BD350" s="50" t="str">
        <f t="shared" ca="1" si="711"/>
        <v>-</v>
      </c>
      <c r="BE350" s="50" t="str">
        <f t="shared" ca="1" si="711"/>
        <v>-</v>
      </c>
      <c r="BF350" s="50" t="str">
        <f t="shared" ca="1" si="711"/>
        <v>-</v>
      </c>
      <c r="BG350" s="50" t="str">
        <f t="shared" ca="1" si="711"/>
        <v>-</v>
      </c>
      <c r="BH350" s="27">
        <f t="shared" ca="1" si="715"/>
        <v>0.3</v>
      </c>
      <c r="BI350" s="27">
        <f t="shared" ca="1" si="715"/>
        <v>0.7</v>
      </c>
      <c r="BJ350" s="27">
        <f t="shared" ca="1" si="715"/>
        <v>-0.4</v>
      </c>
      <c r="BK350" s="27">
        <f t="shared" ca="1" si="715"/>
        <v>1.5</v>
      </c>
      <c r="BL350" s="27" t="str">
        <f t="shared" ca="1" si="716"/>
        <v>-</v>
      </c>
      <c r="BM350" s="27" t="str">
        <f t="shared" ca="1" si="716"/>
        <v>-</v>
      </c>
      <c r="BN350" s="27">
        <f t="shared" ca="1" si="696"/>
        <v>12</v>
      </c>
      <c r="BO350" s="27">
        <f t="shared" ca="1" si="696"/>
        <v>12</v>
      </c>
      <c r="BP350" s="27">
        <f t="shared" ca="1" si="696"/>
        <v>144</v>
      </c>
      <c r="BQ350" s="27">
        <f t="shared" ca="1" si="696"/>
        <v>144</v>
      </c>
      <c r="BR350" s="27" t="str">
        <f t="shared" ca="1" si="696"/>
        <v>-</v>
      </c>
      <c r="BS350" s="27" t="str">
        <f t="shared" ca="1" si="696"/>
        <v>-</v>
      </c>
      <c r="BT350" s="27" t="str">
        <f t="shared" ca="1" si="675"/>
        <v>-</v>
      </c>
      <c r="BU350" s="27" t="str">
        <f t="shared" ca="1" si="680"/>
        <v>-</v>
      </c>
      <c r="BV350" s="27" t="str">
        <f t="shared" ca="1" si="680"/>
        <v>-</v>
      </c>
      <c r="BW350" s="27" t="str">
        <f t="shared" ca="1" si="680"/>
        <v>-</v>
      </c>
      <c r="BX350" s="27" t="str">
        <f t="shared" ca="1" si="680"/>
        <v>-</v>
      </c>
      <c r="BY350" s="27" t="str">
        <f t="shared" ca="1" si="680"/>
        <v>-</v>
      </c>
      <c r="BZ350" s="27" t="str">
        <f t="shared" ca="1" si="680"/>
        <v>-</v>
      </c>
      <c r="CA350" s="27">
        <f t="shared" ca="1" si="707"/>
        <v>5</v>
      </c>
      <c r="CB350" s="27" t="str">
        <f t="shared" ca="1" si="707"/>
        <v>-</v>
      </c>
      <c r="CC350" s="27" t="str">
        <f t="shared" ca="1" si="707"/>
        <v>-</v>
      </c>
      <c r="CD350" s="27" t="str">
        <f t="shared" ca="1" si="707"/>
        <v>-</v>
      </c>
      <c r="CE350" s="27" t="str">
        <f t="shared" ca="1" si="707"/>
        <v>-</v>
      </c>
      <c r="CF350" s="27" t="str">
        <f t="shared" ca="1" si="707"/>
        <v>-</v>
      </c>
      <c r="CG350" s="27" t="str">
        <f t="shared" ca="1" si="708"/>
        <v>-</v>
      </c>
      <c r="CH350" s="27">
        <f t="shared" ca="1" si="708"/>
        <v>0</v>
      </c>
      <c r="CI350" s="27" t="str">
        <f t="shared" ca="1" si="708"/>
        <v>-</v>
      </c>
      <c r="CJ350" s="27">
        <f t="shared" ca="1" si="708"/>
        <v>1</v>
      </c>
      <c r="CK350" s="27">
        <f t="shared" ca="1" si="708"/>
        <v>0</v>
      </c>
      <c r="CL350" s="27">
        <f t="shared" ca="1" si="708"/>
        <v>1</v>
      </c>
      <c r="CM350" s="27">
        <f t="shared" ca="1" si="708"/>
        <v>1</v>
      </c>
      <c r="CN350" s="27">
        <f t="shared" ca="1" si="708"/>
        <v>1</v>
      </c>
      <c r="CO350" s="27">
        <f t="shared" ca="1" si="708"/>
        <v>0</v>
      </c>
      <c r="CP350" s="27">
        <f t="shared" ca="1" si="708"/>
        <v>0</v>
      </c>
      <c r="CQ350" s="27">
        <f t="shared" ca="1" si="708"/>
        <v>0</v>
      </c>
      <c r="CR350" s="27">
        <f t="shared" ca="1" si="708"/>
        <v>-1.29</v>
      </c>
      <c r="CS350" s="27">
        <f t="shared" ca="1" si="708"/>
        <v>0.95</v>
      </c>
      <c r="CT350" s="27">
        <f t="shared" ca="1" si="708"/>
        <v>-1.67</v>
      </c>
      <c r="CU350" s="27">
        <f t="shared" ca="1" si="708"/>
        <v>0.05</v>
      </c>
      <c r="CV350" s="27">
        <f t="shared" ca="1" si="708"/>
        <v>0.22</v>
      </c>
      <c r="CW350" s="27">
        <f t="shared" ref="CW350:DP362" ca="1" si="718">OFFSET(CW$5,$B350,0)</f>
        <v>-0.37</v>
      </c>
      <c r="CX350" s="27">
        <f t="shared" ca="1" si="718"/>
        <v>0</v>
      </c>
      <c r="CY350" s="27">
        <f t="shared" ca="1" si="718"/>
        <v>1</v>
      </c>
      <c r="CZ350" s="27">
        <f t="shared" ca="1" si="718"/>
        <v>0</v>
      </c>
      <c r="DA350" s="27">
        <f t="shared" ca="1" si="718"/>
        <v>0</v>
      </c>
      <c r="DB350" s="27">
        <f t="shared" ca="1" si="718"/>
        <v>0</v>
      </c>
      <c r="DC350" s="27">
        <f t="shared" ca="1" si="718"/>
        <v>0</v>
      </c>
      <c r="DD350" s="27">
        <f t="shared" ca="1" si="718"/>
        <v>0</v>
      </c>
      <c r="DE350" s="27">
        <f t="shared" ca="1" si="686"/>
        <v>0</v>
      </c>
      <c r="DF350" s="27">
        <f t="shared" ca="1" si="686"/>
        <v>0</v>
      </c>
      <c r="DG350" s="27" t="str">
        <f t="shared" ca="1" si="718"/>
        <v>-</v>
      </c>
      <c r="DH350" s="27" t="str">
        <f t="shared" ca="1" si="718"/>
        <v>-</v>
      </c>
      <c r="DI350" s="27" t="str">
        <f t="shared" ca="1" si="718"/>
        <v>-</v>
      </c>
      <c r="DJ350" s="27" t="str">
        <f t="shared" ca="1" si="718"/>
        <v>-</v>
      </c>
      <c r="DK350" s="27" t="str">
        <f t="shared" ca="1" si="718"/>
        <v>-</v>
      </c>
      <c r="DL350" s="27" t="str">
        <f t="shared" ca="1" si="718"/>
        <v>-</v>
      </c>
      <c r="DM350" s="27" t="b">
        <f t="shared" ca="1" si="718"/>
        <v>0</v>
      </c>
      <c r="DN350" s="27" t="b">
        <f t="shared" ca="1" si="718"/>
        <v>0</v>
      </c>
      <c r="DO350" s="27" t="b">
        <f t="shared" ca="1" si="718"/>
        <v>1</v>
      </c>
      <c r="DP350" s="27">
        <f t="shared" ca="1" si="718"/>
        <v>0</v>
      </c>
      <c r="DQ350" s="27" t="str">
        <f t="shared" ca="1" si="646"/>
        <v>-</v>
      </c>
      <c r="DR350" s="27" t="str">
        <f t="shared" ca="1" si="646"/>
        <v>-</v>
      </c>
      <c r="DS350" s="27" t="str">
        <f t="shared" ca="1" si="700"/>
        <v>-</v>
      </c>
      <c r="DT350" s="27" t="str">
        <f t="shared" ca="1" si="700"/>
        <v>-</v>
      </c>
      <c r="DU350" s="27" t="str">
        <f t="shared" ca="1" si="700"/>
        <v>-</v>
      </c>
      <c r="DV350" s="27" t="b">
        <f t="shared" ca="1" si="700"/>
        <v>1</v>
      </c>
      <c r="DW350" s="27" t="str">
        <f t="shared" ca="1" si="692"/>
        <v>-</v>
      </c>
      <c r="DX350" s="27">
        <f t="shared" ca="1" si="709"/>
        <v>0</v>
      </c>
      <c r="DY350" s="27" t="str">
        <f t="shared" ca="1" si="709"/>
        <v>-</v>
      </c>
      <c r="DZ350" s="27" t="str">
        <f t="shared" ca="1" si="709"/>
        <v>-</v>
      </c>
      <c r="EA350" s="27" t="str">
        <f t="shared" ca="1" si="709"/>
        <v>-</v>
      </c>
      <c r="EB350" s="27" t="str">
        <f t="shared" ca="1" si="663"/>
        <v>-</v>
      </c>
      <c r="EC350" s="27">
        <f t="shared" ca="1" si="648"/>
        <v>1</v>
      </c>
      <c r="ED350" s="27">
        <f t="shared" ca="1" si="688"/>
        <v>0</v>
      </c>
      <c r="EE350" s="27">
        <f t="shared" ca="1" si="648"/>
        <v>1</v>
      </c>
      <c r="EF350" s="27">
        <f t="shared" ca="1" si="650"/>
        <v>1</v>
      </c>
      <c r="EG350" s="27">
        <f t="shared" ca="1" si="689"/>
        <v>0</v>
      </c>
      <c r="EH350" s="27" t="str">
        <f t="shared" ca="1" si="701"/>
        <v>-</v>
      </c>
      <c r="EI350" s="27" t="str">
        <f t="shared" ca="1" si="701"/>
        <v>-</v>
      </c>
      <c r="EJ350" s="27" t="str">
        <f t="shared" ca="1" si="701"/>
        <v>-</v>
      </c>
      <c r="EK350" s="27" t="str">
        <f t="shared" ca="1" si="651"/>
        <v>-</v>
      </c>
      <c r="EL350" s="27">
        <f t="shared" ca="1" si="703"/>
        <v>1</v>
      </c>
      <c r="EM350" s="27">
        <f t="shared" ca="1" si="690"/>
        <v>1</v>
      </c>
      <c r="EN350" s="27">
        <f t="shared" ca="1" si="690"/>
        <v>1</v>
      </c>
      <c r="EO350" s="27">
        <f t="shared" ca="1" si="652"/>
        <v>0</v>
      </c>
      <c r="EP350" s="27" t="str">
        <f t="shared" ca="1" si="691"/>
        <v>-</v>
      </c>
      <c r="EQ350" s="27" t="str">
        <f t="shared" ca="1" si="691"/>
        <v>-</v>
      </c>
      <c r="ER350" s="27">
        <f t="shared" ca="1" si="691"/>
        <v>0</v>
      </c>
      <c r="ES350" s="27">
        <f t="shared" ca="1" si="691"/>
        <v>0</v>
      </c>
      <c r="ET350" s="34">
        <v>0</v>
      </c>
    </row>
    <row r="351" spans="1:150" outlineLevel="2">
      <c r="A351" s="31">
        <f t="shared" si="627"/>
        <v>346</v>
      </c>
      <c r="B351" s="37">
        <f t="shared" ca="1" si="655"/>
        <v>102</v>
      </c>
      <c r="C351">
        <f t="shared" ca="1" si="656"/>
        <v>5</v>
      </c>
      <c r="D351" t="b">
        <f t="shared" ca="1" si="682"/>
        <v>0</v>
      </c>
      <c r="E351" t="b">
        <f t="shared" ca="1" si="682"/>
        <v>0</v>
      </c>
      <c r="F351" t="b">
        <f t="shared" ca="1" si="682"/>
        <v>0</v>
      </c>
      <c r="H351" s="47" t="str">
        <f ca="1">TEXT(LEFT(H350,2)+1,"00")&amp;MID(H350,3,FIND(" ",H350,4)-2)&amp;d.RegionName&amp;IF($CA351&lt;3,"M-M","Mat")&amp;IF($CF351=TRUE,"&amp;BBT","")&amp;IF($DX351&lt;&gt;0,"-mate EL","")&amp;IF($DM351," Aut","")&amp;IF($DN351," Win","")&amp;IF($DO351," Spr","")&amp;" Scan "&amp;$DP351&amp;" (F"&amp;3+IFERROR(1*$AP351,0)&amp;3+IFERROR(1*$AS351,0)&amp;"N"&amp;$AX351&amp;$AY351&amp;")"</f>
        <v>36 Std CWM Mat-mate EL Aut Scan 3 (F33N14)</v>
      </c>
      <c r="I351" s="13" t="str">
        <f ca="1">IF(MATCH(H351,H$5:H351,0)=(COUNTA(H$5:H351)),"-","Dup")</f>
        <v>-</v>
      </c>
      <c r="J351" s="27" t="str">
        <f t="shared" ca="1" si="629"/>
        <v>-</v>
      </c>
      <c r="K351" s="27" t="str">
        <f t="shared" ca="1" si="629"/>
        <v>-</v>
      </c>
      <c r="L351" s="50" t="str">
        <f t="shared" ca="1" si="657"/>
        <v>-</v>
      </c>
      <c r="M351" s="50" t="str">
        <f t="shared" ca="1" si="657"/>
        <v>-</v>
      </c>
      <c r="N351" s="50" t="str">
        <f t="shared" ca="1" si="657"/>
        <v>-</v>
      </c>
      <c r="O351" s="50" t="str">
        <f t="shared" ca="1" si="657"/>
        <v>-</v>
      </c>
      <c r="P351" s="50" t="str">
        <f t="shared" ca="1" si="657"/>
        <v>-</v>
      </c>
      <c r="Q351" s="50">
        <f t="shared" ca="1" si="706"/>
        <v>1</v>
      </c>
      <c r="R351" s="50">
        <f t="shared" ca="1" si="706"/>
        <v>1</v>
      </c>
      <c r="S351" s="27" t="str">
        <f t="shared" ca="1" si="712"/>
        <v>-</v>
      </c>
      <c r="T351" s="27" t="str">
        <f t="shared" ca="1" si="712"/>
        <v>-</v>
      </c>
      <c r="U351" s="27">
        <f t="shared" ca="1" si="717"/>
        <v>1</v>
      </c>
      <c r="V351" s="27">
        <f t="shared" ca="1" si="717"/>
        <v>1</v>
      </c>
      <c r="W351" s="27">
        <f t="shared" ca="1" si="717"/>
        <v>1</v>
      </c>
      <c r="X351" s="27">
        <f t="shared" ca="1" si="717"/>
        <v>1</v>
      </c>
      <c r="Y351" s="27" t="str">
        <f t="shared" ca="1" si="717"/>
        <v>-</v>
      </c>
      <c r="Z351" s="27">
        <f t="shared" ca="1" si="717"/>
        <v>1</v>
      </c>
      <c r="AA351" s="27" t="str">
        <f t="shared" ca="1" si="717"/>
        <v>-</v>
      </c>
      <c r="AB351" s="27" t="str">
        <f t="shared" ca="1" si="717"/>
        <v>-</v>
      </c>
      <c r="AC351" s="27">
        <f t="shared" ca="1" si="717"/>
        <v>1</v>
      </c>
      <c r="AD351" s="27">
        <f t="shared" ca="1" si="717"/>
        <v>1</v>
      </c>
      <c r="AE351" s="27" t="str">
        <f t="shared" ca="1" si="717"/>
        <v>-</v>
      </c>
      <c r="AF351" s="27" t="str">
        <f t="shared" ca="1" si="717"/>
        <v>-</v>
      </c>
      <c r="AG351" s="27" t="str">
        <f t="shared" ca="1" si="717"/>
        <v>-</v>
      </c>
      <c r="AH351" s="27" t="str">
        <f t="shared" ca="1" si="717"/>
        <v>-</v>
      </c>
      <c r="AI351" s="27" t="str">
        <f t="shared" ca="1" si="717"/>
        <v>-</v>
      </c>
      <c r="AJ351" s="27" t="str">
        <f t="shared" ca="1" si="717"/>
        <v>-</v>
      </c>
      <c r="AK351" s="27" t="str">
        <f t="shared" ca="1" si="717"/>
        <v>-</v>
      </c>
      <c r="AL351" s="27" t="str">
        <f t="shared" ca="1" si="717"/>
        <v>-</v>
      </c>
      <c r="AM351" s="27" t="str">
        <f t="shared" ca="1" si="717"/>
        <v>-</v>
      </c>
      <c r="AN351" s="27" t="str">
        <f t="shared" ca="1" si="717"/>
        <v>-</v>
      </c>
      <c r="AO351" s="27" t="str">
        <f t="shared" ref="AK351:AW362" ca="1" si="719">OFFSET(AO$5,$B351,0)</f>
        <v>-</v>
      </c>
      <c r="AP351" s="27" t="str">
        <f t="shared" ca="1" si="719"/>
        <v>-</v>
      </c>
      <c r="AQ351" s="27" t="str">
        <f t="shared" ca="1" si="719"/>
        <v>-</v>
      </c>
      <c r="AR351" s="27" t="str">
        <f t="shared" ca="1" si="719"/>
        <v>-</v>
      </c>
      <c r="AS351" s="27" t="str">
        <f t="shared" ca="1" si="719"/>
        <v>-</v>
      </c>
      <c r="AT351" s="27" t="str">
        <f ca="1">OFFSET(AT$5,$B351,0)</f>
        <v>-</v>
      </c>
      <c r="AU351" s="27" t="str">
        <f t="shared" ca="1" si="658"/>
        <v>-</v>
      </c>
      <c r="AV351" s="27" t="str">
        <f t="shared" ca="1" si="658"/>
        <v>-</v>
      </c>
      <c r="AW351" s="27" t="str">
        <f t="shared" ca="1" si="658"/>
        <v>-</v>
      </c>
      <c r="AX351" s="50">
        <f t="shared" ca="1" si="711"/>
        <v>1</v>
      </c>
      <c r="AY351" s="50">
        <f t="shared" ca="1" si="711"/>
        <v>4</v>
      </c>
      <c r="AZ351" s="50">
        <f t="shared" ca="1" si="711"/>
        <v>0</v>
      </c>
      <c r="BA351" s="50" t="str">
        <f t="shared" ca="1" si="711"/>
        <v>-</v>
      </c>
      <c r="BB351" s="50" t="str">
        <f t="shared" ca="1" si="711"/>
        <v>-</v>
      </c>
      <c r="BC351" s="50" t="str">
        <f t="shared" ca="1" si="711"/>
        <v>-</v>
      </c>
      <c r="BD351" s="50" t="str">
        <f t="shared" ca="1" si="711"/>
        <v>-</v>
      </c>
      <c r="BE351" s="50" t="str">
        <f t="shared" ca="1" si="711"/>
        <v>-</v>
      </c>
      <c r="BF351" s="50" t="str">
        <f t="shared" ca="1" si="711"/>
        <v>-</v>
      </c>
      <c r="BG351" s="50" t="str">
        <f t="shared" ca="1" si="711"/>
        <v>-</v>
      </c>
      <c r="BH351" s="27">
        <f t="shared" ca="1" si="715"/>
        <v>0.1</v>
      </c>
      <c r="BI351" s="27">
        <f t="shared" ca="1" si="715"/>
        <v>0.5</v>
      </c>
      <c r="BJ351" s="27">
        <f t="shared" ca="1" si="715"/>
        <v>-0.4</v>
      </c>
      <c r="BK351" s="27">
        <f t="shared" ca="1" si="715"/>
        <v>1</v>
      </c>
      <c r="BL351" s="27" t="str">
        <f t="shared" ca="1" si="716"/>
        <v>-</v>
      </c>
      <c r="BM351" s="27" t="str">
        <f t="shared" ca="1" si="716"/>
        <v>-</v>
      </c>
      <c r="BN351" s="27">
        <f t="shared" ca="1" si="696"/>
        <v>12</v>
      </c>
      <c r="BO351" s="27">
        <f t="shared" ca="1" si="696"/>
        <v>12</v>
      </c>
      <c r="BP351" s="27">
        <f t="shared" ca="1" si="696"/>
        <v>144</v>
      </c>
      <c r="BQ351" s="27">
        <f t="shared" ca="1" si="696"/>
        <v>144</v>
      </c>
      <c r="BR351" s="27" t="str">
        <f t="shared" ca="1" si="696"/>
        <v>-</v>
      </c>
      <c r="BS351" s="27" t="str">
        <f t="shared" ca="1" si="696"/>
        <v>-</v>
      </c>
      <c r="BT351" s="27" t="str">
        <f t="shared" ca="1" si="675"/>
        <v>-</v>
      </c>
      <c r="BU351" s="27" t="str">
        <f t="shared" ca="1" si="680"/>
        <v>-</v>
      </c>
      <c r="BV351" s="27" t="str">
        <f t="shared" ca="1" si="680"/>
        <v>-</v>
      </c>
      <c r="BW351" s="27" t="str">
        <f t="shared" ca="1" si="680"/>
        <v>-</v>
      </c>
      <c r="BX351" s="27" t="str">
        <f t="shared" ca="1" si="680"/>
        <v>-</v>
      </c>
      <c r="BY351" s="27" t="str">
        <f t="shared" ca="1" si="680"/>
        <v>-</v>
      </c>
      <c r="BZ351" s="27" t="str">
        <f t="shared" ca="1" si="680"/>
        <v>-</v>
      </c>
      <c r="CA351" s="27">
        <f t="shared" ca="1" si="707"/>
        <v>5</v>
      </c>
      <c r="CB351" s="27" t="str">
        <f t="shared" ca="1" si="707"/>
        <v>-</v>
      </c>
      <c r="CC351" s="27" t="str">
        <f t="shared" ca="1" si="707"/>
        <v>-</v>
      </c>
      <c r="CD351" s="27" t="str">
        <f t="shared" ca="1" si="707"/>
        <v>-</v>
      </c>
      <c r="CE351" s="27" t="str">
        <f t="shared" ca="1" si="707"/>
        <v>-</v>
      </c>
      <c r="CF351" s="27" t="str">
        <f t="shared" ca="1" si="707"/>
        <v>-</v>
      </c>
      <c r="CG351" s="27" t="str">
        <f t="shared" ca="1" si="708"/>
        <v>-</v>
      </c>
      <c r="CH351" s="27">
        <f t="shared" ca="1" si="708"/>
        <v>0</v>
      </c>
      <c r="CI351" s="27" t="str">
        <f t="shared" ca="1" si="708"/>
        <v>-</v>
      </c>
      <c r="CJ351" s="27">
        <f t="shared" ca="1" si="708"/>
        <v>1</v>
      </c>
      <c r="CK351" s="27">
        <f t="shared" ca="1" si="708"/>
        <v>0</v>
      </c>
      <c r="CL351" s="27">
        <f t="shared" ca="1" si="708"/>
        <v>1</v>
      </c>
      <c r="CM351" s="27">
        <f t="shared" ca="1" si="708"/>
        <v>1</v>
      </c>
      <c r="CN351" s="27">
        <f t="shared" ca="1" si="708"/>
        <v>1</v>
      </c>
      <c r="CO351" s="27">
        <f t="shared" ca="1" si="708"/>
        <v>0</v>
      </c>
      <c r="CP351" s="27">
        <f t="shared" ca="1" si="708"/>
        <v>0</v>
      </c>
      <c r="CQ351" s="27">
        <f t="shared" ca="1" si="708"/>
        <v>0</v>
      </c>
      <c r="CR351" s="27">
        <f t="shared" ca="1" si="708"/>
        <v>-1.29</v>
      </c>
      <c r="CS351" s="27">
        <f t="shared" ca="1" si="708"/>
        <v>0.95</v>
      </c>
      <c r="CT351" s="27">
        <f t="shared" ca="1" si="708"/>
        <v>-1.67</v>
      </c>
      <c r="CU351" s="27">
        <f t="shared" ca="1" si="708"/>
        <v>0.05</v>
      </c>
      <c r="CV351" s="27">
        <f t="shared" ca="1" si="708"/>
        <v>0.22</v>
      </c>
      <c r="CW351" s="27">
        <f t="shared" ca="1" si="718"/>
        <v>-0.37</v>
      </c>
      <c r="CX351" s="27">
        <f t="shared" ca="1" si="718"/>
        <v>0</v>
      </c>
      <c r="CY351" s="27">
        <f t="shared" ca="1" si="718"/>
        <v>1</v>
      </c>
      <c r="CZ351" s="27">
        <f t="shared" ca="1" si="718"/>
        <v>0</v>
      </c>
      <c r="DA351" s="27">
        <f t="shared" ca="1" si="718"/>
        <v>0</v>
      </c>
      <c r="DB351" s="27">
        <f t="shared" ca="1" si="718"/>
        <v>0</v>
      </c>
      <c r="DC351" s="27">
        <f t="shared" ca="1" si="718"/>
        <v>0</v>
      </c>
      <c r="DD351" s="27">
        <f t="shared" ca="1" si="718"/>
        <v>0</v>
      </c>
      <c r="DE351" s="27">
        <f t="shared" ca="1" si="686"/>
        <v>0</v>
      </c>
      <c r="DF351" s="27">
        <f t="shared" ca="1" si="686"/>
        <v>0</v>
      </c>
      <c r="DG351" s="27" t="str">
        <f t="shared" ca="1" si="718"/>
        <v>-</v>
      </c>
      <c r="DH351" s="27" t="str">
        <f t="shared" ca="1" si="718"/>
        <v>-</v>
      </c>
      <c r="DI351" s="27" t="str">
        <f t="shared" ca="1" si="718"/>
        <v>-</v>
      </c>
      <c r="DJ351" s="27" t="str">
        <f t="shared" ca="1" si="718"/>
        <v>-</v>
      </c>
      <c r="DK351" s="27" t="str">
        <f t="shared" ca="1" si="718"/>
        <v>-</v>
      </c>
      <c r="DL351" s="27" t="str">
        <f t="shared" ca="1" si="718"/>
        <v>-</v>
      </c>
      <c r="DM351" s="27" t="b">
        <f t="shared" ca="1" si="718"/>
        <v>1</v>
      </c>
      <c r="DN351" s="27" t="b">
        <f t="shared" ca="1" si="718"/>
        <v>0</v>
      </c>
      <c r="DO351" s="27" t="b">
        <f t="shared" ca="1" si="718"/>
        <v>0</v>
      </c>
      <c r="DP351" s="27">
        <f t="shared" ca="1" si="718"/>
        <v>3</v>
      </c>
      <c r="DQ351" s="27" t="str">
        <f t="shared" ca="1" si="646"/>
        <v>-</v>
      </c>
      <c r="DR351" s="27" t="str">
        <f t="shared" ca="1" si="646"/>
        <v>-</v>
      </c>
      <c r="DS351" s="27" t="str">
        <f t="shared" ca="1" si="700"/>
        <v>-</v>
      </c>
      <c r="DT351" s="27" t="str">
        <f t="shared" ca="1" si="700"/>
        <v>-</v>
      </c>
      <c r="DU351" s="27" t="str">
        <f t="shared" ca="1" si="700"/>
        <v>-</v>
      </c>
      <c r="DV351" s="27" t="b">
        <f t="shared" ca="1" si="700"/>
        <v>1</v>
      </c>
      <c r="DW351" s="27" t="str">
        <f t="shared" ca="1" si="692"/>
        <v>-</v>
      </c>
      <c r="DX351" s="27">
        <f t="shared" ca="1" si="692"/>
        <v>0.99</v>
      </c>
      <c r="DY351" s="27" t="str">
        <f t="shared" ref="DY351:EA358" ca="1" si="720">OFFSET(DY$5,$B351,0)</f>
        <v>-</v>
      </c>
      <c r="DZ351" s="27" t="str">
        <f t="shared" ca="1" si="720"/>
        <v>-</v>
      </c>
      <c r="EA351" s="27" t="str">
        <f t="shared" ca="1" si="720"/>
        <v>-</v>
      </c>
      <c r="EB351" s="27" t="str">
        <f t="shared" ca="1" si="663"/>
        <v>-</v>
      </c>
      <c r="EC351" s="27">
        <f t="shared" ca="1" si="648"/>
        <v>1</v>
      </c>
      <c r="ED351" s="27">
        <f t="shared" ca="1" si="688"/>
        <v>0</v>
      </c>
      <c r="EE351" s="27">
        <f t="shared" ca="1" si="648"/>
        <v>1</v>
      </c>
      <c r="EF351" s="27">
        <f t="shared" ca="1" si="650"/>
        <v>1</v>
      </c>
      <c r="EG351" s="27">
        <f t="shared" ca="1" si="689"/>
        <v>0</v>
      </c>
      <c r="EH351" s="27" t="str">
        <f t="shared" ca="1" si="701"/>
        <v>-</v>
      </c>
      <c r="EI351" s="27" t="str">
        <f t="shared" ca="1" si="701"/>
        <v>-</v>
      </c>
      <c r="EJ351" s="27" t="str">
        <f t="shared" ca="1" si="701"/>
        <v>-</v>
      </c>
      <c r="EK351" s="27" t="str">
        <f t="shared" ca="1" si="651"/>
        <v>-</v>
      </c>
      <c r="EL351" s="27">
        <f t="shared" ca="1" si="703"/>
        <v>1</v>
      </c>
      <c r="EM351" s="27">
        <f t="shared" ca="1" si="690"/>
        <v>1</v>
      </c>
      <c r="EN351" s="27">
        <f t="shared" ca="1" si="690"/>
        <v>1</v>
      </c>
      <c r="EO351" s="27">
        <f t="shared" ca="1" si="652"/>
        <v>0</v>
      </c>
      <c r="EP351" s="27" t="str">
        <f t="shared" ca="1" si="691"/>
        <v>-</v>
      </c>
      <c r="EQ351" s="27" t="str">
        <f t="shared" ca="1" si="691"/>
        <v>-</v>
      </c>
      <c r="ER351" s="27">
        <f t="shared" ca="1" si="691"/>
        <v>0</v>
      </c>
      <c r="ES351" s="27">
        <f t="shared" ca="1" si="691"/>
        <v>0</v>
      </c>
      <c r="ET351" s="34">
        <v>0</v>
      </c>
    </row>
    <row r="352" spans="1:150" outlineLevel="3">
      <c r="A352" s="31">
        <f t="shared" si="627"/>
        <v>347</v>
      </c>
      <c r="B352" s="37">
        <f t="shared" ca="1" si="655"/>
        <v>103</v>
      </c>
      <c r="C352">
        <f t="shared" ca="1" si="656"/>
        <v>5</v>
      </c>
      <c r="D352" t="b">
        <f t="shared" ca="1" si="682"/>
        <v>1</v>
      </c>
      <c r="E352" t="b">
        <f t="shared" ca="1" si="682"/>
        <v>0</v>
      </c>
      <c r="F352" t="b">
        <f t="shared" ca="1" si="682"/>
        <v>1</v>
      </c>
      <c r="H352" s="47" t="str">
        <f ca="1">TEXT(LEFT(H351,2)+1,"00")&amp;MID(H351,3,FIND(" ",H351,4)-2)&amp;d.RegionName&amp;IF($CA352&lt;3,"M-M","Mat")&amp;IF($CF352=TRUE,"&amp;BBT","")&amp;IF($DX352&lt;&gt;0,"-mate EL","")&amp;IF($DM352," Aut","")&amp;IF($DN352," Win","")&amp;IF($DO352," Spr","")&amp;" Scan "&amp;$DP352&amp;" (F"&amp;3+IFERROR(1*$AP352,0)&amp;3+IFERROR(1*$AS352,0)&amp;"N"&amp;$AX352&amp;$AY352&amp;")"</f>
        <v>37 Std CWM Mat-mate EL Aut Scan 2 (F33N14)</v>
      </c>
      <c r="I352" s="13" t="str">
        <f ca="1">IF(MATCH(H352,H$5:H352,0)=(COUNTA(H$5:H352)),"-","Dup")</f>
        <v>-</v>
      </c>
      <c r="J352" s="27" t="str">
        <f t="shared" ca="1" si="629"/>
        <v>-</v>
      </c>
      <c r="K352" s="27" t="str">
        <f t="shared" ca="1" si="629"/>
        <v>-</v>
      </c>
      <c r="L352" s="50" t="str">
        <f t="shared" ca="1" si="657"/>
        <v>-</v>
      </c>
      <c r="M352" s="50" t="str">
        <f t="shared" ca="1" si="657"/>
        <v>-</v>
      </c>
      <c r="N352" s="50" t="str">
        <f t="shared" ca="1" si="657"/>
        <v>-</v>
      </c>
      <c r="O352" s="50" t="str">
        <f t="shared" ca="1" si="657"/>
        <v>-</v>
      </c>
      <c r="P352" s="50" t="str">
        <f t="shared" ca="1" si="657"/>
        <v>-</v>
      </c>
      <c r="Q352" s="50">
        <f t="shared" ca="1" si="706"/>
        <v>1</v>
      </c>
      <c r="R352" s="50">
        <f t="shared" ca="1" si="706"/>
        <v>1</v>
      </c>
      <c r="S352" s="27" t="str">
        <f t="shared" ca="1" si="712"/>
        <v>-</v>
      </c>
      <c r="T352" s="27" t="str">
        <f t="shared" ca="1" si="712"/>
        <v>-</v>
      </c>
      <c r="U352" s="27">
        <f t="shared" ca="1" si="717"/>
        <v>1</v>
      </c>
      <c r="V352" s="27">
        <f t="shared" ca="1" si="717"/>
        <v>1</v>
      </c>
      <c r="W352" s="27">
        <f t="shared" ca="1" si="717"/>
        <v>1</v>
      </c>
      <c r="X352" s="27">
        <f t="shared" ca="1" si="717"/>
        <v>1</v>
      </c>
      <c r="Y352" s="27" t="str">
        <f t="shared" ca="1" si="717"/>
        <v>-</v>
      </c>
      <c r="Z352" s="27">
        <f t="shared" ca="1" si="717"/>
        <v>1</v>
      </c>
      <c r="AA352" s="27" t="str">
        <f t="shared" ca="1" si="717"/>
        <v>-</v>
      </c>
      <c r="AB352" s="27" t="str">
        <f t="shared" ca="1" si="717"/>
        <v>-</v>
      </c>
      <c r="AC352" s="27">
        <f t="shared" ca="1" si="717"/>
        <v>1</v>
      </c>
      <c r="AD352" s="27">
        <f t="shared" ca="1" si="717"/>
        <v>1</v>
      </c>
      <c r="AE352" s="27" t="str">
        <f t="shared" ca="1" si="717"/>
        <v>-</v>
      </c>
      <c r="AF352" s="27" t="str">
        <f t="shared" ca="1" si="717"/>
        <v>-</v>
      </c>
      <c r="AG352" s="27" t="str">
        <f t="shared" ca="1" si="717"/>
        <v>-</v>
      </c>
      <c r="AH352" s="27" t="str">
        <f t="shared" ca="1" si="717"/>
        <v>-</v>
      </c>
      <c r="AI352" s="27" t="str">
        <f t="shared" ca="1" si="717"/>
        <v>-</v>
      </c>
      <c r="AJ352" s="27" t="str">
        <f t="shared" ca="1" si="717"/>
        <v>-</v>
      </c>
      <c r="AK352" s="27" t="str">
        <f t="shared" ca="1" si="719"/>
        <v>-</v>
      </c>
      <c r="AL352" s="27" t="str">
        <f t="shared" ca="1" si="719"/>
        <v>-</v>
      </c>
      <c r="AM352" s="27" t="str">
        <f t="shared" ca="1" si="719"/>
        <v>-</v>
      </c>
      <c r="AN352" s="27" t="str">
        <f t="shared" ca="1" si="719"/>
        <v>-</v>
      </c>
      <c r="AO352" s="27" t="str">
        <f t="shared" ca="1" si="719"/>
        <v>-</v>
      </c>
      <c r="AP352" s="27" t="str">
        <f t="shared" ca="1" si="719"/>
        <v>-</v>
      </c>
      <c r="AQ352" s="27" t="str">
        <f t="shared" ca="1" si="719"/>
        <v>-</v>
      </c>
      <c r="AR352" s="27" t="str">
        <f t="shared" ca="1" si="719"/>
        <v>-</v>
      </c>
      <c r="AS352" s="27" t="str">
        <f t="shared" ca="1" si="719"/>
        <v>-</v>
      </c>
      <c r="AT352" s="27" t="str">
        <f t="shared" ca="1" si="719"/>
        <v>-</v>
      </c>
      <c r="AU352" s="27" t="str">
        <f t="shared" ca="1" si="719"/>
        <v>-</v>
      </c>
      <c r="AV352" s="27" t="str">
        <f t="shared" ca="1" si="719"/>
        <v>-</v>
      </c>
      <c r="AW352" s="27" t="str">
        <f t="shared" ca="1" si="719"/>
        <v>-</v>
      </c>
      <c r="AX352" s="50">
        <f t="shared" ca="1" si="711"/>
        <v>1</v>
      </c>
      <c r="AY352" s="50">
        <f t="shared" ca="1" si="711"/>
        <v>4</v>
      </c>
      <c r="AZ352" s="50">
        <f t="shared" ca="1" si="711"/>
        <v>0</v>
      </c>
      <c r="BA352" s="50" t="str">
        <f t="shared" ca="1" si="711"/>
        <v>-</v>
      </c>
      <c r="BB352" s="50" t="str">
        <f t="shared" ca="1" si="711"/>
        <v>-</v>
      </c>
      <c r="BC352" s="50" t="str">
        <f t="shared" ca="1" si="711"/>
        <v>-</v>
      </c>
      <c r="BD352" s="50" t="str">
        <f t="shared" ca="1" si="711"/>
        <v>-</v>
      </c>
      <c r="BE352" s="50" t="str">
        <f t="shared" ca="1" si="711"/>
        <v>-</v>
      </c>
      <c r="BF352" s="50" t="str">
        <f t="shared" ca="1" si="711"/>
        <v>-</v>
      </c>
      <c r="BG352" s="50" t="str">
        <f t="shared" ca="1" si="711"/>
        <v>-</v>
      </c>
      <c r="BH352" s="27">
        <f t="shared" ca="1" si="715"/>
        <v>0.1</v>
      </c>
      <c r="BI352" s="27">
        <f t="shared" ca="1" si="715"/>
        <v>0.5</v>
      </c>
      <c r="BJ352" s="27">
        <f t="shared" ca="1" si="715"/>
        <v>-0.4</v>
      </c>
      <c r="BK352" s="27">
        <f t="shared" ca="1" si="715"/>
        <v>1</v>
      </c>
      <c r="BL352" s="27" t="str">
        <f t="shared" ca="1" si="716"/>
        <v>-</v>
      </c>
      <c r="BM352" s="27" t="str">
        <f t="shared" ca="1" si="716"/>
        <v>-</v>
      </c>
      <c r="BN352" s="27">
        <f t="shared" ca="1" si="696"/>
        <v>12</v>
      </c>
      <c r="BO352" s="27">
        <f t="shared" ca="1" si="696"/>
        <v>12</v>
      </c>
      <c r="BP352" s="27">
        <f t="shared" ca="1" si="696"/>
        <v>144</v>
      </c>
      <c r="BQ352" s="27">
        <f t="shared" ca="1" si="696"/>
        <v>144</v>
      </c>
      <c r="BR352" s="27" t="str">
        <f t="shared" ca="1" si="696"/>
        <v>-</v>
      </c>
      <c r="BS352" s="27" t="str">
        <f t="shared" ca="1" si="696"/>
        <v>-</v>
      </c>
      <c r="BT352" s="27" t="str">
        <f t="shared" ca="1" si="675"/>
        <v>-</v>
      </c>
      <c r="BU352" s="27" t="str">
        <f t="shared" ca="1" si="680"/>
        <v>-</v>
      </c>
      <c r="BV352" s="27" t="str">
        <f t="shared" ca="1" si="680"/>
        <v>-</v>
      </c>
      <c r="BW352" s="27" t="str">
        <f t="shared" ca="1" si="680"/>
        <v>-</v>
      </c>
      <c r="BX352" s="27" t="str">
        <f t="shared" ca="1" si="680"/>
        <v>-</v>
      </c>
      <c r="BY352" s="27" t="str">
        <f t="shared" ca="1" si="680"/>
        <v>-</v>
      </c>
      <c r="BZ352" s="27" t="str">
        <f t="shared" ca="1" si="680"/>
        <v>-</v>
      </c>
      <c r="CA352" s="27">
        <f t="shared" ca="1" si="707"/>
        <v>5</v>
      </c>
      <c r="CB352" s="27" t="str">
        <f t="shared" ca="1" si="707"/>
        <v>-</v>
      </c>
      <c r="CC352" s="27" t="str">
        <f t="shared" ca="1" si="707"/>
        <v>-</v>
      </c>
      <c r="CD352" s="27" t="str">
        <f t="shared" ca="1" si="707"/>
        <v>-</v>
      </c>
      <c r="CE352" s="27" t="str">
        <f t="shared" ca="1" si="707"/>
        <v>-</v>
      </c>
      <c r="CF352" s="27" t="str">
        <f t="shared" ca="1" si="707"/>
        <v>-</v>
      </c>
      <c r="CG352" s="27" t="str">
        <f t="shared" ca="1" si="708"/>
        <v>-</v>
      </c>
      <c r="CH352" s="27">
        <f t="shared" ca="1" si="708"/>
        <v>0</v>
      </c>
      <c r="CI352" s="27" t="str">
        <f t="shared" ca="1" si="708"/>
        <v>-</v>
      </c>
      <c r="CJ352" s="27">
        <f t="shared" ca="1" si="708"/>
        <v>1</v>
      </c>
      <c r="CK352" s="27">
        <f t="shared" ca="1" si="708"/>
        <v>0</v>
      </c>
      <c r="CL352" s="27">
        <f t="shared" ca="1" si="708"/>
        <v>1</v>
      </c>
      <c r="CM352" s="27">
        <f t="shared" ca="1" si="708"/>
        <v>1</v>
      </c>
      <c r="CN352" s="27">
        <f t="shared" ca="1" si="708"/>
        <v>1</v>
      </c>
      <c r="CO352" s="27">
        <f t="shared" ca="1" si="708"/>
        <v>0</v>
      </c>
      <c r="CP352" s="27">
        <f t="shared" ca="1" si="708"/>
        <v>0</v>
      </c>
      <c r="CQ352" s="27">
        <f t="shared" ca="1" si="708"/>
        <v>0</v>
      </c>
      <c r="CR352" s="27">
        <f t="shared" ca="1" si="708"/>
        <v>-1.29</v>
      </c>
      <c r="CS352" s="27">
        <f t="shared" ca="1" si="708"/>
        <v>0.95</v>
      </c>
      <c r="CT352" s="27">
        <f t="shared" ca="1" si="708"/>
        <v>-1.67</v>
      </c>
      <c r="CU352" s="27">
        <f t="shared" ca="1" si="708"/>
        <v>0.05</v>
      </c>
      <c r="CV352" s="27">
        <f t="shared" ca="1" si="708"/>
        <v>0.22</v>
      </c>
      <c r="CW352" s="27">
        <f t="shared" ca="1" si="718"/>
        <v>-0.37</v>
      </c>
      <c r="CX352" s="27">
        <f t="shared" ca="1" si="718"/>
        <v>0</v>
      </c>
      <c r="CY352" s="27">
        <f t="shared" ca="1" si="718"/>
        <v>1</v>
      </c>
      <c r="CZ352" s="27">
        <f t="shared" ca="1" si="718"/>
        <v>0</v>
      </c>
      <c r="DA352" s="27">
        <f t="shared" ca="1" si="718"/>
        <v>0</v>
      </c>
      <c r="DB352" s="27">
        <f t="shared" ca="1" si="718"/>
        <v>0</v>
      </c>
      <c r="DC352" s="27">
        <f t="shared" ca="1" si="718"/>
        <v>0</v>
      </c>
      <c r="DD352" s="27">
        <f t="shared" ca="1" si="718"/>
        <v>0</v>
      </c>
      <c r="DE352" s="27">
        <f t="shared" ca="1" si="686"/>
        <v>0</v>
      </c>
      <c r="DF352" s="27">
        <f t="shared" ca="1" si="686"/>
        <v>0</v>
      </c>
      <c r="DG352" s="27" t="str">
        <f t="shared" ca="1" si="718"/>
        <v>-</v>
      </c>
      <c r="DH352" s="27" t="str">
        <f t="shared" ca="1" si="718"/>
        <v>-</v>
      </c>
      <c r="DI352" s="27" t="str">
        <f t="shared" ca="1" si="718"/>
        <v>-</v>
      </c>
      <c r="DJ352" s="27" t="str">
        <f t="shared" ca="1" si="718"/>
        <v>-</v>
      </c>
      <c r="DK352" s="27" t="str">
        <f t="shared" ca="1" si="718"/>
        <v>-</v>
      </c>
      <c r="DL352" s="27" t="str">
        <f t="shared" ca="1" si="718"/>
        <v>-</v>
      </c>
      <c r="DM352" s="27" t="b">
        <f t="shared" ca="1" si="718"/>
        <v>1</v>
      </c>
      <c r="DN352" s="27" t="b">
        <f t="shared" ca="1" si="718"/>
        <v>0</v>
      </c>
      <c r="DO352" s="27" t="b">
        <f t="shared" ca="1" si="718"/>
        <v>0</v>
      </c>
      <c r="DP352" s="27">
        <f t="shared" ca="1" si="718"/>
        <v>2</v>
      </c>
      <c r="DQ352" s="27" t="str">
        <f t="shared" ca="1" si="646"/>
        <v>-</v>
      </c>
      <c r="DR352" s="27" t="str">
        <f t="shared" ca="1" si="646"/>
        <v>-</v>
      </c>
      <c r="DS352" s="27" t="str">
        <f t="shared" ca="1" si="700"/>
        <v>-</v>
      </c>
      <c r="DT352" s="27" t="str">
        <f t="shared" ca="1" si="700"/>
        <v>-</v>
      </c>
      <c r="DU352" s="27" t="str">
        <f t="shared" ca="1" si="700"/>
        <v>-</v>
      </c>
      <c r="DV352" s="27" t="b">
        <f t="shared" ca="1" si="700"/>
        <v>1</v>
      </c>
      <c r="DW352" s="27" t="str">
        <f t="shared" ca="1" si="692"/>
        <v>-</v>
      </c>
      <c r="DX352" s="27">
        <f t="shared" ca="1" si="692"/>
        <v>0.99</v>
      </c>
      <c r="DY352" s="27" t="str">
        <f t="shared" ca="1" si="720"/>
        <v>-</v>
      </c>
      <c r="DZ352" s="27" t="str">
        <f t="shared" ca="1" si="720"/>
        <v>-</v>
      </c>
      <c r="EA352" s="27" t="str">
        <f t="shared" ca="1" si="720"/>
        <v>-</v>
      </c>
      <c r="EB352" s="27" t="str">
        <f t="shared" ca="1" si="663"/>
        <v>-</v>
      </c>
      <c r="EC352" s="27">
        <f t="shared" ca="1" si="648"/>
        <v>1</v>
      </c>
      <c r="ED352" s="27">
        <f t="shared" ca="1" si="688"/>
        <v>0</v>
      </c>
      <c r="EE352" s="27">
        <f t="shared" ca="1" si="648"/>
        <v>1</v>
      </c>
      <c r="EF352" s="27">
        <f t="shared" ca="1" si="650"/>
        <v>1</v>
      </c>
      <c r="EG352" s="27">
        <f t="shared" ca="1" si="689"/>
        <v>0</v>
      </c>
      <c r="EH352" s="27" t="str">
        <f t="shared" ca="1" si="701"/>
        <v>-</v>
      </c>
      <c r="EI352" s="27" t="str">
        <f t="shared" ca="1" si="701"/>
        <v>-</v>
      </c>
      <c r="EJ352" s="27" t="str">
        <f t="shared" ca="1" si="701"/>
        <v>-</v>
      </c>
      <c r="EK352" s="27" t="str">
        <f t="shared" ca="1" si="651"/>
        <v>-</v>
      </c>
      <c r="EL352" s="27">
        <f t="shared" ca="1" si="703"/>
        <v>1</v>
      </c>
      <c r="EM352" s="27">
        <f t="shared" ca="1" si="690"/>
        <v>1</v>
      </c>
      <c r="EN352" s="27">
        <f t="shared" ca="1" si="690"/>
        <v>1</v>
      </c>
      <c r="EO352" s="27">
        <f t="shared" ca="1" si="652"/>
        <v>0</v>
      </c>
      <c r="EP352" s="27" t="str">
        <f t="shared" ca="1" si="691"/>
        <v>-</v>
      </c>
      <c r="EQ352" s="27" t="str">
        <f t="shared" ca="1" si="691"/>
        <v>-</v>
      </c>
      <c r="ER352" s="27">
        <f t="shared" ca="1" si="691"/>
        <v>0</v>
      </c>
      <c r="ES352" s="27">
        <f t="shared" ca="1" si="691"/>
        <v>0</v>
      </c>
      <c r="ET352" s="34">
        <v>0</v>
      </c>
    </row>
    <row r="353" spans="1:150" outlineLevel="3">
      <c r="A353" s="31">
        <f t="shared" si="627"/>
        <v>348</v>
      </c>
      <c r="B353" s="37">
        <f t="shared" ca="1" si="655"/>
        <v>104</v>
      </c>
      <c r="C353">
        <f t="shared" ca="1" si="656"/>
        <v>5</v>
      </c>
      <c r="D353" t="b">
        <f t="shared" ca="1" si="682"/>
        <v>1</v>
      </c>
      <c r="E353" t="b">
        <f t="shared" ca="1" si="682"/>
        <v>0</v>
      </c>
      <c r="F353" t="b">
        <f t="shared" ca="1" si="682"/>
        <v>1</v>
      </c>
      <c r="H353" s="47" t="str">
        <f ca="1">TEXT(LEFT(H352,2)+1,"00")&amp;MID(H352,3,FIND(" ",H352,4)-2)&amp;d.RegionName&amp;IF($CA353&lt;3,"M-M","Mat")&amp;IF($CF353=TRUE,"&amp;BBT","")&amp;IF($DX353&lt;&gt;0,"-mate EL","")&amp;IF($DM353," Aut","")&amp;IF($DN353," Win","")&amp;IF($DO353," Spr","")&amp;" Scan "&amp;$DP353&amp;" (F"&amp;3+IFERROR(1*$AP353,0)&amp;3+IFERROR(1*$AS353,0)&amp;"N"&amp;$AX353&amp;$AY353&amp;")"</f>
        <v>38 Std CWM Mat-mate EL Aut Scan 1 (F33N14)</v>
      </c>
      <c r="I353" s="13" t="str">
        <f ca="1">IF(MATCH(H353,H$5:H353,0)=(COUNTA(H$5:H353)),"-","Dup")</f>
        <v>-</v>
      </c>
      <c r="J353" s="27" t="str">
        <f t="shared" ca="1" si="629"/>
        <v>-</v>
      </c>
      <c r="K353" s="27" t="str">
        <f t="shared" ca="1" si="629"/>
        <v>-</v>
      </c>
      <c r="L353" s="50" t="str">
        <f t="shared" ca="1" si="657"/>
        <v>-</v>
      </c>
      <c r="M353" s="50" t="str">
        <f t="shared" ca="1" si="657"/>
        <v>-</v>
      </c>
      <c r="N353" s="50" t="str">
        <f t="shared" ca="1" si="657"/>
        <v>-</v>
      </c>
      <c r="O353" s="50" t="str">
        <f t="shared" ca="1" si="657"/>
        <v>-</v>
      </c>
      <c r="P353" s="50" t="str">
        <f t="shared" ca="1" si="657"/>
        <v>-</v>
      </c>
      <c r="Q353" s="50">
        <f t="shared" ca="1" si="706"/>
        <v>1</v>
      </c>
      <c r="R353" s="50">
        <f t="shared" ca="1" si="706"/>
        <v>1</v>
      </c>
      <c r="S353" s="27" t="str">
        <f t="shared" ca="1" si="712"/>
        <v>-</v>
      </c>
      <c r="T353" s="27" t="str">
        <f t="shared" ca="1" si="712"/>
        <v>-</v>
      </c>
      <c r="U353" s="27">
        <f t="shared" ca="1" si="717"/>
        <v>1</v>
      </c>
      <c r="V353" s="27">
        <f t="shared" ca="1" si="717"/>
        <v>1</v>
      </c>
      <c r="W353" s="27">
        <f t="shared" ca="1" si="717"/>
        <v>1</v>
      </c>
      <c r="X353" s="27">
        <f t="shared" ca="1" si="717"/>
        <v>1</v>
      </c>
      <c r="Y353" s="27" t="str">
        <f t="shared" ca="1" si="717"/>
        <v>-</v>
      </c>
      <c r="Z353" s="27">
        <f t="shared" ca="1" si="717"/>
        <v>1</v>
      </c>
      <c r="AA353" s="27" t="str">
        <f t="shared" ca="1" si="717"/>
        <v>-</v>
      </c>
      <c r="AB353" s="27" t="str">
        <f t="shared" ca="1" si="717"/>
        <v>-</v>
      </c>
      <c r="AC353" s="27">
        <f t="shared" ca="1" si="717"/>
        <v>1</v>
      </c>
      <c r="AD353" s="27">
        <f t="shared" ca="1" si="717"/>
        <v>1</v>
      </c>
      <c r="AE353" s="27" t="str">
        <f t="shared" ca="1" si="717"/>
        <v>-</v>
      </c>
      <c r="AF353" s="27" t="str">
        <f t="shared" ca="1" si="717"/>
        <v>-</v>
      </c>
      <c r="AG353" s="27" t="str">
        <f t="shared" ca="1" si="717"/>
        <v>-</v>
      </c>
      <c r="AH353" s="27" t="str">
        <f t="shared" ca="1" si="717"/>
        <v>-</v>
      </c>
      <c r="AI353" s="27" t="str">
        <f t="shared" ca="1" si="717"/>
        <v>-</v>
      </c>
      <c r="AJ353" s="27" t="str">
        <f t="shared" ca="1" si="717"/>
        <v>-</v>
      </c>
      <c r="AK353" s="27" t="str">
        <f t="shared" ca="1" si="719"/>
        <v>-</v>
      </c>
      <c r="AL353" s="27" t="str">
        <f t="shared" ca="1" si="719"/>
        <v>-</v>
      </c>
      <c r="AM353" s="27" t="str">
        <f t="shared" ca="1" si="719"/>
        <v>-</v>
      </c>
      <c r="AN353" s="27" t="str">
        <f t="shared" ca="1" si="719"/>
        <v>-</v>
      </c>
      <c r="AO353" s="27" t="str">
        <f t="shared" ca="1" si="719"/>
        <v>-</v>
      </c>
      <c r="AP353" s="27" t="str">
        <f t="shared" ca="1" si="719"/>
        <v>-</v>
      </c>
      <c r="AQ353" s="27" t="str">
        <f t="shared" ca="1" si="719"/>
        <v>-</v>
      </c>
      <c r="AR353" s="27" t="str">
        <f t="shared" ca="1" si="719"/>
        <v>-</v>
      </c>
      <c r="AS353" s="27" t="str">
        <f t="shared" ca="1" si="719"/>
        <v>-</v>
      </c>
      <c r="AT353" s="27" t="str">
        <f t="shared" ca="1" si="719"/>
        <v>-</v>
      </c>
      <c r="AU353" s="27" t="str">
        <f t="shared" ca="1" si="719"/>
        <v>-</v>
      </c>
      <c r="AV353" s="27" t="str">
        <f t="shared" ca="1" si="719"/>
        <v>-</v>
      </c>
      <c r="AW353" s="27" t="str">
        <f t="shared" ca="1" si="719"/>
        <v>-</v>
      </c>
      <c r="AX353" s="50">
        <f t="shared" ca="1" si="711"/>
        <v>1</v>
      </c>
      <c r="AY353" s="50">
        <f t="shared" ca="1" si="711"/>
        <v>4</v>
      </c>
      <c r="AZ353" s="50">
        <f t="shared" ca="1" si="711"/>
        <v>0</v>
      </c>
      <c r="BA353" s="50" t="str">
        <f t="shared" ca="1" si="711"/>
        <v>-</v>
      </c>
      <c r="BB353" s="50" t="str">
        <f t="shared" ca="1" si="711"/>
        <v>-</v>
      </c>
      <c r="BC353" s="50" t="str">
        <f t="shared" ca="1" si="711"/>
        <v>-</v>
      </c>
      <c r="BD353" s="50" t="str">
        <f t="shared" ca="1" si="711"/>
        <v>-</v>
      </c>
      <c r="BE353" s="50" t="str">
        <f t="shared" ca="1" si="711"/>
        <v>-</v>
      </c>
      <c r="BF353" s="50" t="str">
        <f t="shared" ca="1" si="711"/>
        <v>-</v>
      </c>
      <c r="BG353" s="50" t="str">
        <f t="shared" ca="1" si="711"/>
        <v>-</v>
      </c>
      <c r="BH353" s="27">
        <f t="shared" ca="1" si="715"/>
        <v>0.1</v>
      </c>
      <c r="BI353" s="27">
        <f t="shared" ca="1" si="715"/>
        <v>0.5</v>
      </c>
      <c r="BJ353" s="27">
        <f t="shared" ca="1" si="715"/>
        <v>-0.4</v>
      </c>
      <c r="BK353" s="27">
        <f t="shared" ca="1" si="715"/>
        <v>1</v>
      </c>
      <c r="BL353" s="27" t="str">
        <f t="shared" ca="1" si="716"/>
        <v>-</v>
      </c>
      <c r="BM353" s="27" t="str">
        <f t="shared" ca="1" si="716"/>
        <v>-</v>
      </c>
      <c r="BN353" s="27">
        <f t="shared" ca="1" si="696"/>
        <v>12</v>
      </c>
      <c r="BO353" s="27">
        <f t="shared" ca="1" si="696"/>
        <v>12</v>
      </c>
      <c r="BP353" s="27">
        <f t="shared" ca="1" si="696"/>
        <v>144</v>
      </c>
      <c r="BQ353" s="27">
        <f t="shared" ca="1" si="696"/>
        <v>144</v>
      </c>
      <c r="BR353" s="27" t="str">
        <f t="shared" ca="1" si="696"/>
        <v>-</v>
      </c>
      <c r="BS353" s="27" t="str">
        <f t="shared" ca="1" si="696"/>
        <v>-</v>
      </c>
      <c r="BT353" s="27" t="str">
        <f t="shared" ca="1" si="675"/>
        <v>-</v>
      </c>
      <c r="BU353" s="27" t="str">
        <f t="shared" ca="1" si="680"/>
        <v>-</v>
      </c>
      <c r="BV353" s="27" t="str">
        <f t="shared" ca="1" si="680"/>
        <v>-</v>
      </c>
      <c r="BW353" s="27" t="str">
        <f t="shared" ca="1" si="680"/>
        <v>-</v>
      </c>
      <c r="BX353" s="27" t="str">
        <f t="shared" ca="1" si="680"/>
        <v>-</v>
      </c>
      <c r="BY353" s="27" t="str">
        <f t="shared" ca="1" si="680"/>
        <v>-</v>
      </c>
      <c r="BZ353" s="27" t="str">
        <f t="shared" ca="1" si="680"/>
        <v>-</v>
      </c>
      <c r="CA353" s="27">
        <f t="shared" ca="1" si="707"/>
        <v>5</v>
      </c>
      <c r="CB353" s="27" t="str">
        <f t="shared" ca="1" si="707"/>
        <v>-</v>
      </c>
      <c r="CC353" s="27" t="str">
        <f t="shared" ca="1" si="707"/>
        <v>-</v>
      </c>
      <c r="CD353" s="27" t="str">
        <f t="shared" ca="1" si="707"/>
        <v>-</v>
      </c>
      <c r="CE353" s="27" t="str">
        <f t="shared" ca="1" si="707"/>
        <v>-</v>
      </c>
      <c r="CF353" s="27" t="str">
        <f t="shared" ca="1" si="707"/>
        <v>-</v>
      </c>
      <c r="CG353" s="27" t="str">
        <f t="shared" ca="1" si="708"/>
        <v>-</v>
      </c>
      <c r="CH353" s="27">
        <f t="shared" ca="1" si="708"/>
        <v>0</v>
      </c>
      <c r="CI353" s="27" t="str">
        <f t="shared" ca="1" si="708"/>
        <v>-</v>
      </c>
      <c r="CJ353" s="27">
        <f t="shared" ca="1" si="708"/>
        <v>1</v>
      </c>
      <c r="CK353" s="27">
        <f t="shared" ca="1" si="708"/>
        <v>0</v>
      </c>
      <c r="CL353" s="27">
        <f t="shared" ca="1" si="708"/>
        <v>1</v>
      </c>
      <c r="CM353" s="27">
        <f t="shared" ca="1" si="708"/>
        <v>1</v>
      </c>
      <c r="CN353" s="27">
        <f t="shared" ca="1" si="708"/>
        <v>1</v>
      </c>
      <c r="CO353" s="27">
        <f t="shared" ca="1" si="708"/>
        <v>0</v>
      </c>
      <c r="CP353" s="27">
        <f t="shared" ca="1" si="708"/>
        <v>0</v>
      </c>
      <c r="CQ353" s="27">
        <f t="shared" ca="1" si="708"/>
        <v>0</v>
      </c>
      <c r="CR353" s="27">
        <f t="shared" ca="1" si="708"/>
        <v>-1.29</v>
      </c>
      <c r="CS353" s="27">
        <f t="shared" ca="1" si="708"/>
        <v>0.95</v>
      </c>
      <c r="CT353" s="27">
        <f t="shared" ca="1" si="708"/>
        <v>-1.67</v>
      </c>
      <c r="CU353" s="27">
        <f t="shared" ca="1" si="708"/>
        <v>0.05</v>
      </c>
      <c r="CV353" s="27">
        <f t="shared" ca="1" si="708"/>
        <v>0.22</v>
      </c>
      <c r="CW353" s="27">
        <f t="shared" ca="1" si="718"/>
        <v>-0.37</v>
      </c>
      <c r="CX353" s="27">
        <f t="shared" ca="1" si="718"/>
        <v>0</v>
      </c>
      <c r="CY353" s="27">
        <f t="shared" ca="1" si="718"/>
        <v>1</v>
      </c>
      <c r="CZ353" s="27">
        <f t="shared" ca="1" si="718"/>
        <v>0</v>
      </c>
      <c r="DA353" s="27">
        <f t="shared" ca="1" si="718"/>
        <v>0</v>
      </c>
      <c r="DB353" s="27">
        <f t="shared" ca="1" si="718"/>
        <v>0</v>
      </c>
      <c r="DC353" s="27">
        <f t="shared" ca="1" si="718"/>
        <v>0</v>
      </c>
      <c r="DD353" s="27">
        <f t="shared" ca="1" si="718"/>
        <v>0</v>
      </c>
      <c r="DE353" s="27">
        <f t="shared" ca="1" si="686"/>
        <v>0</v>
      </c>
      <c r="DF353" s="27">
        <f t="shared" ca="1" si="686"/>
        <v>0</v>
      </c>
      <c r="DG353" s="27" t="str">
        <f t="shared" ca="1" si="718"/>
        <v>-</v>
      </c>
      <c r="DH353" s="27" t="str">
        <f t="shared" ca="1" si="718"/>
        <v>-</v>
      </c>
      <c r="DI353" s="27" t="str">
        <f t="shared" ca="1" si="718"/>
        <v>-</v>
      </c>
      <c r="DJ353" s="27" t="str">
        <f t="shared" ca="1" si="718"/>
        <v>-</v>
      </c>
      <c r="DK353" s="27" t="str">
        <f t="shared" ca="1" si="718"/>
        <v>-</v>
      </c>
      <c r="DL353" s="27" t="str">
        <f t="shared" ca="1" si="718"/>
        <v>-</v>
      </c>
      <c r="DM353" s="27" t="b">
        <f t="shared" ca="1" si="718"/>
        <v>1</v>
      </c>
      <c r="DN353" s="27" t="b">
        <f t="shared" ca="1" si="718"/>
        <v>0</v>
      </c>
      <c r="DO353" s="27" t="b">
        <f t="shared" ca="1" si="718"/>
        <v>0</v>
      </c>
      <c r="DP353" s="27">
        <f t="shared" ca="1" si="718"/>
        <v>1</v>
      </c>
      <c r="DQ353" s="27" t="str">
        <f t="shared" ca="1" si="646"/>
        <v>-</v>
      </c>
      <c r="DR353" s="27" t="str">
        <f t="shared" ca="1" si="646"/>
        <v>-</v>
      </c>
      <c r="DS353" s="27" t="str">
        <f t="shared" ca="1" si="700"/>
        <v>-</v>
      </c>
      <c r="DT353" s="27" t="str">
        <f t="shared" ca="1" si="700"/>
        <v>-</v>
      </c>
      <c r="DU353" s="27" t="str">
        <f t="shared" ca="1" si="700"/>
        <v>-</v>
      </c>
      <c r="DV353" s="27" t="b">
        <f t="shared" ca="1" si="700"/>
        <v>1</v>
      </c>
      <c r="DW353" s="27" t="str">
        <f t="shared" ca="1" si="692"/>
        <v>-</v>
      </c>
      <c r="DX353" s="27">
        <f t="shared" ca="1" si="692"/>
        <v>0.99</v>
      </c>
      <c r="DY353" s="27" t="str">
        <f t="shared" ca="1" si="720"/>
        <v>-</v>
      </c>
      <c r="DZ353" s="27" t="str">
        <f t="shared" ca="1" si="720"/>
        <v>-</v>
      </c>
      <c r="EA353" s="27" t="str">
        <f t="shared" ca="1" si="720"/>
        <v>-</v>
      </c>
      <c r="EB353" s="27" t="str">
        <f t="shared" ca="1" si="663"/>
        <v>-</v>
      </c>
      <c r="EC353" s="27">
        <f t="shared" ca="1" si="648"/>
        <v>1</v>
      </c>
      <c r="ED353" s="27">
        <f t="shared" ca="1" si="688"/>
        <v>0</v>
      </c>
      <c r="EE353" s="27">
        <f t="shared" ca="1" si="648"/>
        <v>1</v>
      </c>
      <c r="EF353" s="27">
        <f t="shared" ca="1" si="650"/>
        <v>1</v>
      </c>
      <c r="EG353" s="27">
        <f t="shared" ca="1" si="689"/>
        <v>0</v>
      </c>
      <c r="EH353" s="27" t="str">
        <f t="shared" ca="1" si="701"/>
        <v>-</v>
      </c>
      <c r="EI353" s="27" t="str">
        <f t="shared" ca="1" si="701"/>
        <v>-</v>
      </c>
      <c r="EJ353" s="27" t="str">
        <f t="shared" ca="1" si="701"/>
        <v>-</v>
      </c>
      <c r="EK353" s="27" t="str">
        <f t="shared" ca="1" si="651"/>
        <v>-</v>
      </c>
      <c r="EL353" s="27">
        <f t="shared" ca="1" si="703"/>
        <v>1</v>
      </c>
      <c r="EM353" s="27">
        <f t="shared" ca="1" si="690"/>
        <v>1</v>
      </c>
      <c r="EN353" s="27">
        <f t="shared" ca="1" si="690"/>
        <v>1</v>
      </c>
      <c r="EO353" s="27">
        <f t="shared" ca="1" si="652"/>
        <v>0</v>
      </c>
      <c r="EP353" s="27" t="str">
        <f t="shared" ca="1" si="691"/>
        <v>-</v>
      </c>
      <c r="EQ353" s="27" t="str">
        <f t="shared" ca="1" si="691"/>
        <v>-</v>
      </c>
      <c r="ER353" s="27">
        <f t="shared" ca="1" si="691"/>
        <v>0</v>
      </c>
      <c r="ES353" s="27">
        <f t="shared" ca="1" si="691"/>
        <v>0</v>
      </c>
      <c r="ET353" s="34">
        <v>0</v>
      </c>
    </row>
    <row r="354" spans="1:150" outlineLevel="3">
      <c r="A354" s="31">
        <f t="shared" si="627"/>
        <v>349</v>
      </c>
      <c r="B354" s="37">
        <f t="shared" ca="1" si="655"/>
        <v>105</v>
      </c>
      <c r="C354">
        <f t="shared" ca="1" si="656"/>
        <v>5</v>
      </c>
      <c r="D354" t="b">
        <f t="shared" ca="1" si="682"/>
        <v>1</v>
      </c>
      <c r="E354" t="b">
        <f t="shared" ca="1" si="682"/>
        <v>0</v>
      </c>
      <c r="F354" t="b">
        <f t="shared" ca="1" si="682"/>
        <v>1</v>
      </c>
      <c r="H354" s="47" t="str">
        <f ca="1">TEXT(LEFT(H353,2)+1,"00")&amp;MID(H353,3,FIND(" ",H353,4)-2)&amp;d.RegionName&amp;IF($CA354&lt;3,"M-M","Mat")&amp;IF($CF354=TRUE,"&amp;BBT","")&amp;IF($DX354&lt;&gt;0,"-mate EL","")&amp;IF($DM354," Aut","")&amp;IF($DN354," Win","")&amp;IF($DO354," Spr","")&amp;" Scan "&amp;$DP354&amp;" (F"&amp;3+IFERROR(1*$AP354,0)&amp;3+IFERROR(1*$AS354,0)&amp;"N"&amp;$AX354&amp;$AY354&amp;")"</f>
        <v>39 Std CWM Mat-mate EL Aut Scan 0 (F33N14)</v>
      </c>
      <c r="I354" s="13" t="str">
        <f ca="1">IF(MATCH(H354,H$5:H354,0)=(COUNTA(H$5:H354)),"-","Dup")</f>
        <v>-</v>
      </c>
      <c r="J354" s="27" t="str">
        <f t="shared" ca="1" si="629"/>
        <v>-</v>
      </c>
      <c r="K354" s="27" t="str">
        <f t="shared" ca="1" si="629"/>
        <v>-</v>
      </c>
      <c r="L354" s="50" t="str">
        <f t="shared" ca="1" si="657"/>
        <v>-</v>
      </c>
      <c r="M354" s="50" t="str">
        <f t="shared" ca="1" si="657"/>
        <v>-</v>
      </c>
      <c r="N354" s="50" t="str">
        <f t="shared" ca="1" si="657"/>
        <v>-</v>
      </c>
      <c r="O354" s="50" t="str">
        <f t="shared" ca="1" si="657"/>
        <v>-</v>
      </c>
      <c r="P354" s="50" t="str">
        <f t="shared" ca="1" si="657"/>
        <v>-</v>
      </c>
      <c r="Q354" s="50">
        <f t="shared" ca="1" si="706"/>
        <v>1</v>
      </c>
      <c r="R354" s="50">
        <f t="shared" ca="1" si="706"/>
        <v>1</v>
      </c>
      <c r="S354" s="27" t="str">
        <f t="shared" ca="1" si="712"/>
        <v>-</v>
      </c>
      <c r="T354" s="27" t="str">
        <f t="shared" ca="1" si="712"/>
        <v>-</v>
      </c>
      <c r="U354" s="27">
        <f t="shared" ca="1" si="717"/>
        <v>1</v>
      </c>
      <c r="V354" s="27">
        <f t="shared" ca="1" si="717"/>
        <v>1</v>
      </c>
      <c r="W354" s="27">
        <f t="shared" ca="1" si="717"/>
        <v>1</v>
      </c>
      <c r="X354" s="27">
        <f t="shared" ca="1" si="717"/>
        <v>1</v>
      </c>
      <c r="Y354" s="27" t="str">
        <f t="shared" ca="1" si="717"/>
        <v>-</v>
      </c>
      <c r="Z354" s="27">
        <f t="shared" ca="1" si="717"/>
        <v>1</v>
      </c>
      <c r="AA354" s="27" t="str">
        <f t="shared" ca="1" si="717"/>
        <v>-</v>
      </c>
      <c r="AB354" s="27" t="str">
        <f t="shared" ca="1" si="717"/>
        <v>-</v>
      </c>
      <c r="AC354" s="27">
        <f t="shared" ca="1" si="717"/>
        <v>1</v>
      </c>
      <c r="AD354" s="27">
        <f t="shared" ca="1" si="717"/>
        <v>1</v>
      </c>
      <c r="AE354" s="27" t="str">
        <f t="shared" ca="1" si="717"/>
        <v>-</v>
      </c>
      <c r="AF354" s="27" t="str">
        <f t="shared" ca="1" si="717"/>
        <v>-</v>
      </c>
      <c r="AG354" s="27" t="str">
        <f t="shared" ca="1" si="717"/>
        <v>-</v>
      </c>
      <c r="AH354" s="27" t="str">
        <f t="shared" ca="1" si="717"/>
        <v>-</v>
      </c>
      <c r="AI354" s="27" t="str">
        <f t="shared" ca="1" si="717"/>
        <v>-</v>
      </c>
      <c r="AJ354" s="27" t="str">
        <f t="shared" ca="1" si="717"/>
        <v>-</v>
      </c>
      <c r="AK354" s="27" t="str">
        <f t="shared" ca="1" si="719"/>
        <v>-</v>
      </c>
      <c r="AL354" s="27" t="str">
        <f t="shared" ca="1" si="719"/>
        <v>-</v>
      </c>
      <c r="AM354" s="27" t="str">
        <f t="shared" ca="1" si="719"/>
        <v>-</v>
      </c>
      <c r="AN354" s="27" t="str">
        <f t="shared" ca="1" si="719"/>
        <v>-</v>
      </c>
      <c r="AO354" s="27" t="str">
        <f t="shared" ca="1" si="719"/>
        <v>-</v>
      </c>
      <c r="AP354" s="27" t="str">
        <f t="shared" ca="1" si="719"/>
        <v>-</v>
      </c>
      <c r="AQ354" s="27" t="str">
        <f t="shared" ca="1" si="719"/>
        <v>-</v>
      </c>
      <c r="AR354" s="27" t="str">
        <f t="shared" ca="1" si="719"/>
        <v>-</v>
      </c>
      <c r="AS354" s="27" t="str">
        <f t="shared" ca="1" si="719"/>
        <v>-</v>
      </c>
      <c r="AT354" s="27" t="str">
        <f t="shared" ca="1" si="719"/>
        <v>-</v>
      </c>
      <c r="AU354" s="27" t="str">
        <f t="shared" ca="1" si="719"/>
        <v>-</v>
      </c>
      <c r="AV354" s="27" t="str">
        <f t="shared" ca="1" si="719"/>
        <v>-</v>
      </c>
      <c r="AW354" s="27" t="str">
        <f t="shared" ca="1" si="719"/>
        <v>-</v>
      </c>
      <c r="AX354" s="50">
        <f t="shared" ca="1" si="711"/>
        <v>1</v>
      </c>
      <c r="AY354" s="50">
        <f t="shared" ca="1" si="711"/>
        <v>4</v>
      </c>
      <c r="AZ354" s="50">
        <f t="shared" ca="1" si="711"/>
        <v>0</v>
      </c>
      <c r="BA354" s="50" t="str">
        <f t="shared" ca="1" si="711"/>
        <v>-</v>
      </c>
      <c r="BB354" s="50" t="str">
        <f t="shared" ca="1" si="711"/>
        <v>-</v>
      </c>
      <c r="BC354" s="50" t="str">
        <f t="shared" ca="1" si="711"/>
        <v>-</v>
      </c>
      <c r="BD354" s="50" t="str">
        <f t="shared" ca="1" si="711"/>
        <v>-</v>
      </c>
      <c r="BE354" s="50" t="str">
        <f t="shared" ca="1" si="711"/>
        <v>-</v>
      </c>
      <c r="BF354" s="50" t="str">
        <f t="shared" ca="1" si="711"/>
        <v>-</v>
      </c>
      <c r="BG354" s="50" t="str">
        <f t="shared" ca="1" si="711"/>
        <v>-</v>
      </c>
      <c r="BH354" s="27">
        <f t="shared" ca="1" si="715"/>
        <v>0.1</v>
      </c>
      <c r="BI354" s="27">
        <f t="shared" ca="1" si="715"/>
        <v>0.5</v>
      </c>
      <c r="BJ354" s="27">
        <f t="shared" ca="1" si="715"/>
        <v>-0.4</v>
      </c>
      <c r="BK354" s="27">
        <f t="shared" ca="1" si="715"/>
        <v>1</v>
      </c>
      <c r="BL354" s="27" t="str">
        <f t="shared" ca="1" si="716"/>
        <v>-</v>
      </c>
      <c r="BM354" s="27" t="str">
        <f t="shared" ca="1" si="716"/>
        <v>-</v>
      </c>
      <c r="BN354" s="27">
        <f t="shared" ca="1" si="696"/>
        <v>12</v>
      </c>
      <c r="BO354" s="27">
        <f t="shared" ca="1" si="696"/>
        <v>12</v>
      </c>
      <c r="BP354" s="27">
        <f t="shared" ca="1" si="696"/>
        <v>144</v>
      </c>
      <c r="BQ354" s="27">
        <f t="shared" ca="1" si="696"/>
        <v>144</v>
      </c>
      <c r="BR354" s="27" t="str">
        <f t="shared" ca="1" si="696"/>
        <v>-</v>
      </c>
      <c r="BS354" s="27" t="str">
        <f t="shared" ca="1" si="696"/>
        <v>-</v>
      </c>
      <c r="BT354" s="27" t="str">
        <f t="shared" ca="1" si="675"/>
        <v>-</v>
      </c>
      <c r="BU354" s="27" t="str">
        <f t="shared" ca="1" si="680"/>
        <v>-</v>
      </c>
      <c r="BV354" s="27" t="str">
        <f t="shared" ca="1" si="680"/>
        <v>-</v>
      </c>
      <c r="BW354" s="27" t="str">
        <f t="shared" ca="1" si="680"/>
        <v>-</v>
      </c>
      <c r="BX354" s="27" t="str">
        <f t="shared" ca="1" si="680"/>
        <v>-</v>
      </c>
      <c r="BY354" s="27" t="str">
        <f t="shared" ca="1" si="680"/>
        <v>-</v>
      </c>
      <c r="BZ354" s="27" t="str">
        <f t="shared" ca="1" si="680"/>
        <v>-</v>
      </c>
      <c r="CA354" s="27">
        <f t="shared" ca="1" si="707"/>
        <v>5</v>
      </c>
      <c r="CB354" s="27" t="str">
        <f t="shared" ca="1" si="707"/>
        <v>-</v>
      </c>
      <c r="CC354" s="27" t="str">
        <f t="shared" ca="1" si="707"/>
        <v>-</v>
      </c>
      <c r="CD354" s="27" t="str">
        <f t="shared" ca="1" si="707"/>
        <v>-</v>
      </c>
      <c r="CE354" s="27" t="str">
        <f t="shared" ca="1" si="707"/>
        <v>-</v>
      </c>
      <c r="CF354" s="27" t="str">
        <f t="shared" ca="1" si="707"/>
        <v>-</v>
      </c>
      <c r="CG354" s="27" t="str">
        <f t="shared" ca="1" si="708"/>
        <v>-</v>
      </c>
      <c r="CH354" s="27">
        <f t="shared" ca="1" si="708"/>
        <v>0</v>
      </c>
      <c r="CI354" s="27" t="str">
        <f t="shared" ca="1" si="708"/>
        <v>-</v>
      </c>
      <c r="CJ354" s="27">
        <f t="shared" ca="1" si="708"/>
        <v>1</v>
      </c>
      <c r="CK354" s="27">
        <f t="shared" ca="1" si="708"/>
        <v>0</v>
      </c>
      <c r="CL354" s="27">
        <f t="shared" ca="1" si="708"/>
        <v>1</v>
      </c>
      <c r="CM354" s="27">
        <f t="shared" ca="1" si="708"/>
        <v>1</v>
      </c>
      <c r="CN354" s="27">
        <f t="shared" ca="1" si="708"/>
        <v>1</v>
      </c>
      <c r="CO354" s="27">
        <f t="shared" ca="1" si="708"/>
        <v>0</v>
      </c>
      <c r="CP354" s="27">
        <f t="shared" ca="1" si="708"/>
        <v>0</v>
      </c>
      <c r="CQ354" s="27">
        <f t="shared" ca="1" si="708"/>
        <v>0</v>
      </c>
      <c r="CR354" s="27">
        <f t="shared" ca="1" si="708"/>
        <v>-1.29</v>
      </c>
      <c r="CS354" s="27">
        <f t="shared" ca="1" si="708"/>
        <v>0.95</v>
      </c>
      <c r="CT354" s="27">
        <f t="shared" ca="1" si="708"/>
        <v>-1.67</v>
      </c>
      <c r="CU354" s="27">
        <f t="shared" ca="1" si="708"/>
        <v>0.05</v>
      </c>
      <c r="CV354" s="27">
        <f t="shared" ca="1" si="708"/>
        <v>0.22</v>
      </c>
      <c r="CW354" s="27">
        <f t="shared" ca="1" si="718"/>
        <v>-0.37</v>
      </c>
      <c r="CX354" s="27">
        <f t="shared" ca="1" si="718"/>
        <v>0</v>
      </c>
      <c r="CY354" s="27">
        <f t="shared" ca="1" si="718"/>
        <v>1</v>
      </c>
      <c r="CZ354" s="27">
        <f t="shared" ca="1" si="718"/>
        <v>0</v>
      </c>
      <c r="DA354" s="27">
        <f t="shared" ca="1" si="718"/>
        <v>0</v>
      </c>
      <c r="DB354" s="27">
        <f t="shared" ca="1" si="718"/>
        <v>0</v>
      </c>
      <c r="DC354" s="27">
        <f t="shared" ca="1" si="718"/>
        <v>0</v>
      </c>
      <c r="DD354" s="27">
        <f t="shared" ca="1" si="718"/>
        <v>0</v>
      </c>
      <c r="DE354" s="27">
        <f t="shared" ca="1" si="686"/>
        <v>0</v>
      </c>
      <c r="DF354" s="27">
        <f t="shared" ca="1" si="686"/>
        <v>0</v>
      </c>
      <c r="DG354" s="27" t="str">
        <f t="shared" ca="1" si="718"/>
        <v>-</v>
      </c>
      <c r="DH354" s="27" t="str">
        <f t="shared" ca="1" si="718"/>
        <v>-</v>
      </c>
      <c r="DI354" s="27" t="str">
        <f t="shared" ca="1" si="718"/>
        <v>-</v>
      </c>
      <c r="DJ354" s="27" t="str">
        <f t="shared" ca="1" si="718"/>
        <v>-</v>
      </c>
      <c r="DK354" s="27" t="str">
        <f t="shared" ca="1" si="718"/>
        <v>-</v>
      </c>
      <c r="DL354" s="27" t="str">
        <f t="shared" ca="1" si="718"/>
        <v>-</v>
      </c>
      <c r="DM354" s="27" t="b">
        <f t="shared" ca="1" si="718"/>
        <v>1</v>
      </c>
      <c r="DN354" s="27" t="b">
        <f t="shared" ca="1" si="718"/>
        <v>0</v>
      </c>
      <c r="DO354" s="27" t="b">
        <f t="shared" ca="1" si="718"/>
        <v>0</v>
      </c>
      <c r="DP354" s="27">
        <f t="shared" ca="1" si="718"/>
        <v>0</v>
      </c>
      <c r="DQ354" s="27" t="str">
        <f t="shared" ca="1" si="646"/>
        <v>-</v>
      </c>
      <c r="DR354" s="27" t="str">
        <f t="shared" ca="1" si="646"/>
        <v>-</v>
      </c>
      <c r="DS354" s="27" t="str">
        <f t="shared" ca="1" si="700"/>
        <v>-</v>
      </c>
      <c r="DT354" s="27" t="str">
        <f t="shared" ca="1" si="700"/>
        <v>-</v>
      </c>
      <c r="DU354" s="27" t="str">
        <f t="shared" ca="1" si="700"/>
        <v>-</v>
      </c>
      <c r="DV354" s="27" t="b">
        <f t="shared" ca="1" si="700"/>
        <v>1</v>
      </c>
      <c r="DW354" s="27" t="str">
        <f t="shared" ca="1" si="692"/>
        <v>-</v>
      </c>
      <c r="DX354" s="27">
        <f t="shared" ca="1" si="692"/>
        <v>0.99</v>
      </c>
      <c r="DY354" s="27" t="str">
        <f t="shared" ca="1" si="720"/>
        <v>-</v>
      </c>
      <c r="DZ354" s="27" t="str">
        <f t="shared" ca="1" si="720"/>
        <v>-</v>
      </c>
      <c r="EA354" s="27" t="str">
        <f t="shared" ca="1" si="720"/>
        <v>-</v>
      </c>
      <c r="EB354" s="27" t="str">
        <f t="shared" ca="1" si="663"/>
        <v>-</v>
      </c>
      <c r="EC354" s="27">
        <f t="shared" ca="1" si="648"/>
        <v>1</v>
      </c>
      <c r="ED354" s="27">
        <f t="shared" ca="1" si="688"/>
        <v>0</v>
      </c>
      <c r="EE354" s="27">
        <f t="shared" ca="1" si="648"/>
        <v>1</v>
      </c>
      <c r="EF354" s="27">
        <f t="shared" ca="1" si="650"/>
        <v>1</v>
      </c>
      <c r="EG354" s="27">
        <f t="shared" ca="1" si="689"/>
        <v>0</v>
      </c>
      <c r="EH354" s="27" t="str">
        <f t="shared" ca="1" si="701"/>
        <v>-</v>
      </c>
      <c r="EI354" s="27" t="str">
        <f t="shared" ca="1" si="701"/>
        <v>-</v>
      </c>
      <c r="EJ354" s="27" t="str">
        <f t="shared" ca="1" si="701"/>
        <v>-</v>
      </c>
      <c r="EK354" s="27" t="str">
        <f t="shared" ca="1" si="651"/>
        <v>-</v>
      </c>
      <c r="EL354" s="27">
        <f t="shared" ca="1" si="703"/>
        <v>1</v>
      </c>
      <c r="EM354" s="27">
        <f t="shared" ca="1" si="690"/>
        <v>1</v>
      </c>
      <c r="EN354" s="27">
        <f t="shared" ca="1" si="690"/>
        <v>1</v>
      </c>
      <c r="EO354" s="27">
        <f t="shared" ca="1" si="652"/>
        <v>0</v>
      </c>
      <c r="EP354" s="27" t="str">
        <f t="shared" ca="1" si="691"/>
        <v>-</v>
      </c>
      <c r="EQ354" s="27" t="str">
        <f t="shared" ca="1" si="691"/>
        <v>-</v>
      </c>
      <c r="ER354" s="27">
        <f t="shared" ca="1" si="691"/>
        <v>0</v>
      </c>
      <c r="ES354" s="27">
        <f t="shared" ca="1" si="691"/>
        <v>0</v>
      </c>
      <c r="ET354" s="34">
        <v>0</v>
      </c>
    </row>
    <row r="355" spans="1:150" outlineLevel="3">
      <c r="A355" s="31">
        <f t="shared" si="627"/>
        <v>350</v>
      </c>
      <c r="B355" s="37">
        <f t="shared" ca="1" si="655"/>
        <v>106</v>
      </c>
      <c r="C355">
        <f t="shared" ca="1" si="656"/>
        <v>5</v>
      </c>
      <c r="D355" t="b">
        <f t="shared" ca="1" si="682"/>
        <v>0</v>
      </c>
      <c r="E355" t="b">
        <f t="shared" ca="1" si="682"/>
        <v>0</v>
      </c>
      <c r="F355" t="b">
        <f t="shared" ca="1" si="682"/>
        <v>0</v>
      </c>
      <c r="H355" s="47" t="str">
        <f ca="1">TEXT(LEFT(H354,2)+1,"00")&amp;MID(H354,3,FIND(" ",H354,4)-2)&amp;d.RegionName&amp;IF($CA355&lt;3,"M-M","Mat")&amp;IF($CF355=TRUE,"&amp;BBT","")&amp;IF($DX355&lt;&gt;0,"-mate EL","")&amp;IF($DM355," Aut","")&amp;IF($DN355," Win","")&amp;IF($DO355," Spr","")&amp;" Scan "&amp;$DP355&amp;" (F"&amp;3+IFERROR(1*$AP355,0)&amp;3+IFERROR(1*$AS355,0)&amp;"N"&amp;$AX355&amp;$AY355&amp;")"</f>
        <v>40 Std CWM Mat-mate EL Win Scan 3 (F33N14)</v>
      </c>
      <c r="I355" s="13" t="str">
        <f ca="1">IF(MATCH(H355,H$5:H355,0)=(COUNTA(H$5:H355)),"-","Dup")</f>
        <v>-</v>
      </c>
      <c r="J355" s="27" t="str">
        <f t="shared" ca="1" si="629"/>
        <v>-</v>
      </c>
      <c r="K355" s="27" t="str">
        <f t="shared" ca="1" si="629"/>
        <v>-</v>
      </c>
      <c r="L355" s="50" t="str">
        <f t="shared" ca="1" si="657"/>
        <v>-</v>
      </c>
      <c r="M355" s="50" t="str">
        <f t="shared" ca="1" si="657"/>
        <v>-</v>
      </c>
      <c r="N355" s="50" t="str">
        <f t="shared" ca="1" si="657"/>
        <v>-</v>
      </c>
      <c r="O355" s="50" t="str">
        <f t="shared" ca="1" si="657"/>
        <v>-</v>
      </c>
      <c r="P355" s="50" t="str">
        <f t="shared" ca="1" si="657"/>
        <v>-</v>
      </c>
      <c r="Q355" s="50">
        <f t="shared" ca="1" si="706"/>
        <v>1</v>
      </c>
      <c r="R355" s="50">
        <f t="shared" ca="1" si="706"/>
        <v>1</v>
      </c>
      <c r="S355" s="27" t="str">
        <f t="shared" ca="1" si="712"/>
        <v>-</v>
      </c>
      <c r="T355" s="27" t="str">
        <f t="shared" ca="1" si="712"/>
        <v>-</v>
      </c>
      <c r="U355" s="27">
        <f t="shared" ca="1" si="717"/>
        <v>1</v>
      </c>
      <c r="V355" s="27">
        <f t="shared" ca="1" si="717"/>
        <v>1</v>
      </c>
      <c r="W355" s="27">
        <f t="shared" ca="1" si="717"/>
        <v>1</v>
      </c>
      <c r="X355" s="27">
        <f t="shared" ca="1" si="717"/>
        <v>1</v>
      </c>
      <c r="Y355" s="27" t="str">
        <f t="shared" ca="1" si="717"/>
        <v>-</v>
      </c>
      <c r="Z355" s="27">
        <f t="shared" ca="1" si="717"/>
        <v>1</v>
      </c>
      <c r="AA355" s="27" t="str">
        <f t="shared" ca="1" si="717"/>
        <v>-</v>
      </c>
      <c r="AB355" s="27" t="str">
        <f t="shared" ca="1" si="717"/>
        <v>-</v>
      </c>
      <c r="AC355" s="27">
        <f t="shared" ca="1" si="717"/>
        <v>1</v>
      </c>
      <c r="AD355" s="27">
        <f t="shared" ca="1" si="717"/>
        <v>1</v>
      </c>
      <c r="AE355" s="27" t="str">
        <f t="shared" ca="1" si="717"/>
        <v>-</v>
      </c>
      <c r="AF355" s="27" t="str">
        <f t="shared" ca="1" si="717"/>
        <v>-</v>
      </c>
      <c r="AG355" s="27" t="str">
        <f t="shared" ca="1" si="717"/>
        <v>-</v>
      </c>
      <c r="AH355" s="27" t="str">
        <f t="shared" ca="1" si="717"/>
        <v>-</v>
      </c>
      <c r="AI355" s="27" t="str">
        <f t="shared" ca="1" si="717"/>
        <v>-</v>
      </c>
      <c r="AJ355" s="27" t="str">
        <f t="shared" ca="1" si="717"/>
        <v>-</v>
      </c>
      <c r="AK355" s="27" t="str">
        <f t="shared" ca="1" si="719"/>
        <v>-</v>
      </c>
      <c r="AL355" s="27" t="str">
        <f t="shared" ca="1" si="719"/>
        <v>-</v>
      </c>
      <c r="AM355" s="27" t="str">
        <f t="shared" ca="1" si="719"/>
        <v>-</v>
      </c>
      <c r="AN355" s="27" t="str">
        <f t="shared" ca="1" si="719"/>
        <v>-</v>
      </c>
      <c r="AO355" s="27" t="str">
        <f t="shared" ca="1" si="719"/>
        <v>-</v>
      </c>
      <c r="AP355" s="27" t="str">
        <f t="shared" ca="1" si="719"/>
        <v>-</v>
      </c>
      <c r="AQ355" s="27" t="str">
        <f t="shared" ca="1" si="719"/>
        <v>-</v>
      </c>
      <c r="AR355" s="27" t="str">
        <f t="shared" ca="1" si="719"/>
        <v>-</v>
      </c>
      <c r="AS355" s="27" t="str">
        <f t="shared" ca="1" si="719"/>
        <v>-</v>
      </c>
      <c r="AT355" s="27" t="str">
        <f t="shared" ca="1" si="719"/>
        <v>-</v>
      </c>
      <c r="AU355" s="27" t="str">
        <f t="shared" ca="1" si="719"/>
        <v>-</v>
      </c>
      <c r="AV355" s="27" t="str">
        <f t="shared" ca="1" si="719"/>
        <v>-</v>
      </c>
      <c r="AW355" s="27" t="str">
        <f t="shared" ca="1" si="719"/>
        <v>-</v>
      </c>
      <c r="AX355" s="50">
        <f t="shared" ca="1" si="711"/>
        <v>1</v>
      </c>
      <c r="AY355" s="50">
        <f t="shared" ca="1" si="711"/>
        <v>4</v>
      </c>
      <c r="AZ355" s="50">
        <f t="shared" ca="1" si="711"/>
        <v>0</v>
      </c>
      <c r="BA355" s="50" t="str">
        <f t="shared" ca="1" si="711"/>
        <v>-</v>
      </c>
      <c r="BB355" s="50" t="str">
        <f t="shared" ca="1" si="711"/>
        <v>-</v>
      </c>
      <c r="BC355" s="50" t="str">
        <f t="shared" ca="1" si="711"/>
        <v>-</v>
      </c>
      <c r="BD355" s="50" t="str">
        <f t="shared" ca="1" si="711"/>
        <v>-</v>
      </c>
      <c r="BE355" s="50" t="str">
        <f t="shared" ca="1" si="711"/>
        <v>-</v>
      </c>
      <c r="BF355" s="50" t="str">
        <f t="shared" ca="1" si="711"/>
        <v>-</v>
      </c>
      <c r="BG355" s="50" t="str">
        <f t="shared" ca="1" si="711"/>
        <v>-</v>
      </c>
      <c r="BH355" s="27">
        <f t="shared" ca="1" si="715"/>
        <v>0.3</v>
      </c>
      <c r="BI355" s="27">
        <f t="shared" ca="1" si="715"/>
        <v>0.7</v>
      </c>
      <c r="BJ355" s="27">
        <f t="shared" ca="1" si="715"/>
        <v>-0.4</v>
      </c>
      <c r="BK355" s="27">
        <f t="shared" ca="1" si="715"/>
        <v>1.5</v>
      </c>
      <c r="BL355" s="27" t="str">
        <f t="shared" ca="1" si="716"/>
        <v>-</v>
      </c>
      <c r="BM355" s="27" t="str">
        <f t="shared" ca="1" si="716"/>
        <v>-</v>
      </c>
      <c r="BN355" s="27">
        <f t="shared" ref="BN355:BS362" ca="1" si="721">OFFSET(BN$5,$B355,0)</f>
        <v>12</v>
      </c>
      <c r="BO355" s="27">
        <f t="shared" ca="1" si="721"/>
        <v>12</v>
      </c>
      <c r="BP355" s="27">
        <f t="shared" ca="1" si="721"/>
        <v>144</v>
      </c>
      <c r="BQ355" s="27">
        <f t="shared" ca="1" si="721"/>
        <v>144</v>
      </c>
      <c r="BR355" s="27" t="str">
        <f t="shared" ca="1" si="721"/>
        <v>-</v>
      </c>
      <c r="BS355" s="27" t="str">
        <f t="shared" ca="1" si="721"/>
        <v>-</v>
      </c>
      <c r="BT355" s="27" t="str">
        <f t="shared" ca="1" si="675"/>
        <v>-</v>
      </c>
      <c r="BU355" s="27" t="str">
        <f t="shared" ca="1" si="680"/>
        <v>-</v>
      </c>
      <c r="BV355" s="27" t="str">
        <f t="shared" ca="1" si="680"/>
        <v>-</v>
      </c>
      <c r="BW355" s="27" t="str">
        <f t="shared" ca="1" si="680"/>
        <v>-</v>
      </c>
      <c r="BX355" s="27" t="str">
        <f t="shared" ca="1" si="680"/>
        <v>-</v>
      </c>
      <c r="BY355" s="27" t="str">
        <f t="shared" ca="1" si="680"/>
        <v>-</v>
      </c>
      <c r="BZ355" s="27" t="str">
        <f t="shared" ca="1" si="680"/>
        <v>-</v>
      </c>
      <c r="CA355" s="27">
        <f t="shared" ca="1" si="707"/>
        <v>5</v>
      </c>
      <c r="CB355" s="27" t="str">
        <f t="shared" ca="1" si="707"/>
        <v>-</v>
      </c>
      <c r="CC355" s="27" t="str">
        <f t="shared" ca="1" si="707"/>
        <v>-</v>
      </c>
      <c r="CD355" s="27" t="str">
        <f t="shared" ca="1" si="707"/>
        <v>-</v>
      </c>
      <c r="CE355" s="27" t="str">
        <f t="shared" ca="1" si="707"/>
        <v>-</v>
      </c>
      <c r="CF355" s="27" t="str">
        <f t="shared" ca="1" si="707"/>
        <v>-</v>
      </c>
      <c r="CG355" s="27" t="str">
        <f t="shared" ca="1" si="708"/>
        <v>-</v>
      </c>
      <c r="CH355" s="27">
        <f t="shared" ca="1" si="708"/>
        <v>0</v>
      </c>
      <c r="CI355" s="27" t="str">
        <f t="shared" ca="1" si="708"/>
        <v>-</v>
      </c>
      <c r="CJ355" s="27">
        <f t="shared" ca="1" si="708"/>
        <v>1</v>
      </c>
      <c r="CK355" s="27">
        <f t="shared" ca="1" si="708"/>
        <v>0</v>
      </c>
      <c r="CL355" s="27">
        <f t="shared" ca="1" si="708"/>
        <v>1</v>
      </c>
      <c r="CM355" s="27">
        <f t="shared" ca="1" si="708"/>
        <v>1</v>
      </c>
      <c r="CN355" s="27">
        <f t="shared" ca="1" si="708"/>
        <v>1</v>
      </c>
      <c r="CO355" s="27">
        <f t="shared" ca="1" si="708"/>
        <v>0</v>
      </c>
      <c r="CP355" s="27">
        <f t="shared" ca="1" si="708"/>
        <v>0</v>
      </c>
      <c r="CQ355" s="27">
        <f t="shared" ca="1" si="708"/>
        <v>0</v>
      </c>
      <c r="CR355" s="27">
        <f t="shared" ca="1" si="708"/>
        <v>-1.29</v>
      </c>
      <c r="CS355" s="27">
        <f t="shared" ca="1" si="708"/>
        <v>0.95</v>
      </c>
      <c r="CT355" s="27">
        <f t="shared" ca="1" si="708"/>
        <v>-1.67</v>
      </c>
      <c r="CU355" s="27">
        <f t="shared" ca="1" si="708"/>
        <v>0.05</v>
      </c>
      <c r="CV355" s="27">
        <f t="shared" ca="1" si="708"/>
        <v>0.22</v>
      </c>
      <c r="CW355" s="27">
        <f t="shared" ca="1" si="718"/>
        <v>-0.37</v>
      </c>
      <c r="CX355" s="27">
        <f t="shared" ca="1" si="718"/>
        <v>0</v>
      </c>
      <c r="CY355" s="27">
        <f t="shared" ca="1" si="718"/>
        <v>1</v>
      </c>
      <c r="CZ355" s="27">
        <f t="shared" ca="1" si="718"/>
        <v>0</v>
      </c>
      <c r="DA355" s="27">
        <f t="shared" ca="1" si="718"/>
        <v>0</v>
      </c>
      <c r="DB355" s="27">
        <f t="shared" ca="1" si="718"/>
        <v>0</v>
      </c>
      <c r="DC355" s="27">
        <f t="shared" ca="1" si="718"/>
        <v>0</v>
      </c>
      <c r="DD355" s="27">
        <f t="shared" ca="1" si="718"/>
        <v>0</v>
      </c>
      <c r="DE355" s="27">
        <f t="shared" ca="1" si="686"/>
        <v>0</v>
      </c>
      <c r="DF355" s="27">
        <f t="shared" ca="1" si="686"/>
        <v>0</v>
      </c>
      <c r="DG355" s="27" t="str">
        <f t="shared" ca="1" si="718"/>
        <v>-</v>
      </c>
      <c r="DH355" s="27" t="str">
        <f t="shared" ca="1" si="718"/>
        <v>-</v>
      </c>
      <c r="DI355" s="27" t="str">
        <f t="shared" ca="1" si="718"/>
        <v>-</v>
      </c>
      <c r="DJ355" s="27" t="str">
        <f t="shared" ca="1" si="718"/>
        <v>-</v>
      </c>
      <c r="DK355" s="27" t="str">
        <f t="shared" ca="1" si="718"/>
        <v>-</v>
      </c>
      <c r="DL355" s="27" t="str">
        <f t="shared" ca="1" si="718"/>
        <v>-</v>
      </c>
      <c r="DM355" s="27" t="b">
        <f t="shared" ca="1" si="718"/>
        <v>0</v>
      </c>
      <c r="DN355" s="27" t="b">
        <f t="shared" ca="1" si="718"/>
        <v>1</v>
      </c>
      <c r="DO355" s="27" t="b">
        <f t="shared" ca="1" si="718"/>
        <v>0</v>
      </c>
      <c r="DP355" s="27">
        <f t="shared" ca="1" si="718"/>
        <v>3</v>
      </c>
      <c r="DQ355" s="27" t="str">
        <f t="shared" ca="1" si="646"/>
        <v>-</v>
      </c>
      <c r="DR355" s="27" t="str">
        <f t="shared" ca="1" si="646"/>
        <v>-</v>
      </c>
      <c r="DS355" s="27" t="str">
        <f t="shared" ca="1" si="700"/>
        <v>-</v>
      </c>
      <c r="DT355" s="27" t="str">
        <f t="shared" ca="1" si="700"/>
        <v>-</v>
      </c>
      <c r="DU355" s="27" t="str">
        <f t="shared" ca="1" si="700"/>
        <v>-</v>
      </c>
      <c r="DV355" s="27" t="b">
        <f t="shared" ca="1" si="700"/>
        <v>1</v>
      </c>
      <c r="DW355" s="27" t="str">
        <f t="shared" ca="1" si="692"/>
        <v>-</v>
      </c>
      <c r="DX355" s="27">
        <f t="shared" ca="1" si="692"/>
        <v>0.99</v>
      </c>
      <c r="DY355" s="27" t="str">
        <f t="shared" ca="1" si="720"/>
        <v>-</v>
      </c>
      <c r="DZ355" s="27" t="str">
        <f t="shared" ca="1" si="720"/>
        <v>-</v>
      </c>
      <c r="EA355" s="27" t="str">
        <f t="shared" ca="1" si="720"/>
        <v>-</v>
      </c>
      <c r="EB355" s="27" t="str">
        <f t="shared" ca="1" si="663"/>
        <v>-</v>
      </c>
      <c r="EC355" s="27">
        <f t="shared" ca="1" si="648"/>
        <v>1</v>
      </c>
      <c r="ED355" s="27">
        <f t="shared" ca="1" si="688"/>
        <v>0</v>
      </c>
      <c r="EE355" s="27">
        <f t="shared" ca="1" si="648"/>
        <v>1</v>
      </c>
      <c r="EF355" s="27">
        <f t="shared" ca="1" si="650"/>
        <v>1</v>
      </c>
      <c r="EG355" s="27">
        <f t="shared" ca="1" si="689"/>
        <v>0</v>
      </c>
      <c r="EH355" s="27" t="str">
        <f t="shared" ca="1" si="701"/>
        <v>-</v>
      </c>
      <c r="EI355" s="27" t="str">
        <f t="shared" ca="1" si="701"/>
        <v>-</v>
      </c>
      <c r="EJ355" s="27" t="str">
        <f t="shared" ca="1" si="701"/>
        <v>-</v>
      </c>
      <c r="EK355" s="27" t="str">
        <f t="shared" ca="1" si="651"/>
        <v>-</v>
      </c>
      <c r="EL355" s="27">
        <f t="shared" ca="1" si="651"/>
        <v>1</v>
      </c>
      <c r="EM355" s="27">
        <f t="shared" ca="1" si="690"/>
        <v>1</v>
      </c>
      <c r="EN355" s="27">
        <f t="shared" ca="1" si="690"/>
        <v>1</v>
      </c>
      <c r="EO355" s="27">
        <f t="shared" ca="1" si="652"/>
        <v>0</v>
      </c>
      <c r="EP355" s="27" t="str">
        <f t="shared" ca="1" si="691"/>
        <v>-</v>
      </c>
      <c r="EQ355" s="27" t="str">
        <f t="shared" ca="1" si="691"/>
        <v>-</v>
      </c>
      <c r="ER355" s="27">
        <f t="shared" ca="1" si="691"/>
        <v>0</v>
      </c>
      <c r="ES355" s="27">
        <f t="shared" ca="1" si="691"/>
        <v>0</v>
      </c>
      <c r="ET355" s="34">
        <v>0</v>
      </c>
    </row>
    <row r="356" spans="1:150" outlineLevel="3">
      <c r="A356" s="31">
        <f t="shared" si="627"/>
        <v>351</v>
      </c>
      <c r="B356" s="37">
        <f t="shared" ca="1" si="655"/>
        <v>107</v>
      </c>
      <c r="C356">
        <f t="shared" ca="1" si="656"/>
        <v>5</v>
      </c>
      <c r="D356" t="b">
        <f t="shared" ca="1" si="682"/>
        <v>1</v>
      </c>
      <c r="E356" t="b">
        <f t="shared" ca="1" si="682"/>
        <v>0</v>
      </c>
      <c r="F356" t="b">
        <f t="shared" ca="1" si="682"/>
        <v>1</v>
      </c>
      <c r="H356" s="47" t="str">
        <f ca="1">TEXT(LEFT(H355,2)+1,"00")&amp;MID(H355,3,FIND(" ",H355,4)-2)&amp;d.RegionName&amp;IF($CA356&lt;3,"M-M","Mat")&amp;IF($CF356=TRUE,"&amp;BBT","")&amp;IF($DX356&lt;&gt;0,"-mate EL","")&amp;IF($DM356," Aut","")&amp;IF($DN356," Win","")&amp;IF($DO356," Spr","")&amp;" Scan "&amp;$DP356&amp;" (F"&amp;3+IFERROR(1*$AP356,0)&amp;3+IFERROR(1*$AS356,0)&amp;"N"&amp;$AX356&amp;$AY356&amp;")"</f>
        <v>41 Std CWM Mat-mate EL Win Scan 2 (F33N14)</v>
      </c>
      <c r="I356" s="13" t="str">
        <f ca="1">IF(MATCH(H356,H$5:H356,0)=(COUNTA(H$5:H356)),"-","Dup")</f>
        <v>-</v>
      </c>
      <c r="J356" s="27" t="str">
        <f t="shared" ca="1" si="629"/>
        <v>-</v>
      </c>
      <c r="K356" s="27" t="str">
        <f t="shared" ca="1" si="629"/>
        <v>-</v>
      </c>
      <c r="L356" s="50" t="str">
        <f t="shared" ca="1" si="657"/>
        <v>-</v>
      </c>
      <c r="M356" s="50" t="str">
        <f t="shared" ca="1" si="657"/>
        <v>-</v>
      </c>
      <c r="N356" s="50" t="str">
        <f t="shared" ca="1" si="657"/>
        <v>-</v>
      </c>
      <c r="O356" s="50" t="str">
        <f t="shared" ca="1" si="657"/>
        <v>-</v>
      </c>
      <c r="P356" s="50" t="str">
        <f t="shared" ca="1" si="657"/>
        <v>-</v>
      </c>
      <c r="Q356" s="50">
        <f t="shared" ca="1" si="706"/>
        <v>1</v>
      </c>
      <c r="R356" s="50">
        <f t="shared" ca="1" si="706"/>
        <v>1</v>
      </c>
      <c r="S356" s="27" t="str">
        <f t="shared" ca="1" si="712"/>
        <v>-</v>
      </c>
      <c r="T356" s="27" t="str">
        <f t="shared" ca="1" si="712"/>
        <v>-</v>
      </c>
      <c r="U356" s="27">
        <f t="shared" ca="1" si="717"/>
        <v>1</v>
      </c>
      <c r="V356" s="27">
        <f t="shared" ca="1" si="717"/>
        <v>1</v>
      </c>
      <c r="W356" s="27">
        <f t="shared" ca="1" si="717"/>
        <v>1</v>
      </c>
      <c r="X356" s="27">
        <f t="shared" ca="1" si="717"/>
        <v>1</v>
      </c>
      <c r="Y356" s="27" t="str">
        <f t="shared" ca="1" si="717"/>
        <v>-</v>
      </c>
      <c r="Z356" s="27">
        <f t="shared" ca="1" si="717"/>
        <v>1</v>
      </c>
      <c r="AA356" s="27" t="str">
        <f t="shared" ca="1" si="717"/>
        <v>-</v>
      </c>
      <c r="AB356" s="27" t="str">
        <f t="shared" ca="1" si="717"/>
        <v>-</v>
      </c>
      <c r="AC356" s="27">
        <f t="shared" ca="1" si="717"/>
        <v>1</v>
      </c>
      <c r="AD356" s="27">
        <f t="shared" ca="1" si="717"/>
        <v>1</v>
      </c>
      <c r="AE356" s="27" t="str">
        <f t="shared" ca="1" si="717"/>
        <v>-</v>
      </c>
      <c r="AF356" s="27" t="str">
        <f t="shared" ca="1" si="717"/>
        <v>-</v>
      </c>
      <c r="AG356" s="27" t="str">
        <f t="shared" ca="1" si="717"/>
        <v>-</v>
      </c>
      <c r="AH356" s="27" t="str">
        <f t="shared" ca="1" si="717"/>
        <v>-</v>
      </c>
      <c r="AI356" s="27" t="str">
        <f t="shared" ca="1" si="717"/>
        <v>-</v>
      </c>
      <c r="AJ356" s="27" t="str">
        <f t="shared" ca="1" si="717"/>
        <v>-</v>
      </c>
      <c r="AK356" s="27" t="str">
        <f t="shared" ca="1" si="719"/>
        <v>-</v>
      </c>
      <c r="AL356" s="27" t="str">
        <f t="shared" ca="1" si="719"/>
        <v>-</v>
      </c>
      <c r="AM356" s="27" t="str">
        <f t="shared" ca="1" si="719"/>
        <v>-</v>
      </c>
      <c r="AN356" s="27" t="str">
        <f t="shared" ca="1" si="719"/>
        <v>-</v>
      </c>
      <c r="AO356" s="27" t="str">
        <f t="shared" ca="1" si="719"/>
        <v>-</v>
      </c>
      <c r="AP356" s="27" t="str">
        <f t="shared" ca="1" si="719"/>
        <v>-</v>
      </c>
      <c r="AQ356" s="27" t="str">
        <f t="shared" ca="1" si="719"/>
        <v>-</v>
      </c>
      <c r="AR356" s="27" t="str">
        <f t="shared" ca="1" si="719"/>
        <v>-</v>
      </c>
      <c r="AS356" s="27" t="str">
        <f t="shared" ca="1" si="719"/>
        <v>-</v>
      </c>
      <c r="AT356" s="27" t="str">
        <f t="shared" ca="1" si="719"/>
        <v>-</v>
      </c>
      <c r="AU356" s="27" t="str">
        <f t="shared" ca="1" si="719"/>
        <v>-</v>
      </c>
      <c r="AV356" s="27" t="str">
        <f t="shared" ca="1" si="719"/>
        <v>-</v>
      </c>
      <c r="AW356" s="27" t="str">
        <f t="shared" ca="1" si="719"/>
        <v>-</v>
      </c>
      <c r="AX356" s="50">
        <f t="shared" ref="AX356:BG362" ca="1" si="722">OFFSET(AX356,-1,0)</f>
        <v>1</v>
      </c>
      <c r="AY356" s="50">
        <f t="shared" ca="1" si="722"/>
        <v>4</v>
      </c>
      <c r="AZ356" s="50">
        <f t="shared" ca="1" si="722"/>
        <v>0</v>
      </c>
      <c r="BA356" s="50" t="str">
        <f t="shared" ca="1" si="722"/>
        <v>-</v>
      </c>
      <c r="BB356" s="50" t="str">
        <f t="shared" ca="1" si="722"/>
        <v>-</v>
      </c>
      <c r="BC356" s="50" t="str">
        <f t="shared" ca="1" si="722"/>
        <v>-</v>
      </c>
      <c r="BD356" s="50" t="str">
        <f t="shared" ca="1" si="722"/>
        <v>-</v>
      </c>
      <c r="BE356" s="50" t="str">
        <f t="shared" ca="1" si="722"/>
        <v>-</v>
      </c>
      <c r="BF356" s="50" t="str">
        <f t="shared" ca="1" si="722"/>
        <v>-</v>
      </c>
      <c r="BG356" s="50" t="str">
        <f t="shared" ca="1" si="722"/>
        <v>-</v>
      </c>
      <c r="BH356" s="27">
        <f t="shared" ca="1" si="715"/>
        <v>0.3</v>
      </c>
      <c r="BI356" s="27">
        <f t="shared" ca="1" si="715"/>
        <v>0.7</v>
      </c>
      <c r="BJ356" s="27">
        <f t="shared" ca="1" si="715"/>
        <v>-0.4</v>
      </c>
      <c r="BK356" s="27">
        <f t="shared" ca="1" si="715"/>
        <v>1.5</v>
      </c>
      <c r="BL356" s="27" t="str">
        <f t="shared" ca="1" si="716"/>
        <v>-</v>
      </c>
      <c r="BM356" s="27" t="str">
        <f t="shared" ca="1" si="716"/>
        <v>-</v>
      </c>
      <c r="BN356" s="27">
        <f t="shared" ca="1" si="721"/>
        <v>12</v>
      </c>
      <c r="BO356" s="27">
        <f t="shared" ca="1" si="721"/>
        <v>12</v>
      </c>
      <c r="BP356" s="27">
        <f t="shared" ca="1" si="721"/>
        <v>144</v>
      </c>
      <c r="BQ356" s="27">
        <f t="shared" ca="1" si="721"/>
        <v>144</v>
      </c>
      <c r="BR356" s="27" t="str">
        <f t="shared" ca="1" si="721"/>
        <v>-</v>
      </c>
      <c r="BS356" s="27" t="str">
        <f t="shared" ca="1" si="721"/>
        <v>-</v>
      </c>
      <c r="BT356" s="27" t="str">
        <f t="shared" ref="BT356:BZ362" ca="1" si="723">OFFSET(BT$5,$B356,0)</f>
        <v>-</v>
      </c>
      <c r="BU356" s="27" t="str">
        <f t="shared" ca="1" si="723"/>
        <v>-</v>
      </c>
      <c r="BV356" s="27" t="str">
        <f t="shared" ca="1" si="723"/>
        <v>-</v>
      </c>
      <c r="BW356" s="27" t="str">
        <f t="shared" ca="1" si="723"/>
        <v>-</v>
      </c>
      <c r="BX356" s="27" t="str">
        <f t="shared" ca="1" si="723"/>
        <v>-</v>
      </c>
      <c r="BY356" s="27" t="str">
        <f t="shared" ca="1" si="723"/>
        <v>-</v>
      </c>
      <c r="BZ356" s="27" t="str">
        <f t="shared" ca="1" si="723"/>
        <v>-</v>
      </c>
      <c r="CA356" s="27">
        <f t="shared" ca="1" si="707"/>
        <v>5</v>
      </c>
      <c r="CB356" s="27" t="str">
        <f t="shared" ca="1" si="707"/>
        <v>-</v>
      </c>
      <c r="CC356" s="27" t="str">
        <f t="shared" ca="1" si="707"/>
        <v>-</v>
      </c>
      <c r="CD356" s="27" t="str">
        <f t="shared" ca="1" si="707"/>
        <v>-</v>
      </c>
      <c r="CE356" s="27" t="str">
        <f t="shared" ca="1" si="707"/>
        <v>-</v>
      </c>
      <c r="CF356" s="27" t="str">
        <f t="shared" ca="1" si="707"/>
        <v>-</v>
      </c>
      <c r="CG356" s="27" t="str">
        <f t="shared" ca="1" si="708"/>
        <v>-</v>
      </c>
      <c r="CH356" s="27">
        <f t="shared" ca="1" si="708"/>
        <v>0</v>
      </c>
      <c r="CI356" s="27" t="str">
        <f t="shared" ca="1" si="708"/>
        <v>-</v>
      </c>
      <c r="CJ356" s="27">
        <f t="shared" ca="1" si="708"/>
        <v>1</v>
      </c>
      <c r="CK356" s="27">
        <f t="shared" ca="1" si="708"/>
        <v>0</v>
      </c>
      <c r="CL356" s="27">
        <f t="shared" ca="1" si="708"/>
        <v>1</v>
      </c>
      <c r="CM356" s="27">
        <f t="shared" ca="1" si="708"/>
        <v>1</v>
      </c>
      <c r="CN356" s="27">
        <f t="shared" ca="1" si="708"/>
        <v>1</v>
      </c>
      <c r="CO356" s="27">
        <f t="shared" ca="1" si="708"/>
        <v>0</v>
      </c>
      <c r="CP356" s="27">
        <f t="shared" ca="1" si="708"/>
        <v>0</v>
      </c>
      <c r="CQ356" s="27">
        <f t="shared" ca="1" si="708"/>
        <v>0</v>
      </c>
      <c r="CR356" s="27">
        <f t="shared" ca="1" si="708"/>
        <v>-1.29</v>
      </c>
      <c r="CS356" s="27">
        <f t="shared" ca="1" si="708"/>
        <v>0.95</v>
      </c>
      <c r="CT356" s="27">
        <f t="shared" ca="1" si="708"/>
        <v>-1.67</v>
      </c>
      <c r="CU356" s="27">
        <f t="shared" ca="1" si="708"/>
        <v>0.05</v>
      </c>
      <c r="CV356" s="27">
        <f t="shared" ca="1" si="708"/>
        <v>0.22</v>
      </c>
      <c r="CW356" s="27">
        <f t="shared" ca="1" si="718"/>
        <v>-0.37</v>
      </c>
      <c r="CX356" s="27">
        <f t="shared" ca="1" si="718"/>
        <v>0</v>
      </c>
      <c r="CY356" s="27">
        <f t="shared" ca="1" si="718"/>
        <v>1</v>
      </c>
      <c r="CZ356" s="27">
        <f t="shared" ca="1" si="718"/>
        <v>0</v>
      </c>
      <c r="DA356" s="27">
        <f t="shared" ca="1" si="718"/>
        <v>0</v>
      </c>
      <c r="DB356" s="27">
        <f t="shared" ca="1" si="718"/>
        <v>0</v>
      </c>
      <c r="DC356" s="27">
        <f t="shared" ca="1" si="718"/>
        <v>0</v>
      </c>
      <c r="DD356" s="27">
        <f t="shared" ca="1" si="718"/>
        <v>0</v>
      </c>
      <c r="DE356" s="27">
        <f t="shared" ca="1" si="686"/>
        <v>0</v>
      </c>
      <c r="DF356" s="27">
        <f t="shared" ca="1" si="686"/>
        <v>0</v>
      </c>
      <c r="DG356" s="27" t="str">
        <f t="shared" ca="1" si="718"/>
        <v>-</v>
      </c>
      <c r="DH356" s="27" t="str">
        <f t="shared" ca="1" si="718"/>
        <v>-</v>
      </c>
      <c r="DI356" s="27" t="str">
        <f t="shared" ca="1" si="718"/>
        <v>-</v>
      </c>
      <c r="DJ356" s="27" t="str">
        <f t="shared" ca="1" si="718"/>
        <v>-</v>
      </c>
      <c r="DK356" s="27" t="str">
        <f t="shared" ca="1" si="718"/>
        <v>-</v>
      </c>
      <c r="DL356" s="27" t="str">
        <f t="shared" ca="1" si="718"/>
        <v>-</v>
      </c>
      <c r="DM356" s="27" t="b">
        <f t="shared" ca="1" si="718"/>
        <v>0</v>
      </c>
      <c r="DN356" s="27" t="b">
        <f t="shared" ca="1" si="718"/>
        <v>1</v>
      </c>
      <c r="DO356" s="27" t="b">
        <f t="shared" ca="1" si="718"/>
        <v>0</v>
      </c>
      <c r="DP356" s="27">
        <f t="shared" ca="1" si="718"/>
        <v>2</v>
      </c>
      <c r="DQ356" s="27" t="str">
        <f t="shared" ca="1" si="646"/>
        <v>-</v>
      </c>
      <c r="DR356" s="27" t="str">
        <f t="shared" ca="1" si="646"/>
        <v>-</v>
      </c>
      <c r="DS356" s="27" t="str">
        <f t="shared" ca="1" si="700"/>
        <v>-</v>
      </c>
      <c r="DT356" s="27" t="str">
        <f t="shared" ca="1" si="700"/>
        <v>-</v>
      </c>
      <c r="DU356" s="27" t="str">
        <f t="shared" ca="1" si="700"/>
        <v>-</v>
      </c>
      <c r="DV356" s="27" t="b">
        <f t="shared" ca="1" si="700"/>
        <v>1</v>
      </c>
      <c r="DW356" s="27" t="str">
        <f t="shared" ca="1" si="692"/>
        <v>-</v>
      </c>
      <c r="DX356" s="27">
        <f t="shared" ca="1" si="692"/>
        <v>0.99</v>
      </c>
      <c r="DY356" s="27" t="str">
        <f t="shared" ca="1" si="720"/>
        <v>-</v>
      </c>
      <c r="DZ356" s="27" t="str">
        <f t="shared" ca="1" si="720"/>
        <v>-</v>
      </c>
      <c r="EA356" s="27" t="str">
        <f t="shared" ca="1" si="720"/>
        <v>-</v>
      </c>
      <c r="EB356" s="27" t="str">
        <f t="shared" ca="1" si="663"/>
        <v>-</v>
      </c>
      <c r="EC356" s="27">
        <f t="shared" ca="1" si="648"/>
        <v>1</v>
      </c>
      <c r="ED356" s="27">
        <f t="shared" ca="1" si="688"/>
        <v>0</v>
      </c>
      <c r="EE356" s="27">
        <f t="shared" ca="1" si="648"/>
        <v>1</v>
      </c>
      <c r="EF356" s="27">
        <f t="shared" ca="1" si="650"/>
        <v>1</v>
      </c>
      <c r="EG356" s="27">
        <f t="shared" ca="1" si="689"/>
        <v>0</v>
      </c>
      <c r="EH356" s="27" t="str">
        <f t="shared" ref="EH356:EJ362" ca="1" si="724">OFFSET(EH$5,$B356,0)</f>
        <v>-</v>
      </c>
      <c r="EI356" s="27" t="str">
        <f t="shared" ca="1" si="724"/>
        <v>-</v>
      </c>
      <c r="EJ356" s="27" t="str">
        <f t="shared" ca="1" si="724"/>
        <v>-</v>
      </c>
      <c r="EK356" s="27" t="str">
        <f t="shared" ca="1" si="651"/>
        <v>-</v>
      </c>
      <c r="EL356" s="27">
        <f t="shared" ref="EL356:ES362" ca="1" si="725">OFFSET(EL$5,$B356,0)</f>
        <v>1</v>
      </c>
      <c r="EM356" s="27">
        <f ca="1">OFFSET(EM$5,$B356,0)</f>
        <v>1</v>
      </c>
      <c r="EN356" s="27">
        <f t="shared" ca="1" si="725"/>
        <v>1</v>
      </c>
      <c r="EO356" s="27">
        <f t="shared" ca="1" si="652"/>
        <v>0</v>
      </c>
      <c r="EP356" s="27" t="str">
        <f t="shared" ca="1" si="725"/>
        <v>-</v>
      </c>
      <c r="EQ356" s="27" t="str">
        <f t="shared" ca="1" si="725"/>
        <v>-</v>
      </c>
      <c r="ER356" s="27">
        <f t="shared" ca="1" si="725"/>
        <v>0</v>
      </c>
      <c r="ES356" s="27">
        <f t="shared" ca="1" si="725"/>
        <v>0</v>
      </c>
      <c r="ET356" s="34">
        <v>0</v>
      </c>
    </row>
    <row r="357" spans="1:150" outlineLevel="3">
      <c r="A357" s="31">
        <f t="shared" si="627"/>
        <v>352</v>
      </c>
      <c r="B357" s="37">
        <f t="shared" ca="1" si="655"/>
        <v>108</v>
      </c>
      <c r="C357">
        <f t="shared" ca="1" si="656"/>
        <v>5</v>
      </c>
      <c r="D357" t="b">
        <f t="shared" ca="1" si="682"/>
        <v>1</v>
      </c>
      <c r="E357" t="b">
        <f t="shared" ca="1" si="682"/>
        <v>0</v>
      </c>
      <c r="F357" t="b">
        <f t="shared" ca="1" si="682"/>
        <v>1</v>
      </c>
      <c r="H357" s="47" t="str">
        <f ca="1">TEXT(LEFT(H356,2)+1,"00")&amp;MID(H356,3,FIND(" ",H356,4)-2)&amp;d.RegionName&amp;IF($CA357&lt;3,"M-M","Mat")&amp;IF($CF357=TRUE,"&amp;BBT","")&amp;IF($DX357&lt;&gt;0,"-mate EL","")&amp;IF($DM357," Aut","")&amp;IF($DN357," Win","")&amp;IF($DO357," Spr","")&amp;" Scan "&amp;$DP357&amp;" (F"&amp;3+IFERROR(1*$AP357,0)&amp;3+IFERROR(1*$AS357,0)&amp;"N"&amp;$AX357&amp;$AY357&amp;")"</f>
        <v>42 Std CWM Mat-mate EL Win Scan 1 (F33N14)</v>
      </c>
      <c r="I357" s="13" t="str">
        <f ca="1">IF(MATCH(H357,H$5:H357,0)=(COUNTA(H$5:H357)),"-","Dup")</f>
        <v>-</v>
      </c>
      <c r="J357" s="27" t="str">
        <f t="shared" ca="1" si="629"/>
        <v>-</v>
      </c>
      <c r="K357" s="27" t="str">
        <f t="shared" ca="1" si="629"/>
        <v>-</v>
      </c>
      <c r="L357" s="50" t="str">
        <f t="shared" ca="1" si="657"/>
        <v>-</v>
      </c>
      <c r="M357" s="50" t="str">
        <f t="shared" ca="1" si="657"/>
        <v>-</v>
      </c>
      <c r="N357" s="50" t="str">
        <f t="shared" ca="1" si="657"/>
        <v>-</v>
      </c>
      <c r="O357" s="50" t="str">
        <f t="shared" ca="1" si="657"/>
        <v>-</v>
      </c>
      <c r="P357" s="50" t="str">
        <f t="shared" ca="1" si="657"/>
        <v>-</v>
      </c>
      <c r="Q357" s="50">
        <f t="shared" ca="1" si="706"/>
        <v>1</v>
      </c>
      <c r="R357" s="50">
        <f t="shared" ca="1" si="706"/>
        <v>1</v>
      </c>
      <c r="S357" s="27" t="str">
        <f t="shared" ca="1" si="712"/>
        <v>-</v>
      </c>
      <c r="T357" s="27" t="str">
        <f t="shared" ca="1" si="712"/>
        <v>-</v>
      </c>
      <c r="U357" s="27">
        <f t="shared" ca="1" si="717"/>
        <v>1</v>
      </c>
      <c r="V357" s="27">
        <f t="shared" ca="1" si="717"/>
        <v>1</v>
      </c>
      <c r="W357" s="27">
        <f t="shared" ca="1" si="717"/>
        <v>1</v>
      </c>
      <c r="X357" s="27">
        <f t="shared" ca="1" si="717"/>
        <v>1</v>
      </c>
      <c r="Y357" s="27" t="str">
        <f t="shared" ca="1" si="717"/>
        <v>-</v>
      </c>
      <c r="Z357" s="27">
        <f t="shared" ca="1" si="717"/>
        <v>1</v>
      </c>
      <c r="AA357" s="27" t="str">
        <f t="shared" ca="1" si="717"/>
        <v>-</v>
      </c>
      <c r="AB357" s="27" t="str">
        <f t="shared" ca="1" si="717"/>
        <v>-</v>
      </c>
      <c r="AC357" s="27">
        <f t="shared" ca="1" si="717"/>
        <v>1</v>
      </c>
      <c r="AD357" s="27">
        <f t="shared" ca="1" si="717"/>
        <v>1</v>
      </c>
      <c r="AE357" s="27" t="str">
        <f t="shared" ca="1" si="717"/>
        <v>-</v>
      </c>
      <c r="AF357" s="27" t="str">
        <f t="shared" ca="1" si="717"/>
        <v>-</v>
      </c>
      <c r="AG357" s="27" t="str">
        <f t="shared" ca="1" si="717"/>
        <v>-</v>
      </c>
      <c r="AH357" s="27" t="str">
        <f t="shared" ca="1" si="717"/>
        <v>-</v>
      </c>
      <c r="AI357" s="27" t="str">
        <f t="shared" ca="1" si="717"/>
        <v>-</v>
      </c>
      <c r="AJ357" s="27" t="str">
        <f t="shared" ca="1" si="717"/>
        <v>-</v>
      </c>
      <c r="AK357" s="27" t="str">
        <f t="shared" ca="1" si="719"/>
        <v>-</v>
      </c>
      <c r="AL357" s="27" t="str">
        <f t="shared" ca="1" si="719"/>
        <v>-</v>
      </c>
      <c r="AM357" s="27" t="str">
        <f t="shared" ca="1" si="719"/>
        <v>-</v>
      </c>
      <c r="AN357" s="27" t="str">
        <f t="shared" ca="1" si="719"/>
        <v>-</v>
      </c>
      <c r="AO357" s="27" t="str">
        <f t="shared" ca="1" si="719"/>
        <v>-</v>
      </c>
      <c r="AP357" s="27" t="str">
        <f t="shared" ca="1" si="719"/>
        <v>-</v>
      </c>
      <c r="AQ357" s="27" t="str">
        <f t="shared" ca="1" si="719"/>
        <v>-</v>
      </c>
      <c r="AR357" s="27" t="str">
        <f t="shared" ca="1" si="719"/>
        <v>-</v>
      </c>
      <c r="AS357" s="27" t="str">
        <f t="shared" ca="1" si="719"/>
        <v>-</v>
      </c>
      <c r="AT357" s="27" t="str">
        <f t="shared" ca="1" si="719"/>
        <v>-</v>
      </c>
      <c r="AU357" s="27" t="str">
        <f t="shared" ca="1" si="719"/>
        <v>-</v>
      </c>
      <c r="AV357" s="27" t="str">
        <f t="shared" ca="1" si="719"/>
        <v>-</v>
      </c>
      <c r="AW357" s="27" t="str">
        <f t="shared" ca="1" si="719"/>
        <v>-</v>
      </c>
      <c r="AX357" s="50">
        <f t="shared" ca="1" si="722"/>
        <v>1</v>
      </c>
      <c r="AY357" s="50">
        <f t="shared" ca="1" si="722"/>
        <v>4</v>
      </c>
      <c r="AZ357" s="50">
        <f t="shared" ca="1" si="722"/>
        <v>0</v>
      </c>
      <c r="BA357" s="50" t="str">
        <f t="shared" ca="1" si="722"/>
        <v>-</v>
      </c>
      <c r="BB357" s="50" t="str">
        <f t="shared" ca="1" si="722"/>
        <v>-</v>
      </c>
      <c r="BC357" s="50" t="str">
        <f t="shared" ca="1" si="722"/>
        <v>-</v>
      </c>
      <c r="BD357" s="50" t="str">
        <f t="shared" ca="1" si="722"/>
        <v>-</v>
      </c>
      <c r="BE357" s="50" t="str">
        <f t="shared" ca="1" si="722"/>
        <v>-</v>
      </c>
      <c r="BF357" s="50" t="str">
        <f t="shared" ca="1" si="722"/>
        <v>-</v>
      </c>
      <c r="BG357" s="50" t="str">
        <f t="shared" ca="1" si="722"/>
        <v>-</v>
      </c>
      <c r="BH357" s="27">
        <f t="shared" ca="1" si="715"/>
        <v>0.3</v>
      </c>
      <c r="BI357" s="27">
        <f t="shared" ca="1" si="715"/>
        <v>0.7</v>
      </c>
      <c r="BJ357" s="27">
        <f t="shared" ca="1" si="715"/>
        <v>-0.4</v>
      </c>
      <c r="BK357" s="27">
        <f t="shared" ca="1" si="715"/>
        <v>1.5</v>
      </c>
      <c r="BL357" s="27" t="str">
        <f t="shared" ca="1" si="716"/>
        <v>-</v>
      </c>
      <c r="BM357" s="27" t="str">
        <f t="shared" ca="1" si="716"/>
        <v>-</v>
      </c>
      <c r="BN357" s="27">
        <f t="shared" ca="1" si="721"/>
        <v>12</v>
      </c>
      <c r="BO357" s="27">
        <f t="shared" ca="1" si="721"/>
        <v>12</v>
      </c>
      <c r="BP357" s="27">
        <f t="shared" ca="1" si="721"/>
        <v>144</v>
      </c>
      <c r="BQ357" s="27">
        <f t="shared" ca="1" si="721"/>
        <v>144</v>
      </c>
      <c r="BR357" s="27" t="str">
        <f t="shared" ca="1" si="721"/>
        <v>-</v>
      </c>
      <c r="BS357" s="27" t="str">
        <f t="shared" ca="1" si="721"/>
        <v>-</v>
      </c>
      <c r="BT357" s="27" t="str">
        <f t="shared" ca="1" si="723"/>
        <v>-</v>
      </c>
      <c r="BU357" s="27" t="str">
        <f t="shared" ca="1" si="723"/>
        <v>-</v>
      </c>
      <c r="BV357" s="27" t="str">
        <f t="shared" ca="1" si="723"/>
        <v>-</v>
      </c>
      <c r="BW357" s="27" t="str">
        <f t="shared" ca="1" si="723"/>
        <v>-</v>
      </c>
      <c r="BX357" s="27" t="str">
        <f t="shared" ca="1" si="723"/>
        <v>-</v>
      </c>
      <c r="BY357" s="27" t="str">
        <f t="shared" ca="1" si="723"/>
        <v>-</v>
      </c>
      <c r="BZ357" s="27" t="str">
        <f t="shared" ca="1" si="723"/>
        <v>-</v>
      </c>
      <c r="CA357" s="27">
        <f t="shared" ca="1" si="707"/>
        <v>5</v>
      </c>
      <c r="CB357" s="27" t="str">
        <f t="shared" ca="1" si="707"/>
        <v>-</v>
      </c>
      <c r="CC357" s="27" t="str">
        <f t="shared" ca="1" si="707"/>
        <v>-</v>
      </c>
      <c r="CD357" s="27" t="str">
        <f t="shared" ca="1" si="707"/>
        <v>-</v>
      </c>
      <c r="CE357" s="27" t="str">
        <f t="shared" ca="1" si="707"/>
        <v>-</v>
      </c>
      <c r="CF357" s="27" t="str">
        <f t="shared" ca="1" si="707"/>
        <v>-</v>
      </c>
      <c r="CG357" s="27" t="str">
        <f t="shared" ca="1" si="708"/>
        <v>-</v>
      </c>
      <c r="CH357" s="27">
        <f t="shared" ca="1" si="708"/>
        <v>0</v>
      </c>
      <c r="CI357" s="27" t="str">
        <f t="shared" ca="1" si="708"/>
        <v>-</v>
      </c>
      <c r="CJ357" s="27">
        <f t="shared" ca="1" si="708"/>
        <v>1</v>
      </c>
      <c r="CK357" s="27">
        <f t="shared" ca="1" si="708"/>
        <v>0</v>
      </c>
      <c r="CL357" s="27">
        <f t="shared" ca="1" si="708"/>
        <v>1</v>
      </c>
      <c r="CM357" s="27">
        <f t="shared" ca="1" si="708"/>
        <v>1</v>
      </c>
      <c r="CN357" s="27">
        <f t="shared" ca="1" si="708"/>
        <v>1</v>
      </c>
      <c r="CO357" s="27">
        <f t="shared" ca="1" si="708"/>
        <v>0</v>
      </c>
      <c r="CP357" s="27">
        <f t="shared" ca="1" si="708"/>
        <v>0</v>
      </c>
      <c r="CQ357" s="27">
        <f t="shared" ca="1" si="708"/>
        <v>0</v>
      </c>
      <c r="CR357" s="27">
        <f t="shared" ca="1" si="708"/>
        <v>-1.29</v>
      </c>
      <c r="CS357" s="27">
        <f t="shared" ca="1" si="708"/>
        <v>0.95</v>
      </c>
      <c r="CT357" s="27">
        <f t="shared" ca="1" si="708"/>
        <v>-1.67</v>
      </c>
      <c r="CU357" s="27">
        <f t="shared" ca="1" si="708"/>
        <v>0.05</v>
      </c>
      <c r="CV357" s="27">
        <f t="shared" ca="1" si="708"/>
        <v>0.22</v>
      </c>
      <c r="CW357" s="27">
        <f t="shared" ca="1" si="718"/>
        <v>-0.37</v>
      </c>
      <c r="CX357" s="27">
        <f t="shared" ca="1" si="718"/>
        <v>0</v>
      </c>
      <c r="CY357" s="27">
        <f t="shared" ca="1" si="718"/>
        <v>1</v>
      </c>
      <c r="CZ357" s="27">
        <f t="shared" ca="1" si="718"/>
        <v>0</v>
      </c>
      <c r="DA357" s="27">
        <f t="shared" ca="1" si="718"/>
        <v>0</v>
      </c>
      <c r="DB357" s="27">
        <f t="shared" ca="1" si="718"/>
        <v>0</v>
      </c>
      <c r="DC357" s="27">
        <f t="shared" ca="1" si="718"/>
        <v>0</v>
      </c>
      <c r="DD357" s="27">
        <f t="shared" ca="1" si="718"/>
        <v>0</v>
      </c>
      <c r="DE357" s="27">
        <f t="shared" ca="1" si="686"/>
        <v>0</v>
      </c>
      <c r="DF357" s="27">
        <f t="shared" ca="1" si="686"/>
        <v>0</v>
      </c>
      <c r="DG357" s="27" t="str">
        <f t="shared" ca="1" si="718"/>
        <v>-</v>
      </c>
      <c r="DH357" s="27" t="str">
        <f t="shared" ca="1" si="718"/>
        <v>-</v>
      </c>
      <c r="DI357" s="27" t="str">
        <f t="shared" ca="1" si="718"/>
        <v>-</v>
      </c>
      <c r="DJ357" s="27" t="str">
        <f t="shared" ca="1" si="718"/>
        <v>-</v>
      </c>
      <c r="DK357" s="27" t="str">
        <f t="shared" ca="1" si="718"/>
        <v>-</v>
      </c>
      <c r="DL357" s="27" t="str">
        <f t="shared" ca="1" si="718"/>
        <v>-</v>
      </c>
      <c r="DM357" s="27" t="b">
        <f t="shared" ca="1" si="718"/>
        <v>0</v>
      </c>
      <c r="DN357" s="27" t="b">
        <f t="shared" ca="1" si="718"/>
        <v>1</v>
      </c>
      <c r="DO357" s="27" t="b">
        <f t="shared" ca="1" si="718"/>
        <v>0</v>
      </c>
      <c r="DP357" s="27">
        <f t="shared" ca="1" si="718"/>
        <v>1</v>
      </c>
      <c r="DQ357" s="27" t="str">
        <f t="shared" ca="1" si="646"/>
        <v>-</v>
      </c>
      <c r="DR357" s="27" t="str">
        <f t="shared" ca="1" si="646"/>
        <v>-</v>
      </c>
      <c r="DS357" s="27" t="str">
        <f t="shared" ca="1" si="700"/>
        <v>-</v>
      </c>
      <c r="DT357" s="27" t="str">
        <f t="shared" ca="1" si="700"/>
        <v>-</v>
      </c>
      <c r="DU357" s="27" t="str">
        <f t="shared" ca="1" si="700"/>
        <v>-</v>
      </c>
      <c r="DV357" s="27" t="b">
        <f t="shared" ca="1" si="700"/>
        <v>1</v>
      </c>
      <c r="DW357" s="27" t="str">
        <f t="shared" ca="1" si="692"/>
        <v>-</v>
      </c>
      <c r="DX357" s="27">
        <f t="shared" ca="1" si="692"/>
        <v>0.99</v>
      </c>
      <c r="DY357" s="27" t="str">
        <f t="shared" ca="1" si="720"/>
        <v>-</v>
      </c>
      <c r="DZ357" s="27" t="str">
        <f t="shared" ca="1" si="720"/>
        <v>-</v>
      </c>
      <c r="EA357" s="27" t="str">
        <f t="shared" ca="1" si="720"/>
        <v>-</v>
      </c>
      <c r="EB357" s="27" t="str">
        <f t="shared" ca="1" si="663"/>
        <v>-</v>
      </c>
      <c r="EC357" s="27">
        <f t="shared" ca="1" si="648"/>
        <v>1</v>
      </c>
      <c r="ED357" s="27">
        <f t="shared" ca="1" si="688"/>
        <v>0</v>
      </c>
      <c r="EE357" s="27">
        <f t="shared" ca="1" si="648"/>
        <v>1</v>
      </c>
      <c r="EF357" s="27">
        <f t="shared" ca="1" si="650"/>
        <v>1</v>
      </c>
      <c r="EG357" s="27">
        <f t="shared" ca="1" si="689"/>
        <v>0</v>
      </c>
      <c r="EH357" s="27" t="str">
        <f t="shared" ca="1" si="724"/>
        <v>-</v>
      </c>
      <c r="EI357" s="27" t="str">
        <f t="shared" ca="1" si="724"/>
        <v>-</v>
      </c>
      <c r="EJ357" s="27" t="str">
        <f t="shared" ca="1" si="724"/>
        <v>-</v>
      </c>
      <c r="EK357" s="27" t="str">
        <f t="shared" ca="1" si="651"/>
        <v>-</v>
      </c>
      <c r="EL357" s="27">
        <f t="shared" ca="1" si="725"/>
        <v>1</v>
      </c>
      <c r="EM357" s="27">
        <f ca="1">OFFSET(EM$5,$B357,0)</f>
        <v>1</v>
      </c>
      <c r="EN357" s="27">
        <f t="shared" ca="1" si="725"/>
        <v>1</v>
      </c>
      <c r="EO357" s="27">
        <f t="shared" ca="1" si="652"/>
        <v>0</v>
      </c>
      <c r="EP357" s="27" t="str">
        <f t="shared" ca="1" si="725"/>
        <v>-</v>
      </c>
      <c r="EQ357" s="27" t="str">
        <f t="shared" ca="1" si="725"/>
        <v>-</v>
      </c>
      <c r="ER357" s="27">
        <f t="shared" ca="1" si="725"/>
        <v>0</v>
      </c>
      <c r="ES357" s="27">
        <f t="shared" ca="1" si="725"/>
        <v>0</v>
      </c>
      <c r="ET357" s="34">
        <v>0</v>
      </c>
    </row>
    <row r="358" spans="1:150" outlineLevel="3">
      <c r="A358" s="31">
        <f t="shared" si="627"/>
        <v>353</v>
      </c>
      <c r="B358" s="37">
        <f t="shared" ca="1" si="655"/>
        <v>109</v>
      </c>
      <c r="C358">
        <f t="shared" ca="1" si="656"/>
        <v>5</v>
      </c>
      <c r="D358" t="b">
        <f t="shared" ca="1" si="682"/>
        <v>1</v>
      </c>
      <c r="E358" t="b">
        <f t="shared" ca="1" si="682"/>
        <v>0</v>
      </c>
      <c r="F358" t="b">
        <f t="shared" ca="1" si="682"/>
        <v>1</v>
      </c>
      <c r="H358" s="47" t="str">
        <f ca="1">TEXT(LEFT(H357,2)+1,"00")&amp;MID(H357,3,FIND(" ",H357,4)-2)&amp;d.RegionName&amp;IF($CA358&lt;3,"M-M","Mat")&amp;IF($CF358=TRUE,"&amp;BBT","")&amp;IF($DX358&lt;&gt;0,"-mate EL","")&amp;IF($DM358," Aut","")&amp;IF($DN358," Win","")&amp;IF($DO358," Spr","")&amp;" Scan "&amp;$DP358&amp;" (F"&amp;3+IFERROR(1*$AP358,0)&amp;3+IFERROR(1*$AS358,0)&amp;"N"&amp;$AX358&amp;$AY358&amp;")"</f>
        <v>43 Std CWM Mat-mate EL Win Scan 0 (F33N14)</v>
      </c>
      <c r="I358" s="13" t="str">
        <f ca="1">IF(MATCH(H358,H$5:H358,0)=(COUNTA(H$5:H358)),"-","Dup")</f>
        <v>-</v>
      </c>
      <c r="J358" s="27" t="str">
        <f t="shared" ca="1" si="629"/>
        <v>-</v>
      </c>
      <c r="K358" s="27" t="str">
        <f t="shared" ca="1" si="629"/>
        <v>-</v>
      </c>
      <c r="L358" s="50" t="str">
        <f t="shared" ca="1" si="657"/>
        <v>-</v>
      </c>
      <c r="M358" s="50" t="str">
        <f t="shared" ca="1" si="657"/>
        <v>-</v>
      </c>
      <c r="N358" s="50" t="str">
        <f t="shared" ca="1" si="657"/>
        <v>-</v>
      </c>
      <c r="O358" s="50" t="str">
        <f t="shared" ca="1" si="657"/>
        <v>-</v>
      </c>
      <c r="P358" s="50" t="str">
        <f t="shared" ca="1" si="657"/>
        <v>-</v>
      </c>
      <c r="Q358" s="50">
        <f t="shared" ref="Q358:R362" ca="1" si="726">OFFSET(Q358,-1,0)</f>
        <v>1</v>
      </c>
      <c r="R358" s="50">
        <f t="shared" ca="1" si="726"/>
        <v>1</v>
      </c>
      <c r="S358" s="27" t="str">
        <f t="shared" ca="1" si="712"/>
        <v>-</v>
      </c>
      <c r="T358" s="27" t="str">
        <f t="shared" ca="1" si="712"/>
        <v>-</v>
      </c>
      <c r="U358" s="27">
        <f t="shared" ca="1" si="717"/>
        <v>1</v>
      </c>
      <c r="V358" s="27">
        <f t="shared" ca="1" si="717"/>
        <v>1</v>
      </c>
      <c r="W358" s="27">
        <f t="shared" ca="1" si="717"/>
        <v>1</v>
      </c>
      <c r="X358" s="27">
        <f t="shared" ca="1" si="717"/>
        <v>1</v>
      </c>
      <c r="Y358" s="27" t="str">
        <f t="shared" ca="1" si="717"/>
        <v>-</v>
      </c>
      <c r="Z358" s="27">
        <f t="shared" ca="1" si="717"/>
        <v>1</v>
      </c>
      <c r="AA358" s="27" t="str">
        <f t="shared" ca="1" si="717"/>
        <v>-</v>
      </c>
      <c r="AB358" s="27" t="str">
        <f t="shared" ca="1" si="717"/>
        <v>-</v>
      </c>
      <c r="AC358" s="27">
        <f t="shared" ca="1" si="717"/>
        <v>1</v>
      </c>
      <c r="AD358" s="27">
        <f t="shared" ca="1" si="717"/>
        <v>1</v>
      </c>
      <c r="AE358" s="27" t="str">
        <f t="shared" ca="1" si="717"/>
        <v>-</v>
      </c>
      <c r="AF358" s="27" t="str">
        <f t="shared" ca="1" si="717"/>
        <v>-</v>
      </c>
      <c r="AG358" s="27" t="str">
        <f t="shared" ca="1" si="717"/>
        <v>-</v>
      </c>
      <c r="AH358" s="27" t="str">
        <f t="shared" ca="1" si="717"/>
        <v>-</v>
      </c>
      <c r="AI358" s="27" t="str">
        <f t="shared" ca="1" si="717"/>
        <v>-</v>
      </c>
      <c r="AJ358" s="27" t="str">
        <f t="shared" ca="1" si="717"/>
        <v>-</v>
      </c>
      <c r="AK358" s="27" t="str">
        <f t="shared" ca="1" si="719"/>
        <v>-</v>
      </c>
      <c r="AL358" s="27" t="str">
        <f t="shared" ca="1" si="719"/>
        <v>-</v>
      </c>
      <c r="AM358" s="27" t="str">
        <f t="shared" ca="1" si="719"/>
        <v>-</v>
      </c>
      <c r="AN358" s="27" t="str">
        <f t="shared" ca="1" si="719"/>
        <v>-</v>
      </c>
      <c r="AO358" s="27" t="str">
        <f t="shared" ca="1" si="719"/>
        <v>-</v>
      </c>
      <c r="AP358" s="27" t="str">
        <f t="shared" ca="1" si="719"/>
        <v>-</v>
      </c>
      <c r="AQ358" s="27" t="str">
        <f t="shared" ca="1" si="719"/>
        <v>-</v>
      </c>
      <c r="AR358" s="27" t="str">
        <f t="shared" ca="1" si="719"/>
        <v>-</v>
      </c>
      <c r="AS358" s="27" t="str">
        <f t="shared" ca="1" si="719"/>
        <v>-</v>
      </c>
      <c r="AT358" s="27" t="str">
        <f t="shared" ca="1" si="719"/>
        <v>-</v>
      </c>
      <c r="AU358" s="27" t="str">
        <f t="shared" ca="1" si="719"/>
        <v>-</v>
      </c>
      <c r="AV358" s="27" t="str">
        <f t="shared" ca="1" si="719"/>
        <v>-</v>
      </c>
      <c r="AW358" s="27" t="str">
        <f t="shared" ca="1" si="719"/>
        <v>-</v>
      </c>
      <c r="AX358" s="50">
        <f t="shared" ca="1" si="722"/>
        <v>1</v>
      </c>
      <c r="AY358" s="50">
        <f t="shared" ca="1" si="722"/>
        <v>4</v>
      </c>
      <c r="AZ358" s="50">
        <f t="shared" ca="1" si="722"/>
        <v>0</v>
      </c>
      <c r="BA358" s="50" t="str">
        <f t="shared" ca="1" si="722"/>
        <v>-</v>
      </c>
      <c r="BB358" s="50" t="str">
        <f t="shared" ca="1" si="722"/>
        <v>-</v>
      </c>
      <c r="BC358" s="50" t="str">
        <f t="shared" ca="1" si="722"/>
        <v>-</v>
      </c>
      <c r="BD358" s="50" t="str">
        <f t="shared" ca="1" si="722"/>
        <v>-</v>
      </c>
      <c r="BE358" s="50" t="str">
        <f t="shared" ca="1" si="722"/>
        <v>-</v>
      </c>
      <c r="BF358" s="50" t="str">
        <f t="shared" ca="1" si="722"/>
        <v>-</v>
      </c>
      <c r="BG358" s="50" t="str">
        <f t="shared" ca="1" si="722"/>
        <v>-</v>
      </c>
      <c r="BH358" s="27">
        <f t="shared" ca="1" si="715"/>
        <v>0.3</v>
      </c>
      <c r="BI358" s="27">
        <f t="shared" ca="1" si="715"/>
        <v>0.7</v>
      </c>
      <c r="BJ358" s="27">
        <f t="shared" ca="1" si="715"/>
        <v>-0.4</v>
      </c>
      <c r="BK358" s="27">
        <f t="shared" ca="1" si="715"/>
        <v>1.5</v>
      </c>
      <c r="BL358" s="27" t="str">
        <f t="shared" ca="1" si="716"/>
        <v>-</v>
      </c>
      <c r="BM358" s="27" t="str">
        <f t="shared" ca="1" si="716"/>
        <v>-</v>
      </c>
      <c r="BN358" s="27">
        <f t="shared" ca="1" si="721"/>
        <v>12</v>
      </c>
      <c r="BO358" s="27">
        <f t="shared" ca="1" si="721"/>
        <v>12</v>
      </c>
      <c r="BP358" s="27">
        <f t="shared" ca="1" si="721"/>
        <v>144</v>
      </c>
      <c r="BQ358" s="27">
        <f t="shared" ca="1" si="721"/>
        <v>144</v>
      </c>
      <c r="BR358" s="27" t="str">
        <f t="shared" ca="1" si="721"/>
        <v>-</v>
      </c>
      <c r="BS358" s="27" t="str">
        <f t="shared" ca="1" si="721"/>
        <v>-</v>
      </c>
      <c r="BT358" s="27" t="str">
        <f ca="1">OFFSET(BT$5,$B358,0)</f>
        <v>-</v>
      </c>
      <c r="BU358" s="27" t="str">
        <f t="shared" ca="1" si="723"/>
        <v>-</v>
      </c>
      <c r="BV358" s="27" t="str">
        <f t="shared" ca="1" si="723"/>
        <v>-</v>
      </c>
      <c r="BW358" s="27" t="str">
        <f t="shared" ca="1" si="723"/>
        <v>-</v>
      </c>
      <c r="BX358" s="27" t="str">
        <f t="shared" ca="1" si="723"/>
        <v>-</v>
      </c>
      <c r="BY358" s="27" t="str">
        <f t="shared" ca="1" si="723"/>
        <v>-</v>
      </c>
      <c r="BZ358" s="27" t="str">
        <f t="shared" ca="1" si="723"/>
        <v>-</v>
      </c>
      <c r="CA358" s="27">
        <f t="shared" ref="CA358:CC362" ca="1" si="727">OFFSET(CA$5,$B358,0)</f>
        <v>5</v>
      </c>
      <c r="CB358" s="27" t="str">
        <f t="shared" ca="1" si="727"/>
        <v>-</v>
      </c>
      <c r="CC358" s="27" t="str">
        <f t="shared" ca="1" si="727"/>
        <v>-</v>
      </c>
      <c r="CD358" s="27" t="str">
        <f t="shared" ref="CD358:CS362" ca="1" si="728">OFFSET(CD$5,$B358,0)</f>
        <v>-</v>
      </c>
      <c r="CE358" s="27" t="str">
        <f t="shared" ca="1" si="728"/>
        <v>-</v>
      </c>
      <c r="CF358" s="27" t="str">
        <f t="shared" ca="1" si="728"/>
        <v>-</v>
      </c>
      <c r="CG358" s="27" t="str">
        <f t="shared" ca="1" si="728"/>
        <v>-</v>
      </c>
      <c r="CH358" s="27">
        <f t="shared" ca="1" si="728"/>
        <v>0</v>
      </c>
      <c r="CI358" s="27" t="str">
        <f t="shared" ca="1" si="728"/>
        <v>-</v>
      </c>
      <c r="CJ358" s="27">
        <f t="shared" ca="1" si="728"/>
        <v>1</v>
      </c>
      <c r="CK358" s="27">
        <f t="shared" ca="1" si="728"/>
        <v>0</v>
      </c>
      <c r="CL358" s="27">
        <f t="shared" ca="1" si="728"/>
        <v>1</v>
      </c>
      <c r="CM358" s="27">
        <f t="shared" ca="1" si="728"/>
        <v>1</v>
      </c>
      <c r="CN358" s="27">
        <f t="shared" ca="1" si="728"/>
        <v>1</v>
      </c>
      <c r="CO358" s="27">
        <f t="shared" ca="1" si="728"/>
        <v>0</v>
      </c>
      <c r="CP358" s="27">
        <f t="shared" ca="1" si="728"/>
        <v>0</v>
      </c>
      <c r="CQ358" s="27">
        <f t="shared" ca="1" si="728"/>
        <v>0</v>
      </c>
      <c r="CR358" s="27">
        <f t="shared" ca="1" si="728"/>
        <v>-1.29</v>
      </c>
      <c r="CS358" s="27">
        <f t="shared" ca="1" si="708"/>
        <v>0.95</v>
      </c>
      <c r="CT358" s="27">
        <f t="shared" ca="1" si="708"/>
        <v>-1.67</v>
      </c>
      <c r="CU358" s="27">
        <f t="shared" ca="1" si="708"/>
        <v>0.05</v>
      </c>
      <c r="CV358" s="27">
        <f t="shared" ca="1" si="708"/>
        <v>0.22</v>
      </c>
      <c r="CW358" s="27">
        <f t="shared" ca="1" si="718"/>
        <v>-0.37</v>
      </c>
      <c r="CX358" s="27">
        <f t="shared" ca="1" si="718"/>
        <v>0</v>
      </c>
      <c r="CY358" s="27">
        <f t="shared" ca="1" si="718"/>
        <v>1</v>
      </c>
      <c r="CZ358" s="27">
        <f t="shared" ca="1" si="718"/>
        <v>0</v>
      </c>
      <c r="DA358" s="27">
        <f t="shared" ca="1" si="718"/>
        <v>0</v>
      </c>
      <c r="DB358" s="27">
        <f t="shared" ca="1" si="718"/>
        <v>0</v>
      </c>
      <c r="DC358" s="27">
        <f t="shared" ca="1" si="718"/>
        <v>0</v>
      </c>
      <c r="DD358" s="27">
        <f t="shared" ca="1" si="718"/>
        <v>0</v>
      </c>
      <c r="DE358" s="27">
        <f t="shared" ca="1" si="686"/>
        <v>0</v>
      </c>
      <c r="DF358" s="27">
        <f t="shared" ca="1" si="686"/>
        <v>0</v>
      </c>
      <c r="DG358" s="27" t="str">
        <f t="shared" ca="1" si="718"/>
        <v>-</v>
      </c>
      <c r="DH358" s="27" t="str">
        <f t="shared" ca="1" si="718"/>
        <v>-</v>
      </c>
      <c r="DI358" s="27" t="str">
        <f t="shared" ca="1" si="718"/>
        <v>-</v>
      </c>
      <c r="DJ358" s="27" t="str">
        <f t="shared" ca="1" si="718"/>
        <v>-</v>
      </c>
      <c r="DK358" s="27" t="str">
        <f t="shared" ca="1" si="718"/>
        <v>-</v>
      </c>
      <c r="DL358" s="27" t="str">
        <f t="shared" ca="1" si="718"/>
        <v>-</v>
      </c>
      <c r="DM358" s="27" t="b">
        <f t="shared" ca="1" si="718"/>
        <v>0</v>
      </c>
      <c r="DN358" s="27" t="b">
        <f t="shared" ca="1" si="718"/>
        <v>1</v>
      </c>
      <c r="DO358" s="27" t="b">
        <f t="shared" ca="1" si="718"/>
        <v>0</v>
      </c>
      <c r="DP358" s="27">
        <f t="shared" ca="1" si="718"/>
        <v>0</v>
      </c>
      <c r="DQ358" s="27" t="str">
        <f t="shared" ca="1" si="646"/>
        <v>-</v>
      </c>
      <c r="DR358" s="27" t="str">
        <f t="shared" ca="1" si="646"/>
        <v>-</v>
      </c>
      <c r="DS358" s="27" t="str">
        <f t="shared" ca="1" si="700"/>
        <v>-</v>
      </c>
      <c r="DT358" s="27" t="str">
        <f t="shared" ca="1" si="700"/>
        <v>-</v>
      </c>
      <c r="DU358" s="27" t="str">
        <f t="shared" ca="1" si="700"/>
        <v>-</v>
      </c>
      <c r="DV358" s="27" t="b">
        <f t="shared" ca="1" si="700"/>
        <v>1</v>
      </c>
      <c r="DW358" s="27" t="str">
        <f ca="1">OFFSET(DW$5,$B358,0)</f>
        <v>-</v>
      </c>
      <c r="DX358" s="27">
        <f ca="1">OFFSET(DX$5,$B358,0)</f>
        <v>0.99</v>
      </c>
      <c r="DY358" s="27" t="str">
        <f t="shared" ca="1" si="720"/>
        <v>-</v>
      </c>
      <c r="DZ358" s="27" t="str">
        <f t="shared" ca="1" si="720"/>
        <v>-</v>
      </c>
      <c r="EA358" s="27" t="str">
        <f t="shared" ca="1" si="720"/>
        <v>-</v>
      </c>
      <c r="EB358" s="27" t="str">
        <f t="shared" ca="1" si="663"/>
        <v>-</v>
      </c>
      <c r="EC358" s="27">
        <f t="shared" ca="1" si="648"/>
        <v>1</v>
      </c>
      <c r="ED358" s="27">
        <f t="shared" ca="1" si="688"/>
        <v>0</v>
      </c>
      <c r="EE358" s="27">
        <f t="shared" ca="1" si="648"/>
        <v>1</v>
      </c>
      <c r="EF358" s="27">
        <f t="shared" ca="1" si="650"/>
        <v>1</v>
      </c>
      <c r="EG358" s="27">
        <f t="shared" ca="1" si="689"/>
        <v>0</v>
      </c>
      <c r="EH358" s="27" t="str">
        <f t="shared" ca="1" si="724"/>
        <v>-</v>
      </c>
      <c r="EI358" s="27" t="str">
        <f t="shared" ca="1" si="724"/>
        <v>-</v>
      </c>
      <c r="EJ358" s="27" t="str">
        <f t="shared" ca="1" si="724"/>
        <v>-</v>
      </c>
      <c r="EK358" s="27" t="str">
        <f t="shared" ca="1" si="651"/>
        <v>-</v>
      </c>
      <c r="EL358" s="27">
        <f t="shared" ca="1" si="725"/>
        <v>1</v>
      </c>
      <c r="EM358" s="27">
        <f ca="1">OFFSET(EM$5,$B358,0)</f>
        <v>1</v>
      </c>
      <c r="EN358" s="27">
        <f ca="1">OFFSET(EN$5,$B358,0)</f>
        <v>1</v>
      </c>
      <c r="EO358" s="27">
        <f t="shared" ca="1" si="652"/>
        <v>0</v>
      </c>
      <c r="EP358" s="27" t="str">
        <f ca="1">OFFSET(EP$5,$B358,0)</f>
        <v>-</v>
      </c>
      <c r="EQ358" s="27" t="str">
        <f ca="1">OFFSET(EQ$5,$B358,0)</f>
        <v>-</v>
      </c>
      <c r="ER358" s="27">
        <f t="shared" ca="1" si="725"/>
        <v>0</v>
      </c>
      <c r="ES358" s="27">
        <f t="shared" ca="1" si="725"/>
        <v>0</v>
      </c>
      <c r="ET358" s="34">
        <v>0</v>
      </c>
    </row>
    <row r="359" spans="1:150" outlineLevel="3">
      <c r="A359" s="31">
        <f t="shared" si="627"/>
        <v>354</v>
      </c>
      <c r="B359" s="37">
        <f t="shared" ca="1" si="655"/>
        <v>110</v>
      </c>
      <c r="C359">
        <f t="shared" ca="1" si="656"/>
        <v>5</v>
      </c>
      <c r="D359" t="b">
        <f t="shared" ca="1" si="682"/>
        <v>0</v>
      </c>
      <c r="E359" t="b">
        <f t="shared" ca="1" si="682"/>
        <v>0</v>
      </c>
      <c r="F359" t="b">
        <f t="shared" ca="1" si="682"/>
        <v>0</v>
      </c>
      <c r="H359" s="47" t="str">
        <f ca="1">TEXT(LEFT(H358,2)+1,"00")&amp;MID(H358,3,FIND(" ",H358,4)-2)&amp;d.RegionName&amp;IF($CA359&lt;3,"M-M","Mat")&amp;IF($CF359=TRUE,"&amp;BBT","")&amp;IF($DX359&lt;&gt;0,"-mate EL","")&amp;IF($DM359," Aut","")&amp;IF($DN359," Win","")&amp;IF($DO359," Spr","")&amp;" Scan "&amp;$DP359&amp;" (F"&amp;3+IFERROR(1*$AP359,0)&amp;3+IFERROR(1*$AS359,0)&amp;"N"&amp;$AX359&amp;$AY359&amp;")"</f>
        <v>44 Std CWM Mat-mate EL Spr Scan 3 (F33N14)</v>
      </c>
      <c r="I359" s="13" t="str">
        <f ca="1">IF(MATCH(H359,H$5:H359,0)=(COUNTA(H$5:H359)),"-","Dup")</f>
        <v>-</v>
      </c>
      <c r="J359" s="27" t="str">
        <f t="shared" ca="1" si="629"/>
        <v>-</v>
      </c>
      <c r="K359" s="27" t="str">
        <f t="shared" ca="1" si="629"/>
        <v>-</v>
      </c>
      <c r="L359" s="50" t="str">
        <f t="shared" ca="1" si="657"/>
        <v>-</v>
      </c>
      <c r="M359" s="50" t="str">
        <f t="shared" ca="1" si="657"/>
        <v>-</v>
      </c>
      <c r="N359" s="50" t="str">
        <f t="shared" ca="1" si="657"/>
        <v>-</v>
      </c>
      <c r="O359" s="50" t="str">
        <f t="shared" ca="1" si="657"/>
        <v>-</v>
      </c>
      <c r="P359" s="50" t="str">
        <f t="shared" ca="1" si="657"/>
        <v>-</v>
      </c>
      <c r="Q359" s="50">
        <f t="shared" ca="1" si="726"/>
        <v>1</v>
      </c>
      <c r="R359" s="50">
        <f t="shared" ca="1" si="726"/>
        <v>1</v>
      </c>
      <c r="S359" s="27" t="str">
        <f t="shared" ca="1" si="712"/>
        <v>-</v>
      </c>
      <c r="T359" s="27" t="str">
        <f t="shared" ca="1" si="712"/>
        <v>-</v>
      </c>
      <c r="U359" s="27">
        <f t="shared" ca="1" si="717"/>
        <v>1</v>
      </c>
      <c r="V359" s="27">
        <f t="shared" ca="1" si="717"/>
        <v>1</v>
      </c>
      <c r="W359" s="27">
        <f t="shared" ca="1" si="717"/>
        <v>1</v>
      </c>
      <c r="X359" s="27">
        <f t="shared" ca="1" si="717"/>
        <v>1</v>
      </c>
      <c r="Y359" s="27" t="str">
        <f t="shared" ca="1" si="717"/>
        <v>-</v>
      </c>
      <c r="Z359" s="27">
        <f t="shared" ca="1" si="717"/>
        <v>1</v>
      </c>
      <c r="AA359" s="27" t="str">
        <f t="shared" ca="1" si="717"/>
        <v>-</v>
      </c>
      <c r="AB359" s="27" t="str">
        <f t="shared" ca="1" si="717"/>
        <v>-</v>
      </c>
      <c r="AC359" s="27">
        <f t="shared" ca="1" si="717"/>
        <v>1</v>
      </c>
      <c r="AD359" s="27">
        <f t="shared" ca="1" si="717"/>
        <v>1</v>
      </c>
      <c r="AE359" s="27" t="str">
        <f t="shared" ca="1" si="717"/>
        <v>-</v>
      </c>
      <c r="AF359" s="27" t="str">
        <f t="shared" ca="1" si="717"/>
        <v>-</v>
      </c>
      <c r="AG359" s="27" t="str">
        <f t="shared" ca="1" si="717"/>
        <v>-</v>
      </c>
      <c r="AH359" s="27" t="str">
        <f t="shared" ca="1" si="717"/>
        <v>-</v>
      </c>
      <c r="AI359" s="27" t="str">
        <f t="shared" ca="1" si="717"/>
        <v>-</v>
      </c>
      <c r="AJ359" s="27" t="str">
        <f t="shared" ca="1" si="717"/>
        <v>-</v>
      </c>
      <c r="AK359" s="27" t="str">
        <f t="shared" ca="1" si="719"/>
        <v>-</v>
      </c>
      <c r="AL359" s="27" t="str">
        <f t="shared" ca="1" si="719"/>
        <v>-</v>
      </c>
      <c r="AM359" s="27" t="str">
        <f t="shared" ca="1" si="719"/>
        <v>-</v>
      </c>
      <c r="AN359" s="27" t="str">
        <f t="shared" ca="1" si="719"/>
        <v>-</v>
      </c>
      <c r="AO359" s="27" t="str">
        <f t="shared" ca="1" si="719"/>
        <v>-</v>
      </c>
      <c r="AP359" s="27" t="str">
        <f t="shared" ca="1" si="719"/>
        <v>-</v>
      </c>
      <c r="AQ359" s="27" t="str">
        <f t="shared" ca="1" si="719"/>
        <v>-</v>
      </c>
      <c r="AR359" s="27" t="str">
        <f t="shared" ca="1" si="719"/>
        <v>-</v>
      </c>
      <c r="AS359" s="27" t="str">
        <f t="shared" ca="1" si="719"/>
        <v>-</v>
      </c>
      <c r="AT359" s="27" t="str">
        <f t="shared" ca="1" si="719"/>
        <v>-</v>
      </c>
      <c r="AU359" s="27" t="str">
        <f t="shared" ca="1" si="719"/>
        <v>-</v>
      </c>
      <c r="AV359" s="27" t="str">
        <f t="shared" ca="1" si="719"/>
        <v>-</v>
      </c>
      <c r="AW359" s="27" t="str">
        <f t="shared" ca="1" si="719"/>
        <v>-</v>
      </c>
      <c r="AX359" s="50">
        <f t="shared" ca="1" si="722"/>
        <v>1</v>
      </c>
      <c r="AY359" s="50">
        <f t="shared" ca="1" si="722"/>
        <v>4</v>
      </c>
      <c r="AZ359" s="50">
        <f t="shared" ca="1" si="722"/>
        <v>0</v>
      </c>
      <c r="BA359" s="50" t="str">
        <f t="shared" ca="1" si="722"/>
        <v>-</v>
      </c>
      <c r="BB359" s="50" t="str">
        <f t="shared" ca="1" si="722"/>
        <v>-</v>
      </c>
      <c r="BC359" s="50" t="str">
        <f t="shared" ca="1" si="722"/>
        <v>-</v>
      </c>
      <c r="BD359" s="50" t="str">
        <f t="shared" ca="1" si="722"/>
        <v>-</v>
      </c>
      <c r="BE359" s="50" t="str">
        <f t="shared" ca="1" si="722"/>
        <v>-</v>
      </c>
      <c r="BF359" s="50" t="str">
        <f t="shared" ca="1" si="722"/>
        <v>-</v>
      </c>
      <c r="BG359" s="50" t="str">
        <f t="shared" ca="1" si="722"/>
        <v>-</v>
      </c>
      <c r="BH359" s="27">
        <f t="shared" ca="1" si="715"/>
        <v>0.3</v>
      </c>
      <c r="BI359" s="27">
        <f t="shared" ca="1" si="715"/>
        <v>0.7</v>
      </c>
      <c r="BJ359" s="27">
        <f t="shared" ca="1" si="715"/>
        <v>-0.4</v>
      </c>
      <c r="BK359" s="27">
        <f t="shared" ca="1" si="715"/>
        <v>1.5</v>
      </c>
      <c r="BL359" s="27" t="str">
        <f t="shared" ca="1" si="716"/>
        <v>-</v>
      </c>
      <c r="BM359" s="27" t="str">
        <f t="shared" ca="1" si="716"/>
        <v>-</v>
      </c>
      <c r="BN359" s="27">
        <f t="shared" ca="1" si="721"/>
        <v>12</v>
      </c>
      <c r="BO359" s="27">
        <f t="shared" ca="1" si="721"/>
        <v>12</v>
      </c>
      <c r="BP359" s="27">
        <f t="shared" ca="1" si="721"/>
        <v>144</v>
      </c>
      <c r="BQ359" s="27">
        <f t="shared" ca="1" si="721"/>
        <v>144</v>
      </c>
      <c r="BR359" s="27" t="str">
        <f t="shared" ca="1" si="721"/>
        <v>-</v>
      </c>
      <c r="BS359" s="27" t="str">
        <f t="shared" ca="1" si="721"/>
        <v>-</v>
      </c>
      <c r="BT359" s="27" t="str">
        <f ca="1">OFFSET(BT$5,$B359,0)</f>
        <v>-</v>
      </c>
      <c r="BU359" s="27" t="str">
        <f t="shared" ca="1" si="723"/>
        <v>-</v>
      </c>
      <c r="BV359" s="27" t="str">
        <f t="shared" ca="1" si="723"/>
        <v>-</v>
      </c>
      <c r="BW359" s="27" t="str">
        <f t="shared" ca="1" si="723"/>
        <v>-</v>
      </c>
      <c r="BX359" s="27" t="str">
        <f t="shared" ca="1" si="723"/>
        <v>-</v>
      </c>
      <c r="BY359" s="27" t="str">
        <f t="shared" ca="1" si="723"/>
        <v>-</v>
      </c>
      <c r="BZ359" s="27" t="str">
        <f t="shared" ca="1" si="723"/>
        <v>-</v>
      </c>
      <c r="CA359" s="27">
        <f t="shared" ca="1" si="727"/>
        <v>5</v>
      </c>
      <c r="CB359" s="27" t="str">
        <f t="shared" ca="1" si="727"/>
        <v>-</v>
      </c>
      <c r="CC359" s="27" t="str">
        <f t="shared" ca="1" si="727"/>
        <v>-</v>
      </c>
      <c r="CD359" s="27" t="str">
        <f t="shared" ca="1" si="728"/>
        <v>-</v>
      </c>
      <c r="CE359" s="27" t="str">
        <f t="shared" ca="1" si="728"/>
        <v>-</v>
      </c>
      <c r="CF359" s="27" t="str">
        <f t="shared" ca="1" si="728"/>
        <v>-</v>
      </c>
      <c r="CG359" s="27" t="str">
        <f t="shared" ca="1" si="728"/>
        <v>-</v>
      </c>
      <c r="CH359" s="27">
        <f t="shared" ca="1" si="728"/>
        <v>0</v>
      </c>
      <c r="CI359" s="27" t="str">
        <f t="shared" ca="1" si="728"/>
        <v>-</v>
      </c>
      <c r="CJ359" s="27">
        <f t="shared" ca="1" si="728"/>
        <v>1</v>
      </c>
      <c r="CK359" s="27">
        <f t="shared" ca="1" si="728"/>
        <v>0</v>
      </c>
      <c r="CL359" s="27">
        <f t="shared" ca="1" si="728"/>
        <v>1</v>
      </c>
      <c r="CM359" s="27">
        <f t="shared" ca="1" si="728"/>
        <v>1</v>
      </c>
      <c r="CN359" s="27">
        <f t="shared" ca="1" si="728"/>
        <v>1</v>
      </c>
      <c r="CO359" s="27">
        <f t="shared" ca="1" si="728"/>
        <v>0</v>
      </c>
      <c r="CP359" s="27">
        <f t="shared" ca="1" si="728"/>
        <v>0</v>
      </c>
      <c r="CQ359" s="27">
        <f t="shared" ca="1" si="728"/>
        <v>0</v>
      </c>
      <c r="CR359" s="27">
        <f t="shared" ca="1" si="728"/>
        <v>-1.29</v>
      </c>
      <c r="CS359" s="27">
        <f t="shared" ca="1" si="708"/>
        <v>0.95</v>
      </c>
      <c r="CT359" s="27">
        <f t="shared" ca="1" si="708"/>
        <v>-1.67</v>
      </c>
      <c r="CU359" s="27">
        <f t="shared" ca="1" si="708"/>
        <v>0.05</v>
      </c>
      <c r="CV359" s="27">
        <f t="shared" ca="1" si="708"/>
        <v>0.22</v>
      </c>
      <c r="CW359" s="27">
        <f t="shared" ca="1" si="718"/>
        <v>-0.37</v>
      </c>
      <c r="CX359" s="27">
        <f t="shared" ca="1" si="718"/>
        <v>0</v>
      </c>
      <c r="CY359" s="27">
        <f t="shared" ca="1" si="718"/>
        <v>1</v>
      </c>
      <c r="CZ359" s="27">
        <f t="shared" ca="1" si="718"/>
        <v>0</v>
      </c>
      <c r="DA359" s="27">
        <f t="shared" ca="1" si="718"/>
        <v>0</v>
      </c>
      <c r="DB359" s="27">
        <f t="shared" ca="1" si="718"/>
        <v>0</v>
      </c>
      <c r="DC359" s="27">
        <f t="shared" ca="1" si="718"/>
        <v>0</v>
      </c>
      <c r="DD359" s="27">
        <f t="shared" ca="1" si="718"/>
        <v>0</v>
      </c>
      <c r="DE359" s="27">
        <f t="shared" ca="1" si="686"/>
        <v>0</v>
      </c>
      <c r="DF359" s="27">
        <f t="shared" ca="1" si="686"/>
        <v>0</v>
      </c>
      <c r="DG359" s="27" t="str">
        <f t="shared" ca="1" si="718"/>
        <v>-</v>
      </c>
      <c r="DH359" s="27" t="str">
        <f t="shared" ca="1" si="718"/>
        <v>-</v>
      </c>
      <c r="DI359" s="27" t="str">
        <f t="shared" ca="1" si="718"/>
        <v>-</v>
      </c>
      <c r="DJ359" s="27" t="str">
        <f t="shared" ca="1" si="718"/>
        <v>-</v>
      </c>
      <c r="DK359" s="27" t="str">
        <f t="shared" ca="1" si="718"/>
        <v>-</v>
      </c>
      <c r="DL359" s="27" t="str">
        <f t="shared" ca="1" si="718"/>
        <v>-</v>
      </c>
      <c r="DM359" s="27" t="b">
        <f t="shared" ca="1" si="718"/>
        <v>0</v>
      </c>
      <c r="DN359" s="27" t="b">
        <f t="shared" ca="1" si="718"/>
        <v>0</v>
      </c>
      <c r="DO359" s="27" t="b">
        <f t="shared" ca="1" si="718"/>
        <v>1</v>
      </c>
      <c r="DP359" s="27">
        <f t="shared" ca="1" si="718"/>
        <v>3</v>
      </c>
      <c r="DQ359" s="27" t="str">
        <f t="shared" ref="DQ359:EM362" ca="1" si="729">OFFSET(DQ$5,$B359,0)</f>
        <v>-</v>
      </c>
      <c r="DR359" s="27" t="str">
        <f t="shared" ca="1" si="729"/>
        <v>-</v>
      </c>
      <c r="DS359" s="27" t="str">
        <f t="shared" ca="1" si="729"/>
        <v>-</v>
      </c>
      <c r="DT359" s="27" t="str">
        <f t="shared" ca="1" si="729"/>
        <v>-</v>
      </c>
      <c r="DU359" s="27" t="str">
        <f t="shared" ca="1" si="729"/>
        <v>-</v>
      </c>
      <c r="DV359" s="27" t="b">
        <f t="shared" ca="1" si="729"/>
        <v>1</v>
      </c>
      <c r="DW359" s="27" t="str">
        <f t="shared" ca="1" si="729"/>
        <v>-</v>
      </c>
      <c r="DX359" s="27">
        <f t="shared" ca="1" si="729"/>
        <v>0.99</v>
      </c>
      <c r="DY359" s="27" t="str">
        <f t="shared" ca="1" si="729"/>
        <v>-</v>
      </c>
      <c r="DZ359" s="27" t="str">
        <f t="shared" ca="1" si="729"/>
        <v>-</v>
      </c>
      <c r="EA359" s="27" t="str">
        <f t="shared" ca="1" si="729"/>
        <v>-</v>
      </c>
      <c r="EB359" s="27" t="str">
        <f t="shared" ca="1" si="729"/>
        <v>-</v>
      </c>
      <c r="EC359" s="27">
        <f t="shared" ca="1" si="648"/>
        <v>1</v>
      </c>
      <c r="ED359" s="27">
        <f t="shared" ca="1" si="729"/>
        <v>0</v>
      </c>
      <c r="EE359" s="27">
        <f t="shared" ca="1" si="648"/>
        <v>1</v>
      </c>
      <c r="EF359" s="27">
        <f t="shared" ca="1" si="650"/>
        <v>1</v>
      </c>
      <c r="EG359" s="27">
        <f t="shared" ca="1" si="729"/>
        <v>0</v>
      </c>
      <c r="EH359" s="27" t="str">
        <f t="shared" ca="1" si="724"/>
        <v>-</v>
      </c>
      <c r="EI359" s="27" t="str">
        <f t="shared" ca="1" si="724"/>
        <v>-</v>
      </c>
      <c r="EJ359" s="27" t="str">
        <f t="shared" ca="1" si="724"/>
        <v>-</v>
      </c>
      <c r="EK359" s="27" t="str">
        <f t="shared" ca="1" si="651"/>
        <v>-</v>
      </c>
      <c r="EL359" s="27">
        <f t="shared" ca="1" si="725"/>
        <v>1</v>
      </c>
      <c r="EM359" s="27">
        <f t="shared" ca="1" si="729"/>
        <v>1</v>
      </c>
      <c r="EN359" s="27">
        <f t="shared" ca="1" si="725"/>
        <v>1</v>
      </c>
      <c r="EO359" s="27">
        <f t="shared" ca="1" si="652"/>
        <v>0</v>
      </c>
      <c r="EP359" s="27" t="str">
        <f t="shared" ca="1" si="725"/>
        <v>-</v>
      </c>
      <c r="EQ359" s="27" t="str">
        <f t="shared" ca="1" si="725"/>
        <v>-</v>
      </c>
      <c r="ER359" s="27">
        <f t="shared" ca="1" si="725"/>
        <v>0</v>
      </c>
      <c r="ES359" s="27">
        <f t="shared" ca="1" si="725"/>
        <v>0</v>
      </c>
      <c r="ET359" s="34">
        <v>0</v>
      </c>
    </row>
    <row r="360" spans="1:150" outlineLevel="3">
      <c r="A360" s="31">
        <f t="shared" si="627"/>
        <v>355</v>
      </c>
      <c r="B360" s="37">
        <f t="shared" ca="1" si="655"/>
        <v>111</v>
      </c>
      <c r="C360">
        <f t="shared" ca="1" si="656"/>
        <v>5</v>
      </c>
      <c r="D360" t="b">
        <f t="shared" ca="1" si="682"/>
        <v>1</v>
      </c>
      <c r="E360" t="b">
        <f t="shared" ca="1" si="682"/>
        <v>0</v>
      </c>
      <c r="F360" t="b">
        <f t="shared" ca="1" si="682"/>
        <v>1</v>
      </c>
      <c r="H360" s="47" t="str">
        <f ca="1">TEXT(LEFT(H359,2)+1,"00")&amp;MID(H359,3,FIND(" ",H359,4)-2)&amp;d.RegionName&amp;IF($CA360&lt;3,"M-M","Mat")&amp;IF($CF360=TRUE,"&amp;BBT","")&amp;IF($DX360&lt;&gt;0,"-mate EL","")&amp;IF($DM360," Aut","")&amp;IF($DN360," Win","")&amp;IF($DO360," Spr","")&amp;" Scan "&amp;$DP360&amp;" (F"&amp;3+IFERROR(1*$AP360,0)&amp;3+IFERROR(1*$AS360,0)&amp;"N"&amp;$AX360&amp;$AY360&amp;")"</f>
        <v>45 Std CWM Mat-mate EL Spr Scan 2 (F33N14)</v>
      </c>
      <c r="I360" s="13" t="str">
        <f ca="1">IF(MATCH(H360,H$5:H360,0)=(COUNTA(H$5:H360)),"-","Dup")</f>
        <v>-</v>
      </c>
      <c r="J360" s="27" t="str">
        <f t="shared" ca="1" si="629"/>
        <v>-</v>
      </c>
      <c r="K360" s="27" t="str">
        <f t="shared" ca="1" si="629"/>
        <v>-</v>
      </c>
      <c r="L360" s="50" t="str">
        <f t="shared" ca="1" si="657"/>
        <v>-</v>
      </c>
      <c r="M360" s="50" t="str">
        <f t="shared" ca="1" si="657"/>
        <v>-</v>
      </c>
      <c r="N360" s="50" t="str">
        <f t="shared" ca="1" si="657"/>
        <v>-</v>
      </c>
      <c r="O360" s="50" t="str">
        <f t="shared" ca="1" si="657"/>
        <v>-</v>
      </c>
      <c r="P360" s="50" t="str">
        <f t="shared" ca="1" si="657"/>
        <v>-</v>
      </c>
      <c r="Q360" s="50">
        <f t="shared" ca="1" si="726"/>
        <v>1</v>
      </c>
      <c r="R360" s="50">
        <f t="shared" ca="1" si="726"/>
        <v>1</v>
      </c>
      <c r="S360" s="27" t="str">
        <f t="shared" ca="1" si="712"/>
        <v>-</v>
      </c>
      <c r="T360" s="27" t="str">
        <f t="shared" ca="1" si="712"/>
        <v>-</v>
      </c>
      <c r="U360" s="27">
        <f t="shared" ca="1" si="717"/>
        <v>1</v>
      </c>
      <c r="V360" s="27">
        <f t="shared" ca="1" si="717"/>
        <v>1</v>
      </c>
      <c r="W360" s="27">
        <f t="shared" ca="1" si="717"/>
        <v>1</v>
      </c>
      <c r="X360" s="27">
        <f t="shared" ca="1" si="717"/>
        <v>1</v>
      </c>
      <c r="Y360" s="27" t="str">
        <f t="shared" ca="1" si="717"/>
        <v>-</v>
      </c>
      <c r="Z360" s="27">
        <f t="shared" ca="1" si="717"/>
        <v>1</v>
      </c>
      <c r="AA360" s="27" t="str">
        <f t="shared" ca="1" si="717"/>
        <v>-</v>
      </c>
      <c r="AB360" s="27" t="str">
        <f t="shared" ca="1" si="717"/>
        <v>-</v>
      </c>
      <c r="AC360" s="27">
        <f t="shared" ca="1" si="717"/>
        <v>1</v>
      </c>
      <c r="AD360" s="27">
        <f t="shared" ca="1" si="717"/>
        <v>1</v>
      </c>
      <c r="AE360" s="27" t="str">
        <f t="shared" ca="1" si="717"/>
        <v>-</v>
      </c>
      <c r="AF360" s="27" t="str">
        <f t="shared" ca="1" si="717"/>
        <v>-</v>
      </c>
      <c r="AG360" s="27" t="str">
        <f t="shared" ca="1" si="717"/>
        <v>-</v>
      </c>
      <c r="AH360" s="27" t="str">
        <f t="shared" ca="1" si="717"/>
        <v>-</v>
      </c>
      <c r="AI360" s="27" t="str">
        <f t="shared" ca="1" si="717"/>
        <v>-</v>
      </c>
      <c r="AJ360" s="27" t="str">
        <f t="shared" ca="1" si="717"/>
        <v>-</v>
      </c>
      <c r="AK360" s="27" t="str">
        <f t="shared" ca="1" si="717"/>
        <v>-</v>
      </c>
      <c r="AL360" s="27" t="str">
        <f t="shared" ca="1" si="717"/>
        <v>-</v>
      </c>
      <c r="AM360" s="27" t="str">
        <f t="shared" ca="1" si="717"/>
        <v>-</v>
      </c>
      <c r="AN360" s="27" t="str">
        <f t="shared" ca="1" si="717"/>
        <v>-</v>
      </c>
      <c r="AO360" s="27" t="str">
        <f t="shared" ca="1" si="719"/>
        <v>-</v>
      </c>
      <c r="AP360" s="27" t="str">
        <f t="shared" ca="1" si="719"/>
        <v>-</v>
      </c>
      <c r="AQ360" s="27" t="str">
        <f t="shared" ca="1" si="719"/>
        <v>-</v>
      </c>
      <c r="AR360" s="27" t="str">
        <f t="shared" ca="1" si="719"/>
        <v>-</v>
      </c>
      <c r="AS360" s="27" t="str">
        <f t="shared" ca="1" si="719"/>
        <v>-</v>
      </c>
      <c r="AT360" s="27" t="str">
        <f t="shared" ca="1" si="719"/>
        <v>-</v>
      </c>
      <c r="AU360" s="27" t="str">
        <f t="shared" ca="1" si="719"/>
        <v>-</v>
      </c>
      <c r="AV360" s="27" t="str">
        <f t="shared" ca="1" si="719"/>
        <v>-</v>
      </c>
      <c r="AW360" s="27" t="str">
        <f t="shared" ca="1" si="719"/>
        <v>-</v>
      </c>
      <c r="AX360" s="50">
        <f t="shared" ca="1" si="722"/>
        <v>1</v>
      </c>
      <c r="AY360" s="50">
        <f t="shared" ca="1" si="722"/>
        <v>4</v>
      </c>
      <c r="AZ360" s="50">
        <f t="shared" ca="1" si="722"/>
        <v>0</v>
      </c>
      <c r="BA360" s="50" t="str">
        <f t="shared" ca="1" si="722"/>
        <v>-</v>
      </c>
      <c r="BB360" s="50" t="str">
        <f t="shared" ca="1" si="722"/>
        <v>-</v>
      </c>
      <c r="BC360" s="50" t="str">
        <f t="shared" ca="1" si="722"/>
        <v>-</v>
      </c>
      <c r="BD360" s="50" t="str">
        <f t="shared" ca="1" si="722"/>
        <v>-</v>
      </c>
      <c r="BE360" s="50" t="str">
        <f t="shared" ca="1" si="722"/>
        <v>-</v>
      </c>
      <c r="BF360" s="50" t="str">
        <f t="shared" ca="1" si="722"/>
        <v>-</v>
      </c>
      <c r="BG360" s="50" t="str">
        <f t="shared" ca="1" si="722"/>
        <v>-</v>
      </c>
      <c r="BH360" s="27">
        <f t="shared" ca="1" si="715"/>
        <v>0.3</v>
      </c>
      <c r="BI360" s="27">
        <f t="shared" ca="1" si="715"/>
        <v>0.7</v>
      </c>
      <c r="BJ360" s="27">
        <f t="shared" ca="1" si="715"/>
        <v>-0.4</v>
      </c>
      <c r="BK360" s="27">
        <f t="shared" ca="1" si="715"/>
        <v>1.5</v>
      </c>
      <c r="BL360" s="27" t="str">
        <f t="shared" ca="1" si="716"/>
        <v>-</v>
      </c>
      <c r="BM360" s="27" t="str">
        <f t="shared" ca="1" si="716"/>
        <v>-</v>
      </c>
      <c r="BN360" s="27">
        <f t="shared" ca="1" si="721"/>
        <v>12</v>
      </c>
      <c r="BO360" s="27">
        <f t="shared" ca="1" si="721"/>
        <v>12</v>
      </c>
      <c r="BP360" s="27">
        <f t="shared" ca="1" si="721"/>
        <v>144</v>
      </c>
      <c r="BQ360" s="27">
        <f t="shared" ca="1" si="721"/>
        <v>144</v>
      </c>
      <c r="BR360" s="27" t="str">
        <f t="shared" ca="1" si="721"/>
        <v>-</v>
      </c>
      <c r="BS360" s="27" t="str">
        <f t="shared" ca="1" si="721"/>
        <v>-</v>
      </c>
      <c r="BT360" s="27" t="str">
        <f ca="1">OFFSET(BT$5,$B360,0)</f>
        <v>-</v>
      </c>
      <c r="BU360" s="27" t="str">
        <f t="shared" ca="1" si="723"/>
        <v>-</v>
      </c>
      <c r="BV360" s="27" t="str">
        <f t="shared" ca="1" si="723"/>
        <v>-</v>
      </c>
      <c r="BW360" s="27" t="str">
        <f t="shared" ca="1" si="723"/>
        <v>-</v>
      </c>
      <c r="BX360" s="27" t="str">
        <f t="shared" ca="1" si="723"/>
        <v>-</v>
      </c>
      <c r="BY360" s="27" t="str">
        <f t="shared" ca="1" si="723"/>
        <v>-</v>
      </c>
      <c r="BZ360" s="27" t="str">
        <f t="shared" ca="1" si="723"/>
        <v>-</v>
      </c>
      <c r="CA360" s="27">
        <f t="shared" ca="1" si="727"/>
        <v>5</v>
      </c>
      <c r="CB360" s="27" t="str">
        <f t="shared" ca="1" si="727"/>
        <v>-</v>
      </c>
      <c r="CC360" s="27" t="str">
        <f t="shared" ca="1" si="727"/>
        <v>-</v>
      </c>
      <c r="CD360" s="27" t="str">
        <f t="shared" ca="1" si="728"/>
        <v>-</v>
      </c>
      <c r="CE360" s="27" t="str">
        <f t="shared" ca="1" si="728"/>
        <v>-</v>
      </c>
      <c r="CF360" s="27" t="str">
        <f t="shared" ca="1" si="728"/>
        <v>-</v>
      </c>
      <c r="CG360" s="27" t="str">
        <f t="shared" ca="1" si="728"/>
        <v>-</v>
      </c>
      <c r="CH360" s="27">
        <f t="shared" ca="1" si="728"/>
        <v>0</v>
      </c>
      <c r="CI360" s="27" t="str">
        <f t="shared" ca="1" si="728"/>
        <v>-</v>
      </c>
      <c r="CJ360" s="27">
        <f t="shared" ca="1" si="728"/>
        <v>1</v>
      </c>
      <c r="CK360" s="27">
        <f t="shared" ca="1" si="728"/>
        <v>0</v>
      </c>
      <c r="CL360" s="27">
        <f t="shared" ca="1" si="728"/>
        <v>1</v>
      </c>
      <c r="CM360" s="27">
        <f t="shared" ca="1" si="728"/>
        <v>1</v>
      </c>
      <c r="CN360" s="27">
        <f t="shared" ca="1" si="728"/>
        <v>1</v>
      </c>
      <c r="CO360" s="27">
        <f t="shared" ca="1" si="728"/>
        <v>0</v>
      </c>
      <c r="CP360" s="27">
        <f t="shared" ca="1" si="728"/>
        <v>0</v>
      </c>
      <c r="CQ360" s="27">
        <f t="shared" ca="1" si="728"/>
        <v>0</v>
      </c>
      <c r="CR360" s="27">
        <f t="shared" ca="1" si="728"/>
        <v>-1.29</v>
      </c>
      <c r="CS360" s="27">
        <f t="shared" ca="1" si="728"/>
        <v>0.95</v>
      </c>
      <c r="CT360" s="27">
        <f t="shared" ca="1" si="708"/>
        <v>-1.67</v>
      </c>
      <c r="CU360" s="27">
        <f t="shared" ca="1" si="708"/>
        <v>0.05</v>
      </c>
      <c r="CV360" s="27">
        <f t="shared" ca="1" si="708"/>
        <v>0.22</v>
      </c>
      <c r="CW360" s="27">
        <f t="shared" ca="1" si="718"/>
        <v>-0.37</v>
      </c>
      <c r="CX360" s="27">
        <f t="shared" ca="1" si="718"/>
        <v>0</v>
      </c>
      <c r="CY360" s="27">
        <f t="shared" ca="1" si="718"/>
        <v>1</v>
      </c>
      <c r="CZ360" s="27">
        <f t="shared" ca="1" si="718"/>
        <v>0</v>
      </c>
      <c r="DA360" s="27">
        <f t="shared" ca="1" si="718"/>
        <v>0</v>
      </c>
      <c r="DB360" s="27">
        <f t="shared" ca="1" si="718"/>
        <v>0</v>
      </c>
      <c r="DC360" s="27">
        <f t="shared" ca="1" si="718"/>
        <v>0</v>
      </c>
      <c r="DD360" s="27">
        <f t="shared" ca="1" si="718"/>
        <v>0</v>
      </c>
      <c r="DE360" s="27">
        <f t="shared" ca="1" si="686"/>
        <v>0</v>
      </c>
      <c r="DF360" s="27">
        <f t="shared" ca="1" si="686"/>
        <v>0</v>
      </c>
      <c r="DG360" s="27" t="str">
        <f t="shared" ca="1" si="718"/>
        <v>-</v>
      </c>
      <c r="DH360" s="27" t="str">
        <f t="shared" ca="1" si="718"/>
        <v>-</v>
      </c>
      <c r="DI360" s="27" t="str">
        <f t="shared" ca="1" si="718"/>
        <v>-</v>
      </c>
      <c r="DJ360" s="27" t="str">
        <f t="shared" ca="1" si="718"/>
        <v>-</v>
      </c>
      <c r="DK360" s="27" t="str">
        <f t="shared" ca="1" si="718"/>
        <v>-</v>
      </c>
      <c r="DL360" s="27" t="str">
        <f t="shared" ca="1" si="718"/>
        <v>-</v>
      </c>
      <c r="DM360" s="27" t="b">
        <f t="shared" ca="1" si="718"/>
        <v>0</v>
      </c>
      <c r="DN360" s="27" t="b">
        <f t="shared" ca="1" si="718"/>
        <v>0</v>
      </c>
      <c r="DO360" s="27" t="b">
        <f t="shared" ca="1" si="718"/>
        <v>1</v>
      </c>
      <c r="DP360" s="27">
        <f t="shared" ca="1" si="718"/>
        <v>2</v>
      </c>
      <c r="DQ360" s="27" t="str">
        <f t="shared" ca="1" si="729"/>
        <v>-</v>
      </c>
      <c r="DR360" s="27" t="str">
        <f t="shared" ca="1" si="729"/>
        <v>-</v>
      </c>
      <c r="DS360" s="27" t="str">
        <f t="shared" ca="1" si="729"/>
        <v>-</v>
      </c>
      <c r="DT360" s="27" t="str">
        <f t="shared" ca="1" si="729"/>
        <v>-</v>
      </c>
      <c r="DU360" s="27" t="str">
        <f t="shared" ca="1" si="729"/>
        <v>-</v>
      </c>
      <c r="DV360" s="27" t="b">
        <f t="shared" ca="1" si="729"/>
        <v>1</v>
      </c>
      <c r="DW360" s="27" t="str">
        <f t="shared" ca="1" si="729"/>
        <v>-</v>
      </c>
      <c r="DX360" s="27">
        <f t="shared" ca="1" si="729"/>
        <v>0.99</v>
      </c>
      <c r="DY360" s="27" t="str">
        <f t="shared" ca="1" si="729"/>
        <v>-</v>
      </c>
      <c r="DZ360" s="27" t="str">
        <f t="shared" ca="1" si="729"/>
        <v>-</v>
      </c>
      <c r="EA360" s="27" t="str">
        <f t="shared" ca="1" si="729"/>
        <v>-</v>
      </c>
      <c r="EB360" s="27" t="str">
        <f t="shared" ca="1" si="729"/>
        <v>-</v>
      </c>
      <c r="EC360" s="27">
        <f t="shared" ca="1" si="648"/>
        <v>1</v>
      </c>
      <c r="ED360" s="27">
        <f t="shared" ca="1" si="729"/>
        <v>0</v>
      </c>
      <c r="EE360" s="27">
        <f t="shared" ca="1" si="648"/>
        <v>1</v>
      </c>
      <c r="EF360" s="27">
        <f t="shared" ca="1" si="650"/>
        <v>1</v>
      </c>
      <c r="EG360" s="27">
        <f t="shared" ca="1" si="729"/>
        <v>0</v>
      </c>
      <c r="EH360" s="27" t="str">
        <f t="shared" ca="1" si="724"/>
        <v>-</v>
      </c>
      <c r="EI360" s="27" t="str">
        <f t="shared" ca="1" si="724"/>
        <v>-</v>
      </c>
      <c r="EJ360" s="27" t="str">
        <f t="shared" ca="1" si="724"/>
        <v>-</v>
      </c>
      <c r="EK360" s="27" t="str">
        <f t="shared" ca="1" si="651"/>
        <v>-</v>
      </c>
      <c r="EL360" s="27">
        <f t="shared" ca="1" si="725"/>
        <v>1</v>
      </c>
      <c r="EM360" s="27">
        <f t="shared" ca="1" si="729"/>
        <v>1</v>
      </c>
      <c r="EN360" s="27">
        <f t="shared" ca="1" si="725"/>
        <v>1</v>
      </c>
      <c r="EO360" s="27">
        <f t="shared" ca="1" si="652"/>
        <v>0</v>
      </c>
      <c r="EP360" s="27" t="str">
        <f t="shared" ca="1" si="725"/>
        <v>-</v>
      </c>
      <c r="EQ360" s="27" t="str">
        <f t="shared" ca="1" si="725"/>
        <v>-</v>
      </c>
      <c r="ER360" s="27">
        <f t="shared" ca="1" si="725"/>
        <v>0</v>
      </c>
      <c r="ES360" s="27">
        <f t="shared" ca="1" si="725"/>
        <v>0</v>
      </c>
      <c r="ET360" s="34">
        <v>0</v>
      </c>
    </row>
    <row r="361" spans="1:150" outlineLevel="3">
      <c r="A361" s="31">
        <f t="shared" si="627"/>
        <v>356</v>
      </c>
      <c r="B361" s="37">
        <f t="shared" ca="1" si="655"/>
        <v>112</v>
      </c>
      <c r="C361">
        <f t="shared" ca="1" si="656"/>
        <v>5</v>
      </c>
      <c r="D361" t="b">
        <f t="shared" ca="1" si="682"/>
        <v>1</v>
      </c>
      <c r="E361" t="b">
        <f t="shared" ca="1" si="682"/>
        <v>0</v>
      </c>
      <c r="F361" t="b">
        <f t="shared" ca="1" si="682"/>
        <v>1</v>
      </c>
      <c r="H361" s="47" t="str">
        <f ca="1">TEXT(LEFT(H360,2)+1,"00")&amp;MID(H360,3,FIND(" ",H360,4)-2)&amp;d.RegionName&amp;IF($CA361&lt;3,"M-M","Mat")&amp;IF($CF361=TRUE,"&amp;BBT","")&amp;IF($DX361&lt;&gt;0,"-mate EL","")&amp;IF($DM361," Aut","")&amp;IF($DN361," Win","")&amp;IF($DO361," Spr","")&amp;" Scan "&amp;$DP361&amp;" (F"&amp;3+IFERROR(1*$AP361,0)&amp;3+IFERROR(1*$AS361,0)&amp;"N"&amp;$AX361&amp;$AY361&amp;")"</f>
        <v>46 Std CWM Mat-mate EL Spr Scan 1 (F33N14)</v>
      </c>
      <c r="I361" s="13" t="str">
        <f ca="1">IF(MATCH(H361,H$5:H361,0)=(COUNTA(H$5:H361)),"-","Dup")</f>
        <v>-</v>
      </c>
      <c r="J361" s="27" t="str">
        <f t="shared" ca="1" si="629"/>
        <v>-</v>
      </c>
      <c r="K361" s="27" t="str">
        <f t="shared" ca="1" si="629"/>
        <v>-</v>
      </c>
      <c r="L361" s="50" t="str">
        <f t="shared" ca="1" si="657"/>
        <v>-</v>
      </c>
      <c r="M361" s="50" t="str">
        <f t="shared" ca="1" si="657"/>
        <v>-</v>
      </c>
      <c r="N361" s="50" t="str">
        <f t="shared" ca="1" si="657"/>
        <v>-</v>
      </c>
      <c r="O361" s="50" t="str">
        <f t="shared" ca="1" si="657"/>
        <v>-</v>
      </c>
      <c r="P361" s="50" t="str">
        <f t="shared" ca="1" si="657"/>
        <v>-</v>
      </c>
      <c r="Q361" s="50">
        <f t="shared" ca="1" si="726"/>
        <v>1</v>
      </c>
      <c r="R361" s="50">
        <f t="shared" ca="1" si="726"/>
        <v>1</v>
      </c>
      <c r="S361" s="27" t="str">
        <f t="shared" ca="1" si="712"/>
        <v>-</v>
      </c>
      <c r="T361" s="27" t="str">
        <f t="shared" ca="1" si="712"/>
        <v>-</v>
      </c>
      <c r="U361" s="27">
        <f t="shared" ca="1" si="717"/>
        <v>1</v>
      </c>
      <c r="V361" s="27">
        <f t="shared" ca="1" si="717"/>
        <v>1</v>
      </c>
      <c r="W361" s="27">
        <f t="shared" ca="1" si="717"/>
        <v>1</v>
      </c>
      <c r="X361" s="27">
        <f t="shared" ca="1" si="717"/>
        <v>1</v>
      </c>
      <c r="Y361" s="27" t="str">
        <f t="shared" ca="1" si="717"/>
        <v>-</v>
      </c>
      <c r="Z361" s="27">
        <f t="shared" ca="1" si="717"/>
        <v>1</v>
      </c>
      <c r="AA361" s="27" t="str">
        <f t="shared" ca="1" si="717"/>
        <v>-</v>
      </c>
      <c r="AB361" s="27" t="str">
        <f t="shared" ca="1" si="717"/>
        <v>-</v>
      </c>
      <c r="AC361" s="27">
        <f t="shared" ca="1" si="717"/>
        <v>1</v>
      </c>
      <c r="AD361" s="27">
        <f t="shared" ca="1" si="717"/>
        <v>1</v>
      </c>
      <c r="AE361" s="27" t="str">
        <f t="shared" ca="1" si="717"/>
        <v>-</v>
      </c>
      <c r="AF361" s="27" t="str">
        <f t="shared" ca="1" si="717"/>
        <v>-</v>
      </c>
      <c r="AG361" s="27" t="str">
        <f t="shared" ca="1" si="717"/>
        <v>-</v>
      </c>
      <c r="AH361" s="27" t="str">
        <f t="shared" ca="1" si="717"/>
        <v>-</v>
      </c>
      <c r="AI361" s="27" t="str">
        <f t="shared" ca="1" si="717"/>
        <v>-</v>
      </c>
      <c r="AJ361" s="27" t="str">
        <f t="shared" ca="1" si="717"/>
        <v>-</v>
      </c>
      <c r="AK361" s="27" t="str">
        <f t="shared" ca="1" si="719"/>
        <v>-</v>
      </c>
      <c r="AL361" s="27" t="str">
        <f t="shared" ca="1" si="719"/>
        <v>-</v>
      </c>
      <c r="AM361" s="27" t="str">
        <f t="shared" ca="1" si="719"/>
        <v>-</v>
      </c>
      <c r="AN361" s="27" t="str">
        <f t="shared" ca="1" si="719"/>
        <v>-</v>
      </c>
      <c r="AO361" s="27" t="str">
        <f t="shared" ca="1" si="719"/>
        <v>-</v>
      </c>
      <c r="AP361" s="27" t="str">
        <f t="shared" ca="1" si="719"/>
        <v>-</v>
      </c>
      <c r="AQ361" s="27" t="str">
        <f t="shared" ca="1" si="719"/>
        <v>-</v>
      </c>
      <c r="AR361" s="27" t="str">
        <f t="shared" ca="1" si="719"/>
        <v>-</v>
      </c>
      <c r="AS361" s="27" t="str">
        <f t="shared" ca="1" si="719"/>
        <v>-</v>
      </c>
      <c r="AT361" s="27" t="str">
        <f t="shared" ca="1" si="719"/>
        <v>-</v>
      </c>
      <c r="AU361" s="27" t="str">
        <f t="shared" ca="1" si="719"/>
        <v>-</v>
      </c>
      <c r="AV361" s="27" t="str">
        <f t="shared" ca="1" si="719"/>
        <v>-</v>
      </c>
      <c r="AW361" s="27" t="str">
        <f t="shared" ca="1" si="719"/>
        <v>-</v>
      </c>
      <c r="AX361" s="50">
        <f t="shared" ca="1" si="722"/>
        <v>1</v>
      </c>
      <c r="AY361" s="50">
        <f t="shared" ca="1" si="722"/>
        <v>4</v>
      </c>
      <c r="AZ361" s="50">
        <f t="shared" ca="1" si="722"/>
        <v>0</v>
      </c>
      <c r="BA361" s="50" t="str">
        <f t="shared" ca="1" si="722"/>
        <v>-</v>
      </c>
      <c r="BB361" s="50" t="str">
        <f t="shared" ca="1" si="722"/>
        <v>-</v>
      </c>
      <c r="BC361" s="50" t="str">
        <f t="shared" ca="1" si="722"/>
        <v>-</v>
      </c>
      <c r="BD361" s="50" t="str">
        <f t="shared" ca="1" si="722"/>
        <v>-</v>
      </c>
      <c r="BE361" s="50" t="str">
        <f t="shared" ca="1" si="722"/>
        <v>-</v>
      </c>
      <c r="BF361" s="50" t="str">
        <f t="shared" ca="1" si="722"/>
        <v>-</v>
      </c>
      <c r="BG361" s="50" t="str">
        <f t="shared" ca="1" si="722"/>
        <v>-</v>
      </c>
      <c r="BH361" s="27">
        <f t="shared" ca="1" si="715"/>
        <v>0.3</v>
      </c>
      <c r="BI361" s="27">
        <f t="shared" ca="1" si="715"/>
        <v>0.7</v>
      </c>
      <c r="BJ361" s="27">
        <f t="shared" ca="1" si="715"/>
        <v>-0.4</v>
      </c>
      <c r="BK361" s="27">
        <f t="shared" ca="1" si="715"/>
        <v>1.5</v>
      </c>
      <c r="BL361" s="27" t="str">
        <f t="shared" ca="1" si="716"/>
        <v>-</v>
      </c>
      <c r="BM361" s="27" t="str">
        <f t="shared" ca="1" si="716"/>
        <v>-</v>
      </c>
      <c r="BN361" s="27">
        <f t="shared" ca="1" si="721"/>
        <v>12</v>
      </c>
      <c r="BO361" s="27">
        <f t="shared" ca="1" si="721"/>
        <v>12</v>
      </c>
      <c r="BP361" s="27">
        <f t="shared" ca="1" si="721"/>
        <v>144</v>
      </c>
      <c r="BQ361" s="27">
        <f t="shared" ca="1" si="721"/>
        <v>144</v>
      </c>
      <c r="BR361" s="27" t="str">
        <f t="shared" ca="1" si="721"/>
        <v>-</v>
      </c>
      <c r="BS361" s="27" t="str">
        <f t="shared" ca="1" si="721"/>
        <v>-</v>
      </c>
      <c r="BT361" s="27" t="str">
        <f ca="1">OFFSET(BT$5,$B361,0)</f>
        <v>-</v>
      </c>
      <c r="BU361" s="27" t="str">
        <f t="shared" ca="1" si="723"/>
        <v>-</v>
      </c>
      <c r="BV361" s="27" t="str">
        <f t="shared" ca="1" si="723"/>
        <v>-</v>
      </c>
      <c r="BW361" s="27" t="str">
        <f t="shared" ca="1" si="723"/>
        <v>-</v>
      </c>
      <c r="BX361" s="27" t="str">
        <f t="shared" ca="1" si="723"/>
        <v>-</v>
      </c>
      <c r="BY361" s="27" t="str">
        <f t="shared" ca="1" si="723"/>
        <v>-</v>
      </c>
      <c r="BZ361" s="27" t="str">
        <f t="shared" ca="1" si="723"/>
        <v>-</v>
      </c>
      <c r="CA361" s="27">
        <f t="shared" ca="1" si="727"/>
        <v>5</v>
      </c>
      <c r="CB361" s="27" t="str">
        <f t="shared" ca="1" si="727"/>
        <v>-</v>
      </c>
      <c r="CC361" s="27" t="str">
        <f t="shared" ca="1" si="727"/>
        <v>-</v>
      </c>
      <c r="CD361" s="27" t="str">
        <f t="shared" ca="1" si="728"/>
        <v>-</v>
      </c>
      <c r="CE361" s="27" t="str">
        <f t="shared" ca="1" si="728"/>
        <v>-</v>
      </c>
      <c r="CF361" s="27" t="str">
        <f t="shared" ca="1" si="728"/>
        <v>-</v>
      </c>
      <c r="CG361" s="27" t="str">
        <f t="shared" ca="1" si="728"/>
        <v>-</v>
      </c>
      <c r="CH361" s="27">
        <f t="shared" ca="1" si="728"/>
        <v>0</v>
      </c>
      <c r="CI361" s="27" t="str">
        <f t="shared" ca="1" si="728"/>
        <v>-</v>
      </c>
      <c r="CJ361" s="27">
        <f t="shared" ca="1" si="728"/>
        <v>1</v>
      </c>
      <c r="CK361" s="27">
        <f t="shared" ca="1" si="728"/>
        <v>0</v>
      </c>
      <c r="CL361" s="27">
        <f t="shared" ca="1" si="728"/>
        <v>1</v>
      </c>
      <c r="CM361" s="27">
        <f t="shared" ca="1" si="728"/>
        <v>1</v>
      </c>
      <c r="CN361" s="27">
        <f t="shared" ca="1" si="728"/>
        <v>1</v>
      </c>
      <c r="CO361" s="27">
        <f t="shared" ca="1" si="728"/>
        <v>0</v>
      </c>
      <c r="CP361" s="27">
        <f t="shared" ca="1" si="728"/>
        <v>0</v>
      </c>
      <c r="CQ361" s="27">
        <f t="shared" ca="1" si="728"/>
        <v>0</v>
      </c>
      <c r="CR361" s="27">
        <f t="shared" ca="1" si="728"/>
        <v>-1.29</v>
      </c>
      <c r="CS361" s="27">
        <f t="shared" ca="1" si="728"/>
        <v>0.95</v>
      </c>
      <c r="CT361" s="27">
        <f t="shared" ca="1" si="708"/>
        <v>-1.67</v>
      </c>
      <c r="CU361" s="27">
        <f t="shared" ca="1" si="708"/>
        <v>0.05</v>
      </c>
      <c r="CV361" s="27">
        <f t="shared" ca="1" si="708"/>
        <v>0.22</v>
      </c>
      <c r="CW361" s="27">
        <f t="shared" ca="1" si="718"/>
        <v>-0.37</v>
      </c>
      <c r="CX361" s="27">
        <f t="shared" ca="1" si="718"/>
        <v>0</v>
      </c>
      <c r="CY361" s="27">
        <f t="shared" ca="1" si="718"/>
        <v>1</v>
      </c>
      <c r="CZ361" s="27">
        <f t="shared" ca="1" si="718"/>
        <v>0</v>
      </c>
      <c r="DA361" s="27">
        <f t="shared" ca="1" si="718"/>
        <v>0</v>
      </c>
      <c r="DB361" s="27">
        <f t="shared" ca="1" si="718"/>
        <v>0</v>
      </c>
      <c r="DC361" s="27">
        <f t="shared" ca="1" si="718"/>
        <v>0</v>
      </c>
      <c r="DD361" s="27">
        <f t="shared" ca="1" si="718"/>
        <v>0</v>
      </c>
      <c r="DE361" s="27">
        <f t="shared" ca="1" si="686"/>
        <v>0</v>
      </c>
      <c r="DF361" s="27">
        <f t="shared" ca="1" si="686"/>
        <v>0</v>
      </c>
      <c r="DG361" s="27" t="str">
        <f t="shared" ca="1" si="718"/>
        <v>-</v>
      </c>
      <c r="DH361" s="27" t="str">
        <f t="shared" ca="1" si="718"/>
        <v>-</v>
      </c>
      <c r="DI361" s="27" t="str">
        <f t="shared" ca="1" si="718"/>
        <v>-</v>
      </c>
      <c r="DJ361" s="27" t="str">
        <f t="shared" ca="1" si="718"/>
        <v>-</v>
      </c>
      <c r="DK361" s="27" t="str">
        <f t="shared" ca="1" si="718"/>
        <v>-</v>
      </c>
      <c r="DL361" s="27" t="str">
        <f t="shared" ca="1" si="718"/>
        <v>-</v>
      </c>
      <c r="DM361" s="27" t="b">
        <f t="shared" ca="1" si="718"/>
        <v>0</v>
      </c>
      <c r="DN361" s="27" t="b">
        <f t="shared" ca="1" si="718"/>
        <v>0</v>
      </c>
      <c r="DO361" s="27" t="b">
        <f t="shared" ca="1" si="718"/>
        <v>1</v>
      </c>
      <c r="DP361" s="27">
        <f t="shared" ca="1" si="718"/>
        <v>1</v>
      </c>
      <c r="DQ361" s="27" t="str">
        <f t="shared" ca="1" si="729"/>
        <v>-</v>
      </c>
      <c r="DR361" s="27" t="str">
        <f t="shared" ca="1" si="729"/>
        <v>-</v>
      </c>
      <c r="DS361" s="27" t="str">
        <f t="shared" ca="1" si="729"/>
        <v>-</v>
      </c>
      <c r="DT361" s="27" t="str">
        <f t="shared" ca="1" si="729"/>
        <v>-</v>
      </c>
      <c r="DU361" s="27" t="str">
        <f t="shared" ca="1" si="729"/>
        <v>-</v>
      </c>
      <c r="DV361" s="27" t="b">
        <f t="shared" ca="1" si="729"/>
        <v>1</v>
      </c>
      <c r="DW361" s="27" t="str">
        <f t="shared" ca="1" si="729"/>
        <v>-</v>
      </c>
      <c r="DX361" s="27">
        <f t="shared" ca="1" si="729"/>
        <v>0.99</v>
      </c>
      <c r="DY361" s="27" t="str">
        <f t="shared" ca="1" si="729"/>
        <v>-</v>
      </c>
      <c r="DZ361" s="27" t="str">
        <f t="shared" ca="1" si="729"/>
        <v>-</v>
      </c>
      <c r="EA361" s="27" t="str">
        <f t="shared" ca="1" si="729"/>
        <v>-</v>
      </c>
      <c r="EB361" s="27" t="str">
        <f t="shared" ca="1" si="729"/>
        <v>-</v>
      </c>
      <c r="EC361" s="27">
        <f t="shared" ca="1" si="648"/>
        <v>1</v>
      </c>
      <c r="ED361" s="27">
        <f t="shared" ca="1" si="729"/>
        <v>0</v>
      </c>
      <c r="EE361" s="27">
        <f t="shared" ca="1" si="648"/>
        <v>1</v>
      </c>
      <c r="EF361" s="27">
        <f t="shared" ca="1" si="650"/>
        <v>1</v>
      </c>
      <c r="EG361" s="27">
        <f t="shared" ca="1" si="729"/>
        <v>0</v>
      </c>
      <c r="EH361" s="27" t="str">
        <f t="shared" ca="1" si="724"/>
        <v>-</v>
      </c>
      <c r="EI361" s="27" t="str">
        <f t="shared" ca="1" si="724"/>
        <v>-</v>
      </c>
      <c r="EJ361" s="27" t="str">
        <f t="shared" ca="1" si="724"/>
        <v>-</v>
      </c>
      <c r="EK361" s="27" t="str">
        <f t="shared" ca="1" si="651"/>
        <v>-</v>
      </c>
      <c r="EL361" s="27">
        <f t="shared" ca="1" si="725"/>
        <v>1</v>
      </c>
      <c r="EM361" s="27">
        <f t="shared" ca="1" si="729"/>
        <v>1</v>
      </c>
      <c r="EN361" s="27">
        <f t="shared" ca="1" si="725"/>
        <v>1</v>
      </c>
      <c r="EO361" s="27">
        <f t="shared" ca="1" si="652"/>
        <v>0</v>
      </c>
      <c r="EP361" s="27" t="str">
        <f t="shared" ca="1" si="725"/>
        <v>-</v>
      </c>
      <c r="EQ361" s="27" t="str">
        <f t="shared" ca="1" si="725"/>
        <v>-</v>
      </c>
      <c r="ER361" s="27">
        <f t="shared" ca="1" si="725"/>
        <v>0</v>
      </c>
      <c r="ES361" s="27">
        <f t="shared" ca="1" si="725"/>
        <v>0</v>
      </c>
      <c r="ET361" s="34">
        <v>0</v>
      </c>
    </row>
    <row r="362" spans="1:150" outlineLevel="3">
      <c r="A362" s="31">
        <f t="shared" si="627"/>
        <v>357</v>
      </c>
      <c r="B362" s="37">
        <f t="shared" ca="1" si="655"/>
        <v>113</v>
      </c>
      <c r="C362">
        <f t="shared" ca="1" si="656"/>
        <v>5</v>
      </c>
      <c r="D362" t="b">
        <f t="shared" ca="1" si="682"/>
        <v>1</v>
      </c>
      <c r="E362" t="b">
        <f t="shared" ca="1" si="682"/>
        <v>0</v>
      </c>
      <c r="F362" t="b">
        <f t="shared" ca="1" si="682"/>
        <v>1</v>
      </c>
      <c r="H362" s="47" t="str">
        <f ca="1">TEXT(LEFT(H361,2)+1,"00")&amp;MID(H361,3,FIND(" ",H361,4)-2)&amp;d.RegionName&amp;IF($CA362&lt;3,"M-M","Mat")&amp;IF($CF362=TRUE,"&amp;BBT","")&amp;IF($DX362&lt;&gt;0,"-mate EL","")&amp;IF($DM362," Aut","")&amp;IF($DN362," Win","")&amp;IF($DO362," Spr","")&amp;" Scan "&amp;$DP362&amp;" (F"&amp;3+IFERROR(1*$AP362,0)&amp;3+IFERROR(1*$AS362,0)&amp;"N"&amp;$AX362&amp;$AY362&amp;")"</f>
        <v>47 Std CWM Mat-mate EL Spr Scan 0 (F33N14)</v>
      </c>
      <c r="I362" s="13" t="str">
        <f ca="1">IF(MATCH(H362,H$5:H362,0)=(COUNTA(H$5:H362)),"-","Dup")</f>
        <v>-</v>
      </c>
      <c r="J362" s="27" t="str">
        <f t="shared" ca="1" si="629"/>
        <v>-</v>
      </c>
      <c r="K362" s="27" t="str">
        <f t="shared" ca="1" si="629"/>
        <v>-</v>
      </c>
      <c r="L362" s="50" t="str">
        <f t="shared" ca="1" si="657"/>
        <v>-</v>
      </c>
      <c r="M362" s="50" t="str">
        <f t="shared" ca="1" si="657"/>
        <v>-</v>
      </c>
      <c r="N362" s="50" t="str">
        <f t="shared" ca="1" si="657"/>
        <v>-</v>
      </c>
      <c r="O362" s="50" t="str">
        <f t="shared" ca="1" si="657"/>
        <v>-</v>
      </c>
      <c r="P362" s="50" t="str">
        <f t="shared" ca="1" si="657"/>
        <v>-</v>
      </c>
      <c r="Q362" s="50">
        <f t="shared" ca="1" si="726"/>
        <v>1</v>
      </c>
      <c r="R362" s="50">
        <f t="shared" ca="1" si="726"/>
        <v>1</v>
      </c>
      <c r="S362" s="27" t="str">
        <f t="shared" ca="1" si="712"/>
        <v>-</v>
      </c>
      <c r="T362" s="27" t="str">
        <f t="shared" ca="1" si="712"/>
        <v>-</v>
      </c>
      <c r="U362" s="27">
        <f t="shared" ca="1" si="717"/>
        <v>1</v>
      </c>
      <c r="V362" s="27">
        <f t="shared" ca="1" si="717"/>
        <v>1</v>
      </c>
      <c r="W362" s="27">
        <f t="shared" ca="1" si="717"/>
        <v>1</v>
      </c>
      <c r="X362" s="27">
        <f t="shared" ca="1" si="717"/>
        <v>1</v>
      </c>
      <c r="Y362" s="27" t="str">
        <f t="shared" ca="1" si="717"/>
        <v>-</v>
      </c>
      <c r="Z362" s="27">
        <f t="shared" ca="1" si="717"/>
        <v>1</v>
      </c>
      <c r="AA362" s="27" t="str">
        <f t="shared" ca="1" si="717"/>
        <v>-</v>
      </c>
      <c r="AB362" s="27" t="str">
        <f t="shared" ca="1" si="717"/>
        <v>-</v>
      </c>
      <c r="AC362" s="27">
        <f t="shared" ca="1" si="717"/>
        <v>1</v>
      </c>
      <c r="AD362" s="27">
        <f t="shared" ca="1" si="717"/>
        <v>1</v>
      </c>
      <c r="AE362" s="27" t="str">
        <f t="shared" ca="1" si="717"/>
        <v>-</v>
      </c>
      <c r="AF362" s="27" t="str">
        <f t="shared" ca="1" si="717"/>
        <v>-</v>
      </c>
      <c r="AG362" s="27" t="str">
        <f t="shared" ca="1" si="717"/>
        <v>-</v>
      </c>
      <c r="AH362" s="27" t="str">
        <f t="shared" ca="1" si="717"/>
        <v>-</v>
      </c>
      <c r="AI362" s="27" t="str">
        <f t="shared" ca="1" si="717"/>
        <v>-</v>
      </c>
      <c r="AJ362" s="27" t="str">
        <f t="shared" ca="1" si="717"/>
        <v>-</v>
      </c>
      <c r="AK362" s="27" t="str">
        <f t="shared" ca="1" si="717"/>
        <v>-</v>
      </c>
      <c r="AL362" s="27" t="str">
        <f t="shared" ca="1" si="717"/>
        <v>-</v>
      </c>
      <c r="AM362" s="27" t="str">
        <f t="shared" ca="1" si="717"/>
        <v>-</v>
      </c>
      <c r="AN362" s="27" t="str">
        <f t="shared" ca="1" si="719"/>
        <v>-</v>
      </c>
      <c r="AO362" s="27" t="str">
        <f t="shared" ca="1" si="719"/>
        <v>-</v>
      </c>
      <c r="AP362" s="27" t="str">
        <f t="shared" ca="1" si="719"/>
        <v>-</v>
      </c>
      <c r="AQ362" s="27" t="str">
        <f t="shared" ca="1" si="719"/>
        <v>-</v>
      </c>
      <c r="AR362" s="27" t="str">
        <f t="shared" ca="1" si="719"/>
        <v>-</v>
      </c>
      <c r="AS362" s="27" t="str">
        <f t="shared" ca="1" si="719"/>
        <v>-</v>
      </c>
      <c r="AT362" s="27" t="str">
        <f t="shared" ca="1" si="719"/>
        <v>-</v>
      </c>
      <c r="AU362" s="27" t="str">
        <f t="shared" ca="1" si="719"/>
        <v>-</v>
      </c>
      <c r="AV362" s="27" t="str">
        <f t="shared" ca="1" si="719"/>
        <v>-</v>
      </c>
      <c r="AW362" s="27" t="str">
        <f t="shared" ca="1" si="719"/>
        <v>-</v>
      </c>
      <c r="AX362" s="50">
        <f t="shared" ca="1" si="722"/>
        <v>1</v>
      </c>
      <c r="AY362" s="50">
        <f t="shared" ca="1" si="722"/>
        <v>4</v>
      </c>
      <c r="AZ362" s="50">
        <f t="shared" ca="1" si="722"/>
        <v>0</v>
      </c>
      <c r="BA362" s="50" t="str">
        <f t="shared" ca="1" si="722"/>
        <v>-</v>
      </c>
      <c r="BB362" s="50" t="str">
        <f t="shared" ca="1" si="722"/>
        <v>-</v>
      </c>
      <c r="BC362" s="50" t="str">
        <f t="shared" ca="1" si="722"/>
        <v>-</v>
      </c>
      <c r="BD362" s="50" t="str">
        <f t="shared" ca="1" si="722"/>
        <v>-</v>
      </c>
      <c r="BE362" s="50" t="str">
        <f t="shared" ca="1" si="722"/>
        <v>-</v>
      </c>
      <c r="BF362" s="50" t="str">
        <f t="shared" ca="1" si="722"/>
        <v>-</v>
      </c>
      <c r="BG362" s="50" t="str">
        <f t="shared" ca="1" si="722"/>
        <v>-</v>
      </c>
      <c r="BH362" s="27">
        <f t="shared" ca="1" si="715"/>
        <v>0.3</v>
      </c>
      <c r="BI362" s="27">
        <f t="shared" ca="1" si="715"/>
        <v>0.7</v>
      </c>
      <c r="BJ362" s="27">
        <f t="shared" ca="1" si="715"/>
        <v>-0.4</v>
      </c>
      <c r="BK362" s="27">
        <f t="shared" ca="1" si="715"/>
        <v>1.5</v>
      </c>
      <c r="BL362" s="27" t="str">
        <f t="shared" ca="1" si="716"/>
        <v>-</v>
      </c>
      <c r="BM362" s="27" t="str">
        <f t="shared" ca="1" si="716"/>
        <v>-</v>
      </c>
      <c r="BN362" s="27">
        <f t="shared" ca="1" si="721"/>
        <v>12</v>
      </c>
      <c r="BO362" s="27">
        <f t="shared" ca="1" si="721"/>
        <v>12</v>
      </c>
      <c r="BP362" s="27">
        <f t="shared" ca="1" si="721"/>
        <v>144</v>
      </c>
      <c r="BQ362" s="27">
        <f t="shared" ca="1" si="721"/>
        <v>144</v>
      </c>
      <c r="BR362" s="27" t="str">
        <f t="shared" ca="1" si="721"/>
        <v>-</v>
      </c>
      <c r="BS362" s="27" t="str">
        <f t="shared" ca="1" si="721"/>
        <v>-</v>
      </c>
      <c r="BT362" s="27" t="str">
        <f ca="1">OFFSET(BT$5,$B362,0)</f>
        <v>-</v>
      </c>
      <c r="BU362" s="27" t="str">
        <f t="shared" ca="1" si="723"/>
        <v>-</v>
      </c>
      <c r="BV362" s="27" t="str">
        <f t="shared" ca="1" si="723"/>
        <v>-</v>
      </c>
      <c r="BW362" s="27" t="str">
        <f t="shared" ca="1" si="723"/>
        <v>-</v>
      </c>
      <c r="BX362" s="27" t="str">
        <f t="shared" ca="1" si="723"/>
        <v>-</v>
      </c>
      <c r="BY362" s="27" t="str">
        <f t="shared" ca="1" si="723"/>
        <v>-</v>
      </c>
      <c r="BZ362" s="27" t="str">
        <f t="shared" ca="1" si="723"/>
        <v>-</v>
      </c>
      <c r="CA362" s="27">
        <f t="shared" ca="1" si="727"/>
        <v>5</v>
      </c>
      <c r="CB362" s="27" t="str">
        <f t="shared" ca="1" si="727"/>
        <v>-</v>
      </c>
      <c r="CC362" s="27" t="str">
        <f t="shared" ca="1" si="727"/>
        <v>-</v>
      </c>
      <c r="CD362" s="27" t="str">
        <f t="shared" ca="1" si="728"/>
        <v>-</v>
      </c>
      <c r="CE362" s="27" t="str">
        <f t="shared" ca="1" si="728"/>
        <v>-</v>
      </c>
      <c r="CF362" s="27" t="str">
        <f t="shared" ca="1" si="728"/>
        <v>-</v>
      </c>
      <c r="CG362" s="27" t="str">
        <f t="shared" ca="1" si="728"/>
        <v>-</v>
      </c>
      <c r="CH362" s="27">
        <f t="shared" ca="1" si="728"/>
        <v>0</v>
      </c>
      <c r="CI362" s="27" t="str">
        <f t="shared" ca="1" si="728"/>
        <v>-</v>
      </c>
      <c r="CJ362" s="27">
        <f t="shared" ca="1" si="728"/>
        <v>1</v>
      </c>
      <c r="CK362" s="27">
        <f t="shared" ca="1" si="728"/>
        <v>0</v>
      </c>
      <c r="CL362" s="27">
        <f t="shared" ca="1" si="728"/>
        <v>1</v>
      </c>
      <c r="CM362" s="27">
        <f t="shared" ca="1" si="728"/>
        <v>1</v>
      </c>
      <c r="CN362" s="27">
        <f t="shared" ca="1" si="728"/>
        <v>1</v>
      </c>
      <c r="CO362" s="27">
        <f t="shared" ca="1" si="728"/>
        <v>0</v>
      </c>
      <c r="CP362" s="27">
        <f t="shared" ca="1" si="728"/>
        <v>0</v>
      </c>
      <c r="CQ362" s="27">
        <f t="shared" ca="1" si="728"/>
        <v>0</v>
      </c>
      <c r="CR362" s="27">
        <f t="shared" ca="1" si="728"/>
        <v>-1.29</v>
      </c>
      <c r="CS362" s="27">
        <f t="shared" ca="1" si="728"/>
        <v>0.95</v>
      </c>
      <c r="CT362" s="27">
        <f t="shared" ca="1" si="708"/>
        <v>-1.67</v>
      </c>
      <c r="CU362" s="27">
        <f t="shared" ca="1" si="708"/>
        <v>0.05</v>
      </c>
      <c r="CV362" s="27">
        <f t="shared" ca="1" si="708"/>
        <v>0.22</v>
      </c>
      <c r="CW362" s="27">
        <f t="shared" ca="1" si="718"/>
        <v>-0.37</v>
      </c>
      <c r="CX362" s="27">
        <f t="shared" ca="1" si="718"/>
        <v>0</v>
      </c>
      <c r="CY362" s="27">
        <f t="shared" ca="1" si="718"/>
        <v>1</v>
      </c>
      <c r="CZ362" s="27">
        <f t="shared" ca="1" si="718"/>
        <v>0</v>
      </c>
      <c r="DA362" s="27">
        <f t="shared" ca="1" si="718"/>
        <v>0</v>
      </c>
      <c r="DB362" s="27">
        <f t="shared" ca="1" si="718"/>
        <v>0</v>
      </c>
      <c r="DC362" s="27">
        <f t="shared" ca="1" si="718"/>
        <v>0</v>
      </c>
      <c r="DD362" s="27">
        <f t="shared" ca="1" si="718"/>
        <v>0</v>
      </c>
      <c r="DE362" s="27">
        <f t="shared" ca="1" si="686"/>
        <v>0</v>
      </c>
      <c r="DF362" s="27">
        <f t="shared" ca="1" si="686"/>
        <v>0</v>
      </c>
      <c r="DG362" s="27" t="str">
        <f t="shared" ca="1" si="718"/>
        <v>-</v>
      </c>
      <c r="DH362" s="27" t="str">
        <f t="shared" ca="1" si="718"/>
        <v>-</v>
      </c>
      <c r="DI362" s="27" t="str">
        <f t="shared" ca="1" si="718"/>
        <v>-</v>
      </c>
      <c r="DJ362" s="27" t="str">
        <f t="shared" ca="1" si="718"/>
        <v>-</v>
      </c>
      <c r="DK362" s="27" t="str">
        <f t="shared" ca="1" si="718"/>
        <v>-</v>
      </c>
      <c r="DL362" s="27" t="str">
        <f t="shared" ca="1" si="718"/>
        <v>-</v>
      </c>
      <c r="DM362" s="27" t="b">
        <f t="shared" ca="1" si="718"/>
        <v>0</v>
      </c>
      <c r="DN362" s="27" t="b">
        <f t="shared" ca="1" si="718"/>
        <v>0</v>
      </c>
      <c r="DO362" s="27" t="b">
        <f t="shared" ca="1" si="718"/>
        <v>1</v>
      </c>
      <c r="DP362" s="27">
        <f t="shared" ca="1" si="718"/>
        <v>0</v>
      </c>
      <c r="DQ362" s="27" t="str">
        <f t="shared" ca="1" si="729"/>
        <v>-</v>
      </c>
      <c r="DR362" s="27" t="str">
        <f t="shared" ca="1" si="729"/>
        <v>-</v>
      </c>
      <c r="DS362" s="27" t="str">
        <f t="shared" ca="1" si="729"/>
        <v>-</v>
      </c>
      <c r="DT362" s="27" t="str">
        <f t="shared" ca="1" si="729"/>
        <v>-</v>
      </c>
      <c r="DU362" s="27" t="str">
        <f t="shared" ca="1" si="729"/>
        <v>-</v>
      </c>
      <c r="DV362" s="27" t="b">
        <f t="shared" ca="1" si="729"/>
        <v>1</v>
      </c>
      <c r="DW362" s="27" t="str">
        <f t="shared" ca="1" si="729"/>
        <v>-</v>
      </c>
      <c r="DX362" s="27">
        <f t="shared" ca="1" si="729"/>
        <v>0.99</v>
      </c>
      <c r="DY362" s="27" t="str">
        <f t="shared" ca="1" si="729"/>
        <v>-</v>
      </c>
      <c r="DZ362" s="27" t="str">
        <f t="shared" ca="1" si="729"/>
        <v>-</v>
      </c>
      <c r="EA362" s="27" t="str">
        <f t="shared" ca="1" si="729"/>
        <v>-</v>
      </c>
      <c r="EB362" s="27" t="str">
        <f t="shared" ca="1" si="729"/>
        <v>-</v>
      </c>
      <c r="EC362" s="27">
        <f t="shared" ca="1" si="648"/>
        <v>1</v>
      </c>
      <c r="ED362" s="27">
        <f t="shared" ca="1" si="729"/>
        <v>0</v>
      </c>
      <c r="EE362" s="27">
        <f t="shared" ca="1" si="648"/>
        <v>1</v>
      </c>
      <c r="EF362" s="27">
        <f t="shared" ca="1" si="650"/>
        <v>1</v>
      </c>
      <c r="EG362" s="27">
        <f t="shared" ca="1" si="729"/>
        <v>0</v>
      </c>
      <c r="EH362" s="27" t="str">
        <f t="shared" ca="1" si="724"/>
        <v>-</v>
      </c>
      <c r="EI362" s="27" t="str">
        <f t="shared" ca="1" si="724"/>
        <v>-</v>
      </c>
      <c r="EJ362" s="27" t="str">
        <f t="shared" ca="1" si="724"/>
        <v>-</v>
      </c>
      <c r="EK362" s="27" t="str">
        <f t="shared" ca="1" si="651"/>
        <v>-</v>
      </c>
      <c r="EL362" s="27">
        <f t="shared" ca="1" si="725"/>
        <v>1</v>
      </c>
      <c r="EM362" s="27">
        <f t="shared" ca="1" si="729"/>
        <v>1</v>
      </c>
      <c r="EN362" s="27">
        <f t="shared" ca="1" si="725"/>
        <v>1</v>
      </c>
      <c r="EO362" s="27">
        <f t="shared" ca="1" si="652"/>
        <v>0</v>
      </c>
      <c r="EP362" s="27" t="str">
        <f t="shared" ca="1" si="725"/>
        <v>-</v>
      </c>
      <c r="EQ362" s="27" t="str">
        <f t="shared" ca="1" si="725"/>
        <v>-</v>
      </c>
      <c r="ER362" s="27">
        <f t="shared" ca="1" si="725"/>
        <v>0</v>
      </c>
      <c r="ES362" s="27">
        <f t="shared" ca="1" si="725"/>
        <v>0</v>
      </c>
      <c r="ET362" s="34">
        <v>0</v>
      </c>
    </row>
    <row r="363" spans="1:150">
      <c r="A363" s="31"/>
      <c r="B363" s="31"/>
      <c r="D363" t="b">
        <v>0</v>
      </c>
      <c r="E363" s="19"/>
      <c r="F363" s="19"/>
      <c r="H363" s="15" t="s">
        <v>242</v>
      </c>
      <c r="I363" s="13" t="str">
        <f ca="1">IF(MATCH(H363,H$5:H363,0)=(COUNTA(H$5:H363)),"-","Dup")</f>
        <v>-</v>
      </c>
      <c r="J363" s="189"/>
      <c r="K363" s="189"/>
      <c r="L363" s="189"/>
      <c r="M363" s="189"/>
      <c r="N363" s="189"/>
      <c r="O363" s="189"/>
      <c r="P363" s="189"/>
      <c r="Q363" s="189"/>
      <c r="R363" s="189"/>
      <c r="S363" s="189"/>
      <c r="T363" s="189"/>
      <c r="U363" s="189"/>
      <c r="V363" s="189"/>
      <c r="W363" s="189"/>
      <c r="X363" s="189"/>
      <c r="Y363" s="189"/>
      <c r="Z363" s="189"/>
      <c r="AA363" s="189"/>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89"/>
      <c r="AY363" s="189"/>
      <c r="AZ363" s="189"/>
      <c r="BA363" s="189"/>
      <c r="BB363" s="189"/>
      <c r="BC363" s="189"/>
      <c r="BD363" s="189"/>
      <c r="BE363" s="189"/>
      <c r="BF363" s="189"/>
      <c r="BG363" s="189"/>
      <c r="BH363" s="189"/>
      <c r="BI363" s="189"/>
      <c r="BJ363" s="189"/>
      <c r="BK363" s="189"/>
      <c r="BL363" s="189"/>
      <c r="BM363" s="189"/>
      <c r="BN363" s="189"/>
      <c r="BO363" s="189"/>
      <c r="BP363" s="189"/>
      <c r="BQ363" s="189"/>
      <c r="BR363" s="189"/>
      <c r="BS363" s="189"/>
      <c r="BT363" s="189"/>
      <c r="BU363" s="189"/>
      <c r="BV363" s="189"/>
      <c r="BW363" s="189"/>
      <c r="BX363" s="189"/>
      <c r="BY363" s="189"/>
      <c r="BZ363" s="189"/>
      <c r="CA363" s="189"/>
      <c r="CB363" s="189"/>
      <c r="CC363" s="189"/>
      <c r="CD363" s="189"/>
      <c r="CE363" s="189"/>
      <c r="CF363" s="189"/>
      <c r="CG363" s="189"/>
      <c r="CH363" s="189"/>
      <c r="CI363" s="189"/>
      <c r="CJ363" s="189"/>
      <c r="CK363" s="189"/>
      <c r="CL363" s="189"/>
      <c r="CM363" s="189"/>
      <c r="CN363" s="189"/>
      <c r="CO363" s="189"/>
      <c r="CP363" s="189"/>
      <c r="CQ363" s="189"/>
      <c r="CR363" s="189"/>
      <c r="CS363" s="189"/>
      <c r="CT363" s="189"/>
      <c r="CU363" s="189"/>
      <c r="CV363" s="189"/>
      <c r="CW363" s="189"/>
      <c r="CX363" s="189"/>
      <c r="CY363" s="189"/>
      <c r="CZ363" s="189"/>
      <c r="DA363" s="189"/>
      <c r="DB363" s="189"/>
      <c r="DC363" s="189"/>
      <c r="DD363" s="189"/>
      <c r="DE363" s="189"/>
      <c r="DF363" s="189"/>
      <c r="DG363" s="189"/>
      <c r="DH363" s="189"/>
      <c r="DI363" s="189"/>
      <c r="DJ363" s="189"/>
      <c r="DK363" s="189"/>
      <c r="DL363" s="189"/>
      <c r="DM363" s="189"/>
      <c r="DN363" s="189"/>
      <c r="DO363" s="189"/>
      <c r="DP363" s="189"/>
      <c r="DQ363" s="189"/>
      <c r="DR363" s="189"/>
      <c r="DS363" s="189"/>
      <c r="DT363" s="189"/>
      <c r="DU363" s="189"/>
      <c r="DV363" s="189"/>
      <c r="DW363" s="189"/>
      <c r="DX363" s="189"/>
      <c r="DY363" s="189"/>
      <c r="DZ363" s="189"/>
      <c r="EA363" s="189"/>
      <c r="EB363" s="189"/>
      <c r="EC363" s="189"/>
      <c r="ED363" s="189"/>
      <c r="EE363" s="189"/>
      <c r="EF363" s="189"/>
      <c r="EG363" s="189"/>
      <c r="EH363" s="189"/>
      <c r="EI363" s="189"/>
      <c r="EJ363" s="189"/>
      <c r="EK363" s="189"/>
      <c r="EL363" s="189"/>
      <c r="EM363" s="189"/>
      <c r="EN363" s="189"/>
      <c r="EO363" s="189"/>
      <c r="EP363" s="189"/>
      <c r="EQ363" s="189"/>
      <c r="ER363" s="189"/>
      <c r="ES363" s="189"/>
      <c r="ET363" s="34">
        <v>0</v>
      </c>
    </row>
    <row r="364" spans="1:150" outlineLevel="1">
      <c r="A364" s="31">
        <f t="shared" ref="A364:A374" si="730">ROW(A364)-5</f>
        <v>359</v>
      </c>
      <c r="B364" s="44">
        <f>$A$13</f>
        <v>8</v>
      </c>
      <c r="C364">
        <v>99</v>
      </c>
      <c r="D364" t="b">
        <v>1</v>
      </c>
      <c r="E364" t="b">
        <v>1</v>
      </c>
      <c r="F364" t="b">
        <v>1</v>
      </c>
      <c r="H364" s="45" t="s">
        <v>243</v>
      </c>
      <c r="I364" s="13" t="str">
        <f ca="1">IF(MATCH(H364,H$5:H364,0)=(COUNTA(H$5:H364)),"-","Dup")</f>
        <v>-</v>
      </c>
      <c r="J364" s="27" t="str">
        <f t="shared" ref="J364:K373" ca="1" si="731">OFFSET(J$5,$B364,0)</f>
        <v>-</v>
      </c>
      <c r="K364" s="27" t="str">
        <f t="shared" ca="1" si="731"/>
        <v>-</v>
      </c>
      <c r="L364" s="26" t="b">
        <v>1</v>
      </c>
      <c r="M364" s="26" t="b">
        <v>1</v>
      </c>
      <c r="N364" s="26" t="b">
        <v>1</v>
      </c>
      <c r="O364" s="27" t="str">
        <f t="shared" ref="O364:P373" ca="1" si="732">OFFSET(O$5,$B364,0)</f>
        <v>-</v>
      </c>
      <c r="P364" s="27" t="str">
        <f t="shared" ca="1" si="732"/>
        <v>-</v>
      </c>
      <c r="Q364" s="27">
        <f t="shared" ref="Q364:T373" ca="1" si="733">OFFSET(Q$5,$B364,0)</f>
        <v>0</v>
      </c>
      <c r="R364" s="27">
        <f t="shared" ca="1" si="733"/>
        <v>0</v>
      </c>
      <c r="S364" s="27" t="str">
        <f t="shared" ca="1" si="733"/>
        <v>-</v>
      </c>
      <c r="T364" s="27" t="str">
        <f t="shared" ca="1" si="733"/>
        <v>-</v>
      </c>
      <c r="U364" s="27" t="str">
        <f t="shared" ref="U364:AE373" ca="1" si="734">OFFSET(U$5,$B364,0)</f>
        <v>-</v>
      </c>
      <c r="V364" s="27">
        <f t="shared" ca="1" si="734"/>
        <v>1</v>
      </c>
      <c r="W364" s="27">
        <f t="shared" ca="1" si="734"/>
        <v>1</v>
      </c>
      <c r="X364" s="27" t="str">
        <f t="shared" ca="1" si="734"/>
        <v>-</v>
      </c>
      <c r="Y364" s="27" t="str">
        <f t="shared" ca="1" si="734"/>
        <v>-</v>
      </c>
      <c r="Z364" s="27" t="str">
        <f t="shared" ca="1" si="734"/>
        <v>-</v>
      </c>
      <c r="AA364" s="27" t="str">
        <f t="shared" ca="1" si="734"/>
        <v>-</v>
      </c>
      <c r="AB364" s="27" t="str">
        <f t="shared" ca="1" si="734"/>
        <v>-</v>
      </c>
      <c r="AC364" s="27">
        <f t="shared" ca="1" si="734"/>
        <v>1</v>
      </c>
      <c r="AD364" s="27" t="str">
        <f t="shared" ca="1" si="734"/>
        <v>-</v>
      </c>
      <c r="AE364" s="27" t="str">
        <f t="shared" ca="1" si="734"/>
        <v>-</v>
      </c>
      <c r="AF364" s="26" t="b">
        <v>1</v>
      </c>
      <c r="AG364" s="26">
        <v>1</v>
      </c>
      <c r="AH364" s="26" t="b">
        <v>1</v>
      </c>
      <c r="AI364" s="26" t="b">
        <v>1</v>
      </c>
      <c r="AJ364" s="26" t="b">
        <v>1</v>
      </c>
      <c r="AK364" s="26" t="b">
        <v>1</v>
      </c>
      <c r="AL364" s="26" t="b">
        <v>1</v>
      </c>
      <c r="AM364" s="26" t="b">
        <v>1</v>
      </c>
      <c r="AN364" s="26" t="b">
        <v>1</v>
      </c>
      <c r="AO364" s="26" t="b">
        <v>1</v>
      </c>
      <c r="AP364" s="27" t="str">
        <f t="shared" ref="AP364:BM364" ca="1" si="735">OFFSET(AP$5,$B364,0)</f>
        <v>-</v>
      </c>
      <c r="AQ364" s="27" t="str">
        <f t="shared" ca="1" si="735"/>
        <v>-</v>
      </c>
      <c r="AR364" s="27" t="str">
        <f t="shared" ca="1" si="735"/>
        <v>-</v>
      </c>
      <c r="AS364" s="27" t="str">
        <f t="shared" ca="1" si="735"/>
        <v>-</v>
      </c>
      <c r="AT364" s="27" t="str">
        <f t="shared" ca="1" si="735"/>
        <v>-</v>
      </c>
      <c r="AU364" s="27" t="str">
        <f t="shared" ca="1" si="735"/>
        <v>-</v>
      </c>
      <c r="AV364" s="27" t="str">
        <f t="shared" ca="1" si="735"/>
        <v>-</v>
      </c>
      <c r="AW364" s="27" t="str">
        <f t="shared" ca="1" si="735"/>
        <v>-</v>
      </c>
      <c r="AX364" s="27">
        <f t="shared" ca="1" si="735"/>
        <v>1</v>
      </c>
      <c r="AY364" s="27">
        <f t="shared" ca="1" si="735"/>
        <v>1</v>
      </c>
      <c r="AZ364" s="27">
        <f t="shared" ca="1" si="735"/>
        <v>0</v>
      </c>
      <c r="BA364" s="27" t="str">
        <f t="shared" ca="1" si="735"/>
        <v>-</v>
      </c>
      <c r="BB364" s="27" t="str">
        <f t="shared" ca="1" si="735"/>
        <v>-</v>
      </c>
      <c r="BC364" s="27" t="str">
        <f t="shared" ca="1" si="735"/>
        <v>-</v>
      </c>
      <c r="BD364" s="27" t="str">
        <f t="shared" ca="1" si="735"/>
        <v>-</v>
      </c>
      <c r="BE364" s="27" t="str">
        <f t="shared" ca="1" si="735"/>
        <v>-</v>
      </c>
      <c r="BF364" s="27" t="str">
        <f t="shared" ca="1" si="735"/>
        <v>-</v>
      </c>
      <c r="BG364" s="27" t="str">
        <f t="shared" ca="1" si="735"/>
        <v>-</v>
      </c>
      <c r="BH364" s="27">
        <f t="shared" ca="1" si="735"/>
        <v>0.3</v>
      </c>
      <c r="BI364" s="27" t="str">
        <f t="shared" ca="1" si="735"/>
        <v>-</v>
      </c>
      <c r="BJ364" s="27" t="str">
        <f t="shared" ca="1" si="735"/>
        <v>-</v>
      </c>
      <c r="BK364" s="27" t="str">
        <f t="shared" ca="1" si="735"/>
        <v>-</v>
      </c>
      <c r="BL364" s="27" t="str">
        <f t="shared" ca="1" si="735"/>
        <v>-</v>
      </c>
      <c r="BM364" s="27" t="str">
        <f t="shared" ca="1" si="735"/>
        <v>-</v>
      </c>
      <c r="BN364" s="27">
        <f t="shared" ref="BN364:BT373" ca="1" si="736">OFFSET(BN$5,$B364,0)</f>
        <v>0</v>
      </c>
      <c r="BO364" s="27">
        <f t="shared" ca="1" si="736"/>
        <v>0</v>
      </c>
      <c r="BP364" s="27">
        <f t="shared" ca="1" si="736"/>
        <v>0</v>
      </c>
      <c r="BQ364" s="27">
        <f t="shared" ca="1" si="736"/>
        <v>0</v>
      </c>
      <c r="BR364" s="27" t="str">
        <f t="shared" ca="1" si="736"/>
        <v>-</v>
      </c>
      <c r="BS364" s="27" t="str">
        <f t="shared" ca="1" si="736"/>
        <v>-</v>
      </c>
      <c r="BT364" s="27" t="str">
        <f t="shared" ca="1" si="736"/>
        <v>-</v>
      </c>
      <c r="BU364" s="27" t="str">
        <f t="shared" ref="BU364:BZ373" ca="1" si="737">OFFSET(BU$5,$B364,0)</f>
        <v>-</v>
      </c>
      <c r="BV364" s="27" t="str">
        <f t="shared" ca="1" si="737"/>
        <v>-</v>
      </c>
      <c r="BW364" s="27" t="str">
        <f t="shared" ca="1" si="737"/>
        <v>-</v>
      </c>
      <c r="BX364" s="27" t="str">
        <f t="shared" ca="1" si="737"/>
        <v>-</v>
      </c>
      <c r="BY364" s="27" t="str">
        <f t="shared" ca="1" si="737"/>
        <v>-</v>
      </c>
      <c r="BZ364" s="27" t="str">
        <f t="shared" ca="1" si="737"/>
        <v>-</v>
      </c>
      <c r="CA364" s="27">
        <f t="shared" ref="CA364:CJ365" ca="1" si="738">OFFSET(CA$5,$B364,0)</f>
        <v>2</v>
      </c>
      <c r="CB364" s="27" t="str">
        <f t="shared" ca="1" si="738"/>
        <v>-</v>
      </c>
      <c r="CC364" s="27" t="str">
        <f t="shared" ca="1" si="738"/>
        <v>-</v>
      </c>
      <c r="CD364" s="27" t="str">
        <f t="shared" ca="1" si="738"/>
        <v>-</v>
      </c>
      <c r="CE364" s="27" t="str">
        <f t="shared" ca="1" si="738"/>
        <v>-</v>
      </c>
      <c r="CF364" s="27" t="str">
        <f t="shared" ca="1" si="738"/>
        <v>-</v>
      </c>
      <c r="CG364" s="27" t="str">
        <f t="shared" ca="1" si="738"/>
        <v>-</v>
      </c>
      <c r="CH364" s="27">
        <f t="shared" ca="1" si="738"/>
        <v>0</v>
      </c>
      <c r="CI364" s="27" t="str">
        <f t="shared" ca="1" si="738"/>
        <v>-</v>
      </c>
      <c r="CJ364" s="27">
        <f t="shared" ca="1" si="738"/>
        <v>1</v>
      </c>
      <c r="CK364" s="27">
        <f t="shared" ref="CK364:CT365" ca="1" si="739">OFFSET(CK$5,$B364,0)</f>
        <v>0</v>
      </c>
      <c r="CL364" s="27">
        <f t="shared" ca="1" si="739"/>
        <v>1</v>
      </c>
      <c r="CM364" s="27">
        <f t="shared" ca="1" si="739"/>
        <v>1</v>
      </c>
      <c r="CN364" s="27">
        <f t="shared" ca="1" si="739"/>
        <v>1</v>
      </c>
      <c r="CO364" s="27">
        <f t="shared" ca="1" si="739"/>
        <v>0</v>
      </c>
      <c r="CP364" s="27">
        <f t="shared" ca="1" si="739"/>
        <v>0</v>
      </c>
      <c r="CQ364" s="27">
        <f t="shared" ca="1" si="739"/>
        <v>0</v>
      </c>
      <c r="CR364" s="27">
        <f t="shared" ca="1" si="739"/>
        <v>-0.04</v>
      </c>
      <c r="CS364" s="27">
        <f t="shared" ca="1" si="739"/>
        <v>0.96</v>
      </c>
      <c r="CT364" s="27">
        <f t="shared" ca="1" si="739"/>
        <v>1.8</v>
      </c>
      <c r="CU364" s="27">
        <f t="shared" ref="CU364:CZ365" ca="1" si="740">OFFSET(CU$5,$B364,0)</f>
        <v>0.64</v>
      </c>
      <c r="CV364" s="27">
        <f t="shared" ca="1" si="740"/>
        <v>0.21</v>
      </c>
      <c r="CW364" s="27">
        <f t="shared" ca="1" si="740"/>
        <v>0.19</v>
      </c>
      <c r="CX364" s="27">
        <f t="shared" ca="1" si="740"/>
        <v>0</v>
      </c>
      <c r="CY364" s="27">
        <f t="shared" ca="1" si="740"/>
        <v>1</v>
      </c>
      <c r="CZ364" s="27">
        <f t="shared" ca="1" si="740"/>
        <v>0</v>
      </c>
      <c r="DA364" s="27">
        <f t="shared" ref="DA364:DD365" ca="1" si="741">OFFSET(DA$5,$B364,0)</f>
        <v>0</v>
      </c>
      <c r="DB364" s="27">
        <f t="shared" ca="1" si="741"/>
        <v>0</v>
      </c>
      <c r="DC364" s="27">
        <f t="shared" ca="1" si="741"/>
        <v>0</v>
      </c>
      <c r="DD364" s="27">
        <f t="shared" ca="1" si="741"/>
        <v>0</v>
      </c>
      <c r="DE364" s="27">
        <f t="shared" ref="DE364:DF373" ca="1" si="742">OFFSET(DE$5,$B364,0)</f>
        <v>0</v>
      </c>
      <c r="DF364" s="27">
        <f t="shared" ca="1" si="742"/>
        <v>0</v>
      </c>
      <c r="DG364" s="27" t="str">
        <f t="shared" ref="DG364:DL373" ca="1" si="743">OFFSET(DG$5,$B364,0)</f>
        <v>-</v>
      </c>
      <c r="DH364" s="27" t="str">
        <f t="shared" ca="1" si="743"/>
        <v>-</v>
      </c>
      <c r="DI364" s="27" t="str">
        <f t="shared" ca="1" si="743"/>
        <v>-</v>
      </c>
      <c r="DJ364" s="27" t="str">
        <f t="shared" ca="1" si="743"/>
        <v>-</v>
      </c>
      <c r="DK364" s="27" t="str">
        <f t="shared" ca="1" si="743"/>
        <v>-</v>
      </c>
      <c r="DL364" s="27" t="str">
        <f t="shared" ca="1" si="743"/>
        <v>-</v>
      </c>
      <c r="DM364" s="27" t="b">
        <v>0</v>
      </c>
      <c r="DN364" s="27" t="b">
        <v>1</v>
      </c>
      <c r="DO364" s="27" t="b">
        <v>1</v>
      </c>
      <c r="DP364" s="27">
        <f t="shared" ref="DP364:DP373" ca="1" si="744">OFFSET(DP$5,$B364,0)</f>
        <v>1</v>
      </c>
      <c r="DQ364" s="27" t="str">
        <f t="shared" ref="DQ364:DV373" ca="1" si="745">OFFSET(DQ$5,$B364,0)</f>
        <v>-</v>
      </c>
      <c r="DR364" s="27" t="str">
        <f t="shared" ca="1" si="745"/>
        <v>-</v>
      </c>
      <c r="DS364" s="27" t="str">
        <f t="shared" ca="1" si="745"/>
        <v>-</v>
      </c>
      <c r="DT364" s="27" t="str">
        <f t="shared" ca="1" si="745"/>
        <v>-</v>
      </c>
      <c r="DU364" s="27" t="str">
        <f t="shared" ca="1" si="745"/>
        <v>-</v>
      </c>
      <c r="DV364" s="27" t="b">
        <f t="shared" ca="1" si="745"/>
        <v>1</v>
      </c>
      <c r="DW364" s="27" t="str">
        <f t="shared" ref="DW364:ES364" ca="1" si="746">OFFSET(DW$5,$B364,0)</f>
        <v>-</v>
      </c>
      <c r="DX364" s="27">
        <f t="shared" ca="1" si="746"/>
        <v>0</v>
      </c>
      <c r="DY364" s="27" t="str">
        <f t="shared" ca="1" si="746"/>
        <v>-</v>
      </c>
      <c r="DZ364" s="27" t="str">
        <f t="shared" ref="DZ364:EB373" ca="1" si="747">OFFSET(DZ$5,$B364,0)</f>
        <v>-</v>
      </c>
      <c r="EA364" s="27">
        <f t="shared" ca="1" si="747"/>
        <v>500</v>
      </c>
      <c r="EB364" s="27">
        <f t="shared" ca="1" si="747"/>
        <v>500</v>
      </c>
      <c r="EC364" s="27">
        <f t="shared" ref="EC364:EE373" ca="1" si="748">OFFSET(EC$5,$B364,0)</f>
        <v>1</v>
      </c>
      <c r="ED364" s="27">
        <f t="shared" ca="1" si="746"/>
        <v>0</v>
      </c>
      <c r="EE364" s="27">
        <f t="shared" ca="1" si="748"/>
        <v>1</v>
      </c>
      <c r="EF364" s="27">
        <f t="shared" ref="EF364:EF373" ca="1" si="749">OFFSET(EF$5,$B364,0)</f>
        <v>1</v>
      </c>
      <c r="EG364" s="27">
        <f t="shared" ca="1" si="746"/>
        <v>0</v>
      </c>
      <c r="EH364" s="27" t="str">
        <f t="shared" ref="EH364:EJ373" ca="1" si="750">OFFSET(EH$5,$B364,0)</f>
        <v>-</v>
      </c>
      <c r="EI364" s="27" t="str">
        <f t="shared" ca="1" si="750"/>
        <v>-</v>
      </c>
      <c r="EJ364" s="27" t="str">
        <f t="shared" ca="1" si="750"/>
        <v>-</v>
      </c>
      <c r="EK364" s="27" t="str">
        <f t="shared" ref="EK364:EK373" ca="1" si="751">OFFSET(EK$5,$B364,0)</f>
        <v>-</v>
      </c>
      <c r="EL364" s="27">
        <f t="shared" ca="1" si="746"/>
        <v>1</v>
      </c>
      <c r="EM364" s="27">
        <f t="shared" ca="1" si="746"/>
        <v>1</v>
      </c>
      <c r="EN364" s="27">
        <f t="shared" ca="1" si="746"/>
        <v>1</v>
      </c>
      <c r="EO364" s="27">
        <f t="shared" ref="EO364:EO373" ca="1" si="752">OFFSET(EO$5,$B364,0)</f>
        <v>0</v>
      </c>
      <c r="EP364" s="27" t="str">
        <f t="shared" ca="1" si="746"/>
        <v>-</v>
      </c>
      <c r="EQ364" s="27" t="str">
        <f t="shared" ca="1" si="746"/>
        <v>-</v>
      </c>
      <c r="ER364" s="27">
        <f t="shared" ca="1" si="746"/>
        <v>0</v>
      </c>
      <c r="ES364" s="27">
        <f t="shared" ca="1" si="746"/>
        <v>0</v>
      </c>
      <c r="ET364" s="34">
        <v>0</v>
      </c>
    </row>
    <row r="365" spans="1:150" outlineLevel="2">
      <c r="A365" s="31">
        <f t="shared" si="730"/>
        <v>360</v>
      </c>
      <c r="B365" s="37">
        <f>$A$364</f>
        <v>359</v>
      </c>
      <c r="C365">
        <v>99</v>
      </c>
      <c r="D365" t="b">
        <v>0</v>
      </c>
      <c r="E365" t="b">
        <v>0</v>
      </c>
      <c r="F365" t="b">
        <v>0</v>
      </c>
      <c r="H365" s="3" t="s">
        <v>417</v>
      </c>
      <c r="I365" s="13" t="str">
        <f ca="1">IF(MATCH(H365,H$5:H365,0)=(COUNTA(H$5:H365)),"-","Dup")</f>
        <v>-</v>
      </c>
      <c r="J365" s="27" t="str">
        <f t="shared" ca="1" si="731"/>
        <v>-</v>
      </c>
      <c r="K365" s="27" t="str">
        <f t="shared" ca="1" si="731"/>
        <v>-</v>
      </c>
      <c r="L365" s="27" t="b">
        <f t="shared" ref="L365:N373" ca="1" si="753">OFFSET(L$5,$B365,0)</f>
        <v>1</v>
      </c>
      <c r="M365" s="27" t="b">
        <f t="shared" ca="1" si="753"/>
        <v>1</v>
      </c>
      <c r="N365" s="27" t="b">
        <f t="shared" ca="1" si="753"/>
        <v>1</v>
      </c>
      <c r="O365" s="27" t="str">
        <f t="shared" ca="1" si="732"/>
        <v>-</v>
      </c>
      <c r="P365" s="27" t="str">
        <f t="shared" ca="1" si="732"/>
        <v>-</v>
      </c>
      <c r="Q365" s="27">
        <f t="shared" ca="1" si="733"/>
        <v>0</v>
      </c>
      <c r="R365" s="27">
        <f t="shared" ca="1" si="733"/>
        <v>0</v>
      </c>
      <c r="S365" s="27" t="str">
        <f t="shared" ca="1" si="733"/>
        <v>-</v>
      </c>
      <c r="T365" s="27" t="str">
        <f t="shared" ca="1" si="733"/>
        <v>-</v>
      </c>
      <c r="U365" s="27" t="str">
        <f t="shared" ca="1" si="734"/>
        <v>-</v>
      </c>
      <c r="V365" s="27">
        <f t="shared" ca="1" si="734"/>
        <v>1</v>
      </c>
      <c r="W365" s="27">
        <f t="shared" ca="1" si="734"/>
        <v>1</v>
      </c>
      <c r="X365" s="27" t="str">
        <f t="shared" ca="1" si="734"/>
        <v>-</v>
      </c>
      <c r="Y365" s="27" t="str">
        <f t="shared" ca="1" si="734"/>
        <v>-</v>
      </c>
      <c r="Z365" s="27" t="str">
        <f t="shared" ca="1" si="734"/>
        <v>-</v>
      </c>
      <c r="AA365" s="27" t="str">
        <f t="shared" ca="1" si="734"/>
        <v>-</v>
      </c>
      <c r="AB365" s="27" t="str">
        <f t="shared" ca="1" si="734"/>
        <v>-</v>
      </c>
      <c r="AC365" s="27">
        <f t="shared" ca="1" si="734"/>
        <v>1</v>
      </c>
      <c r="AD365" s="27" t="str">
        <f t="shared" ca="1" si="734"/>
        <v>-</v>
      </c>
      <c r="AE365" s="27" t="str">
        <f t="shared" ca="1" si="734"/>
        <v>-</v>
      </c>
      <c r="AF365" s="26" t="b">
        <v>0</v>
      </c>
      <c r="AG365" s="27">
        <f t="shared" ref="AG365:AG373" ca="1" si="754">OFFSET(AG$5,$B365,0)</f>
        <v>1</v>
      </c>
      <c r="AH365" s="27" t="b">
        <f t="shared" ref="AH365:AY367" ca="1" si="755">OFFSET(AH$5,$B365,0)</f>
        <v>1</v>
      </c>
      <c r="AI365" s="27" t="b">
        <f t="shared" ca="1" si="755"/>
        <v>1</v>
      </c>
      <c r="AJ365" s="27" t="b">
        <f t="shared" ca="1" si="755"/>
        <v>1</v>
      </c>
      <c r="AK365" s="27" t="b">
        <f t="shared" ca="1" si="755"/>
        <v>1</v>
      </c>
      <c r="AL365" s="27" t="b">
        <f t="shared" ca="1" si="755"/>
        <v>1</v>
      </c>
      <c r="AM365" s="27" t="b">
        <f t="shared" ca="1" si="755"/>
        <v>1</v>
      </c>
      <c r="AN365" s="27" t="b">
        <f t="shared" ca="1" si="755"/>
        <v>1</v>
      </c>
      <c r="AO365" s="27" t="b">
        <f t="shared" ca="1" si="755"/>
        <v>1</v>
      </c>
      <c r="AP365" s="27" t="str">
        <f t="shared" ref="AP365:AT373" ca="1" si="756">OFFSET(AP$5,$B365,0)</f>
        <v>-</v>
      </c>
      <c r="AQ365" s="27" t="str">
        <f t="shared" ca="1" si="756"/>
        <v>-</v>
      </c>
      <c r="AR365" s="27" t="str">
        <f t="shared" ca="1" si="756"/>
        <v>-</v>
      </c>
      <c r="AS365" s="27" t="str">
        <f t="shared" ca="1" si="756"/>
        <v>-</v>
      </c>
      <c r="AT365" s="27" t="str">
        <f t="shared" ca="1" si="756"/>
        <v>-</v>
      </c>
      <c r="AU365" s="27" t="str">
        <f t="shared" ca="1" si="755"/>
        <v>-</v>
      </c>
      <c r="AV365" s="27" t="str">
        <f t="shared" ca="1" si="755"/>
        <v>-</v>
      </c>
      <c r="AW365" s="27" t="str">
        <f t="shared" ca="1" si="755"/>
        <v>-</v>
      </c>
      <c r="AX365" s="27">
        <f t="shared" ca="1" si="755"/>
        <v>1</v>
      </c>
      <c r="AY365" s="27">
        <f t="shared" ca="1" si="755"/>
        <v>1</v>
      </c>
      <c r="AZ365" s="27">
        <f t="shared" ref="AZ365:BI372" ca="1" si="757">OFFSET(AZ$5,$B365,0)</f>
        <v>0</v>
      </c>
      <c r="BA365" s="27" t="str">
        <f t="shared" ca="1" si="757"/>
        <v>-</v>
      </c>
      <c r="BB365" s="27" t="str">
        <f t="shared" ca="1" si="757"/>
        <v>-</v>
      </c>
      <c r="BC365" s="27" t="str">
        <f t="shared" ca="1" si="757"/>
        <v>-</v>
      </c>
      <c r="BD365" s="27" t="str">
        <f t="shared" ca="1" si="757"/>
        <v>-</v>
      </c>
      <c r="BE365" s="27" t="str">
        <f t="shared" ca="1" si="757"/>
        <v>-</v>
      </c>
      <c r="BF365" s="27" t="str">
        <f t="shared" ca="1" si="757"/>
        <v>-</v>
      </c>
      <c r="BG365" s="27" t="str">
        <f t="shared" ca="1" si="757"/>
        <v>-</v>
      </c>
      <c r="BH365" s="27">
        <f t="shared" ca="1" si="757"/>
        <v>0.3</v>
      </c>
      <c r="BI365" s="27" t="str">
        <f t="shared" ca="1" si="757"/>
        <v>-</v>
      </c>
      <c r="BJ365" s="27" t="str">
        <f t="shared" ref="BJ365:BM372" ca="1" si="758">OFFSET(BJ$5,$B365,0)</f>
        <v>-</v>
      </c>
      <c r="BK365" s="27" t="str">
        <f t="shared" ca="1" si="758"/>
        <v>-</v>
      </c>
      <c r="BL365" s="27" t="str">
        <f t="shared" ca="1" si="758"/>
        <v>-</v>
      </c>
      <c r="BM365" s="27" t="str">
        <f t="shared" ca="1" si="758"/>
        <v>-</v>
      </c>
      <c r="BN365" s="27">
        <f t="shared" ca="1" si="736"/>
        <v>0</v>
      </c>
      <c r="BO365" s="27">
        <f t="shared" ca="1" si="736"/>
        <v>0</v>
      </c>
      <c r="BP365" s="27">
        <f t="shared" ca="1" si="736"/>
        <v>0</v>
      </c>
      <c r="BQ365" s="27">
        <f t="shared" ca="1" si="736"/>
        <v>0</v>
      </c>
      <c r="BR365" s="27" t="str">
        <f t="shared" ca="1" si="736"/>
        <v>-</v>
      </c>
      <c r="BS365" s="27" t="str">
        <f t="shared" ca="1" si="736"/>
        <v>-</v>
      </c>
      <c r="BT365" s="27" t="str">
        <f t="shared" ca="1" si="736"/>
        <v>-</v>
      </c>
      <c r="BU365" s="27" t="str">
        <f t="shared" ca="1" si="737"/>
        <v>-</v>
      </c>
      <c r="BV365" s="27" t="str">
        <f t="shared" ca="1" si="737"/>
        <v>-</v>
      </c>
      <c r="BW365" s="27" t="str">
        <f t="shared" ca="1" si="737"/>
        <v>-</v>
      </c>
      <c r="BX365" s="27" t="str">
        <f t="shared" ca="1" si="737"/>
        <v>-</v>
      </c>
      <c r="BY365" s="27" t="str">
        <f t="shared" ca="1" si="737"/>
        <v>-</v>
      </c>
      <c r="BZ365" s="27" t="str">
        <f t="shared" ca="1" si="737"/>
        <v>-</v>
      </c>
      <c r="CA365" s="27">
        <f t="shared" ca="1" si="738"/>
        <v>2</v>
      </c>
      <c r="CB365" s="27" t="str">
        <f t="shared" ca="1" si="738"/>
        <v>-</v>
      </c>
      <c r="CC365" s="27" t="str">
        <f t="shared" ca="1" si="738"/>
        <v>-</v>
      </c>
      <c r="CD365" s="27" t="str">
        <f t="shared" ca="1" si="738"/>
        <v>-</v>
      </c>
      <c r="CE365" s="27" t="str">
        <f t="shared" ca="1" si="738"/>
        <v>-</v>
      </c>
      <c r="CF365" s="27" t="str">
        <f t="shared" ca="1" si="738"/>
        <v>-</v>
      </c>
      <c r="CG365" s="27" t="str">
        <f t="shared" ca="1" si="738"/>
        <v>-</v>
      </c>
      <c r="CH365" s="27">
        <f t="shared" ca="1" si="738"/>
        <v>0</v>
      </c>
      <c r="CI365" s="27" t="str">
        <f t="shared" ca="1" si="738"/>
        <v>-</v>
      </c>
      <c r="CJ365" s="27">
        <f t="shared" ca="1" si="738"/>
        <v>1</v>
      </c>
      <c r="CK365" s="27">
        <f t="shared" ca="1" si="739"/>
        <v>0</v>
      </c>
      <c r="CL365" s="27">
        <f t="shared" ca="1" si="739"/>
        <v>1</v>
      </c>
      <c r="CM365" s="27">
        <f t="shared" ca="1" si="739"/>
        <v>1</v>
      </c>
      <c r="CN365" s="27">
        <f t="shared" ca="1" si="739"/>
        <v>1</v>
      </c>
      <c r="CO365" s="27">
        <f t="shared" ca="1" si="739"/>
        <v>0</v>
      </c>
      <c r="CP365" s="27">
        <f t="shared" ca="1" si="739"/>
        <v>0</v>
      </c>
      <c r="CQ365" s="27">
        <f t="shared" ca="1" si="739"/>
        <v>0</v>
      </c>
      <c r="CR365" s="27">
        <f t="shared" ca="1" si="739"/>
        <v>-0.04</v>
      </c>
      <c r="CS365" s="27">
        <f t="shared" ca="1" si="739"/>
        <v>0.96</v>
      </c>
      <c r="CT365" s="27">
        <f t="shared" ca="1" si="739"/>
        <v>1.8</v>
      </c>
      <c r="CU365" s="27">
        <f t="shared" ca="1" si="740"/>
        <v>0.64</v>
      </c>
      <c r="CV365" s="27">
        <f t="shared" ca="1" si="740"/>
        <v>0.21</v>
      </c>
      <c r="CW365" s="27">
        <f t="shared" ca="1" si="740"/>
        <v>0.19</v>
      </c>
      <c r="CX365" s="27">
        <f t="shared" ca="1" si="740"/>
        <v>0</v>
      </c>
      <c r="CY365" s="27">
        <f t="shared" ca="1" si="740"/>
        <v>1</v>
      </c>
      <c r="CZ365" s="27">
        <f t="shared" ca="1" si="740"/>
        <v>0</v>
      </c>
      <c r="DA365" s="27">
        <f t="shared" ca="1" si="741"/>
        <v>0</v>
      </c>
      <c r="DB365" s="27">
        <f t="shared" ca="1" si="741"/>
        <v>0</v>
      </c>
      <c r="DC365" s="27">
        <f t="shared" ca="1" si="741"/>
        <v>0</v>
      </c>
      <c r="DD365" s="27">
        <f t="shared" ca="1" si="741"/>
        <v>0</v>
      </c>
      <c r="DE365" s="27">
        <f t="shared" ca="1" si="742"/>
        <v>0</v>
      </c>
      <c r="DF365" s="27">
        <f t="shared" ca="1" si="742"/>
        <v>0</v>
      </c>
      <c r="DG365" s="27" t="str">
        <f t="shared" ca="1" si="743"/>
        <v>-</v>
      </c>
      <c r="DH365" s="27" t="str">
        <f t="shared" ca="1" si="743"/>
        <v>-</v>
      </c>
      <c r="DI365" s="27" t="str">
        <f t="shared" ca="1" si="743"/>
        <v>-</v>
      </c>
      <c r="DJ365" s="27" t="str">
        <f t="shared" ca="1" si="743"/>
        <v>-</v>
      </c>
      <c r="DK365" s="27" t="str">
        <f t="shared" ca="1" si="743"/>
        <v>-</v>
      </c>
      <c r="DL365" s="27" t="str">
        <f t="shared" ca="1" si="743"/>
        <v>-</v>
      </c>
      <c r="DM365" s="27" t="b">
        <v>0</v>
      </c>
      <c r="DN365" s="27" t="b">
        <v>1</v>
      </c>
      <c r="DO365" s="27" t="b">
        <v>1</v>
      </c>
      <c r="DP365" s="27">
        <f t="shared" ca="1" si="744"/>
        <v>1</v>
      </c>
      <c r="DQ365" s="27" t="str">
        <f t="shared" ca="1" si="745"/>
        <v>-</v>
      </c>
      <c r="DR365" s="27" t="str">
        <f t="shared" ca="1" si="745"/>
        <v>-</v>
      </c>
      <c r="DS365" s="27" t="str">
        <f t="shared" ca="1" si="745"/>
        <v>-</v>
      </c>
      <c r="DT365" s="27" t="str">
        <f t="shared" ca="1" si="745"/>
        <v>-</v>
      </c>
      <c r="DU365" s="27" t="str">
        <f t="shared" ca="1" si="745"/>
        <v>-</v>
      </c>
      <c r="DV365" s="27" t="b">
        <f t="shared" ca="1" si="745"/>
        <v>1</v>
      </c>
      <c r="DW365" s="27" t="str">
        <f t="shared" ref="DW365:DY373" ca="1" si="759">OFFSET(DW$5,$B365,0)</f>
        <v>-</v>
      </c>
      <c r="DX365" s="27">
        <f t="shared" ca="1" si="759"/>
        <v>0</v>
      </c>
      <c r="DY365" s="27" t="str">
        <f t="shared" ca="1" si="759"/>
        <v>-</v>
      </c>
      <c r="DZ365" s="27" t="str">
        <f t="shared" ca="1" si="747"/>
        <v>-</v>
      </c>
      <c r="EA365" s="27">
        <f t="shared" ca="1" si="747"/>
        <v>500</v>
      </c>
      <c r="EB365" s="27">
        <f t="shared" ca="1" si="747"/>
        <v>500</v>
      </c>
      <c r="EC365" s="27">
        <f t="shared" ca="1" si="748"/>
        <v>1</v>
      </c>
      <c r="ED365" s="27">
        <f t="shared" ref="ED365:ES367" ca="1" si="760">OFFSET(ED$5,$B365,0)</f>
        <v>0</v>
      </c>
      <c r="EE365" s="27">
        <f t="shared" ca="1" si="748"/>
        <v>1</v>
      </c>
      <c r="EF365" s="27">
        <f t="shared" ca="1" si="749"/>
        <v>1</v>
      </c>
      <c r="EG365" s="27">
        <f t="shared" ca="1" si="760"/>
        <v>0</v>
      </c>
      <c r="EH365" s="27" t="str">
        <f t="shared" ca="1" si="750"/>
        <v>-</v>
      </c>
      <c r="EI365" s="27" t="str">
        <f t="shared" ca="1" si="750"/>
        <v>-</v>
      </c>
      <c r="EJ365" s="27" t="str">
        <f t="shared" ca="1" si="750"/>
        <v>-</v>
      </c>
      <c r="EK365" s="27" t="str">
        <f t="shared" ca="1" si="751"/>
        <v>-</v>
      </c>
      <c r="EL365" s="27">
        <f t="shared" ca="1" si="760"/>
        <v>1</v>
      </c>
      <c r="EM365" s="27">
        <f t="shared" ca="1" si="760"/>
        <v>1</v>
      </c>
      <c r="EN365" s="27">
        <f t="shared" ca="1" si="760"/>
        <v>1</v>
      </c>
      <c r="EO365" s="27">
        <f t="shared" ca="1" si="752"/>
        <v>0</v>
      </c>
      <c r="EP365" s="27" t="str">
        <f t="shared" ca="1" si="760"/>
        <v>-</v>
      </c>
      <c r="EQ365" s="27" t="str">
        <f t="shared" ca="1" si="760"/>
        <v>-</v>
      </c>
      <c r="ER365" s="27">
        <f t="shared" ca="1" si="760"/>
        <v>0</v>
      </c>
      <c r="ES365" s="27">
        <f t="shared" ca="1" si="760"/>
        <v>0</v>
      </c>
      <c r="ET365" s="34">
        <v>0</v>
      </c>
    </row>
    <row r="366" spans="1:150" outlineLevel="2">
      <c r="A366" s="31">
        <f t="shared" si="730"/>
        <v>361</v>
      </c>
      <c r="B366" s="37">
        <f>$A$364</f>
        <v>359</v>
      </c>
      <c r="C366">
        <v>99</v>
      </c>
      <c r="D366" t="b">
        <v>0</v>
      </c>
      <c r="E366" t="b">
        <v>0</v>
      </c>
      <c r="F366" t="b">
        <v>0</v>
      </c>
      <c r="H366" s="3" t="s">
        <v>258</v>
      </c>
      <c r="I366" s="13" t="str">
        <f ca="1">IF(MATCH(H366,H$5:H366,0)=(COUNTA(H$5:H366)),"-","Dup")</f>
        <v>-</v>
      </c>
      <c r="J366" s="27" t="str">
        <f t="shared" ca="1" si="731"/>
        <v>-</v>
      </c>
      <c r="K366" s="27" t="str">
        <f t="shared" ca="1" si="731"/>
        <v>-</v>
      </c>
      <c r="L366" s="27" t="b">
        <f t="shared" ca="1" si="753"/>
        <v>1</v>
      </c>
      <c r="M366" s="27" t="b">
        <f t="shared" ca="1" si="753"/>
        <v>1</v>
      </c>
      <c r="N366" s="27" t="b">
        <f t="shared" ca="1" si="753"/>
        <v>1</v>
      </c>
      <c r="O366" s="27" t="str">
        <f t="shared" ca="1" si="732"/>
        <v>-</v>
      </c>
      <c r="P366" s="27" t="str">
        <f t="shared" ca="1" si="732"/>
        <v>-</v>
      </c>
      <c r="Q366" s="27">
        <f t="shared" ca="1" si="733"/>
        <v>0</v>
      </c>
      <c r="R366" s="27">
        <f t="shared" ca="1" si="733"/>
        <v>0</v>
      </c>
      <c r="S366" s="27" t="str">
        <f t="shared" ca="1" si="733"/>
        <v>-</v>
      </c>
      <c r="T366" s="27" t="str">
        <f t="shared" ca="1" si="733"/>
        <v>-</v>
      </c>
      <c r="U366" s="27" t="str">
        <f t="shared" ca="1" si="734"/>
        <v>-</v>
      </c>
      <c r="V366" s="27">
        <f t="shared" ca="1" si="734"/>
        <v>1</v>
      </c>
      <c r="W366" s="27">
        <f t="shared" ca="1" si="734"/>
        <v>1</v>
      </c>
      <c r="X366" s="27" t="str">
        <f t="shared" ca="1" si="734"/>
        <v>-</v>
      </c>
      <c r="Y366" s="27" t="str">
        <f t="shared" ca="1" si="734"/>
        <v>-</v>
      </c>
      <c r="Z366" s="27" t="str">
        <f t="shared" ca="1" si="734"/>
        <v>-</v>
      </c>
      <c r="AA366" s="27" t="str">
        <f t="shared" ca="1" si="734"/>
        <v>-</v>
      </c>
      <c r="AB366" s="27" t="str">
        <f t="shared" ca="1" si="734"/>
        <v>-</v>
      </c>
      <c r="AC366" s="27">
        <f t="shared" ca="1" si="734"/>
        <v>1</v>
      </c>
      <c r="AD366" s="27" t="str">
        <f t="shared" ca="1" si="734"/>
        <v>-</v>
      </c>
      <c r="AE366" s="27" t="str">
        <f t="shared" ca="1" si="734"/>
        <v>-</v>
      </c>
      <c r="AF366" s="26" t="b">
        <v>0</v>
      </c>
      <c r="AG366" s="27">
        <f t="shared" ca="1" si="754"/>
        <v>1</v>
      </c>
      <c r="AH366" s="26" t="b">
        <v>0</v>
      </c>
      <c r="AI366" s="27" t="b">
        <f t="shared" ca="1" si="755"/>
        <v>1</v>
      </c>
      <c r="AJ366" s="27" t="b">
        <f t="shared" ca="1" si="755"/>
        <v>1</v>
      </c>
      <c r="AK366" s="27" t="b">
        <f t="shared" ca="1" si="755"/>
        <v>1</v>
      </c>
      <c r="AL366" s="27" t="b">
        <f t="shared" ca="1" si="755"/>
        <v>1</v>
      </c>
      <c r="AM366" s="27" t="b">
        <f t="shared" ca="1" si="755"/>
        <v>1</v>
      </c>
      <c r="AN366" s="27" t="b">
        <f t="shared" ca="1" si="755"/>
        <v>1</v>
      </c>
      <c r="AO366" s="27" t="b">
        <f t="shared" ca="1" si="755"/>
        <v>1</v>
      </c>
      <c r="AP366" s="27" t="str">
        <f t="shared" ca="1" si="756"/>
        <v>-</v>
      </c>
      <c r="AQ366" s="27" t="str">
        <f t="shared" ca="1" si="756"/>
        <v>-</v>
      </c>
      <c r="AR366" s="27" t="str">
        <f t="shared" ca="1" si="756"/>
        <v>-</v>
      </c>
      <c r="AS366" s="27" t="str">
        <f t="shared" ca="1" si="756"/>
        <v>-</v>
      </c>
      <c r="AT366" s="27" t="str">
        <f t="shared" ca="1" si="756"/>
        <v>-</v>
      </c>
      <c r="AU366" s="27" t="str">
        <f t="shared" ca="1" si="755"/>
        <v>-</v>
      </c>
      <c r="AV366" s="27" t="str">
        <f t="shared" ca="1" si="755"/>
        <v>-</v>
      </c>
      <c r="AW366" s="27" t="str">
        <f t="shared" ca="1" si="755"/>
        <v>-</v>
      </c>
      <c r="AX366" s="27">
        <f t="shared" ca="1" si="755"/>
        <v>1</v>
      </c>
      <c r="AY366" s="27">
        <f t="shared" ca="1" si="755"/>
        <v>1</v>
      </c>
      <c r="AZ366" s="27">
        <f t="shared" ca="1" si="757"/>
        <v>0</v>
      </c>
      <c r="BA366" s="27" t="str">
        <f t="shared" ca="1" si="757"/>
        <v>-</v>
      </c>
      <c r="BB366" s="27" t="str">
        <f t="shared" ca="1" si="757"/>
        <v>-</v>
      </c>
      <c r="BC366" s="27" t="str">
        <f t="shared" ca="1" si="757"/>
        <v>-</v>
      </c>
      <c r="BD366" s="27" t="str">
        <f t="shared" ca="1" si="757"/>
        <v>-</v>
      </c>
      <c r="BE366" s="27" t="str">
        <f t="shared" ca="1" si="757"/>
        <v>-</v>
      </c>
      <c r="BF366" s="27" t="str">
        <f t="shared" ca="1" si="757"/>
        <v>-</v>
      </c>
      <c r="BG366" s="27" t="str">
        <f t="shared" ca="1" si="757"/>
        <v>-</v>
      </c>
      <c r="BH366" s="27">
        <f t="shared" ca="1" si="757"/>
        <v>0.3</v>
      </c>
      <c r="BI366" s="27" t="str">
        <f t="shared" ca="1" si="757"/>
        <v>-</v>
      </c>
      <c r="BJ366" s="27" t="str">
        <f t="shared" ca="1" si="758"/>
        <v>-</v>
      </c>
      <c r="BK366" s="27" t="str">
        <f t="shared" ca="1" si="758"/>
        <v>-</v>
      </c>
      <c r="BL366" s="27" t="str">
        <f t="shared" ca="1" si="758"/>
        <v>-</v>
      </c>
      <c r="BM366" s="27" t="str">
        <f t="shared" ca="1" si="758"/>
        <v>-</v>
      </c>
      <c r="BN366" s="27">
        <f t="shared" ca="1" si="736"/>
        <v>0</v>
      </c>
      <c r="BO366" s="27">
        <f t="shared" ca="1" si="736"/>
        <v>0</v>
      </c>
      <c r="BP366" s="27">
        <f t="shared" ca="1" si="736"/>
        <v>0</v>
      </c>
      <c r="BQ366" s="27">
        <f t="shared" ca="1" si="736"/>
        <v>0</v>
      </c>
      <c r="BR366" s="27" t="str">
        <f t="shared" ca="1" si="736"/>
        <v>-</v>
      </c>
      <c r="BS366" s="27" t="str">
        <f t="shared" ca="1" si="736"/>
        <v>-</v>
      </c>
      <c r="BT366" s="27" t="str">
        <f t="shared" ca="1" si="736"/>
        <v>-</v>
      </c>
      <c r="BU366" s="27" t="str">
        <f t="shared" ca="1" si="737"/>
        <v>-</v>
      </c>
      <c r="BV366" s="27" t="str">
        <f t="shared" ca="1" si="737"/>
        <v>-</v>
      </c>
      <c r="BW366" s="27" t="str">
        <f t="shared" ca="1" si="737"/>
        <v>-</v>
      </c>
      <c r="BX366" s="27" t="str">
        <f t="shared" ca="1" si="737"/>
        <v>-</v>
      </c>
      <c r="BY366" s="27" t="str">
        <f t="shared" ca="1" si="737"/>
        <v>-</v>
      </c>
      <c r="BZ366" s="27" t="str">
        <f t="shared" ca="1" si="737"/>
        <v>-</v>
      </c>
      <c r="CA366" s="27">
        <f t="shared" ref="CA366:CG373" ca="1" si="761">OFFSET(CA$5,$B366,0)</f>
        <v>2</v>
      </c>
      <c r="CB366" s="27" t="str">
        <f t="shared" ca="1" si="761"/>
        <v>-</v>
      </c>
      <c r="CC366" s="27" t="str">
        <f t="shared" ca="1" si="761"/>
        <v>-</v>
      </c>
      <c r="CD366" s="27" t="str">
        <f t="shared" ca="1" si="761"/>
        <v>-</v>
      </c>
      <c r="CE366" s="27" t="str">
        <f t="shared" ca="1" si="761"/>
        <v>-</v>
      </c>
      <c r="CF366" s="27" t="str">
        <f t="shared" ca="1" si="761"/>
        <v>-</v>
      </c>
      <c r="CG366" s="27" t="str">
        <f t="shared" ca="1" si="761"/>
        <v>-</v>
      </c>
      <c r="CH366" s="27">
        <f t="shared" ref="CH366:CR373" ca="1" si="762">OFFSET(CH$5,$B366,0)</f>
        <v>0</v>
      </c>
      <c r="CI366" s="27" t="str">
        <f t="shared" ca="1" si="762"/>
        <v>-</v>
      </c>
      <c r="CJ366" s="27">
        <f t="shared" ca="1" si="762"/>
        <v>1</v>
      </c>
      <c r="CK366" s="27">
        <f t="shared" ca="1" si="762"/>
        <v>0</v>
      </c>
      <c r="CL366" s="27">
        <f t="shared" ca="1" si="762"/>
        <v>1</v>
      </c>
      <c r="CM366" s="27">
        <f t="shared" ca="1" si="762"/>
        <v>1</v>
      </c>
      <c r="CN366" s="27">
        <f t="shared" ca="1" si="762"/>
        <v>1</v>
      </c>
      <c r="CO366" s="27">
        <f t="shared" ca="1" si="762"/>
        <v>0</v>
      </c>
      <c r="CP366" s="27">
        <f t="shared" ca="1" si="762"/>
        <v>0</v>
      </c>
      <c r="CQ366" s="27">
        <f t="shared" ca="1" si="762"/>
        <v>0</v>
      </c>
      <c r="CR366" s="27">
        <f t="shared" ca="1" si="762"/>
        <v>-0.04</v>
      </c>
      <c r="CS366" s="26">
        <v>1.1000000000000001</v>
      </c>
      <c r="CT366" s="27">
        <f t="shared" ref="CT366:DD373" ca="1" si="763">OFFSET(CT$5,$B366,0)</f>
        <v>1.8</v>
      </c>
      <c r="CU366" s="27">
        <f t="shared" ca="1" si="763"/>
        <v>0.64</v>
      </c>
      <c r="CV366" s="27">
        <f t="shared" ca="1" si="763"/>
        <v>0.21</v>
      </c>
      <c r="CW366" s="27">
        <f t="shared" ca="1" si="763"/>
        <v>0.19</v>
      </c>
      <c r="CX366" s="27">
        <f t="shared" ca="1" si="763"/>
        <v>0</v>
      </c>
      <c r="CY366" s="27">
        <f t="shared" ca="1" si="763"/>
        <v>1</v>
      </c>
      <c r="CZ366" s="27">
        <f t="shared" ca="1" si="763"/>
        <v>0</v>
      </c>
      <c r="DA366" s="27">
        <f t="shared" ca="1" si="763"/>
        <v>0</v>
      </c>
      <c r="DB366" s="27">
        <f t="shared" ca="1" si="763"/>
        <v>0</v>
      </c>
      <c r="DC366" s="27">
        <f t="shared" ca="1" si="763"/>
        <v>0</v>
      </c>
      <c r="DD366" s="27">
        <f t="shared" ca="1" si="763"/>
        <v>0</v>
      </c>
      <c r="DE366" s="27">
        <f t="shared" ca="1" si="742"/>
        <v>0</v>
      </c>
      <c r="DF366" s="27">
        <f t="shared" ca="1" si="742"/>
        <v>0</v>
      </c>
      <c r="DG366" s="27" t="str">
        <f t="shared" ca="1" si="743"/>
        <v>-</v>
      </c>
      <c r="DH366" s="27" t="str">
        <f t="shared" ca="1" si="743"/>
        <v>-</v>
      </c>
      <c r="DI366" s="27" t="str">
        <f t="shared" ca="1" si="743"/>
        <v>-</v>
      </c>
      <c r="DJ366" s="27" t="str">
        <f t="shared" ca="1" si="743"/>
        <v>-</v>
      </c>
      <c r="DK366" s="27" t="str">
        <f t="shared" ca="1" si="743"/>
        <v>-</v>
      </c>
      <c r="DL366" s="27" t="str">
        <f t="shared" ca="1" si="743"/>
        <v>-</v>
      </c>
      <c r="DM366" s="27" t="b">
        <v>0</v>
      </c>
      <c r="DN366" s="27" t="b">
        <v>1</v>
      </c>
      <c r="DO366" s="27" t="b">
        <v>1</v>
      </c>
      <c r="DP366" s="27">
        <f t="shared" ca="1" si="744"/>
        <v>1</v>
      </c>
      <c r="DQ366" s="27" t="str">
        <f t="shared" ca="1" si="745"/>
        <v>-</v>
      </c>
      <c r="DR366" s="27" t="str">
        <f t="shared" ca="1" si="745"/>
        <v>-</v>
      </c>
      <c r="DS366" s="27" t="str">
        <f t="shared" ca="1" si="745"/>
        <v>-</v>
      </c>
      <c r="DT366" s="27" t="str">
        <f t="shared" ca="1" si="745"/>
        <v>-</v>
      </c>
      <c r="DU366" s="27" t="str">
        <f t="shared" ca="1" si="745"/>
        <v>-</v>
      </c>
      <c r="DV366" s="27" t="b">
        <f t="shared" ca="1" si="745"/>
        <v>1</v>
      </c>
      <c r="DW366" s="27" t="str">
        <f t="shared" ca="1" si="759"/>
        <v>-</v>
      </c>
      <c r="DX366" s="27">
        <f t="shared" ca="1" si="759"/>
        <v>0</v>
      </c>
      <c r="DY366" s="27" t="str">
        <f t="shared" ca="1" si="759"/>
        <v>-</v>
      </c>
      <c r="DZ366" s="27" t="str">
        <f t="shared" ca="1" si="747"/>
        <v>-</v>
      </c>
      <c r="EA366" s="27">
        <f t="shared" ca="1" si="747"/>
        <v>500</v>
      </c>
      <c r="EB366" s="27">
        <f t="shared" ca="1" si="747"/>
        <v>500</v>
      </c>
      <c r="EC366" s="27">
        <f t="shared" ca="1" si="748"/>
        <v>1</v>
      </c>
      <c r="ED366" s="27">
        <f t="shared" ca="1" si="760"/>
        <v>0</v>
      </c>
      <c r="EE366" s="27">
        <f t="shared" ca="1" si="748"/>
        <v>1</v>
      </c>
      <c r="EF366" s="27">
        <f t="shared" ca="1" si="749"/>
        <v>1</v>
      </c>
      <c r="EG366" s="27">
        <f t="shared" ca="1" si="760"/>
        <v>0</v>
      </c>
      <c r="EH366" s="27" t="str">
        <f t="shared" ca="1" si="750"/>
        <v>-</v>
      </c>
      <c r="EI366" s="27" t="str">
        <f t="shared" ca="1" si="750"/>
        <v>-</v>
      </c>
      <c r="EJ366" s="27" t="str">
        <f t="shared" ca="1" si="750"/>
        <v>-</v>
      </c>
      <c r="EK366" s="27" t="str">
        <f t="shared" ca="1" si="751"/>
        <v>-</v>
      </c>
      <c r="EL366" s="27">
        <f t="shared" ca="1" si="760"/>
        <v>1</v>
      </c>
      <c r="EM366" s="27">
        <f t="shared" ca="1" si="760"/>
        <v>1</v>
      </c>
      <c r="EN366" s="27">
        <f t="shared" ca="1" si="760"/>
        <v>1</v>
      </c>
      <c r="EO366" s="27">
        <f t="shared" ca="1" si="752"/>
        <v>0</v>
      </c>
      <c r="EP366" s="27" t="str">
        <f t="shared" ca="1" si="760"/>
        <v>-</v>
      </c>
      <c r="EQ366" s="27" t="str">
        <f t="shared" ca="1" si="760"/>
        <v>-</v>
      </c>
      <c r="ER366" s="27">
        <f t="shared" ca="1" si="760"/>
        <v>0</v>
      </c>
      <c r="ES366" s="27">
        <f t="shared" ca="1" si="760"/>
        <v>0</v>
      </c>
      <c r="ET366" s="34">
        <v>0</v>
      </c>
    </row>
    <row r="367" spans="1:150" outlineLevel="2">
      <c r="A367" s="31">
        <f t="shared" si="730"/>
        <v>362</v>
      </c>
      <c r="B367" s="37">
        <f>$A$364</f>
        <v>359</v>
      </c>
      <c r="C367">
        <v>99</v>
      </c>
      <c r="D367" t="b">
        <v>1</v>
      </c>
      <c r="E367" t="b">
        <v>0</v>
      </c>
      <c r="F367" t="b">
        <v>1</v>
      </c>
      <c r="H367" s="3" t="s">
        <v>279</v>
      </c>
      <c r="I367" s="13" t="str">
        <f ca="1">IF(MATCH(H367,H$5:H367,0)=(COUNTA(H$5:H367)),"-","Dup")</f>
        <v>-</v>
      </c>
      <c r="J367" s="27" t="str">
        <f t="shared" ca="1" si="731"/>
        <v>-</v>
      </c>
      <c r="K367" s="27" t="str">
        <f t="shared" ca="1" si="731"/>
        <v>-</v>
      </c>
      <c r="L367" s="27" t="b">
        <f t="shared" ca="1" si="753"/>
        <v>1</v>
      </c>
      <c r="M367" s="27" t="b">
        <f t="shared" ca="1" si="753"/>
        <v>1</v>
      </c>
      <c r="N367" s="27" t="b">
        <f t="shared" ca="1" si="753"/>
        <v>1</v>
      </c>
      <c r="O367" s="27" t="str">
        <f t="shared" ca="1" si="732"/>
        <v>-</v>
      </c>
      <c r="P367" s="27" t="str">
        <f t="shared" ca="1" si="732"/>
        <v>-</v>
      </c>
      <c r="Q367" s="27">
        <f t="shared" ca="1" si="733"/>
        <v>0</v>
      </c>
      <c r="R367" s="27">
        <f t="shared" ca="1" si="733"/>
        <v>0</v>
      </c>
      <c r="S367" s="27" t="str">
        <f t="shared" ca="1" si="733"/>
        <v>-</v>
      </c>
      <c r="T367" s="27" t="str">
        <f t="shared" ca="1" si="733"/>
        <v>-</v>
      </c>
      <c r="U367" s="27" t="str">
        <f t="shared" ca="1" si="734"/>
        <v>-</v>
      </c>
      <c r="V367" s="27">
        <f t="shared" ca="1" si="734"/>
        <v>1</v>
      </c>
      <c r="W367" s="27">
        <f t="shared" ca="1" si="734"/>
        <v>1</v>
      </c>
      <c r="X367" s="27" t="str">
        <f t="shared" ca="1" si="734"/>
        <v>-</v>
      </c>
      <c r="Y367" s="27" t="str">
        <f t="shared" ca="1" si="734"/>
        <v>-</v>
      </c>
      <c r="Z367" s="27" t="str">
        <f t="shared" ca="1" si="734"/>
        <v>-</v>
      </c>
      <c r="AA367" s="27" t="str">
        <f t="shared" ca="1" si="734"/>
        <v>-</v>
      </c>
      <c r="AB367" s="27" t="str">
        <f t="shared" ca="1" si="734"/>
        <v>-</v>
      </c>
      <c r="AC367" s="27">
        <f t="shared" ca="1" si="734"/>
        <v>1</v>
      </c>
      <c r="AD367" s="27" t="str">
        <f t="shared" ca="1" si="734"/>
        <v>-</v>
      </c>
      <c r="AE367" s="27" t="str">
        <f t="shared" ca="1" si="734"/>
        <v>-</v>
      </c>
      <c r="AF367" s="26" t="b">
        <v>0</v>
      </c>
      <c r="AG367" s="27">
        <f t="shared" ca="1" si="754"/>
        <v>1</v>
      </c>
      <c r="AH367" s="27" t="b">
        <f t="shared" ca="1" si="755"/>
        <v>1</v>
      </c>
      <c r="AI367" s="27" t="b">
        <f t="shared" ca="1" si="755"/>
        <v>1</v>
      </c>
      <c r="AJ367" s="27" t="b">
        <f t="shared" ca="1" si="755"/>
        <v>1</v>
      </c>
      <c r="AK367" s="27" t="b">
        <f t="shared" ca="1" si="755"/>
        <v>1</v>
      </c>
      <c r="AL367" s="27" t="b">
        <f t="shared" ca="1" si="755"/>
        <v>1</v>
      </c>
      <c r="AM367" s="27" t="b">
        <f t="shared" ca="1" si="755"/>
        <v>1</v>
      </c>
      <c r="AN367" s="27" t="b">
        <f t="shared" ca="1" si="755"/>
        <v>1</v>
      </c>
      <c r="AO367" s="27" t="b">
        <f t="shared" ca="1" si="755"/>
        <v>1</v>
      </c>
      <c r="AP367" s="27" t="str">
        <f t="shared" ca="1" si="756"/>
        <v>-</v>
      </c>
      <c r="AQ367" s="27" t="str">
        <f t="shared" ca="1" si="756"/>
        <v>-</v>
      </c>
      <c r="AR367" s="27" t="str">
        <f t="shared" ca="1" si="756"/>
        <v>-</v>
      </c>
      <c r="AS367" s="27" t="str">
        <f t="shared" ca="1" si="756"/>
        <v>-</v>
      </c>
      <c r="AT367" s="27" t="str">
        <f t="shared" ca="1" si="756"/>
        <v>-</v>
      </c>
      <c r="AU367" s="27" t="str">
        <f t="shared" ca="1" si="755"/>
        <v>-</v>
      </c>
      <c r="AV367" s="27" t="str">
        <f t="shared" ca="1" si="755"/>
        <v>-</v>
      </c>
      <c r="AW367" s="27" t="str">
        <f t="shared" ca="1" si="755"/>
        <v>-</v>
      </c>
      <c r="AX367" s="27">
        <f t="shared" ca="1" si="755"/>
        <v>1</v>
      </c>
      <c r="AY367" s="27">
        <f t="shared" ca="1" si="755"/>
        <v>1</v>
      </c>
      <c r="AZ367" s="27">
        <f t="shared" ca="1" si="757"/>
        <v>0</v>
      </c>
      <c r="BA367" s="27" t="str">
        <f t="shared" ca="1" si="757"/>
        <v>-</v>
      </c>
      <c r="BB367" s="27" t="str">
        <f t="shared" ca="1" si="757"/>
        <v>-</v>
      </c>
      <c r="BC367" s="27" t="str">
        <f t="shared" ca="1" si="757"/>
        <v>-</v>
      </c>
      <c r="BD367" s="27" t="str">
        <f t="shared" ca="1" si="757"/>
        <v>-</v>
      </c>
      <c r="BE367" s="27" t="str">
        <f t="shared" ca="1" si="757"/>
        <v>-</v>
      </c>
      <c r="BF367" s="27" t="str">
        <f t="shared" ca="1" si="757"/>
        <v>-</v>
      </c>
      <c r="BG367" s="27" t="str">
        <f t="shared" ca="1" si="757"/>
        <v>-</v>
      </c>
      <c r="BH367" s="27">
        <f t="shared" ca="1" si="757"/>
        <v>0.3</v>
      </c>
      <c r="BI367" s="27" t="str">
        <f t="shared" ca="1" si="757"/>
        <v>-</v>
      </c>
      <c r="BJ367" s="27" t="str">
        <f t="shared" ca="1" si="758"/>
        <v>-</v>
      </c>
      <c r="BK367" s="27" t="str">
        <f t="shared" ca="1" si="758"/>
        <v>-</v>
      </c>
      <c r="BL367" s="27" t="str">
        <f t="shared" ca="1" si="758"/>
        <v>-</v>
      </c>
      <c r="BM367" s="27" t="str">
        <f t="shared" ca="1" si="758"/>
        <v>-</v>
      </c>
      <c r="BN367" s="27">
        <f t="shared" ca="1" si="736"/>
        <v>0</v>
      </c>
      <c r="BO367" s="27">
        <f t="shared" ca="1" si="736"/>
        <v>0</v>
      </c>
      <c r="BP367" s="27">
        <f t="shared" ca="1" si="736"/>
        <v>0</v>
      </c>
      <c r="BQ367" s="27">
        <f t="shared" ca="1" si="736"/>
        <v>0</v>
      </c>
      <c r="BR367" s="27" t="str">
        <f t="shared" ca="1" si="736"/>
        <v>-</v>
      </c>
      <c r="BS367" s="27" t="str">
        <f t="shared" ca="1" si="736"/>
        <v>-</v>
      </c>
      <c r="BT367" s="27" t="str">
        <f t="shared" ca="1" si="736"/>
        <v>-</v>
      </c>
      <c r="BU367" s="27" t="str">
        <f t="shared" ca="1" si="737"/>
        <v>-</v>
      </c>
      <c r="BV367" s="27" t="str">
        <f t="shared" ca="1" si="737"/>
        <v>-</v>
      </c>
      <c r="BW367" s="27" t="str">
        <f t="shared" ca="1" si="737"/>
        <v>-</v>
      </c>
      <c r="BX367" s="27" t="str">
        <f t="shared" ca="1" si="737"/>
        <v>-</v>
      </c>
      <c r="BY367" s="27" t="str">
        <f t="shared" ca="1" si="737"/>
        <v>-</v>
      </c>
      <c r="BZ367" s="27" t="str">
        <f t="shared" ca="1" si="737"/>
        <v>-</v>
      </c>
      <c r="CA367" s="27">
        <f t="shared" ca="1" si="761"/>
        <v>2</v>
      </c>
      <c r="CB367" s="27" t="str">
        <f t="shared" ca="1" si="761"/>
        <v>-</v>
      </c>
      <c r="CC367" s="27" t="str">
        <f t="shared" ca="1" si="761"/>
        <v>-</v>
      </c>
      <c r="CD367" s="27" t="str">
        <f t="shared" ca="1" si="761"/>
        <v>-</v>
      </c>
      <c r="CE367" s="27" t="str">
        <f t="shared" ca="1" si="761"/>
        <v>-</v>
      </c>
      <c r="CF367" s="27" t="str">
        <f t="shared" ca="1" si="761"/>
        <v>-</v>
      </c>
      <c r="CG367" s="27" t="str">
        <f t="shared" ca="1" si="761"/>
        <v>-</v>
      </c>
      <c r="CH367" s="27">
        <f t="shared" ca="1" si="762"/>
        <v>0</v>
      </c>
      <c r="CI367" s="27" t="str">
        <f t="shared" ca="1" si="762"/>
        <v>-</v>
      </c>
      <c r="CJ367" s="27">
        <f t="shared" ca="1" si="762"/>
        <v>1</v>
      </c>
      <c r="CK367" s="27">
        <f t="shared" ca="1" si="762"/>
        <v>0</v>
      </c>
      <c r="CL367" s="27">
        <f t="shared" ca="1" si="762"/>
        <v>1</v>
      </c>
      <c r="CM367" s="27">
        <f t="shared" ca="1" si="762"/>
        <v>1</v>
      </c>
      <c r="CN367" s="27">
        <f t="shared" ca="1" si="762"/>
        <v>1</v>
      </c>
      <c r="CO367" s="27">
        <f t="shared" ca="1" si="762"/>
        <v>0</v>
      </c>
      <c r="CP367" s="27">
        <f t="shared" ca="1" si="762"/>
        <v>0</v>
      </c>
      <c r="CQ367" s="27">
        <f t="shared" ca="1" si="762"/>
        <v>0</v>
      </c>
      <c r="CR367" s="27">
        <f t="shared" ca="1" si="762"/>
        <v>-0.04</v>
      </c>
      <c r="CS367" s="26">
        <v>1.1000000000000001</v>
      </c>
      <c r="CT367" s="27">
        <f t="shared" ca="1" si="763"/>
        <v>1.8</v>
      </c>
      <c r="CU367" s="27">
        <f t="shared" ca="1" si="763"/>
        <v>0.64</v>
      </c>
      <c r="CV367" s="27">
        <f t="shared" ca="1" si="763"/>
        <v>0.21</v>
      </c>
      <c r="CW367" s="27">
        <f t="shared" ca="1" si="763"/>
        <v>0.19</v>
      </c>
      <c r="CX367" s="27">
        <f t="shared" ca="1" si="763"/>
        <v>0</v>
      </c>
      <c r="CY367" s="27">
        <f t="shared" ca="1" si="763"/>
        <v>1</v>
      </c>
      <c r="CZ367" s="27">
        <f t="shared" ca="1" si="763"/>
        <v>0</v>
      </c>
      <c r="DA367" s="27">
        <f t="shared" ca="1" si="763"/>
        <v>0</v>
      </c>
      <c r="DB367" s="27">
        <f t="shared" ca="1" si="763"/>
        <v>0</v>
      </c>
      <c r="DC367" s="27">
        <f t="shared" ca="1" si="763"/>
        <v>0</v>
      </c>
      <c r="DD367" s="27">
        <f t="shared" ca="1" si="763"/>
        <v>0</v>
      </c>
      <c r="DE367" s="27">
        <f t="shared" ca="1" si="742"/>
        <v>0</v>
      </c>
      <c r="DF367" s="27">
        <f t="shared" ca="1" si="742"/>
        <v>0</v>
      </c>
      <c r="DG367" s="27" t="str">
        <f t="shared" ca="1" si="743"/>
        <v>-</v>
      </c>
      <c r="DH367" s="27" t="str">
        <f t="shared" ca="1" si="743"/>
        <v>-</v>
      </c>
      <c r="DI367" s="27" t="str">
        <f t="shared" ca="1" si="743"/>
        <v>-</v>
      </c>
      <c r="DJ367" s="27" t="str">
        <f t="shared" ca="1" si="743"/>
        <v>-</v>
      </c>
      <c r="DK367" s="27" t="str">
        <f t="shared" ca="1" si="743"/>
        <v>-</v>
      </c>
      <c r="DL367" s="27" t="str">
        <f t="shared" ca="1" si="743"/>
        <v>-</v>
      </c>
      <c r="DM367" s="27" t="b">
        <v>0</v>
      </c>
      <c r="DN367" s="27" t="b">
        <v>1</v>
      </c>
      <c r="DO367" s="27" t="b">
        <v>1</v>
      </c>
      <c r="DP367" s="27">
        <f t="shared" ca="1" si="744"/>
        <v>1</v>
      </c>
      <c r="DQ367" s="27" t="str">
        <f t="shared" ca="1" si="745"/>
        <v>-</v>
      </c>
      <c r="DR367" s="27" t="str">
        <f t="shared" ca="1" si="745"/>
        <v>-</v>
      </c>
      <c r="DS367" s="27" t="str">
        <f t="shared" ca="1" si="745"/>
        <v>-</v>
      </c>
      <c r="DT367" s="27" t="str">
        <f t="shared" ca="1" si="745"/>
        <v>-</v>
      </c>
      <c r="DU367" s="27" t="str">
        <f t="shared" ca="1" si="745"/>
        <v>-</v>
      </c>
      <c r="DV367" s="27" t="b">
        <f t="shared" ca="1" si="745"/>
        <v>1</v>
      </c>
      <c r="DW367" s="27" t="str">
        <f t="shared" ca="1" si="759"/>
        <v>-</v>
      </c>
      <c r="DX367" s="27">
        <f t="shared" ca="1" si="759"/>
        <v>0</v>
      </c>
      <c r="DY367" s="27" t="str">
        <f t="shared" ca="1" si="759"/>
        <v>-</v>
      </c>
      <c r="DZ367" s="27" t="str">
        <f t="shared" ca="1" si="747"/>
        <v>-</v>
      </c>
      <c r="EA367" s="27">
        <f t="shared" ca="1" si="747"/>
        <v>500</v>
      </c>
      <c r="EB367" s="27">
        <f t="shared" ca="1" si="747"/>
        <v>500</v>
      </c>
      <c r="EC367" s="27">
        <f t="shared" ca="1" si="748"/>
        <v>1</v>
      </c>
      <c r="ED367" s="27">
        <f t="shared" ca="1" si="760"/>
        <v>0</v>
      </c>
      <c r="EE367" s="27">
        <f t="shared" ca="1" si="748"/>
        <v>1</v>
      </c>
      <c r="EF367" s="27">
        <f t="shared" ca="1" si="749"/>
        <v>1</v>
      </c>
      <c r="EG367" s="27">
        <f t="shared" ca="1" si="760"/>
        <v>0</v>
      </c>
      <c r="EH367" s="27" t="str">
        <f t="shared" ca="1" si="750"/>
        <v>-</v>
      </c>
      <c r="EI367" s="27" t="str">
        <f t="shared" ca="1" si="750"/>
        <v>-</v>
      </c>
      <c r="EJ367" s="27" t="str">
        <f t="shared" ca="1" si="750"/>
        <v>-</v>
      </c>
      <c r="EK367" s="27" t="str">
        <f t="shared" ca="1" si="751"/>
        <v>-</v>
      </c>
      <c r="EL367" s="27">
        <f t="shared" ca="1" si="760"/>
        <v>1</v>
      </c>
      <c r="EM367" s="27">
        <f t="shared" ca="1" si="760"/>
        <v>1</v>
      </c>
      <c r="EN367" s="27">
        <f t="shared" ca="1" si="760"/>
        <v>1</v>
      </c>
      <c r="EO367" s="27">
        <f t="shared" ca="1" si="752"/>
        <v>0</v>
      </c>
      <c r="EP367" s="27" t="str">
        <f t="shared" ca="1" si="760"/>
        <v>-</v>
      </c>
      <c r="EQ367" s="27" t="str">
        <f t="shared" ca="1" si="760"/>
        <v>-</v>
      </c>
      <c r="ER367" s="27">
        <f t="shared" ca="1" si="760"/>
        <v>0</v>
      </c>
      <c r="ES367" s="27">
        <f t="shared" ca="1" si="760"/>
        <v>0</v>
      </c>
      <c r="ET367" s="34">
        <v>0</v>
      </c>
    </row>
    <row r="368" spans="1:150" outlineLevel="2">
      <c r="A368" s="31">
        <f t="shared" si="730"/>
        <v>363</v>
      </c>
      <c r="B368" s="37">
        <f t="shared" ref="B368:B373" si="764">$A$364</f>
        <v>359</v>
      </c>
      <c r="C368">
        <v>99</v>
      </c>
      <c r="D368" t="b">
        <v>0</v>
      </c>
      <c r="E368" t="b">
        <v>0</v>
      </c>
      <c r="F368" t="b">
        <v>0</v>
      </c>
      <c r="H368" s="3" t="s">
        <v>260</v>
      </c>
      <c r="I368" s="13" t="str">
        <f ca="1">IF(MATCH(H368,H$5:H368,0)=(COUNTA(H$5:H368)),"-","Dup")</f>
        <v>-</v>
      </c>
      <c r="J368" s="27" t="str">
        <f t="shared" ca="1" si="731"/>
        <v>-</v>
      </c>
      <c r="K368" s="27" t="str">
        <f t="shared" ca="1" si="731"/>
        <v>-</v>
      </c>
      <c r="L368" s="27" t="b">
        <f t="shared" ca="1" si="753"/>
        <v>1</v>
      </c>
      <c r="M368" s="27" t="b">
        <f t="shared" ca="1" si="753"/>
        <v>1</v>
      </c>
      <c r="N368" s="27" t="b">
        <f t="shared" ca="1" si="753"/>
        <v>1</v>
      </c>
      <c r="O368" s="27" t="str">
        <f t="shared" ca="1" si="732"/>
        <v>-</v>
      </c>
      <c r="P368" s="27" t="str">
        <f t="shared" ca="1" si="732"/>
        <v>-</v>
      </c>
      <c r="Q368" s="27">
        <f t="shared" ca="1" si="733"/>
        <v>0</v>
      </c>
      <c r="R368" s="27">
        <f t="shared" ca="1" si="733"/>
        <v>0</v>
      </c>
      <c r="S368" s="27" t="str">
        <f t="shared" ca="1" si="733"/>
        <v>-</v>
      </c>
      <c r="T368" s="27" t="str">
        <f t="shared" ca="1" si="733"/>
        <v>-</v>
      </c>
      <c r="U368" s="27" t="str">
        <f t="shared" ca="1" si="734"/>
        <v>-</v>
      </c>
      <c r="V368" s="27">
        <f t="shared" ca="1" si="734"/>
        <v>1</v>
      </c>
      <c r="W368" s="27">
        <f t="shared" ca="1" si="734"/>
        <v>1</v>
      </c>
      <c r="X368" s="27" t="str">
        <f t="shared" ca="1" si="734"/>
        <v>-</v>
      </c>
      <c r="Y368" s="27" t="str">
        <f t="shared" ca="1" si="734"/>
        <v>-</v>
      </c>
      <c r="Z368" s="27" t="str">
        <f t="shared" ca="1" si="734"/>
        <v>-</v>
      </c>
      <c r="AA368" s="27" t="str">
        <f t="shared" ca="1" si="734"/>
        <v>-</v>
      </c>
      <c r="AB368" s="27" t="str">
        <f t="shared" ca="1" si="734"/>
        <v>-</v>
      </c>
      <c r="AC368" s="27">
        <f t="shared" ca="1" si="734"/>
        <v>1</v>
      </c>
      <c r="AD368" s="27" t="str">
        <f t="shared" ca="1" si="734"/>
        <v>-</v>
      </c>
      <c r="AE368" s="27" t="str">
        <f t="shared" ca="1" si="734"/>
        <v>-</v>
      </c>
      <c r="AF368" s="26" t="b">
        <v>0</v>
      </c>
      <c r="AG368" s="27">
        <f t="shared" ca="1" si="754"/>
        <v>1</v>
      </c>
      <c r="AH368" s="27" t="b">
        <f t="shared" ref="AH368:AH373" ca="1" si="765">OFFSET(AH$5,$B368,0)</f>
        <v>1</v>
      </c>
      <c r="AI368" s="26" t="b">
        <v>0</v>
      </c>
      <c r="AJ368" s="27" t="b">
        <f t="shared" ref="AJ368:AY368" ca="1" si="766">OFFSET(AJ$5,$B368,0)</f>
        <v>1</v>
      </c>
      <c r="AK368" s="27" t="b">
        <f t="shared" ca="1" si="766"/>
        <v>1</v>
      </c>
      <c r="AL368" s="27" t="b">
        <f t="shared" ca="1" si="766"/>
        <v>1</v>
      </c>
      <c r="AM368" s="27" t="b">
        <f t="shared" ca="1" si="766"/>
        <v>1</v>
      </c>
      <c r="AN368" s="27" t="b">
        <f t="shared" ca="1" si="766"/>
        <v>1</v>
      </c>
      <c r="AO368" s="27" t="b">
        <f t="shared" ca="1" si="766"/>
        <v>1</v>
      </c>
      <c r="AP368" s="27" t="str">
        <f t="shared" ca="1" si="756"/>
        <v>-</v>
      </c>
      <c r="AQ368" s="27" t="str">
        <f t="shared" ca="1" si="756"/>
        <v>-</v>
      </c>
      <c r="AR368" s="27" t="str">
        <f t="shared" ca="1" si="756"/>
        <v>-</v>
      </c>
      <c r="AS368" s="27" t="str">
        <f t="shared" ca="1" si="756"/>
        <v>-</v>
      </c>
      <c r="AT368" s="27" t="str">
        <f t="shared" ca="1" si="756"/>
        <v>-</v>
      </c>
      <c r="AU368" s="27" t="str">
        <f t="shared" ca="1" si="766"/>
        <v>-</v>
      </c>
      <c r="AV368" s="27" t="str">
        <f t="shared" ca="1" si="766"/>
        <v>-</v>
      </c>
      <c r="AW368" s="27" t="str">
        <f t="shared" ca="1" si="766"/>
        <v>-</v>
      </c>
      <c r="AX368" s="27">
        <f t="shared" ca="1" si="766"/>
        <v>1</v>
      </c>
      <c r="AY368" s="27">
        <f t="shared" ca="1" si="766"/>
        <v>1</v>
      </c>
      <c r="AZ368" s="27">
        <f t="shared" ca="1" si="757"/>
        <v>0</v>
      </c>
      <c r="BA368" s="27" t="str">
        <f t="shared" ca="1" si="757"/>
        <v>-</v>
      </c>
      <c r="BB368" s="27" t="str">
        <f t="shared" ca="1" si="757"/>
        <v>-</v>
      </c>
      <c r="BC368" s="27" t="str">
        <f t="shared" ca="1" si="757"/>
        <v>-</v>
      </c>
      <c r="BD368" s="27" t="str">
        <f t="shared" ca="1" si="757"/>
        <v>-</v>
      </c>
      <c r="BE368" s="27" t="str">
        <f t="shared" ca="1" si="757"/>
        <v>-</v>
      </c>
      <c r="BF368" s="27" t="str">
        <f t="shared" ca="1" si="757"/>
        <v>-</v>
      </c>
      <c r="BG368" s="27" t="str">
        <f t="shared" ca="1" si="757"/>
        <v>-</v>
      </c>
      <c r="BH368" s="27">
        <f t="shared" ca="1" si="757"/>
        <v>0.3</v>
      </c>
      <c r="BI368" s="27" t="str">
        <f t="shared" ca="1" si="757"/>
        <v>-</v>
      </c>
      <c r="BJ368" s="27" t="str">
        <f t="shared" ca="1" si="758"/>
        <v>-</v>
      </c>
      <c r="BK368" s="27" t="str">
        <f t="shared" ca="1" si="758"/>
        <v>-</v>
      </c>
      <c r="BL368" s="27" t="str">
        <f t="shared" ca="1" si="758"/>
        <v>-</v>
      </c>
      <c r="BM368" s="27" t="str">
        <f t="shared" ca="1" si="758"/>
        <v>-</v>
      </c>
      <c r="BN368" s="27">
        <f t="shared" ca="1" si="736"/>
        <v>0</v>
      </c>
      <c r="BO368" s="27">
        <f t="shared" ca="1" si="736"/>
        <v>0</v>
      </c>
      <c r="BP368" s="27">
        <f t="shared" ca="1" si="736"/>
        <v>0</v>
      </c>
      <c r="BQ368" s="27">
        <f t="shared" ca="1" si="736"/>
        <v>0</v>
      </c>
      <c r="BR368" s="27" t="str">
        <f t="shared" ca="1" si="736"/>
        <v>-</v>
      </c>
      <c r="BS368" s="27" t="str">
        <f t="shared" ca="1" si="736"/>
        <v>-</v>
      </c>
      <c r="BT368" s="27" t="str">
        <f t="shared" ca="1" si="736"/>
        <v>-</v>
      </c>
      <c r="BU368" s="27" t="str">
        <f t="shared" ca="1" si="737"/>
        <v>-</v>
      </c>
      <c r="BV368" s="27" t="str">
        <f t="shared" ca="1" si="737"/>
        <v>-</v>
      </c>
      <c r="BW368" s="27" t="str">
        <f t="shared" ca="1" si="737"/>
        <v>-</v>
      </c>
      <c r="BX368" s="27" t="str">
        <f t="shared" ca="1" si="737"/>
        <v>-</v>
      </c>
      <c r="BY368" s="27" t="str">
        <f t="shared" ca="1" si="737"/>
        <v>-</v>
      </c>
      <c r="BZ368" s="27" t="str">
        <f t="shared" ca="1" si="737"/>
        <v>-</v>
      </c>
      <c r="CA368" s="27">
        <f t="shared" ca="1" si="761"/>
        <v>2</v>
      </c>
      <c r="CB368" s="27" t="str">
        <f t="shared" ca="1" si="761"/>
        <v>-</v>
      </c>
      <c r="CC368" s="27" t="str">
        <f t="shared" ca="1" si="761"/>
        <v>-</v>
      </c>
      <c r="CD368" s="27" t="str">
        <f t="shared" ca="1" si="761"/>
        <v>-</v>
      </c>
      <c r="CE368" s="27" t="str">
        <f t="shared" ca="1" si="761"/>
        <v>-</v>
      </c>
      <c r="CF368" s="27" t="str">
        <f t="shared" ca="1" si="761"/>
        <v>-</v>
      </c>
      <c r="CG368" s="27" t="str">
        <f t="shared" ca="1" si="761"/>
        <v>-</v>
      </c>
      <c r="CH368" s="27">
        <f t="shared" ca="1" si="762"/>
        <v>0</v>
      </c>
      <c r="CI368" s="27" t="str">
        <f t="shared" ca="1" si="762"/>
        <v>-</v>
      </c>
      <c r="CJ368" s="27">
        <f t="shared" ca="1" si="762"/>
        <v>1</v>
      </c>
      <c r="CK368" s="27">
        <f t="shared" ca="1" si="762"/>
        <v>0</v>
      </c>
      <c r="CL368" s="27">
        <f t="shared" ca="1" si="762"/>
        <v>1</v>
      </c>
      <c r="CM368" s="27">
        <f t="shared" ca="1" si="762"/>
        <v>1</v>
      </c>
      <c r="CN368" s="27">
        <f t="shared" ca="1" si="762"/>
        <v>1</v>
      </c>
      <c r="CO368" s="27">
        <f t="shared" ca="1" si="762"/>
        <v>0</v>
      </c>
      <c r="CP368" s="27">
        <f t="shared" ca="1" si="762"/>
        <v>0</v>
      </c>
      <c r="CQ368" s="27">
        <f t="shared" ca="1" si="762"/>
        <v>0</v>
      </c>
      <c r="CR368" s="27">
        <f t="shared" ca="1" si="762"/>
        <v>-0.04</v>
      </c>
      <c r="CS368" s="27">
        <f t="shared" ref="CS368:CS373" ca="1" si="767">OFFSET(CS$5,$B368,0)</f>
        <v>0.96</v>
      </c>
      <c r="CT368" s="26">
        <v>-1</v>
      </c>
      <c r="CU368" s="27">
        <f ca="1">OFFSET(CU$5,$B368,0)</f>
        <v>0.64</v>
      </c>
      <c r="CV368" s="27">
        <f ca="1">OFFSET(CV$5,$B368,0)</f>
        <v>0.21</v>
      </c>
      <c r="CW368" s="27">
        <f ca="1">OFFSET(CW$5,$B368,0)</f>
        <v>0.19</v>
      </c>
      <c r="CX368" s="27">
        <f ca="1">OFFSET(CX$5,$B368,0)</f>
        <v>0</v>
      </c>
      <c r="CY368" s="27">
        <f t="shared" ca="1" si="763"/>
        <v>1</v>
      </c>
      <c r="CZ368" s="27">
        <f t="shared" ca="1" si="763"/>
        <v>0</v>
      </c>
      <c r="DA368" s="27">
        <f t="shared" ca="1" si="763"/>
        <v>0</v>
      </c>
      <c r="DB368" s="27">
        <f t="shared" ca="1" si="763"/>
        <v>0</v>
      </c>
      <c r="DC368" s="27">
        <f t="shared" ca="1" si="763"/>
        <v>0</v>
      </c>
      <c r="DD368" s="27">
        <f t="shared" ca="1" si="763"/>
        <v>0</v>
      </c>
      <c r="DE368" s="27">
        <f t="shared" ca="1" si="742"/>
        <v>0</v>
      </c>
      <c r="DF368" s="27">
        <f t="shared" ca="1" si="742"/>
        <v>0</v>
      </c>
      <c r="DG368" s="27" t="str">
        <f t="shared" ca="1" si="743"/>
        <v>-</v>
      </c>
      <c r="DH368" s="27" t="str">
        <f t="shared" ca="1" si="743"/>
        <v>-</v>
      </c>
      <c r="DI368" s="27" t="str">
        <f t="shared" ca="1" si="743"/>
        <v>-</v>
      </c>
      <c r="DJ368" s="27" t="str">
        <f t="shared" ca="1" si="743"/>
        <v>-</v>
      </c>
      <c r="DK368" s="27" t="str">
        <f t="shared" ca="1" si="743"/>
        <v>-</v>
      </c>
      <c r="DL368" s="27" t="str">
        <f t="shared" ca="1" si="743"/>
        <v>-</v>
      </c>
      <c r="DM368" s="27" t="b">
        <v>0</v>
      </c>
      <c r="DN368" s="27" t="b">
        <v>1</v>
      </c>
      <c r="DO368" s="27" t="b">
        <v>1</v>
      </c>
      <c r="DP368" s="27">
        <f t="shared" ca="1" si="744"/>
        <v>1</v>
      </c>
      <c r="DQ368" s="27" t="str">
        <f t="shared" ca="1" si="745"/>
        <v>-</v>
      </c>
      <c r="DR368" s="27" t="str">
        <f t="shared" ca="1" si="745"/>
        <v>-</v>
      </c>
      <c r="DS368" s="27" t="str">
        <f t="shared" ca="1" si="745"/>
        <v>-</v>
      </c>
      <c r="DT368" s="27" t="str">
        <f t="shared" ca="1" si="745"/>
        <v>-</v>
      </c>
      <c r="DU368" s="27" t="str">
        <f t="shared" ca="1" si="745"/>
        <v>-</v>
      </c>
      <c r="DV368" s="27" t="b">
        <f t="shared" ca="1" si="745"/>
        <v>1</v>
      </c>
      <c r="DW368" s="27" t="str">
        <f t="shared" ca="1" si="759"/>
        <v>-</v>
      </c>
      <c r="DX368" s="27">
        <f t="shared" ca="1" si="759"/>
        <v>0</v>
      </c>
      <c r="DY368" s="27" t="str">
        <f t="shared" ca="1" si="759"/>
        <v>-</v>
      </c>
      <c r="DZ368" s="27" t="str">
        <f t="shared" ca="1" si="747"/>
        <v>-</v>
      </c>
      <c r="EA368" s="27">
        <f t="shared" ca="1" si="747"/>
        <v>500</v>
      </c>
      <c r="EB368" s="27">
        <f t="shared" ca="1" si="747"/>
        <v>500</v>
      </c>
      <c r="EC368" s="27">
        <f t="shared" ca="1" si="748"/>
        <v>1</v>
      </c>
      <c r="ED368" s="27">
        <f t="shared" ref="ED368:ES368" ca="1" si="768">OFFSET(ED$5,$B368,0)</f>
        <v>0</v>
      </c>
      <c r="EE368" s="27">
        <f t="shared" ca="1" si="748"/>
        <v>1</v>
      </c>
      <c r="EF368" s="27">
        <f t="shared" ca="1" si="749"/>
        <v>1</v>
      </c>
      <c r="EG368" s="27">
        <f t="shared" ca="1" si="768"/>
        <v>0</v>
      </c>
      <c r="EH368" s="27" t="str">
        <f t="shared" ca="1" si="750"/>
        <v>-</v>
      </c>
      <c r="EI368" s="27" t="str">
        <f t="shared" ca="1" si="750"/>
        <v>-</v>
      </c>
      <c r="EJ368" s="27" t="str">
        <f t="shared" ca="1" si="750"/>
        <v>-</v>
      </c>
      <c r="EK368" s="27" t="str">
        <f t="shared" ca="1" si="751"/>
        <v>-</v>
      </c>
      <c r="EL368" s="27">
        <f t="shared" ca="1" si="768"/>
        <v>1</v>
      </c>
      <c r="EM368" s="27">
        <f t="shared" ca="1" si="768"/>
        <v>1</v>
      </c>
      <c r="EN368" s="27">
        <f t="shared" ca="1" si="768"/>
        <v>1</v>
      </c>
      <c r="EO368" s="27">
        <f t="shared" ca="1" si="752"/>
        <v>0</v>
      </c>
      <c r="EP368" s="27" t="str">
        <f t="shared" ca="1" si="768"/>
        <v>-</v>
      </c>
      <c r="EQ368" s="27" t="str">
        <f t="shared" ca="1" si="768"/>
        <v>-</v>
      </c>
      <c r="ER368" s="27">
        <f t="shared" ca="1" si="768"/>
        <v>0</v>
      </c>
      <c r="ES368" s="27">
        <f t="shared" ca="1" si="768"/>
        <v>0</v>
      </c>
      <c r="ET368" s="34">
        <v>0</v>
      </c>
    </row>
    <row r="369" spans="1:150" outlineLevel="2">
      <c r="A369" s="31">
        <f t="shared" si="730"/>
        <v>364</v>
      </c>
      <c r="B369" s="37">
        <f t="shared" si="764"/>
        <v>359</v>
      </c>
      <c r="C369">
        <v>99</v>
      </c>
      <c r="D369" t="b">
        <v>0</v>
      </c>
      <c r="E369" t="b">
        <v>0</v>
      </c>
      <c r="F369" t="b">
        <v>0</v>
      </c>
      <c r="H369" s="3" t="s">
        <v>261</v>
      </c>
      <c r="I369" s="13" t="str">
        <f ca="1">IF(MATCH(H369,H$5:H369,0)=(COUNTA(H$5:H369)),"-","Dup")</f>
        <v>-</v>
      </c>
      <c r="J369" s="27" t="str">
        <f t="shared" ca="1" si="731"/>
        <v>-</v>
      </c>
      <c r="K369" s="27" t="str">
        <f t="shared" ca="1" si="731"/>
        <v>-</v>
      </c>
      <c r="L369" s="27" t="b">
        <f t="shared" ca="1" si="753"/>
        <v>1</v>
      </c>
      <c r="M369" s="27" t="b">
        <f t="shared" ca="1" si="753"/>
        <v>1</v>
      </c>
      <c r="N369" s="27" t="b">
        <f t="shared" ca="1" si="753"/>
        <v>1</v>
      </c>
      <c r="O369" s="27" t="str">
        <f t="shared" ca="1" si="732"/>
        <v>-</v>
      </c>
      <c r="P369" s="27" t="str">
        <f t="shared" ca="1" si="732"/>
        <v>-</v>
      </c>
      <c r="Q369" s="27">
        <f t="shared" ca="1" si="733"/>
        <v>0</v>
      </c>
      <c r="R369" s="27">
        <f t="shared" ca="1" si="733"/>
        <v>0</v>
      </c>
      <c r="S369" s="27" t="str">
        <f t="shared" ca="1" si="733"/>
        <v>-</v>
      </c>
      <c r="T369" s="27" t="str">
        <f t="shared" ca="1" si="733"/>
        <v>-</v>
      </c>
      <c r="U369" s="27" t="str">
        <f t="shared" ca="1" si="734"/>
        <v>-</v>
      </c>
      <c r="V369" s="27">
        <f t="shared" ca="1" si="734"/>
        <v>1</v>
      </c>
      <c r="W369" s="27">
        <f t="shared" ca="1" si="734"/>
        <v>1</v>
      </c>
      <c r="X369" s="27" t="str">
        <f t="shared" ca="1" si="734"/>
        <v>-</v>
      </c>
      <c r="Y369" s="27" t="str">
        <f t="shared" ca="1" si="734"/>
        <v>-</v>
      </c>
      <c r="Z369" s="27" t="str">
        <f t="shared" ca="1" si="734"/>
        <v>-</v>
      </c>
      <c r="AA369" s="27" t="str">
        <f t="shared" ca="1" si="734"/>
        <v>-</v>
      </c>
      <c r="AB369" s="27" t="str">
        <f t="shared" ca="1" si="734"/>
        <v>-</v>
      </c>
      <c r="AC369" s="27">
        <f t="shared" ca="1" si="734"/>
        <v>1</v>
      </c>
      <c r="AD369" s="27" t="str">
        <f t="shared" ca="1" si="734"/>
        <v>-</v>
      </c>
      <c r="AE369" s="27" t="str">
        <f t="shared" ca="1" si="734"/>
        <v>-</v>
      </c>
      <c r="AF369" s="26" t="b">
        <v>0</v>
      </c>
      <c r="AG369" s="27">
        <f t="shared" ca="1" si="754"/>
        <v>1</v>
      </c>
      <c r="AH369" s="27" t="b">
        <f t="shared" ca="1" si="765"/>
        <v>1</v>
      </c>
      <c r="AI369" s="27" t="b">
        <f ca="1">OFFSET(AI$5,$B369,0)</f>
        <v>1</v>
      </c>
      <c r="AJ369" s="26" t="b">
        <v>0</v>
      </c>
      <c r="AK369" s="27" t="b">
        <f t="shared" ref="AK369:AY370" ca="1" si="769">OFFSET(AK$5,$B369,0)</f>
        <v>1</v>
      </c>
      <c r="AL369" s="27" t="b">
        <f t="shared" ca="1" si="769"/>
        <v>1</v>
      </c>
      <c r="AM369" s="27" t="b">
        <f t="shared" ca="1" si="769"/>
        <v>1</v>
      </c>
      <c r="AN369" s="27" t="b">
        <f t="shared" ca="1" si="769"/>
        <v>1</v>
      </c>
      <c r="AO369" s="27" t="b">
        <f t="shared" ca="1" si="769"/>
        <v>1</v>
      </c>
      <c r="AP369" s="27" t="str">
        <f t="shared" ca="1" si="756"/>
        <v>-</v>
      </c>
      <c r="AQ369" s="27" t="str">
        <f t="shared" ca="1" si="756"/>
        <v>-</v>
      </c>
      <c r="AR369" s="27" t="str">
        <f t="shared" ca="1" si="756"/>
        <v>-</v>
      </c>
      <c r="AS369" s="27" t="str">
        <f t="shared" ca="1" si="756"/>
        <v>-</v>
      </c>
      <c r="AT369" s="27" t="str">
        <f t="shared" ca="1" si="756"/>
        <v>-</v>
      </c>
      <c r="AU369" s="27" t="str">
        <f t="shared" ca="1" si="769"/>
        <v>-</v>
      </c>
      <c r="AV369" s="27" t="str">
        <f t="shared" ca="1" si="769"/>
        <v>-</v>
      </c>
      <c r="AW369" s="27" t="str">
        <f t="shared" ca="1" si="769"/>
        <v>-</v>
      </c>
      <c r="AX369" s="27">
        <f t="shared" ca="1" si="769"/>
        <v>1</v>
      </c>
      <c r="AY369" s="27">
        <f t="shared" ca="1" si="769"/>
        <v>1</v>
      </c>
      <c r="AZ369" s="27">
        <f t="shared" ca="1" si="757"/>
        <v>0</v>
      </c>
      <c r="BA369" s="27" t="str">
        <f t="shared" ca="1" si="757"/>
        <v>-</v>
      </c>
      <c r="BB369" s="27" t="str">
        <f t="shared" ca="1" si="757"/>
        <v>-</v>
      </c>
      <c r="BC369" s="27" t="str">
        <f t="shared" ca="1" si="757"/>
        <v>-</v>
      </c>
      <c r="BD369" s="27" t="str">
        <f t="shared" ca="1" si="757"/>
        <v>-</v>
      </c>
      <c r="BE369" s="27" t="str">
        <f t="shared" ca="1" si="757"/>
        <v>-</v>
      </c>
      <c r="BF369" s="27" t="str">
        <f t="shared" ca="1" si="757"/>
        <v>-</v>
      </c>
      <c r="BG369" s="27" t="str">
        <f t="shared" ca="1" si="757"/>
        <v>-</v>
      </c>
      <c r="BH369" s="27">
        <f t="shared" ca="1" si="757"/>
        <v>0.3</v>
      </c>
      <c r="BI369" s="27" t="str">
        <f t="shared" ca="1" si="757"/>
        <v>-</v>
      </c>
      <c r="BJ369" s="27" t="str">
        <f t="shared" ca="1" si="758"/>
        <v>-</v>
      </c>
      <c r="BK369" s="27" t="str">
        <f t="shared" ca="1" si="758"/>
        <v>-</v>
      </c>
      <c r="BL369" s="27" t="str">
        <f t="shared" ca="1" si="758"/>
        <v>-</v>
      </c>
      <c r="BM369" s="27" t="str">
        <f t="shared" ca="1" si="758"/>
        <v>-</v>
      </c>
      <c r="BN369" s="27">
        <f t="shared" ca="1" si="736"/>
        <v>0</v>
      </c>
      <c r="BO369" s="27">
        <f t="shared" ca="1" si="736"/>
        <v>0</v>
      </c>
      <c r="BP369" s="27">
        <f t="shared" ca="1" si="736"/>
        <v>0</v>
      </c>
      <c r="BQ369" s="27">
        <f t="shared" ca="1" si="736"/>
        <v>0</v>
      </c>
      <c r="BR369" s="27" t="str">
        <f t="shared" ca="1" si="736"/>
        <v>-</v>
      </c>
      <c r="BS369" s="27" t="str">
        <f t="shared" ca="1" si="736"/>
        <v>-</v>
      </c>
      <c r="BT369" s="27" t="str">
        <f t="shared" ca="1" si="736"/>
        <v>-</v>
      </c>
      <c r="BU369" s="27" t="str">
        <f t="shared" ca="1" si="737"/>
        <v>-</v>
      </c>
      <c r="BV369" s="27" t="str">
        <f t="shared" ca="1" si="737"/>
        <v>-</v>
      </c>
      <c r="BW369" s="27" t="str">
        <f t="shared" ca="1" si="737"/>
        <v>-</v>
      </c>
      <c r="BX369" s="27" t="str">
        <f t="shared" ca="1" si="737"/>
        <v>-</v>
      </c>
      <c r="BY369" s="27" t="str">
        <f t="shared" ca="1" si="737"/>
        <v>-</v>
      </c>
      <c r="BZ369" s="27" t="str">
        <f t="shared" ca="1" si="737"/>
        <v>-</v>
      </c>
      <c r="CA369" s="27">
        <f t="shared" ca="1" si="761"/>
        <v>2</v>
      </c>
      <c r="CB369" s="27" t="str">
        <f t="shared" ca="1" si="761"/>
        <v>-</v>
      </c>
      <c r="CC369" s="27" t="str">
        <f t="shared" ca="1" si="761"/>
        <v>-</v>
      </c>
      <c r="CD369" s="27" t="str">
        <f t="shared" ca="1" si="761"/>
        <v>-</v>
      </c>
      <c r="CE369" s="27" t="str">
        <f t="shared" ca="1" si="761"/>
        <v>-</v>
      </c>
      <c r="CF369" s="27" t="str">
        <f t="shared" ca="1" si="761"/>
        <v>-</v>
      </c>
      <c r="CG369" s="27" t="str">
        <f t="shared" ca="1" si="761"/>
        <v>-</v>
      </c>
      <c r="CH369" s="27">
        <f t="shared" ca="1" si="762"/>
        <v>0</v>
      </c>
      <c r="CI369" s="27" t="str">
        <f t="shared" ca="1" si="762"/>
        <v>-</v>
      </c>
      <c r="CJ369" s="27">
        <f t="shared" ca="1" si="762"/>
        <v>1</v>
      </c>
      <c r="CK369" s="27">
        <f t="shared" ca="1" si="762"/>
        <v>0</v>
      </c>
      <c r="CL369" s="27">
        <f t="shared" ca="1" si="762"/>
        <v>1</v>
      </c>
      <c r="CM369" s="27">
        <f t="shared" ca="1" si="762"/>
        <v>1</v>
      </c>
      <c r="CN369" s="27">
        <f t="shared" ca="1" si="762"/>
        <v>1</v>
      </c>
      <c r="CO369" s="27">
        <f t="shared" ca="1" si="762"/>
        <v>0</v>
      </c>
      <c r="CP369" s="27">
        <f t="shared" ca="1" si="762"/>
        <v>0</v>
      </c>
      <c r="CQ369" s="27">
        <f t="shared" ca="1" si="762"/>
        <v>0</v>
      </c>
      <c r="CR369" s="27">
        <f t="shared" ca="1" si="762"/>
        <v>-0.04</v>
      </c>
      <c r="CS369" s="27">
        <f t="shared" ca="1" si="767"/>
        <v>0.96</v>
      </c>
      <c r="CT369" s="27">
        <f ca="1">OFFSET(CT$5,$B369,0)</f>
        <v>1.8</v>
      </c>
      <c r="CU369" s="26">
        <v>0.3</v>
      </c>
      <c r="CV369" s="27">
        <f t="shared" ref="CV369:CX370" ca="1" si="770">OFFSET(CV$5,$B369,0)</f>
        <v>0.21</v>
      </c>
      <c r="CW369" s="27">
        <f t="shared" ca="1" si="770"/>
        <v>0.19</v>
      </c>
      <c r="CX369" s="27">
        <f t="shared" ca="1" si="770"/>
        <v>0</v>
      </c>
      <c r="CY369" s="27">
        <f t="shared" ca="1" si="763"/>
        <v>1</v>
      </c>
      <c r="CZ369" s="27">
        <f t="shared" ca="1" si="763"/>
        <v>0</v>
      </c>
      <c r="DA369" s="27">
        <f t="shared" ca="1" si="763"/>
        <v>0</v>
      </c>
      <c r="DB369" s="27">
        <f t="shared" ca="1" si="763"/>
        <v>0</v>
      </c>
      <c r="DC369" s="27">
        <f t="shared" ca="1" si="763"/>
        <v>0</v>
      </c>
      <c r="DD369" s="27">
        <f t="shared" ca="1" si="763"/>
        <v>0</v>
      </c>
      <c r="DE369" s="27">
        <f t="shared" ca="1" si="742"/>
        <v>0</v>
      </c>
      <c r="DF369" s="27">
        <f t="shared" ca="1" si="742"/>
        <v>0</v>
      </c>
      <c r="DG369" s="27" t="str">
        <f t="shared" ca="1" si="743"/>
        <v>-</v>
      </c>
      <c r="DH369" s="27" t="str">
        <f t="shared" ca="1" si="743"/>
        <v>-</v>
      </c>
      <c r="DI369" s="27" t="str">
        <f t="shared" ca="1" si="743"/>
        <v>-</v>
      </c>
      <c r="DJ369" s="27" t="str">
        <f t="shared" ca="1" si="743"/>
        <v>-</v>
      </c>
      <c r="DK369" s="27" t="str">
        <f t="shared" ca="1" si="743"/>
        <v>-</v>
      </c>
      <c r="DL369" s="27" t="str">
        <f t="shared" ca="1" si="743"/>
        <v>-</v>
      </c>
      <c r="DM369" s="27" t="b">
        <v>0</v>
      </c>
      <c r="DN369" s="27" t="b">
        <v>1</v>
      </c>
      <c r="DO369" s="27" t="b">
        <v>1</v>
      </c>
      <c r="DP369" s="27">
        <f t="shared" ca="1" si="744"/>
        <v>1</v>
      </c>
      <c r="DQ369" s="27" t="str">
        <f t="shared" ca="1" si="745"/>
        <v>-</v>
      </c>
      <c r="DR369" s="27" t="str">
        <f t="shared" ca="1" si="745"/>
        <v>-</v>
      </c>
      <c r="DS369" s="27" t="str">
        <f t="shared" ca="1" si="745"/>
        <v>-</v>
      </c>
      <c r="DT369" s="27" t="str">
        <f t="shared" ca="1" si="745"/>
        <v>-</v>
      </c>
      <c r="DU369" s="27" t="str">
        <f t="shared" ca="1" si="745"/>
        <v>-</v>
      </c>
      <c r="DV369" s="27" t="b">
        <f t="shared" ca="1" si="745"/>
        <v>1</v>
      </c>
      <c r="DW369" s="27" t="str">
        <f t="shared" ca="1" si="759"/>
        <v>-</v>
      </c>
      <c r="DX369" s="27">
        <f t="shared" ca="1" si="759"/>
        <v>0</v>
      </c>
      <c r="DY369" s="27" t="str">
        <f t="shared" ca="1" si="759"/>
        <v>-</v>
      </c>
      <c r="DZ369" s="27" t="str">
        <f t="shared" ca="1" si="747"/>
        <v>-</v>
      </c>
      <c r="EA369" s="27">
        <f t="shared" ca="1" si="747"/>
        <v>500</v>
      </c>
      <c r="EB369" s="27">
        <f t="shared" ca="1" si="747"/>
        <v>500</v>
      </c>
      <c r="EC369" s="27">
        <f t="shared" ca="1" si="748"/>
        <v>1</v>
      </c>
      <c r="ED369" s="27">
        <f t="shared" ref="ED369:ES370" ca="1" si="771">OFFSET(ED$5,$B369,0)</f>
        <v>0</v>
      </c>
      <c r="EE369" s="27">
        <f t="shared" ca="1" si="748"/>
        <v>1</v>
      </c>
      <c r="EF369" s="27">
        <f t="shared" ca="1" si="749"/>
        <v>1</v>
      </c>
      <c r="EG369" s="27">
        <f t="shared" ca="1" si="771"/>
        <v>0</v>
      </c>
      <c r="EH369" s="27" t="str">
        <f t="shared" ca="1" si="750"/>
        <v>-</v>
      </c>
      <c r="EI369" s="27" t="str">
        <f t="shared" ca="1" si="750"/>
        <v>-</v>
      </c>
      <c r="EJ369" s="27" t="str">
        <f t="shared" ca="1" si="750"/>
        <v>-</v>
      </c>
      <c r="EK369" s="27" t="str">
        <f t="shared" ca="1" si="751"/>
        <v>-</v>
      </c>
      <c r="EL369" s="27">
        <f t="shared" ca="1" si="771"/>
        <v>1</v>
      </c>
      <c r="EM369" s="27">
        <f t="shared" ca="1" si="771"/>
        <v>1</v>
      </c>
      <c r="EN369" s="27">
        <f t="shared" ca="1" si="771"/>
        <v>1</v>
      </c>
      <c r="EO369" s="27">
        <f t="shared" ca="1" si="752"/>
        <v>0</v>
      </c>
      <c r="EP369" s="27" t="str">
        <f t="shared" ca="1" si="771"/>
        <v>-</v>
      </c>
      <c r="EQ369" s="27" t="str">
        <f t="shared" ca="1" si="771"/>
        <v>-</v>
      </c>
      <c r="ER369" s="27">
        <f t="shared" ca="1" si="771"/>
        <v>0</v>
      </c>
      <c r="ES369" s="27">
        <f t="shared" ca="1" si="771"/>
        <v>0</v>
      </c>
      <c r="ET369" s="34">
        <v>0</v>
      </c>
    </row>
    <row r="370" spans="1:150" outlineLevel="2">
      <c r="A370" s="31">
        <f t="shared" si="730"/>
        <v>365</v>
      </c>
      <c r="B370" s="37">
        <f t="shared" si="764"/>
        <v>359</v>
      </c>
      <c r="C370">
        <v>99</v>
      </c>
      <c r="D370" t="b">
        <v>0</v>
      </c>
      <c r="E370" t="b">
        <v>0</v>
      </c>
      <c r="F370" t="b">
        <v>0</v>
      </c>
      <c r="H370" s="3" t="s">
        <v>270</v>
      </c>
      <c r="I370" s="13" t="str">
        <f ca="1">IF(MATCH(H370,H$5:H370,0)=(COUNTA(H$5:H370)),"-","Dup")</f>
        <v>-</v>
      </c>
      <c r="J370" s="27" t="str">
        <f t="shared" ca="1" si="731"/>
        <v>-</v>
      </c>
      <c r="K370" s="27" t="str">
        <f t="shared" ca="1" si="731"/>
        <v>-</v>
      </c>
      <c r="L370" s="27" t="b">
        <f t="shared" ca="1" si="753"/>
        <v>1</v>
      </c>
      <c r="M370" s="27" t="b">
        <f t="shared" ca="1" si="753"/>
        <v>1</v>
      </c>
      <c r="N370" s="27" t="b">
        <f t="shared" ca="1" si="753"/>
        <v>1</v>
      </c>
      <c r="O370" s="27" t="str">
        <f t="shared" ca="1" si="732"/>
        <v>-</v>
      </c>
      <c r="P370" s="27" t="str">
        <f t="shared" ca="1" si="732"/>
        <v>-</v>
      </c>
      <c r="Q370" s="27">
        <f t="shared" ca="1" si="733"/>
        <v>0</v>
      </c>
      <c r="R370" s="27">
        <f t="shared" ca="1" si="733"/>
        <v>0</v>
      </c>
      <c r="S370" s="27" t="str">
        <f t="shared" ca="1" si="733"/>
        <v>-</v>
      </c>
      <c r="T370" s="27" t="str">
        <f t="shared" ca="1" si="733"/>
        <v>-</v>
      </c>
      <c r="U370" s="27" t="str">
        <f t="shared" ca="1" si="734"/>
        <v>-</v>
      </c>
      <c r="V370" s="27">
        <f t="shared" ca="1" si="734"/>
        <v>1</v>
      </c>
      <c r="W370" s="27">
        <f t="shared" ca="1" si="734"/>
        <v>1</v>
      </c>
      <c r="X370" s="27" t="str">
        <f t="shared" ca="1" si="734"/>
        <v>-</v>
      </c>
      <c r="Y370" s="27" t="str">
        <f t="shared" ca="1" si="734"/>
        <v>-</v>
      </c>
      <c r="Z370" s="27" t="str">
        <f t="shared" ca="1" si="734"/>
        <v>-</v>
      </c>
      <c r="AA370" s="27" t="str">
        <f t="shared" ca="1" si="734"/>
        <v>-</v>
      </c>
      <c r="AB370" s="27" t="str">
        <f t="shared" ca="1" si="734"/>
        <v>-</v>
      </c>
      <c r="AC370" s="27">
        <f t="shared" ca="1" si="734"/>
        <v>1</v>
      </c>
      <c r="AD370" s="27" t="str">
        <f t="shared" ca="1" si="734"/>
        <v>-</v>
      </c>
      <c r="AE370" s="27" t="str">
        <f t="shared" ca="1" si="734"/>
        <v>-</v>
      </c>
      <c r="AF370" s="26" t="b">
        <v>0</v>
      </c>
      <c r="AG370" s="27">
        <f t="shared" ca="1" si="754"/>
        <v>1</v>
      </c>
      <c r="AH370" s="27" t="b">
        <f t="shared" ca="1" si="765"/>
        <v>1</v>
      </c>
      <c r="AI370" s="27" t="b">
        <f ca="1">OFFSET(AI$5,$B370,0)</f>
        <v>1</v>
      </c>
      <c r="AJ370" s="26" t="b">
        <v>0</v>
      </c>
      <c r="AK370" s="27" t="b">
        <f t="shared" ca="1" si="769"/>
        <v>1</v>
      </c>
      <c r="AL370" s="27" t="b">
        <f t="shared" ca="1" si="769"/>
        <v>1</v>
      </c>
      <c r="AM370" s="27" t="b">
        <f t="shared" ca="1" si="769"/>
        <v>1</v>
      </c>
      <c r="AN370" s="26" t="b">
        <v>0</v>
      </c>
      <c r="AO370" s="27" t="b">
        <f t="shared" ca="1" si="769"/>
        <v>1</v>
      </c>
      <c r="AP370" s="27" t="str">
        <f t="shared" ca="1" si="756"/>
        <v>-</v>
      </c>
      <c r="AQ370" s="27" t="str">
        <f t="shared" ca="1" si="756"/>
        <v>-</v>
      </c>
      <c r="AR370" s="27" t="str">
        <f t="shared" ca="1" si="756"/>
        <v>-</v>
      </c>
      <c r="AS370" s="27" t="str">
        <f t="shared" ca="1" si="756"/>
        <v>-</v>
      </c>
      <c r="AT370" s="27" t="str">
        <f t="shared" ca="1" si="756"/>
        <v>-</v>
      </c>
      <c r="AU370" s="27" t="str">
        <f t="shared" ca="1" si="769"/>
        <v>-</v>
      </c>
      <c r="AV370" s="27" t="str">
        <f t="shared" ca="1" si="769"/>
        <v>-</v>
      </c>
      <c r="AW370" s="27" t="str">
        <f t="shared" ca="1" si="769"/>
        <v>-</v>
      </c>
      <c r="AX370" s="27">
        <f t="shared" ca="1" si="769"/>
        <v>1</v>
      </c>
      <c r="AY370" s="27">
        <f t="shared" ca="1" si="769"/>
        <v>1</v>
      </c>
      <c r="AZ370" s="27">
        <f t="shared" ca="1" si="757"/>
        <v>0</v>
      </c>
      <c r="BA370" s="27" t="str">
        <f t="shared" ca="1" si="757"/>
        <v>-</v>
      </c>
      <c r="BB370" s="27" t="str">
        <f t="shared" ca="1" si="757"/>
        <v>-</v>
      </c>
      <c r="BC370" s="27" t="str">
        <f t="shared" ca="1" si="757"/>
        <v>-</v>
      </c>
      <c r="BD370" s="27" t="str">
        <f t="shared" ca="1" si="757"/>
        <v>-</v>
      </c>
      <c r="BE370" s="27" t="str">
        <f t="shared" ca="1" si="757"/>
        <v>-</v>
      </c>
      <c r="BF370" s="27" t="str">
        <f t="shared" ca="1" si="757"/>
        <v>-</v>
      </c>
      <c r="BG370" s="27" t="str">
        <f t="shared" ca="1" si="757"/>
        <v>-</v>
      </c>
      <c r="BH370" s="27">
        <f t="shared" ca="1" si="757"/>
        <v>0.3</v>
      </c>
      <c r="BI370" s="27" t="str">
        <f t="shared" ca="1" si="757"/>
        <v>-</v>
      </c>
      <c r="BJ370" s="27" t="str">
        <f t="shared" ca="1" si="758"/>
        <v>-</v>
      </c>
      <c r="BK370" s="27" t="str">
        <f t="shared" ca="1" si="758"/>
        <v>-</v>
      </c>
      <c r="BL370" s="27" t="str">
        <f t="shared" ca="1" si="758"/>
        <v>-</v>
      </c>
      <c r="BM370" s="27" t="str">
        <f t="shared" ca="1" si="758"/>
        <v>-</v>
      </c>
      <c r="BN370" s="27">
        <f t="shared" ca="1" si="736"/>
        <v>0</v>
      </c>
      <c r="BO370" s="27">
        <f t="shared" ca="1" si="736"/>
        <v>0</v>
      </c>
      <c r="BP370" s="27">
        <f t="shared" ca="1" si="736"/>
        <v>0</v>
      </c>
      <c r="BQ370" s="27">
        <f t="shared" ca="1" si="736"/>
        <v>0</v>
      </c>
      <c r="BR370" s="27" t="str">
        <f t="shared" ca="1" si="736"/>
        <v>-</v>
      </c>
      <c r="BS370" s="27" t="str">
        <f t="shared" ca="1" si="736"/>
        <v>-</v>
      </c>
      <c r="BT370" s="27" t="str">
        <f t="shared" ca="1" si="736"/>
        <v>-</v>
      </c>
      <c r="BU370" s="27" t="str">
        <f t="shared" ca="1" si="737"/>
        <v>-</v>
      </c>
      <c r="BV370" s="27" t="str">
        <f t="shared" ca="1" si="737"/>
        <v>-</v>
      </c>
      <c r="BW370" s="27" t="str">
        <f t="shared" ca="1" si="737"/>
        <v>-</v>
      </c>
      <c r="BX370" s="27" t="str">
        <f t="shared" ca="1" si="737"/>
        <v>-</v>
      </c>
      <c r="BY370" s="27" t="str">
        <f t="shared" ca="1" si="737"/>
        <v>-</v>
      </c>
      <c r="BZ370" s="27" t="str">
        <f t="shared" ca="1" si="737"/>
        <v>-</v>
      </c>
      <c r="CA370" s="27">
        <f t="shared" ca="1" si="761"/>
        <v>2</v>
      </c>
      <c r="CB370" s="27" t="str">
        <f t="shared" ca="1" si="761"/>
        <v>-</v>
      </c>
      <c r="CC370" s="27" t="str">
        <f t="shared" ca="1" si="761"/>
        <v>-</v>
      </c>
      <c r="CD370" s="27" t="str">
        <f t="shared" ca="1" si="761"/>
        <v>-</v>
      </c>
      <c r="CE370" s="27" t="str">
        <f t="shared" ca="1" si="761"/>
        <v>-</v>
      </c>
      <c r="CF370" s="27" t="str">
        <f t="shared" ca="1" si="761"/>
        <v>-</v>
      </c>
      <c r="CG370" s="27" t="str">
        <f t="shared" ca="1" si="761"/>
        <v>-</v>
      </c>
      <c r="CH370" s="27">
        <f t="shared" ca="1" si="762"/>
        <v>0</v>
      </c>
      <c r="CI370" s="27" t="str">
        <f t="shared" ca="1" si="762"/>
        <v>-</v>
      </c>
      <c r="CJ370" s="27">
        <f t="shared" ca="1" si="762"/>
        <v>1</v>
      </c>
      <c r="CK370" s="27">
        <f t="shared" ca="1" si="762"/>
        <v>0</v>
      </c>
      <c r="CL370" s="27">
        <f t="shared" ca="1" si="762"/>
        <v>1</v>
      </c>
      <c r="CM370" s="27">
        <f t="shared" ca="1" si="762"/>
        <v>1</v>
      </c>
      <c r="CN370" s="27">
        <f t="shared" ca="1" si="762"/>
        <v>1</v>
      </c>
      <c r="CO370" s="27">
        <f t="shared" ca="1" si="762"/>
        <v>0</v>
      </c>
      <c r="CP370" s="27">
        <f t="shared" ca="1" si="762"/>
        <v>0</v>
      </c>
      <c r="CQ370" s="27">
        <f t="shared" ca="1" si="762"/>
        <v>0</v>
      </c>
      <c r="CR370" s="27">
        <f t="shared" ca="1" si="762"/>
        <v>-0.04</v>
      </c>
      <c r="CS370" s="27">
        <f t="shared" ca="1" si="767"/>
        <v>0.96</v>
      </c>
      <c r="CT370" s="27">
        <f ca="1">OFFSET(CT$5,$B370,0)</f>
        <v>1.8</v>
      </c>
      <c r="CU370" s="26">
        <v>0.3</v>
      </c>
      <c r="CV370" s="27">
        <f t="shared" ca="1" si="770"/>
        <v>0.21</v>
      </c>
      <c r="CW370" s="27">
        <f t="shared" ca="1" si="770"/>
        <v>0.19</v>
      </c>
      <c r="CX370" s="27">
        <f t="shared" ca="1" si="770"/>
        <v>0</v>
      </c>
      <c r="CY370" s="27">
        <f t="shared" ca="1" si="763"/>
        <v>1</v>
      </c>
      <c r="CZ370" s="27">
        <f t="shared" ca="1" si="763"/>
        <v>0</v>
      </c>
      <c r="DA370" s="27">
        <f t="shared" ca="1" si="763"/>
        <v>0</v>
      </c>
      <c r="DB370" s="27">
        <f t="shared" ca="1" si="763"/>
        <v>0</v>
      </c>
      <c r="DC370" s="27">
        <f t="shared" ca="1" si="763"/>
        <v>0</v>
      </c>
      <c r="DD370" s="27">
        <f t="shared" ca="1" si="763"/>
        <v>0</v>
      </c>
      <c r="DE370" s="27">
        <f t="shared" ca="1" si="742"/>
        <v>0</v>
      </c>
      <c r="DF370" s="27">
        <f t="shared" ca="1" si="742"/>
        <v>0</v>
      </c>
      <c r="DG370" s="27" t="str">
        <f t="shared" ca="1" si="743"/>
        <v>-</v>
      </c>
      <c r="DH370" s="27" t="str">
        <f t="shared" ca="1" si="743"/>
        <v>-</v>
      </c>
      <c r="DI370" s="27" t="str">
        <f t="shared" ca="1" si="743"/>
        <v>-</v>
      </c>
      <c r="DJ370" s="27" t="str">
        <f t="shared" ca="1" si="743"/>
        <v>-</v>
      </c>
      <c r="DK370" s="27" t="str">
        <f t="shared" ca="1" si="743"/>
        <v>-</v>
      </c>
      <c r="DL370" s="27" t="str">
        <f t="shared" ca="1" si="743"/>
        <v>-</v>
      </c>
      <c r="DM370" s="27" t="b">
        <v>0</v>
      </c>
      <c r="DN370" s="27" t="b">
        <v>1</v>
      </c>
      <c r="DO370" s="27" t="b">
        <v>1</v>
      </c>
      <c r="DP370" s="27">
        <f t="shared" ca="1" si="744"/>
        <v>1</v>
      </c>
      <c r="DQ370" s="27" t="str">
        <f t="shared" ca="1" si="745"/>
        <v>-</v>
      </c>
      <c r="DR370" s="27" t="str">
        <f t="shared" ca="1" si="745"/>
        <v>-</v>
      </c>
      <c r="DS370" s="27" t="str">
        <f t="shared" ca="1" si="745"/>
        <v>-</v>
      </c>
      <c r="DT370" s="27" t="str">
        <f t="shared" ca="1" si="745"/>
        <v>-</v>
      </c>
      <c r="DU370" s="27" t="str">
        <f t="shared" ca="1" si="745"/>
        <v>-</v>
      </c>
      <c r="DV370" s="27" t="b">
        <f t="shared" ca="1" si="745"/>
        <v>1</v>
      </c>
      <c r="DW370" s="27" t="str">
        <f t="shared" ca="1" si="759"/>
        <v>-</v>
      </c>
      <c r="DX370" s="27">
        <f t="shared" ca="1" si="759"/>
        <v>0</v>
      </c>
      <c r="DY370" s="27" t="str">
        <f t="shared" ca="1" si="759"/>
        <v>-</v>
      </c>
      <c r="DZ370" s="27" t="str">
        <f t="shared" ca="1" si="747"/>
        <v>-</v>
      </c>
      <c r="EA370" s="27">
        <f t="shared" ca="1" si="747"/>
        <v>500</v>
      </c>
      <c r="EB370" s="27">
        <f t="shared" ca="1" si="747"/>
        <v>500</v>
      </c>
      <c r="EC370" s="27">
        <f t="shared" ca="1" si="748"/>
        <v>1</v>
      </c>
      <c r="ED370" s="27">
        <f t="shared" ca="1" si="771"/>
        <v>0</v>
      </c>
      <c r="EE370" s="27">
        <f t="shared" ca="1" si="748"/>
        <v>1</v>
      </c>
      <c r="EF370" s="27">
        <f t="shared" ca="1" si="749"/>
        <v>1</v>
      </c>
      <c r="EG370" s="27">
        <f t="shared" ca="1" si="771"/>
        <v>0</v>
      </c>
      <c r="EH370" s="27" t="str">
        <f t="shared" ca="1" si="750"/>
        <v>-</v>
      </c>
      <c r="EI370" s="27" t="str">
        <f t="shared" ca="1" si="750"/>
        <v>-</v>
      </c>
      <c r="EJ370" s="27" t="str">
        <f t="shared" ca="1" si="750"/>
        <v>-</v>
      </c>
      <c r="EK370" s="27" t="str">
        <f t="shared" ca="1" si="751"/>
        <v>-</v>
      </c>
      <c r="EL370" s="27">
        <f t="shared" ca="1" si="771"/>
        <v>1</v>
      </c>
      <c r="EM370" s="27">
        <f t="shared" ca="1" si="771"/>
        <v>1</v>
      </c>
      <c r="EN370" s="27">
        <f t="shared" ca="1" si="771"/>
        <v>1</v>
      </c>
      <c r="EO370" s="27">
        <f t="shared" ca="1" si="752"/>
        <v>0</v>
      </c>
      <c r="EP370" s="27" t="str">
        <f t="shared" ca="1" si="771"/>
        <v>-</v>
      </c>
      <c r="EQ370" s="27" t="str">
        <f t="shared" ca="1" si="771"/>
        <v>-</v>
      </c>
      <c r="ER370" s="27">
        <f t="shared" ca="1" si="771"/>
        <v>0</v>
      </c>
      <c r="ES370" s="27">
        <f t="shared" ca="1" si="771"/>
        <v>0</v>
      </c>
      <c r="ET370" s="34">
        <v>0</v>
      </c>
    </row>
    <row r="371" spans="1:150" outlineLevel="2">
      <c r="A371" s="31">
        <f t="shared" si="730"/>
        <v>366</v>
      </c>
      <c r="B371" s="37">
        <f t="shared" si="764"/>
        <v>359</v>
      </c>
      <c r="C371">
        <v>99</v>
      </c>
      <c r="D371" t="b">
        <v>0</v>
      </c>
      <c r="E371" t="b">
        <v>0</v>
      </c>
      <c r="F371" t="b">
        <v>0</v>
      </c>
      <c r="H371" s="3" t="s">
        <v>262</v>
      </c>
      <c r="I371" s="13" t="str">
        <f ca="1">IF(MATCH(H371,H$5:H371,0)=(COUNTA(H$5:H371)),"-","Dup")</f>
        <v>-</v>
      </c>
      <c r="J371" s="27" t="str">
        <f t="shared" ca="1" si="731"/>
        <v>-</v>
      </c>
      <c r="K371" s="27" t="str">
        <f t="shared" ca="1" si="731"/>
        <v>-</v>
      </c>
      <c r="L371" s="27" t="b">
        <f t="shared" ca="1" si="753"/>
        <v>1</v>
      </c>
      <c r="M371" s="27" t="b">
        <f t="shared" ca="1" si="753"/>
        <v>1</v>
      </c>
      <c r="N371" s="27" t="b">
        <f t="shared" ca="1" si="753"/>
        <v>1</v>
      </c>
      <c r="O371" s="27" t="str">
        <f t="shared" ca="1" si="732"/>
        <v>-</v>
      </c>
      <c r="P371" s="27" t="str">
        <f t="shared" ca="1" si="732"/>
        <v>-</v>
      </c>
      <c r="Q371" s="27">
        <f t="shared" ca="1" si="733"/>
        <v>0</v>
      </c>
      <c r="R371" s="27">
        <f t="shared" ca="1" si="733"/>
        <v>0</v>
      </c>
      <c r="S371" s="27" t="str">
        <f t="shared" ca="1" si="733"/>
        <v>-</v>
      </c>
      <c r="T371" s="27" t="str">
        <f t="shared" ca="1" si="733"/>
        <v>-</v>
      </c>
      <c r="U371" s="27" t="str">
        <f t="shared" ca="1" si="734"/>
        <v>-</v>
      </c>
      <c r="V371" s="27">
        <f t="shared" ca="1" si="734"/>
        <v>1</v>
      </c>
      <c r="W371" s="27">
        <f t="shared" ca="1" si="734"/>
        <v>1</v>
      </c>
      <c r="X371" s="27" t="str">
        <f t="shared" ca="1" si="734"/>
        <v>-</v>
      </c>
      <c r="Y371" s="27" t="str">
        <f t="shared" ca="1" si="734"/>
        <v>-</v>
      </c>
      <c r="Z371" s="27" t="str">
        <f t="shared" ca="1" si="734"/>
        <v>-</v>
      </c>
      <c r="AA371" s="27" t="str">
        <f t="shared" ca="1" si="734"/>
        <v>-</v>
      </c>
      <c r="AB371" s="27" t="str">
        <f t="shared" ca="1" si="734"/>
        <v>-</v>
      </c>
      <c r="AC371" s="27">
        <f t="shared" ca="1" si="734"/>
        <v>1</v>
      </c>
      <c r="AD371" s="27" t="str">
        <f t="shared" ca="1" si="734"/>
        <v>-</v>
      </c>
      <c r="AE371" s="27" t="str">
        <f t="shared" ca="1" si="734"/>
        <v>-</v>
      </c>
      <c r="AF371" s="26" t="b">
        <v>0</v>
      </c>
      <c r="AG371" s="27">
        <f t="shared" ca="1" si="754"/>
        <v>1</v>
      </c>
      <c r="AH371" s="27" t="b">
        <f t="shared" ca="1" si="765"/>
        <v>1</v>
      </c>
      <c r="AI371" s="27" t="b">
        <f ca="1">OFFSET(AI$5,$B371,0)</f>
        <v>1</v>
      </c>
      <c r="AJ371" s="27" t="b">
        <f ca="1">OFFSET(AJ$5,$B371,0)</f>
        <v>1</v>
      </c>
      <c r="AK371" s="26" t="b">
        <v>0</v>
      </c>
      <c r="AL371" s="27" t="b">
        <f ca="1">OFFSET(AL$5,$B371,0)</f>
        <v>1</v>
      </c>
      <c r="AM371" s="27" t="b">
        <f ca="1">OFFSET(AM$5,$B371,0)</f>
        <v>1</v>
      </c>
      <c r="AN371" s="27" t="b">
        <f ca="1">OFFSET(AN$5,$B371,0)</f>
        <v>1</v>
      </c>
      <c r="AO371" s="27" t="b">
        <f ca="1">OFFSET(AO$5,$B371,0)</f>
        <v>1</v>
      </c>
      <c r="AP371" s="27" t="str">
        <f t="shared" ca="1" si="756"/>
        <v>-</v>
      </c>
      <c r="AQ371" s="27" t="str">
        <f t="shared" ca="1" si="756"/>
        <v>-</v>
      </c>
      <c r="AR371" s="27" t="str">
        <f t="shared" ca="1" si="756"/>
        <v>-</v>
      </c>
      <c r="AS371" s="27" t="str">
        <f t="shared" ca="1" si="756"/>
        <v>-</v>
      </c>
      <c r="AT371" s="27" t="str">
        <f t="shared" ca="1" si="756"/>
        <v>-</v>
      </c>
      <c r="AU371" s="27" t="str">
        <f t="shared" ref="AU371:AY373" ca="1" si="772">OFFSET(AU$5,$B371,0)</f>
        <v>-</v>
      </c>
      <c r="AV371" s="27" t="str">
        <f t="shared" ca="1" si="772"/>
        <v>-</v>
      </c>
      <c r="AW371" s="27" t="str">
        <f t="shared" ca="1" si="772"/>
        <v>-</v>
      </c>
      <c r="AX371" s="27">
        <f t="shared" ca="1" si="772"/>
        <v>1</v>
      </c>
      <c r="AY371" s="27">
        <f t="shared" ca="1" si="772"/>
        <v>1</v>
      </c>
      <c r="AZ371" s="27">
        <f t="shared" ca="1" si="757"/>
        <v>0</v>
      </c>
      <c r="BA371" s="27" t="str">
        <f t="shared" ca="1" si="757"/>
        <v>-</v>
      </c>
      <c r="BB371" s="27" t="str">
        <f t="shared" ca="1" si="757"/>
        <v>-</v>
      </c>
      <c r="BC371" s="27" t="str">
        <f t="shared" ca="1" si="757"/>
        <v>-</v>
      </c>
      <c r="BD371" s="27" t="str">
        <f t="shared" ca="1" si="757"/>
        <v>-</v>
      </c>
      <c r="BE371" s="27" t="str">
        <f t="shared" ca="1" si="757"/>
        <v>-</v>
      </c>
      <c r="BF371" s="27" t="str">
        <f t="shared" ca="1" si="757"/>
        <v>-</v>
      </c>
      <c r="BG371" s="27" t="str">
        <f t="shared" ca="1" si="757"/>
        <v>-</v>
      </c>
      <c r="BH371" s="27">
        <f t="shared" ca="1" si="757"/>
        <v>0.3</v>
      </c>
      <c r="BI371" s="27" t="str">
        <f t="shared" ca="1" si="757"/>
        <v>-</v>
      </c>
      <c r="BJ371" s="27" t="str">
        <f t="shared" ca="1" si="758"/>
        <v>-</v>
      </c>
      <c r="BK371" s="27" t="str">
        <f t="shared" ca="1" si="758"/>
        <v>-</v>
      </c>
      <c r="BL371" s="27" t="str">
        <f t="shared" ca="1" si="758"/>
        <v>-</v>
      </c>
      <c r="BM371" s="27" t="str">
        <f t="shared" ca="1" si="758"/>
        <v>-</v>
      </c>
      <c r="BN371" s="27">
        <f t="shared" ca="1" si="736"/>
        <v>0</v>
      </c>
      <c r="BO371" s="27">
        <f t="shared" ca="1" si="736"/>
        <v>0</v>
      </c>
      <c r="BP371" s="27">
        <f t="shared" ca="1" si="736"/>
        <v>0</v>
      </c>
      <c r="BQ371" s="27">
        <f t="shared" ca="1" si="736"/>
        <v>0</v>
      </c>
      <c r="BR371" s="27" t="str">
        <f t="shared" ca="1" si="736"/>
        <v>-</v>
      </c>
      <c r="BS371" s="27" t="str">
        <f t="shared" ca="1" si="736"/>
        <v>-</v>
      </c>
      <c r="BT371" s="27" t="str">
        <f t="shared" ca="1" si="736"/>
        <v>-</v>
      </c>
      <c r="BU371" s="27" t="str">
        <f t="shared" ca="1" si="737"/>
        <v>-</v>
      </c>
      <c r="BV371" s="27" t="str">
        <f t="shared" ca="1" si="737"/>
        <v>-</v>
      </c>
      <c r="BW371" s="27" t="str">
        <f t="shared" ca="1" si="737"/>
        <v>-</v>
      </c>
      <c r="BX371" s="27" t="str">
        <f t="shared" ca="1" si="737"/>
        <v>-</v>
      </c>
      <c r="BY371" s="27" t="str">
        <f t="shared" ca="1" si="737"/>
        <v>-</v>
      </c>
      <c r="BZ371" s="27" t="str">
        <f t="shared" ca="1" si="737"/>
        <v>-</v>
      </c>
      <c r="CA371" s="27">
        <f t="shared" ca="1" si="761"/>
        <v>2</v>
      </c>
      <c r="CB371" s="27" t="str">
        <f t="shared" ca="1" si="761"/>
        <v>-</v>
      </c>
      <c r="CC371" s="27" t="str">
        <f t="shared" ca="1" si="761"/>
        <v>-</v>
      </c>
      <c r="CD371" s="27" t="str">
        <f t="shared" ca="1" si="761"/>
        <v>-</v>
      </c>
      <c r="CE371" s="27" t="str">
        <f t="shared" ca="1" si="761"/>
        <v>-</v>
      </c>
      <c r="CF371" s="27" t="str">
        <f t="shared" ca="1" si="761"/>
        <v>-</v>
      </c>
      <c r="CG371" s="27" t="str">
        <f t="shared" ca="1" si="761"/>
        <v>-</v>
      </c>
      <c r="CH371" s="27">
        <f t="shared" ca="1" si="762"/>
        <v>0</v>
      </c>
      <c r="CI371" s="27" t="str">
        <f t="shared" ca="1" si="762"/>
        <v>-</v>
      </c>
      <c r="CJ371" s="27">
        <f t="shared" ca="1" si="762"/>
        <v>1</v>
      </c>
      <c r="CK371" s="27">
        <f t="shared" ca="1" si="762"/>
        <v>0</v>
      </c>
      <c r="CL371" s="27">
        <f t="shared" ca="1" si="762"/>
        <v>1</v>
      </c>
      <c r="CM371" s="27">
        <f t="shared" ca="1" si="762"/>
        <v>1</v>
      </c>
      <c r="CN371" s="27">
        <f t="shared" ca="1" si="762"/>
        <v>1</v>
      </c>
      <c r="CO371" s="27">
        <f t="shared" ca="1" si="762"/>
        <v>0</v>
      </c>
      <c r="CP371" s="27">
        <f t="shared" ca="1" si="762"/>
        <v>0</v>
      </c>
      <c r="CQ371" s="27">
        <f t="shared" ca="1" si="762"/>
        <v>0</v>
      </c>
      <c r="CR371" s="27">
        <f t="shared" ca="1" si="762"/>
        <v>-0.04</v>
      </c>
      <c r="CS371" s="27">
        <f t="shared" ca="1" si="767"/>
        <v>0.96</v>
      </c>
      <c r="CT371" s="27">
        <f ca="1">OFFSET(CT$5,$B371,0)</f>
        <v>1.8</v>
      </c>
      <c r="CU371" s="27">
        <f ca="1">OFFSET(CU$5,$B371,0)</f>
        <v>0.64</v>
      </c>
      <c r="CV371" s="26">
        <v>-0.1</v>
      </c>
      <c r="CW371" s="27">
        <f ca="1">OFFSET(CW$5,$B371,0)</f>
        <v>0.19</v>
      </c>
      <c r="CX371" s="27">
        <f ca="1">OFFSET(CX$5,$B371,0)</f>
        <v>0</v>
      </c>
      <c r="CY371" s="27">
        <f t="shared" ca="1" si="763"/>
        <v>1</v>
      </c>
      <c r="CZ371" s="27">
        <f t="shared" ca="1" si="763"/>
        <v>0</v>
      </c>
      <c r="DA371" s="27">
        <f t="shared" ca="1" si="763"/>
        <v>0</v>
      </c>
      <c r="DB371" s="27">
        <f t="shared" ca="1" si="763"/>
        <v>0</v>
      </c>
      <c r="DC371" s="27">
        <f t="shared" ca="1" si="763"/>
        <v>0</v>
      </c>
      <c r="DD371" s="27">
        <f t="shared" ca="1" si="763"/>
        <v>0</v>
      </c>
      <c r="DE371" s="27">
        <f t="shared" ca="1" si="742"/>
        <v>0</v>
      </c>
      <c r="DF371" s="27">
        <f t="shared" ca="1" si="742"/>
        <v>0</v>
      </c>
      <c r="DG371" s="27" t="str">
        <f t="shared" ca="1" si="743"/>
        <v>-</v>
      </c>
      <c r="DH371" s="27" t="str">
        <f t="shared" ca="1" si="743"/>
        <v>-</v>
      </c>
      <c r="DI371" s="27" t="str">
        <f t="shared" ca="1" si="743"/>
        <v>-</v>
      </c>
      <c r="DJ371" s="27" t="str">
        <f t="shared" ca="1" si="743"/>
        <v>-</v>
      </c>
      <c r="DK371" s="27" t="str">
        <f t="shared" ca="1" si="743"/>
        <v>-</v>
      </c>
      <c r="DL371" s="27" t="str">
        <f t="shared" ca="1" si="743"/>
        <v>-</v>
      </c>
      <c r="DM371" s="27" t="b">
        <v>0</v>
      </c>
      <c r="DN371" s="27" t="b">
        <v>1</v>
      </c>
      <c r="DO371" s="27" t="b">
        <v>1</v>
      </c>
      <c r="DP371" s="27">
        <f t="shared" ca="1" si="744"/>
        <v>1</v>
      </c>
      <c r="DQ371" s="27" t="str">
        <f t="shared" ca="1" si="745"/>
        <v>-</v>
      </c>
      <c r="DR371" s="27" t="str">
        <f t="shared" ca="1" si="745"/>
        <v>-</v>
      </c>
      <c r="DS371" s="27" t="str">
        <f t="shared" ca="1" si="745"/>
        <v>-</v>
      </c>
      <c r="DT371" s="27" t="str">
        <f t="shared" ca="1" si="745"/>
        <v>-</v>
      </c>
      <c r="DU371" s="27" t="str">
        <f t="shared" ca="1" si="745"/>
        <v>-</v>
      </c>
      <c r="DV371" s="27" t="b">
        <f t="shared" ca="1" si="745"/>
        <v>1</v>
      </c>
      <c r="DW371" s="27" t="str">
        <f t="shared" ca="1" si="759"/>
        <v>-</v>
      </c>
      <c r="DX371" s="27">
        <f t="shared" ca="1" si="759"/>
        <v>0</v>
      </c>
      <c r="DY371" s="27" t="str">
        <f t="shared" ca="1" si="759"/>
        <v>-</v>
      </c>
      <c r="DZ371" s="27" t="str">
        <f t="shared" ca="1" si="747"/>
        <v>-</v>
      </c>
      <c r="EA371" s="27">
        <f t="shared" ca="1" si="747"/>
        <v>500</v>
      </c>
      <c r="EB371" s="27">
        <f t="shared" ca="1" si="747"/>
        <v>500</v>
      </c>
      <c r="EC371" s="27">
        <f t="shared" ca="1" si="748"/>
        <v>1</v>
      </c>
      <c r="ED371" s="27">
        <f t="shared" ref="ED371:ES371" ca="1" si="773">OFFSET(ED$5,$B371,0)</f>
        <v>0</v>
      </c>
      <c r="EE371" s="27">
        <f t="shared" ca="1" si="748"/>
        <v>1</v>
      </c>
      <c r="EF371" s="27">
        <f t="shared" ca="1" si="749"/>
        <v>1</v>
      </c>
      <c r="EG371" s="27">
        <f t="shared" ca="1" si="773"/>
        <v>0</v>
      </c>
      <c r="EH371" s="27" t="str">
        <f t="shared" ca="1" si="750"/>
        <v>-</v>
      </c>
      <c r="EI371" s="27" t="str">
        <f t="shared" ca="1" si="750"/>
        <v>-</v>
      </c>
      <c r="EJ371" s="27" t="str">
        <f t="shared" ca="1" si="750"/>
        <v>-</v>
      </c>
      <c r="EK371" s="27" t="str">
        <f t="shared" ca="1" si="751"/>
        <v>-</v>
      </c>
      <c r="EL371" s="27">
        <f t="shared" ca="1" si="773"/>
        <v>1</v>
      </c>
      <c r="EM371" s="27">
        <f t="shared" ca="1" si="773"/>
        <v>1</v>
      </c>
      <c r="EN371" s="27">
        <f t="shared" ca="1" si="773"/>
        <v>1</v>
      </c>
      <c r="EO371" s="27">
        <f t="shared" ca="1" si="752"/>
        <v>0</v>
      </c>
      <c r="EP371" s="27" t="str">
        <f t="shared" ca="1" si="773"/>
        <v>-</v>
      </c>
      <c r="EQ371" s="27" t="str">
        <f t="shared" ca="1" si="773"/>
        <v>-</v>
      </c>
      <c r="ER371" s="27">
        <f t="shared" ca="1" si="773"/>
        <v>0</v>
      </c>
      <c r="ES371" s="27">
        <f t="shared" ca="1" si="773"/>
        <v>0</v>
      </c>
      <c r="ET371" s="34">
        <v>0</v>
      </c>
    </row>
    <row r="372" spans="1:150" outlineLevel="2">
      <c r="A372" s="31">
        <f t="shared" si="730"/>
        <v>367</v>
      </c>
      <c r="B372" s="37">
        <f t="shared" si="764"/>
        <v>359</v>
      </c>
      <c r="C372">
        <v>99</v>
      </c>
      <c r="D372" t="b">
        <v>0</v>
      </c>
      <c r="E372" t="b">
        <v>0</v>
      </c>
      <c r="F372" t="b">
        <v>0</v>
      </c>
      <c r="H372" s="3" t="s">
        <v>263</v>
      </c>
      <c r="I372" s="13" t="str">
        <f ca="1">IF(MATCH(H372,H$5:H372,0)=(COUNTA(H$5:H372)),"-","Dup")</f>
        <v>-</v>
      </c>
      <c r="J372" s="27" t="str">
        <f t="shared" ca="1" si="731"/>
        <v>-</v>
      </c>
      <c r="K372" s="27" t="str">
        <f t="shared" ca="1" si="731"/>
        <v>-</v>
      </c>
      <c r="L372" s="27" t="b">
        <f t="shared" ca="1" si="753"/>
        <v>1</v>
      </c>
      <c r="M372" s="27" t="b">
        <f t="shared" ca="1" si="753"/>
        <v>1</v>
      </c>
      <c r="N372" s="27" t="b">
        <f t="shared" ca="1" si="753"/>
        <v>1</v>
      </c>
      <c r="O372" s="27" t="str">
        <f t="shared" ca="1" si="732"/>
        <v>-</v>
      </c>
      <c r="P372" s="27" t="str">
        <f t="shared" ca="1" si="732"/>
        <v>-</v>
      </c>
      <c r="Q372" s="27">
        <f t="shared" ca="1" si="733"/>
        <v>0</v>
      </c>
      <c r="R372" s="27">
        <f t="shared" ca="1" si="733"/>
        <v>0</v>
      </c>
      <c r="S372" s="27" t="str">
        <f t="shared" ca="1" si="733"/>
        <v>-</v>
      </c>
      <c r="T372" s="27" t="str">
        <f t="shared" ca="1" si="733"/>
        <v>-</v>
      </c>
      <c r="U372" s="27" t="str">
        <f t="shared" ca="1" si="734"/>
        <v>-</v>
      </c>
      <c r="V372" s="27">
        <f t="shared" ca="1" si="734"/>
        <v>1</v>
      </c>
      <c r="W372" s="27">
        <f t="shared" ca="1" si="734"/>
        <v>1</v>
      </c>
      <c r="X372" s="27" t="str">
        <f t="shared" ca="1" si="734"/>
        <v>-</v>
      </c>
      <c r="Y372" s="27" t="str">
        <f t="shared" ca="1" si="734"/>
        <v>-</v>
      </c>
      <c r="Z372" s="27" t="str">
        <f t="shared" ca="1" si="734"/>
        <v>-</v>
      </c>
      <c r="AA372" s="27" t="str">
        <f t="shared" ca="1" si="734"/>
        <v>-</v>
      </c>
      <c r="AB372" s="27" t="str">
        <f t="shared" ca="1" si="734"/>
        <v>-</v>
      </c>
      <c r="AC372" s="27">
        <f t="shared" ca="1" si="734"/>
        <v>1</v>
      </c>
      <c r="AD372" s="27" t="str">
        <f t="shared" ca="1" si="734"/>
        <v>-</v>
      </c>
      <c r="AE372" s="27" t="str">
        <f t="shared" ca="1" si="734"/>
        <v>-</v>
      </c>
      <c r="AF372" s="26" t="b">
        <v>0</v>
      </c>
      <c r="AG372" s="27">
        <f t="shared" ca="1" si="754"/>
        <v>1</v>
      </c>
      <c r="AH372" s="27" t="b">
        <f t="shared" ca="1" si="765"/>
        <v>1</v>
      </c>
      <c r="AI372" s="27" t="b">
        <f ca="1">OFFSET(AI$5,$B372,0)</f>
        <v>1</v>
      </c>
      <c r="AJ372" s="27" t="b">
        <f ca="1">OFFSET(AJ$5,$B372,0)</f>
        <v>1</v>
      </c>
      <c r="AK372" s="27" t="b">
        <f ca="1">OFFSET(AK$5,$B372,0)</f>
        <v>1</v>
      </c>
      <c r="AL372" s="26" t="b">
        <v>0</v>
      </c>
      <c r="AM372" s="27" t="b">
        <f ca="1">OFFSET(AM$5,$B372,0)</f>
        <v>1</v>
      </c>
      <c r="AN372" s="27" t="b">
        <f ca="1">OFFSET(AN$5,$B372,0)</f>
        <v>1</v>
      </c>
      <c r="AO372" s="27" t="b">
        <f ca="1">OFFSET(AO$5,$B372,0)</f>
        <v>1</v>
      </c>
      <c r="AP372" s="27" t="str">
        <f t="shared" ca="1" si="756"/>
        <v>-</v>
      </c>
      <c r="AQ372" s="27" t="str">
        <f t="shared" ca="1" si="756"/>
        <v>-</v>
      </c>
      <c r="AR372" s="27" t="str">
        <f t="shared" ca="1" si="756"/>
        <v>-</v>
      </c>
      <c r="AS372" s="27" t="str">
        <f t="shared" ca="1" si="756"/>
        <v>-</v>
      </c>
      <c r="AT372" s="27" t="str">
        <f t="shared" ca="1" si="756"/>
        <v>-</v>
      </c>
      <c r="AU372" s="27" t="str">
        <f t="shared" ca="1" si="772"/>
        <v>-</v>
      </c>
      <c r="AV372" s="27" t="str">
        <f t="shared" ca="1" si="772"/>
        <v>-</v>
      </c>
      <c r="AW372" s="27" t="str">
        <f t="shared" ca="1" si="772"/>
        <v>-</v>
      </c>
      <c r="AX372" s="27">
        <f t="shared" ca="1" si="772"/>
        <v>1</v>
      </c>
      <c r="AY372" s="27">
        <f t="shared" ca="1" si="772"/>
        <v>1</v>
      </c>
      <c r="AZ372" s="27">
        <f t="shared" ca="1" si="757"/>
        <v>0</v>
      </c>
      <c r="BA372" s="27" t="str">
        <f t="shared" ca="1" si="757"/>
        <v>-</v>
      </c>
      <c r="BB372" s="27" t="str">
        <f t="shared" ca="1" si="757"/>
        <v>-</v>
      </c>
      <c r="BC372" s="27" t="str">
        <f t="shared" ca="1" si="757"/>
        <v>-</v>
      </c>
      <c r="BD372" s="27" t="str">
        <f t="shared" ca="1" si="757"/>
        <v>-</v>
      </c>
      <c r="BE372" s="27" t="str">
        <f t="shared" ca="1" si="757"/>
        <v>-</v>
      </c>
      <c r="BF372" s="27" t="str">
        <f t="shared" ca="1" si="757"/>
        <v>-</v>
      </c>
      <c r="BG372" s="27" t="str">
        <f t="shared" ca="1" si="757"/>
        <v>-</v>
      </c>
      <c r="BH372" s="27">
        <f t="shared" ca="1" si="757"/>
        <v>0.3</v>
      </c>
      <c r="BI372" s="27" t="str">
        <f t="shared" ca="1" si="757"/>
        <v>-</v>
      </c>
      <c r="BJ372" s="27" t="str">
        <f t="shared" ca="1" si="758"/>
        <v>-</v>
      </c>
      <c r="BK372" s="27" t="str">
        <f t="shared" ca="1" si="758"/>
        <v>-</v>
      </c>
      <c r="BL372" s="27" t="str">
        <f t="shared" ca="1" si="758"/>
        <v>-</v>
      </c>
      <c r="BM372" s="27" t="str">
        <f t="shared" ca="1" si="758"/>
        <v>-</v>
      </c>
      <c r="BN372" s="27">
        <f t="shared" ca="1" si="736"/>
        <v>0</v>
      </c>
      <c r="BO372" s="27">
        <f t="shared" ca="1" si="736"/>
        <v>0</v>
      </c>
      <c r="BP372" s="27">
        <f t="shared" ca="1" si="736"/>
        <v>0</v>
      </c>
      <c r="BQ372" s="27">
        <f t="shared" ca="1" si="736"/>
        <v>0</v>
      </c>
      <c r="BR372" s="27" t="str">
        <f t="shared" ca="1" si="736"/>
        <v>-</v>
      </c>
      <c r="BS372" s="27" t="str">
        <f t="shared" ca="1" si="736"/>
        <v>-</v>
      </c>
      <c r="BT372" s="27" t="str">
        <f t="shared" ca="1" si="736"/>
        <v>-</v>
      </c>
      <c r="BU372" s="27" t="str">
        <f t="shared" ca="1" si="737"/>
        <v>-</v>
      </c>
      <c r="BV372" s="27" t="str">
        <f t="shared" ca="1" si="737"/>
        <v>-</v>
      </c>
      <c r="BW372" s="27" t="str">
        <f t="shared" ca="1" si="737"/>
        <v>-</v>
      </c>
      <c r="BX372" s="27" t="str">
        <f t="shared" ca="1" si="737"/>
        <v>-</v>
      </c>
      <c r="BY372" s="27" t="str">
        <f t="shared" ca="1" si="737"/>
        <v>-</v>
      </c>
      <c r="BZ372" s="27" t="str">
        <f t="shared" ca="1" si="737"/>
        <v>-</v>
      </c>
      <c r="CA372" s="27">
        <f t="shared" ca="1" si="761"/>
        <v>2</v>
      </c>
      <c r="CB372" s="27" t="str">
        <f t="shared" ca="1" si="761"/>
        <v>-</v>
      </c>
      <c r="CC372" s="27" t="str">
        <f t="shared" ca="1" si="761"/>
        <v>-</v>
      </c>
      <c r="CD372" s="27" t="str">
        <f t="shared" ca="1" si="761"/>
        <v>-</v>
      </c>
      <c r="CE372" s="27" t="str">
        <f t="shared" ca="1" si="761"/>
        <v>-</v>
      </c>
      <c r="CF372" s="27" t="str">
        <f t="shared" ca="1" si="761"/>
        <v>-</v>
      </c>
      <c r="CG372" s="27" t="str">
        <f t="shared" ca="1" si="761"/>
        <v>-</v>
      </c>
      <c r="CH372" s="27">
        <f t="shared" ca="1" si="762"/>
        <v>0</v>
      </c>
      <c r="CI372" s="27" t="str">
        <f t="shared" ca="1" si="762"/>
        <v>-</v>
      </c>
      <c r="CJ372" s="27">
        <f t="shared" ca="1" si="762"/>
        <v>1</v>
      </c>
      <c r="CK372" s="27">
        <f t="shared" ca="1" si="762"/>
        <v>0</v>
      </c>
      <c r="CL372" s="27">
        <f t="shared" ca="1" si="762"/>
        <v>1</v>
      </c>
      <c r="CM372" s="27">
        <f t="shared" ca="1" si="762"/>
        <v>1</v>
      </c>
      <c r="CN372" s="27">
        <f t="shared" ca="1" si="762"/>
        <v>1</v>
      </c>
      <c r="CO372" s="27">
        <f t="shared" ca="1" si="762"/>
        <v>0</v>
      </c>
      <c r="CP372" s="27">
        <f t="shared" ca="1" si="762"/>
        <v>0</v>
      </c>
      <c r="CQ372" s="27">
        <f t="shared" ca="1" si="762"/>
        <v>0</v>
      </c>
      <c r="CR372" s="27">
        <f t="shared" ca="1" si="762"/>
        <v>-0.04</v>
      </c>
      <c r="CS372" s="27">
        <f t="shared" ca="1" si="767"/>
        <v>0.96</v>
      </c>
      <c r="CT372" s="27">
        <f ca="1">OFFSET(CT$5,$B372,0)</f>
        <v>1.8</v>
      </c>
      <c r="CU372" s="27">
        <f ca="1">OFFSET(CU$5,$B372,0)</f>
        <v>0.64</v>
      </c>
      <c r="CV372" s="27">
        <f ca="1">OFFSET(CV$5,$B372,0)</f>
        <v>0.21</v>
      </c>
      <c r="CW372" s="26">
        <v>0.1</v>
      </c>
      <c r="CX372" s="27">
        <f ca="1">OFFSET(CX$5,$B372,0)</f>
        <v>0</v>
      </c>
      <c r="CY372" s="27">
        <f t="shared" ca="1" si="763"/>
        <v>1</v>
      </c>
      <c r="CZ372" s="27">
        <f t="shared" ca="1" si="763"/>
        <v>0</v>
      </c>
      <c r="DA372" s="27">
        <f t="shared" ca="1" si="763"/>
        <v>0</v>
      </c>
      <c r="DB372" s="27">
        <f t="shared" ca="1" si="763"/>
        <v>0</v>
      </c>
      <c r="DC372" s="27">
        <f t="shared" ca="1" si="763"/>
        <v>0</v>
      </c>
      <c r="DD372" s="27">
        <f t="shared" ca="1" si="763"/>
        <v>0</v>
      </c>
      <c r="DE372" s="27">
        <f t="shared" ca="1" si="742"/>
        <v>0</v>
      </c>
      <c r="DF372" s="27">
        <f t="shared" ca="1" si="742"/>
        <v>0</v>
      </c>
      <c r="DG372" s="27" t="str">
        <f t="shared" ca="1" si="743"/>
        <v>-</v>
      </c>
      <c r="DH372" s="27" t="str">
        <f t="shared" ca="1" si="743"/>
        <v>-</v>
      </c>
      <c r="DI372" s="27" t="str">
        <f t="shared" ca="1" si="743"/>
        <v>-</v>
      </c>
      <c r="DJ372" s="27" t="str">
        <f t="shared" ca="1" si="743"/>
        <v>-</v>
      </c>
      <c r="DK372" s="27" t="str">
        <f t="shared" ca="1" si="743"/>
        <v>-</v>
      </c>
      <c r="DL372" s="27" t="str">
        <f t="shared" ca="1" si="743"/>
        <v>-</v>
      </c>
      <c r="DM372" s="27" t="b">
        <v>0</v>
      </c>
      <c r="DN372" s="27" t="b">
        <v>1</v>
      </c>
      <c r="DO372" s="27" t="b">
        <v>1</v>
      </c>
      <c r="DP372" s="27">
        <f t="shared" ca="1" si="744"/>
        <v>1</v>
      </c>
      <c r="DQ372" s="27" t="str">
        <f t="shared" ca="1" si="745"/>
        <v>-</v>
      </c>
      <c r="DR372" s="27" t="str">
        <f t="shared" ca="1" si="745"/>
        <v>-</v>
      </c>
      <c r="DS372" s="27" t="str">
        <f t="shared" ca="1" si="745"/>
        <v>-</v>
      </c>
      <c r="DT372" s="27" t="str">
        <f t="shared" ca="1" si="745"/>
        <v>-</v>
      </c>
      <c r="DU372" s="27" t="str">
        <f t="shared" ca="1" si="745"/>
        <v>-</v>
      </c>
      <c r="DV372" s="27" t="b">
        <f t="shared" ca="1" si="745"/>
        <v>1</v>
      </c>
      <c r="DW372" s="27" t="str">
        <f t="shared" ca="1" si="759"/>
        <v>-</v>
      </c>
      <c r="DX372" s="27">
        <f t="shared" ca="1" si="759"/>
        <v>0</v>
      </c>
      <c r="DY372" s="27" t="str">
        <f t="shared" ca="1" si="759"/>
        <v>-</v>
      </c>
      <c r="DZ372" s="27" t="str">
        <f t="shared" ca="1" si="747"/>
        <v>-</v>
      </c>
      <c r="EA372" s="27">
        <f t="shared" ca="1" si="747"/>
        <v>500</v>
      </c>
      <c r="EB372" s="27">
        <f t="shared" ca="1" si="747"/>
        <v>500</v>
      </c>
      <c r="EC372" s="27">
        <f t="shared" ca="1" si="748"/>
        <v>1</v>
      </c>
      <c r="ED372" s="27">
        <f t="shared" ref="ED372:ES372" ca="1" si="774">OFFSET(ED$5,$B372,0)</f>
        <v>0</v>
      </c>
      <c r="EE372" s="27">
        <f t="shared" ca="1" si="748"/>
        <v>1</v>
      </c>
      <c r="EF372" s="27">
        <f t="shared" ca="1" si="749"/>
        <v>1</v>
      </c>
      <c r="EG372" s="27">
        <f t="shared" ca="1" si="774"/>
        <v>0</v>
      </c>
      <c r="EH372" s="27" t="str">
        <f t="shared" ca="1" si="750"/>
        <v>-</v>
      </c>
      <c r="EI372" s="27" t="str">
        <f t="shared" ca="1" si="750"/>
        <v>-</v>
      </c>
      <c r="EJ372" s="27" t="str">
        <f t="shared" ca="1" si="750"/>
        <v>-</v>
      </c>
      <c r="EK372" s="27" t="str">
        <f t="shared" ca="1" si="751"/>
        <v>-</v>
      </c>
      <c r="EL372" s="27">
        <f t="shared" ca="1" si="774"/>
        <v>1</v>
      </c>
      <c r="EM372" s="27">
        <f t="shared" ca="1" si="774"/>
        <v>1</v>
      </c>
      <c r="EN372" s="27">
        <f t="shared" ca="1" si="774"/>
        <v>1</v>
      </c>
      <c r="EO372" s="27">
        <f t="shared" ca="1" si="752"/>
        <v>0</v>
      </c>
      <c r="EP372" s="27" t="str">
        <f t="shared" ca="1" si="774"/>
        <v>-</v>
      </c>
      <c r="EQ372" s="27" t="str">
        <f t="shared" ca="1" si="774"/>
        <v>-</v>
      </c>
      <c r="ER372" s="27">
        <f t="shared" ca="1" si="774"/>
        <v>0</v>
      </c>
      <c r="ES372" s="27">
        <f t="shared" ca="1" si="774"/>
        <v>0</v>
      </c>
      <c r="ET372" s="34">
        <v>0</v>
      </c>
    </row>
    <row r="373" spans="1:150" outlineLevel="2">
      <c r="A373" s="31">
        <f t="shared" si="730"/>
        <v>368</v>
      </c>
      <c r="B373" s="37">
        <f t="shared" si="764"/>
        <v>359</v>
      </c>
      <c r="C373">
        <v>99</v>
      </c>
      <c r="D373" t="b">
        <v>0</v>
      </c>
      <c r="E373" t="b">
        <v>0</v>
      </c>
      <c r="F373" t="b">
        <v>0</v>
      </c>
      <c r="H373" s="3" t="s">
        <v>264</v>
      </c>
      <c r="I373" s="13" t="str">
        <f ca="1">IF(MATCH(H373,H$5:H373,0)=(COUNTA(H$5:H373)),"-","Dup")</f>
        <v>-</v>
      </c>
      <c r="J373" s="27" t="str">
        <f t="shared" ca="1" si="731"/>
        <v>-</v>
      </c>
      <c r="K373" s="27" t="str">
        <f t="shared" ca="1" si="731"/>
        <v>-</v>
      </c>
      <c r="L373" s="27" t="b">
        <f t="shared" ca="1" si="753"/>
        <v>1</v>
      </c>
      <c r="M373" s="27" t="b">
        <f t="shared" ca="1" si="753"/>
        <v>1</v>
      </c>
      <c r="N373" s="27" t="b">
        <f t="shared" ca="1" si="753"/>
        <v>1</v>
      </c>
      <c r="O373" s="27" t="str">
        <f t="shared" ca="1" si="732"/>
        <v>-</v>
      </c>
      <c r="P373" s="27" t="str">
        <f t="shared" ca="1" si="732"/>
        <v>-</v>
      </c>
      <c r="Q373" s="27">
        <f t="shared" ca="1" si="733"/>
        <v>0</v>
      </c>
      <c r="R373" s="27">
        <f t="shared" ca="1" si="733"/>
        <v>0</v>
      </c>
      <c r="S373" s="27" t="str">
        <f t="shared" ca="1" si="733"/>
        <v>-</v>
      </c>
      <c r="T373" s="27" t="str">
        <f t="shared" ca="1" si="733"/>
        <v>-</v>
      </c>
      <c r="U373" s="27" t="str">
        <f t="shared" ca="1" si="734"/>
        <v>-</v>
      </c>
      <c r="V373" s="27">
        <f t="shared" ca="1" si="734"/>
        <v>1</v>
      </c>
      <c r="W373" s="27">
        <f t="shared" ca="1" si="734"/>
        <v>1</v>
      </c>
      <c r="X373" s="27" t="str">
        <f t="shared" ca="1" si="734"/>
        <v>-</v>
      </c>
      <c r="Y373" s="27" t="str">
        <f t="shared" ca="1" si="734"/>
        <v>-</v>
      </c>
      <c r="Z373" s="27" t="str">
        <f t="shared" ca="1" si="734"/>
        <v>-</v>
      </c>
      <c r="AA373" s="27" t="str">
        <f t="shared" ca="1" si="734"/>
        <v>-</v>
      </c>
      <c r="AB373" s="27" t="str">
        <f t="shared" ca="1" si="734"/>
        <v>-</v>
      </c>
      <c r="AC373" s="27">
        <f t="shared" ca="1" si="734"/>
        <v>1</v>
      </c>
      <c r="AD373" s="27" t="str">
        <f t="shared" ca="1" si="734"/>
        <v>-</v>
      </c>
      <c r="AE373" s="27" t="str">
        <f t="shared" ca="1" si="734"/>
        <v>-</v>
      </c>
      <c r="AF373" s="26" t="b">
        <v>0</v>
      </c>
      <c r="AG373" s="27">
        <f t="shared" ca="1" si="754"/>
        <v>1</v>
      </c>
      <c r="AH373" s="27" t="b">
        <f t="shared" ca="1" si="765"/>
        <v>1</v>
      </c>
      <c r="AI373" s="27" t="b">
        <f ca="1">OFFSET(AI$5,$B373,0)</f>
        <v>1</v>
      </c>
      <c r="AJ373" s="27" t="b">
        <f ca="1">OFFSET(AJ$5,$B373,0)</f>
        <v>1</v>
      </c>
      <c r="AK373" s="27" t="b">
        <f ca="1">OFFSET(AK$5,$B373,0)</f>
        <v>1</v>
      </c>
      <c r="AL373" s="27" t="b">
        <f ca="1">OFFSET(AL$5,$B373,0)</f>
        <v>1</v>
      </c>
      <c r="AM373" s="26" t="b">
        <v>0</v>
      </c>
      <c r="AN373" s="27" t="b">
        <f ca="1">OFFSET(AN$5,$B373,0)</f>
        <v>1</v>
      </c>
      <c r="AO373" s="27" t="b">
        <f ca="1">OFFSET(AO$5,$B373,0)</f>
        <v>1</v>
      </c>
      <c r="AP373" s="27" t="str">
        <f t="shared" ca="1" si="756"/>
        <v>-</v>
      </c>
      <c r="AQ373" s="27" t="str">
        <f t="shared" ca="1" si="756"/>
        <v>-</v>
      </c>
      <c r="AR373" s="27" t="str">
        <f t="shared" ca="1" si="756"/>
        <v>-</v>
      </c>
      <c r="AS373" s="27" t="str">
        <f t="shared" ca="1" si="756"/>
        <v>-</v>
      </c>
      <c r="AT373" s="27" t="str">
        <f t="shared" ca="1" si="756"/>
        <v>-</v>
      </c>
      <c r="AU373" s="27" t="str">
        <f t="shared" ca="1" si="772"/>
        <v>-</v>
      </c>
      <c r="AV373" s="27" t="str">
        <f t="shared" ca="1" si="772"/>
        <v>-</v>
      </c>
      <c r="AW373" s="27" t="str">
        <f t="shared" ca="1" si="772"/>
        <v>-</v>
      </c>
      <c r="AX373" s="27">
        <f t="shared" ca="1" si="772"/>
        <v>1</v>
      </c>
      <c r="AY373" s="27">
        <f t="shared" ca="1" si="772"/>
        <v>1</v>
      </c>
      <c r="AZ373" s="27">
        <f t="shared" ref="AZ373:BM373" ca="1" si="775">OFFSET(AZ$5,$B373,0)</f>
        <v>0</v>
      </c>
      <c r="BA373" s="27" t="str">
        <f t="shared" ca="1" si="775"/>
        <v>-</v>
      </c>
      <c r="BB373" s="27" t="str">
        <f t="shared" ca="1" si="775"/>
        <v>-</v>
      </c>
      <c r="BC373" s="27" t="str">
        <f t="shared" ca="1" si="775"/>
        <v>-</v>
      </c>
      <c r="BD373" s="27" t="str">
        <f t="shared" ca="1" si="775"/>
        <v>-</v>
      </c>
      <c r="BE373" s="27" t="str">
        <f t="shared" ca="1" si="775"/>
        <v>-</v>
      </c>
      <c r="BF373" s="27" t="str">
        <f t="shared" ca="1" si="775"/>
        <v>-</v>
      </c>
      <c r="BG373" s="27" t="str">
        <f t="shared" ca="1" si="775"/>
        <v>-</v>
      </c>
      <c r="BH373" s="27">
        <f t="shared" ca="1" si="775"/>
        <v>0.3</v>
      </c>
      <c r="BI373" s="27" t="str">
        <f t="shared" ca="1" si="775"/>
        <v>-</v>
      </c>
      <c r="BJ373" s="27" t="str">
        <f t="shared" ca="1" si="775"/>
        <v>-</v>
      </c>
      <c r="BK373" s="27" t="str">
        <f t="shared" ca="1" si="775"/>
        <v>-</v>
      </c>
      <c r="BL373" s="27" t="str">
        <f t="shared" ca="1" si="775"/>
        <v>-</v>
      </c>
      <c r="BM373" s="27" t="str">
        <f t="shared" ca="1" si="775"/>
        <v>-</v>
      </c>
      <c r="BN373" s="27">
        <f t="shared" ca="1" si="736"/>
        <v>0</v>
      </c>
      <c r="BO373" s="27">
        <f t="shared" ca="1" si="736"/>
        <v>0</v>
      </c>
      <c r="BP373" s="27">
        <f t="shared" ca="1" si="736"/>
        <v>0</v>
      </c>
      <c r="BQ373" s="27">
        <f t="shared" ca="1" si="736"/>
        <v>0</v>
      </c>
      <c r="BR373" s="27" t="str">
        <f t="shared" ca="1" si="736"/>
        <v>-</v>
      </c>
      <c r="BS373" s="27" t="str">
        <f t="shared" ca="1" si="736"/>
        <v>-</v>
      </c>
      <c r="BT373" s="27" t="str">
        <f t="shared" ca="1" si="736"/>
        <v>-</v>
      </c>
      <c r="BU373" s="27" t="str">
        <f t="shared" ca="1" si="737"/>
        <v>-</v>
      </c>
      <c r="BV373" s="27" t="str">
        <f t="shared" ca="1" si="737"/>
        <v>-</v>
      </c>
      <c r="BW373" s="27" t="str">
        <f t="shared" ca="1" si="737"/>
        <v>-</v>
      </c>
      <c r="BX373" s="27" t="str">
        <f t="shared" ca="1" si="737"/>
        <v>-</v>
      </c>
      <c r="BY373" s="27" t="str">
        <f t="shared" ca="1" si="737"/>
        <v>-</v>
      </c>
      <c r="BZ373" s="27" t="str">
        <f t="shared" ca="1" si="737"/>
        <v>-</v>
      </c>
      <c r="CA373" s="27">
        <f t="shared" ca="1" si="761"/>
        <v>2</v>
      </c>
      <c r="CB373" s="27" t="str">
        <f t="shared" ca="1" si="761"/>
        <v>-</v>
      </c>
      <c r="CC373" s="27" t="str">
        <f t="shared" ca="1" si="761"/>
        <v>-</v>
      </c>
      <c r="CD373" s="27" t="str">
        <f t="shared" ca="1" si="761"/>
        <v>-</v>
      </c>
      <c r="CE373" s="27" t="str">
        <f t="shared" ca="1" si="761"/>
        <v>-</v>
      </c>
      <c r="CF373" s="27" t="str">
        <f t="shared" ca="1" si="761"/>
        <v>-</v>
      </c>
      <c r="CG373" s="27" t="str">
        <f t="shared" ca="1" si="761"/>
        <v>-</v>
      </c>
      <c r="CH373" s="27">
        <f t="shared" ca="1" si="762"/>
        <v>0</v>
      </c>
      <c r="CI373" s="27" t="str">
        <f t="shared" ca="1" si="762"/>
        <v>-</v>
      </c>
      <c r="CJ373" s="27">
        <f t="shared" ca="1" si="762"/>
        <v>1</v>
      </c>
      <c r="CK373" s="27">
        <f t="shared" ca="1" si="762"/>
        <v>0</v>
      </c>
      <c r="CL373" s="27">
        <f t="shared" ca="1" si="762"/>
        <v>1</v>
      </c>
      <c r="CM373" s="27">
        <f t="shared" ca="1" si="762"/>
        <v>1</v>
      </c>
      <c r="CN373" s="27">
        <f t="shared" ca="1" si="762"/>
        <v>1</v>
      </c>
      <c r="CO373" s="27">
        <f t="shared" ca="1" si="762"/>
        <v>0</v>
      </c>
      <c r="CP373" s="27">
        <f t="shared" ca="1" si="762"/>
        <v>0</v>
      </c>
      <c r="CQ373" s="27">
        <f t="shared" ca="1" si="762"/>
        <v>0</v>
      </c>
      <c r="CR373" s="27">
        <f t="shared" ca="1" si="762"/>
        <v>-0.04</v>
      </c>
      <c r="CS373" s="27">
        <f t="shared" ca="1" si="767"/>
        <v>0.96</v>
      </c>
      <c r="CT373" s="27">
        <f ca="1">OFFSET(CT$5,$B373,0)</f>
        <v>1.8</v>
      </c>
      <c r="CU373" s="27">
        <f ca="1">OFFSET(CU$5,$B373,0)</f>
        <v>0.64</v>
      </c>
      <c r="CV373" s="27">
        <f ca="1">OFFSET(CV$5,$B373,0)</f>
        <v>0.21</v>
      </c>
      <c r="CW373" s="27">
        <f ca="1">OFFSET(CW$5,$B373,0)</f>
        <v>0.19</v>
      </c>
      <c r="CX373" s="26">
        <v>0.1</v>
      </c>
      <c r="CY373" s="27">
        <f t="shared" ca="1" si="763"/>
        <v>1</v>
      </c>
      <c r="CZ373" s="27">
        <f t="shared" ca="1" si="763"/>
        <v>0</v>
      </c>
      <c r="DA373" s="27">
        <f t="shared" ca="1" si="763"/>
        <v>0</v>
      </c>
      <c r="DB373" s="27">
        <f t="shared" ca="1" si="763"/>
        <v>0</v>
      </c>
      <c r="DC373" s="27">
        <f t="shared" ca="1" si="763"/>
        <v>0</v>
      </c>
      <c r="DD373" s="27">
        <f t="shared" ca="1" si="763"/>
        <v>0</v>
      </c>
      <c r="DE373" s="27">
        <f t="shared" ca="1" si="742"/>
        <v>0</v>
      </c>
      <c r="DF373" s="27">
        <f t="shared" ca="1" si="742"/>
        <v>0</v>
      </c>
      <c r="DG373" s="27" t="str">
        <f t="shared" ca="1" si="743"/>
        <v>-</v>
      </c>
      <c r="DH373" s="27" t="str">
        <f t="shared" ca="1" si="743"/>
        <v>-</v>
      </c>
      <c r="DI373" s="27" t="str">
        <f t="shared" ca="1" si="743"/>
        <v>-</v>
      </c>
      <c r="DJ373" s="27" t="str">
        <f t="shared" ca="1" si="743"/>
        <v>-</v>
      </c>
      <c r="DK373" s="27" t="str">
        <f t="shared" ca="1" si="743"/>
        <v>-</v>
      </c>
      <c r="DL373" s="27" t="str">
        <f t="shared" ca="1" si="743"/>
        <v>-</v>
      </c>
      <c r="DM373" s="27" t="b">
        <v>0</v>
      </c>
      <c r="DN373" s="27" t="b">
        <v>1</v>
      </c>
      <c r="DO373" s="27" t="b">
        <v>1</v>
      </c>
      <c r="DP373" s="27">
        <f t="shared" ca="1" si="744"/>
        <v>1</v>
      </c>
      <c r="DQ373" s="27" t="str">
        <f t="shared" ca="1" si="745"/>
        <v>-</v>
      </c>
      <c r="DR373" s="27" t="str">
        <f t="shared" ca="1" si="745"/>
        <v>-</v>
      </c>
      <c r="DS373" s="27" t="str">
        <f t="shared" ca="1" si="745"/>
        <v>-</v>
      </c>
      <c r="DT373" s="27" t="str">
        <f t="shared" ca="1" si="745"/>
        <v>-</v>
      </c>
      <c r="DU373" s="27" t="str">
        <f t="shared" ca="1" si="745"/>
        <v>-</v>
      </c>
      <c r="DV373" s="27" t="b">
        <f t="shared" ca="1" si="745"/>
        <v>1</v>
      </c>
      <c r="DW373" s="27" t="str">
        <f t="shared" ca="1" si="759"/>
        <v>-</v>
      </c>
      <c r="DX373" s="27">
        <f t="shared" ca="1" si="759"/>
        <v>0</v>
      </c>
      <c r="DY373" s="27" t="str">
        <f t="shared" ca="1" si="759"/>
        <v>-</v>
      </c>
      <c r="DZ373" s="27" t="str">
        <f t="shared" ca="1" si="747"/>
        <v>-</v>
      </c>
      <c r="EA373" s="27">
        <f t="shared" ca="1" si="747"/>
        <v>500</v>
      </c>
      <c r="EB373" s="27">
        <f t="shared" ca="1" si="747"/>
        <v>500</v>
      </c>
      <c r="EC373" s="27">
        <f t="shared" ca="1" si="748"/>
        <v>1</v>
      </c>
      <c r="ED373" s="27">
        <f t="shared" ref="ED373:ES373" ca="1" si="776">OFFSET(ED$5,$B373,0)</f>
        <v>0</v>
      </c>
      <c r="EE373" s="27">
        <f t="shared" ca="1" si="748"/>
        <v>1</v>
      </c>
      <c r="EF373" s="27">
        <f t="shared" ca="1" si="749"/>
        <v>1</v>
      </c>
      <c r="EG373" s="27">
        <f t="shared" ca="1" si="776"/>
        <v>0</v>
      </c>
      <c r="EH373" s="27" t="str">
        <f t="shared" ca="1" si="750"/>
        <v>-</v>
      </c>
      <c r="EI373" s="27" t="str">
        <f t="shared" ca="1" si="750"/>
        <v>-</v>
      </c>
      <c r="EJ373" s="27" t="str">
        <f t="shared" ca="1" si="750"/>
        <v>-</v>
      </c>
      <c r="EK373" s="27" t="str">
        <f t="shared" ca="1" si="751"/>
        <v>-</v>
      </c>
      <c r="EL373" s="27">
        <f t="shared" ca="1" si="776"/>
        <v>1</v>
      </c>
      <c r="EM373" s="27">
        <f t="shared" ca="1" si="776"/>
        <v>1</v>
      </c>
      <c r="EN373" s="27">
        <f t="shared" ca="1" si="776"/>
        <v>1</v>
      </c>
      <c r="EO373" s="27">
        <f t="shared" ca="1" si="752"/>
        <v>0</v>
      </c>
      <c r="EP373" s="27" t="str">
        <f t="shared" ca="1" si="776"/>
        <v>-</v>
      </c>
      <c r="EQ373" s="27" t="str">
        <f t="shared" ca="1" si="776"/>
        <v>-</v>
      </c>
      <c r="ER373" s="27">
        <f t="shared" ca="1" si="776"/>
        <v>0</v>
      </c>
      <c r="ES373" s="27">
        <f t="shared" ca="1" si="776"/>
        <v>0</v>
      </c>
      <c r="ET373" s="34">
        <v>0</v>
      </c>
    </row>
    <row r="374" spans="1:150" ht="6.75" customHeight="1">
      <c r="A374" s="31">
        <f t="shared" si="730"/>
        <v>369</v>
      </c>
      <c r="B374" s="32">
        <v>0</v>
      </c>
      <c r="C374" s="32"/>
      <c r="D374" s="32" t="b">
        <v>0</v>
      </c>
      <c r="E374" s="32" t="b">
        <v>0</v>
      </c>
      <c r="F374" s="32" t="b">
        <v>0</v>
      </c>
      <c r="G374" s="32" t="b">
        <v>0</v>
      </c>
      <c r="H374" s="8" t="s">
        <v>27</v>
      </c>
      <c r="I374" s="14" t="str">
        <f ca="1">IF(MATCH(H374,H$5:H374,0)=(COUNTA(H$5:H374)),"-","Dup")</f>
        <v>-</v>
      </c>
      <c r="J374" s="12" t="str">
        <f t="shared" ref="J374:T374" si="777">J$5</f>
        <v>-</v>
      </c>
      <c r="K374" s="12" t="str">
        <f t="shared" si="777"/>
        <v>-</v>
      </c>
      <c r="L374" s="12" t="str">
        <f t="shared" si="777"/>
        <v>-</v>
      </c>
      <c r="M374" s="12" t="str">
        <f t="shared" si="777"/>
        <v>-</v>
      </c>
      <c r="N374" s="12" t="str">
        <f t="shared" si="777"/>
        <v>-</v>
      </c>
      <c r="O374" s="12" t="str">
        <f t="shared" si="777"/>
        <v>-</v>
      </c>
      <c r="P374" s="12" t="str">
        <f t="shared" si="777"/>
        <v>-</v>
      </c>
      <c r="Q374" s="12">
        <f t="shared" si="777"/>
        <v>1</v>
      </c>
      <c r="R374" s="12">
        <f t="shared" si="777"/>
        <v>1</v>
      </c>
      <c r="S374" s="12" t="str">
        <f t="shared" si="777"/>
        <v>-</v>
      </c>
      <c r="T374" s="12" t="str">
        <f t="shared" si="777"/>
        <v>-</v>
      </c>
      <c r="U374" s="12" t="str">
        <f t="shared" ref="U374:AH374" si="778">U$5</f>
        <v>-</v>
      </c>
      <c r="V374" s="12" t="str">
        <f t="shared" si="778"/>
        <v>-</v>
      </c>
      <c r="W374" s="12" t="str">
        <f t="shared" si="778"/>
        <v>-</v>
      </c>
      <c r="X374" s="12" t="str">
        <f t="shared" si="778"/>
        <v>-</v>
      </c>
      <c r="Y374" s="12" t="str">
        <f t="shared" si="778"/>
        <v>-</v>
      </c>
      <c r="Z374" s="12" t="str">
        <f t="shared" si="778"/>
        <v>-</v>
      </c>
      <c r="AA374" s="12" t="str">
        <f t="shared" si="778"/>
        <v>-</v>
      </c>
      <c r="AB374" s="12" t="str">
        <f t="shared" si="778"/>
        <v>-</v>
      </c>
      <c r="AC374" s="12" t="str">
        <f t="shared" si="778"/>
        <v>-</v>
      </c>
      <c r="AD374" s="12" t="str">
        <f t="shared" si="778"/>
        <v>-</v>
      </c>
      <c r="AE374" s="12" t="str">
        <f t="shared" si="778"/>
        <v>-</v>
      </c>
      <c r="AF374" s="12" t="str">
        <f t="shared" si="778"/>
        <v>-</v>
      </c>
      <c r="AG374" s="12" t="str">
        <f t="shared" si="778"/>
        <v>-</v>
      </c>
      <c r="AH374" s="12" t="str">
        <f t="shared" si="778"/>
        <v>-</v>
      </c>
      <c r="AI374" s="12" t="str">
        <f t="shared" ref="AI374:AO374" si="779">AI$5</f>
        <v>-</v>
      </c>
      <c r="AJ374" s="12" t="str">
        <f t="shared" si="779"/>
        <v>-</v>
      </c>
      <c r="AK374" s="12" t="str">
        <f t="shared" si="779"/>
        <v>-</v>
      </c>
      <c r="AL374" s="12" t="str">
        <f t="shared" si="779"/>
        <v>-</v>
      </c>
      <c r="AM374" s="12" t="str">
        <f t="shared" si="779"/>
        <v>-</v>
      </c>
      <c r="AN374" s="12" t="str">
        <f t="shared" si="779"/>
        <v>-</v>
      </c>
      <c r="AO374" s="12" t="str">
        <f t="shared" si="779"/>
        <v>-</v>
      </c>
      <c r="AP374" s="12" t="str">
        <f t="shared" ref="AP374:AY374" si="780">AP$5</f>
        <v>-</v>
      </c>
      <c r="AQ374" s="12" t="str">
        <f t="shared" si="780"/>
        <v>-</v>
      </c>
      <c r="AR374" s="12" t="str">
        <f t="shared" si="780"/>
        <v>-</v>
      </c>
      <c r="AS374" s="12" t="str">
        <f t="shared" si="780"/>
        <v>-</v>
      </c>
      <c r="AT374" s="12" t="str">
        <f t="shared" si="780"/>
        <v>-</v>
      </c>
      <c r="AU374" s="12" t="str">
        <f t="shared" si="780"/>
        <v>-</v>
      </c>
      <c r="AV374" s="12" t="str">
        <f t="shared" si="780"/>
        <v>-</v>
      </c>
      <c r="AW374" s="12" t="str">
        <f t="shared" si="780"/>
        <v>-</v>
      </c>
      <c r="AX374" s="12" t="str">
        <f t="shared" si="780"/>
        <v>-</v>
      </c>
      <c r="AY374" s="12" t="str">
        <f t="shared" si="780"/>
        <v>-</v>
      </c>
      <c r="AZ374" s="12" t="str">
        <f t="shared" ref="AZ374:BG374" si="781">AZ$5</f>
        <v>-</v>
      </c>
      <c r="BA374" s="12" t="str">
        <f t="shared" si="781"/>
        <v>-</v>
      </c>
      <c r="BB374" s="12" t="str">
        <f t="shared" si="781"/>
        <v>-</v>
      </c>
      <c r="BC374" s="12" t="str">
        <f t="shared" si="781"/>
        <v>-</v>
      </c>
      <c r="BD374" s="12" t="str">
        <f t="shared" si="781"/>
        <v>-</v>
      </c>
      <c r="BE374" s="12" t="str">
        <f t="shared" si="781"/>
        <v>-</v>
      </c>
      <c r="BF374" s="12" t="str">
        <f t="shared" si="781"/>
        <v>-</v>
      </c>
      <c r="BG374" s="12" t="str">
        <f t="shared" si="781"/>
        <v>-</v>
      </c>
      <c r="BH374" s="8" t="s">
        <v>37</v>
      </c>
      <c r="BI374" s="8" t="s">
        <v>37</v>
      </c>
      <c r="BJ374" s="8" t="s">
        <v>37</v>
      </c>
      <c r="BK374" s="8" t="s">
        <v>37</v>
      </c>
      <c r="BL374" s="8" t="s">
        <v>37</v>
      </c>
      <c r="BM374" s="8" t="s">
        <v>37</v>
      </c>
      <c r="BN374" s="12">
        <f t="shared" ref="BN374:CL374" si="782">BN$5</f>
        <v>0</v>
      </c>
      <c r="BO374" s="12">
        <f t="shared" si="782"/>
        <v>0</v>
      </c>
      <c r="BP374" s="12">
        <f t="shared" si="782"/>
        <v>0</v>
      </c>
      <c r="BQ374" s="12">
        <f t="shared" si="782"/>
        <v>0</v>
      </c>
      <c r="BR374" s="12" t="str">
        <f t="shared" si="782"/>
        <v>-</v>
      </c>
      <c r="BS374" s="12" t="str">
        <f t="shared" si="782"/>
        <v>-</v>
      </c>
      <c r="BT374" s="12" t="str">
        <f t="shared" si="782"/>
        <v>-</v>
      </c>
      <c r="BU374" s="12" t="str">
        <f t="shared" si="782"/>
        <v>-</v>
      </c>
      <c r="BV374" s="12" t="str">
        <f t="shared" si="782"/>
        <v>-</v>
      </c>
      <c r="BW374" s="12" t="str">
        <f t="shared" si="782"/>
        <v>-</v>
      </c>
      <c r="BX374" s="12" t="str">
        <f t="shared" si="782"/>
        <v>-</v>
      </c>
      <c r="BY374" s="12" t="str">
        <f t="shared" si="782"/>
        <v>-</v>
      </c>
      <c r="BZ374" s="12" t="str">
        <f t="shared" si="782"/>
        <v>-</v>
      </c>
      <c r="CA374" s="12" t="str">
        <f t="shared" si="782"/>
        <v>-</v>
      </c>
      <c r="CB374" s="12" t="str">
        <f t="shared" si="782"/>
        <v>-</v>
      </c>
      <c r="CC374" s="12" t="str">
        <f t="shared" si="782"/>
        <v>-</v>
      </c>
      <c r="CD374" s="12" t="str">
        <f t="shared" si="782"/>
        <v>-</v>
      </c>
      <c r="CE374" s="12" t="str">
        <f t="shared" si="782"/>
        <v>-</v>
      </c>
      <c r="CF374" s="12" t="str">
        <f t="shared" si="782"/>
        <v>-</v>
      </c>
      <c r="CG374" s="12" t="str">
        <f t="shared" si="782"/>
        <v>-</v>
      </c>
      <c r="CH374" s="12">
        <f t="shared" si="782"/>
        <v>0</v>
      </c>
      <c r="CI374" s="12" t="str">
        <f t="shared" si="782"/>
        <v>-</v>
      </c>
      <c r="CJ374" s="12">
        <f t="shared" si="782"/>
        <v>1</v>
      </c>
      <c r="CK374" s="12">
        <f t="shared" si="782"/>
        <v>0</v>
      </c>
      <c r="CL374" s="12">
        <f t="shared" si="782"/>
        <v>1</v>
      </c>
      <c r="CM374" s="12">
        <v>1</v>
      </c>
      <c r="CN374" s="12">
        <f>CN$5</f>
        <v>1</v>
      </c>
      <c r="CO374" s="12">
        <f>CO$5</f>
        <v>0</v>
      </c>
      <c r="CP374" s="12">
        <v>1</v>
      </c>
      <c r="CQ374" s="12">
        <f t="shared" ref="CQ374:DF374" si="783">CQ$5</f>
        <v>0</v>
      </c>
      <c r="CR374" s="12">
        <f t="shared" si="783"/>
        <v>0</v>
      </c>
      <c r="CS374" s="12">
        <f t="shared" si="783"/>
        <v>1</v>
      </c>
      <c r="CT374" s="12">
        <f t="shared" si="783"/>
        <v>0</v>
      </c>
      <c r="CU374" s="12">
        <f t="shared" si="783"/>
        <v>0</v>
      </c>
      <c r="CV374" s="12">
        <f t="shared" si="783"/>
        <v>0</v>
      </c>
      <c r="CW374" s="12">
        <f t="shared" si="783"/>
        <v>0</v>
      </c>
      <c r="CX374" s="12">
        <f t="shared" si="783"/>
        <v>0</v>
      </c>
      <c r="CY374" s="12">
        <f t="shared" si="783"/>
        <v>1</v>
      </c>
      <c r="CZ374" s="12">
        <f t="shared" si="783"/>
        <v>0</v>
      </c>
      <c r="DA374" s="12">
        <f t="shared" si="783"/>
        <v>0</v>
      </c>
      <c r="DB374" s="12">
        <f t="shared" si="783"/>
        <v>0</v>
      </c>
      <c r="DC374" s="12">
        <f t="shared" si="783"/>
        <v>0</v>
      </c>
      <c r="DD374" s="12">
        <f t="shared" si="783"/>
        <v>0</v>
      </c>
      <c r="DE374" s="12">
        <f t="shared" si="783"/>
        <v>0</v>
      </c>
      <c r="DF374" s="12">
        <f t="shared" si="783"/>
        <v>0</v>
      </c>
      <c r="DG374" s="12" t="str">
        <f t="shared" ref="DG374:DL374" si="784">DG$5</f>
        <v>-</v>
      </c>
      <c r="DH374" s="12" t="str">
        <f t="shared" si="784"/>
        <v>-</v>
      </c>
      <c r="DI374" s="12" t="str">
        <f t="shared" si="784"/>
        <v>-</v>
      </c>
      <c r="DJ374" s="12" t="str">
        <f t="shared" si="784"/>
        <v>-</v>
      </c>
      <c r="DK374" s="12" t="str">
        <f t="shared" si="784"/>
        <v>-</v>
      </c>
      <c r="DL374" s="12" t="str">
        <f t="shared" si="784"/>
        <v>-</v>
      </c>
      <c r="DM374" s="12" t="str">
        <f t="shared" ref="DM374:ES374" si="785">DM$5</f>
        <v>-</v>
      </c>
      <c r="DN374" s="12" t="str">
        <f t="shared" si="785"/>
        <v>-</v>
      </c>
      <c r="DO374" s="12" t="str">
        <f t="shared" si="785"/>
        <v>-</v>
      </c>
      <c r="DP374" s="12" t="str">
        <f t="shared" si="785"/>
        <v>-</v>
      </c>
      <c r="DQ374" s="12" t="str">
        <f t="shared" si="785"/>
        <v>-</v>
      </c>
      <c r="DR374" s="12" t="str">
        <f t="shared" si="785"/>
        <v>-</v>
      </c>
      <c r="DS374" s="12" t="str">
        <f t="shared" si="785"/>
        <v>-</v>
      </c>
      <c r="DT374" s="12" t="str">
        <f t="shared" si="785"/>
        <v>-</v>
      </c>
      <c r="DU374" s="12" t="str">
        <f t="shared" si="785"/>
        <v>-</v>
      </c>
      <c r="DV374" s="12" t="str">
        <f t="shared" si="785"/>
        <v>-</v>
      </c>
      <c r="DW374" s="12" t="str">
        <f t="shared" si="785"/>
        <v>-</v>
      </c>
      <c r="DX374" s="12" t="str">
        <f t="shared" si="785"/>
        <v>-</v>
      </c>
      <c r="DY374" s="12" t="str">
        <f t="shared" si="785"/>
        <v>-</v>
      </c>
      <c r="DZ374" s="12" t="str">
        <f t="shared" si="785"/>
        <v>-</v>
      </c>
      <c r="EA374" s="12" t="str">
        <f t="shared" si="785"/>
        <v>-</v>
      </c>
      <c r="EB374" s="12" t="str">
        <f t="shared" si="785"/>
        <v>-</v>
      </c>
      <c r="EC374" s="12">
        <f t="shared" si="785"/>
        <v>1</v>
      </c>
      <c r="ED374" s="12">
        <f t="shared" si="785"/>
        <v>0</v>
      </c>
      <c r="EE374" s="12">
        <f t="shared" si="785"/>
        <v>1</v>
      </c>
      <c r="EF374" s="12">
        <f t="shared" si="785"/>
        <v>1</v>
      </c>
      <c r="EG374" s="12">
        <f t="shared" si="785"/>
        <v>0</v>
      </c>
      <c r="EH374" s="12" t="str">
        <f t="shared" si="785"/>
        <v>-</v>
      </c>
      <c r="EI374" s="12" t="str">
        <f t="shared" si="785"/>
        <v>-</v>
      </c>
      <c r="EJ374" s="12" t="str">
        <f t="shared" si="785"/>
        <v>-</v>
      </c>
      <c r="EK374" s="12" t="str">
        <f t="shared" si="785"/>
        <v>-</v>
      </c>
      <c r="EL374" s="12">
        <f t="shared" si="785"/>
        <v>1</v>
      </c>
      <c r="EM374" s="12">
        <f t="shared" si="785"/>
        <v>1</v>
      </c>
      <c r="EN374" s="12">
        <f t="shared" si="785"/>
        <v>1</v>
      </c>
      <c r="EO374" s="12">
        <f t="shared" si="785"/>
        <v>1</v>
      </c>
      <c r="EP374" s="12" t="str">
        <f t="shared" si="785"/>
        <v>-</v>
      </c>
      <c r="EQ374" s="12" t="str">
        <f t="shared" si="785"/>
        <v>-</v>
      </c>
      <c r="ER374" s="12">
        <f t="shared" si="785"/>
        <v>0</v>
      </c>
      <c r="ES374" s="12">
        <f t="shared" si="785"/>
        <v>0</v>
      </c>
      <c r="ET374" s="34">
        <v>0</v>
      </c>
    </row>
    <row r="377" spans="1:150">
      <c r="H377" s="26" t="str">
        <f>"00 Component"&amp;$G377&amp;IF($CA377&lt;3," M-M"," Mat")&amp;IF($CF377=TRUE,"&amp;BBT","")&amp;IF($DX377&lt;&gt;0,"-mate EL","")&amp;IF($DM377," Aut","")&amp;IF($DN377," Win","")&amp;IF($DO377," Spr","")&amp;" Scan "&amp;$DP377&amp;" (F"&amp;3+IFERROR(1*$AP377,0)&amp;3+IFERROR(1*$AS377,0)&amp;"N"&amp;$AX377&amp;$AY377&amp;")"</f>
        <v>00 Component M-M Scan  (F33N)</v>
      </c>
    </row>
  </sheetData>
  <autoFilter ref="A4:ET375" xr:uid="{A5DE918E-332D-4563-9BCB-E13ECBAD8AE1}"/>
  <phoneticPr fontId="4" type="noConversion"/>
  <conditionalFormatting sqref="D1:F10 D70:F247 D12:F16 D263:F1048576">
    <cfRule type="cellIs" dxfId="215" priority="464" stopIfTrue="1" operator="equal">
      <formula>TRUE</formula>
    </cfRule>
  </conditionalFormatting>
  <conditionalFormatting sqref="A1:T1 V1:W1 Y1 AA1:AC1 AE1:XFD1">
    <cfRule type="cellIs" dxfId="214" priority="472" stopIfTrue="1" operator="equal">
      <formula>"sar"</formula>
    </cfRule>
    <cfRule type="cellIs" dxfId="213" priority="473" stopIfTrue="1" operator="equal">
      <formula>"sat"</formula>
    </cfRule>
    <cfRule type="cellIs" dxfId="212" priority="474" stopIfTrue="1" operator="equal">
      <formula>"sav"</formula>
    </cfRule>
    <cfRule type="containsText" dxfId="211" priority="475" stopIfTrue="1" operator="containsText" text="sam">
      <formula>NOT(ISERROR(SEARCH("sam",A1)))</formula>
    </cfRule>
    <cfRule type="containsText" dxfId="210" priority="476" stopIfTrue="1" operator="containsText" text="sap">
      <formula>NOT(ISERROR(SEARCH("sap",A1)))</formula>
    </cfRule>
    <cfRule type="containsText" dxfId="209" priority="477" stopIfTrue="1" operator="containsText" text="saa">
      <formula>NOT(ISERROR(SEARCH("saa",A1)))</formula>
    </cfRule>
  </conditionalFormatting>
  <conditionalFormatting sqref="U1">
    <cfRule type="cellIs" dxfId="208" priority="26" stopIfTrue="1" operator="equal">
      <formula>"sar"</formula>
    </cfRule>
    <cfRule type="cellIs" dxfId="207" priority="27" stopIfTrue="1" operator="equal">
      <formula>"sat"</formula>
    </cfRule>
    <cfRule type="cellIs" dxfId="206" priority="28" stopIfTrue="1" operator="equal">
      <formula>"sav"</formula>
    </cfRule>
    <cfRule type="containsText" dxfId="205" priority="29" stopIfTrue="1" operator="containsText" text="sam">
      <formula>NOT(ISERROR(SEARCH("sam",U1)))</formula>
    </cfRule>
    <cfRule type="containsText" dxfId="204" priority="30" stopIfTrue="1" operator="containsText" text="sap">
      <formula>NOT(ISERROR(SEARCH("sap",U1)))</formula>
    </cfRule>
    <cfRule type="containsText" dxfId="203" priority="31" stopIfTrue="1" operator="containsText" text="saa">
      <formula>NOT(ISERROR(SEARCH("saa",U1)))</formula>
    </cfRule>
  </conditionalFormatting>
  <conditionalFormatting sqref="X1">
    <cfRule type="cellIs" dxfId="202" priority="20" stopIfTrue="1" operator="equal">
      <formula>"sar"</formula>
    </cfRule>
    <cfRule type="cellIs" dxfId="201" priority="21" stopIfTrue="1" operator="equal">
      <formula>"sat"</formula>
    </cfRule>
    <cfRule type="cellIs" dxfId="200" priority="22" stopIfTrue="1" operator="equal">
      <formula>"sav"</formula>
    </cfRule>
    <cfRule type="containsText" dxfId="199" priority="23" stopIfTrue="1" operator="containsText" text="sam">
      <formula>NOT(ISERROR(SEARCH("sam",X1)))</formula>
    </cfRule>
    <cfRule type="containsText" dxfId="198" priority="24" stopIfTrue="1" operator="containsText" text="sap">
      <formula>NOT(ISERROR(SEARCH("sap",X1)))</formula>
    </cfRule>
    <cfRule type="containsText" dxfId="197" priority="25" stopIfTrue="1" operator="containsText" text="saa">
      <formula>NOT(ISERROR(SEARCH("saa",X1)))</formula>
    </cfRule>
  </conditionalFormatting>
  <conditionalFormatting sqref="Z1">
    <cfRule type="cellIs" dxfId="196" priority="14" stopIfTrue="1" operator="equal">
      <formula>"sar"</formula>
    </cfRule>
    <cfRule type="cellIs" dxfId="195" priority="15" stopIfTrue="1" operator="equal">
      <formula>"sat"</formula>
    </cfRule>
    <cfRule type="cellIs" dxfId="194" priority="16" stopIfTrue="1" operator="equal">
      <formula>"sav"</formula>
    </cfRule>
    <cfRule type="containsText" dxfId="193" priority="17" stopIfTrue="1" operator="containsText" text="sam">
      <formula>NOT(ISERROR(SEARCH("sam",Z1)))</formula>
    </cfRule>
    <cfRule type="containsText" dxfId="192" priority="18" stopIfTrue="1" operator="containsText" text="sap">
      <formula>NOT(ISERROR(SEARCH("sap",Z1)))</formula>
    </cfRule>
    <cfRule type="containsText" dxfId="191" priority="19" stopIfTrue="1" operator="containsText" text="saa">
      <formula>NOT(ISERROR(SEARCH("saa",Z1)))</formula>
    </cfRule>
  </conditionalFormatting>
  <conditionalFormatting sqref="AD1">
    <cfRule type="cellIs" dxfId="190" priority="8" stopIfTrue="1" operator="equal">
      <formula>"sar"</formula>
    </cfRule>
    <cfRule type="cellIs" dxfId="189" priority="9" stopIfTrue="1" operator="equal">
      <formula>"sat"</formula>
    </cfRule>
    <cfRule type="cellIs" dxfId="188" priority="10" stopIfTrue="1" operator="equal">
      <formula>"sav"</formula>
    </cfRule>
    <cfRule type="containsText" dxfId="187" priority="11" stopIfTrue="1" operator="containsText" text="sam">
      <formula>NOT(ISERROR(SEARCH("sam",AD1)))</formula>
    </cfRule>
    <cfRule type="containsText" dxfId="186" priority="12" stopIfTrue="1" operator="containsText" text="sap">
      <formula>NOT(ISERROR(SEARCH("sap",AD1)))</formula>
    </cfRule>
    <cfRule type="containsText" dxfId="185" priority="13" stopIfTrue="1" operator="containsText" text="saa">
      <formula>NOT(ISERROR(SEARCH("saa",AD1)))</formula>
    </cfRule>
  </conditionalFormatting>
  <conditionalFormatting sqref="D248:F262">
    <cfRule type="cellIs" dxfId="184" priority="7" stopIfTrue="1" operator="equal">
      <formula>TRUE</formula>
    </cfRule>
  </conditionalFormatting>
  <conditionalFormatting sqref="D17:F18">
    <cfRule type="cellIs" dxfId="183" priority="5" stopIfTrue="1" operator="equal">
      <formula>TRUE</formula>
    </cfRule>
  </conditionalFormatting>
  <conditionalFormatting sqref="D19:F69">
    <cfRule type="cellIs" dxfId="182" priority="4" stopIfTrue="1" operator="equal">
      <formula>TRUE</formula>
    </cfRule>
  </conditionalFormatting>
  <conditionalFormatting sqref="D11:F11">
    <cfRule type="cellIs" dxfId="181" priority="3" stopIfTrue="1" operator="equal">
      <formula>TRUE</formula>
    </cfRule>
  </conditionalFormatting>
  <conditionalFormatting sqref="D121:F169">
    <cfRule type="cellIs" dxfId="18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outlinePr summaryBelow="0" summaryRight="0"/>
  </sheetPr>
  <dimension ref="A1:HM1610"/>
  <sheetViews>
    <sheetView workbookViewId="0">
      <pane xSplit="2" ySplit="24" topLeftCell="C820" activePane="bottomRight" state="frozen"/>
      <selection pane="topRight" activeCell="C1" sqref="C1"/>
      <selection pane="bottomLeft" activeCell="A26" sqref="A26"/>
      <selection pane="bottomRight" activeCell="U834" sqref="U834"/>
    </sheetView>
  </sheetViews>
  <sheetFormatPr defaultRowHeight="15" outlineLevelRow="1"/>
  <cols>
    <col min="2" max="2" width="43.28515625" customWidth="1"/>
    <col min="3" max="3" width="6.28515625" customWidth="1"/>
    <col min="4" max="4" width="7" customWidth="1"/>
    <col min="5" max="124" width="6.28515625" customWidth="1"/>
  </cols>
  <sheetData>
    <row r="1" spans="1:35">
      <c r="B1" t="s">
        <v>401</v>
      </c>
      <c r="H1" t="s">
        <v>750</v>
      </c>
      <c r="I1" s="64"/>
    </row>
    <row r="2" spans="1:35">
      <c r="B2" t="s">
        <v>986</v>
      </c>
    </row>
    <row r="3" spans="1:35">
      <c r="B3" t="s">
        <v>407</v>
      </c>
    </row>
    <row r="4" spans="1:35">
      <c r="A4" s="22" t="s">
        <v>723</v>
      </c>
    </row>
    <row r="5" spans="1:35" ht="16.5">
      <c r="B5" s="84" t="s">
        <v>688</v>
      </c>
      <c r="C5" s="178">
        <v>2</v>
      </c>
      <c r="D5" s="205" t="str">
        <f>CHOOSE(d.Region,"GSM ","CWM ","SWV ")</f>
        <v xml:space="preserve">CWM </v>
      </c>
      <c r="E5" s="205"/>
      <c r="F5" s="205"/>
      <c r="G5" s="205"/>
      <c r="H5" s="205"/>
      <c r="I5" s="205"/>
      <c r="J5" s="205"/>
      <c r="K5" s="206" t="s">
        <v>773</v>
      </c>
      <c r="L5" s="206"/>
      <c r="M5" s="206"/>
      <c r="N5" s="206"/>
      <c r="O5" s="206"/>
      <c r="P5" s="206"/>
      <c r="Q5" s="206"/>
      <c r="R5" s="206"/>
      <c r="S5" s="206" t="s">
        <v>817</v>
      </c>
      <c r="T5" s="206"/>
      <c r="U5" s="206"/>
      <c r="V5" s="206"/>
      <c r="W5" s="206"/>
      <c r="X5" s="206"/>
      <c r="Y5" s="206"/>
      <c r="Z5" s="206"/>
      <c r="AA5" s="206" t="s">
        <v>772</v>
      </c>
      <c r="AB5" s="206"/>
      <c r="AC5" s="206"/>
      <c r="AD5" s="206"/>
      <c r="AE5" s="206"/>
      <c r="AF5" s="206"/>
      <c r="AG5" s="206"/>
      <c r="AH5" s="206"/>
      <c r="AI5" s="205"/>
    </row>
    <row r="6" spans="1:35" collapsed="1">
      <c r="B6" s="204" t="s">
        <v>818</v>
      </c>
      <c r="C6" s="207"/>
      <c r="D6" s="207"/>
      <c r="E6" s="207"/>
      <c r="F6" s="207"/>
      <c r="G6" s="207"/>
      <c r="H6" s="207"/>
      <c r="I6" s="207"/>
      <c r="J6" s="207"/>
      <c r="K6" s="207"/>
      <c r="L6" s="207"/>
      <c r="M6" s="207"/>
      <c r="N6" s="207"/>
      <c r="O6" s="207"/>
      <c r="P6" s="207"/>
      <c r="Q6" s="207"/>
      <c r="R6" s="207"/>
      <c r="S6" s="207"/>
      <c r="T6" s="207"/>
      <c r="U6" s="207"/>
      <c r="V6" s="207"/>
      <c r="W6" s="207"/>
      <c r="X6" s="207"/>
      <c r="Y6" s="207"/>
      <c r="Z6" s="207"/>
      <c r="AA6" s="207"/>
      <c r="AB6" s="207"/>
      <c r="AC6" s="207"/>
      <c r="AD6" s="207"/>
      <c r="AE6" s="207"/>
      <c r="AF6" s="207"/>
      <c r="AG6" s="205"/>
      <c r="AH6" s="205"/>
      <c r="AI6" s="205"/>
    </row>
    <row r="7" spans="1:35" ht="36" hidden="1" outlineLevel="1">
      <c r="B7" s="204"/>
      <c r="C7" s="207" t="s">
        <v>821</v>
      </c>
      <c r="D7" s="207" t="s">
        <v>822</v>
      </c>
      <c r="E7" s="207" t="s">
        <v>823</v>
      </c>
      <c r="F7" s="207" t="s">
        <v>824</v>
      </c>
      <c r="G7" s="207" t="s">
        <v>825</v>
      </c>
      <c r="H7" s="207" t="s">
        <v>826</v>
      </c>
      <c r="I7" s="207"/>
      <c r="J7" s="207"/>
      <c r="K7" s="207" t="s">
        <v>821</v>
      </c>
      <c r="L7" s="207" t="s">
        <v>822</v>
      </c>
      <c r="M7" s="207" t="s">
        <v>823</v>
      </c>
      <c r="N7" s="207" t="s">
        <v>824</v>
      </c>
      <c r="O7" s="207" t="s">
        <v>825</v>
      </c>
      <c r="P7" s="207" t="s">
        <v>826</v>
      </c>
      <c r="Q7" s="207"/>
      <c r="R7" s="207"/>
      <c r="S7" s="207" t="s">
        <v>821</v>
      </c>
      <c r="T7" s="207" t="s">
        <v>822</v>
      </c>
      <c r="U7" s="207" t="s">
        <v>823</v>
      </c>
      <c r="V7" s="207" t="s">
        <v>824</v>
      </c>
      <c r="W7" s="207" t="s">
        <v>825</v>
      </c>
      <c r="X7" s="207" t="s">
        <v>826</v>
      </c>
      <c r="Y7" s="207"/>
      <c r="Z7" s="207"/>
      <c r="AA7" s="207" t="s">
        <v>821</v>
      </c>
      <c r="AB7" s="207" t="s">
        <v>822</v>
      </c>
      <c r="AC7" s="207" t="s">
        <v>823</v>
      </c>
      <c r="AD7" s="207" t="s">
        <v>824</v>
      </c>
      <c r="AE7" s="207" t="s">
        <v>825</v>
      </c>
      <c r="AF7" s="207" t="s">
        <v>826</v>
      </c>
      <c r="AG7" s="205"/>
      <c r="AH7" s="205"/>
      <c r="AI7" s="205"/>
    </row>
    <row r="8" spans="1:35" hidden="1" outlineLevel="1">
      <c r="B8" s="180" t="s">
        <v>819</v>
      </c>
      <c r="C8" s="195">
        <f t="shared" ref="C8:H9" si="0">CHOOSE(d.Region,K8,S8,AA8)</f>
        <v>-0.04</v>
      </c>
      <c r="D8" s="195">
        <f t="shared" si="0"/>
        <v>0.96</v>
      </c>
      <c r="E8" s="195">
        <f t="shared" si="0"/>
        <v>1.8</v>
      </c>
      <c r="F8" s="195">
        <f t="shared" si="0"/>
        <v>0.64</v>
      </c>
      <c r="G8" s="195">
        <f t="shared" si="0"/>
        <v>0.21</v>
      </c>
      <c r="H8" s="195">
        <f t="shared" si="0"/>
        <v>0.19</v>
      </c>
      <c r="I8" s="195"/>
      <c r="J8" s="195"/>
      <c r="K8" s="208">
        <v>-0.04</v>
      </c>
      <c r="L8" s="208">
        <v>0.87</v>
      </c>
      <c r="M8" s="208">
        <v>0.8</v>
      </c>
      <c r="N8" s="208">
        <v>0.64</v>
      </c>
      <c r="O8" s="208">
        <v>0.21</v>
      </c>
      <c r="P8" s="209">
        <v>0.19</v>
      </c>
      <c r="Q8" s="231"/>
      <c r="R8" s="231"/>
      <c r="S8" s="208">
        <v>-0.04</v>
      </c>
      <c r="T8" s="208">
        <v>0.96</v>
      </c>
      <c r="U8" s="208">
        <v>1.8</v>
      </c>
      <c r="V8" s="208">
        <v>0.64</v>
      </c>
      <c r="W8" s="208">
        <v>0.21</v>
      </c>
      <c r="X8" s="209">
        <v>0.19</v>
      </c>
      <c r="Y8" s="229"/>
      <c r="Z8" s="229"/>
      <c r="AA8" s="97">
        <f>K8</f>
        <v>-0.04</v>
      </c>
      <c r="AB8" s="97">
        <f t="shared" ref="AB8:AB9" si="1">L8</f>
        <v>0.87</v>
      </c>
      <c r="AC8" s="97">
        <f t="shared" ref="AC8:AC9" si="2">M8</f>
        <v>0.8</v>
      </c>
      <c r="AD8" s="97">
        <f t="shared" ref="AD8:AD9" si="3">N8</f>
        <v>0.64</v>
      </c>
      <c r="AE8" s="97">
        <f t="shared" ref="AE8:AE9" si="4">O8</f>
        <v>0.21</v>
      </c>
      <c r="AF8" s="97">
        <f t="shared" ref="AF8:AF9" si="5">P8</f>
        <v>0.19</v>
      </c>
      <c r="AG8" s="205"/>
      <c r="AH8" s="205"/>
      <c r="AI8" s="205"/>
    </row>
    <row r="9" spans="1:35" hidden="1" outlineLevel="1">
      <c r="B9" s="183" t="s">
        <v>820</v>
      </c>
      <c r="C9" s="197">
        <f t="shared" si="0"/>
        <v>-1.29</v>
      </c>
      <c r="D9" s="197">
        <f t="shared" si="0"/>
        <v>0.95</v>
      </c>
      <c r="E9" s="197">
        <f t="shared" si="0"/>
        <v>-1.67</v>
      </c>
      <c r="F9" s="197">
        <f t="shared" si="0"/>
        <v>0.05</v>
      </c>
      <c r="G9" s="197">
        <f t="shared" si="0"/>
        <v>0.22</v>
      </c>
      <c r="H9" s="197">
        <f t="shared" si="0"/>
        <v>-0.37</v>
      </c>
      <c r="I9" s="197"/>
      <c r="J9" s="197"/>
      <c r="K9" s="210">
        <v>-1.29</v>
      </c>
      <c r="L9" s="210">
        <v>0.95</v>
      </c>
      <c r="M9" s="210">
        <v>-1.67</v>
      </c>
      <c r="N9" s="210">
        <v>-0.01</v>
      </c>
      <c r="O9" s="210">
        <v>0.12</v>
      </c>
      <c r="P9" s="211">
        <v>-0.37</v>
      </c>
      <c r="Q9" s="232"/>
      <c r="R9" s="232"/>
      <c r="S9" s="210">
        <v>-1.29</v>
      </c>
      <c r="T9" s="210">
        <v>0.95</v>
      </c>
      <c r="U9" s="210">
        <v>-1.67</v>
      </c>
      <c r="V9" s="210">
        <v>0.05</v>
      </c>
      <c r="W9" s="210">
        <v>0.22</v>
      </c>
      <c r="X9" s="211">
        <v>-0.37</v>
      </c>
      <c r="Y9" s="230"/>
      <c r="Z9" s="230"/>
      <c r="AA9" s="212">
        <f t="shared" ref="AA9" si="6">K9</f>
        <v>-1.29</v>
      </c>
      <c r="AB9" s="212">
        <f t="shared" si="1"/>
        <v>0.95</v>
      </c>
      <c r="AC9" s="212">
        <f t="shared" si="2"/>
        <v>-1.67</v>
      </c>
      <c r="AD9" s="212">
        <f t="shared" si="3"/>
        <v>-0.01</v>
      </c>
      <c r="AE9" s="212">
        <f t="shared" si="4"/>
        <v>0.12</v>
      </c>
      <c r="AF9" s="212">
        <f t="shared" si="5"/>
        <v>-0.37</v>
      </c>
      <c r="AG9" s="205"/>
      <c r="AH9" s="205"/>
      <c r="AI9" s="205"/>
    </row>
    <row r="10" spans="1:35">
      <c r="B10" s="204"/>
      <c r="C10" s="177" t="s">
        <v>630</v>
      </c>
      <c r="D10" s="177" t="s">
        <v>631</v>
      </c>
      <c r="E10" s="177" t="s">
        <v>632</v>
      </c>
      <c r="F10" s="177" t="s">
        <v>637</v>
      </c>
      <c r="K10" s="177" t="s">
        <v>630</v>
      </c>
      <c r="L10" s="177" t="s">
        <v>631</v>
      </c>
      <c r="M10" s="177" t="s">
        <v>632</v>
      </c>
      <c r="N10" s="177" t="s">
        <v>637</v>
      </c>
      <c r="O10" s="177" t="s">
        <v>630</v>
      </c>
      <c r="P10" s="177" t="s">
        <v>631</v>
      </c>
      <c r="Q10" s="177" t="s">
        <v>632</v>
      </c>
      <c r="R10" s="177" t="s">
        <v>637</v>
      </c>
      <c r="S10" s="177" t="s">
        <v>630</v>
      </c>
      <c r="T10" s="177" t="s">
        <v>631</v>
      </c>
      <c r="U10" s="177" t="s">
        <v>632</v>
      </c>
      <c r="V10" s="177" t="s">
        <v>637</v>
      </c>
      <c r="W10" s="177" t="s">
        <v>630</v>
      </c>
      <c r="X10" s="177" t="s">
        <v>631</v>
      </c>
      <c r="Y10" s="177" t="s">
        <v>632</v>
      </c>
      <c r="Z10" s="177" t="s">
        <v>637</v>
      </c>
      <c r="AA10" s="177" t="s">
        <v>630</v>
      </c>
      <c r="AB10" s="177" t="s">
        <v>631</v>
      </c>
      <c r="AC10" s="177" t="s">
        <v>632</v>
      </c>
      <c r="AD10" s="177" t="s">
        <v>637</v>
      </c>
      <c r="AE10" s="177" t="s">
        <v>630</v>
      </c>
      <c r="AF10" s="177" t="s">
        <v>631</v>
      </c>
      <c r="AG10" s="177" t="s">
        <v>632</v>
      </c>
      <c r="AH10" s="177" t="s">
        <v>637</v>
      </c>
    </row>
    <row r="11" spans="1:35" ht="17.25" collapsed="1">
      <c r="B11" s="204" t="s">
        <v>849</v>
      </c>
      <c r="C11" s="199" t="s">
        <v>910</v>
      </c>
      <c r="D11" s="199"/>
      <c r="E11" s="199"/>
      <c r="F11" s="199"/>
      <c r="G11" s="199" t="s">
        <v>909</v>
      </c>
      <c r="H11" s="122"/>
      <c r="I11" s="122"/>
      <c r="J11" s="122"/>
      <c r="K11" s="199" t="s">
        <v>932</v>
      </c>
      <c r="L11" s="199"/>
      <c r="M11" s="199"/>
      <c r="N11" s="199"/>
      <c r="O11" s="199" t="s">
        <v>933</v>
      </c>
      <c r="P11" s="122"/>
      <c r="Q11" s="122"/>
      <c r="R11" s="122"/>
      <c r="S11" s="199" t="s">
        <v>932</v>
      </c>
      <c r="T11" s="199"/>
      <c r="U11" s="199"/>
      <c r="V11" s="199"/>
      <c r="W11" s="199" t="s">
        <v>933</v>
      </c>
      <c r="X11" s="122"/>
      <c r="Y11" s="122"/>
      <c r="Z11" s="122"/>
      <c r="AA11" s="199" t="s">
        <v>932</v>
      </c>
      <c r="AB11" s="199"/>
      <c r="AC11" s="199"/>
      <c r="AD11" s="199"/>
      <c r="AE11" s="199" t="s">
        <v>933</v>
      </c>
      <c r="AF11" s="122"/>
      <c r="AG11" s="122"/>
      <c r="AH11" s="122"/>
    </row>
    <row r="12" spans="1:35" hidden="1" outlineLevel="1">
      <c r="B12" s="180" t="s">
        <v>906</v>
      </c>
      <c r="C12" s="195">
        <f t="shared" ref="C12:C20" si="7">CHOOSE(d.Region,K12,S12,AA12)</f>
        <v>1</v>
      </c>
      <c r="D12" s="195">
        <f t="shared" ref="D12:D20" si="8">CHOOSE(d.Region,L12,T12,AB12)</f>
        <v>4</v>
      </c>
      <c r="E12" s="195">
        <f t="shared" ref="E12:E20" si="9">CHOOSE(d.Region,M12,U12,AC12)</f>
        <v>8</v>
      </c>
      <c r="F12" s="195">
        <f t="shared" ref="F12:F20" si="10">CHOOSE(d.Region,N12,V12,AD12)</f>
        <v>8</v>
      </c>
      <c r="G12" s="195">
        <f t="shared" ref="G12:G20" si="11">CHOOSE(d.Region,O12,W12,AE12)</f>
        <v>1</v>
      </c>
      <c r="H12" s="195">
        <f t="shared" ref="H12:H20" si="12">CHOOSE(d.Region,P12,X12,AF12)</f>
        <v>4</v>
      </c>
      <c r="I12" s="195">
        <f t="shared" ref="I12:I20" si="13">CHOOSE(d.Region,Q12,Y12,AG12)</f>
        <v>8</v>
      </c>
      <c r="J12" s="195">
        <f t="shared" ref="J12:J20" si="14">CHOOSE(d.Region,R12,Z12,AH12)</f>
        <v>8</v>
      </c>
      <c r="K12" s="181">
        <v>1</v>
      </c>
      <c r="L12" s="96">
        <v>4</v>
      </c>
      <c r="M12" s="96">
        <v>4</v>
      </c>
      <c r="N12" s="181">
        <f>M12</f>
        <v>4</v>
      </c>
      <c r="O12" s="181">
        <f>K12</f>
        <v>1</v>
      </c>
      <c r="P12" s="96">
        <v>4</v>
      </c>
      <c r="Q12" s="96">
        <v>4</v>
      </c>
      <c r="R12" s="181">
        <f>Q12</f>
        <v>4</v>
      </c>
      <c r="S12" s="181">
        <v>1</v>
      </c>
      <c r="T12" s="96">
        <v>4</v>
      </c>
      <c r="U12" s="96">
        <v>8</v>
      </c>
      <c r="V12" s="181">
        <f>U12</f>
        <v>8</v>
      </c>
      <c r="W12" s="181">
        <f>S12</f>
        <v>1</v>
      </c>
      <c r="X12" s="96">
        <v>4</v>
      </c>
      <c r="Y12" s="96">
        <v>8</v>
      </c>
      <c r="Z12" s="181">
        <f>Y12</f>
        <v>8</v>
      </c>
      <c r="AA12" s="181">
        <v>1</v>
      </c>
      <c r="AB12" s="96">
        <v>4</v>
      </c>
      <c r="AC12" s="96">
        <v>4</v>
      </c>
      <c r="AD12" s="181">
        <f>AC12</f>
        <v>4</v>
      </c>
      <c r="AE12" s="181">
        <f>AA12</f>
        <v>1</v>
      </c>
      <c r="AF12" s="96">
        <v>4</v>
      </c>
      <c r="AG12" s="96">
        <v>4</v>
      </c>
      <c r="AH12" s="181">
        <f>AG12</f>
        <v>4</v>
      </c>
      <c r="AI12" s="74" t="s">
        <v>700</v>
      </c>
    </row>
    <row r="13" spans="1:35" hidden="1" outlineLevel="1">
      <c r="B13" s="182" t="s">
        <v>694</v>
      </c>
      <c r="C13" s="196">
        <f t="shared" si="7"/>
        <v>1</v>
      </c>
      <c r="D13" s="196">
        <f t="shared" si="8"/>
        <v>4</v>
      </c>
      <c r="E13" s="196">
        <f t="shared" si="9"/>
        <v>4</v>
      </c>
      <c r="F13" s="196">
        <f t="shared" si="10"/>
        <v>4</v>
      </c>
      <c r="G13" s="196">
        <f t="shared" si="11"/>
        <v>1</v>
      </c>
      <c r="H13" s="196">
        <f t="shared" si="12"/>
        <v>4</v>
      </c>
      <c r="I13" s="196">
        <f t="shared" si="13"/>
        <v>4</v>
      </c>
      <c r="J13" s="196">
        <f t="shared" si="14"/>
        <v>4</v>
      </c>
      <c r="K13" s="91">
        <v>1</v>
      </c>
      <c r="L13" s="89">
        <v>4</v>
      </c>
      <c r="M13" s="89">
        <v>4</v>
      </c>
      <c r="N13" s="91">
        <f t="shared" ref="N13:N24" si="15">M13</f>
        <v>4</v>
      </c>
      <c r="O13" s="91">
        <f t="shared" ref="O13:O20" si="16">K13</f>
        <v>1</v>
      </c>
      <c r="P13" s="89">
        <v>4</v>
      </c>
      <c r="Q13" s="89">
        <v>4</v>
      </c>
      <c r="R13" s="91">
        <f t="shared" ref="R13:R20" si="17">Q13</f>
        <v>4</v>
      </c>
      <c r="S13" s="91">
        <v>1</v>
      </c>
      <c r="T13" s="89">
        <v>4</v>
      </c>
      <c r="U13" s="89">
        <v>4</v>
      </c>
      <c r="V13" s="91">
        <f t="shared" ref="V13:V20" si="18">U13</f>
        <v>4</v>
      </c>
      <c r="W13" s="91">
        <f t="shared" ref="W13:W20" si="19">S13</f>
        <v>1</v>
      </c>
      <c r="X13" s="89">
        <v>4</v>
      </c>
      <c r="Y13" s="89">
        <v>4</v>
      </c>
      <c r="Z13" s="91">
        <f t="shared" ref="Z13:Z20" si="20">Y13</f>
        <v>4</v>
      </c>
      <c r="AA13" s="91">
        <v>1</v>
      </c>
      <c r="AB13" s="89">
        <v>4</v>
      </c>
      <c r="AC13" s="89">
        <v>4</v>
      </c>
      <c r="AD13" s="91">
        <f t="shared" ref="AD13:AD20" si="21">AC13</f>
        <v>4</v>
      </c>
      <c r="AE13" s="91">
        <f t="shared" ref="AE13:AE20" si="22">AA13</f>
        <v>1</v>
      </c>
      <c r="AF13" s="89">
        <v>4</v>
      </c>
      <c r="AG13" s="89">
        <v>4</v>
      </c>
      <c r="AH13" s="91">
        <f t="shared" ref="AH13:AH20" si="23">AG13</f>
        <v>4</v>
      </c>
      <c r="AI13" s="74" t="s">
        <v>697</v>
      </c>
    </row>
    <row r="14" spans="1:35" hidden="1" outlineLevel="1">
      <c r="B14" s="183" t="s">
        <v>468</v>
      </c>
      <c r="C14" s="197">
        <f t="shared" si="7"/>
        <v>1</v>
      </c>
      <c r="D14" s="197">
        <f t="shared" si="8"/>
        <v>4</v>
      </c>
      <c r="E14" s="197">
        <f t="shared" si="9"/>
        <v>8</v>
      </c>
      <c r="F14" s="197">
        <f t="shared" si="10"/>
        <v>8</v>
      </c>
      <c r="G14" s="197">
        <f t="shared" si="11"/>
        <v>1</v>
      </c>
      <c r="H14" s="197">
        <f t="shared" si="12"/>
        <v>4</v>
      </c>
      <c r="I14" s="197">
        <f t="shared" si="13"/>
        <v>8</v>
      </c>
      <c r="J14" s="197">
        <f t="shared" si="14"/>
        <v>8</v>
      </c>
      <c r="K14" s="94">
        <v>1</v>
      </c>
      <c r="L14" s="184">
        <v>4</v>
      </c>
      <c r="M14" s="184">
        <v>8</v>
      </c>
      <c r="N14" s="94">
        <f t="shared" si="15"/>
        <v>8</v>
      </c>
      <c r="O14" s="94">
        <f t="shared" si="16"/>
        <v>1</v>
      </c>
      <c r="P14" s="184">
        <v>4</v>
      </c>
      <c r="Q14" s="184">
        <v>8</v>
      </c>
      <c r="R14" s="94">
        <f t="shared" si="17"/>
        <v>8</v>
      </c>
      <c r="S14" s="94">
        <v>1</v>
      </c>
      <c r="T14" s="184">
        <v>4</v>
      </c>
      <c r="U14" s="184">
        <v>8</v>
      </c>
      <c r="V14" s="94">
        <f t="shared" si="18"/>
        <v>8</v>
      </c>
      <c r="W14" s="94">
        <f t="shared" si="19"/>
        <v>1</v>
      </c>
      <c r="X14" s="184">
        <v>4</v>
      </c>
      <c r="Y14" s="184">
        <v>8</v>
      </c>
      <c r="Z14" s="94">
        <f t="shared" si="20"/>
        <v>8</v>
      </c>
      <c r="AA14" s="94">
        <v>1</v>
      </c>
      <c r="AB14" s="184">
        <v>4</v>
      </c>
      <c r="AC14" s="184">
        <v>4</v>
      </c>
      <c r="AD14" s="94">
        <f t="shared" si="21"/>
        <v>4</v>
      </c>
      <c r="AE14" s="94">
        <f t="shared" si="22"/>
        <v>1</v>
      </c>
      <c r="AF14" s="184">
        <v>4</v>
      </c>
      <c r="AG14" s="184">
        <v>4</v>
      </c>
      <c r="AH14" s="94">
        <f t="shared" si="23"/>
        <v>4</v>
      </c>
      <c r="AI14" s="74" t="s">
        <v>698</v>
      </c>
    </row>
    <row r="15" spans="1:35" hidden="1" outlineLevel="1">
      <c r="B15" s="180" t="s">
        <v>907</v>
      </c>
      <c r="C15" s="195">
        <f t="shared" si="7"/>
        <v>1</v>
      </c>
      <c r="D15" s="195">
        <f t="shared" si="8"/>
        <v>4</v>
      </c>
      <c r="E15" s="195">
        <f t="shared" si="9"/>
        <v>4</v>
      </c>
      <c r="F15" s="195">
        <f t="shared" si="10"/>
        <v>4</v>
      </c>
      <c r="G15" s="195">
        <f t="shared" si="11"/>
        <v>1</v>
      </c>
      <c r="H15" s="195">
        <f t="shared" si="12"/>
        <v>4</v>
      </c>
      <c r="I15" s="195">
        <f t="shared" si="13"/>
        <v>4</v>
      </c>
      <c r="J15" s="195">
        <f t="shared" si="14"/>
        <v>4</v>
      </c>
      <c r="K15" s="181">
        <v>1</v>
      </c>
      <c r="L15" s="96">
        <v>1</v>
      </c>
      <c r="M15" s="96">
        <v>1</v>
      </c>
      <c r="N15" s="181">
        <f t="shared" si="15"/>
        <v>1</v>
      </c>
      <c r="O15" s="181">
        <f t="shared" si="16"/>
        <v>1</v>
      </c>
      <c r="P15" s="96">
        <v>4</v>
      </c>
      <c r="Q15" s="96">
        <v>4</v>
      </c>
      <c r="R15" s="181">
        <f t="shared" si="17"/>
        <v>4</v>
      </c>
      <c r="S15" s="181">
        <v>1</v>
      </c>
      <c r="T15" s="96">
        <v>4</v>
      </c>
      <c r="U15" s="96">
        <v>4</v>
      </c>
      <c r="V15" s="181">
        <f t="shared" si="18"/>
        <v>4</v>
      </c>
      <c r="W15" s="181">
        <f t="shared" si="19"/>
        <v>1</v>
      </c>
      <c r="X15" s="96">
        <v>4</v>
      </c>
      <c r="Y15" s="96">
        <v>4</v>
      </c>
      <c r="Z15" s="181">
        <f t="shared" si="20"/>
        <v>4</v>
      </c>
      <c r="AA15" s="181">
        <v>1</v>
      </c>
      <c r="AB15" s="96">
        <v>4</v>
      </c>
      <c r="AC15" s="96">
        <v>4</v>
      </c>
      <c r="AD15" s="181">
        <f t="shared" si="21"/>
        <v>4</v>
      </c>
      <c r="AE15" s="181">
        <f t="shared" si="22"/>
        <v>1</v>
      </c>
      <c r="AF15" s="96">
        <v>4</v>
      </c>
      <c r="AG15" s="96">
        <v>4</v>
      </c>
      <c r="AH15" s="181">
        <f t="shared" si="23"/>
        <v>4</v>
      </c>
      <c r="AI15" s="74" t="s">
        <v>701</v>
      </c>
    </row>
    <row r="16" spans="1:35" hidden="1" outlineLevel="1">
      <c r="B16" s="182" t="s">
        <v>694</v>
      </c>
      <c r="C16" s="196">
        <f t="shared" si="7"/>
        <v>1</v>
      </c>
      <c r="D16" s="196">
        <f t="shared" si="8"/>
        <v>4</v>
      </c>
      <c r="E16" s="196">
        <f t="shared" si="9"/>
        <v>1</v>
      </c>
      <c r="F16" s="196">
        <f t="shared" si="10"/>
        <v>1</v>
      </c>
      <c r="G16" s="196">
        <f t="shared" si="11"/>
        <v>1</v>
      </c>
      <c r="H16" s="196">
        <f t="shared" si="12"/>
        <v>4</v>
      </c>
      <c r="I16" s="196">
        <f t="shared" si="13"/>
        <v>4</v>
      </c>
      <c r="J16" s="196">
        <f t="shared" si="14"/>
        <v>4</v>
      </c>
      <c r="K16" s="91">
        <v>1</v>
      </c>
      <c r="L16" s="89">
        <v>4</v>
      </c>
      <c r="M16" s="89">
        <v>4</v>
      </c>
      <c r="N16" s="91">
        <f t="shared" si="15"/>
        <v>4</v>
      </c>
      <c r="O16" s="91">
        <f t="shared" si="16"/>
        <v>1</v>
      </c>
      <c r="P16" s="89">
        <v>4</v>
      </c>
      <c r="Q16" s="89">
        <v>4</v>
      </c>
      <c r="R16" s="91">
        <f t="shared" si="17"/>
        <v>4</v>
      </c>
      <c r="S16" s="91">
        <v>1</v>
      </c>
      <c r="T16" s="89">
        <v>4</v>
      </c>
      <c r="U16" s="89">
        <v>1</v>
      </c>
      <c r="V16" s="91">
        <f t="shared" si="18"/>
        <v>1</v>
      </c>
      <c r="W16" s="91">
        <f t="shared" si="19"/>
        <v>1</v>
      </c>
      <c r="X16" s="89">
        <v>4</v>
      </c>
      <c r="Y16" s="89">
        <v>4</v>
      </c>
      <c r="Z16" s="91">
        <f t="shared" si="20"/>
        <v>4</v>
      </c>
      <c r="AA16" s="91">
        <v>1</v>
      </c>
      <c r="AB16" s="89">
        <v>4</v>
      </c>
      <c r="AC16" s="89">
        <v>4</v>
      </c>
      <c r="AD16" s="91">
        <f t="shared" si="21"/>
        <v>4</v>
      </c>
      <c r="AE16" s="91">
        <f t="shared" si="22"/>
        <v>1</v>
      </c>
      <c r="AF16" s="89">
        <v>4</v>
      </c>
      <c r="AG16" s="89">
        <v>4</v>
      </c>
      <c r="AH16" s="91">
        <f t="shared" si="23"/>
        <v>4</v>
      </c>
    </row>
    <row r="17" spans="1:221" hidden="1" outlineLevel="1">
      <c r="B17" s="183" t="s">
        <v>468</v>
      </c>
      <c r="C17" s="197">
        <f t="shared" si="7"/>
        <v>1</v>
      </c>
      <c r="D17" s="197">
        <f t="shared" si="8"/>
        <v>1</v>
      </c>
      <c r="E17" s="197">
        <f t="shared" si="9"/>
        <v>1</v>
      </c>
      <c r="F17" s="197">
        <f t="shared" si="10"/>
        <v>1</v>
      </c>
      <c r="G17" s="197">
        <f t="shared" si="11"/>
        <v>1</v>
      </c>
      <c r="H17" s="197">
        <f t="shared" si="12"/>
        <v>4</v>
      </c>
      <c r="I17" s="197">
        <f t="shared" si="13"/>
        <v>4</v>
      </c>
      <c r="J17" s="197">
        <f t="shared" si="14"/>
        <v>4</v>
      </c>
      <c r="K17" s="94">
        <v>1</v>
      </c>
      <c r="L17" s="184">
        <v>4</v>
      </c>
      <c r="M17" s="184">
        <v>2</v>
      </c>
      <c r="N17" s="94">
        <f t="shared" si="15"/>
        <v>2</v>
      </c>
      <c r="O17" s="94">
        <f t="shared" si="16"/>
        <v>1</v>
      </c>
      <c r="P17" s="184">
        <v>4</v>
      </c>
      <c r="Q17" s="184">
        <v>4</v>
      </c>
      <c r="R17" s="94">
        <f t="shared" si="17"/>
        <v>4</v>
      </c>
      <c r="S17" s="94">
        <v>1</v>
      </c>
      <c r="T17" s="184">
        <v>1</v>
      </c>
      <c r="U17" s="184">
        <v>1</v>
      </c>
      <c r="V17" s="94">
        <f t="shared" si="18"/>
        <v>1</v>
      </c>
      <c r="W17" s="94">
        <f t="shared" si="19"/>
        <v>1</v>
      </c>
      <c r="X17" s="184">
        <v>4</v>
      </c>
      <c r="Y17" s="184">
        <v>4</v>
      </c>
      <c r="Z17" s="94">
        <f t="shared" si="20"/>
        <v>4</v>
      </c>
      <c r="AA17" s="94">
        <v>1</v>
      </c>
      <c r="AB17" s="184">
        <v>4</v>
      </c>
      <c r="AC17" s="184">
        <v>4</v>
      </c>
      <c r="AD17" s="94">
        <f t="shared" si="21"/>
        <v>4</v>
      </c>
      <c r="AE17" s="94">
        <f t="shared" si="22"/>
        <v>1</v>
      </c>
      <c r="AF17" s="184">
        <v>4</v>
      </c>
      <c r="AG17" s="184">
        <v>4</v>
      </c>
      <c r="AH17" s="94">
        <f t="shared" si="23"/>
        <v>4</v>
      </c>
    </row>
    <row r="18" spans="1:221" hidden="1" outlineLevel="1">
      <c r="B18" s="180" t="s">
        <v>908</v>
      </c>
      <c r="C18" s="195">
        <f t="shared" si="7"/>
        <v>1</v>
      </c>
      <c r="D18" s="195">
        <f t="shared" si="8"/>
        <v>3</v>
      </c>
      <c r="E18" s="195">
        <f t="shared" si="9"/>
        <v>7</v>
      </c>
      <c r="F18" s="195">
        <f t="shared" si="10"/>
        <v>7</v>
      </c>
      <c r="G18" s="195">
        <f t="shared" si="11"/>
        <v>1</v>
      </c>
      <c r="H18" s="195">
        <f t="shared" si="12"/>
        <v>3</v>
      </c>
      <c r="I18" s="195">
        <f t="shared" si="13"/>
        <v>7</v>
      </c>
      <c r="J18" s="195">
        <f t="shared" si="14"/>
        <v>7</v>
      </c>
      <c r="K18" s="181">
        <v>1</v>
      </c>
      <c r="L18" s="96">
        <v>3</v>
      </c>
      <c r="M18" s="96">
        <v>3</v>
      </c>
      <c r="N18" s="181">
        <f t="shared" si="15"/>
        <v>3</v>
      </c>
      <c r="O18" s="181">
        <f t="shared" si="16"/>
        <v>1</v>
      </c>
      <c r="P18" s="96">
        <v>3</v>
      </c>
      <c r="Q18" s="96">
        <v>3</v>
      </c>
      <c r="R18" s="181">
        <f t="shared" si="17"/>
        <v>3</v>
      </c>
      <c r="S18" s="181">
        <v>1</v>
      </c>
      <c r="T18" s="96">
        <v>3</v>
      </c>
      <c r="U18" s="96">
        <v>7</v>
      </c>
      <c r="V18" s="181">
        <f t="shared" si="18"/>
        <v>7</v>
      </c>
      <c r="W18" s="181">
        <f t="shared" si="19"/>
        <v>1</v>
      </c>
      <c r="X18" s="96">
        <v>3</v>
      </c>
      <c r="Y18" s="96">
        <v>7</v>
      </c>
      <c r="Z18" s="181">
        <f t="shared" si="20"/>
        <v>7</v>
      </c>
      <c r="AA18" s="181">
        <v>1</v>
      </c>
      <c r="AB18" s="96">
        <v>4</v>
      </c>
      <c r="AC18" s="96">
        <v>4</v>
      </c>
      <c r="AD18" s="181">
        <f t="shared" si="21"/>
        <v>4</v>
      </c>
      <c r="AE18" s="181">
        <f t="shared" si="22"/>
        <v>1</v>
      </c>
      <c r="AF18" s="96">
        <v>4</v>
      </c>
      <c r="AG18" s="96">
        <v>4</v>
      </c>
      <c r="AH18" s="181">
        <f t="shared" si="23"/>
        <v>4</v>
      </c>
      <c r="AI18" s="74" t="s">
        <v>701</v>
      </c>
    </row>
    <row r="19" spans="1:221" hidden="1" outlineLevel="1">
      <c r="B19" s="182" t="s">
        <v>694</v>
      </c>
      <c r="C19" s="196">
        <f t="shared" si="7"/>
        <v>1</v>
      </c>
      <c r="D19" s="196">
        <f t="shared" si="8"/>
        <v>3</v>
      </c>
      <c r="E19" s="196">
        <f t="shared" si="9"/>
        <v>3</v>
      </c>
      <c r="F19" s="196">
        <f t="shared" si="10"/>
        <v>3</v>
      </c>
      <c r="G19" s="196">
        <f t="shared" si="11"/>
        <v>1</v>
      </c>
      <c r="H19" s="196">
        <f t="shared" si="12"/>
        <v>3</v>
      </c>
      <c r="I19" s="196">
        <f t="shared" si="13"/>
        <v>3</v>
      </c>
      <c r="J19" s="196">
        <f t="shared" si="14"/>
        <v>3</v>
      </c>
      <c r="K19" s="91">
        <v>1</v>
      </c>
      <c r="L19" s="89">
        <v>3</v>
      </c>
      <c r="M19" s="89">
        <v>7</v>
      </c>
      <c r="N19" s="91">
        <f t="shared" si="15"/>
        <v>7</v>
      </c>
      <c r="O19" s="91">
        <f t="shared" si="16"/>
        <v>1</v>
      </c>
      <c r="P19" s="89">
        <v>3</v>
      </c>
      <c r="Q19" s="89">
        <v>7</v>
      </c>
      <c r="R19" s="91">
        <f t="shared" si="17"/>
        <v>7</v>
      </c>
      <c r="S19" s="91">
        <v>1</v>
      </c>
      <c r="T19" s="89">
        <v>3</v>
      </c>
      <c r="U19" s="89">
        <v>3</v>
      </c>
      <c r="V19" s="91">
        <f t="shared" si="18"/>
        <v>3</v>
      </c>
      <c r="W19" s="91">
        <f t="shared" si="19"/>
        <v>1</v>
      </c>
      <c r="X19" s="89">
        <v>3</v>
      </c>
      <c r="Y19" s="89">
        <v>3</v>
      </c>
      <c r="Z19" s="91">
        <f t="shared" si="20"/>
        <v>3</v>
      </c>
      <c r="AA19" s="91">
        <v>1</v>
      </c>
      <c r="AB19" s="89">
        <v>4</v>
      </c>
      <c r="AC19" s="89">
        <v>4</v>
      </c>
      <c r="AD19" s="91">
        <f t="shared" si="21"/>
        <v>4</v>
      </c>
      <c r="AE19" s="91">
        <f t="shared" si="22"/>
        <v>1</v>
      </c>
      <c r="AF19" s="89">
        <v>4</v>
      </c>
      <c r="AG19" s="89">
        <v>4</v>
      </c>
      <c r="AH19" s="91">
        <f t="shared" si="23"/>
        <v>4</v>
      </c>
    </row>
    <row r="20" spans="1:221" hidden="1" outlineLevel="1">
      <c r="B20" s="183" t="s">
        <v>468</v>
      </c>
      <c r="C20" s="197">
        <f t="shared" si="7"/>
        <v>1</v>
      </c>
      <c r="D20" s="197">
        <f t="shared" si="8"/>
        <v>3</v>
      </c>
      <c r="E20" s="197">
        <f t="shared" si="9"/>
        <v>7</v>
      </c>
      <c r="F20" s="197">
        <f t="shared" si="10"/>
        <v>7</v>
      </c>
      <c r="G20" s="197">
        <f t="shared" si="11"/>
        <v>1</v>
      </c>
      <c r="H20" s="197">
        <f t="shared" si="12"/>
        <v>3</v>
      </c>
      <c r="I20" s="197">
        <f t="shared" si="13"/>
        <v>7</v>
      </c>
      <c r="J20" s="197">
        <f t="shared" si="14"/>
        <v>7</v>
      </c>
      <c r="K20" s="94">
        <v>1</v>
      </c>
      <c r="L20" s="184">
        <v>3</v>
      </c>
      <c r="M20" s="184">
        <v>3</v>
      </c>
      <c r="N20" s="94">
        <f t="shared" si="15"/>
        <v>3</v>
      </c>
      <c r="O20" s="94">
        <f t="shared" si="16"/>
        <v>1</v>
      </c>
      <c r="P20" s="184">
        <v>3</v>
      </c>
      <c r="Q20" s="184">
        <v>3</v>
      </c>
      <c r="R20" s="94">
        <f t="shared" si="17"/>
        <v>3</v>
      </c>
      <c r="S20" s="94">
        <v>1</v>
      </c>
      <c r="T20" s="184">
        <v>3</v>
      </c>
      <c r="U20" s="184">
        <v>7</v>
      </c>
      <c r="V20" s="94">
        <f t="shared" si="18"/>
        <v>7</v>
      </c>
      <c r="W20" s="94">
        <f t="shared" si="19"/>
        <v>1</v>
      </c>
      <c r="X20" s="184">
        <v>3</v>
      </c>
      <c r="Y20" s="184">
        <v>7</v>
      </c>
      <c r="Z20" s="94">
        <f t="shared" si="20"/>
        <v>7</v>
      </c>
      <c r="AA20" s="94">
        <v>1</v>
      </c>
      <c r="AB20" s="184">
        <v>4</v>
      </c>
      <c r="AC20" s="184">
        <v>4</v>
      </c>
      <c r="AD20" s="94">
        <f t="shared" si="21"/>
        <v>4</v>
      </c>
      <c r="AE20" s="94">
        <f t="shared" si="22"/>
        <v>1</v>
      </c>
      <c r="AF20" s="184">
        <v>4</v>
      </c>
      <c r="AG20" s="184">
        <v>4</v>
      </c>
      <c r="AH20" s="94">
        <f t="shared" si="23"/>
        <v>4</v>
      </c>
    </row>
    <row r="21" spans="1:221" ht="17.25" collapsed="1">
      <c r="B21" s="204" t="s">
        <v>850</v>
      </c>
      <c r="C21" s="198" t="s">
        <v>967</v>
      </c>
      <c r="D21" s="122"/>
      <c r="E21" s="122"/>
      <c r="F21" s="122"/>
      <c r="G21" s="198" t="s">
        <v>968</v>
      </c>
      <c r="H21" s="122"/>
      <c r="I21" s="122"/>
      <c r="J21" s="122"/>
      <c r="K21" s="198" t="s">
        <v>967</v>
      </c>
      <c r="L21" s="122"/>
      <c r="M21" s="122"/>
      <c r="N21" s="122"/>
      <c r="O21" s="198" t="s">
        <v>968</v>
      </c>
      <c r="P21" s="122"/>
      <c r="Q21" s="122"/>
      <c r="R21" s="122"/>
      <c r="S21" s="198" t="s">
        <v>967</v>
      </c>
      <c r="T21" s="122"/>
      <c r="U21" s="122"/>
      <c r="V21" s="122"/>
      <c r="W21" s="198" t="s">
        <v>968</v>
      </c>
      <c r="X21" s="122"/>
      <c r="Y21" s="122"/>
      <c r="Z21" s="122"/>
      <c r="AA21" s="198" t="s">
        <v>967</v>
      </c>
      <c r="AB21" s="122"/>
      <c r="AC21" s="122"/>
      <c r="AD21" s="122"/>
      <c r="AE21" s="198" t="s">
        <v>968</v>
      </c>
      <c r="AF21" s="122"/>
      <c r="AG21" s="122"/>
      <c r="AH21" s="122"/>
    </row>
    <row r="22" spans="1:221" ht="24.75" hidden="1" outlineLevel="1">
      <c r="B22" s="180" t="s">
        <v>966</v>
      </c>
      <c r="C22" s="195">
        <f t="shared" ref="C22:J24" si="24">CHOOSE(d.Region,K22,S22,AA22)</f>
        <v>3</v>
      </c>
      <c r="D22" s="195">
        <f t="shared" si="24"/>
        <v>55</v>
      </c>
      <c r="E22" s="195">
        <f t="shared" si="24"/>
        <v>108</v>
      </c>
      <c r="F22" s="195">
        <f t="shared" si="24"/>
        <v>108</v>
      </c>
      <c r="G22" s="195">
        <f t="shared" si="24"/>
        <v>1</v>
      </c>
      <c r="H22" s="195">
        <f t="shared" si="24"/>
        <v>29</v>
      </c>
      <c r="I22" s="195">
        <f t="shared" si="24"/>
        <v>129</v>
      </c>
      <c r="J22" s="195">
        <f t="shared" si="24"/>
        <v>129</v>
      </c>
      <c r="K22" s="96">
        <v>10</v>
      </c>
      <c r="L22" s="96">
        <v>54</v>
      </c>
      <c r="M22" s="96">
        <v>230</v>
      </c>
      <c r="N22" s="181">
        <f t="shared" si="15"/>
        <v>230</v>
      </c>
      <c r="O22" s="96">
        <v>16</v>
      </c>
      <c r="P22" s="96">
        <v>80</v>
      </c>
      <c r="Q22" s="96">
        <v>129</v>
      </c>
      <c r="R22" s="181">
        <f t="shared" ref="R22:R24" si="25">Q22</f>
        <v>129</v>
      </c>
      <c r="S22" s="96">
        <v>3</v>
      </c>
      <c r="T22" s="96">
        <v>55</v>
      </c>
      <c r="U22" s="96">
        <v>108</v>
      </c>
      <c r="V22" s="181">
        <f t="shared" ref="V22:V24" si="26">U22</f>
        <v>108</v>
      </c>
      <c r="W22" s="96">
        <v>1</v>
      </c>
      <c r="X22" s="96">
        <v>29</v>
      </c>
      <c r="Y22" s="96">
        <v>129</v>
      </c>
      <c r="Z22" s="181">
        <f t="shared" ref="Z22:Z24" si="27">Y22</f>
        <v>129</v>
      </c>
      <c r="AA22" s="96">
        <v>0</v>
      </c>
      <c r="AB22" s="96">
        <v>0</v>
      </c>
      <c r="AC22" s="96">
        <v>0</v>
      </c>
      <c r="AD22" s="181">
        <f t="shared" ref="AD22:AD24" si="28">AC22</f>
        <v>0</v>
      </c>
      <c r="AE22" s="96">
        <v>0</v>
      </c>
      <c r="AF22" s="96">
        <v>0</v>
      </c>
      <c r="AG22" s="96">
        <v>0</v>
      </c>
      <c r="AH22" s="181">
        <f t="shared" ref="AH22:AH24" si="29">AG22</f>
        <v>0</v>
      </c>
      <c r="AI22" s="74" t="s">
        <v>722</v>
      </c>
    </row>
    <row r="23" spans="1:221" hidden="1" outlineLevel="1">
      <c r="B23" s="182" t="s">
        <v>694</v>
      </c>
      <c r="C23" s="196">
        <f t="shared" si="24"/>
        <v>11</v>
      </c>
      <c r="D23" s="196">
        <f t="shared" si="24"/>
        <v>39</v>
      </c>
      <c r="E23" s="196">
        <f t="shared" si="24"/>
        <v>118</v>
      </c>
      <c r="F23" s="196">
        <f t="shared" si="24"/>
        <v>118</v>
      </c>
      <c r="G23" s="196">
        <f t="shared" si="24"/>
        <v>13</v>
      </c>
      <c r="H23" s="196">
        <f t="shared" si="24"/>
        <v>29</v>
      </c>
      <c r="I23" s="196">
        <f t="shared" si="24"/>
        <v>193</v>
      </c>
      <c r="J23" s="196">
        <f t="shared" si="24"/>
        <v>193</v>
      </c>
      <c r="K23" s="89">
        <v>7</v>
      </c>
      <c r="L23" s="89">
        <v>59</v>
      </c>
      <c r="M23" s="89">
        <v>246</v>
      </c>
      <c r="N23" s="91">
        <f t="shared" si="15"/>
        <v>246</v>
      </c>
      <c r="O23" s="89">
        <v>13</v>
      </c>
      <c r="P23" s="89">
        <v>29</v>
      </c>
      <c r="Q23" s="89">
        <v>322</v>
      </c>
      <c r="R23" s="91">
        <f t="shared" si="25"/>
        <v>322</v>
      </c>
      <c r="S23" s="89">
        <v>11</v>
      </c>
      <c r="T23" s="89">
        <v>39</v>
      </c>
      <c r="U23" s="89">
        <v>118</v>
      </c>
      <c r="V23" s="91">
        <f t="shared" si="26"/>
        <v>118</v>
      </c>
      <c r="W23" s="89">
        <v>13</v>
      </c>
      <c r="X23" s="89">
        <v>29</v>
      </c>
      <c r="Y23" s="89">
        <v>193</v>
      </c>
      <c r="Z23" s="91">
        <f t="shared" si="27"/>
        <v>193</v>
      </c>
      <c r="AA23" s="89">
        <v>0</v>
      </c>
      <c r="AB23" s="89">
        <v>0</v>
      </c>
      <c r="AC23" s="89">
        <v>0</v>
      </c>
      <c r="AD23" s="91">
        <f t="shared" si="28"/>
        <v>0</v>
      </c>
      <c r="AE23" s="89">
        <v>0</v>
      </c>
      <c r="AF23" s="89">
        <v>0</v>
      </c>
      <c r="AG23" s="89">
        <v>0</v>
      </c>
      <c r="AH23" s="91">
        <f t="shared" si="29"/>
        <v>0</v>
      </c>
    </row>
    <row r="24" spans="1:221" hidden="1" outlineLevel="1">
      <c r="B24" s="183" t="s">
        <v>468</v>
      </c>
      <c r="C24" s="197">
        <f t="shared" si="24"/>
        <v>12</v>
      </c>
      <c r="D24" s="197">
        <f t="shared" si="24"/>
        <v>49</v>
      </c>
      <c r="E24" s="197">
        <f t="shared" si="24"/>
        <v>212</v>
      </c>
      <c r="F24" s="197">
        <f t="shared" si="24"/>
        <v>212</v>
      </c>
      <c r="G24" s="197">
        <f t="shared" si="24"/>
        <v>1</v>
      </c>
      <c r="H24" s="197">
        <f t="shared" si="24"/>
        <v>29</v>
      </c>
      <c r="I24" s="197">
        <f t="shared" si="24"/>
        <v>130</v>
      </c>
      <c r="J24" s="197">
        <f t="shared" si="24"/>
        <v>130</v>
      </c>
      <c r="K24" s="184">
        <v>10</v>
      </c>
      <c r="L24" s="184">
        <v>59</v>
      </c>
      <c r="M24" s="184">
        <v>224</v>
      </c>
      <c r="N24" s="94">
        <f t="shared" si="15"/>
        <v>224</v>
      </c>
      <c r="O24" s="184">
        <v>5</v>
      </c>
      <c r="P24" s="184">
        <v>45</v>
      </c>
      <c r="Q24" s="184">
        <v>193</v>
      </c>
      <c r="R24" s="94">
        <f t="shared" si="25"/>
        <v>193</v>
      </c>
      <c r="S24" s="184">
        <v>12</v>
      </c>
      <c r="T24" s="184">
        <v>49</v>
      </c>
      <c r="U24" s="184">
        <v>212</v>
      </c>
      <c r="V24" s="94">
        <f t="shared" si="26"/>
        <v>212</v>
      </c>
      <c r="W24" s="184">
        <v>1</v>
      </c>
      <c r="X24" s="184">
        <v>29</v>
      </c>
      <c r="Y24" s="184">
        <v>130</v>
      </c>
      <c r="Z24" s="94">
        <f t="shared" si="27"/>
        <v>130</v>
      </c>
      <c r="AA24" s="184">
        <v>0</v>
      </c>
      <c r="AB24" s="184">
        <v>0</v>
      </c>
      <c r="AC24" s="184">
        <v>0</v>
      </c>
      <c r="AD24" s="94">
        <f t="shared" si="28"/>
        <v>0</v>
      </c>
      <c r="AE24" s="184">
        <v>0</v>
      </c>
      <c r="AF24" s="184">
        <v>0</v>
      </c>
      <c r="AG24" s="184">
        <v>0</v>
      </c>
      <c r="AH24" s="94">
        <f t="shared" si="29"/>
        <v>0</v>
      </c>
    </row>
    <row r="27" spans="1:221">
      <c r="B27" s="22" t="s">
        <v>622</v>
      </c>
    </row>
    <row r="28" spans="1:221" ht="49.5" customHeight="1" collapsed="1">
      <c r="B28" s="266" t="s">
        <v>621</v>
      </c>
      <c r="C28" s="266"/>
      <c r="D28" s="266"/>
      <c r="E28" s="266"/>
      <c r="F28" s="266"/>
      <c r="G28" s="65"/>
      <c r="H28" s="65"/>
      <c r="I28" s="65"/>
      <c r="J28" s="65"/>
      <c r="K28" s="65"/>
    </row>
    <row r="29" spans="1:221" ht="81" hidden="1" customHeight="1" outlineLevel="1">
      <c r="B29" s="31" t="s">
        <v>470</v>
      </c>
      <c r="C29" s="121" t="s">
        <v>652</v>
      </c>
      <c r="D29" s="148"/>
      <c r="E29" s="85">
        <v>2</v>
      </c>
      <c r="F29" s="85">
        <v>24</v>
      </c>
      <c r="BN29" s="51" t="s">
        <v>651</v>
      </c>
      <c r="BO29" s="51" t="s">
        <v>651</v>
      </c>
      <c r="BP29" s="51" t="s">
        <v>650</v>
      </c>
      <c r="BQ29" s="51" t="s">
        <v>650</v>
      </c>
      <c r="BR29" s="51" t="s">
        <v>650</v>
      </c>
      <c r="BS29" s="51" t="s">
        <v>650</v>
      </c>
      <c r="BT29" s="51" t="s">
        <v>650</v>
      </c>
      <c r="BU29" s="51" t="s">
        <v>651</v>
      </c>
      <c r="BV29" s="51" t="s">
        <v>651</v>
      </c>
      <c r="BW29" s="51" t="s">
        <v>650</v>
      </c>
      <c r="BX29" s="51" t="s">
        <v>650</v>
      </c>
      <c r="BY29" s="51" t="s">
        <v>650</v>
      </c>
      <c r="BZ29" s="51" t="s">
        <v>650</v>
      </c>
      <c r="CA29" s="51" t="s">
        <v>650</v>
      </c>
      <c r="CB29" s="51" t="s">
        <v>651</v>
      </c>
      <c r="CC29" s="51" t="s">
        <v>651</v>
      </c>
      <c r="CD29" s="51" t="s">
        <v>650</v>
      </c>
      <c r="CE29" s="51" t="s">
        <v>650</v>
      </c>
      <c r="CF29" s="51" t="s">
        <v>650</v>
      </c>
      <c r="CG29" s="51" t="s">
        <v>650</v>
      </c>
      <c r="CH29" s="51" t="s">
        <v>650</v>
      </c>
      <c r="CI29" s="51" t="s">
        <v>651</v>
      </c>
      <c r="CJ29" s="51" t="s">
        <v>651</v>
      </c>
      <c r="CK29" s="51" t="s">
        <v>650</v>
      </c>
      <c r="CL29" s="51" t="s">
        <v>650</v>
      </c>
      <c r="CM29" s="51" t="s">
        <v>650</v>
      </c>
      <c r="CN29" s="51" t="s">
        <v>650</v>
      </c>
      <c r="CO29" s="51" t="s">
        <v>650</v>
      </c>
      <c r="CP29" s="51" t="s">
        <v>651</v>
      </c>
      <c r="CQ29" s="51" t="s">
        <v>651</v>
      </c>
      <c r="CR29" s="51" t="s">
        <v>650</v>
      </c>
      <c r="CS29" s="51" t="s">
        <v>650</v>
      </c>
      <c r="CT29" s="51" t="s">
        <v>650</v>
      </c>
      <c r="CU29" s="51" t="s">
        <v>650</v>
      </c>
      <c r="CV29" s="51" t="s">
        <v>650</v>
      </c>
      <c r="CW29" s="51" t="s">
        <v>651</v>
      </c>
      <c r="CX29" s="51" t="s">
        <v>651</v>
      </c>
      <c r="CY29" s="51" t="s">
        <v>650</v>
      </c>
      <c r="CZ29" s="51" t="s">
        <v>650</v>
      </c>
      <c r="DA29" s="51" t="s">
        <v>650</v>
      </c>
      <c r="DB29" s="51" t="s">
        <v>650</v>
      </c>
      <c r="DC29" s="51" t="s">
        <v>650</v>
      </c>
      <c r="DD29" s="51" t="s">
        <v>651</v>
      </c>
      <c r="DE29" s="51" t="s">
        <v>651</v>
      </c>
      <c r="DF29" s="51" t="s">
        <v>650</v>
      </c>
      <c r="DG29" s="51" t="s">
        <v>650</v>
      </c>
      <c r="DH29" s="51" t="s">
        <v>650</v>
      </c>
      <c r="DI29" s="51" t="s">
        <v>650</v>
      </c>
      <c r="DJ29" s="51" t="s">
        <v>650</v>
      </c>
      <c r="DK29" s="51" t="s">
        <v>651</v>
      </c>
      <c r="DL29" s="51" t="s">
        <v>651</v>
      </c>
      <c r="DM29" s="51" t="s">
        <v>650</v>
      </c>
      <c r="DN29" s="51" t="s">
        <v>650</v>
      </c>
      <c r="DO29" s="51" t="s">
        <v>650</v>
      </c>
      <c r="DP29" s="51" t="s">
        <v>650</v>
      </c>
      <c r="DQ29" s="51" t="s">
        <v>650</v>
      </c>
      <c r="DR29" s="51" t="s">
        <v>651</v>
      </c>
      <c r="DS29" s="51" t="s">
        <v>651</v>
      </c>
      <c r="DT29" s="51" t="s">
        <v>650</v>
      </c>
      <c r="DU29" s="51" t="s">
        <v>650</v>
      </c>
      <c r="DV29" s="51" t="s">
        <v>650</v>
      </c>
      <c r="DW29" s="51" t="s">
        <v>650</v>
      </c>
      <c r="DX29" s="51" t="s">
        <v>650</v>
      </c>
      <c r="DY29" s="51" t="s">
        <v>651</v>
      </c>
      <c r="DZ29" s="51" t="s">
        <v>651</v>
      </c>
      <c r="EA29" s="51" t="s">
        <v>650</v>
      </c>
      <c r="EB29" s="51" t="s">
        <v>650</v>
      </c>
      <c r="EC29" s="51" t="s">
        <v>650</v>
      </c>
      <c r="ED29" s="51" t="s">
        <v>650</v>
      </c>
      <c r="EE29" s="51" t="s">
        <v>650</v>
      </c>
      <c r="EF29" s="51" t="s">
        <v>651</v>
      </c>
      <c r="EG29" s="51" t="s">
        <v>651</v>
      </c>
      <c r="EH29" s="51" t="s">
        <v>650</v>
      </c>
      <c r="EI29" s="51" t="s">
        <v>650</v>
      </c>
      <c r="EJ29" s="51" t="s">
        <v>650</v>
      </c>
      <c r="EK29" s="51" t="s">
        <v>650</v>
      </c>
      <c r="EL29" s="51" t="s">
        <v>650</v>
      </c>
      <c r="EM29" s="51" t="s">
        <v>651</v>
      </c>
      <c r="EN29" s="51" t="s">
        <v>651</v>
      </c>
      <c r="EO29" s="51" t="s">
        <v>650</v>
      </c>
      <c r="EP29" s="51" t="s">
        <v>650</v>
      </c>
      <c r="EQ29" s="51" t="s">
        <v>650</v>
      </c>
      <c r="ER29" s="51" t="s">
        <v>650</v>
      </c>
      <c r="ES29" s="51" t="s">
        <v>650</v>
      </c>
      <c r="ET29" s="51" t="s">
        <v>651</v>
      </c>
      <c r="EU29" s="51" t="s">
        <v>651</v>
      </c>
      <c r="EV29" s="51" t="s">
        <v>650</v>
      </c>
      <c r="EW29" s="51" t="s">
        <v>650</v>
      </c>
      <c r="EX29" s="51" t="s">
        <v>650</v>
      </c>
      <c r="EY29" s="51" t="s">
        <v>650</v>
      </c>
      <c r="EZ29" s="51" t="s">
        <v>650</v>
      </c>
      <c r="FA29" s="51" t="s">
        <v>651</v>
      </c>
      <c r="FB29" s="51" t="s">
        <v>651</v>
      </c>
      <c r="FC29" s="51" t="s">
        <v>650</v>
      </c>
      <c r="FD29" s="51" t="s">
        <v>650</v>
      </c>
      <c r="FE29" s="51" t="s">
        <v>650</v>
      </c>
      <c r="FF29" s="51" t="s">
        <v>650</v>
      </c>
      <c r="FG29" s="51" t="s">
        <v>650</v>
      </c>
      <c r="FH29" s="51" t="s">
        <v>651</v>
      </c>
      <c r="FI29" s="51" t="s">
        <v>651</v>
      </c>
      <c r="FJ29" s="51" t="s">
        <v>650</v>
      </c>
      <c r="FK29" s="51" t="s">
        <v>650</v>
      </c>
      <c r="FL29" s="51" t="s">
        <v>650</v>
      </c>
      <c r="FM29" s="51" t="s">
        <v>650</v>
      </c>
      <c r="FN29" s="51" t="s">
        <v>650</v>
      </c>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c r="HC29" s="51"/>
      <c r="HD29" s="51"/>
      <c r="HE29" s="51"/>
      <c r="HF29" s="51"/>
      <c r="HG29" s="51"/>
      <c r="HH29" s="51"/>
      <c r="HI29" s="51"/>
      <c r="HJ29" s="51"/>
      <c r="HK29" s="51"/>
      <c r="HL29" s="51"/>
      <c r="HM29" s="51"/>
    </row>
    <row r="30" spans="1:221" hidden="1" outlineLevel="1">
      <c r="B30" s="48">
        <v>1</v>
      </c>
      <c r="C30" t="s">
        <v>461</v>
      </c>
      <c r="X30" t="s">
        <v>467</v>
      </c>
      <c r="AS30" t="s">
        <v>469</v>
      </c>
    </row>
    <row r="31" spans="1:221" hidden="1" outlineLevel="1">
      <c r="C31" t="s">
        <v>462</v>
      </c>
      <c r="J31" t="s">
        <v>466</v>
      </c>
      <c r="Q31" t="s">
        <v>468</v>
      </c>
      <c r="X31" t="s">
        <v>462</v>
      </c>
      <c r="AE31" t="s">
        <v>466</v>
      </c>
      <c r="AL31" t="s">
        <v>468</v>
      </c>
      <c r="AS31" t="s">
        <v>462</v>
      </c>
      <c r="AZ31" t="s">
        <v>466</v>
      </c>
      <c r="BG31" t="s">
        <v>468</v>
      </c>
    </row>
    <row r="32" spans="1:221" hidden="1" outlineLevel="1">
      <c r="A32" t="s">
        <v>635</v>
      </c>
      <c r="B32" t="s">
        <v>620</v>
      </c>
      <c r="C32" s="26">
        <v>101</v>
      </c>
      <c r="D32" s="26">
        <v>113</v>
      </c>
      <c r="E32" s="26">
        <v>123</v>
      </c>
      <c r="J32" s="26">
        <v>106</v>
      </c>
      <c r="K32" s="26">
        <v>118</v>
      </c>
      <c r="L32" s="26">
        <v>128</v>
      </c>
      <c r="Q32" s="26">
        <v>112</v>
      </c>
      <c r="R32" s="26">
        <v>123</v>
      </c>
      <c r="S32" s="26">
        <v>135</v>
      </c>
      <c r="X32" s="26">
        <f>C32-2</f>
        <v>99</v>
      </c>
      <c r="Y32" s="26">
        <f>D32-2</f>
        <v>111</v>
      </c>
      <c r="Z32" s="26">
        <f>E32-2</f>
        <v>121</v>
      </c>
      <c r="AE32" s="26">
        <f>J32-2</f>
        <v>104</v>
      </c>
      <c r="AF32" s="26">
        <f>K32-2</f>
        <v>116</v>
      </c>
      <c r="AG32" s="26">
        <f>L32-2</f>
        <v>126</v>
      </c>
      <c r="AL32" s="26">
        <f>Q32-2</f>
        <v>110</v>
      </c>
      <c r="AM32" s="26">
        <f>R32-2</f>
        <v>121</v>
      </c>
      <c r="AN32" s="26">
        <f>S32-2</f>
        <v>133</v>
      </c>
      <c r="AS32" s="26">
        <f>C32-4</f>
        <v>97</v>
      </c>
      <c r="AT32" s="26">
        <f>D32</f>
        <v>113</v>
      </c>
      <c r="AU32" s="26">
        <f>E32</f>
        <v>123</v>
      </c>
      <c r="AZ32" s="26">
        <f>J32+4</f>
        <v>110</v>
      </c>
      <c r="BA32" s="26">
        <f>K32+4</f>
        <v>122</v>
      </c>
      <c r="BB32" s="26">
        <f>L32+4</f>
        <v>132</v>
      </c>
      <c r="BG32" s="26">
        <f>Q32+6</f>
        <v>118</v>
      </c>
      <c r="BH32" s="26">
        <f>R32+6</f>
        <v>129</v>
      </c>
      <c r="BI32" s="26">
        <f>S32+6</f>
        <v>141</v>
      </c>
      <c r="BN32" s="72">
        <f>CHOOSE($B$30,C32,X32,AS32)</f>
        <v>101</v>
      </c>
      <c r="BO32" s="72">
        <f>CHOOSE($B$30,D32,Y32,AT32)</f>
        <v>113</v>
      </c>
      <c r="BP32" s="72">
        <f>CHOOSE($B$30,E32,Z32,AU32)</f>
        <v>123</v>
      </c>
      <c r="BQ32" s="72"/>
      <c r="BR32" s="72"/>
      <c r="BS32" s="72"/>
      <c r="BT32" s="72"/>
      <c r="BU32" s="72">
        <f>CHOOSE($B$30,J32,AE32,AZ32)</f>
        <v>106</v>
      </c>
      <c r="BV32" s="72">
        <f>CHOOSE($B$30,K32,AF32,BA32)</f>
        <v>118</v>
      </c>
      <c r="BW32" s="72">
        <f>CHOOSE($B$30,L32,AG32,BB32)</f>
        <v>128</v>
      </c>
      <c r="BX32" s="72"/>
      <c r="BY32" s="72"/>
      <c r="BZ32" s="72"/>
      <c r="CA32" s="72"/>
      <c r="CB32" s="72">
        <f>CHOOSE($B$30,Q32,AL32,BG32)</f>
        <v>112</v>
      </c>
      <c r="CC32" s="72">
        <f>CHOOSE($B$30,R32,AM32,BH32)</f>
        <v>123</v>
      </c>
      <c r="CD32" s="72">
        <f>CHOOSE($B$30,S32,AN32,BI32)</f>
        <v>135</v>
      </c>
      <c r="CE32" s="72"/>
      <c r="CF32" s="72"/>
      <c r="CG32" s="72"/>
      <c r="CH32" s="72"/>
      <c r="CI32" s="31">
        <f>BN32+52</f>
        <v>153</v>
      </c>
      <c r="CJ32" s="31">
        <f t="shared" ref="CJ32:EU32" si="30">BO32+52</f>
        <v>165</v>
      </c>
      <c r="CK32" s="31">
        <f t="shared" si="30"/>
        <v>175</v>
      </c>
      <c r="CL32" s="31">
        <f t="shared" si="30"/>
        <v>52</v>
      </c>
      <c r="CM32" s="31">
        <f t="shared" si="30"/>
        <v>52</v>
      </c>
      <c r="CN32" s="31">
        <f t="shared" si="30"/>
        <v>52</v>
      </c>
      <c r="CO32" s="31">
        <f t="shared" si="30"/>
        <v>52</v>
      </c>
      <c r="CP32" s="31">
        <f t="shared" si="30"/>
        <v>158</v>
      </c>
      <c r="CQ32" s="31">
        <f t="shared" si="30"/>
        <v>170</v>
      </c>
      <c r="CR32" s="31">
        <f t="shared" si="30"/>
        <v>180</v>
      </c>
      <c r="CS32" s="31">
        <f t="shared" si="30"/>
        <v>52</v>
      </c>
      <c r="CT32" s="31">
        <f t="shared" si="30"/>
        <v>52</v>
      </c>
      <c r="CU32" s="31">
        <f t="shared" si="30"/>
        <v>52</v>
      </c>
      <c r="CV32" s="31">
        <f t="shared" si="30"/>
        <v>52</v>
      </c>
      <c r="CW32" s="31">
        <f t="shared" si="30"/>
        <v>164</v>
      </c>
      <c r="CX32" s="31">
        <f t="shared" si="30"/>
        <v>175</v>
      </c>
      <c r="CY32" s="31">
        <f t="shared" si="30"/>
        <v>187</v>
      </c>
      <c r="CZ32" s="31">
        <f t="shared" si="30"/>
        <v>52</v>
      </c>
      <c r="DA32" s="31">
        <f t="shared" si="30"/>
        <v>52</v>
      </c>
      <c r="DB32" s="31">
        <f t="shared" si="30"/>
        <v>52</v>
      </c>
      <c r="DC32" s="31">
        <f t="shared" si="30"/>
        <v>52</v>
      </c>
      <c r="DD32" s="31">
        <f t="shared" si="30"/>
        <v>205</v>
      </c>
      <c r="DE32" s="31">
        <f t="shared" si="30"/>
        <v>217</v>
      </c>
      <c r="DF32" s="31">
        <f t="shared" si="30"/>
        <v>227</v>
      </c>
      <c r="DG32" s="31">
        <f t="shared" si="30"/>
        <v>104</v>
      </c>
      <c r="DH32" s="31">
        <f t="shared" si="30"/>
        <v>104</v>
      </c>
      <c r="DI32" s="31">
        <f t="shared" si="30"/>
        <v>104</v>
      </c>
      <c r="DJ32" s="31">
        <f t="shared" si="30"/>
        <v>104</v>
      </c>
      <c r="DK32" s="31">
        <f t="shared" si="30"/>
        <v>210</v>
      </c>
      <c r="DL32" s="31">
        <f t="shared" si="30"/>
        <v>222</v>
      </c>
      <c r="DM32" s="31">
        <f t="shared" si="30"/>
        <v>232</v>
      </c>
      <c r="DN32" s="31">
        <f t="shared" si="30"/>
        <v>104</v>
      </c>
      <c r="DO32" s="31">
        <f t="shared" si="30"/>
        <v>104</v>
      </c>
      <c r="DP32" s="31">
        <f t="shared" si="30"/>
        <v>104</v>
      </c>
      <c r="DQ32" s="31">
        <f t="shared" si="30"/>
        <v>104</v>
      </c>
      <c r="DR32" s="31">
        <f t="shared" si="30"/>
        <v>216</v>
      </c>
      <c r="DS32" s="31">
        <f t="shared" si="30"/>
        <v>227</v>
      </c>
      <c r="DT32" s="31">
        <f t="shared" si="30"/>
        <v>239</v>
      </c>
      <c r="DU32" s="31">
        <f t="shared" si="30"/>
        <v>104</v>
      </c>
      <c r="DV32" s="31">
        <f t="shared" si="30"/>
        <v>104</v>
      </c>
      <c r="DW32" s="31">
        <f t="shared" si="30"/>
        <v>104</v>
      </c>
      <c r="DX32" s="31">
        <f t="shared" si="30"/>
        <v>104</v>
      </c>
      <c r="DY32" s="31">
        <f t="shared" si="30"/>
        <v>257</v>
      </c>
      <c r="DZ32" s="31">
        <f t="shared" si="30"/>
        <v>269</v>
      </c>
      <c r="EA32" s="31">
        <f t="shared" si="30"/>
        <v>279</v>
      </c>
      <c r="EB32" s="31">
        <f t="shared" si="30"/>
        <v>156</v>
      </c>
      <c r="EC32" s="31">
        <f t="shared" si="30"/>
        <v>156</v>
      </c>
      <c r="ED32" s="31">
        <f t="shared" si="30"/>
        <v>156</v>
      </c>
      <c r="EE32" s="31">
        <f t="shared" si="30"/>
        <v>156</v>
      </c>
      <c r="EF32" s="31">
        <f t="shared" si="30"/>
        <v>262</v>
      </c>
      <c r="EG32" s="31">
        <f t="shared" si="30"/>
        <v>274</v>
      </c>
      <c r="EH32" s="31">
        <f t="shared" si="30"/>
        <v>284</v>
      </c>
      <c r="EI32" s="31">
        <f t="shared" si="30"/>
        <v>156</v>
      </c>
      <c r="EJ32" s="31">
        <f t="shared" si="30"/>
        <v>156</v>
      </c>
      <c r="EK32" s="31">
        <f t="shared" si="30"/>
        <v>156</v>
      </c>
      <c r="EL32" s="31">
        <f t="shared" si="30"/>
        <v>156</v>
      </c>
      <c r="EM32" s="31">
        <f t="shared" si="30"/>
        <v>268</v>
      </c>
      <c r="EN32" s="31">
        <f t="shared" si="30"/>
        <v>279</v>
      </c>
      <c r="EO32" s="31">
        <f t="shared" si="30"/>
        <v>291</v>
      </c>
      <c r="EP32" s="31">
        <f t="shared" si="30"/>
        <v>156</v>
      </c>
      <c r="EQ32" s="31">
        <f t="shared" si="30"/>
        <v>156</v>
      </c>
      <c r="ER32" s="31">
        <f t="shared" si="30"/>
        <v>156</v>
      </c>
      <c r="ES32" s="31">
        <f t="shared" si="30"/>
        <v>156</v>
      </c>
      <c r="ET32" s="31">
        <f t="shared" si="30"/>
        <v>309</v>
      </c>
      <c r="EU32" s="31">
        <f t="shared" si="30"/>
        <v>321</v>
      </c>
      <c r="EV32" s="31">
        <f t="shared" ref="EV32:FN32" si="31">EA32+52</f>
        <v>331</v>
      </c>
      <c r="EW32" s="31">
        <f t="shared" si="31"/>
        <v>208</v>
      </c>
      <c r="EX32" s="31">
        <f t="shared" si="31"/>
        <v>208</v>
      </c>
      <c r="EY32" s="31">
        <f t="shared" si="31"/>
        <v>208</v>
      </c>
      <c r="EZ32" s="31">
        <f t="shared" si="31"/>
        <v>208</v>
      </c>
      <c r="FA32" s="31">
        <f t="shared" si="31"/>
        <v>314</v>
      </c>
      <c r="FB32" s="31">
        <f t="shared" si="31"/>
        <v>326</v>
      </c>
      <c r="FC32" s="31">
        <f t="shared" si="31"/>
        <v>336</v>
      </c>
      <c r="FD32" s="31">
        <f t="shared" si="31"/>
        <v>208</v>
      </c>
      <c r="FE32" s="31">
        <f t="shared" si="31"/>
        <v>208</v>
      </c>
      <c r="FF32" s="31">
        <f t="shared" si="31"/>
        <v>208</v>
      </c>
      <c r="FG32" s="31">
        <f t="shared" si="31"/>
        <v>208</v>
      </c>
      <c r="FH32" s="31">
        <f t="shared" si="31"/>
        <v>320</v>
      </c>
      <c r="FI32" s="31">
        <f t="shared" si="31"/>
        <v>331</v>
      </c>
      <c r="FJ32" s="31">
        <f t="shared" si="31"/>
        <v>343</v>
      </c>
      <c r="FK32" s="31">
        <f t="shared" si="31"/>
        <v>208</v>
      </c>
      <c r="FL32" s="31">
        <f t="shared" si="31"/>
        <v>208</v>
      </c>
      <c r="FM32" s="31">
        <f t="shared" si="31"/>
        <v>208</v>
      </c>
      <c r="FN32" s="31">
        <f t="shared" si="31"/>
        <v>208</v>
      </c>
    </row>
    <row r="33" spans="1:170" hidden="1" outlineLevel="1">
      <c r="B33" s="61" t="s">
        <v>635</v>
      </c>
      <c r="D33" s="157">
        <v>0</v>
      </c>
      <c r="E33" s="157">
        <v>1</v>
      </c>
      <c r="F33" s="157">
        <v>1</v>
      </c>
      <c r="G33" s="157">
        <v>2</v>
      </c>
      <c r="H33" s="157">
        <v>2</v>
      </c>
      <c r="I33" s="157">
        <v>2</v>
      </c>
      <c r="BN33" s="31" t="str">
        <f>BN32&amp;":"&amp;BO32</f>
        <v>101:113</v>
      </c>
      <c r="BO33" s="31" t="str">
        <f>BO32&amp;":"&amp;BP32</f>
        <v>113:123</v>
      </c>
      <c r="BP33" s="31" t="str">
        <f>BO33</f>
        <v>113:123</v>
      </c>
      <c r="BQ33" s="31" t="str">
        <f>BP33</f>
        <v>113:123</v>
      </c>
      <c r="BR33" s="31" t="str">
        <f>BQ33</f>
        <v>113:123</v>
      </c>
      <c r="BS33" s="31" t="str">
        <f>BR33</f>
        <v>113:123</v>
      </c>
      <c r="BT33" s="31" t="str">
        <f>BS33</f>
        <v>113:123</v>
      </c>
      <c r="BU33" s="31" t="str">
        <f>BU32&amp;":"&amp;BV32</f>
        <v>106:118</v>
      </c>
      <c r="BV33" s="31" t="str">
        <f>BV32&amp;":"&amp;BW32</f>
        <v>118:128</v>
      </c>
      <c r="BW33" s="31" t="str">
        <f t="shared" ref="BW33:CH33" si="32">BV33</f>
        <v>118:128</v>
      </c>
      <c r="BX33" s="31" t="str">
        <f t="shared" si="32"/>
        <v>118:128</v>
      </c>
      <c r="BY33" s="31" t="str">
        <f t="shared" si="32"/>
        <v>118:128</v>
      </c>
      <c r="BZ33" s="31" t="str">
        <f t="shared" si="32"/>
        <v>118:128</v>
      </c>
      <c r="CA33" s="31" t="str">
        <f t="shared" si="32"/>
        <v>118:128</v>
      </c>
      <c r="CB33" s="31" t="str">
        <f>CB32&amp;":"&amp;CC32</f>
        <v>112:123</v>
      </c>
      <c r="CC33" s="31" t="str">
        <f>CC32&amp;":"&amp;CD32</f>
        <v>123:135</v>
      </c>
      <c r="CD33" s="31" t="str">
        <f t="shared" si="32"/>
        <v>123:135</v>
      </c>
      <c r="CE33" s="31" t="str">
        <f t="shared" si="32"/>
        <v>123:135</v>
      </c>
      <c r="CF33" s="31" t="str">
        <f t="shared" si="32"/>
        <v>123:135</v>
      </c>
      <c r="CG33" s="31" t="str">
        <f t="shared" si="32"/>
        <v>123:135</v>
      </c>
      <c r="CH33" s="31" t="str">
        <f t="shared" si="32"/>
        <v>123:135</v>
      </c>
      <c r="CI33" s="31" t="str">
        <f>CI32&amp;":"&amp;CJ32</f>
        <v>153:165</v>
      </c>
      <c r="CJ33" s="31" t="str">
        <f>CJ32&amp;":"&amp;CK32</f>
        <v>165:175</v>
      </c>
      <c r="CK33" s="31" t="str">
        <f t="shared" ref="CK33:EV33" si="33">CJ33</f>
        <v>165:175</v>
      </c>
      <c r="CL33" s="31" t="str">
        <f t="shared" si="33"/>
        <v>165:175</v>
      </c>
      <c r="CM33" s="31" t="str">
        <f t="shared" si="33"/>
        <v>165:175</v>
      </c>
      <c r="CN33" s="31" t="str">
        <f t="shared" si="33"/>
        <v>165:175</v>
      </c>
      <c r="CO33" s="31" t="str">
        <f t="shared" si="33"/>
        <v>165:175</v>
      </c>
      <c r="CP33" s="31" t="str">
        <f>CP32&amp;":"&amp;CQ32</f>
        <v>158:170</v>
      </c>
      <c r="CQ33" s="31" t="str">
        <f>CQ32&amp;":"&amp;CR32</f>
        <v>170:180</v>
      </c>
      <c r="CR33" s="31" t="str">
        <f t="shared" si="33"/>
        <v>170:180</v>
      </c>
      <c r="CS33" s="31" t="str">
        <f t="shared" si="33"/>
        <v>170:180</v>
      </c>
      <c r="CT33" s="31" t="str">
        <f t="shared" si="33"/>
        <v>170:180</v>
      </c>
      <c r="CU33" s="31" t="str">
        <f t="shared" si="33"/>
        <v>170:180</v>
      </c>
      <c r="CV33" s="31" t="str">
        <f t="shared" si="33"/>
        <v>170:180</v>
      </c>
      <c r="CW33" s="31" t="str">
        <f>CW32&amp;":"&amp;CX32</f>
        <v>164:175</v>
      </c>
      <c r="CX33" s="31" t="str">
        <f>CX32&amp;":"&amp;CY32</f>
        <v>175:187</v>
      </c>
      <c r="CY33" s="31" t="str">
        <f t="shared" si="33"/>
        <v>175:187</v>
      </c>
      <c r="CZ33" s="31" t="str">
        <f t="shared" si="33"/>
        <v>175:187</v>
      </c>
      <c r="DA33" s="31" t="str">
        <f t="shared" si="33"/>
        <v>175:187</v>
      </c>
      <c r="DB33" s="31" t="str">
        <f t="shared" si="33"/>
        <v>175:187</v>
      </c>
      <c r="DC33" s="31" t="str">
        <f t="shared" si="33"/>
        <v>175:187</v>
      </c>
      <c r="DD33" s="31" t="str">
        <f>DD32&amp;":"&amp;DE32</f>
        <v>205:217</v>
      </c>
      <c r="DE33" s="31" t="str">
        <f>DE32&amp;":"&amp;DF32</f>
        <v>217:227</v>
      </c>
      <c r="DF33" s="31" t="str">
        <f t="shared" si="33"/>
        <v>217:227</v>
      </c>
      <c r="DG33" s="31" t="str">
        <f t="shared" si="33"/>
        <v>217:227</v>
      </c>
      <c r="DH33" s="31" t="str">
        <f t="shared" si="33"/>
        <v>217:227</v>
      </c>
      <c r="DI33" s="31" t="str">
        <f t="shared" si="33"/>
        <v>217:227</v>
      </c>
      <c r="DJ33" s="31" t="str">
        <f t="shared" si="33"/>
        <v>217:227</v>
      </c>
      <c r="DK33" s="31" t="str">
        <f>DK32&amp;":"&amp;DL32</f>
        <v>210:222</v>
      </c>
      <c r="DL33" s="31" t="str">
        <f>DL32&amp;":"&amp;DM32</f>
        <v>222:232</v>
      </c>
      <c r="DM33" s="31" t="str">
        <f t="shared" si="33"/>
        <v>222:232</v>
      </c>
      <c r="DN33" s="31" t="str">
        <f t="shared" si="33"/>
        <v>222:232</v>
      </c>
      <c r="DO33" s="31" t="str">
        <f t="shared" si="33"/>
        <v>222:232</v>
      </c>
      <c r="DP33" s="31" t="str">
        <f t="shared" si="33"/>
        <v>222:232</v>
      </c>
      <c r="DQ33" s="31" t="str">
        <f t="shared" si="33"/>
        <v>222:232</v>
      </c>
      <c r="DR33" s="31" t="str">
        <f>DR32&amp;":"&amp;DS32</f>
        <v>216:227</v>
      </c>
      <c r="DS33" s="31" t="str">
        <f>DS32&amp;":"&amp;DT32</f>
        <v>227:239</v>
      </c>
      <c r="DT33" s="31" t="str">
        <f t="shared" si="33"/>
        <v>227:239</v>
      </c>
      <c r="DU33" s="31" t="str">
        <f t="shared" si="33"/>
        <v>227:239</v>
      </c>
      <c r="DV33" s="31" t="str">
        <f t="shared" si="33"/>
        <v>227:239</v>
      </c>
      <c r="DW33" s="31" t="str">
        <f t="shared" si="33"/>
        <v>227:239</v>
      </c>
      <c r="DX33" s="31" t="str">
        <f t="shared" si="33"/>
        <v>227:239</v>
      </c>
      <c r="DY33" s="31" t="str">
        <f>DY32&amp;":"&amp;DZ32</f>
        <v>257:269</v>
      </c>
      <c r="DZ33" s="31" t="str">
        <f>DZ32&amp;":"&amp;EA32</f>
        <v>269:279</v>
      </c>
      <c r="EA33" s="31" t="str">
        <f t="shared" si="33"/>
        <v>269:279</v>
      </c>
      <c r="EB33" s="31" t="str">
        <f t="shared" si="33"/>
        <v>269:279</v>
      </c>
      <c r="EC33" s="31" t="str">
        <f t="shared" si="33"/>
        <v>269:279</v>
      </c>
      <c r="ED33" s="31" t="str">
        <f t="shared" si="33"/>
        <v>269:279</v>
      </c>
      <c r="EE33" s="31" t="str">
        <f t="shared" si="33"/>
        <v>269:279</v>
      </c>
      <c r="EF33" s="31" t="str">
        <f>EF32&amp;":"&amp;EG32</f>
        <v>262:274</v>
      </c>
      <c r="EG33" s="31" t="str">
        <f>EG32&amp;":"&amp;EH32</f>
        <v>274:284</v>
      </c>
      <c r="EH33" s="31" t="str">
        <f t="shared" si="33"/>
        <v>274:284</v>
      </c>
      <c r="EI33" s="31" t="str">
        <f t="shared" si="33"/>
        <v>274:284</v>
      </c>
      <c r="EJ33" s="31" t="str">
        <f t="shared" si="33"/>
        <v>274:284</v>
      </c>
      <c r="EK33" s="31" t="str">
        <f t="shared" si="33"/>
        <v>274:284</v>
      </c>
      <c r="EL33" s="31" t="str">
        <f t="shared" si="33"/>
        <v>274:284</v>
      </c>
      <c r="EM33" s="31" t="str">
        <f>EM32&amp;":"&amp;EN32</f>
        <v>268:279</v>
      </c>
      <c r="EN33" s="31" t="str">
        <f>EN32&amp;":"&amp;EO32</f>
        <v>279:291</v>
      </c>
      <c r="EO33" s="31" t="str">
        <f t="shared" si="33"/>
        <v>279:291</v>
      </c>
      <c r="EP33" s="31" t="str">
        <f t="shared" si="33"/>
        <v>279:291</v>
      </c>
      <c r="EQ33" s="31" t="str">
        <f t="shared" si="33"/>
        <v>279:291</v>
      </c>
      <c r="ER33" s="31" t="str">
        <f t="shared" si="33"/>
        <v>279:291</v>
      </c>
      <c r="ES33" s="31" t="str">
        <f t="shared" si="33"/>
        <v>279:291</v>
      </c>
      <c r="ET33" s="31" t="str">
        <f>ET32&amp;":"&amp;EU32</f>
        <v>309:321</v>
      </c>
      <c r="EU33" s="31" t="str">
        <f>EU32&amp;":"&amp;EV32</f>
        <v>321:331</v>
      </c>
      <c r="EV33" s="31" t="str">
        <f t="shared" si="33"/>
        <v>321:331</v>
      </c>
      <c r="EW33" s="31" t="str">
        <f t="shared" ref="EW33:FN33" si="34">EV33</f>
        <v>321:331</v>
      </c>
      <c r="EX33" s="31" t="str">
        <f t="shared" si="34"/>
        <v>321:331</v>
      </c>
      <c r="EY33" s="31" t="str">
        <f t="shared" si="34"/>
        <v>321:331</v>
      </c>
      <c r="EZ33" s="31" t="str">
        <f t="shared" si="34"/>
        <v>321:331</v>
      </c>
      <c r="FA33" s="31" t="str">
        <f>FA32&amp;":"&amp;FB32</f>
        <v>314:326</v>
      </c>
      <c r="FB33" s="31" t="str">
        <f>FB32&amp;":"&amp;FC32</f>
        <v>326:336</v>
      </c>
      <c r="FC33" s="31" t="str">
        <f t="shared" ref="FC33:FK33" si="35">FB33</f>
        <v>326:336</v>
      </c>
      <c r="FD33" s="31" t="str">
        <f t="shared" si="35"/>
        <v>326:336</v>
      </c>
      <c r="FE33" s="31" t="str">
        <f t="shared" si="34"/>
        <v>326:336</v>
      </c>
      <c r="FF33" s="31" t="str">
        <f t="shared" si="34"/>
        <v>326:336</v>
      </c>
      <c r="FG33" s="31" t="str">
        <f t="shared" si="34"/>
        <v>326:336</v>
      </c>
      <c r="FH33" s="31" t="str">
        <f>FH32&amp;":"&amp;FI32</f>
        <v>320:331</v>
      </c>
      <c r="FI33" s="31" t="str">
        <f>FI32&amp;":"&amp;FJ32</f>
        <v>331:343</v>
      </c>
      <c r="FJ33" s="31" t="str">
        <f t="shared" si="35"/>
        <v>331:343</v>
      </c>
      <c r="FK33" s="31" t="str">
        <f t="shared" si="35"/>
        <v>331:343</v>
      </c>
      <c r="FL33" s="31" t="str">
        <f t="shared" si="34"/>
        <v>331:343</v>
      </c>
      <c r="FM33" s="31" t="str">
        <f t="shared" si="34"/>
        <v>331:343</v>
      </c>
      <c r="FN33" s="31" t="str">
        <f t="shared" si="34"/>
        <v>331:343</v>
      </c>
    </row>
    <row r="34" spans="1:170" hidden="1" outlineLevel="1">
      <c r="C34" s="119" t="s">
        <v>670</v>
      </c>
      <c r="D34" s="119" t="s">
        <v>669</v>
      </c>
      <c r="E34" s="119" t="s">
        <v>667</v>
      </c>
      <c r="F34" s="119" t="s">
        <v>623</v>
      </c>
      <c r="G34" s="119" t="s">
        <v>667</v>
      </c>
      <c r="H34" s="119" t="s">
        <v>623</v>
      </c>
      <c r="I34" s="119" t="s">
        <v>624</v>
      </c>
      <c r="J34" s="119" t="s">
        <v>670</v>
      </c>
      <c r="K34" s="119" t="s">
        <v>669</v>
      </c>
      <c r="L34" s="119" t="s">
        <v>667</v>
      </c>
      <c r="M34" s="119" t="s">
        <v>623</v>
      </c>
      <c r="N34" s="119" t="s">
        <v>667</v>
      </c>
      <c r="O34" s="119" t="s">
        <v>623</v>
      </c>
      <c r="P34" s="119" t="s">
        <v>624</v>
      </c>
      <c r="Q34" s="119" t="s">
        <v>670</v>
      </c>
      <c r="R34" s="119" t="s">
        <v>669</v>
      </c>
      <c r="S34" s="119" t="s">
        <v>667</v>
      </c>
      <c r="T34" s="119" t="s">
        <v>623</v>
      </c>
      <c r="U34" s="119" t="s">
        <v>667</v>
      </c>
      <c r="V34" s="119" t="s">
        <v>623</v>
      </c>
      <c r="W34" s="119" t="s">
        <v>624</v>
      </c>
      <c r="X34" s="119" t="s">
        <v>670</v>
      </c>
      <c r="Y34" s="119" t="s">
        <v>669</v>
      </c>
      <c r="Z34" s="119" t="s">
        <v>667</v>
      </c>
      <c r="AA34" s="119" t="s">
        <v>623</v>
      </c>
      <c r="AB34" s="119" t="s">
        <v>667</v>
      </c>
      <c r="AC34" s="119" t="s">
        <v>623</v>
      </c>
      <c r="AD34" s="119" t="s">
        <v>624</v>
      </c>
      <c r="AE34" s="119" t="s">
        <v>670</v>
      </c>
      <c r="AF34" s="119" t="s">
        <v>669</v>
      </c>
      <c r="AG34" s="119" t="s">
        <v>667</v>
      </c>
      <c r="AH34" s="119" t="s">
        <v>623</v>
      </c>
      <c r="AI34" s="119" t="s">
        <v>667</v>
      </c>
      <c r="AJ34" s="119" t="s">
        <v>623</v>
      </c>
      <c r="AK34" s="119" t="s">
        <v>624</v>
      </c>
      <c r="AL34" s="119" t="s">
        <v>670</v>
      </c>
      <c r="AM34" s="119" t="s">
        <v>669</v>
      </c>
      <c r="AN34" s="119" t="s">
        <v>667</v>
      </c>
      <c r="AO34" s="119" t="s">
        <v>623</v>
      </c>
      <c r="AP34" s="119" t="s">
        <v>667</v>
      </c>
      <c r="AQ34" s="119" t="s">
        <v>623</v>
      </c>
      <c r="AR34" s="119" t="s">
        <v>624</v>
      </c>
      <c r="AS34" s="119" t="s">
        <v>670</v>
      </c>
      <c r="AT34" s="119" t="s">
        <v>669</v>
      </c>
      <c r="AU34" s="119" t="s">
        <v>667</v>
      </c>
      <c r="AV34" s="119" t="s">
        <v>623</v>
      </c>
      <c r="AW34" s="119" t="s">
        <v>667</v>
      </c>
      <c r="AX34" s="119" t="s">
        <v>623</v>
      </c>
      <c r="AY34" s="119" t="s">
        <v>624</v>
      </c>
      <c r="AZ34" s="119" t="s">
        <v>670</v>
      </c>
      <c r="BA34" s="119" t="s">
        <v>669</v>
      </c>
      <c r="BB34" s="119" t="s">
        <v>667</v>
      </c>
      <c r="BC34" s="119" t="s">
        <v>623</v>
      </c>
      <c r="BD34" s="119" t="s">
        <v>667</v>
      </c>
      <c r="BE34" s="119" t="s">
        <v>623</v>
      </c>
      <c r="BF34" s="119" t="s">
        <v>624</v>
      </c>
      <c r="BG34" s="119" t="s">
        <v>670</v>
      </c>
      <c r="BH34" s="119" t="s">
        <v>669</v>
      </c>
      <c r="BI34" s="119" t="s">
        <v>667</v>
      </c>
      <c r="BJ34" s="119" t="s">
        <v>623</v>
      </c>
      <c r="BK34" s="119" t="s">
        <v>667</v>
      </c>
      <c r="BL34" s="119" t="s">
        <v>623</v>
      </c>
      <c r="BM34" s="119" t="s">
        <v>624</v>
      </c>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row>
    <row r="35" spans="1:170" hidden="1" outlineLevel="1">
      <c r="A35" s="31"/>
      <c r="B35" t="s">
        <v>474</v>
      </c>
      <c r="C35" s="67" t="s">
        <v>7</v>
      </c>
      <c r="D35" s="67" t="str">
        <f>C35</f>
        <v>1:2</v>
      </c>
      <c r="E35" s="68" t="s">
        <v>8</v>
      </c>
      <c r="F35" s="68" t="s">
        <v>175</v>
      </c>
      <c r="G35" s="68" t="s">
        <v>190</v>
      </c>
      <c r="H35" s="68" t="s">
        <v>259</v>
      </c>
      <c r="I35" s="68" t="s">
        <v>266</v>
      </c>
      <c r="J35" s="120" t="str">
        <f>LEFT(C35,FIND(":",C35)-1)+i.TOLoffset_r1&amp;":"&amp;RIGHT(C35,LEN(C35)-FIND(":",C35))+i.TOLoffset_r1</f>
        <v>3:4</v>
      </c>
      <c r="K35" s="120" t="str">
        <f>LEFT(D35,FIND(":",D35)-1)+i.TOLoffset_r1&amp;":"&amp;RIGHT(D35,LEN(D35)-FIND(":",D35))+i.TOLoffset_r1</f>
        <v>3:4</v>
      </c>
      <c r="L35" s="147" t="str">
        <f>LEFT(E35,FIND(":",E35)-1)+i.TOLoffset_r2&amp;":"&amp;RIGHT(E35,LEN(E35)-FIND(":",E35))+i.TOLoffset_r2</f>
        <v>26:27</v>
      </c>
      <c r="M35" s="147" t="str">
        <f>LEFT(F35,FIND(":",F35)-1)+i.TOLoffset_r2&amp;":"&amp;RIGHT(F35,LEN(F35)-FIND(":",F35))+i.TOLoffset_r2</f>
        <v>27:28</v>
      </c>
      <c r="N35" s="147" t="str">
        <f>LEFT(G35,FIND(":",G35)-1)+i.TOLoffset_r2&amp;":"&amp;RIGHT(G35,LEN(G35)-FIND(":",G35))+i.TOLoffset_r2</f>
        <v>28:29</v>
      </c>
      <c r="O35" s="147" t="str">
        <f>LEFT(H35,FIND(":",H35)-1)+i.TOLoffset_r2&amp;":"&amp;RIGHT(H35,LEN(H35)-FIND(":",H35))+i.TOLoffset_r2</f>
        <v>29:30</v>
      </c>
      <c r="P35" s="147" t="str">
        <f>LEFT(I35,FIND(":",I35)-1)+i.TOLoffset_r2&amp;":"&amp;RIGHT(I35,LEN(I35)-FIND(":",I35))+i.TOLoffset_r2</f>
        <v>30:31</v>
      </c>
      <c r="Q35" s="120" t="str">
        <f>LEFT(J35,FIND(":",J35)-1)+i.TOLoffset_r1&amp;":"&amp;RIGHT(J35,LEN(J35)-FIND(":",J35))+i.TOLoffset_r1</f>
        <v>5:6</v>
      </c>
      <c r="R35" s="120" t="str">
        <f>LEFT(K35,FIND(":",K35)-1)+i.TOLoffset_r1&amp;":"&amp;RIGHT(K35,LEN(K35)-FIND(":",K35))+i.TOLoffset_r1</f>
        <v>5:6</v>
      </c>
      <c r="S35" s="147" t="str">
        <f>LEFT(L35,FIND(":",L35)-1)+i.TOLoffset_r2&amp;":"&amp;RIGHT(L35,LEN(L35)-FIND(":",L35))+i.TOLoffset_r2</f>
        <v>50:51</v>
      </c>
      <c r="T35" s="147" t="str">
        <f>LEFT(M35,FIND(":",M35)-1)+i.TOLoffset_r2&amp;":"&amp;RIGHT(M35,LEN(M35)-FIND(":",M35))+i.TOLoffset_r2</f>
        <v>51:52</v>
      </c>
      <c r="U35" s="147" t="str">
        <f>LEFT(N35,FIND(":",N35)-1)+i.TOLoffset_r2&amp;":"&amp;RIGHT(N35,LEN(N35)-FIND(":",N35))+i.TOLoffset_r2</f>
        <v>52:53</v>
      </c>
      <c r="V35" s="147" t="str">
        <f>LEFT(O35,FIND(":",O35)-1)+i.TOLoffset_r2&amp;":"&amp;RIGHT(O35,LEN(O35)-FIND(":",O35))+i.TOLoffset_r2</f>
        <v>53:54</v>
      </c>
      <c r="W35" s="147" t="str">
        <f>LEFT(P35,FIND(":",P35)-1)+i.TOLoffset_r2&amp;":"&amp;RIGHT(P35,LEN(P35)-FIND(":",P35))+i.TOLoffset_r2</f>
        <v>54:55</v>
      </c>
      <c r="X35" s="66" t="str">
        <f>C35</f>
        <v>1:2</v>
      </c>
      <c r="Y35" s="66" t="str">
        <f t="shared" ref="Y35:BM35" si="36">D35</f>
        <v>1:2</v>
      </c>
      <c r="Z35" s="66" t="str">
        <f t="shared" si="36"/>
        <v>2:3</v>
      </c>
      <c r="AA35" s="66" t="str">
        <f t="shared" si="36"/>
        <v>3:4</v>
      </c>
      <c r="AB35" s="66" t="str">
        <f t="shared" si="36"/>
        <v>4:5</v>
      </c>
      <c r="AC35" s="66" t="str">
        <f t="shared" si="36"/>
        <v>5:6</v>
      </c>
      <c r="AD35" s="66" t="str">
        <f t="shared" si="36"/>
        <v>6:7</v>
      </c>
      <c r="AE35" s="66" t="str">
        <f t="shared" si="36"/>
        <v>3:4</v>
      </c>
      <c r="AF35" s="66" t="str">
        <f t="shared" si="36"/>
        <v>3:4</v>
      </c>
      <c r="AG35" s="66" t="str">
        <f t="shared" si="36"/>
        <v>26:27</v>
      </c>
      <c r="AH35" s="66" t="str">
        <f t="shared" si="36"/>
        <v>27:28</v>
      </c>
      <c r="AI35" s="66" t="str">
        <f t="shared" si="36"/>
        <v>28:29</v>
      </c>
      <c r="AJ35" s="66" t="str">
        <f t="shared" si="36"/>
        <v>29:30</v>
      </c>
      <c r="AK35" s="66" t="str">
        <f t="shared" si="36"/>
        <v>30:31</v>
      </c>
      <c r="AL35" s="66" t="str">
        <f t="shared" si="36"/>
        <v>5:6</v>
      </c>
      <c r="AM35" s="66" t="str">
        <f t="shared" si="36"/>
        <v>5:6</v>
      </c>
      <c r="AN35" s="66" t="str">
        <f t="shared" si="36"/>
        <v>50:51</v>
      </c>
      <c r="AO35" s="66" t="str">
        <f t="shared" si="36"/>
        <v>51:52</v>
      </c>
      <c r="AP35" s="66" t="str">
        <f t="shared" si="36"/>
        <v>52:53</v>
      </c>
      <c r="AQ35" s="66" t="str">
        <f t="shared" si="36"/>
        <v>53:54</v>
      </c>
      <c r="AR35" s="66" t="str">
        <f t="shared" si="36"/>
        <v>54:55</v>
      </c>
      <c r="AS35" s="66" t="str">
        <f t="shared" si="36"/>
        <v>1:2</v>
      </c>
      <c r="AT35" s="66" t="str">
        <f t="shared" si="36"/>
        <v>1:2</v>
      </c>
      <c r="AU35" s="66" t="str">
        <f t="shared" si="36"/>
        <v>2:3</v>
      </c>
      <c r="AV35" s="66" t="str">
        <f t="shared" si="36"/>
        <v>3:4</v>
      </c>
      <c r="AW35" s="66" t="str">
        <f t="shared" si="36"/>
        <v>4:5</v>
      </c>
      <c r="AX35" s="66" t="str">
        <f t="shared" si="36"/>
        <v>5:6</v>
      </c>
      <c r="AY35" s="66" t="str">
        <f t="shared" si="36"/>
        <v>6:7</v>
      </c>
      <c r="AZ35" s="66" t="str">
        <f t="shared" si="36"/>
        <v>3:4</v>
      </c>
      <c r="BA35" s="66" t="str">
        <f t="shared" si="36"/>
        <v>3:4</v>
      </c>
      <c r="BB35" s="66" t="str">
        <f t="shared" si="36"/>
        <v>26:27</v>
      </c>
      <c r="BC35" s="66" t="str">
        <f t="shared" si="36"/>
        <v>27:28</v>
      </c>
      <c r="BD35" s="66" t="str">
        <f t="shared" si="36"/>
        <v>28:29</v>
      </c>
      <c r="BE35" s="66" t="str">
        <f t="shared" si="36"/>
        <v>29:30</v>
      </c>
      <c r="BF35" s="66" t="str">
        <f t="shared" si="36"/>
        <v>30:31</v>
      </c>
      <c r="BG35" s="66" t="str">
        <f t="shared" si="36"/>
        <v>5:6</v>
      </c>
      <c r="BH35" s="66" t="str">
        <f t="shared" si="36"/>
        <v>5:6</v>
      </c>
      <c r="BI35" s="66" t="str">
        <f t="shared" si="36"/>
        <v>50:51</v>
      </c>
      <c r="BJ35" s="66" t="str">
        <f t="shared" si="36"/>
        <v>51:52</v>
      </c>
      <c r="BK35" s="66" t="str">
        <f t="shared" si="36"/>
        <v>52:53</v>
      </c>
      <c r="BL35" s="66" t="str">
        <f t="shared" si="36"/>
        <v>53:54</v>
      </c>
      <c r="BM35" s="66" t="str">
        <f t="shared" si="36"/>
        <v>54:55</v>
      </c>
      <c r="BN35" s="72" t="str">
        <f t="shared" ref="BN35:BY35" si="37">CHOOSE($B$30,C35,X35,AS35)</f>
        <v>1:2</v>
      </c>
      <c r="BO35" s="72" t="str">
        <f t="shared" si="37"/>
        <v>1:2</v>
      </c>
      <c r="BP35" s="72" t="str">
        <f t="shared" si="37"/>
        <v>2:3</v>
      </c>
      <c r="BQ35" s="72" t="str">
        <f t="shared" si="37"/>
        <v>3:4</v>
      </c>
      <c r="BR35" s="72" t="str">
        <f t="shared" si="37"/>
        <v>4:5</v>
      </c>
      <c r="BS35" s="72" t="str">
        <f t="shared" si="37"/>
        <v>5:6</v>
      </c>
      <c r="BT35" s="72" t="str">
        <f t="shared" si="37"/>
        <v>6:7</v>
      </c>
      <c r="BU35" s="72" t="str">
        <f t="shared" si="37"/>
        <v>3:4</v>
      </c>
      <c r="BV35" s="72" t="str">
        <f t="shared" si="37"/>
        <v>3:4</v>
      </c>
      <c r="BW35" s="72" t="str">
        <f t="shared" si="37"/>
        <v>26:27</v>
      </c>
      <c r="BX35" s="72" t="str">
        <f t="shared" si="37"/>
        <v>27:28</v>
      </c>
      <c r="BY35" s="72" t="str">
        <f t="shared" si="37"/>
        <v>28:29</v>
      </c>
      <c r="BZ35" s="72" t="str">
        <f t="shared" ref="BZ35:CE35" si="38">CHOOSE($B$30,O35,AJ35,BE35)</f>
        <v>29:30</v>
      </c>
      <c r="CA35" s="72" t="str">
        <f t="shared" si="38"/>
        <v>30:31</v>
      </c>
      <c r="CB35" s="72" t="str">
        <f t="shared" si="38"/>
        <v>5:6</v>
      </c>
      <c r="CC35" s="72" t="str">
        <f t="shared" si="38"/>
        <v>5:6</v>
      </c>
      <c r="CD35" s="72" t="str">
        <f t="shared" si="38"/>
        <v>50:51</v>
      </c>
      <c r="CE35" s="72" t="str">
        <f t="shared" si="38"/>
        <v>51:52</v>
      </c>
      <c r="CF35" s="72" t="str">
        <f>CHOOSE($B$30,U35,AP35,BK35)</f>
        <v>52:53</v>
      </c>
      <c r="CG35" s="72" t="str">
        <f>CHOOSE($B$30,V35,AQ35,BL35)</f>
        <v>53:54</v>
      </c>
      <c r="CH35" s="72" t="str">
        <f>CHOOSE($B$30,W35,AR35,BM35)</f>
        <v>54:55</v>
      </c>
      <c r="CI35" s="31" t="str">
        <f>BN35</f>
        <v>1:2</v>
      </c>
      <c r="CJ35" s="31" t="str">
        <f t="shared" ref="CJ35:EU35" si="39">BO35</f>
        <v>1:2</v>
      </c>
      <c r="CK35" s="31" t="str">
        <f t="shared" si="39"/>
        <v>2:3</v>
      </c>
      <c r="CL35" s="31" t="str">
        <f t="shared" si="39"/>
        <v>3:4</v>
      </c>
      <c r="CM35" s="31" t="str">
        <f t="shared" si="39"/>
        <v>4:5</v>
      </c>
      <c r="CN35" s="31" t="str">
        <f t="shared" si="39"/>
        <v>5:6</v>
      </c>
      <c r="CO35" s="31" t="str">
        <f t="shared" si="39"/>
        <v>6:7</v>
      </c>
      <c r="CP35" s="31" t="str">
        <f t="shared" si="39"/>
        <v>3:4</v>
      </c>
      <c r="CQ35" s="31" t="str">
        <f t="shared" si="39"/>
        <v>3:4</v>
      </c>
      <c r="CR35" s="31" t="str">
        <f t="shared" si="39"/>
        <v>26:27</v>
      </c>
      <c r="CS35" s="31" t="str">
        <f t="shared" si="39"/>
        <v>27:28</v>
      </c>
      <c r="CT35" s="31" t="str">
        <f t="shared" si="39"/>
        <v>28:29</v>
      </c>
      <c r="CU35" s="31" t="str">
        <f t="shared" si="39"/>
        <v>29:30</v>
      </c>
      <c r="CV35" s="31" t="str">
        <f t="shared" si="39"/>
        <v>30:31</v>
      </c>
      <c r="CW35" s="31" t="str">
        <f t="shared" si="39"/>
        <v>5:6</v>
      </c>
      <c r="CX35" s="31" t="str">
        <f t="shared" si="39"/>
        <v>5:6</v>
      </c>
      <c r="CY35" s="31" t="str">
        <f t="shared" si="39"/>
        <v>50:51</v>
      </c>
      <c r="CZ35" s="31" t="str">
        <f t="shared" si="39"/>
        <v>51:52</v>
      </c>
      <c r="DA35" s="31" t="str">
        <f t="shared" si="39"/>
        <v>52:53</v>
      </c>
      <c r="DB35" s="31" t="str">
        <f t="shared" si="39"/>
        <v>53:54</v>
      </c>
      <c r="DC35" s="31" t="str">
        <f t="shared" si="39"/>
        <v>54:55</v>
      </c>
      <c r="DD35" s="31" t="str">
        <f t="shared" si="39"/>
        <v>1:2</v>
      </c>
      <c r="DE35" s="31" t="str">
        <f t="shared" si="39"/>
        <v>1:2</v>
      </c>
      <c r="DF35" s="31" t="str">
        <f t="shared" si="39"/>
        <v>2:3</v>
      </c>
      <c r="DG35" s="31" t="str">
        <f t="shared" si="39"/>
        <v>3:4</v>
      </c>
      <c r="DH35" s="31" t="str">
        <f t="shared" si="39"/>
        <v>4:5</v>
      </c>
      <c r="DI35" s="31" t="str">
        <f t="shared" si="39"/>
        <v>5:6</v>
      </c>
      <c r="DJ35" s="31" t="str">
        <f t="shared" si="39"/>
        <v>6:7</v>
      </c>
      <c r="DK35" s="31" t="str">
        <f t="shared" si="39"/>
        <v>3:4</v>
      </c>
      <c r="DL35" s="31" t="str">
        <f t="shared" si="39"/>
        <v>3:4</v>
      </c>
      <c r="DM35" s="31" t="str">
        <f t="shared" si="39"/>
        <v>26:27</v>
      </c>
      <c r="DN35" s="31" t="str">
        <f t="shared" si="39"/>
        <v>27:28</v>
      </c>
      <c r="DO35" s="31" t="str">
        <f t="shared" si="39"/>
        <v>28:29</v>
      </c>
      <c r="DP35" s="31" t="str">
        <f t="shared" si="39"/>
        <v>29:30</v>
      </c>
      <c r="DQ35" s="31" t="str">
        <f t="shared" si="39"/>
        <v>30:31</v>
      </c>
      <c r="DR35" s="31" t="str">
        <f t="shared" si="39"/>
        <v>5:6</v>
      </c>
      <c r="DS35" s="31" t="str">
        <f t="shared" si="39"/>
        <v>5:6</v>
      </c>
      <c r="DT35" s="31" t="str">
        <f t="shared" si="39"/>
        <v>50:51</v>
      </c>
      <c r="DU35" s="31" t="str">
        <f t="shared" si="39"/>
        <v>51:52</v>
      </c>
      <c r="DV35" s="31" t="str">
        <f t="shared" si="39"/>
        <v>52:53</v>
      </c>
      <c r="DW35" s="31" t="str">
        <f t="shared" si="39"/>
        <v>53:54</v>
      </c>
      <c r="DX35" s="31" t="str">
        <f t="shared" si="39"/>
        <v>54:55</v>
      </c>
      <c r="DY35" s="31" t="str">
        <f t="shared" si="39"/>
        <v>1:2</v>
      </c>
      <c r="DZ35" s="31" t="str">
        <f t="shared" si="39"/>
        <v>1:2</v>
      </c>
      <c r="EA35" s="31" t="str">
        <f t="shared" si="39"/>
        <v>2:3</v>
      </c>
      <c r="EB35" s="31" t="str">
        <f t="shared" si="39"/>
        <v>3:4</v>
      </c>
      <c r="EC35" s="31" t="str">
        <f t="shared" si="39"/>
        <v>4:5</v>
      </c>
      <c r="ED35" s="31" t="str">
        <f t="shared" si="39"/>
        <v>5:6</v>
      </c>
      <c r="EE35" s="31" t="str">
        <f t="shared" si="39"/>
        <v>6:7</v>
      </c>
      <c r="EF35" s="31" t="str">
        <f t="shared" si="39"/>
        <v>3:4</v>
      </c>
      <c r="EG35" s="31" t="str">
        <f t="shared" si="39"/>
        <v>3:4</v>
      </c>
      <c r="EH35" s="31" t="str">
        <f t="shared" si="39"/>
        <v>26:27</v>
      </c>
      <c r="EI35" s="31" t="str">
        <f t="shared" si="39"/>
        <v>27:28</v>
      </c>
      <c r="EJ35" s="31" t="str">
        <f t="shared" si="39"/>
        <v>28:29</v>
      </c>
      <c r="EK35" s="31" t="str">
        <f t="shared" si="39"/>
        <v>29:30</v>
      </c>
      <c r="EL35" s="31" t="str">
        <f t="shared" si="39"/>
        <v>30:31</v>
      </c>
      <c r="EM35" s="31" t="str">
        <f t="shared" si="39"/>
        <v>5:6</v>
      </c>
      <c r="EN35" s="31" t="str">
        <f t="shared" si="39"/>
        <v>5:6</v>
      </c>
      <c r="EO35" s="31" t="str">
        <f t="shared" si="39"/>
        <v>50:51</v>
      </c>
      <c r="EP35" s="31" t="str">
        <f t="shared" si="39"/>
        <v>51:52</v>
      </c>
      <c r="EQ35" s="31" t="str">
        <f t="shared" si="39"/>
        <v>52:53</v>
      </c>
      <c r="ER35" s="31" t="str">
        <f t="shared" si="39"/>
        <v>53:54</v>
      </c>
      <c r="ES35" s="31" t="str">
        <f t="shared" si="39"/>
        <v>54:55</v>
      </c>
      <c r="ET35" s="31" t="str">
        <f t="shared" si="39"/>
        <v>1:2</v>
      </c>
      <c r="EU35" s="31" t="str">
        <f t="shared" si="39"/>
        <v>1:2</v>
      </c>
      <c r="EV35" s="31" t="str">
        <f t="shared" ref="EV35:FN35" si="40">EA35</f>
        <v>2:3</v>
      </c>
      <c r="EW35" s="31" t="str">
        <f t="shared" si="40"/>
        <v>3:4</v>
      </c>
      <c r="EX35" s="31" t="str">
        <f t="shared" si="40"/>
        <v>4:5</v>
      </c>
      <c r="EY35" s="31" t="str">
        <f t="shared" si="40"/>
        <v>5:6</v>
      </c>
      <c r="EZ35" s="31" t="str">
        <f t="shared" si="40"/>
        <v>6:7</v>
      </c>
      <c r="FA35" s="31" t="str">
        <f t="shared" si="40"/>
        <v>3:4</v>
      </c>
      <c r="FB35" s="31" t="str">
        <f t="shared" si="40"/>
        <v>3:4</v>
      </c>
      <c r="FC35" s="31" t="str">
        <f t="shared" si="40"/>
        <v>26:27</v>
      </c>
      <c r="FD35" s="31" t="str">
        <f t="shared" si="40"/>
        <v>27:28</v>
      </c>
      <c r="FE35" s="31" t="str">
        <f t="shared" si="40"/>
        <v>28:29</v>
      </c>
      <c r="FF35" s="31" t="str">
        <f t="shared" si="40"/>
        <v>29:30</v>
      </c>
      <c r="FG35" s="31" t="str">
        <f t="shared" si="40"/>
        <v>30:31</v>
      </c>
      <c r="FH35" s="31" t="str">
        <f t="shared" si="40"/>
        <v>5:6</v>
      </c>
      <c r="FI35" s="31" t="str">
        <f t="shared" si="40"/>
        <v>5:6</v>
      </c>
      <c r="FJ35" s="31" t="str">
        <f t="shared" si="40"/>
        <v>50:51</v>
      </c>
      <c r="FK35" s="31" t="str">
        <f t="shared" si="40"/>
        <v>51:52</v>
      </c>
      <c r="FL35" s="31" t="str">
        <f t="shared" si="40"/>
        <v>52:53</v>
      </c>
      <c r="FM35" s="31" t="str">
        <f t="shared" si="40"/>
        <v>53:54</v>
      </c>
      <c r="FN35" s="31" t="str">
        <f t="shared" si="40"/>
        <v>54:55</v>
      </c>
    </row>
    <row r="36" spans="1:170" ht="79.5" hidden="1" customHeight="1" outlineLevel="1" collapsed="1">
      <c r="A36" s="31"/>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150" t="str">
        <f>BN35&amp;", 0:1, "&amp;BN$33</f>
        <v>1:2, 0:1, 101:113</v>
      </c>
      <c r="BO36" s="150" t="str">
        <f>BO35&amp;", 0:1, "&amp;BO$33</f>
        <v>1:2, 0:1, 113:123</v>
      </c>
      <c r="BP36" s="151" t="str">
        <f>BP35&amp;", "&amp;BP$33</f>
        <v>2:3, 113:123</v>
      </c>
      <c r="BQ36" s="151" t="str">
        <f>BQ35&amp;", "&amp;BQ$33</f>
        <v>3:4, 113:123</v>
      </c>
      <c r="BR36" s="151" t="str">
        <f>BR35&amp;", "&amp;BR$33</f>
        <v>4:5, 113:123</v>
      </c>
      <c r="BS36" s="151" t="str">
        <f>BS35&amp;", "&amp;BS$33</f>
        <v>5:6, 113:123</v>
      </c>
      <c r="BT36" s="151" t="str">
        <f>BT35&amp;", "&amp;BT$33</f>
        <v>6:7, 113:123</v>
      </c>
      <c r="BU36" s="150" t="str">
        <f>BU35&amp;", 0:1, "&amp;BU$33</f>
        <v>3:4, 0:1, 106:118</v>
      </c>
      <c r="BV36" s="150" t="str">
        <f>BV35&amp;", 0:1, "&amp;BV$33</f>
        <v>3:4, 0:1, 118:128</v>
      </c>
      <c r="BW36" s="151" t="str">
        <f>BW35&amp;", "&amp;BW$33</f>
        <v>26:27, 118:128</v>
      </c>
      <c r="BX36" s="151" t="str">
        <f>BX35&amp;", "&amp;BX$33</f>
        <v>27:28, 118:128</v>
      </c>
      <c r="BY36" s="151" t="str">
        <f>BY35&amp;", "&amp;BY$33</f>
        <v>28:29, 118:128</v>
      </c>
      <c r="BZ36" s="151" t="str">
        <f>BZ35&amp;", "&amp;BZ$33</f>
        <v>29:30, 118:128</v>
      </c>
      <c r="CA36" s="151" t="str">
        <f>CA35&amp;", "&amp;CA$33</f>
        <v>30:31, 118:128</v>
      </c>
      <c r="CB36" s="150" t="str">
        <f>CB35&amp;", 0:1, "&amp;CB$33</f>
        <v>5:6, 0:1, 112:123</v>
      </c>
      <c r="CC36" s="150" t="str">
        <f>CC35&amp;", 0:1, "&amp;CC$33</f>
        <v>5:6, 0:1, 123:135</v>
      </c>
      <c r="CD36" s="151" t="str">
        <f>CD35&amp;", "&amp;CD$33</f>
        <v>50:51, 123:135</v>
      </c>
      <c r="CE36" s="151" t="str">
        <f>CE35&amp;", "&amp;CE$33</f>
        <v>51:52, 123:135</v>
      </c>
      <c r="CF36" s="151" t="str">
        <f>CF35&amp;", "&amp;CF$33</f>
        <v>52:53, 123:135</v>
      </c>
      <c r="CG36" s="151" t="str">
        <f>CG35&amp;", "&amp;CG$33</f>
        <v>53:54, 123:135</v>
      </c>
      <c r="CH36" s="151" t="str">
        <f>CH35&amp;", "&amp;CH$33</f>
        <v>54:55, 123:135</v>
      </c>
      <c r="CI36" s="150" t="str">
        <f>CI35&amp;", 0:1, "&amp;CI$33</f>
        <v>1:2, 0:1, 153:165</v>
      </c>
      <c r="CJ36" s="150" t="str">
        <f>CJ35&amp;", 0:1, "&amp;CJ$33</f>
        <v>1:2, 0:1, 165:175</v>
      </c>
      <c r="CK36" s="151" t="str">
        <f>CK35&amp;", "&amp;CK$33</f>
        <v>2:3, 165:175</v>
      </c>
      <c r="CL36" s="151" t="str">
        <f>CL35&amp;", "&amp;CL$33</f>
        <v>3:4, 165:175</v>
      </c>
      <c r="CM36" s="151" t="str">
        <f>CM35&amp;", "&amp;CM$33</f>
        <v>4:5, 165:175</v>
      </c>
      <c r="CN36" s="151" t="str">
        <f>CN35&amp;", "&amp;CN$33</f>
        <v>5:6, 165:175</v>
      </c>
      <c r="CO36" s="151" t="str">
        <f>CO35&amp;", "&amp;CO$33</f>
        <v>6:7, 165:175</v>
      </c>
      <c r="CP36" s="150" t="str">
        <f>CP35&amp;", 0:1, "&amp;CP$33</f>
        <v>3:4, 0:1, 158:170</v>
      </c>
      <c r="CQ36" s="150" t="str">
        <f>CQ35&amp;", 0:1, "&amp;CQ$33</f>
        <v>3:4, 0:1, 170:180</v>
      </c>
      <c r="CR36" s="151" t="str">
        <f>CR35&amp;", "&amp;CR$33</f>
        <v>26:27, 170:180</v>
      </c>
      <c r="CS36" s="151" t="str">
        <f>CS35&amp;", "&amp;CS$33</f>
        <v>27:28, 170:180</v>
      </c>
      <c r="CT36" s="151" t="str">
        <f>CT35&amp;", "&amp;CT$33</f>
        <v>28:29, 170:180</v>
      </c>
      <c r="CU36" s="151" t="str">
        <f>CU35&amp;", "&amp;CU$33</f>
        <v>29:30, 170:180</v>
      </c>
      <c r="CV36" s="151" t="str">
        <f>CV35&amp;", "&amp;CV$33</f>
        <v>30:31, 170:180</v>
      </c>
      <c r="CW36" s="150" t="str">
        <f>CW35&amp;", 0:1, "&amp;CW$33</f>
        <v>5:6, 0:1, 164:175</v>
      </c>
      <c r="CX36" s="150" t="str">
        <f>CX35&amp;", 0:1, "&amp;CX$33</f>
        <v>5:6, 0:1, 175:187</v>
      </c>
      <c r="CY36" s="151" t="str">
        <f>CY35&amp;", "&amp;CY$33</f>
        <v>50:51, 175:187</v>
      </c>
      <c r="CZ36" s="151" t="str">
        <f>CZ35&amp;", "&amp;CZ$33</f>
        <v>51:52, 175:187</v>
      </c>
      <c r="DA36" s="151" t="str">
        <f>DA35&amp;", "&amp;DA$33</f>
        <v>52:53, 175:187</v>
      </c>
      <c r="DB36" s="151" t="str">
        <f>DB35&amp;", "&amp;DB$33</f>
        <v>53:54, 175:187</v>
      </c>
      <c r="DC36" s="151" t="str">
        <f>DC35&amp;", "&amp;DC$33</f>
        <v>54:55, 175:187</v>
      </c>
      <c r="DD36" s="150" t="str">
        <f>DD35&amp;", 0:1, "&amp;DD$33</f>
        <v>1:2, 0:1, 205:217</v>
      </c>
      <c r="DE36" s="150" t="str">
        <f>DE35&amp;", 0:1, "&amp;DE$33</f>
        <v>1:2, 0:1, 217:227</v>
      </c>
      <c r="DF36" s="151" t="str">
        <f>DF35&amp;", "&amp;DF$33</f>
        <v>2:3, 217:227</v>
      </c>
      <c r="DG36" s="151" t="str">
        <f>DG35&amp;", "&amp;DG$33</f>
        <v>3:4, 217:227</v>
      </c>
      <c r="DH36" s="151" t="str">
        <f>DH35&amp;", "&amp;DH$33</f>
        <v>4:5, 217:227</v>
      </c>
      <c r="DI36" s="151" t="str">
        <f>DI35&amp;", "&amp;DI$33</f>
        <v>5:6, 217:227</v>
      </c>
      <c r="DJ36" s="151" t="str">
        <f>DJ35&amp;", "&amp;DJ$33</f>
        <v>6:7, 217:227</v>
      </c>
      <c r="DK36" s="150" t="str">
        <f>DK35&amp;", 0:1, "&amp;DK$33</f>
        <v>3:4, 0:1, 210:222</v>
      </c>
      <c r="DL36" s="150" t="str">
        <f>DL35&amp;", 0:1, "&amp;DL$33</f>
        <v>3:4, 0:1, 222:232</v>
      </c>
      <c r="DM36" s="151" t="str">
        <f>DM35&amp;", "&amp;DM$33</f>
        <v>26:27, 222:232</v>
      </c>
      <c r="DN36" s="151" t="str">
        <f>DN35&amp;", "&amp;DN$33</f>
        <v>27:28, 222:232</v>
      </c>
      <c r="DO36" s="151" t="str">
        <f>DO35&amp;", "&amp;DO$33</f>
        <v>28:29, 222:232</v>
      </c>
      <c r="DP36" s="151" t="str">
        <f>DP35&amp;", "&amp;DP$33</f>
        <v>29:30, 222:232</v>
      </c>
      <c r="DQ36" s="151" t="str">
        <f>DQ35&amp;", "&amp;DQ$33</f>
        <v>30:31, 222:232</v>
      </c>
      <c r="DR36" s="150" t="str">
        <f>DR35&amp;", 0:1, "&amp;DR$33</f>
        <v>5:6, 0:1, 216:227</v>
      </c>
      <c r="DS36" s="150" t="str">
        <f>DS35&amp;", 0:1, "&amp;DS$33</f>
        <v>5:6, 0:1, 227:239</v>
      </c>
      <c r="DT36" s="151" t="str">
        <f>DT35&amp;", "&amp;DT$33</f>
        <v>50:51, 227:239</v>
      </c>
      <c r="DU36" s="151" t="str">
        <f>DU35&amp;", "&amp;DU$33</f>
        <v>51:52, 227:239</v>
      </c>
      <c r="DV36" s="151" t="str">
        <f>DV35&amp;", "&amp;DV$33</f>
        <v>52:53, 227:239</v>
      </c>
      <c r="DW36" s="151" t="str">
        <f>DW35&amp;", "&amp;DW$33</f>
        <v>53:54, 227:239</v>
      </c>
      <c r="DX36" s="151" t="str">
        <f>DX35&amp;", "&amp;DX$33</f>
        <v>54:55, 227:239</v>
      </c>
      <c r="DY36" s="150" t="str">
        <f>DY35&amp;", 0:1, "&amp;DY$33</f>
        <v>1:2, 0:1, 257:269</v>
      </c>
      <c r="DZ36" s="150" t="str">
        <f>DZ35&amp;", 0:1, "&amp;DZ$33</f>
        <v>1:2, 0:1, 269:279</v>
      </c>
      <c r="EA36" s="151" t="str">
        <f>EA35&amp;", "&amp;EA$33</f>
        <v>2:3, 269:279</v>
      </c>
      <c r="EB36" s="151" t="str">
        <f>EB35&amp;", "&amp;EB$33</f>
        <v>3:4, 269:279</v>
      </c>
      <c r="EC36" s="151" t="str">
        <f>EC35&amp;", "&amp;EC$33</f>
        <v>4:5, 269:279</v>
      </c>
      <c r="ED36" s="151" t="str">
        <f>ED35&amp;", "&amp;ED$33</f>
        <v>5:6, 269:279</v>
      </c>
      <c r="EE36" s="151" t="str">
        <f>EE35&amp;", "&amp;EE$33</f>
        <v>6:7, 269:279</v>
      </c>
      <c r="EF36" s="150" t="str">
        <f>EF35&amp;", 0:1, "&amp;EF$33</f>
        <v>3:4, 0:1, 262:274</v>
      </c>
      <c r="EG36" s="150" t="str">
        <f>EG35&amp;", 0:1, "&amp;EG$33</f>
        <v>3:4, 0:1, 274:284</v>
      </c>
      <c r="EH36" s="151" t="str">
        <f>EH35&amp;", "&amp;EH$33</f>
        <v>26:27, 274:284</v>
      </c>
      <c r="EI36" s="151" t="str">
        <f>EI35&amp;", "&amp;EI$33</f>
        <v>27:28, 274:284</v>
      </c>
      <c r="EJ36" s="151" t="str">
        <f>EJ35&amp;", "&amp;EJ$33</f>
        <v>28:29, 274:284</v>
      </c>
      <c r="EK36" s="151" t="str">
        <f>EK35&amp;", "&amp;EK$33</f>
        <v>29:30, 274:284</v>
      </c>
      <c r="EL36" s="151" t="str">
        <f>EL35&amp;", "&amp;EL$33</f>
        <v>30:31, 274:284</v>
      </c>
      <c r="EM36" s="150" t="str">
        <f>EM35&amp;", 0:1, "&amp;EM$33</f>
        <v>5:6, 0:1, 268:279</v>
      </c>
      <c r="EN36" s="150" t="str">
        <f>EN35&amp;", 0:1, "&amp;EN$33</f>
        <v>5:6, 0:1, 279:291</v>
      </c>
      <c r="EO36" s="151" t="str">
        <f>EO35&amp;", "&amp;EO$33</f>
        <v>50:51, 279:291</v>
      </c>
      <c r="EP36" s="151" t="str">
        <f>EP35&amp;", "&amp;EP$33</f>
        <v>51:52, 279:291</v>
      </c>
      <c r="EQ36" s="151" t="str">
        <f>EQ35&amp;", "&amp;EQ$33</f>
        <v>52:53, 279:291</v>
      </c>
      <c r="ER36" s="151" t="str">
        <f>ER35&amp;", "&amp;ER$33</f>
        <v>53:54, 279:291</v>
      </c>
      <c r="ES36" s="151" t="str">
        <f>ES35&amp;", "&amp;ES$33</f>
        <v>54:55, 279:291</v>
      </c>
      <c r="ET36" s="150" t="str">
        <f>ET35&amp;", 0:1, "&amp;ET$33</f>
        <v>1:2, 0:1, 309:321</v>
      </c>
      <c r="EU36" s="150" t="str">
        <f>EU35&amp;", 0:1, "&amp;EU$33</f>
        <v>1:2, 0:1, 321:331</v>
      </c>
      <c r="EV36" s="151" t="str">
        <f>EV35&amp;", "&amp;EV$33</f>
        <v>2:3, 321:331</v>
      </c>
      <c r="EW36" s="151" t="str">
        <f>EW35&amp;", "&amp;EW$33</f>
        <v>3:4, 321:331</v>
      </c>
      <c r="EX36" s="151" t="str">
        <f>EX35&amp;", "&amp;EX$33</f>
        <v>4:5, 321:331</v>
      </c>
      <c r="EY36" s="151" t="str">
        <f>EY35&amp;", "&amp;EY$33</f>
        <v>5:6, 321:331</v>
      </c>
      <c r="EZ36" s="151" t="str">
        <f>EZ35&amp;", "&amp;EZ$33</f>
        <v>6:7, 321:331</v>
      </c>
      <c r="FA36" s="150" t="str">
        <f>FA35&amp;", 0:1, "&amp;FA$33</f>
        <v>3:4, 0:1, 314:326</v>
      </c>
      <c r="FB36" s="150" t="str">
        <f>FB35&amp;", 0:1, "&amp;FB$33</f>
        <v>3:4, 0:1, 326:336</v>
      </c>
      <c r="FC36" s="151" t="str">
        <f>FC35&amp;", "&amp;FC$33</f>
        <v>26:27, 326:336</v>
      </c>
      <c r="FD36" s="151" t="str">
        <f>FD35&amp;", "&amp;FD$33</f>
        <v>27:28, 326:336</v>
      </c>
      <c r="FE36" s="151" t="str">
        <f>FE35&amp;", "&amp;FE$33</f>
        <v>28:29, 326:336</v>
      </c>
      <c r="FF36" s="151" t="str">
        <f>FF35&amp;", "&amp;FF$33</f>
        <v>29:30, 326:336</v>
      </c>
      <c r="FG36" s="151" t="str">
        <f>FG35&amp;", "&amp;FG$33</f>
        <v>30:31, 326:336</v>
      </c>
      <c r="FH36" s="150" t="str">
        <f>FH35&amp;", 0:1, "&amp;FH$33</f>
        <v>5:6, 0:1, 320:331</v>
      </c>
      <c r="FI36" s="150" t="str">
        <f>FI35&amp;", 0:1, "&amp;FI$33</f>
        <v>5:6, 0:1, 331:343</v>
      </c>
      <c r="FJ36" s="151" t="str">
        <f>FJ35&amp;", "&amp;FJ$33</f>
        <v>50:51, 331:343</v>
      </c>
      <c r="FK36" s="151" t="str">
        <f>FK35&amp;", "&amp;FK$33</f>
        <v>51:52, 331:343</v>
      </c>
      <c r="FL36" s="151" t="str">
        <f>FL35&amp;", "&amp;FL$33</f>
        <v>52:53, 331:343</v>
      </c>
      <c r="FM36" s="151" t="str">
        <f>FM35&amp;", "&amp;FM$33</f>
        <v>53:54, 331:343</v>
      </c>
      <c r="FN36" s="151" t="str">
        <f>FN35&amp;", "&amp;FN$33</f>
        <v>54:55, 331:343</v>
      </c>
    </row>
    <row r="37" spans="1:170" hidden="1" outlineLevel="1">
      <c r="A37" s="74" t="s">
        <v>732</v>
      </c>
      <c r="C37" s="52" t="s">
        <v>463</v>
      </c>
      <c r="D37" s="52" t="s">
        <v>668</v>
      </c>
      <c r="E37" s="52" t="s">
        <v>666</v>
      </c>
      <c r="F37" s="52" t="s">
        <v>464</v>
      </c>
      <c r="G37" s="52" t="s">
        <v>666</v>
      </c>
      <c r="H37" s="52" t="s">
        <v>464</v>
      </c>
      <c r="I37" s="52" t="s">
        <v>465</v>
      </c>
      <c r="M37" s="52" t="s">
        <v>463</v>
      </c>
      <c r="N37" s="52" t="s">
        <v>668</v>
      </c>
      <c r="O37" s="52" t="s">
        <v>666</v>
      </c>
      <c r="P37" s="52" t="s">
        <v>464</v>
      </c>
      <c r="Q37" s="52" t="s">
        <v>465</v>
      </c>
      <c r="S37" s="52"/>
      <c r="U37" s="52"/>
      <c r="V37" s="52"/>
      <c r="BK37" s="52"/>
      <c r="BL37" s="52"/>
    </row>
    <row r="38" spans="1:170" hidden="1" outlineLevel="1">
      <c r="A38" s="31">
        <v>0</v>
      </c>
      <c r="B38" t="str">
        <f>"EP"&amp;$C38&amp;IF($A38=0," LPAll"&amp;$D38,"")&amp;IF($A38=1," LPD"&amp;$E38&amp;" LPS"&amp;$F38,"")&amp;IF($A38=2," LPD"&amp;$G38&amp;" LPS"&amp;$H38&amp;" LPM"&amp;$I38,"")</f>
        <v>EP1 LPAll1</v>
      </c>
      <c r="C38" s="26">
        <v>1</v>
      </c>
      <c r="D38" s="26">
        <v>1</v>
      </c>
      <c r="E38" s="26">
        <v>0</v>
      </c>
      <c r="F38" s="26">
        <v>0</v>
      </c>
      <c r="G38" s="26">
        <v>0</v>
      </c>
      <c r="H38" s="26">
        <v>0</v>
      </c>
      <c r="I38" s="26">
        <v>0</v>
      </c>
      <c r="L38">
        <v>1</v>
      </c>
      <c r="M38" s="26">
        <v>-0.05</v>
      </c>
      <c r="N38" s="26">
        <v>-0.05</v>
      </c>
      <c r="O38" s="26">
        <v>-0.08</v>
      </c>
      <c r="P38" s="26">
        <v>-0.05</v>
      </c>
      <c r="Q38" s="26">
        <v>-0.05</v>
      </c>
      <c r="BM38">
        <v>1</v>
      </c>
      <c r="BN38" s="69">
        <f t="shared" ref="BN38:BN101" si="41">IF($C38=0,0,INDEX($M$38:$M$41,$C38,1))</f>
        <v>-0.05</v>
      </c>
      <c r="BO38" s="70">
        <f t="shared" ref="BO38:BO101" si="42">IF($D38=0,0,INDEX($N$38:$N$41,$D38,1))</f>
        <v>-0.05</v>
      </c>
      <c r="BP38" s="71">
        <f>IF($E38=0,BO38,INDEX($O$38:$O$41,$E38,1))</f>
        <v>-0.05</v>
      </c>
      <c r="BQ38" s="156">
        <f>IF($F38=0,BO38,INDEX($P$38:$P$41,$F38,1))</f>
        <v>-0.05</v>
      </c>
      <c r="BR38" s="158">
        <f>IF($G38=0,BP38,INDEX($O$38:$O$41,$G38,1))</f>
        <v>-0.05</v>
      </c>
      <c r="BS38" s="159">
        <f>IF($H38=0,BQ38,INDEX($P$38:$P$41,$H38,1))</f>
        <v>-0.05</v>
      </c>
      <c r="BT38" s="160">
        <f>IF($I38=0,BQ38,INDEX($Q$38:$Q$41,$I38,1))</f>
        <v>-0.05</v>
      </c>
      <c r="BU38" s="69">
        <f t="shared" ref="BU38:BU101" si="43">IF($C38=0,0,INDEX($M$38:$M$41,$C38,1))</f>
        <v>-0.05</v>
      </c>
      <c r="BV38" s="70">
        <f t="shared" ref="BV38:BV101" si="44">IF($D38=0,0,INDEX($N$38:$N$41,$D38,1))</f>
        <v>-0.05</v>
      </c>
      <c r="BW38" s="71">
        <f>IF($E38=0,BV38,INDEX($O$38:$O$41,$E38,1))</f>
        <v>-0.05</v>
      </c>
      <c r="BX38" s="156">
        <f>IF($F38=0,BV38,INDEX($P$38:$P$41,$F38,1))</f>
        <v>-0.05</v>
      </c>
      <c r="BY38" s="158">
        <f>IF($G38=0,BW38,INDEX($O$38:$O$41,$G38,1))</f>
        <v>-0.05</v>
      </c>
      <c r="BZ38" s="159">
        <f>IF($H38=0,BX38,INDEX($P$38:$P$41,$H38,1))</f>
        <v>-0.05</v>
      </c>
      <c r="CA38" s="160">
        <f>IF($I38=0,BX38,INDEX($Q$38:$Q$41,$I38,1))</f>
        <v>-0.05</v>
      </c>
      <c r="CB38" s="69">
        <f t="shared" ref="CB38:CB101" si="45">IF($C38=0,0,INDEX($M$38:$M$41,$C38,1))</f>
        <v>-0.05</v>
      </c>
      <c r="CC38" s="70">
        <f t="shared" ref="CC38:CC101" si="46">IF($D38=0,0,INDEX($N$38:$N$41,$D38,1))</f>
        <v>-0.05</v>
      </c>
      <c r="CD38" s="71">
        <f>IF($E38=0,CC38,INDEX($O$38:$O$41,$E38,1))</f>
        <v>-0.05</v>
      </c>
      <c r="CE38" s="156">
        <f>IF($F38=0,CC38,INDEX($P$38:$P$41,$F38,1))</f>
        <v>-0.05</v>
      </c>
      <c r="CF38" s="158">
        <f>IF($G38=0,CD38,INDEX($O$38:$O$41,$G38,1))</f>
        <v>-0.05</v>
      </c>
      <c r="CG38" s="159">
        <f>IF($H38=0,CE38,INDEX($P$38:$P$41,$H38,1))</f>
        <v>-0.05</v>
      </c>
      <c r="CH38" s="160">
        <f>IF($I38=0,CE38,INDEX($Q$38:$Q$41,$I38,1))</f>
        <v>-0.05</v>
      </c>
    </row>
    <row r="39" spans="1:170" hidden="1" outlineLevel="1">
      <c r="A39">
        <f t="shared" ref="A39:A53" ca="1" si="47">OFFSET(A39,-1,0)</f>
        <v>0</v>
      </c>
      <c r="B39" t="str">
        <f t="shared" ref="B39:B102" ca="1" si="48">"EP"&amp;$C39&amp;IF($A39=0," LPAll"&amp;$D39,"")&amp;IF($A39=1," LPD"&amp;$E39&amp;" LPS"&amp;$F39,"")&amp;IF($A39=2," LPD"&amp;$G39&amp;" LPS"&amp;$H39&amp;" LPM"&amp;$I39,"")</f>
        <v>EP1 LPAll2</v>
      </c>
      <c r="C39" s="26">
        <v>1</v>
      </c>
      <c r="D39" s="45">
        <f ca="1">(MOD(D38,4)+1)*($A39=D$33)</f>
        <v>2</v>
      </c>
      <c r="E39" s="26">
        <v>0</v>
      </c>
      <c r="F39" s="26">
        <v>0</v>
      </c>
      <c r="G39" s="26">
        <v>0</v>
      </c>
      <c r="H39" s="26">
        <v>0</v>
      </c>
      <c r="I39" s="26">
        <v>0</v>
      </c>
      <c r="L39">
        <v>2</v>
      </c>
      <c r="M39" s="26">
        <v>0</v>
      </c>
      <c r="N39" s="26">
        <v>0</v>
      </c>
      <c r="O39" s="26">
        <v>-0.04</v>
      </c>
      <c r="P39" s="26">
        <v>0</v>
      </c>
      <c r="Q39" s="26">
        <v>0</v>
      </c>
      <c r="BM39">
        <v>2</v>
      </c>
      <c r="BN39" s="69">
        <f t="shared" si="41"/>
        <v>-0.05</v>
      </c>
      <c r="BO39" s="70">
        <f t="shared" ca="1" si="42"/>
        <v>0</v>
      </c>
      <c r="BP39" s="71">
        <f t="shared" ref="BP39:BP102" ca="1" si="49">IF($E39=0,BO39,INDEX($O$38:$O$41,$E39,1))</f>
        <v>0</v>
      </c>
      <c r="BQ39" s="156">
        <f t="shared" ref="BQ39:BQ102" ca="1" si="50">IF($F39=0,BO39,INDEX($P$38:$P$41,$F39,1))</f>
        <v>0</v>
      </c>
      <c r="BR39" s="158">
        <f t="shared" ref="BR39:BR102" ca="1" si="51">IF($G39=0,BP39,INDEX($O$38:$O$41,$G39,1))</f>
        <v>0</v>
      </c>
      <c r="BS39" s="159">
        <f t="shared" ref="BS39:BS102" ca="1" si="52">IF($H39=0,BQ39,INDEX($P$38:$P$41,$H39,1))</f>
        <v>0</v>
      </c>
      <c r="BT39" s="160">
        <f t="shared" ref="BT39:BT102" ca="1" si="53">IF($I39=0,BQ39,INDEX($Q$38:$Q$41,$I39,1))</f>
        <v>0</v>
      </c>
      <c r="BU39" s="69">
        <f t="shared" si="43"/>
        <v>-0.05</v>
      </c>
      <c r="BV39" s="70">
        <f t="shared" ca="1" si="44"/>
        <v>0</v>
      </c>
      <c r="BW39" s="71">
        <f t="shared" ref="BW39:BW102" ca="1" si="54">IF($E39=0,BV39,INDEX($O$38:$O$41,$E39,1))</f>
        <v>0</v>
      </c>
      <c r="BX39" s="156">
        <f t="shared" ref="BX39:BX102" ca="1" si="55">IF($F39=0,BV39,INDEX($P$38:$P$41,$F39,1))</f>
        <v>0</v>
      </c>
      <c r="BY39" s="158">
        <f t="shared" ref="BY39:BY102" ca="1" si="56">IF($G39=0,BW39,INDEX($O$38:$O$41,$G39,1))</f>
        <v>0</v>
      </c>
      <c r="BZ39" s="159">
        <f t="shared" ref="BZ39:BZ102" ca="1" si="57">IF($H39=0,BX39,INDEX($P$38:$P$41,$H39,1))</f>
        <v>0</v>
      </c>
      <c r="CA39" s="160">
        <f t="shared" ref="CA39:CA102" ca="1" si="58">IF($I39=0,BX39,INDEX($Q$38:$Q$41,$I39,1))</f>
        <v>0</v>
      </c>
      <c r="CB39" s="69">
        <f t="shared" si="45"/>
        <v>-0.05</v>
      </c>
      <c r="CC39" s="70">
        <f t="shared" ca="1" si="46"/>
        <v>0</v>
      </c>
      <c r="CD39" s="71">
        <f t="shared" ref="CD39:CD102" ca="1" si="59">IF($E39=0,CC39,INDEX($O$38:$O$41,$E39,1))</f>
        <v>0</v>
      </c>
      <c r="CE39" s="156">
        <f t="shared" ref="CE39:CE102" ca="1" si="60">IF($F39=0,CC39,INDEX($P$38:$P$41,$F39,1))</f>
        <v>0</v>
      </c>
      <c r="CF39" s="158">
        <f t="shared" ref="CF39:CF102" ca="1" si="61">IF($G39=0,CD39,INDEX($O$38:$O$41,$G39,1))</f>
        <v>0</v>
      </c>
      <c r="CG39" s="159">
        <f t="shared" ref="CG39:CG102" ca="1" si="62">IF($H39=0,CE39,INDEX($P$38:$P$41,$H39,1))</f>
        <v>0</v>
      </c>
      <c r="CH39" s="160">
        <f t="shared" ref="CH39:CH102" ca="1" si="63">IF($I39=0,CE39,INDEX($Q$38:$Q$41,$I39,1))</f>
        <v>0</v>
      </c>
    </row>
    <row r="40" spans="1:170" hidden="1" outlineLevel="1">
      <c r="A40">
        <f t="shared" ca="1" si="47"/>
        <v>0</v>
      </c>
      <c r="B40" t="str">
        <f t="shared" ca="1" si="48"/>
        <v>EP1 LPAll3</v>
      </c>
      <c r="C40" s="26">
        <v>1</v>
      </c>
      <c r="D40" s="45">
        <f ca="1">(MOD(D39,4)+1)*($A40=D$33)</f>
        <v>3</v>
      </c>
      <c r="E40" s="26">
        <v>0</v>
      </c>
      <c r="F40" s="26">
        <v>0</v>
      </c>
      <c r="G40" s="26">
        <v>0</v>
      </c>
      <c r="H40" s="26">
        <v>0</v>
      </c>
      <c r="I40" s="26">
        <v>0</v>
      </c>
      <c r="L40">
        <v>3</v>
      </c>
      <c r="M40" s="26">
        <v>0.04</v>
      </c>
      <c r="N40" s="26">
        <v>0.04</v>
      </c>
      <c r="O40" s="26">
        <v>0</v>
      </c>
      <c r="P40" s="26">
        <v>0.04</v>
      </c>
      <c r="Q40" s="26">
        <v>0.04</v>
      </c>
      <c r="BM40">
        <v>3</v>
      </c>
      <c r="BN40" s="69">
        <f t="shared" si="41"/>
        <v>-0.05</v>
      </c>
      <c r="BO40" s="70">
        <f t="shared" ca="1" si="42"/>
        <v>0.04</v>
      </c>
      <c r="BP40" s="71">
        <f t="shared" ca="1" si="49"/>
        <v>0.04</v>
      </c>
      <c r="BQ40" s="156">
        <f t="shared" ca="1" si="50"/>
        <v>0.04</v>
      </c>
      <c r="BR40" s="158">
        <f t="shared" ca="1" si="51"/>
        <v>0.04</v>
      </c>
      <c r="BS40" s="159">
        <f t="shared" ca="1" si="52"/>
        <v>0.04</v>
      </c>
      <c r="BT40" s="160">
        <f t="shared" ca="1" si="53"/>
        <v>0.04</v>
      </c>
      <c r="BU40" s="69">
        <f t="shared" si="43"/>
        <v>-0.05</v>
      </c>
      <c r="BV40" s="70">
        <f t="shared" ca="1" si="44"/>
        <v>0.04</v>
      </c>
      <c r="BW40" s="71">
        <f t="shared" ca="1" si="54"/>
        <v>0.04</v>
      </c>
      <c r="BX40" s="156">
        <f t="shared" ca="1" si="55"/>
        <v>0.04</v>
      </c>
      <c r="BY40" s="158">
        <f t="shared" ca="1" si="56"/>
        <v>0.04</v>
      </c>
      <c r="BZ40" s="159">
        <f t="shared" ca="1" si="57"/>
        <v>0.04</v>
      </c>
      <c r="CA40" s="160">
        <f t="shared" ca="1" si="58"/>
        <v>0.04</v>
      </c>
      <c r="CB40" s="69">
        <f t="shared" si="45"/>
        <v>-0.05</v>
      </c>
      <c r="CC40" s="70">
        <f t="shared" ca="1" si="46"/>
        <v>0.04</v>
      </c>
      <c r="CD40" s="71">
        <f t="shared" ca="1" si="59"/>
        <v>0.04</v>
      </c>
      <c r="CE40" s="156">
        <f t="shared" ca="1" si="60"/>
        <v>0.04</v>
      </c>
      <c r="CF40" s="158">
        <f t="shared" ca="1" si="61"/>
        <v>0.04</v>
      </c>
      <c r="CG40" s="159">
        <f t="shared" ca="1" si="62"/>
        <v>0.04</v>
      </c>
      <c r="CH40" s="160">
        <f t="shared" ca="1" si="63"/>
        <v>0.04</v>
      </c>
    </row>
    <row r="41" spans="1:170" hidden="1" outlineLevel="1">
      <c r="A41">
        <f t="shared" ca="1" si="47"/>
        <v>0</v>
      </c>
      <c r="B41" t="str">
        <f t="shared" ca="1" si="48"/>
        <v>EP1 LPAll4</v>
      </c>
      <c r="C41" s="26">
        <v>1</v>
      </c>
      <c r="D41" s="45">
        <f ca="1">(MOD(D40,4)+1)*($A41=D$33)</f>
        <v>4</v>
      </c>
      <c r="E41" s="26">
        <v>0</v>
      </c>
      <c r="F41" s="26">
        <v>0</v>
      </c>
      <c r="G41" s="26">
        <v>0</v>
      </c>
      <c r="H41" s="26">
        <v>0</v>
      </c>
      <c r="I41" s="26">
        <v>0</v>
      </c>
      <c r="L41">
        <v>4</v>
      </c>
      <c r="M41" s="26">
        <v>0.08</v>
      </c>
      <c r="N41" s="26">
        <v>0.08</v>
      </c>
      <c r="O41" s="26">
        <v>0.05</v>
      </c>
      <c r="P41" s="26">
        <v>0.08</v>
      </c>
      <c r="Q41" s="26">
        <v>0.08</v>
      </c>
      <c r="BM41">
        <v>4</v>
      </c>
      <c r="BN41" s="69">
        <f t="shared" si="41"/>
        <v>-0.05</v>
      </c>
      <c r="BO41" s="70">
        <f t="shared" ca="1" si="42"/>
        <v>0.08</v>
      </c>
      <c r="BP41" s="71">
        <f t="shared" ca="1" si="49"/>
        <v>0.08</v>
      </c>
      <c r="BQ41" s="156">
        <f t="shared" ca="1" si="50"/>
        <v>0.08</v>
      </c>
      <c r="BR41" s="158">
        <f t="shared" ca="1" si="51"/>
        <v>0.08</v>
      </c>
      <c r="BS41" s="159">
        <f t="shared" ca="1" si="52"/>
        <v>0.08</v>
      </c>
      <c r="BT41" s="160">
        <f t="shared" ca="1" si="53"/>
        <v>0.08</v>
      </c>
      <c r="BU41" s="69">
        <f t="shared" si="43"/>
        <v>-0.05</v>
      </c>
      <c r="BV41" s="70">
        <f t="shared" ca="1" si="44"/>
        <v>0.08</v>
      </c>
      <c r="BW41" s="71">
        <f t="shared" ca="1" si="54"/>
        <v>0.08</v>
      </c>
      <c r="BX41" s="156">
        <f t="shared" ca="1" si="55"/>
        <v>0.08</v>
      </c>
      <c r="BY41" s="158">
        <f t="shared" ca="1" si="56"/>
        <v>0.08</v>
      </c>
      <c r="BZ41" s="159">
        <f t="shared" ca="1" si="57"/>
        <v>0.08</v>
      </c>
      <c r="CA41" s="160">
        <f t="shared" ca="1" si="58"/>
        <v>0.08</v>
      </c>
      <c r="CB41" s="69">
        <f t="shared" si="45"/>
        <v>-0.05</v>
      </c>
      <c r="CC41" s="70">
        <f t="shared" ca="1" si="46"/>
        <v>0.08</v>
      </c>
      <c r="CD41" s="71">
        <f t="shared" ca="1" si="59"/>
        <v>0.08</v>
      </c>
      <c r="CE41" s="156">
        <f t="shared" ca="1" si="60"/>
        <v>0.08</v>
      </c>
      <c r="CF41" s="158">
        <f t="shared" ca="1" si="61"/>
        <v>0.08</v>
      </c>
      <c r="CG41" s="159">
        <f t="shared" ca="1" si="62"/>
        <v>0.08</v>
      </c>
      <c r="CH41" s="160">
        <f t="shared" ca="1" si="63"/>
        <v>0.08</v>
      </c>
    </row>
    <row r="42" spans="1:170" hidden="1" outlineLevel="1">
      <c r="A42">
        <f t="shared" ca="1" si="47"/>
        <v>0</v>
      </c>
      <c r="B42" t="str">
        <f t="shared" ca="1" si="48"/>
        <v>EP2 LPAll1</v>
      </c>
      <c r="C42" s="45">
        <f t="shared" ref="C42:C53" ca="1" si="64">(MOD(C38,4)+1)*($A42=C$33)</f>
        <v>2</v>
      </c>
      <c r="D42" s="45">
        <f ca="1">(MOD(D41,4)+1)*($A42=D$33)</f>
        <v>1</v>
      </c>
      <c r="E42" s="26">
        <v>0</v>
      </c>
      <c r="F42" s="26">
        <v>0</v>
      </c>
      <c r="G42" s="26">
        <v>0</v>
      </c>
      <c r="H42" s="26">
        <v>0</v>
      </c>
      <c r="I42" s="26">
        <v>0</v>
      </c>
      <c r="BM42">
        <v>5</v>
      </c>
      <c r="BN42" s="69">
        <f t="shared" ca="1" si="41"/>
        <v>0</v>
      </c>
      <c r="BO42" s="70">
        <f t="shared" ca="1" si="42"/>
        <v>-0.05</v>
      </c>
      <c r="BP42" s="71">
        <f t="shared" ca="1" si="49"/>
        <v>-0.05</v>
      </c>
      <c r="BQ42" s="156">
        <f t="shared" ca="1" si="50"/>
        <v>-0.05</v>
      </c>
      <c r="BR42" s="158">
        <f t="shared" ca="1" si="51"/>
        <v>-0.05</v>
      </c>
      <c r="BS42" s="159">
        <f t="shared" ca="1" si="52"/>
        <v>-0.05</v>
      </c>
      <c r="BT42" s="160">
        <f t="shared" ca="1" si="53"/>
        <v>-0.05</v>
      </c>
      <c r="BU42" s="69">
        <f t="shared" ca="1" si="43"/>
        <v>0</v>
      </c>
      <c r="BV42" s="70">
        <f t="shared" ca="1" si="44"/>
        <v>-0.05</v>
      </c>
      <c r="BW42" s="71">
        <f t="shared" ca="1" si="54"/>
        <v>-0.05</v>
      </c>
      <c r="BX42" s="156">
        <f t="shared" ca="1" si="55"/>
        <v>-0.05</v>
      </c>
      <c r="BY42" s="158">
        <f t="shared" ca="1" si="56"/>
        <v>-0.05</v>
      </c>
      <c r="BZ42" s="159">
        <f t="shared" ca="1" si="57"/>
        <v>-0.05</v>
      </c>
      <c r="CA42" s="160">
        <f t="shared" ca="1" si="58"/>
        <v>-0.05</v>
      </c>
      <c r="CB42" s="69">
        <f t="shared" ca="1" si="45"/>
        <v>0</v>
      </c>
      <c r="CC42" s="70">
        <f t="shared" ca="1" si="46"/>
        <v>-0.05</v>
      </c>
      <c r="CD42" s="71">
        <f t="shared" ca="1" si="59"/>
        <v>-0.05</v>
      </c>
      <c r="CE42" s="156">
        <f t="shared" ca="1" si="60"/>
        <v>-0.05</v>
      </c>
      <c r="CF42" s="158">
        <f t="shared" ca="1" si="61"/>
        <v>-0.05</v>
      </c>
      <c r="CG42" s="159">
        <f t="shared" ca="1" si="62"/>
        <v>-0.05</v>
      </c>
      <c r="CH42" s="160">
        <f t="shared" ca="1" si="63"/>
        <v>-0.05</v>
      </c>
    </row>
    <row r="43" spans="1:170" hidden="1" outlineLevel="1">
      <c r="A43">
        <f t="shared" ca="1" si="47"/>
        <v>0</v>
      </c>
      <c r="B43" t="str">
        <f t="shared" ca="1" si="48"/>
        <v>EP2 LPAll2</v>
      </c>
      <c r="C43" s="45">
        <f t="shared" ca="1" si="64"/>
        <v>2</v>
      </c>
      <c r="D43" s="45">
        <f ca="1">(MOD(D42,4)+1)*($A43=D$33)</f>
        <v>2</v>
      </c>
      <c r="E43" s="26">
        <v>0</v>
      </c>
      <c r="F43" s="26">
        <v>0</v>
      </c>
      <c r="G43" s="26">
        <v>0</v>
      </c>
      <c r="H43" s="26">
        <v>0</v>
      </c>
      <c r="I43" s="26">
        <v>0</v>
      </c>
      <c r="BM43">
        <v>6</v>
      </c>
      <c r="BN43" s="69">
        <f t="shared" ca="1" si="41"/>
        <v>0</v>
      </c>
      <c r="BO43" s="70">
        <f t="shared" ca="1" si="42"/>
        <v>0</v>
      </c>
      <c r="BP43" s="71">
        <f t="shared" ca="1" si="49"/>
        <v>0</v>
      </c>
      <c r="BQ43" s="156">
        <f t="shared" ca="1" si="50"/>
        <v>0</v>
      </c>
      <c r="BR43" s="158">
        <f t="shared" ca="1" si="51"/>
        <v>0</v>
      </c>
      <c r="BS43" s="159">
        <f t="shared" ca="1" si="52"/>
        <v>0</v>
      </c>
      <c r="BT43" s="160">
        <f t="shared" ca="1" si="53"/>
        <v>0</v>
      </c>
      <c r="BU43" s="69">
        <f t="shared" ca="1" si="43"/>
        <v>0</v>
      </c>
      <c r="BV43" s="70">
        <f t="shared" ca="1" si="44"/>
        <v>0</v>
      </c>
      <c r="BW43" s="71">
        <f t="shared" ca="1" si="54"/>
        <v>0</v>
      </c>
      <c r="BX43" s="156">
        <f t="shared" ca="1" si="55"/>
        <v>0</v>
      </c>
      <c r="BY43" s="158">
        <f t="shared" ca="1" si="56"/>
        <v>0</v>
      </c>
      <c r="BZ43" s="159">
        <f t="shared" ca="1" si="57"/>
        <v>0</v>
      </c>
      <c r="CA43" s="160">
        <f t="shared" ca="1" si="58"/>
        <v>0</v>
      </c>
      <c r="CB43" s="69">
        <f t="shared" ca="1" si="45"/>
        <v>0</v>
      </c>
      <c r="CC43" s="70">
        <f t="shared" ca="1" si="46"/>
        <v>0</v>
      </c>
      <c r="CD43" s="71">
        <f t="shared" ca="1" si="59"/>
        <v>0</v>
      </c>
      <c r="CE43" s="156">
        <f t="shared" ca="1" si="60"/>
        <v>0</v>
      </c>
      <c r="CF43" s="158">
        <f t="shared" ca="1" si="61"/>
        <v>0</v>
      </c>
      <c r="CG43" s="159">
        <f t="shared" ca="1" si="62"/>
        <v>0</v>
      </c>
      <c r="CH43" s="160">
        <f t="shared" ca="1" si="63"/>
        <v>0</v>
      </c>
    </row>
    <row r="44" spans="1:170" hidden="1" outlineLevel="1">
      <c r="A44">
        <f t="shared" ca="1" si="47"/>
        <v>0</v>
      </c>
      <c r="B44" t="str">
        <f t="shared" ca="1" si="48"/>
        <v>EP2 LPAll3</v>
      </c>
      <c r="C44" s="45">
        <f t="shared" ca="1" si="64"/>
        <v>2</v>
      </c>
      <c r="D44" s="45">
        <f t="shared" ref="D44:D53" ca="1" si="65">(MOD(D43,4)+1)*($A44=D$33)</f>
        <v>3</v>
      </c>
      <c r="E44" s="26">
        <v>0</v>
      </c>
      <c r="F44" s="26">
        <v>0</v>
      </c>
      <c r="G44" s="26">
        <v>0</v>
      </c>
      <c r="H44" s="26">
        <v>0</v>
      </c>
      <c r="I44" s="26">
        <v>0</v>
      </c>
      <c r="BM44">
        <v>7</v>
      </c>
      <c r="BN44" s="69">
        <f t="shared" ca="1" si="41"/>
        <v>0</v>
      </c>
      <c r="BO44" s="70">
        <f t="shared" ca="1" si="42"/>
        <v>0.04</v>
      </c>
      <c r="BP44" s="71">
        <f t="shared" ca="1" si="49"/>
        <v>0.04</v>
      </c>
      <c r="BQ44" s="156">
        <f t="shared" ca="1" si="50"/>
        <v>0.04</v>
      </c>
      <c r="BR44" s="158">
        <f t="shared" ca="1" si="51"/>
        <v>0.04</v>
      </c>
      <c r="BS44" s="159">
        <f t="shared" ca="1" si="52"/>
        <v>0.04</v>
      </c>
      <c r="BT44" s="160">
        <f t="shared" ca="1" si="53"/>
        <v>0.04</v>
      </c>
      <c r="BU44" s="69">
        <f t="shared" ca="1" si="43"/>
        <v>0</v>
      </c>
      <c r="BV44" s="70">
        <f t="shared" ca="1" si="44"/>
        <v>0.04</v>
      </c>
      <c r="BW44" s="71">
        <f t="shared" ca="1" si="54"/>
        <v>0.04</v>
      </c>
      <c r="BX44" s="156">
        <f t="shared" ca="1" si="55"/>
        <v>0.04</v>
      </c>
      <c r="BY44" s="158">
        <f t="shared" ca="1" si="56"/>
        <v>0.04</v>
      </c>
      <c r="BZ44" s="159">
        <f t="shared" ca="1" si="57"/>
        <v>0.04</v>
      </c>
      <c r="CA44" s="160">
        <f t="shared" ca="1" si="58"/>
        <v>0.04</v>
      </c>
      <c r="CB44" s="69">
        <f t="shared" ca="1" si="45"/>
        <v>0</v>
      </c>
      <c r="CC44" s="70">
        <f t="shared" ca="1" si="46"/>
        <v>0.04</v>
      </c>
      <c r="CD44" s="71">
        <f t="shared" ca="1" si="59"/>
        <v>0.04</v>
      </c>
      <c r="CE44" s="156">
        <f t="shared" ca="1" si="60"/>
        <v>0.04</v>
      </c>
      <c r="CF44" s="158">
        <f t="shared" ca="1" si="61"/>
        <v>0.04</v>
      </c>
      <c r="CG44" s="159">
        <f t="shared" ca="1" si="62"/>
        <v>0.04</v>
      </c>
      <c r="CH44" s="160">
        <f t="shared" ca="1" si="63"/>
        <v>0.04</v>
      </c>
    </row>
    <row r="45" spans="1:170" hidden="1" outlineLevel="1">
      <c r="A45">
        <f t="shared" ca="1" si="47"/>
        <v>0</v>
      </c>
      <c r="B45" t="str">
        <f t="shared" ca="1" si="48"/>
        <v>EP2 LPAll4</v>
      </c>
      <c r="C45" s="45">
        <f t="shared" ca="1" si="64"/>
        <v>2</v>
      </c>
      <c r="D45" s="45">
        <f t="shared" ca="1" si="65"/>
        <v>4</v>
      </c>
      <c r="E45" s="26">
        <v>0</v>
      </c>
      <c r="F45" s="26">
        <v>0</v>
      </c>
      <c r="G45" s="26">
        <v>0</v>
      </c>
      <c r="H45" s="26">
        <v>0</v>
      </c>
      <c r="I45" s="26">
        <v>0</v>
      </c>
      <c r="BM45">
        <v>8</v>
      </c>
      <c r="BN45" s="69">
        <f t="shared" ca="1" si="41"/>
        <v>0</v>
      </c>
      <c r="BO45" s="70">
        <f t="shared" ca="1" si="42"/>
        <v>0.08</v>
      </c>
      <c r="BP45" s="71">
        <f t="shared" ca="1" si="49"/>
        <v>0.08</v>
      </c>
      <c r="BQ45" s="156">
        <f t="shared" ca="1" si="50"/>
        <v>0.08</v>
      </c>
      <c r="BR45" s="158">
        <f t="shared" ca="1" si="51"/>
        <v>0.08</v>
      </c>
      <c r="BS45" s="159">
        <f t="shared" ca="1" si="52"/>
        <v>0.08</v>
      </c>
      <c r="BT45" s="160">
        <f t="shared" ca="1" si="53"/>
        <v>0.08</v>
      </c>
      <c r="BU45" s="69">
        <f t="shared" ca="1" si="43"/>
        <v>0</v>
      </c>
      <c r="BV45" s="70">
        <f t="shared" ca="1" si="44"/>
        <v>0.08</v>
      </c>
      <c r="BW45" s="71">
        <f t="shared" ca="1" si="54"/>
        <v>0.08</v>
      </c>
      <c r="BX45" s="156">
        <f t="shared" ca="1" si="55"/>
        <v>0.08</v>
      </c>
      <c r="BY45" s="158">
        <f t="shared" ca="1" si="56"/>
        <v>0.08</v>
      </c>
      <c r="BZ45" s="159">
        <f t="shared" ca="1" si="57"/>
        <v>0.08</v>
      </c>
      <c r="CA45" s="160">
        <f t="shared" ca="1" si="58"/>
        <v>0.08</v>
      </c>
      <c r="CB45" s="69">
        <f t="shared" ca="1" si="45"/>
        <v>0</v>
      </c>
      <c r="CC45" s="70">
        <f t="shared" ca="1" si="46"/>
        <v>0.08</v>
      </c>
      <c r="CD45" s="71">
        <f t="shared" ca="1" si="59"/>
        <v>0.08</v>
      </c>
      <c r="CE45" s="156">
        <f t="shared" ca="1" si="60"/>
        <v>0.08</v>
      </c>
      <c r="CF45" s="158">
        <f t="shared" ca="1" si="61"/>
        <v>0.08</v>
      </c>
      <c r="CG45" s="159">
        <f t="shared" ca="1" si="62"/>
        <v>0.08</v>
      </c>
      <c r="CH45" s="160">
        <f t="shared" ca="1" si="63"/>
        <v>0.08</v>
      </c>
    </row>
    <row r="46" spans="1:170" hidden="1" outlineLevel="1">
      <c r="A46">
        <f t="shared" ca="1" si="47"/>
        <v>0</v>
      </c>
      <c r="B46" t="str">
        <f t="shared" ca="1" si="48"/>
        <v>EP3 LPAll1</v>
      </c>
      <c r="C46" s="45">
        <f t="shared" ca="1" si="64"/>
        <v>3</v>
      </c>
      <c r="D46" s="45">
        <f t="shared" ca="1" si="65"/>
        <v>1</v>
      </c>
      <c r="E46" s="26">
        <v>0</v>
      </c>
      <c r="F46" s="26">
        <v>0</v>
      </c>
      <c r="G46" s="26">
        <v>0</v>
      </c>
      <c r="H46" s="26">
        <v>0</v>
      </c>
      <c r="I46" s="26">
        <v>0</v>
      </c>
      <c r="BM46">
        <v>9</v>
      </c>
      <c r="BN46" s="69">
        <f t="shared" ca="1" si="41"/>
        <v>0.04</v>
      </c>
      <c r="BO46" s="70">
        <f t="shared" ca="1" si="42"/>
        <v>-0.05</v>
      </c>
      <c r="BP46" s="71">
        <f t="shared" ca="1" si="49"/>
        <v>-0.05</v>
      </c>
      <c r="BQ46" s="156">
        <f t="shared" ca="1" si="50"/>
        <v>-0.05</v>
      </c>
      <c r="BR46" s="158">
        <f t="shared" ca="1" si="51"/>
        <v>-0.05</v>
      </c>
      <c r="BS46" s="159">
        <f t="shared" ca="1" si="52"/>
        <v>-0.05</v>
      </c>
      <c r="BT46" s="160">
        <f t="shared" ca="1" si="53"/>
        <v>-0.05</v>
      </c>
      <c r="BU46" s="69">
        <f t="shared" ca="1" si="43"/>
        <v>0.04</v>
      </c>
      <c r="BV46" s="70">
        <f t="shared" ca="1" si="44"/>
        <v>-0.05</v>
      </c>
      <c r="BW46" s="71">
        <f t="shared" ca="1" si="54"/>
        <v>-0.05</v>
      </c>
      <c r="BX46" s="156">
        <f t="shared" ca="1" si="55"/>
        <v>-0.05</v>
      </c>
      <c r="BY46" s="158">
        <f t="shared" ca="1" si="56"/>
        <v>-0.05</v>
      </c>
      <c r="BZ46" s="159">
        <f t="shared" ca="1" si="57"/>
        <v>-0.05</v>
      </c>
      <c r="CA46" s="160">
        <f t="shared" ca="1" si="58"/>
        <v>-0.05</v>
      </c>
      <c r="CB46" s="69">
        <f t="shared" ca="1" si="45"/>
        <v>0.04</v>
      </c>
      <c r="CC46" s="70">
        <f t="shared" ca="1" si="46"/>
        <v>-0.05</v>
      </c>
      <c r="CD46" s="71">
        <f t="shared" ca="1" si="59"/>
        <v>-0.05</v>
      </c>
      <c r="CE46" s="156">
        <f t="shared" ca="1" si="60"/>
        <v>-0.05</v>
      </c>
      <c r="CF46" s="158">
        <f t="shared" ca="1" si="61"/>
        <v>-0.05</v>
      </c>
      <c r="CG46" s="159">
        <f t="shared" ca="1" si="62"/>
        <v>-0.05</v>
      </c>
      <c r="CH46" s="160">
        <f t="shared" ca="1" si="63"/>
        <v>-0.05</v>
      </c>
    </row>
    <row r="47" spans="1:170" hidden="1" outlineLevel="1">
      <c r="A47">
        <f t="shared" ca="1" si="47"/>
        <v>0</v>
      </c>
      <c r="B47" t="str">
        <f t="shared" ca="1" si="48"/>
        <v>EP3 LPAll2</v>
      </c>
      <c r="C47" s="45">
        <f t="shared" ca="1" si="64"/>
        <v>3</v>
      </c>
      <c r="D47" s="45">
        <f t="shared" ca="1" si="65"/>
        <v>2</v>
      </c>
      <c r="E47" s="26">
        <v>0</v>
      </c>
      <c r="F47" s="26">
        <v>0</v>
      </c>
      <c r="G47" s="26">
        <v>0</v>
      </c>
      <c r="H47" s="26">
        <v>0</v>
      </c>
      <c r="I47" s="26">
        <v>0</v>
      </c>
      <c r="BM47">
        <v>10</v>
      </c>
      <c r="BN47" s="69">
        <f t="shared" ca="1" si="41"/>
        <v>0.04</v>
      </c>
      <c r="BO47" s="70">
        <f t="shared" ca="1" si="42"/>
        <v>0</v>
      </c>
      <c r="BP47" s="71">
        <f t="shared" ca="1" si="49"/>
        <v>0</v>
      </c>
      <c r="BQ47" s="156">
        <f t="shared" ca="1" si="50"/>
        <v>0</v>
      </c>
      <c r="BR47" s="158">
        <f t="shared" ca="1" si="51"/>
        <v>0</v>
      </c>
      <c r="BS47" s="159">
        <f t="shared" ca="1" si="52"/>
        <v>0</v>
      </c>
      <c r="BT47" s="160">
        <f t="shared" ca="1" si="53"/>
        <v>0</v>
      </c>
      <c r="BU47" s="69">
        <f t="shared" ca="1" si="43"/>
        <v>0.04</v>
      </c>
      <c r="BV47" s="70">
        <f t="shared" ca="1" si="44"/>
        <v>0</v>
      </c>
      <c r="BW47" s="71">
        <f t="shared" ca="1" si="54"/>
        <v>0</v>
      </c>
      <c r="BX47" s="156">
        <f t="shared" ca="1" si="55"/>
        <v>0</v>
      </c>
      <c r="BY47" s="158">
        <f t="shared" ca="1" si="56"/>
        <v>0</v>
      </c>
      <c r="BZ47" s="159">
        <f t="shared" ca="1" si="57"/>
        <v>0</v>
      </c>
      <c r="CA47" s="160">
        <f t="shared" ca="1" si="58"/>
        <v>0</v>
      </c>
      <c r="CB47" s="69">
        <f t="shared" ca="1" si="45"/>
        <v>0.04</v>
      </c>
      <c r="CC47" s="70">
        <f t="shared" ca="1" si="46"/>
        <v>0</v>
      </c>
      <c r="CD47" s="71">
        <f t="shared" ca="1" si="59"/>
        <v>0</v>
      </c>
      <c r="CE47" s="156">
        <f t="shared" ca="1" si="60"/>
        <v>0</v>
      </c>
      <c r="CF47" s="158">
        <f t="shared" ca="1" si="61"/>
        <v>0</v>
      </c>
      <c r="CG47" s="159">
        <f t="shared" ca="1" si="62"/>
        <v>0</v>
      </c>
      <c r="CH47" s="160">
        <f t="shared" ca="1" si="63"/>
        <v>0</v>
      </c>
    </row>
    <row r="48" spans="1:170" hidden="1" outlineLevel="1">
      <c r="A48">
        <f t="shared" ca="1" si="47"/>
        <v>0</v>
      </c>
      <c r="B48" t="str">
        <f t="shared" ca="1" si="48"/>
        <v>EP3 LPAll3</v>
      </c>
      <c r="C48" s="45">
        <f t="shared" ca="1" si="64"/>
        <v>3</v>
      </c>
      <c r="D48" s="45">
        <f t="shared" ca="1" si="65"/>
        <v>3</v>
      </c>
      <c r="E48" s="26">
        <v>0</v>
      </c>
      <c r="F48" s="26">
        <v>0</v>
      </c>
      <c r="G48" s="26">
        <v>0</v>
      </c>
      <c r="H48" s="26">
        <v>0</v>
      </c>
      <c r="I48" s="26">
        <v>0</v>
      </c>
      <c r="BM48">
        <v>11</v>
      </c>
      <c r="BN48" s="69">
        <f t="shared" ca="1" si="41"/>
        <v>0.04</v>
      </c>
      <c r="BO48" s="70">
        <f t="shared" ca="1" si="42"/>
        <v>0.04</v>
      </c>
      <c r="BP48" s="71">
        <f t="shared" ca="1" si="49"/>
        <v>0.04</v>
      </c>
      <c r="BQ48" s="156">
        <f t="shared" ca="1" si="50"/>
        <v>0.04</v>
      </c>
      <c r="BR48" s="158">
        <f t="shared" ca="1" si="51"/>
        <v>0.04</v>
      </c>
      <c r="BS48" s="159">
        <f t="shared" ca="1" si="52"/>
        <v>0.04</v>
      </c>
      <c r="BT48" s="160">
        <f t="shared" ca="1" si="53"/>
        <v>0.04</v>
      </c>
      <c r="BU48" s="69">
        <f t="shared" ca="1" si="43"/>
        <v>0.04</v>
      </c>
      <c r="BV48" s="70">
        <f t="shared" ca="1" si="44"/>
        <v>0.04</v>
      </c>
      <c r="BW48" s="71">
        <f t="shared" ca="1" si="54"/>
        <v>0.04</v>
      </c>
      <c r="BX48" s="156">
        <f t="shared" ca="1" si="55"/>
        <v>0.04</v>
      </c>
      <c r="BY48" s="158">
        <f t="shared" ca="1" si="56"/>
        <v>0.04</v>
      </c>
      <c r="BZ48" s="159">
        <f t="shared" ca="1" si="57"/>
        <v>0.04</v>
      </c>
      <c r="CA48" s="160">
        <f t="shared" ca="1" si="58"/>
        <v>0.04</v>
      </c>
      <c r="CB48" s="69">
        <f t="shared" ca="1" si="45"/>
        <v>0.04</v>
      </c>
      <c r="CC48" s="70">
        <f t="shared" ca="1" si="46"/>
        <v>0.04</v>
      </c>
      <c r="CD48" s="71">
        <f t="shared" ca="1" si="59"/>
        <v>0.04</v>
      </c>
      <c r="CE48" s="156">
        <f t="shared" ca="1" si="60"/>
        <v>0.04</v>
      </c>
      <c r="CF48" s="158">
        <f t="shared" ca="1" si="61"/>
        <v>0.04</v>
      </c>
      <c r="CG48" s="159">
        <f t="shared" ca="1" si="62"/>
        <v>0.04</v>
      </c>
      <c r="CH48" s="160">
        <f t="shared" ca="1" si="63"/>
        <v>0.04</v>
      </c>
    </row>
    <row r="49" spans="1:86" hidden="1" outlineLevel="1">
      <c r="A49">
        <f t="shared" ca="1" si="47"/>
        <v>0</v>
      </c>
      <c r="B49" t="str">
        <f t="shared" ca="1" si="48"/>
        <v>EP3 LPAll4</v>
      </c>
      <c r="C49" s="45">
        <f t="shared" ca="1" si="64"/>
        <v>3</v>
      </c>
      <c r="D49" s="45">
        <f t="shared" ca="1" si="65"/>
        <v>4</v>
      </c>
      <c r="E49" s="26">
        <v>0</v>
      </c>
      <c r="F49" s="26">
        <v>0</v>
      </c>
      <c r="G49" s="26">
        <v>0</v>
      </c>
      <c r="H49" s="26">
        <v>0</v>
      </c>
      <c r="I49" s="26">
        <v>0</v>
      </c>
      <c r="BM49">
        <v>12</v>
      </c>
      <c r="BN49" s="69">
        <f t="shared" ca="1" si="41"/>
        <v>0.04</v>
      </c>
      <c r="BO49" s="70">
        <f t="shared" ca="1" si="42"/>
        <v>0.08</v>
      </c>
      <c r="BP49" s="71">
        <f t="shared" ca="1" si="49"/>
        <v>0.08</v>
      </c>
      <c r="BQ49" s="156">
        <f t="shared" ca="1" si="50"/>
        <v>0.08</v>
      </c>
      <c r="BR49" s="158">
        <f t="shared" ca="1" si="51"/>
        <v>0.08</v>
      </c>
      <c r="BS49" s="159">
        <f t="shared" ca="1" si="52"/>
        <v>0.08</v>
      </c>
      <c r="BT49" s="160">
        <f t="shared" ca="1" si="53"/>
        <v>0.08</v>
      </c>
      <c r="BU49" s="69">
        <f t="shared" ca="1" si="43"/>
        <v>0.04</v>
      </c>
      <c r="BV49" s="70">
        <f t="shared" ca="1" si="44"/>
        <v>0.08</v>
      </c>
      <c r="BW49" s="71">
        <f t="shared" ca="1" si="54"/>
        <v>0.08</v>
      </c>
      <c r="BX49" s="156">
        <f t="shared" ca="1" si="55"/>
        <v>0.08</v>
      </c>
      <c r="BY49" s="158">
        <f t="shared" ca="1" si="56"/>
        <v>0.08</v>
      </c>
      <c r="BZ49" s="159">
        <f t="shared" ca="1" si="57"/>
        <v>0.08</v>
      </c>
      <c r="CA49" s="160">
        <f t="shared" ca="1" si="58"/>
        <v>0.08</v>
      </c>
      <c r="CB49" s="69">
        <f t="shared" ca="1" si="45"/>
        <v>0.04</v>
      </c>
      <c r="CC49" s="70">
        <f t="shared" ca="1" si="46"/>
        <v>0.08</v>
      </c>
      <c r="CD49" s="71">
        <f t="shared" ca="1" si="59"/>
        <v>0.08</v>
      </c>
      <c r="CE49" s="156">
        <f t="shared" ca="1" si="60"/>
        <v>0.08</v>
      </c>
      <c r="CF49" s="158">
        <f t="shared" ca="1" si="61"/>
        <v>0.08</v>
      </c>
      <c r="CG49" s="159">
        <f t="shared" ca="1" si="62"/>
        <v>0.08</v>
      </c>
      <c r="CH49" s="160">
        <f t="shared" ca="1" si="63"/>
        <v>0.08</v>
      </c>
    </row>
    <row r="50" spans="1:86" hidden="1" outlineLevel="1">
      <c r="A50">
        <f t="shared" ca="1" si="47"/>
        <v>0</v>
      </c>
      <c r="B50" t="str">
        <f t="shared" ca="1" si="48"/>
        <v>EP4 LPAll1</v>
      </c>
      <c r="C50" s="45">
        <f t="shared" ca="1" si="64"/>
        <v>4</v>
      </c>
      <c r="D50" s="45">
        <f t="shared" ca="1" si="65"/>
        <v>1</v>
      </c>
      <c r="E50" s="26">
        <v>0</v>
      </c>
      <c r="F50" s="26">
        <v>0</v>
      </c>
      <c r="G50" s="26">
        <v>0</v>
      </c>
      <c r="H50" s="26">
        <v>0</v>
      </c>
      <c r="I50" s="26">
        <v>0</v>
      </c>
      <c r="BM50">
        <v>13</v>
      </c>
      <c r="BN50" s="69">
        <f t="shared" ca="1" si="41"/>
        <v>0.08</v>
      </c>
      <c r="BO50" s="70">
        <f t="shared" ca="1" si="42"/>
        <v>-0.05</v>
      </c>
      <c r="BP50" s="71">
        <f t="shared" ca="1" si="49"/>
        <v>-0.05</v>
      </c>
      <c r="BQ50" s="156">
        <f t="shared" ca="1" si="50"/>
        <v>-0.05</v>
      </c>
      <c r="BR50" s="158">
        <f t="shared" ca="1" si="51"/>
        <v>-0.05</v>
      </c>
      <c r="BS50" s="159">
        <f t="shared" ca="1" si="52"/>
        <v>-0.05</v>
      </c>
      <c r="BT50" s="160">
        <f t="shared" ca="1" si="53"/>
        <v>-0.05</v>
      </c>
      <c r="BU50" s="69">
        <f t="shared" ca="1" si="43"/>
        <v>0.08</v>
      </c>
      <c r="BV50" s="70">
        <f t="shared" ca="1" si="44"/>
        <v>-0.05</v>
      </c>
      <c r="BW50" s="71">
        <f t="shared" ca="1" si="54"/>
        <v>-0.05</v>
      </c>
      <c r="BX50" s="156">
        <f t="shared" ca="1" si="55"/>
        <v>-0.05</v>
      </c>
      <c r="BY50" s="158">
        <f t="shared" ca="1" si="56"/>
        <v>-0.05</v>
      </c>
      <c r="BZ50" s="159">
        <f t="shared" ca="1" si="57"/>
        <v>-0.05</v>
      </c>
      <c r="CA50" s="160">
        <f t="shared" ca="1" si="58"/>
        <v>-0.05</v>
      </c>
      <c r="CB50" s="69">
        <f t="shared" ca="1" si="45"/>
        <v>0.08</v>
      </c>
      <c r="CC50" s="70">
        <f t="shared" ca="1" si="46"/>
        <v>-0.05</v>
      </c>
      <c r="CD50" s="71">
        <f t="shared" ca="1" si="59"/>
        <v>-0.05</v>
      </c>
      <c r="CE50" s="156">
        <f t="shared" ca="1" si="60"/>
        <v>-0.05</v>
      </c>
      <c r="CF50" s="158">
        <f t="shared" ca="1" si="61"/>
        <v>-0.05</v>
      </c>
      <c r="CG50" s="159">
        <f t="shared" ca="1" si="62"/>
        <v>-0.05</v>
      </c>
      <c r="CH50" s="160">
        <f t="shared" ca="1" si="63"/>
        <v>-0.05</v>
      </c>
    </row>
    <row r="51" spans="1:86" hidden="1" outlineLevel="1">
      <c r="A51">
        <f t="shared" ca="1" si="47"/>
        <v>0</v>
      </c>
      <c r="B51" t="str">
        <f t="shared" ca="1" si="48"/>
        <v>EP4 LPAll2</v>
      </c>
      <c r="C51" s="45">
        <f t="shared" ca="1" si="64"/>
        <v>4</v>
      </c>
      <c r="D51" s="45">
        <f t="shared" ca="1" si="65"/>
        <v>2</v>
      </c>
      <c r="E51" s="26">
        <v>0</v>
      </c>
      <c r="F51" s="26">
        <v>0</v>
      </c>
      <c r="G51" s="26">
        <v>0</v>
      </c>
      <c r="H51" s="26">
        <v>0</v>
      </c>
      <c r="I51" s="26">
        <v>0</v>
      </c>
      <c r="BM51">
        <v>14</v>
      </c>
      <c r="BN51" s="69">
        <f t="shared" ca="1" si="41"/>
        <v>0.08</v>
      </c>
      <c r="BO51" s="70">
        <f t="shared" ca="1" si="42"/>
        <v>0</v>
      </c>
      <c r="BP51" s="71">
        <f t="shared" ca="1" si="49"/>
        <v>0</v>
      </c>
      <c r="BQ51" s="156">
        <f t="shared" ca="1" si="50"/>
        <v>0</v>
      </c>
      <c r="BR51" s="158">
        <f t="shared" ca="1" si="51"/>
        <v>0</v>
      </c>
      <c r="BS51" s="159">
        <f t="shared" ca="1" si="52"/>
        <v>0</v>
      </c>
      <c r="BT51" s="160">
        <f t="shared" ca="1" si="53"/>
        <v>0</v>
      </c>
      <c r="BU51" s="69">
        <f t="shared" ca="1" si="43"/>
        <v>0.08</v>
      </c>
      <c r="BV51" s="70">
        <f t="shared" ca="1" si="44"/>
        <v>0</v>
      </c>
      <c r="BW51" s="71">
        <f t="shared" ca="1" si="54"/>
        <v>0</v>
      </c>
      <c r="BX51" s="156">
        <f t="shared" ca="1" si="55"/>
        <v>0</v>
      </c>
      <c r="BY51" s="158">
        <f t="shared" ca="1" si="56"/>
        <v>0</v>
      </c>
      <c r="BZ51" s="159">
        <f t="shared" ca="1" si="57"/>
        <v>0</v>
      </c>
      <c r="CA51" s="160">
        <f t="shared" ca="1" si="58"/>
        <v>0</v>
      </c>
      <c r="CB51" s="69">
        <f t="shared" ca="1" si="45"/>
        <v>0.08</v>
      </c>
      <c r="CC51" s="70">
        <f t="shared" ca="1" si="46"/>
        <v>0</v>
      </c>
      <c r="CD51" s="71">
        <f t="shared" ca="1" si="59"/>
        <v>0</v>
      </c>
      <c r="CE51" s="156">
        <f t="shared" ca="1" si="60"/>
        <v>0</v>
      </c>
      <c r="CF51" s="158">
        <f t="shared" ca="1" si="61"/>
        <v>0</v>
      </c>
      <c r="CG51" s="159">
        <f t="shared" ca="1" si="62"/>
        <v>0</v>
      </c>
      <c r="CH51" s="160">
        <f t="shared" ca="1" si="63"/>
        <v>0</v>
      </c>
    </row>
    <row r="52" spans="1:86" hidden="1" outlineLevel="1">
      <c r="A52">
        <f t="shared" ca="1" si="47"/>
        <v>0</v>
      </c>
      <c r="B52" t="str">
        <f t="shared" ca="1" si="48"/>
        <v>EP4 LPAll3</v>
      </c>
      <c r="C52" s="45">
        <f t="shared" ca="1" si="64"/>
        <v>4</v>
      </c>
      <c r="D52" s="45">
        <f t="shared" ca="1" si="65"/>
        <v>3</v>
      </c>
      <c r="E52" s="26">
        <v>0</v>
      </c>
      <c r="F52" s="26">
        <v>0</v>
      </c>
      <c r="G52" s="26">
        <v>0</v>
      </c>
      <c r="H52" s="26">
        <v>0</v>
      </c>
      <c r="I52" s="26">
        <v>0</v>
      </c>
      <c r="BM52">
        <v>15</v>
      </c>
      <c r="BN52" s="69">
        <f t="shared" ca="1" si="41"/>
        <v>0.08</v>
      </c>
      <c r="BO52" s="70">
        <f t="shared" ca="1" si="42"/>
        <v>0.04</v>
      </c>
      <c r="BP52" s="71">
        <f t="shared" ca="1" si="49"/>
        <v>0.04</v>
      </c>
      <c r="BQ52" s="156">
        <f t="shared" ca="1" si="50"/>
        <v>0.04</v>
      </c>
      <c r="BR52" s="158">
        <f t="shared" ca="1" si="51"/>
        <v>0.04</v>
      </c>
      <c r="BS52" s="159">
        <f t="shared" ca="1" si="52"/>
        <v>0.04</v>
      </c>
      <c r="BT52" s="160">
        <f t="shared" ca="1" si="53"/>
        <v>0.04</v>
      </c>
      <c r="BU52" s="69">
        <f t="shared" ca="1" si="43"/>
        <v>0.08</v>
      </c>
      <c r="BV52" s="70">
        <f t="shared" ca="1" si="44"/>
        <v>0.04</v>
      </c>
      <c r="BW52" s="71">
        <f t="shared" ca="1" si="54"/>
        <v>0.04</v>
      </c>
      <c r="BX52" s="156">
        <f t="shared" ca="1" si="55"/>
        <v>0.04</v>
      </c>
      <c r="BY52" s="158">
        <f t="shared" ca="1" si="56"/>
        <v>0.04</v>
      </c>
      <c r="BZ52" s="159">
        <f t="shared" ca="1" si="57"/>
        <v>0.04</v>
      </c>
      <c r="CA52" s="160">
        <f t="shared" ca="1" si="58"/>
        <v>0.04</v>
      </c>
      <c r="CB52" s="69">
        <f t="shared" ca="1" si="45"/>
        <v>0.08</v>
      </c>
      <c r="CC52" s="70">
        <f t="shared" ca="1" si="46"/>
        <v>0.04</v>
      </c>
      <c r="CD52" s="71">
        <f t="shared" ca="1" si="59"/>
        <v>0.04</v>
      </c>
      <c r="CE52" s="156">
        <f t="shared" ca="1" si="60"/>
        <v>0.04</v>
      </c>
      <c r="CF52" s="158">
        <f t="shared" ca="1" si="61"/>
        <v>0.04</v>
      </c>
      <c r="CG52" s="159">
        <f t="shared" ca="1" si="62"/>
        <v>0.04</v>
      </c>
      <c r="CH52" s="160">
        <f t="shared" ca="1" si="63"/>
        <v>0.04</v>
      </c>
    </row>
    <row r="53" spans="1:86" hidden="1" outlineLevel="1">
      <c r="A53">
        <f t="shared" ca="1" si="47"/>
        <v>0</v>
      </c>
      <c r="B53" t="str">
        <f t="shared" ca="1" si="48"/>
        <v>EP4 LPAll4</v>
      </c>
      <c r="C53" s="45">
        <f t="shared" ca="1" si="64"/>
        <v>4</v>
      </c>
      <c r="D53" s="45">
        <f t="shared" ca="1" si="65"/>
        <v>4</v>
      </c>
      <c r="E53" s="26">
        <v>0</v>
      </c>
      <c r="F53" s="26">
        <v>0</v>
      </c>
      <c r="G53" s="26">
        <v>0</v>
      </c>
      <c r="H53" s="26">
        <v>0</v>
      </c>
      <c r="I53" s="26">
        <v>0</v>
      </c>
      <c r="BM53">
        <v>16</v>
      </c>
      <c r="BN53" s="69">
        <f t="shared" ca="1" si="41"/>
        <v>0.08</v>
      </c>
      <c r="BO53" s="70">
        <f t="shared" ca="1" si="42"/>
        <v>0.08</v>
      </c>
      <c r="BP53" s="71">
        <f t="shared" ca="1" si="49"/>
        <v>0.08</v>
      </c>
      <c r="BQ53" s="156">
        <f t="shared" ca="1" si="50"/>
        <v>0.08</v>
      </c>
      <c r="BR53" s="158">
        <f t="shared" ca="1" si="51"/>
        <v>0.08</v>
      </c>
      <c r="BS53" s="159">
        <f t="shared" ca="1" si="52"/>
        <v>0.08</v>
      </c>
      <c r="BT53" s="160">
        <f t="shared" ca="1" si="53"/>
        <v>0.08</v>
      </c>
      <c r="BU53" s="69">
        <f t="shared" ca="1" si="43"/>
        <v>0.08</v>
      </c>
      <c r="BV53" s="70">
        <f t="shared" ca="1" si="44"/>
        <v>0.08</v>
      </c>
      <c r="BW53" s="71">
        <f t="shared" ca="1" si="54"/>
        <v>0.08</v>
      </c>
      <c r="BX53" s="156">
        <f t="shared" ca="1" si="55"/>
        <v>0.08</v>
      </c>
      <c r="BY53" s="158">
        <f t="shared" ca="1" si="56"/>
        <v>0.08</v>
      </c>
      <c r="BZ53" s="159">
        <f t="shared" ca="1" si="57"/>
        <v>0.08</v>
      </c>
      <c r="CA53" s="160">
        <f t="shared" ca="1" si="58"/>
        <v>0.08</v>
      </c>
      <c r="CB53" s="69">
        <f t="shared" ca="1" si="45"/>
        <v>0.08</v>
      </c>
      <c r="CC53" s="70">
        <f t="shared" ca="1" si="46"/>
        <v>0.08</v>
      </c>
      <c r="CD53" s="71">
        <f t="shared" ca="1" si="59"/>
        <v>0.08</v>
      </c>
      <c r="CE53" s="156">
        <f t="shared" ca="1" si="60"/>
        <v>0.08</v>
      </c>
      <c r="CF53" s="158">
        <f t="shared" ca="1" si="61"/>
        <v>0.08</v>
      </c>
      <c r="CG53" s="159">
        <f t="shared" ca="1" si="62"/>
        <v>0.08</v>
      </c>
      <c r="CH53" s="160">
        <f t="shared" ca="1" si="63"/>
        <v>0.08</v>
      </c>
    </row>
    <row r="54" spans="1:86" hidden="1" outlineLevel="1">
      <c r="A54" s="31">
        <v>1</v>
      </c>
      <c r="B54" t="str">
        <f t="shared" si="48"/>
        <v>EP1 LPD1 LPS1</v>
      </c>
      <c r="C54" s="26">
        <v>1</v>
      </c>
      <c r="D54" s="26">
        <v>0</v>
      </c>
      <c r="E54" s="26">
        <v>1</v>
      </c>
      <c r="F54" s="26">
        <v>1</v>
      </c>
      <c r="G54" s="26">
        <v>0</v>
      </c>
      <c r="H54" s="26">
        <v>0</v>
      </c>
      <c r="I54" s="26">
        <v>0</v>
      </c>
      <c r="BM54">
        <v>17</v>
      </c>
      <c r="BN54" s="69">
        <f t="shared" si="41"/>
        <v>-0.05</v>
      </c>
      <c r="BO54" s="70">
        <f t="shared" si="42"/>
        <v>0</v>
      </c>
      <c r="BP54" s="71">
        <f t="shared" si="49"/>
        <v>-0.08</v>
      </c>
      <c r="BQ54" s="156">
        <f t="shared" si="50"/>
        <v>-0.05</v>
      </c>
      <c r="BR54" s="158">
        <f t="shared" si="51"/>
        <v>-0.08</v>
      </c>
      <c r="BS54" s="159">
        <f t="shared" si="52"/>
        <v>-0.05</v>
      </c>
      <c r="BT54" s="160">
        <f t="shared" si="53"/>
        <v>-0.05</v>
      </c>
      <c r="BU54" s="69">
        <f t="shared" si="43"/>
        <v>-0.05</v>
      </c>
      <c r="BV54" s="70">
        <f t="shared" si="44"/>
        <v>0</v>
      </c>
      <c r="BW54" s="71">
        <f t="shared" si="54"/>
        <v>-0.08</v>
      </c>
      <c r="BX54" s="156">
        <f t="shared" si="55"/>
        <v>-0.05</v>
      </c>
      <c r="BY54" s="158">
        <f t="shared" si="56"/>
        <v>-0.08</v>
      </c>
      <c r="BZ54" s="159">
        <f t="shared" si="57"/>
        <v>-0.05</v>
      </c>
      <c r="CA54" s="160">
        <f t="shared" si="58"/>
        <v>-0.05</v>
      </c>
      <c r="CB54" s="69">
        <f t="shared" si="45"/>
        <v>-0.05</v>
      </c>
      <c r="CC54" s="70">
        <f t="shared" si="46"/>
        <v>0</v>
      </c>
      <c r="CD54" s="71">
        <f t="shared" si="59"/>
        <v>-0.08</v>
      </c>
      <c r="CE54" s="156">
        <f t="shared" si="60"/>
        <v>-0.05</v>
      </c>
      <c r="CF54" s="158">
        <f t="shared" si="61"/>
        <v>-0.08</v>
      </c>
      <c r="CG54" s="159">
        <f t="shared" si="62"/>
        <v>-0.05</v>
      </c>
      <c r="CH54" s="160">
        <f t="shared" si="63"/>
        <v>-0.05</v>
      </c>
    </row>
    <row r="55" spans="1:86" hidden="1" outlineLevel="1">
      <c r="A55">
        <f t="shared" ref="A55:A76" ca="1" si="66">OFFSET(A55,-1,0)</f>
        <v>1</v>
      </c>
      <c r="B55" t="str">
        <f t="shared" ca="1" si="48"/>
        <v>EP1 LPD1 LPS2</v>
      </c>
      <c r="C55" s="26">
        <v>1</v>
      </c>
      <c r="D55" s="26">
        <v>0</v>
      </c>
      <c r="E55" s="26">
        <v>1</v>
      </c>
      <c r="F55" s="45">
        <f ca="1">(MOD(F54,4)+1)*($A55=F$33)</f>
        <v>2</v>
      </c>
      <c r="G55" s="26">
        <v>0</v>
      </c>
      <c r="H55" s="26">
        <v>0</v>
      </c>
      <c r="I55" s="26">
        <v>0</v>
      </c>
      <c r="BM55">
        <v>18</v>
      </c>
      <c r="BN55" s="69">
        <f t="shared" si="41"/>
        <v>-0.05</v>
      </c>
      <c r="BO55" s="70">
        <f t="shared" si="42"/>
        <v>0</v>
      </c>
      <c r="BP55" s="71">
        <f t="shared" si="49"/>
        <v>-0.08</v>
      </c>
      <c r="BQ55" s="156">
        <f t="shared" ca="1" si="50"/>
        <v>0</v>
      </c>
      <c r="BR55" s="158">
        <f t="shared" si="51"/>
        <v>-0.08</v>
      </c>
      <c r="BS55" s="159">
        <f t="shared" ca="1" si="52"/>
        <v>0</v>
      </c>
      <c r="BT55" s="160">
        <f t="shared" ca="1" si="53"/>
        <v>0</v>
      </c>
      <c r="BU55" s="69">
        <f t="shared" si="43"/>
        <v>-0.05</v>
      </c>
      <c r="BV55" s="70">
        <f t="shared" si="44"/>
        <v>0</v>
      </c>
      <c r="BW55" s="71">
        <f t="shared" si="54"/>
        <v>-0.08</v>
      </c>
      <c r="BX55" s="156">
        <f t="shared" ca="1" si="55"/>
        <v>0</v>
      </c>
      <c r="BY55" s="158">
        <f t="shared" si="56"/>
        <v>-0.08</v>
      </c>
      <c r="BZ55" s="159">
        <f t="shared" ca="1" si="57"/>
        <v>0</v>
      </c>
      <c r="CA55" s="160">
        <f t="shared" ca="1" si="58"/>
        <v>0</v>
      </c>
      <c r="CB55" s="69">
        <f t="shared" si="45"/>
        <v>-0.05</v>
      </c>
      <c r="CC55" s="70">
        <f t="shared" si="46"/>
        <v>0</v>
      </c>
      <c r="CD55" s="71">
        <f t="shared" si="59"/>
        <v>-0.08</v>
      </c>
      <c r="CE55" s="156">
        <f t="shared" ca="1" si="60"/>
        <v>0</v>
      </c>
      <c r="CF55" s="158">
        <f t="shared" si="61"/>
        <v>-0.08</v>
      </c>
      <c r="CG55" s="159">
        <f t="shared" ca="1" si="62"/>
        <v>0</v>
      </c>
      <c r="CH55" s="160">
        <f t="shared" ca="1" si="63"/>
        <v>0</v>
      </c>
    </row>
    <row r="56" spans="1:86" hidden="1" outlineLevel="1">
      <c r="A56">
        <f t="shared" ca="1" si="66"/>
        <v>1</v>
      </c>
      <c r="B56" t="str">
        <f t="shared" ca="1" si="48"/>
        <v>EP1 LPD1 LPS3</v>
      </c>
      <c r="C56" s="26">
        <v>1</v>
      </c>
      <c r="D56" s="26">
        <v>0</v>
      </c>
      <c r="E56" s="26">
        <v>1</v>
      </c>
      <c r="F56" s="45">
        <f ca="1">(MOD(F55,4)+1)*($A56=F$33)</f>
        <v>3</v>
      </c>
      <c r="G56" s="26">
        <v>0</v>
      </c>
      <c r="H56" s="26">
        <v>0</v>
      </c>
      <c r="I56" s="26">
        <v>0</v>
      </c>
      <c r="BM56">
        <v>19</v>
      </c>
      <c r="BN56" s="69">
        <f t="shared" si="41"/>
        <v>-0.05</v>
      </c>
      <c r="BO56" s="70">
        <f t="shared" si="42"/>
        <v>0</v>
      </c>
      <c r="BP56" s="71">
        <f t="shared" si="49"/>
        <v>-0.08</v>
      </c>
      <c r="BQ56" s="156">
        <f t="shared" ca="1" si="50"/>
        <v>0.04</v>
      </c>
      <c r="BR56" s="158">
        <f t="shared" si="51"/>
        <v>-0.08</v>
      </c>
      <c r="BS56" s="159">
        <f t="shared" ca="1" si="52"/>
        <v>0.04</v>
      </c>
      <c r="BT56" s="160">
        <f t="shared" ca="1" si="53"/>
        <v>0.04</v>
      </c>
      <c r="BU56" s="69">
        <f t="shared" si="43"/>
        <v>-0.05</v>
      </c>
      <c r="BV56" s="70">
        <f t="shared" si="44"/>
        <v>0</v>
      </c>
      <c r="BW56" s="71">
        <f t="shared" si="54"/>
        <v>-0.08</v>
      </c>
      <c r="BX56" s="156">
        <f t="shared" ca="1" si="55"/>
        <v>0.04</v>
      </c>
      <c r="BY56" s="158">
        <f t="shared" si="56"/>
        <v>-0.08</v>
      </c>
      <c r="BZ56" s="159">
        <f t="shared" ca="1" si="57"/>
        <v>0.04</v>
      </c>
      <c r="CA56" s="160">
        <f t="shared" ca="1" si="58"/>
        <v>0.04</v>
      </c>
      <c r="CB56" s="69">
        <f t="shared" si="45"/>
        <v>-0.05</v>
      </c>
      <c r="CC56" s="70">
        <f t="shared" si="46"/>
        <v>0</v>
      </c>
      <c r="CD56" s="71">
        <f t="shared" si="59"/>
        <v>-0.08</v>
      </c>
      <c r="CE56" s="156">
        <f t="shared" ca="1" si="60"/>
        <v>0.04</v>
      </c>
      <c r="CF56" s="158">
        <f t="shared" si="61"/>
        <v>-0.08</v>
      </c>
      <c r="CG56" s="159">
        <f t="shared" ca="1" si="62"/>
        <v>0.04</v>
      </c>
      <c r="CH56" s="160">
        <f t="shared" ca="1" si="63"/>
        <v>0.04</v>
      </c>
    </row>
    <row r="57" spans="1:86" hidden="1" outlineLevel="1">
      <c r="A57">
        <f t="shared" ca="1" si="66"/>
        <v>1</v>
      </c>
      <c r="B57" t="str">
        <f t="shared" ca="1" si="48"/>
        <v>EP1 LPD1 LPS4</v>
      </c>
      <c r="C57" s="26">
        <v>1</v>
      </c>
      <c r="D57" s="26">
        <v>0</v>
      </c>
      <c r="E57" s="26">
        <v>1</v>
      </c>
      <c r="F57" s="45">
        <f ca="1">(MOD(F56,4)+1)*($A57=F$33)</f>
        <v>4</v>
      </c>
      <c r="G57" s="26">
        <v>0</v>
      </c>
      <c r="H57" s="26">
        <v>0</v>
      </c>
      <c r="I57" s="26">
        <v>0</v>
      </c>
      <c r="BM57">
        <v>20</v>
      </c>
      <c r="BN57" s="69">
        <f t="shared" si="41"/>
        <v>-0.05</v>
      </c>
      <c r="BO57" s="70">
        <f t="shared" si="42"/>
        <v>0</v>
      </c>
      <c r="BP57" s="71">
        <f t="shared" si="49"/>
        <v>-0.08</v>
      </c>
      <c r="BQ57" s="156">
        <f t="shared" ca="1" si="50"/>
        <v>0.08</v>
      </c>
      <c r="BR57" s="158">
        <f t="shared" si="51"/>
        <v>-0.08</v>
      </c>
      <c r="BS57" s="159">
        <f t="shared" ca="1" si="52"/>
        <v>0.08</v>
      </c>
      <c r="BT57" s="160">
        <f t="shared" ca="1" si="53"/>
        <v>0.08</v>
      </c>
      <c r="BU57" s="69">
        <f t="shared" si="43"/>
        <v>-0.05</v>
      </c>
      <c r="BV57" s="70">
        <f t="shared" si="44"/>
        <v>0</v>
      </c>
      <c r="BW57" s="71">
        <f t="shared" si="54"/>
        <v>-0.08</v>
      </c>
      <c r="BX57" s="156">
        <f t="shared" ca="1" si="55"/>
        <v>0.08</v>
      </c>
      <c r="BY57" s="158">
        <f t="shared" si="56"/>
        <v>-0.08</v>
      </c>
      <c r="BZ57" s="159">
        <f t="shared" ca="1" si="57"/>
        <v>0.08</v>
      </c>
      <c r="CA57" s="160">
        <f t="shared" ca="1" si="58"/>
        <v>0.08</v>
      </c>
      <c r="CB57" s="69">
        <f t="shared" si="45"/>
        <v>-0.05</v>
      </c>
      <c r="CC57" s="70">
        <f t="shared" si="46"/>
        <v>0</v>
      </c>
      <c r="CD57" s="71">
        <f t="shared" si="59"/>
        <v>-0.08</v>
      </c>
      <c r="CE57" s="156">
        <f t="shared" ca="1" si="60"/>
        <v>0.08</v>
      </c>
      <c r="CF57" s="158">
        <f t="shared" si="61"/>
        <v>-0.08</v>
      </c>
      <c r="CG57" s="159">
        <f t="shared" ca="1" si="62"/>
        <v>0.08</v>
      </c>
      <c r="CH57" s="160">
        <f t="shared" ca="1" si="63"/>
        <v>0.08</v>
      </c>
    </row>
    <row r="58" spans="1:86" hidden="1" outlineLevel="1">
      <c r="A58">
        <f t="shared" ca="1" si="66"/>
        <v>1</v>
      </c>
      <c r="B58" t="str">
        <f t="shared" ca="1" si="48"/>
        <v>EP1 LPD2 LPS1</v>
      </c>
      <c r="C58" s="26">
        <v>1</v>
      </c>
      <c r="D58" s="26">
        <v>0</v>
      </c>
      <c r="E58" s="45">
        <f t="shared" ref="E58:E63" ca="1" si="67">(MOD(E54,4)+1)*($A58=E$33)</f>
        <v>2</v>
      </c>
      <c r="F58" s="45">
        <f t="shared" ref="F58" ca="1" si="68">(MOD(F57,4)+1)*($A58=F$33)</f>
        <v>1</v>
      </c>
      <c r="G58" s="26">
        <v>0</v>
      </c>
      <c r="H58" s="26">
        <v>0</v>
      </c>
      <c r="I58" s="26">
        <v>0</v>
      </c>
      <c r="BM58">
        <v>21</v>
      </c>
      <c r="BN58" s="69">
        <f t="shared" si="41"/>
        <v>-0.05</v>
      </c>
      <c r="BO58" s="70">
        <f t="shared" si="42"/>
        <v>0</v>
      </c>
      <c r="BP58" s="71">
        <f t="shared" ca="1" si="49"/>
        <v>-0.04</v>
      </c>
      <c r="BQ58" s="156">
        <f t="shared" ca="1" si="50"/>
        <v>-0.05</v>
      </c>
      <c r="BR58" s="158">
        <f t="shared" ca="1" si="51"/>
        <v>-0.04</v>
      </c>
      <c r="BS58" s="159">
        <f t="shared" ca="1" si="52"/>
        <v>-0.05</v>
      </c>
      <c r="BT58" s="160">
        <f t="shared" ca="1" si="53"/>
        <v>-0.05</v>
      </c>
      <c r="BU58" s="69">
        <f t="shared" si="43"/>
        <v>-0.05</v>
      </c>
      <c r="BV58" s="70">
        <f t="shared" si="44"/>
        <v>0</v>
      </c>
      <c r="BW58" s="71">
        <f t="shared" ca="1" si="54"/>
        <v>-0.04</v>
      </c>
      <c r="BX58" s="156">
        <f t="shared" ca="1" si="55"/>
        <v>-0.05</v>
      </c>
      <c r="BY58" s="158">
        <f t="shared" ca="1" si="56"/>
        <v>-0.04</v>
      </c>
      <c r="BZ58" s="159">
        <f t="shared" ca="1" si="57"/>
        <v>-0.05</v>
      </c>
      <c r="CA58" s="160">
        <f t="shared" ca="1" si="58"/>
        <v>-0.05</v>
      </c>
      <c r="CB58" s="69">
        <f t="shared" si="45"/>
        <v>-0.05</v>
      </c>
      <c r="CC58" s="70">
        <f t="shared" si="46"/>
        <v>0</v>
      </c>
      <c r="CD58" s="71">
        <f t="shared" ca="1" si="59"/>
        <v>-0.04</v>
      </c>
      <c r="CE58" s="156">
        <f t="shared" ca="1" si="60"/>
        <v>-0.05</v>
      </c>
      <c r="CF58" s="158">
        <f t="shared" ca="1" si="61"/>
        <v>-0.04</v>
      </c>
      <c r="CG58" s="159">
        <f t="shared" ca="1" si="62"/>
        <v>-0.05</v>
      </c>
      <c r="CH58" s="160">
        <f t="shared" ca="1" si="63"/>
        <v>-0.05</v>
      </c>
    </row>
    <row r="59" spans="1:86" hidden="1" outlineLevel="1">
      <c r="A59">
        <f t="shared" ca="1" si="66"/>
        <v>1</v>
      </c>
      <c r="B59" t="str">
        <f t="shared" ca="1" si="48"/>
        <v>EP1 LPD2 LPS2</v>
      </c>
      <c r="C59" s="26">
        <v>1</v>
      </c>
      <c r="D59" s="26">
        <v>0</v>
      </c>
      <c r="E59" s="45">
        <f t="shared" ca="1" si="67"/>
        <v>2</v>
      </c>
      <c r="F59" s="45">
        <f ca="1">(MOD(F58,4)+1)*($A59=F$33)</f>
        <v>2</v>
      </c>
      <c r="G59" s="26">
        <v>0</v>
      </c>
      <c r="H59" s="26">
        <v>0</v>
      </c>
      <c r="I59" s="26">
        <v>0</v>
      </c>
      <c r="BM59">
        <v>22</v>
      </c>
      <c r="BN59" s="69">
        <f t="shared" si="41"/>
        <v>-0.05</v>
      </c>
      <c r="BO59" s="70">
        <f t="shared" si="42"/>
        <v>0</v>
      </c>
      <c r="BP59" s="71">
        <f t="shared" ca="1" si="49"/>
        <v>-0.04</v>
      </c>
      <c r="BQ59" s="156">
        <f t="shared" ca="1" si="50"/>
        <v>0</v>
      </c>
      <c r="BR59" s="158">
        <f t="shared" ca="1" si="51"/>
        <v>-0.04</v>
      </c>
      <c r="BS59" s="159">
        <f t="shared" ca="1" si="52"/>
        <v>0</v>
      </c>
      <c r="BT59" s="160">
        <f t="shared" ca="1" si="53"/>
        <v>0</v>
      </c>
      <c r="BU59" s="69">
        <f t="shared" si="43"/>
        <v>-0.05</v>
      </c>
      <c r="BV59" s="70">
        <f t="shared" si="44"/>
        <v>0</v>
      </c>
      <c r="BW59" s="71">
        <f t="shared" ca="1" si="54"/>
        <v>-0.04</v>
      </c>
      <c r="BX59" s="156">
        <f t="shared" ca="1" si="55"/>
        <v>0</v>
      </c>
      <c r="BY59" s="158">
        <f t="shared" ca="1" si="56"/>
        <v>-0.04</v>
      </c>
      <c r="BZ59" s="159">
        <f t="shared" ca="1" si="57"/>
        <v>0</v>
      </c>
      <c r="CA59" s="160">
        <f t="shared" ca="1" si="58"/>
        <v>0</v>
      </c>
      <c r="CB59" s="69">
        <f t="shared" si="45"/>
        <v>-0.05</v>
      </c>
      <c r="CC59" s="70">
        <f t="shared" si="46"/>
        <v>0</v>
      </c>
      <c r="CD59" s="71">
        <f t="shared" ca="1" si="59"/>
        <v>-0.04</v>
      </c>
      <c r="CE59" s="156">
        <f t="shared" ca="1" si="60"/>
        <v>0</v>
      </c>
      <c r="CF59" s="158">
        <f t="shared" ca="1" si="61"/>
        <v>-0.04</v>
      </c>
      <c r="CG59" s="159">
        <f t="shared" ca="1" si="62"/>
        <v>0</v>
      </c>
      <c r="CH59" s="160">
        <f t="shared" ca="1" si="63"/>
        <v>0</v>
      </c>
    </row>
    <row r="60" spans="1:86" hidden="1" outlineLevel="1">
      <c r="A60">
        <f t="shared" ca="1" si="66"/>
        <v>1</v>
      </c>
      <c r="B60" t="str">
        <f t="shared" ca="1" si="48"/>
        <v>EP1 LPD2 LPS3</v>
      </c>
      <c r="C60" s="26">
        <v>1</v>
      </c>
      <c r="D60" s="26">
        <v>0</v>
      </c>
      <c r="E60" s="45">
        <f t="shared" ca="1" si="67"/>
        <v>2</v>
      </c>
      <c r="F60" s="45">
        <f t="shared" ref="F60:F123" ca="1" si="69">(MOD(F59,4)+1)*($A60=F$33)</f>
        <v>3</v>
      </c>
      <c r="G60" s="26">
        <v>0</v>
      </c>
      <c r="H60" s="26">
        <v>0</v>
      </c>
      <c r="I60" s="26">
        <v>0</v>
      </c>
      <c r="BM60">
        <v>23</v>
      </c>
      <c r="BN60" s="69">
        <f t="shared" si="41"/>
        <v>-0.05</v>
      </c>
      <c r="BO60" s="70">
        <f t="shared" si="42"/>
        <v>0</v>
      </c>
      <c r="BP60" s="71">
        <f t="shared" ca="1" si="49"/>
        <v>-0.04</v>
      </c>
      <c r="BQ60" s="156">
        <f t="shared" ca="1" si="50"/>
        <v>0.04</v>
      </c>
      <c r="BR60" s="158">
        <f t="shared" ca="1" si="51"/>
        <v>-0.04</v>
      </c>
      <c r="BS60" s="159">
        <f t="shared" ca="1" si="52"/>
        <v>0.04</v>
      </c>
      <c r="BT60" s="160">
        <f t="shared" ca="1" si="53"/>
        <v>0.04</v>
      </c>
      <c r="BU60" s="69">
        <f t="shared" si="43"/>
        <v>-0.05</v>
      </c>
      <c r="BV60" s="70">
        <f t="shared" si="44"/>
        <v>0</v>
      </c>
      <c r="BW60" s="71">
        <f t="shared" ca="1" si="54"/>
        <v>-0.04</v>
      </c>
      <c r="BX60" s="156">
        <f t="shared" ca="1" si="55"/>
        <v>0.04</v>
      </c>
      <c r="BY60" s="158">
        <f t="shared" ca="1" si="56"/>
        <v>-0.04</v>
      </c>
      <c r="BZ60" s="159">
        <f t="shared" ca="1" si="57"/>
        <v>0.04</v>
      </c>
      <c r="CA60" s="160">
        <f t="shared" ca="1" si="58"/>
        <v>0.04</v>
      </c>
      <c r="CB60" s="69">
        <f t="shared" si="45"/>
        <v>-0.05</v>
      </c>
      <c r="CC60" s="70">
        <f t="shared" si="46"/>
        <v>0</v>
      </c>
      <c r="CD60" s="71">
        <f t="shared" ca="1" si="59"/>
        <v>-0.04</v>
      </c>
      <c r="CE60" s="156">
        <f t="shared" ca="1" si="60"/>
        <v>0.04</v>
      </c>
      <c r="CF60" s="158">
        <f t="shared" ca="1" si="61"/>
        <v>-0.04</v>
      </c>
      <c r="CG60" s="159">
        <f t="shared" ca="1" si="62"/>
        <v>0.04</v>
      </c>
      <c r="CH60" s="160">
        <f t="shared" ca="1" si="63"/>
        <v>0.04</v>
      </c>
    </row>
    <row r="61" spans="1:86" hidden="1" outlineLevel="1">
      <c r="A61">
        <f t="shared" ca="1" si="66"/>
        <v>1</v>
      </c>
      <c r="B61" t="str">
        <f t="shared" ca="1" si="48"/>
        <v>EP1 LPD2 LPS4</v>
      </c>
      <c r="C61" s="26">
        <v>1</v>
      </c>
      <c r="D61" s="26">
        <v>0</v>
      </c>
      <c r="E61" s="45">
        <f t="shared" ca="1" si="67"/>
        <v>2</v>
      </c>
      <c r="F61" s="45">
        <f t="shared" ca="1" si="69"/>
        <v>4</v>
      </c>
      <c r="G61" s="26">
        <v>0</v>
      </c>
      <c r="H61" s="26">
        <v>0</v>
      </c>
      <c r="I61" s="26">
        <v>0</v>
      </c>
      <c r="BM61">
        <v>24</v>
      </c>
      <c r="BN61" s="69">
        <f t="shared" si="41"/>
        <v>-0.05</v>
      </c>
      <c r="BO61" s="70">
        <f t="shared" si="42"/>
        <v>0</v>
      </c>
      <c r="BP61" s="71">
        <f t="shared" ca="1" si="49"/>
        <v>-0.04</v>
      </c>
      <c r="BQ61" s="156">
        <f t="shared" ca="1" si="50"/>
        <v>0.08</v>
      </c>
      <c r="BR61" s="158">
        <f t="shared" ca="1" si="51"/>
        <v>-0.04</v>
      </c>
      <c r="BS61" s="159">
        <f t="shared" ca="1" si="52"/>
        <v>0.08</v>
      </c>
      <c r="BT61" s="160">
        <f t="shared" ca="1" si="53"/>
        <v>0.08</v>
      </c>
      <c r="BU61" s="69">
        <f t="shared" si="43"/>
        <v>-0.05</v>
      </c>
      <c r="BV61" s="70">
        <f t="shared" si="44"/>
        <v>0</v>
      </c>
      <c r="BW61" s="71">
        <f t="shared" ca="1" si="54"/>
        <v>-0.04</v>
      </c>
      <c r="BX61" s="156">
        <f t="shared" ca="1" si="55"/>
        <v>0.08</v>
      </c>
      <c r="BY61" s="158">
        <f t="shared" ca="1" si="56"/>
        <v>-0.04</v>
      </c>
      <c r="BZ61" s="159">
        <f t="shared" ca="1" si="57"/>
        <v>0.08</v>
      </c>
      <c r="CA61" s="160">
        <f t="shared" ca="1" si="58"/>
        <v>0.08</v>
      </c>
      <c r="CB61" s="69">
        <f t="shared" si="45"/>
        <v>-0.05</v>
      </c>
      <c r="CC61" s="70">
        <f t="shared" si="46"/>
        <v>0</v>
      </c>
      <c r="CD61" s="71">
        <f t="shared" ca="1" si="59"/>
        <v>-0.04</v>
      </c>
      <c r="CE61" s="156">
        <f t="shared" ca="1" si="60"/>
        <v>0.08</v>
      </c>
      <c r="CF61" s="158">
        <f t="shared" ca="1" si="61"/>
        <v>-0.04</v>
      </c>
      <c r="CG61" s="159">
        <f t="shared" ca="1" si="62"/>
        <v>0.08</v>
      </c>
      <c r="CH61" s="160">
        <f t="shared" ca="1" si="63"/>
        <v>0.08</v>
      </c>
    </row>
    <row r="62" spans="1:86" hidden="1" outlineLevel="1">
      <c r="A62">
        <f t="shared" ca="1" si="66"/>
        <v>1</v>
      </c>
      <c r="B62" t="str">
        <f t="shared" ca="1" si="48"/>
        <v>EP1 LPD3 LPS1</v>
      </c>
      <c r="C62" s="26">
        <v>1</v>
      </c>
      <c r="D62" s="26">
        <v>0</v>
      </c>
      <c r="E62" s="45">
        <f t="shared" ca="1" si="67"/>
        <v>3</v>
      </c>
      <c r="F62" s="45">
        <f t="shared" ca="1" si="69"/>
        <v>1</v>
      </c>
      <c r="G62" s="26">
        <v>0</v>
      </c>
      <c r="H62" s="26">
        <v>0</v>
      </c>
      <c r="I62" s="26">
        <v>0</v>
      </c>
      <c r="BM62">
        <v>25</v>
      </c>
      <c r="BN62" s="69">
        <f t="shared" si="41"/>
        <v>-0.05</v>
      </c>
      <c r="BO62" s="70">
        <f t="shared" si="42"/>
        <v>0</v>
      </c>
      <c r="BP62" s="71">
        <f t="shared" ca="1" si="49"/>
        <v>0</v>
      </c>
      <c r="BQ62" s="156">
        <f t="shared" ca="1" si="50"/>
        <v>-0.05</v>
      </c>
      <c r="BR62" s="158">
        <f t="shared" ca="1" si="51"/>
        <v>0</v>
      </c>
      <c r="BS62" s="159">
        <f t="shared" ca="1" si="52"/>
        <v>-0.05</v>
      </c>
      <c r="BT62" s="160">
        <f t="shared" ca="1" si="53"/>
        <v>-0.05</v>
      </c>
      <c r="BU62" s="69">
        <f t="shared" si="43"/>
        <v>-0.05</v>
      </c>
      <c r="BV62" s="70">
        <f t="shared" si="44"/>
        <v>0</v>
      </c>
      <c r="BW62" s="71">
        <f t="shared" ca="1" si="54"/>
        <v>0</v>
      </c>
      <c r="BX62" s="156">
        <f t="shared" ca="1" si="55"/>
        <v>-0.05</v>
      </c>
      <c r="BY62" s="158">
        <f t="shared" ca="1" si="56"/>
        <v>0</v>
      </c>
      <c r="BZ62" s="159">
        <f t="shared" ca="1" si="57"/>
        <v>-0.05</v>
      </c>
      <c r="CA62" s="160">
        <f t="shared" ca="1" si="58"/>
        <v>-0.05</v>
      </c>
      <c r="CB62" s="69">
        <f t="shared" si="45"/>
        <v>-0.05</v>
      </c>
      <c r="CC62" s="70">
        <f t="shared" si="46"/>
        <v>0</v>
      </c>
      <c r="CD62" s="71">
        <f t="shared" ca="1" si="59"/>
        <v>0</v>
      </c>
      <c r="CE62" s="156">
        <f t="shared" ca="1" si="60"/>
        <v>-0.05</v>
      </c>
      <c r="CF62" s="158">
        <f t="shared" ca="1" si="61"/>
        <v>0</v>
      </c>
      <c r="CG62" s="159">
        <f t="shared" ca="1" si="62"/>
        <v>-0.05</v>
      </c>
      <c r="CH62" s="160">
        <f t="shared" ca="1" si="63"/>
        <v>-0.05</v>
      </c>
    </row>
    <row r="63" spans="1:86" hidden="1" outlineLevel="1">
      <c r="A63">
        <f t="shared" ca="1" si="66"/>
        <v>1</v>
      </c>
      <c r="B63" t="str">
        <f t="shared" ca="1" si="48"/>
        <v>EP1 LPD3 LPS2</v>
      </c>
      <c r="C63" s="26">
        <v>1</v>
      </c>
      <c r="D63" s="26">
        <v>0</v>
      </c>
      <c r="E63" s="45">
        <f t="shared" ca="1" si="67"/>
        <v>3</v>
      </c>
      <c r="F63" s="45">
        <f t="shared" ca="1" si="69"/>
        <v>2</v>
      </c>
      <c r="G63" s="26">
        <v>0</v>
      </c>
      <c r="H63" s="26">
        <v>0</v>
      </c>
      <c r="I63" s="26">
        <v>0</v>
      </c>
      <c r="BM63">
        <v>26</v>
      </c>
      <c r="BN63" s="69">
        <f t="shared" si="41"/>
        <v>-0.05</v>
      </c>
      <c r="BO63" s="70">
        <f t="shared" si="42"/>
        <v>0</v>
      </c>
      <c r="BP63" s="71">
        <f t="shared" ca="1" si="49"/>
        <v>0</v>
      </c>
      <c r="BQ63" s="156">
        <f t="shared" ca="1" si="50"/>
        <v>0</v>
      </c>
      <c r="BR63" s="158">
        <f t="shared" ca="1" si="51"/>
        <v>0</v>
      </c>
      <c r="BS63" s="159">
        <f t="shared" ca="1" si="52"/>
        <v>0</v>
      </c>
      <c r="BT63" s="160">
        <f t="shared" ca="1" si="53"/>
        <v>0</v>
      </c>
      <c r="BU63" s="69">
        <f t="shared" si="43"/>
        <v>-0.05</v>
      </c>
      <c r="BV63" s="70">
        <f t="shared" si="44"/>
        <v>0</v>
      </c>
      <c r="BW63" s="71">
        <f t="shared" ca="1" si="54"/>
        <v>0</v>
      </c>
      <c r="BX63" s="156">
        <f t="shared" ca="1" si="55"/>
        <v>0</v>
      </c>
      <c r="BY63" s="158">
        <f t="shared" ca="1" si="56"/>
        <v>0</v>
      </c>
      <c r="BZ63" s="159">
        <f t="shared" ca="1" si="57"/>
        <v>0</v>
      </c>
      <c r="CA63" s="160">
        <f t="shared" ca="1" si="58"/>
        <v>0</v>
      </c>
      <c r="CB63" s="69">
        <f t="shared" si="45"/>
        <v>-0.05</v>
      </c>
      <c r="CC63" s="70">
        <f t="shared" si="46"/>
        <v>0</v>
      </c>
      <c r="CD63" s="71">
        <f t="shared" ca="1" si="59"/>
        <v>0</v>
      </c>
      <c r="CE63" s="156">
        <f t="shared" ca="1" si="60"/>
        <v>0</v>
      </c>
      <c r="CF63" s="158">
        <f t="shared" ca="1" si="61"/>
        <v>0</v>
      </c>
      <c r="CG63" s="159">
        <f t="shared" ca="1" si="62"/>
        <v>0</v>
      </c>
      <c r="CH63" s="160">
        <f t="shared" ca="1" si="63"/>
        <v>0</v>
      </c>
    </row>
    <row r="64" spans="1:86" hidden="1" outlineLevel="1">
      <c r="A64">
        <f t="shared" ca="1" si="66"/>
        <v>1</v>
      </c>
      <c r="B64" t="str">
        <f t="shared" ca="1" si="48"/>
        <v>EP1 LPD3 LPS3</v>
      </c>
      <c r="C64" s="26">
        <v>1</v>
      </c>
      <c r="D64" s="26">
        <v>0</v>
      </c>
      <c r="E64" s="45">
        <f t="shared" ref="E64:E116" ca="1" si="70">(MOD(E60,4)+1)*($A64=E$33)</f>
        <v>3</v>
      </c>
      <c r="F64" s="45">
        <f t="shared" ca="1" si="69"/>
        <v>3</v>
      </c>
      <c r="G64" s="26">
        <v>0</v>
      </c>
      <c r="H64" s="26">
        <v>0</v>
      </c>
      <c r="I64" s="26">
        <v>0</v>
      </c>
      <c r="BM64">
        <v>27</v>
      </c>
      <c r="BN64" s="69">
        <f t="shared" si="41"/>
        <v>-0.05</v>
      </c>
      <c r="BO64" s="70">
        <f t="shared" si="42"/>
        <v>0</v>
      </c>
      <c r="BP64" s="71">
        <f t="shared" ca="1" si="49"/>
        <v>0</v>
      </c>
      <c r="BQ64" s="156">
        <f t="shared" ca="1" si="50"/>
        <v>0.04</v>
      </c>
      <c r="BR64" s="158">
        <f t="shared" ca="1" si="51"/>
        <v>0</v>
      </c>
      <c r="BS64" s="159">
        <f t="shared" ca="1" si="52"/>
        <v>0.04</v>
      </c>
      <c r="BT64" s="160">
        <f t="shared" ca="1" si="53"/>
        <v>0.04</v>
      </c>
      <c r="BU64" s="69">
        <f t="shared" si="43"/>
        <v>-0.05</v>
      </c>
      <c r="BV64" s="70">
        <f t="shared" si="44"/>
        <v>0</v>
      </c>
      <c r="BW64" s="71">
        <f t="shared" ca="1" si="54"/>
        <v>0</v>
      </c>
      <c r="BX64" s="156">
        <f t="shared" ca="1" si="55"/>
        <v>0.04</v>
      </c>
      <c r="BY64" s="158">
        <f t="shared" ca="1" si="56"/>
        <v>0</v>
      </c>
      <c r="BZ64" s="159">
        <f t="shared" ca="1" si="57"/>
        <v>0.04</v>
      </c>
      <c r="CA64" s="160">
        <f t="shared" ca="1" si="58"/>
        <v>0.04</v>
      </c>
      <c r="CB64" s="69">
        <f t="shared" si="45"/>
        <v>-0.05</v>
      </c>
      <c r="CC64" s="70">
        <f t="shared" si="46"/>
        <v>0</v>
      </c>
      <c r="CD64" s="71">
        <f t="shared" ca="1" si="59"/>
        <v>0</v>
      </c>
      <c r="CE64" s="156">
        <f t="shared" ca="1" si="60"/>
        <v>0.04</v>
      </c>
      <c r="CF64" s="158">
        <f t="shared" ca="1" si="61"/>
        <v>0</v>
      </c>
      <c r="CG64" s="159">
        <f t="shared" ca="1" si="62"/>
        <v>0.04</v>
      </c>
      <c r="CH64" s="160">
        <f t="shared" ca="1" si="63"/>
        <v>0.04</v>
      </c>
    </row>
    <row r="65" spans="1:86" hidden="1" outlineLevel="1">
      <c r="A65">
        <f t="shared" ca="1" si="66"/>
        <v>1</v>
      </c>
      <c r="B65" t="str">
        <f t="shared" ca="1" si="48"/>
        <v>EP1 LPD3 LPS4</v>
      </c>
      <c r="C65" s="26">
        <v>1</v>
      </c>
      <c r="D65" s="26">
        <v>0</v>
      </c>
      <c r="E65" s="45">
        <f t="shared" ca="1" si="70"/>
        <v>3</v>
      </c>
      <c r="F65" s="45">
        <f t="shared" ca="1" si="69"/>
        <v>4</v>
      </c>
      <c r="G65" s="26">
        <v>0</v>
      </c>
      <c r="H65" s="26">
        <v>0</v>
      </c>
      <c r="I65" s="26">
        <v>0</v>
      </c>
      <c r="BM65">
        <v>28</v>
      </c>
      <c r="BN65" s="69">
        <f t="shared" si="41"/>
        <v>-0.05</v>
      </c>
      <c r="BO65" s="70">
        <f t="shared" si="42"/>
        <v>0</v>
      </c>
      <c r="BP65" s="71">
        <f t="shared" ca="1" si="49"/>
        <v>0</v>
      </c>
      <c r="BQ65" s="156">
        <f t="shared" ca="1" si="50"/>
        <v>0.08</v>
      </c>
      <c r="BR65" s="158">
        <f t="shared" ca="1" si="51"/>
        <v>0</v>
      </c>
      <c r="BS65" s="159">
        <f t="shared" ca="1" si="52"/>
        <v>0.08</v>
      </c>
      <c r="BT65" s="160">
        <f t="shared" ca="1" si="53"/>
        <v>0.08</v>
      </c>
      <c r="BU65" s="69">
        <f t="shared" si="43"/>
        <v>-0.05</v>
      </c>
      <c r="BV65" s="70">
        <f t="shared" si="44"/>
        <v>0</v>
      </c>
      <c r="BW65" s="71">
        <f t="shared" ca="1" si="54"/>
        <v>0</v>
      </c>
      <c r="BX65" s="156">
        <f t="shared" ca="1" si="55"/>
        <v>0.08</v>
      </c>
      <c r="BY65" s="158">
        <f t="shared" ca="1" si="56"/>
        <v>0</v>
      </c>
      <c r="BZ65" s="159">
        <f t="shared" ca="1" si="57"/>
        <v>0.08</v>
      </c>
      <c r="CA65" s="160">
        <f t="shared" ca="1" si="58"/>
        <v>0.08</v>
      </c>
      <c r="CB65" s="69">
        <f t="shared" si="45"/>
        <v>-0.05</v>
      </c>
      <c r="CC65" s="70">
        <f t="shared" si="46"/>
        <v>0</v>
      </c>
      <c r="CD65" s="71">
        <f t="shared" ca="1" si="59"/>
        <v>0</v>
      </c>
      <c r="CE65" s="156">
        <f t="shared" ca="1" si="60"/>
        <v>0.08</v>
      </c>
      <c r="CF65" s="158">
        <f t="shared" ca="1" si="61"/>
        <v>0</v>
      </c>
      <c r="CG65" s="159">
        <f t="shared" ca="1" si="62"/>
        <v>0.08</v>
      </c>
      <c r="CH65" s="160">
        <f t="shared" ca="1" si="63"/>
        <v>0.08</v>
      </c>
    </row>
    <row r="66" spans="1:86" hidden="1" outlineLevel="1">
      <c r="A66">
        <f t="shared" ca="1" si="66"/>
        <v>1</v>
      </c>
      <c r="B66" t="str">
        <f t="shared" ca="1" si="48"/>
        <v>EP1 LPD4 LPS1</v>
      </c>
      <c r="C66" s="26">
        <v>1</v>
      </c>
      <c r="D66" s="26">
        <v>0</v>
      </c>
      <c r="E66" s="45">
        <f t="shared" ca="1" si="70"/>
        <v>4</v>
      </c>
      <c r="F66" s="45">
        <f t="shared" ca="1" si="69"/>
        <v>1</v>
      </c>
      <c r="G66" s="26">
        <v>0</v>
      </c>
      <c r="H66" s="26">
        <v>0</v>
      </c>
      <c r="I66" s="26">
        <v>0</v>
      </c>
      <c r="BM66">
        <v>29</v>
      </c>
      <c r="BN66" s="69">
        <f t="shared" si="41"/>
        <v>-0.05</v>
      </c>
      <c r="BO66" s="70">
        <f t="shared" si="42"/>
        <v>0</v>
      </c>
      <c r="BP66" s="71">
        <f t="shared" ca="1" si="49"/>
        <v>0.05</v>
      </c>
      <c r="BQ66" s="156">
        <f t="shared" ca="1" si="50"/>
        <v>-0.05</v>
      </c>
      <c r="BR66" s="158">
        <f t="shared" ca="1" si="51"/>
        <v>0.05</v>
      </c>
      <c r="BS66" s="159">
        <f t="shared" ca="1" si="52"/>
        <v>-0.05</v>
      </c>
      <c r="BT66" s="160">
        <f t="shared" ca="1" si="53"/>
        <v>-0.05</v>
      </c>
      <c r="BU66" s="69">
        <f t="shared" si="43"/>
        <v>-0.05</v>
      </c>
      <c r="BV66" s="70">
        <f t="shared" si="44"/>
        <v>0</v>
      </c>
      <c r="BW66" s="71">
        <f t="shared" ca="1" si="54"/>
        <v>0.05</v>
      </c>
      <c r="BX66" s="156">
        <f t="shared" ca="1" si="55"/>
        <v>-0.05</v>
      </c>
      <c r="BY66" s="158">
        <f t="shared" ca="1" si="56"/>
        <v>0.05</v>
      </c>
      <c r="BZ66" s="159">
        <f t="shared" ca="1" si="57"/>
        <v>-0.05</v>
      </c>
      <c r="CA66" s="160">
        <f t="shared" ca="1" si="58"/>
        <v>-0.05</v>
      </c>
      <c r="CB66" s="69">
        <f t="shared" si="45"/>
        <v>-0.05</v>
      </c>
      <c r="CC66" s="70">
        <f t="shared" si="46"/>
        <v>0</v>
      </c>
      <c r="CD66" s="71">
        <f t="shared" ca="1" si="59"/>
        <v>0.05</v>
      </c>
      <c r="CE66" s="156">
        <f t="shared" ca="1" si="60"/>
        <v>-0.05</v>
      </c>
      <c r="CF66" s="158">
        <f t="shared" ca="1" si="61"/>
        <v>0.05</v>
      </c>
      <c r="CG66" s="159">
        <f t="shared" ca="1" si="62"/>
        <v>-0.05</v>
      </c>
      <c r="CH66" s="160">
        <f t="shared" ca="1" si="63"/>
        <v>-0.05</v>
      </c>
    </row>
    <row r="67" spans="1:86" hidden="1" outlineLevel="1">
      <c r="A67">
        <f t="shared" ca="1" si="66"/>
        <v>1</v>
      </c>
      <c r="B67" t="str">
        <f t="shared" ca="1" si="48"/>
        <v>EP1 LPD4 LPS2</v>
      </c>
      <c r="C67" s="26">
        <v>1</v>
      </c>
      <c r="D67" s="26">
        <v>0</v>
      </c>
      <c r="E67" s="45">
        <f t="shared" ca="1" si="70"/>
        <v>4</v>
      </c>
      <c r="F67" s="45">
        <f t="shared" ca="1" si="69"/>
        <v>2</v>
      </c>
      <c r="G67" s="26">
        <v>0</v>
      </c>
      <c r="H67" s="26">
        <v>0</v>
      </c>
      <c r="I67" s="26">
        <v>0</v>
      </c>
      <c r="BM67">
        <v>30</v>
      </c>
      <c r="BN67" s="69">
        <f t="shared" si="41"/>
        <v>-0.05</v>
      </c>
      <c r="BO67" s="70">
        <f t="shared" si="42"/>
        <v>0</v>
      </c>
      <c r="BP67" s="71">
        <f t="shared" ca="1" si="49"/>
        <v>0.05</v>
      </c>
      <c r="BQ67" s="156">
        <f t="shared" ca="1" si="50"/>
        <v>0</v>
      </c>
      <c r="BR67" s="158">
        <f t="shared" ca="1" si="51"/>
        <v>0.05</v>
      </c>
      <c r="BS67" s="159">
        <f t="shared" ca="1" si="52"/>
        <v>0</v>
      </c>
      <c r="BT67" s="160">
        <f t="shared" ca="1" si="53"/>
        <v>0</v>
      </c>
      <c r="BU67" s="69">
        <f t="shared" si="43"/>
        <v>-0.05</v>
      </c>
      <c r="BV67" s="70">
        <f t="shared" si="44"/>
        <v>0</v>
      </c>
      <c r="BW67" s="71">
        <f t="shared" ca="1" si="54"/>
        <v>0.05</v>
      </c>
      <c r="BX67" s="156">
        <f t="shared" ca="1" si="55"/>
        <v>0</v>
      </c>
      <c r="BY67" s="158">
        <f t="shared" ca="1" si="56"/>
        <v>0.05</v>
      </c>
      <c r="BZ67" s="159">
        <f t="shared" ca="1" si="57"/>
        <v>0</v>
      </c>
      <c r="CA67" s="160">
        <f t="shared" ca="1" si="58"/>
        <v>0</v>
      </c>
      <c r="CB67" s="69">
        <f t="shared" si="45"/>
        <v>-0.05</v>
      </c>
      <c r="CC67" s="70">
        <f t="shared" si="46"/>
        <v>0</v>
      </c>
      <c r="CD67" s="71">
        <f t="shared" ca="1" si="59"/>
        <v>0.05</v>
      </c>
      <c r="CE67" s="156">
        <f t="shared" ca="1" si="60"/>
        <v>0</v>
      </c>
      <c r="CF67" s="158">
        <f t="shared" ca="1" si="61"/>
        <v>0.05</v>
      </c>
      <c r="CG67" s="159">
        <f t="shared" ca="1" si="62"/>
        <v>0</v>
      </c>
      <c r="CH67" s="160">
        <f t="shared" ca="1" si="63"/>
        <v>0</v>
      </c>
    </row>
    <row r="68" spans="1:86" hidden="1" outlineLevel="1">
      <c r="A68">
        <f t="shared" ca="1" si="66"/>
        <v>1</v>
      </c>
      <c r="B68" t="str">
        <f t="shared" ca="1" si="48"/>
        <v>EP1 LPD4 LPS3</v>
      </c>
      <c r="C68" s="26">
        <v>1</v>
      </c>
      <c r="D68" s="26">
        <v>0</v>
      </c>
      <c r="E68" s="45">
        <f t="shared" ca="1" si="70"/>
        <v>4</v>
      </c>
      <c r="F68" s="45">
        <f t="shared" ca="1" si="69"/>
        <v>3</v>
      </c>
      <c r="G68" s="26">
        <v>0</v>
      </c>
      <c r="H68" s="26">
        <v>0</v>
      </c>
      <c r="I68" s="26">
        <v>0</v>
      </c>
      <c r="BM68">
        <v>31</v>
      </c>
      <c r="BN68" s="69">
        <f t="shared" si="41"/>
        <v>-0.05</v>
      </c>
      <c r="BO68" s="70">
        <f t="shared" si="42"/>
        <v>0</v>
      </c>
      <c r="BP68" s="71">
        <f t="shared" ca="1" si="49"/>
        <v>0.05</v>
      </c>
      <c r="BQ68" s="156">
        <f t="shared" ca="1" si="50"/>
        <v>0.04</v>
      </c>
      <c r="BR68" s="158">
        <f t="shared" ca="1" si="51"/>
        <v>0.05</v>
      </c>
      <c r="BS68" s="159">
        <f t="shared" ca="1" si="52"/>
        <v>0.04</v>
      </c>
      <c r="BT68" s="160">
        <f t="shared" ca="1" si="53"/>
        <v>0.04</v>
      </c>
      <c r="BU68" s="69">
        <f t="shared" si="43"/>
        <v>-0.05</v>
      </c>
      <c r="BV68" s="70">
        <f t="shared" si="44"/>
        <v>0</v>
      </c>
      <c r="BW68" s="71">
        <f t="shared" ca="1" si="54"/>
        <v>0.05</v>
      </c>
      <c r="BX68" s="156">
        <f t="shared" ca="1" si="55"/>
        <v>0.04</v>
      </c>
      <c r="BY68" s="158">
        <f t="shared" ca="1" si="56"/>
        <v>0.05</v>
      </c>
      <c r="BZ68" s="159">
        <f t="shared" ca="1" si="57"/>
        <v>0.04</v>
      </c>
      <c r="CA68" s="160">
        <f t="shared" ca="1" si="58"/>
        <v>0.04</v>
      </c>
      <c r="CB68" s="69">
        <f t="shared" si="45"/>
        <v>-0.05</v>
      </c>
      <c r="CC68" s="70">
        <f t="shared" si="46"/>
        <v>0</v>
      </c>
      <c r="CD68" s="71">
        <f t="shared" ca="1" si="59"/>
        <v>0.05</v>
      </c>
      <c r="CE68" s="156">
        <f t="shared" ca="1" si="60"/>
        <v>0.04</v>
      </c>
      <c r="CF68" s="158">
        <f t="shared" ca="1" si="61"/>
        <v>0.05</v>
      </c>
      <c r="CG68" s="159">
        <f t="shared" ca="1" si="62"/>
        <v>0.04</v>
      </c>
      <c r="CH68" s="160">
        <f t="shared" ca="1" si="63"/>
        <v>0.04</v>
      </c>
    </row>
    <row r="69" spans="1:86" hidden="1" outlineLevel="1">
      <c r="A69">
        <f t="shared" ca="1" si="66"/>
        <v>1</v>
      </c>
      <c r="B69" t="str">
        <f t="shared" ca="1" si="48"/>
        <v>EP1 LPD4 LPS4</v>
      </c>
      <c r="C69" s="26">
        <v>1</v>
      </c>
      <c r="D69" s="26">
        <v>0</v>
      </c>
      <c r="E69" s="45">
        <f t="shared" ca="1" si="70"/>
        <v>4</v>
      </c>
      <c r="F69" s="45">
        <f t="shared" ca="1" si="69"/>
        <v>4</v>
      </c>
      <c r="G69" s="26">
        <v>0</v>
      </c>
      <c r="H69" s="26">
        <v>0</v>
      </c>
      <c r="I69" s="26">
        <v>0</v>
      </c>
      <c r="BM69">
        <v>32</v>
      </c>
      <c r="BN69" s="69">
        <f t="shared" si="41"/>
        <v>-0.05</v>
      </c>
      <c r="BO69" s="70">
        <f t="shared" si="42"/>
        <v>0</v>
      </c>
      <c r="BP69" s="71">
        <f t="shared" ca="1" si="49"/>
        <v>0.05</v>
      </c>
      <c r="BQ69" s="156">
        <f t="shared" ca="1" si="50"/>
        <v>0.08</v>
      </c>
      <c r="BR69" s="158">
        <f t="shared" ca="1" si="51"/>
        <v>0.05</v>
      </c>
      <c r="BS69" s="159">
        <f t="shared" ca="1" si="52"/>
        <v>0.08</v>
      </c>
      <c r="BT69" s="160">
        <f t="shared" ca="1" si="53"/>
        <v>0.08</v>
      </c>
      <c r="BU69" s="69">
        <f t="shared" si="43"/>
        <v>-0.05</v>
      </c>
      <c r="BV69" s="70">
        <f t="shared" si="44"/>
        <v>0</v>
      </c>
      <c r="BW69" s="71">
        <f t="shared" ca="1" si="54"/>
        <v>0.05</v>
      </c>
      <c r="BX69" s="156">
        <f t="shared" ca="1" si="55"/>
        <v>0.08</v>
      </c>
      <c r="BY69" s="158">
        <f t="shared" ca="1" si="56"/>
        <v>0.05</v>
      </c>
      <c r="BZ69" s="159">
        <f t="shared" ca="1" si="57"/>
        <v>0.08</v>
      </c>
      <c r="CA69" s="160">
        <f t="shared" ca="1" si="58"/>
        <v>0.08</v>
      </c>
      <c r="CB69" s="69">
        <f t="shared" si="45"/>
        <v>-0.05</v>
      </c>
      <c r="CC69" s="70">
        <f t="shared" si="46"/>
        <v>0</v>
      </c>
      <c r="CD69" s="71">
        <f t="shared" ca="1" si="59"/>
        <v>0.05</v>
      </c>
      <c r="CE69" s="156">
        <f t="shared" ca="1" si="60"/>
        <v>0.08</v>
      </c>
      <c r="CF69" s="158">
        <f t="shared" ca="1" si="61"/>
        <v>0.05</v>
      </c>
      <c r="CG69" s="159">
        <f t="shared" ca="1" si="62"/>
        <v>0.08</v>
      </c>
      <c r="CH69" s="160">
        <f t="shared" ca="1" si="63"/>
        <v>0.08</v>
      </c>
    </row>
    <row r="70" spans="1:86" hidden="1" outlineLevel="1">
      <c r="A70">
        <f t="shared" ca="1" si="66"/>
        <v>1</v>
      </c>
      <c r="B70" t="str">
        <f t="shared" ca="1" si="48"/>
        <v>EP2 LPD1 LPS1</v>
      </c>
      <c r="C70" s="45">
        <f t="shared" ref="C70:C117" si="71">MOD(C54,4)+1</f>
        <v>2</v>
      </c>
      <c r="D70" s="26">
        <v>0</v>
      </c>
      <c r="E70" s="45">
        <f t="shared" ca="1" si="70"/>
        <v>1</v>
      </c>
      <c r="F70" s="45">
        <f t="shared" ca="1" si="69"/>
        <v>1</v>
      </c>
      <c r="G70" s="26">
        <v>0</v>
      </c>
      <c r="H70" s="26">
        <v>0</v>
      </c>
      <c r="I70" s="26">
        <v>0</v>
      </c>
      <c r="BM70">
        <v>33</v>
      </c>
      <c r="BN70" s="69">
        <f t="shared" si="41"/>
        <v>0</v>
      </c>
      <c r="BO70" s="70">
        <f t="shared" si="42"/>
        <v>0</v>
      </c>
      <c r="BP70" s="71">
        <f t="shared" ca="1" si="49"/>
        <v>-0.08</v>
      </c>
      <c r="BQ70" s="156">
        <f t="shared" ca="1" si="50"/>
        <v>-0.05</v>
      </c>
      <c r="BR70" s="158">
        <f t="shared" ca="1" si="51"/>
        <v>-0.08</v>
      </c>
      <c r="BS70" s="159">
        <f t="shared" ca="1" si="52"/>
        <v>-0.05</v>
      </c>
      <c r="BT70" s="160">
        <f t="shared" ca="1" si="53"/>
        <v>-0.05</v>
      </c>
      <c r="BU70" s="69">
        <f t="shared" si="43"/>
        <v>0</v>
      </c>
      <c r="BV70" s="70">
        <f t="shared" si="44"/>
        <v>0</v>
      </c>
      <c r="BW70" s="71">
        <f t="shared" ca="1" si="54"/>
        <v>-0.08</v>
      </c>
      <c r="BX70" s="156">
        <f t="shared" ca="1" si="55"/>
        <v>-0.05</v>
      </c>
      <c r="BY70" s="158">
        <f t="shared" ca="1" si="56"/>
        <v>-0.08</v>
      </c>
      <c r="BZ70" s="159">
        <f t="shared" ca="1" si="57"/>
        <v>-0.05</v>
      </c>
      <c r="CA70" s="160">
        <f t="shared" ca="1" si="58"/>
        <v>-0.05</v>
      </c>
      <c r="CB70" s="69">
        <f t="shared" si="45"/>
        <v>0</v>
      </c>
      <c r="CC70" s="70">
        <f t="shared" si="46"/>
        <v>0</v>
      </c>
      <c r="CD70" s="71">
        <f t="shared" ca="1" si="59"/>
        <v>-0.08</v>
      </c>
      <c r="CE70" s="156">
        <f t="shared" ca="1" si="60"/>
        <v>-0.05</v>
      </c>
      <c r="CF70" s="158">
        <f t="shared" ca="1" si="61"/>
        <v>-0.08</v>
      </c>
      <c r="CG70" s="159">
        <f t="shared" ca="1" si="62"/>
        <v>-0.05</v>
      </c>
      <c r="CH70" s="160">
        <f t="shared" ca="1" si="63"/>
        <v>-0.05</v>
      </c>
    </row>
    <row r="71" spans="1:86" hidden="1" outlineLevel="1">
      <c r="A71">
        <f t="shared" ca="1" si="66"/>
        <v>1</v>
      </c>
      <c r="B71" t="str">
        <f t="shared" ca="1" si="48"/>
        <v>EP2 LPD1 LPS2</v>
      </c>
      <c r="C71" s="45">
        <f t="shared" si="71"/>
        <v>2</v>
      </c>
      <c r="D71" s="26">
        <v>0</v>
      </c>
      <c r="E71" s="45">
        <f t="shared" ca="1" si="70"/>
        <v>1</v>
      </c>
      <c r="F71" s="45">
        <f t="shared" ca="1" si="69"/>
        <v>2</v>
      </c>
      <c r="G71" s="26">
        <v>0</v>
      </c>
      <c r="H71" s="26">
        <v>0</v>
      </c>
      <c r="I71" s="26">
        <v>0</v>
      </c>
      <c r="BM71">
        <v>34</v>
      </c>
      <c r="BN71" s="69">
        <f t="shared" si="41"/>
        <v>0</v>
      </c>
      <c r="BO71" s="70">
        <f t="shared" si="42"/>
        <v>0</v>
      </c>
      <c r="BP71" s="71">
        <f t="shared" ca="1" si="49"/>
        <v>-0.08</v>
      </c>
      <c r="BQ71" s="156">
        <f t="shared" ca="1" si="50"/>
        <v>0</v>
      </c>
      <c r="BR71" s="158">
        <f t="shared" ca="1" si="51"/>
        <v>-0.08</v>
      </c>
      <c r="BS71" s="159">
        <f t="shared" ca="1" si="52"/>
        <v>0</v>
      </c>
      <c r="BT71" s="160">
        <f t="shared" ca="1" si="53"/>
        <v>0</v>
      </c>
      <c r="BU71" s="69">
        <f t="shared" si="43"/>
        <v>0</v>
      </c>
      <c r="BV71" s="70">
        <f t="shared" si="44"/>
        <v>0</v>
      </c>
      <c r="BW71" s="71">
        <f t="shared" ca="1" si="54"/>
        <v>-0.08</v>
      </c>
      <c r="BX71" s="156">
        <f t="shared" ca="1" si="55"/>
        <v>0</v>
      </c>
      <c r="BY71" s="158">
        <f t="shared" ca="1" si="56"/>
        <v>-0.08</v>
      </c>
      <c r="BZ71" s="159">
        <f t="shared" ca="1" si="57"/>
        <v>0</v>
      </c>
      <c r="CA71" s="160">
        <f t="shared" ca="1" si="58"/>
        <v>0</v>
      </c>
      <c r="CB71" s="69">
        <f t="shared" si="45"/>
        <v>0</v>
      </c>
      <c r="CC71" s="70">
        <f t="shared" si="46"/>
        <v>0</v>
      </c>
      <c r="CD71" s="71">
        <f t="shared" ca="1" si="59"/>
        <v>-0.08</v>
      </c>
      <c r="CE71" s="156">
        <f t="shared" ca="1" si="60"/>
        <v>0</v>
      </c>
      <c r="CF71" s="158">
        <f t="shared" ca="1" si="61"/>
        <v>-0.08</v>
      </c>
      <c r="CG71" s="159">
        <f t="shared" ca="1" si="62"/>
        <v>0</v>
      </c>
      <c r="CH71" s="160">
        <f t="shared" ca="1" si="63"/>
        <v>0</v>
      </c>
    </row>
    <row r="72" spans="1:86" hidden="1" outlineLevel="1">
      <c r="A72">
        <f t="shared" ca="1" si="66"/>
        <v>1</v>
      </c>
      <c r="B72" t="str">
        <f t="shared" ca="1" si="48"/>
        <v>EP2 LPD1 LPS3</v>
      </c>
      <c r="C72" s="45">
        <f t="shared" si="71"/>
        <v>2</v>
      </c>
      <c r="D72" s="26">
        <v>0</v>
      </c>
      <c r="E72" s="45">
        <f t="shared" ca="1" si="70"/>
        <v>1</v>
      </c>
      <c r="F72" s="45">
        <f t="shared" ca="1" si="69"/>
        <v>3</v>
      </c>
      <c r="G72" s="26">
        <v>0</v>
      </c>
      <c r="H72" s="26">
        <v>0</v>
      </c>
      <c r="I72" s="26">
        <v>0</v>
      </c>
      <c r="BM72">
        <v>35</v>
      </c>
      <c r="BN72" s="69">
        <f t="shared" si="41"/>
        <v>0</v>
      </c>
      <c r="BO72" s="70">
        <f t="shared" si="42"/>
        <v>0</v>
      </c>
      <c r="BP72" s="71">
        <f t="shared" ca="1" si="49"/>
        <v>-0.08</v>
      </c>
      <c r="BQ72" s="156">
        <f t="shared" ca="1" si="50"/>
        <v>0.04</v>
      </c>
      <c r="BR72" s="158">
        <f t="shared" ca="1" si="51"/>
        <v>-0.08</v>
      </c>
      <c r="BS72" s="159">
        <f t="shared" ca="1" si="52"/>
        <v>0.04</v>
      </c>
      <c r="BT72" s="160">
        <f t="shared" ca="1" si="53"/>
        <v>0.04</v>
      </c>
      <c r="BU72" s="69">
        <f t="shared" si="43"/>
        <v>0</v>
      </c>
      <c r="BV72" s="70">
        <f t="shared" si="44"/>
        <v>0</v>
      </c>
      <c r="BW72" s="71">
        <f t="shared" ca="1" si="54"/>
        <v>-0.08</v>
      </c>
      <c r="BX72" s="156">
        <f t="shared" ca="1" si="55"/>
        <v>0.04</v>
      </c>
      <c r="BY72" s="158">
        <f t="shared" ca="1" si="56"/>
        <v>-0.08</v>
      </c>
      <c r="BZ72" s="159">
        <f t="shared" ca="1" si="57"/>
        <v>0.04</v>
      </c>
      <c r="CA72" s="160">
        <f t="shared" ca="1" si="58"/>
        <v>0.04</v>
      </c>
      <c r="CB72" s="69">
        <f t="shared" si="45"/>
        <v>0</v>
      </c>
      <c r="CC72" s="70">
        <f t="shared" si="46"/>
        <v>0</v>
      </c>
      <c r="CD72" s="71">
        <f t="shared" ca="1" si="59"/>
        <v>-0.08</v>
      </c>
      <c r="CE72" s="156">
        <f t="shared" ca="1" si="60"/>
        <v>0.04</v>
      </c>
      <c r="CF72" s="158">
        <f t="shared" ca="1" si="61"/>
        <v>-0.08</v>
      </c>
      <c r="CG72" s="159">
        <f t="shared" ca="1" si="62"/>
        <v>0.04</v>
      </c>
      <c r="CH72" s="160">
        <f t="shared" ca="1" si="63"/>
        <v>0.04</v>
      </c>
    </row>
    <row r="73" spans="1:86" hidden="1" outlineLevel="1">
      <c r="A73">
        <f t="shared" ca="1" si="66"/>
        <v>1</v>
      </c>
      <c r="B73" t="str">
        <f t="shared" ca="1" si="48"/>
        <v>EP2 LPD1 LPS4</v>
      </c>
      <c r="C73" s="45">
        <f t="shared" si="71"/>
        <v>2</v>
      </c>
      <c r="D73" s="26">
        <v>0</v>
      </c>
      <c r="E73" s="45">
        <f t="shared" ca="1" si="70"/>
        <v>1</v>
      </c>
      <c r="F73" s="45">
        <f t="shared" ca="1" si="69"/>
        <v>4</v>
      </c>
      <c r="G73" s="26">
        <v>0</v>
      </c>
      <c r="H73" s="26">
        <v>0</v>
      </c>
      <c r="I73" s="26">
        <v>0</v>
      </c>
      <c r="BM73">
        <v>36</v>
      </c>
      <c r="BN73" s="69">
        <f t="shared" si="41"/>
        <v>0</v>
      </c>
      <c r="BO73" s="70">
        <f t="shared" si="42"/>
        <v>0</v>
      </c>
      <c r="BP73" s="71">
        <f t="shared" ca="1" si="49"/>
        <v>-0.08</v>
      </c>
      <c r="BQ73" s="156">
        <f t="shared" ca="1" si="50"/>
        <v>0.08</v>
      </c>
      <c r="BR73" s="158">
        <f t="shared" ca="1" si="51"/>
        <v>-0.08</v>
      </c>
      <c r="BS73" s="159">
        <f t="shared" ca="1" si="52"/>
        <v>0.08</v>
      </c>
      <c r="BT73" s="160">
        <f t="shared" ca="1" si="53"/>
        <v>0.08</v>
      </c>
      <c r="BU73" s="69">
        <f t="shared" si="43"/>
        <v>0</v>
      </c>
      <c r="BV73" s="70">
        <f t="shared" si="44"/>
        <v>0</v>
      </c>
      <c r="BW73" s="71">
        <f t="shared" ca="1" si="54"/>
        <v>-0.08</v>
      </c>
      <c r="BX73" s="156">
        <f t="shared" ca="1" si="55"/>
        <v>0.08</v>
      </c>
      <c r="BY73" s="158">
        <f t="shared" ca="1" si="56"/>
        <v>-0.08</v>
      </c>
      <c r="BZ73" s="159">
        <f t="shared" ca="1" si="57"/>
        <v>0.08</v>
      </c>
      <c r="CA73" s="160">
        <f t="shared" ca="1" si="58"/>
        <v>0.08</v>
      </c>
      <c r="CB73" s="69">
        <f t="shared" si="45"/>
        <v>0</v>
      </c>
      <c r="CC73" s="70">
        <f t="shared" si="46"/>
        <v>0</v>
      </c>
      <c r="CD73" s="71">
        <f t="shared" ca="1" si="59"/>
        <v>-0.08</v>
      </c>
      <c r="CE73" s="156">
        <f t="shared" ca="1" si="60"/>
        <v>0.08</v>
      </c>
      <c r="CF73" s="158">
        <f t="shared" ca="1" si="61"/>
        <v>-0.08</v>
      </c>
      <c r="CG73" s="159">
        <f t="shared" ca="1" si="62"/>
        <v>0.08</v>
      </c>
      <c r="CH73" s="160">
        <f t="shared" ca="1" si="63"/>
        <v>0.08</v>
      </c>
    </row>
    <row r="74" spans="1:86" hidden="1" outlineLevel="1">
      <c r="A74">
        <f t="shared" ca="1" si="66"/>
        <v>1</v>
      </c>
      <c r="B74" t="str">
        <f t="shared" ca="1" si="48"/>
        <v>EP2 LPD2 LPS1</v>
      </c>
      <c r="C74" s="45">
        <f t="shared" si="71"/>
        <v>2</v>
      </c>
      <c r="D74" s="26">
        <v>0</v>
      </c>
      <c r="E74" s="45">
        <f t="shared" ca="1" si="70"/>
        <v>2</v>
      </c>
      <c r="F74" s="45">
        <f t="shared" ca="1" si="69"/>
        <v>1</v>
      </c>
      <c r="G74" s="26">
        <v>0</v>
      </c>
      <c r="H74" s="26">
        <v>0</v>
      </c>
      <c r="I74" s="26">
        <v>0</v>
      </c>
      <c r="BM74">
        <v>37</v>
      </c>
      <c r="BN74" s="69">
        <f t="shared" si="41"/>
        <v>0</v>
      </c>
      <c r="BO74" s="70">
        <f t="shared" si="42"/>
        <v>0</v>
      </c>
      <c r="BP74" s="71">
        <f t="shared" ca="1" si="49"/>
        <v>-0.04</v>
      </c>
      <c r="BQ74" s="156">
        <f t="shared" ca="1" si="50"/>
        <v>-0.05</v>
      </c>
      <c r="BR74" s="158">
        <f t="shared" ca="1" si="51"/>
        <v>-0.04</v>
      </c>
      <c r="BS74" s="159">
        <f t="shared" ca="1" si="52"/>
        <v>-0.05</v>
      </c>
      <c r="BT74" s="160">
        <f t="shared" ca="1" si="53"/>
        <v>-0.05</v>
      </c>
      <c r="BU74" s="69">
        <f t="shared" si="43"/>
        <v>0</v>
      </c>
      <c r="BV74" s="70">
        <f t="shared" si="44"/>
        <v>0</v>
      </c>
      <c r="BW74" s="71">
        <f t="shared" ca="1" si="54"/>
        <v>-0.04</v>
      </c>
      <c r="BX74" s="156">
        <f t="shared" ca="1" si="55"/>
        <v>-0.05</v>
      </c>
      <c r="BY74" s="158">
        <f t="shared" ca="1" si="56"/>
        <v>-0.04</v>
      </c>
      <c r="BZ74" s="159">
        <f t="shared" ca="1" si="57"/>
        <v>-0.05</v>
      </c>
      <c r="CA74" s="160">
        <f t="shared" ca="1" si="58"/>
        <v>-0.05</v>
      </c>
      <c r="CB74" s="69">
        <f t="shared" si="45"/>
        <v>0</v>
      </c>
      <c r="CC74" s="70">
        <f t="shared" si="46"/>
        <v>0</v>
      </c>
      <c r="CD74" s="71">
        <f t="shared" ca="1" si="59"/>
        <v>-0.04</v>
      </c>
      <c r="CE74" s="156">
        <f t="shared" ca="1" si="60"/>
        <v>-0.05</v>
      </c>
      <c r="CF74" s="158">
        <f t="shared" ca="1" si="61"/>
        <v>-0.04</v>
      </c>
      <c r="CG74" s="159">
        <f t="shared" ca="1" si="62"/>
        <v>-0.05</v>
      </c>
      <c r="CH74" s="160">
        <f t="shared" ca="1" si="63"/>
        <v>-0.05</v>
      </c>
    </row>
    <row r="75" spans="1:86" hidden="1" outlineLevel="1">
      <c r="A75">
        <f t="shared" ca="1" si="66"/>
        <v>1</v>
      </c>
      <c r="B75" t="str">
        <f t="shared" ca="1" si="48"/>
        <v>EP2 LPD2 LPS2</v>
      </c>
      <c r="C75" s="45">
        <f t="shared" si="71"/>
        <v>2</v>
      </c>
      <c r="D75" s="26">
        <v>0</v>
      </c>
      <c r="E75" s="45">
        <f t="shared" ca="1" si="70"/>
        <v>2</v>
      </c>
      <c r="F75" s="45">
        <f t="shared" ca="1" si="69"/>
        <v>2</v>
      </c>
      <c r="G75" s="26">
        <v>0</v>
      </c>
      <c r="H75" s="26">
        <v>0</v>
      </c>
      <c r="I75" s="26">
        <v>0</v>
      </c>
      <c r="BM75">
        <v>38</v>
      </c>
      <c r="BN75" s="69">
        <f t="shared" si="41"/>
        <v>0</v>
      </c>
      <c r="BO75" s="70">
        <f t="shared" si="42"/>
        <v>0</v>
      </c>
      <c r="BP75" s="71">
        <f t="shared" ca="1" si="49"/>
        <v>-0.04</v>
      </c>
      <c r="BQ75" s="156">
        <f t="shared" ca="1" si="50"/>
        <v>0</v>
      </c>
      <c r="BR75" s="158">
        <f t="shared" ca="1" si="51"/>
        <v>-0.04</v>
      </c>
      <c r="BS75" s="159">
        <f t="shared" ca="1" si="52"/>
        <v>0</v>
      </c>
      <c r="BT75" s="160">
        <f t="shared" ca="1" si="53"/>
        <v>0</v>
      </c>
      <c r="BU75" s="69">
        <f t="shared" si="43"/>
        <v>0</v>
      </c>
      <c r="BV75" s="70">
        <f t="shared" si="44"/>
        <v>0</v>
      </c>
      <c r="BW75" s="71">
        <f t="shared" ca="1" si="54"/>
        <v>-0.04</v>
      </c>
      <c r="BX75" s="156">
        <f t="shared" ca="1" si="55"/>
        <v>0</v>
      </c>
      <c r="BY75" s="158">
        <f t="shared" ca="1" si="56"/>
        <v>-0.04</v>
      </c>
      <c r="BZ75" s="159">
        <f t="shared" ca="1" si="57"/>
        <v>0</v>
      </c>
      <c r="CA75" s="160">
        <f t="shared" ca="1" si="58"/>
        <v>0</v>
      </c>
      <c r="CB75" s="69">
        <f t="shared" si="45"/>
        <v>0</v>
      </c>
      <c r="CC75" s="70">
        <f t="shared" si="46"/>
        <v>0</v>
      </c>
      <c r="CD75" s="71">
        <f t="shared" ca="1" si="59"/>
        <v>-0.04</v>
      </c>
      <c r="CE75" s="156">
        <f t="shared" ca="1" si="60"/>
        <v>0</v>
      </c>
      <c r="CF75" s="158">
        <f t="shared" ca="1" si="61"/>
        <v>-0.04</v>
      </c>
      <c r="CG75" s="159">
        <f t="shared" ca="1" si="62"/>
        <v>0</v>
      </c>
      <c r="CH75" s="160">
        <f t="shared" ca="1" si="63"/>
        <v>0</v>
      </c>
    </row>
    <row r="76" spans="1:86" hidden="1" outlineLevel="1">
      <c r="A76">
        <f t="shared" ca="1" si="66"/>
        <v>1</v>
      </c>
      <c r="B76" t="str">
        <f t="shared" ca="1" si="48"/>
        <v>EP2 LPD2 LPS3</v>
      </c>
      <c r="C76" s="45">
        <f t="shared" si="71"/>
        <v>2</v>
      </c>
      <c r="D76" s="26">
        <v>0</v>
      </c>
      <c r="E76" s="45">
        <f t="shared" ca="1" si="70"/>
        <v>2</v>
      </c>
      <c r="F76" s="45">
        <f t="shared" ca="1" si="69"/>
        <v>3</v>
      </c>
      <c r="G76" s="26">
        <v>0</v>
      </c>
      <c r="H76" s="26">
        <v>0</v>
      </c>
      <c r="I76" s="26">
        <v>0</v>
      </c>
      <c r="BM76">
        <v>39</v>
      </c>
      <c r="BN76" s="69">
        <f t="shared" si="41"/>
        <v>0</v>
      </c>
      <c r="BO76" s="70">
        <f t="shared" si="42"/>
        <v>0</v>
      </c>
      <c r="BP76" s="71">
        <f t="shared" ca="1" si="49"/>
        <v>-0.04</v>
      </c>
      <c r="BQ76" s="156">
        <f t="shared" ca="1" si="50"/>
        <v>0.04</v>
      </c>
      <c r="BR76" s="158">
        <f t="shared" ca="1" si="51"/>
        <v>-0.04</v>
      </c>
      <c r="BS76" s="159">
        <f t="shared" ca="1" si="52"/>
        <v>0.04</v>
      </c>
      <c r="BT76" s="160">
        <f t="shared" ca="1" si="53"/>
        <v>0.04</v>
      </c>
      <c r="BU76" s="69">
        <f t="shared" si="43"/>
        <v>0</v>
      </c>
      <c r="BV76" s="70">
        <f t="shared" si="44"/>
        <v>0</v>
      </c>
      <c r="BW76" s="71">
        <f t="shared" ca="1" si="54"/>
        <v>-0.04</v>
      </c>
      <c r="BX76" s="156">
        <f t="shared" ca="1" si="55"/>
        <v>0.04</v>
      </c>
      <c r="BY76" s="158">
        <f t="shared" ca="1" si="56"/>
        <v>-0.04</v>
      </c>
      <c r="BZ76" s="159">
        <f t="shared" ca="1" si="57"/>
        <v>0.04</v>
      </c>
      <c r="CA76" s="160">
        <f t="shared" ca="1" si="58"/>
        <v>0.04</v>
      </c>
      <c r="CB76" s="69">
        <f t="shared" si="45"/>
        <v>0</v>
      </c>
      <c r="CC76" s="70">
        <f t="shared" si="46"/>
        <v>0</v>
      </c>
      <c r="CD76" s="71">
        <f t="shared" ca="1" si="59"/>
        <v>-0.04</v>
      </c>
      <c r="CE76" s="156">
        <f t="shared" ca="1" si="60"/>
        <v>0.04</v>
      </c>
      <c r="CF76" s="158">
        <f t="shared" ca="1" si="61"/>
        <v>-0.04</v>
      </c>
      <c r="CG76" s="159">
        <f t="shared" ca="1" si="62"/>
        <v>0.04</v>
      </c>
      <c r="CH76" s="160">
        <f t="shared" ca="1" si="63"/>
        <v>0.04</v>
      </c>
    </row>
    <row r="77" spans="1:86" hidden="1" outlineLevel="1">
      <c r="A77">
        <f t="shared" ref="A77:A97" ca="1" si="72">OFFSET(A77,-1,0)</f>
        <v>1</v>
      </c>
      <c r="B77" t="str">
        <f t="shared" ca="1" si="48"/>
        <v>EP2 LPD2 LPS4</v>
      </c>
      <c r="C77" s="45">
        <f t="shared" si="71"/>
        <v>2</v>
      </c>
      <c r="D77" s="26">
        <v>0</v>
      </c>
      <c r="E77" s="45">
        <f t="shared" ca="1" si="70"/>
        <v>2</v>
      </c>
      <c r="F77" s="45">
        <f t="shared" ca="1" si="69"/>
        <v>4</v>
      </c>
      <c r="G77" s="26">
        <v>0</v>
      </c>
      <c r="H77" s="26">
        <v>0</v>
      </c>
      <c r="I77" s="26">
        <v>0</v>
      </c>
      <c r="BM77">
        <v>40</v>
      </c>
      <c r="BN77" s="69">
        <f t="shared" si="41"/>
        <v>0</v>
      </c>
      <c r="BO77" s="70">
        <f t="shared" si="42"/>
        <v>0</v>
      </c>
      <c r="BP77" s="71">
        <f t="shared" ca="1" si="49"/>
        <v>-0.04</v>
      </c>
      <c r="BQ77" s="156">
        <f t="shared" ca="1" si="50"/>
        <v>0.08</v>
      </c>
      <c r="BR77" s="158">
        <f t="shared" ca="1" si="51"/>
        <v>-0.04</v>
      </c>
      <c r="BS77" s="159">
        <f t="shared" ca="1" si="52"/>
        <v>0.08</v>
      </c>
      <c r="BT77" s="160">
        <f t="shared" ca="1" si="53"/>
        <v>0.08</v>
      </c>
      <c r="BU77" s="69">
        <f t="shared" si="43"/>
        <v>0</v>
      </c>
      <c r="BV77" s="70">
        <f t="shared" si="44"/>
        <v>0</v>
      </c>
      <c r="BW77" s="71">
        <f t="shared" ca="1" si="54"/>
        <v>-0.04</v>
      </c>
      <c r="BX77" s="156">
        <f t="shared" ca="1" si="55"/>
        <v>0.08</v>
      </c>
      <c r="BY77" s="158">
        <f t="shared" ca="1" si="56"/>
        <v>-0.04</v>
      </c>
      <c r="BZ77" s="159">
        <f t="shared" ca="1" si="57"/>
        <v>0.08</v>
      </c>
      <c r="CA77" s="160">
        <f t="shared" ca="1" si="58"/>
        <v>0.08</v>
      </c>
      <c r="CB77" s="69">
        <f t="shared" si="45"/>
        <v>0</v>
      </c>
      <c r="CC77" s="70">
        <f t="shared" si="46"/>
        <v>0</v>
      </c>
      <c r="CD77" s="71">
        <f t="shared" ca="1" si="59"/>
        <v>-0.04</v>
      </c>
      <c r="CE77" s="156">
        <f t="shared" ca="1" si="60"/>
        <v>0.08</v>
      </c>
      <c r="CF77" s="158">
        <f t="shared" ca="1" si="61"/>
        <v>-0.04</v>
      </c>
      <c r="CG77" s="159">
        <f t="shared" ca="1" si="62"/>
        <v>0.08</v>
      </c>
      <c r="CH77" s="160">
        <f t="shared" ca="1" si="63"/>
        <v>0.08</v>
      </c>
    </row>
    <row r="78" spans="1:86" hidden="1" outlineLevel="1">
      <c r="A78">
        <f t="shared" ca="1" si="72"/>
        <v>1</v>
      </c>
      <c r="B78" t="str">
        <f t="shared" ca="1" si="48"/>
        <v>EP2 LPD3 LPS1</v>
      </c>
      <c r="C78" s="45">
        <f t="shared" si="71"/>
        <v>2</v>
      </c>
      <c r="D78" s="26">
        <v>0</v>
      </c>
      <c r="E78" s="45">
        <f t="shared" ca="1" si="70"/>
        <v>3</v>
      </c>
      <c r="F78" s="45">
        <f t="shared" ca="1" si="69"/>
        <v>1</v>
      </c>
      <c r="G78" s="26">
        <v>0</v>
      </c>
      <c r="H78" s="26">
        <v>0</v>
      </c>
      <c r="I78" s="26">
        <v>0</v>
      </c>
      <c r="BM78">
        <v>41</v>
      </c>
      <c r="BN78" s="69">
        <f t="shared" si="41"/>
        <v>0</v>
      </c>
      <c r="BO78" s="70">
        <f t="shared" si="42"/>
        <v>0</v>
      </c>
      <c r="BP78" s="71">
        <f t="shared" ca="1" si="49"/>
        <v>0</v>
      </c>
      <c r="BQ78" s="156">
        <f t="shared" ca="1" si="50"/>
        <v>-0.05</v>
      </c>
      <c r="BR78" s="158">
        <f t="shared" ca="1" si="51"/>
        <v>0</v>
      </c>
      <c r="BS78" s="159">
        <f t="shared" ca="1" si="52"/>
        <v>-0.05</v>
      </c>
      <c r="BT78" s="160">
        <f t="shared" ca="1" si="53"/>
        <v>-0.05</v>
      </c>
      <c r="BU78" s="69">
        <f t="shared" si="43"/>
        <v>0</v>
      </c>
      <c r="BV78" s="70">
        <f t="shared" si="44"/>
        <v>0</v>
      </c>
      <c r="BW78" s="71">
        <f t="shared" ca="1" si="54"/>
        <v>0</v>
      </c>
      <c r="BX78" s="156">
        <f t="shared" ca="1" si="55"/>
        <v>-0.05</v>
      </c>
      <c r="BY78" s="158">
        <f t="shared" ca="1" si="56"/>
        <v>0</v>
      </c>
      <c r="BZ78" s="159">
        <f t="shared" ca="1" si="57"/>
        <v>-0.05</v>
      </c>
      <c r="CA78" s="160">
        <f t="shared" ca="1" si="58"/>
        <v>-0.05</v>
      </c>
      <c r="CB78" s="69">
        <f t="shared" si="45"/>
        <v>0</v>
      </c>
      <c r="CC78" s="70">
        <f t="shared" si="46"/>
        <v>0</v>
      </c>
      <c r="CD78" s="71">
        <f t="shared" ca="1" si="59"/>
        <v>0</v>
      </c>
      <c r="CE78" s="156">
        <f t="shared" ca="1" si="60"/>
        <v>-0.05</v>
      </c>
      <c r="CF78" s="158">
        <f t="shared" ca="1" si="61"/>
        <v>0</v>
      </c>
      <c r="CG78" s="159">
        <f t="shared" ca="1" si="62"/>
        <v>-0.05</v>
      </c>
      <c r="CH78" s="160">
        <f t="shared" ca="1" si="63"/>
        <v>-0.05</v>
      </c>
    </row>
    <row r="79" spans="1:86" hidden="1" outlineLevel="1">
      <c r="A79">
        <f t="shared" ca="1" si="72"/>
        <v>1</v>
      </c>
      <c r="B79" t="str">
        <f t="shared" ca="1" si="48"/>
        <v>EP2 LPD3 LPS2</v>
      </c>
      <c r="C79" s="45">
        <f t="shared" si="71"/>
        <v>2</v>
      </c>
      <c r="D79" s="26">
        <v>0</v>
      </c>
      <c r="E79" s="45">
        <f t="shared" ca="1" si="70"/>
        <v>3</v>
      </c>
      <c r="F79" s="45">
        <f t="shared" ca="1" si="69"/>
        <v>2</v>
      </c>
      <c r="G79" s="26">
        <v>0</v>
      </c>
      <c r="H79" s="26">
        <v>0</v>
      </c>
      <c r="I79" s="26">
        <v>0</v>
      </c>
      <c r="BM79">
        <v>42</v>
      </c>
      <c r="BN79" s="69">
        <f t="shared" si="41"/>
        <v>0</v>
      </c>
      <c r="BO79" s="70">
        <f t="shared" si="42"/>
        <v>0</v>
      </c>
      <c r="BP79" s="71">
        <f t="shared" ca="1" si="49"/>
        <v>0</v>
      </c>
      <c r="BQ79" s="156">
        <f t="shared" ca="1" si="50"/>
        <v>0</v>
      </c>
      <c r="BR79" s="158">
        <f t="shared" ca="1" si="51"/>
        <v>0</v>
      </c>
      <c r="BS79" s="159">
        <f t="shared" ca="1" si="52"/>
        <v>0</v>
      </c>
      <c r="BT79" s="160">
        <f t="shared" ca="1" si="53"/>
        <v>0</v>
      </c>
      <c r="BU79" s="69">
        <f t="shared" si="43"/>
        <v>0</v>
      </c>
      <c r="BV79" s="70">
        <f t="shared" si="44"/>
        <v>0</v>
      </c>
      <c r="BW79" s="71">
        <f t="shared" ca="1" si="54"/>
        <v>0</v>
      </c>
      <c r="BX79" s="156">
        <f t="shared" ca="1" si="55"/>
        <v>0</v>
      </c>
      <c r="BY79" s="158">
        <f t="shared" ca="1" si="56"/>
        <v>0</v>
      </c>
      <c r="BZ79" s="159">
        <f t="shared" ca="1" si="57"/>
        <v>0</v>
      </c>
      <c r="CA79" s="160">
        <f t="shared" ca="1" si="58"/>
        <v>0</v>
      </c>
      <c r="CB79" s="69">
        <f t="shared" si="45"/>
        <v>0</v>
      </c>
      <c r="CC79" s="70">
        <f t="shared" si="46"/>
        <v>0</v>
      </c>
      <c r="CD79" s="71">
        <f t="shared" ca="1" si="59"/>
        <v>0</v>
      </c>
      <c r="CE79" s="156">
        <f t="shared" ca="1" si="60"/>
        <v>0</v>
      </c>
      <c r="CF79" s="158">
        <f t="shared" ca="1" si="61"/>
        <v>0</v>
      </c>
      <c r="CG79" s="159">
        <f t="shared" ca="1" si="62"/>
        <v>0</v>
      </c>
      <c r="CH79" s="160">
        <f t="shared" ca="1" si="63"/>
        <v>0</v>
      </c>
    </row>
    <row r="80" spans="1:86" hidden="1" outlineLevel="1">
      <c r="A80">
        <f t="shared" ca="1" si="72"/>
        <v>1</v>
      </c>
      <c r="B80" t="str">
        <f t="shared" ca="1" si="48"/>
        <v>EP2 LPD3 LPS3</v>
      </c>
      <c r="C80" s="45">
        <f t="shared" si="71"/>
        <v>2</v>
      </c>
      <c r="D80" s="26">
        <v>0</v>
      </c>
      <c r="E80" s="45">
        <f t="shared" ca="1" si="70"/>
        <v>3</v>
      </c>
      <c r="F80" s="45">
        <f t="shared" ca="1" si="69"/>
        <v>3</v>
      </c>
      <c r="G80" s="26">
        <v>0</v>
      </c>
      <c r="H80" s="26">
        <v>0</v>
      </c>
      <c r="I80" s="26">
        <v>0</v>
      </c>
      <c r="BM80">
        <v>43</v>
      </c>
      <c r="BN80" s="69">
        <f t="shared" si="41"/>
        <v>0</v>
      </c>
      <c r="BO80" s="70">
        <f t="shared" si="42"/>
        <v>0</v>
      </c>
      <c r="BP80" s="71">
        <f t="shared" ca="1" si="49"/>
        <v>0</v>
      </c>
      <c r="BQ80" s="156">
        <f t="shared" ca="1" si="50"/>
        <v>0.04</v>
      </c>
      <c r="BR80" s="158">
        <f t="shared" ca="1" si="51"/>
        <v>0</v>
      </c>
      <c r="BS80" s="159">
        <f t="shared" ca="1" si="52"/>
        <v>0.04</v>
      </c>
      <c r="BT80" s="160">
        <f t="shared" ca="1" si="53"/>
        <v>0.04</v>
      </c>
      <c r="BU80" s="69">
        <f t="shared" si="43"/>
        <v>0</v>
      </c>
      <c r="BV80" s="70">
        <f t="shared" si="44"/>
        <v>0</v>
      </c>
      <c r="BW80" s="71">
        <f t="shared" ca="1" si="54"/>
        <v>0</v>
      </c>
      <c r="BX80" s="156">
        <f t="shared" ca="1" si="55"/>
        <v>0.04</v>
      </c>
      <c r="BY80" s="158">
        <f t="shared" ca="1" si="56"/>
        <v>0</v>
      </c>
      <c r="BZ80" s="159">
        <f t="shared" ca="1" si="57"/>
        <v>0.04</v>
      </c>
      <c r="CA80" s="160">
        <f t="shared" ca="1" si="58"/>
        <v>0.04</v>
      </c>
      <c r="CB80" s="69">
        <f t="shared" si="45"/>
        <v>0</v>
      </c>
      <c r="CC80" s="70">
        <f t="shared" si="46"/>
        <v>0</v>
      </c>
      <c r="CD80" s="71">
        <f t="shared" ca="1" si="59"/>
        <v>0</v>
      </c>
      <c r="CE80" s="156">
        <f t="shared" ca="1" si="60"/>
        <v>0.04</v>
      </c>
      <c r="CF80" s="158">
        <f t="shared" ca="1" si="61"/>
        <v>0</v>
      </c>
      <c r="CG80" s="159">
        <f t="shared" ca="1" si="62"/>
        <v>0.04</v>
      </c>
      <c r="CH80" s="160">
        <f t="shared" ca="1" si="63"/>
        <v>0.04</v>
      </c>
    </row>
    <row r="81" spans="1:86" hidden="1" outlineLevel="1">
      <c r="A81">
        <f t="shared" ca="1" si="72"/>
        <v>1</v>
      </c>
      <c r="B81" t="str">
        <f t="shared" ca="1" si="48"/>
        <v>EP2 LPD3 LPS4</v>
      </c>
      <c r="C81" s="45">
        <f t="shared" si="71"/>
        <v>2</v>
      </c>
      <c r="D81" s="26">
        <v>0</v>
      </c>
      <c r="E81" s="45">
        <f t="shared" ca="1" si="70"/>
        <v>3</v>
      </c>
      <c r="F81" s="45">
        <f t="shared" ca="1" si="69"/>
        <v>4</v>
      </c>
      <c r="G81" s="26">
        <v>0</v>
      </c>
      <c r="H81" s="26">
        <v>0</v>
      </c>
      <c r="I81" s="26">
        <v>0</v>
      </c>
      <c r="BM81">
        <v>44</v>
      </c>
      <c r="BN81" s="69">
        <f t="shared" si="41"/>
        <v>0</v>
      </c>
      <c r="BO81" s="70">
        <f t="shared" si="42"/>
        <v>0</v>
      </c>
      <c r="BP81" s="71">
        <f t="shared" ca="1" si="49"/>
        <v>0</v>
      </c>
      <c r="BQ81" s="156">
        <f t="shared" ca="1" si="50"/>
        <v>0.08</v>
      </c>
      <c r="BR81" s="158">
        <f t="shared" ca="1" si="51"/>
        <v>0</v>
      </c>
      <c r="BS81" s="159">
        <f t="shared" ca="1" si="52"/>
        <v>0.08</v>
      </c>
      <c r="BT81" s="160">
        <f t="shared" ca="1" si="53"/>
        <v>0.08</v>
      </c>
      <c r="BU81" s="69">
        <f t="shared" si="43"/>
        <v>0</v>
      </c>
      <c r="BV81" s="70">
        <f t="shared" si="44"/>
        <v>0</v>
      </c>
      <c r="BW81" s="71">
        <f t="shared" ca="1" si="54"/>
        <v>0</v>
      </c>
      <c r="BX81" s="156">
        <f t="shared" ca="1" si="55"/>
        <v>0.08</v>
      </c>
      <c r="BY81" s="158">
        <f t="shared" ca="1" si="56"/>
        <v>0</v>
      </c>
      <c r="BZ81" s="159">
        <f t="shared" ca="1" si="57"/>
        <v>0.08</v>
      </c>
      <c r="CA81" s="160">
        <f t="shared" ca="1" si="58"/>
        <v>0.08</v>
      </c>
      <c r="CB81" s="69">
        <f t="shared" si="45"/>
        <v>0</v>
      </c>
      <c r="CC81" s="70">
        <f t="shared" si="46"/>
        <v>0</v>
      </c>
      <c r="CD81" s="71">
        <f t="shared" ca="1" si="59"/>
        <v>0</v>
      </c>
      <c r="CE81" s="156">
        <f t="shared" ca="1" si="60"/>
        <v>0.08</v>
      </c>
      <c r="CF81" s="158">
        <f t="shared" ca="1" si="61"/>
        <v>0</v>
      </c>
      <c r="CG81" s="159">
        <f t="shared" ca="1" si="62"/>
        <v>0.08</v>
      </c>
      <c r="CH81" s="160">
        <f t="shared" ca="1" si="63"/>
        <v>0.08</v>
      </c>
    </row>
    <row r="82" spans="1:86" hidden="1" outlineLevel="1">
      <c r="A82">
        <f t="shared" ca="1" si="72"/>
        <v>1</v>
      </c>
      <c r="B82" t="str">
        <f t="shared" ca="1" si="48"/>
        <v>EP2 LPD4 LPS1</v>
      </c>
      <c r="C82" s="45">
        <f t="shared" si="71"/>
        <v>2</v>
      </c>
      <c r="D82" s="26">
        <v>0</v>
      </c>
      <c r="E82" s="45">
        <f t="shared" ca="1" si="70"/>
        <v>4</v>
      </c>
      <c r="F82" s="45">
        <f t="shared" ca="1" si="69"/>
        <v>1</v>
      </c>
      <c r="G82" s="26">
        <v>0</v>
      </c>
      <c r="H82" s="26">
        <v>0</v>
      </c>
      <c r="I82" s="26">
        <v>0</v>
      </c>
      <c r="BM82">
        <v>45</v>
      </c>
      <c r="BN82" s="69">
        <f t="shared" si="41"/>
        <v>0</v>
      </c>
      <c r="BO82" s="70">
        <f t="shared" si="42"/>
        <v>0</v>
      </c>
      <c r="BP82" s="71">
        <f t="shared" ca="1" si="49"/>
        <v>0.05</v>
      </c>
      <c r="BQ82" s="156">
        <f t="shared" ca="1" si="50"/>
        <v>-0.05</v>
      </c>
      <c r="BR82" s="158">
        <f t="shared" ca="1" si="51"/>
        <v>0.05</v>
      </c>
      <c r="BS82" s="159">
        <f t="shared" ca="1" si="52"/>
        <v>-0.05</v>
      </c>
      <c r="BT82" s="160">
        <f t="shared" ca="1" si="53"/>
        <v>-0.05</v>
      </c>
      <c r="BU82" s="69">
        <f t="shared" si="43"/>
        <v>0</v>
      </c>
      <c r="BV82" s="70">
        <f t="shared" si="44"/>
        <v>0</v>
      </c>
      <c r="BW82" s="71">
        <f t="shared" ca="1" si="54"/>
        <v>0.05</v>
      </c>
      <c r="BX82" s="156">
        <f t="shared" ca="1" si="55"/>
        <v>-0.05</v>
      </c>
      <c r="BY82" s="158">
        <f t="shared" ca="1" si="56"/>
        <v>0.05</v>
      </c>
      <c r="BZ82" s="159">
        <f t="shared" ca="1" si="57"/>
        <v>-0.05</v>
      </c>
      <c r="CA82" s="160">
        <f t="shared" ca="1" si="58"/>
        <v>-0.05</v>
      </c>
      <c r="CB82" s="69">
        <f t="shared" si="45"/>
        <v>0</v>
      </c>
      <c r="CC82" s="70">
        <f t="shared" si="46"/>
        <v>0</v>
      </c>
      <c r="CD82" s="71">
        <f t="shared" ca="1" si="59"/>
        <v>0.05</v>
      </c>
      <c r="CE82" s="156">
        <f t="shared" ca="1" si="60"/>
        <v>-0.05</v>
      </c>
      <c r="CF82" s="158">
        <f t="shared" ca="1" si="61"/>
        <v>0.05</v>
      </c>
      <c r="CG82" s="159">
        <f t="shared" ca="1" si="62"/>
        <v>-0.05</v>
      </c>
      <c r="CH82" s="160">
        <f t="shared" ca="1" si="63"/>
        <v>-0.05</v>
      </c>
    </row>
    <row r="83" spans="1:86" hidden="1" outlineLevel="1">
      <c r="A83">
        <f t="shared" ca="1" si="72"/>
        <v>1</v>
      </c>
      <c r="B83" t="str">
        <f t="shared" ca="1" si="48"/>
        <v>EP2 LPD4 LPS2</v>
      </c>
      <c r="C83" s="45">
        <f t="shared" si="71"/>
        <v>2</v>
      </c>
      <c r="D83" s="26">
        <v>0</v>
      </c>
      <c r="E83" s="45">
        <f t="shared" ca="1" si="70"/>
        <v>4</v>
      </c>
      <c r="F83" s="45">
        <f t="shared" ca="1" si="69"/>
        <v>2</v>
      </c>
      <c r="G83" s="26">
        <v>0</v>
      </c>
      <c r="H83" s="26">
        <v>0</v>
      </c>
      <c r="I83" s="26">
        <v>0</v>
      </c>
      <c r="BM83">
        <v>46</v>
      </c>
      <c r="BN83" s="69">
        <f t="shared" si="41"/>
        <v>0</v>
      </c>
      <c r="BO83" s="70">
        <f t="shared" si="42"/>
        <v>0</v>
      </c>
      <c r="BP83" s="71">
        <f t="shared" ca="1" si="49"/>
        <v>0.05</v>
      </c>
      <c r="BQ83" s="156">
        <f t="shared" ca="1" si="50"/>
        <v>0</v>
      </c>
      <c r="BR83" s="158">
        <f t="shared" ca="1" si="51"/>
        <v>0.05</v>
      </c>
      <c r="BS83" s="159">
        <f t="shared" ca="1" si="52"/>
        <v>0</v>
      </c>
      <c r="BT83" s="160">
        <f t="shared" ca="1" si="53"/>
        <v>0</v>
      </c>
      <c r="BU83" s="69">
        <f t="shared" si="43"/>
        <v>0</v>
      </c>
      <c r="BV83" s="70">
        <f t="shared" si="44"/>
        <v>0</v>
      </c>
      <c r="BW83" s="71">
        <f t="shared" ca="1" si="54"/>
        <v>0.05</v>
      </c>
      <c r="BX83" s="156">
        <f t="shared" ca="1" si="55"/>
        <v>0</v>
      </c>
      <c r="BY83" s="158">
        <f t="shared" ca="1" si="56"/>
        <v>0.05</v>
      </c>
      <c r="BZ83" s="159">
        <f t="shared" ca="1" si="57"/>
        <v>0</v>
      </c>
      <c r="CA83" s="160">
        <f t="shared" ca="1" si="58"/>
        <v>0</v>
      </c>
      <c r="CB83" s="69">
        <f t="shared" si="45"/>
        <v>0</v>
      </c>
      <c r="CC83" s="70">
        <f t="shared" si="46"/>
        <v>0</v>
      </c>
      <c r="CD83" s="71">
        <f t="shared" ca="1" si="59"/>
        <v>0.05</v>
      </c>
      <c r="CE83" s="156">
        <f t="shared" ca="1" si="60"/>
        <v>0</v>
      </c>
      <c r="CF83" s="158">
        <f t="shared" ca="1" si="61"/>
        <v>0.05</v>
      </c>
      <c r="CG83" s="159">
        <f t="shared" ca="1" si="62"/>
        <v>0</v>
      </c>
      <c r="CH83" s="160">
        <f t="shared" ca="1" si="63"/>
        <v>0</v>
      </c>
    </row>
    <row r="84" spans="1:86" hidden="1" outlineLevel="1">
      <c r="A84">
        <f t="shared" ca="1" si="72"/>
        <v>1</v>
      </c>
      <c r="B84" t="str">
        <f t="shared" ca="1" si="48"/>
        <v>EP2 LPD4 LPS3</v>
      </c>
      <c r="C84" s="45">
        <f t="shared" si="71"/>
        <v>2</v>
      </c>
      <c r="D84" s="26">
        <v>0</v>
      </c>
      <c r="E84" s="45">
        <f t="shared" ca="1" si="70"/>
        <v>4</v>
      </c>
      <c r="F84" s="45">
        <f t="shared" ca="1" si="69"/>
        <v>3</v>
      </c>
      <c r="G84" s="26">
        <v>0</v>
      </c>
      <c r="H84" s="26">
        <v>0</v>
      </c>
      <c r="I84" s="26">
        <v>0</v>
      </c>
      <c r="BM84">
        <v>47</v>
      </c>
      <c r="BN84" s="69">
        <f t="shared" si="41"/>
        <v>0</v>
      </c>
      <c r="BO84" s="70">
        <f t="shared" si="42"/>
        <v>0</v>
      </c>
      <c r="BP84" s="71">
        <f t="shared" ca="1" si="49"/>
        <v>0.05</v>
      </c>
      <c r="BQ84" s="156">
        <f t="shared" ca="1" si="50"/>
        <v>0.04</v>
      </c>
      <c r="BR84" s="158">
        <f t="shared" ca="1" si="51"/>
        <v>0.05</v>
      </c>
      <c r="BS84" s="159">
        <f t="shared" ca="1" si="52"/>
        <v>0.04</v>
      </c>
      <c r="BT84" s="160">
        <f t="shared" ca="1" si="53"/>
        <v>0.04</v>
      </c>
      <c r="BU84" s="69">
        <f t="shared" si="43"/>
        <v>0</v>
      </c>
      <c r="BV84" s="70">
        <f t="shared" si="44"/>
        <v>0</v>
      </c>
      <c r="BW84" s="71">
        <f t="shared" ca="1" si="54"/>
        <v>0.05</v>
      </c>
      <c r="BX84" s="156">
        <f t="shared" ca="1" si="55"/>
        <v>0.04</v>
      </c>
      <c r="BY84" s="158">
        <f t="shared" ca="1" si="56"/>
        <v>0.05</v>
      </c>
      <c r="BZ84" s="159">
        <f t="shared" ca="1" si="57"/>
        <v>0.04</v>
      </c>
      <c r="CA84" s="160">
        <f t="shared" ca="1" si="58"/>
        <v>0.04</v>
      </c>
      <c r="CB84" s="69">
        <f t="shared" si="45"/>
        <v>0</v>
      </c>
      <c r="CC84" s="70">
        <f t="shared" si="46"/>
        <v>0</v>
      </c>
      <c r="CD84" s="71">
        <f t="shared" ca="1" si="59"/>
        <v>0.05</v>
      </c>
      <c r="CE84" s="156">
        <f t="shared" ca="1" si="60"/>
        <v>0.04</v>
      </c>
      <c r="CF84" s="158">
        <f t="shared" ca="1" si="61"/>
        <v>0.05</v>
      </c>
      <c r="CG84" s="159">
        <f t="shared" ca="1" si="62"/>
        <v>0.04</v>
      </c>
      <c r="CH84" s="160">
        <f t="shared" ca="1" si="63"/>
        <v>0.04</v>
      </c>
    </row>
    <row r="85" spans="1:86" hidden="1" outlineLevel="1">
      <c r="A85">
        <f t="shared" ca="1" si="72"/>
        <v>1</v>
      </c>
      <c r="B85" t="str">
        <f t="shared" ca="1" si="48"/>
        <v>EP2 LPD4 LPS4</v>
      </c>
      <c r="C85" s="45">
        <f t="shared" si="71"/>
        <v>2</v>
      </c>
      <c r="D85" s="26">
        <v>0</v>
      </c>
      <c r="E85" s="45">
        <f t="shared" ca="1" si="70"/>
        <v>4</v>
      </c>
      <c r="F85" s="45">
        <f t="shared" ca="1" si="69"/>
        <v>4</v>
      </c>
      <c r="G85" s="26">
        <v>0</v>
      </c>
      <c r="H85" s="26">
        <v>0</v>
      </c>
      <c r="I85" s="26">
        <v>0</v>
      </c>
      <c r="BM85">
        <v>48</v>
      </c>
      <c r="BN85" s="69">
        <f t="shared" si="41"/>
        <v>0</v>
      </c>
      <c r="BO85" s="70">
        <f t="shared" si="42"/>
        <v>0</v>
      </c>
      <c r="BP85" s="71">
        <f t="shared" ca="1" si="49"/>
        <v>0.05</v>
      </c>
      <c r="BQ85" s="156">
        <f t="shared" ca="1" si="50"/>
        <v>0.08</v>
      </c>
      <c r="BR85" s="158">
        <f t="shared" ca="1" si="51"/>
        <v>0.05</v>
      </c>
      <c r="BS85" s="159">
        <f t="shared" ca="1" si="52"/>
        <v>0.08</v>
      </c>
      <c r="BT85" s="160">
        <f t="shared" ca="1" si="53"/>
        <v>0.08</v>
      </c>
      <c r="BU85" s="69">
        <f t="shared" si="43"/>
        <v>0</v>
      </c>
      <c r="BV85" s="70">
        <f t="shared" si="44"/>
        <v>0</v>
      </c>
      <c r="BW85" s="71">
        <f t="shared" ca="1" si="54"/>
        <v>0.05</v>
      </c>
      <c r="BX85" s="156">
        <f t="shared" ca="1" si="55"/>
        <v>0.08</v>
      </c>
      <c r="BY85" s="158">
        <f t="shared" ca="1" si="56"/>
        <v>0.05</v>
      </c>
      <c r="BZ85" s="159">
        <f t="shared" ca="1" si="57"/>
        <v>0.08</v>
      </c>
      <c r="CA85" s="160">
        <f t="shared" ca="1" si="58"/>
        <v>0.08</v>
      </c>
      <c r="CB85" s="69">
        <f t="shared" si="45"/>
        <v>0</v>
      </c>
      <c r="CC85" s="70">
        <f t="shared" si="46"/>
        <v>0</v>
      </c>
      <c r="CD85" s="71">
        <f t="shared" ca="1" si="59"/>
        <v>0.05</v>
      </c>
      <c r="CE85" s="156">
        <f t="shared" ca="1" si="60"/>
        <v>0.08</v>
      </c>
      <c r="CF85" s="158">
        <f t="shared" ca="1" si="61"/>
        <v>0.05</v>
      </c>
      <c r="CG85" s="159">
        <f t="shared" ca="1" si="62"/>
        <v>0.08</v>
      </c>
      <c r="CH85" s="160">
        <f t="shared" ca="1" si="63"/>
        <v>0.08</v>
      </c>
    </row>
    <row r="86" spans="1:86" hidden="1" outlineLevel="1">
      <c r="A86">
        <f t="shared" ca="1" si="72"/>
        <v>1</v>
      </c>
      <c r="B86" t="str">
        <f t="shared" ca="1" si="48"/>
        <v>EP3 LPD1 LPS1</v>
      </c>
      <c r="C86" s="45">
        <f t="shared" si="71"/>
        <v>3</v>
      </c>
      <c r="D86" s="26">
        <v>0</v>
      </c>
      <c r="E86" s="45">
        <f t="shared" ca="1" si="70"/>
        <v>1</v>
      </c>
      <c r="F86" s="45">
        <f t="shared" ca="1" si="69"/>
        <v>1</v>
      </c>
      <c r="G86" s="26">
        <v>0</v>
      </c>
      <c r="H86" s="26">
        <v>0</v>
      </c>
      <c r="I86" s="26">
        <v>0</v>
      </c>
      <c r="BM86">
        <v>49</v>
      </c>
      <c r="BN86" s="69">
        <f t="shared" si="41"/>
        <v>0.04</v>
      </c>
      <c r="BO86" s="70">
        <f t="shared" si="42"/>
        <v>0</v>
      </c>
      <c r="BP86" s="71">
        <f t="shared" ca="1" si="49"/>
        <v>-0.08</v>
      </c>
      <c r="BQ86" s="156">
        <f t="shared" ca="1" si="50"/>
        <v>-0.05</v>
      </c>
      <c r="BR86" s="158">
        <f t="shared" ca="1" si="51"/>
        <v>-0.08</v>
      </c>
      <c r="BS86" s="159">
        <f t="shared" ca="1" si="52"/>
        <v>-0.05</v>
      </c>
      <c r="BT86" s="160">
        <f t="shared" ca="1" si="53"/>
        <v>-0.05</v>
      </c>
      <c r="BU86" s="69">
        <f t="shared" si="43"/>
        <v>0.04</v>
      </c>
      <c r="BV86" s="70">
        <f t="shared" si="44"/>
        <v>0</v>
      </c>
      <c r="BW86" s="71">
        <f t="shared" ca="1" si="54"/>
        <v>-0.08</v>
      </c>
      <c r="BX86" s="156">
        <f t="shared" ca="1" si="55"/>
        <v>-0.05</v>
      </c>
      <c r="BY86" s="158">
        <f t="shared" ca="1" si="56"/>
        <v>-0.08</v>
      </c>
      <c r="BZ86" s="159">
        <f t="shared" ca="1" si="57"/>
        <v>-0.05</v>
      </c>
      <c r="CA86" s="160">
        <f t="shared" ca="1" si="58"/>
        <v>-0.05</v>
      </c>
      <c r="CB86" s="69">
        <f t="shared" si="45"/>
        <v>0.04</v>
      </c>
      <c r="CC86" s="70">
        <f t="shared" si="46"/>
        <v>0</v>
      </c>
      <c r="CD86" s="71">
        <f t="shared" ca="1" si="59"/>
        <v>-0.08</v>
      </c>
      <c r="CE86" s="156">
        <f t="shared" ca="1" si="60"/>
        <v>-0.05</v>
      </c>
      <c r="CF86" s="158">
        <f t="shared" ca="1" si="61"/>
        <v>-0.08</v>
      </c>
      <c r="CG86" s="159">
        <f t="shared" ca="1" si="62"/>
        <v>-0.05</v>
      </c>
      <c r="CH86" s="160">
        <f t="shared" ca="1" si="63"/>
        <v>-0.05</v>
      </c>
    </row>
    <row r="87" spans="1:86" hidden="1" outlineLevel="1">
      <c r="A87">
        <f t="shared" ca="1" si="72"/>
        <v>1</v>
      </c>
      <c r="B87" t="str">
        <f t="shared" ca="1" si="48"/>
        <v>EP3 LPD1 LPS2</v>
      </c>
      <c r="C87" s="45">
        <f t="shared" si="71"/>
        <v>3</v>
      </c>
      <c r="D87" s="26">
        <v>0</v>
      </c>
      <c r="E87" s="45">
        <f t="shared" ca="1" si="70"/>
        <v>1</v>
      </c>
      <c r="F87" s="45">
        <f t="shared" ca="1" si="69"/>
        <v>2</v>
      </c>
      <c r="G87" s="26">
        <v>0</v>
      </c>
      <c r="H87" s="26">
        <v>0</v>
      </c>
      <c r="I87" s="26">
        <v>0</v>
      </c>
      <c r="BM87">
        <v>50</v>
      </c>
      <c r="BN87" s="69">
        <f t="shared" si="41"/>
        <v>0.04</v>
      </c>
      <c r="BO87" s="70">
        <f t="shared" si="42"/>
        <v>0</v>
      </c>
      <c r="BP87" s="71">
        <f t="shared" ca="1" si="49"/>
        <v>-0.08</v>
      </c>
      <c r="BQ87" s="156">
        <f t="shared" ca="1" si="50"/>
        <v>0</v>
      </c>
      <c r="BR87" s="158">
        <f t="shared" ca="1" si="51"/>
        <v>-0.08</v>
      </c>
      <c r="BS87" s="159">
        <f t="shared" ca="1" si="52"/>
        <v>0</v>
      </c>
      <c r="BT87" s="160">
        <f t="shared" ca="1" si="53"/>
        <v>0</v>
      </c>
      <c r="BU87" s="69">
        <f t="shared" si="43"/>
        <v>0.04</v>
      </c>
      <c r="BV87" s="70">
        <f t="shared" si="44"/>
        <v>0</v>
      </c>
      <c r="BW87" s="71">
        <f t="shared" ca="1" si="54"/>
        <v>-0.08</v>
      </c>
      <c r="BX87" s="156">
        <f t="shared" ca="1" si="55"/>
        <v>0</v>
      </c>
      <c r="BY87" s="158">
        <f t="shared" ca="1" si="56"/>
        <v>-0.08</v>
      </c>
      <c r="BZ87" s="159">
        <f t="shared" ca="1" si="57"/>
        <v>0</v>
      </c>
      <c r="CA87" s="160">
        <f t="shared" ca="1" si="58"/>
        <v>0</v>
      </c>
      <c r="CB87" s="69">
        <f t="shared" si="45"/>
        <v>0.04</v>
      </c>
      <c r="CC87" s="70">
        <f t="shared" si="46"/>
        <v>0</v>
      </c>
      <c r="CD87" s="71">
        <f t="shared" ca="1" si="59"/>
        <v>-0.08</v>
      </c>
      <c r="CE87" s="156">
        <f t="shared" ca="1" si="60"/>
        <v>0</v>
      </c>
      <c r="CF87" s="158">
        <f t="shared" ca="1" si="61"/>
        <v>-0.08</v>
      </c>
      <c r="CG87" s="159">
        <f t="shared" ca="1" si="62"/>
        <v>0</v>
      </c>
      <c r="CH87" s="160">
        <f t="shared" ca="1" si="63"/>
        <v>0</v>
      </c>
    </row>
    <row r="88" spans="1:86" hidden="1" outlineLevel="1">
      <c r="A88">
        <f t="shared" ca="1" si="72"/>
        <v>1</v>
      </c>
      <c r="B88" t="str">
        <f t="shared" ca="1" si="48"/>
        <v>EP3 LPD1 LPS3</v>
      </c>
      <c r="C88" s="45">
        <f t="shared" si="71"/>
        <v>3</v>
      </c>
      <c r="D88" s="26">
        <v>0</v>
      </c>
      <c r="E88" s="45">
        <f t="shared" ca="1" si="70"/>
        <v>1</v>
      </c>
      <c r="F88" s="45">
        <f t="shared" ca="1" si="69"/>
        <v>3</v>
      </c>
      <c r="G88" s="26">
        <v>0</v>
      </c>
      <c r="H88" s="26">
        <v>0</v>
      </c>
      <c r="I88" s="26">
        <v>0</v>
      </c>
      <c r="BM88">
        <v>51</v>
      </c>
      <c r="BN88" s="69">
        <f t="shared" si="41"/>
        <v>0.04</v>
      </c>
      <c r="BO88" s="70">
        <f t="shared" si="42"/>
        <v>0</v>
      </c>
      <c r="BP88" s="71">
        <f t="shared" ca="1" si="49"/>
        <v>-0.08</v>
      </c>
      <c r="BQ88" s="156">
        <f t="shared" ca="1" si="50"/>
        <v>0.04</v>
      </c>
      <c r="BR88" s="158">
        <f t="shared" ca="1" si="51"/>
        <v>-0.08</v>
      </c>
      <c r="BS88" s="159">
        <f t="shared" ca="1" si="52"/>
        <v>0.04</v>
      </c>
      <c r="BT88" s="160">
        <f t="shared" ca="1" si="53"/>
        <v>0.04</v>
      </c>
      <c r="BU88" s="69">
        <f t="shared" si="43"/>
        <v>0.04</v>
      </c>
      <c r="BV88" s="70">
        <f t="shared" si="44"/>
        <v>0</v>
      </c>
      <c r="BW88" s="71">
        <f t="shared" ca="1" si="54"/>
        <v>-0.08</v>
      </c>
      <c r="BX88" s="156">
        <f t="shared" ca="1" si="55"/>
        <v>0.04</v>
      </c>
      <c r="BY88" s="158">
        <f t="shared" ca="1" si="56"/>
        <v>-0.08</v>
      </c>
      <c r="BZ88" s="159">
        <f t="shared" ca="1" si="57"/>
        <v>0.04</v>
      </c>
      <c r="CA88" s="160">
        <f t="shared" ca="1" si="58"/>
        <v>0.04</v>
      </c>
      <c r="CB88" s="69">
        <f t="shared" si="45"/>
        <v>0.04</v>
      </c>
      <c r="CC88" s="70">
        <f t="shared" si="46"/>
        <v>0</v>
      </c>
      <c r="CD88" s="71">
        <f t="shared" ca="1" si="59"/>
        <v>-0.08</v>
      </c>
      <c r="CE88" s="156">
        <f t="shared" ca="1" si="60"/>
        <v>0.04</v>
      </c>
      <c r="CF88" s="158">
        <f t="shared" ca="1" si="61"/>
        <v>-0.08</v>
      </c>
      <c r="CG88" s="159">
        <f t="shared" ca="1" si="62"/>
        <v>0.04</v>
      </c>
      <c r="CH88" s="160">
        <f t="shared" ca="1" si="63"/>
        <v>0.04</v>
      </c>
    </row>
    <row r="89" spans="1:86" hidden="1" outlineLevel="1">
      <c r="A89">
        <f t="shared" ca="1" si="72"/>
        <v>1</v>
      </c>
      <c r="B89" t="str">
        <f t="shared" ca="1" si="48"/>
        <v>EP3 LPD1 LPS4</v>
      </c>
      <c r="C89" s="45">
        <f t="shared" si="71"/>
        <v>3</v>
      </c>
      <c r="D89" s="26">
        <v>0</v>
      </c>
      <c r="E89" s="45">
        <f t="shared" ca="1" si="70"/>
        <v>1</v>
      </c>
      <c r="F89" s="45">
        <f t="shared" ca="1" si="69"/>
        <v>4</v>
      </c>
      <c r="G89" s="26">
        <v>0</v>
      </c>
      <c r="H89" s="26">
        <v>0</v>
      </c>
      <c r="I89" s="26">
        <v>0</v>
      </c>
      <c r="BM89">
        <v>52</v>
      </c>
      <c r="BN89" s="69">
        <f t="shared" si="41"/>
        <v>0.04</v>
      </c>
      <c r="BO89" s="70">
        <f t="shared" si="42"/>
        <v>0</v>
      </c>
      <c r="BP89" s="71">
        <f t="shared" ca="1" si="49"/>
        <v>-0.08</v>
      </c>
      <c r="BQ89" s="156">
        <f t="shared" ca="1" si="50"/>
        <v>0.08</v>
      </c>
      <c r="BR89" s="158">
        <f t="shared" ca="1" si="51"/>
        <v>-0.08</v>
      </c>
      <c r="BS89" s="159">
        <f t="shared" ca="1" si="52"/>
        <v>0.08</v>
      </c>
      <c r="BT89" s="160">
        <f t="shared" ca="1" si="53"/>
        <v>0.08</v>
      </c>
      <c r="BU89" s="69">
        <f t="shared" si="43"/>
        <v>0.04</v>
      </c>
      <c r="BV89" s="70">
        <f t="shared" si="44"/>
        <v>0</v>
      </c>
      <c r="BW89" s="71">
        <f t="shared" ca="1" si="54"/>
        <v>-0.08</v>
      </c>
      <c r="BX89" s="156">
        <f t="shared" ca="1" si="55"/>
        <v>0.08</v>
      </c>
      <c r="BY89" s="158">
        <f t="shared" ca="1" si="56"/>
        <v>-0.08</v>
      </c>
      <c r="BZ89" s="159">
        <f t="shared" ca="1" si="57"/>
        <v>0.08</v>
      </c>
      <c r="CA89" s="160">
        <f t="shared" ca="1" si="58"/>
        <v>0.08</v>
      </c>
      <c r="CB89" s="69">
        <f t="shared" si="45"/>
        <v>0.04</v>
      </c>
      <c r="CC89" s="70">
        <f t="shared" si="46"/>
        <v>0</v>
      </c>
      <c r="CD89" s="71">
        <f t="shared" ca="1" si="59"/>
        <v>-0.08</v>
      </c>
      <c r="CE89" s="156">
        <f t="shared" ca="1" si="60"/>
        <v>0.08</v>
      </c>
      <c r="CF89" s="158">
        <f t="shared" ca="1" si="61"/>
        <v>-0.08</v>
      </c>
      <c r="CG89" s="159">
        <f t="shared" ca="1" si="62"/>
        <v>0.08</v>
      </c>
      <c r="CH89" s="160">
        <f t="shared" ca="1" si="63"/>
        <v>0.08</v>
      </c>
    </row>
    <row r="90" spans="1:86" hidden="1" outlineLevel="1">
      <c r="A90">
        <f t="shared" ca="1" si="72"/>
        <v>1</v>
      </c>
      <c r="B90" t="str">
        <f t="shared" ca="1" si="48"/>
        <v>EP3 LPD2 LPS1</v>
      </c>
      <c r="C90" s="45">
        <f t="shared" si="71"/>
        <v>3</v>
      </c>
      <c r="D90" s="26">
        <v>0</v>
      </c>
      <c r="E90" s="45">
        <f t="shared" ca="1" si="70"/>
        <v>2</v>
      </c>
      <c r="F90" s="45">
        <f t="shared" ca="1" si="69"/>
        <v>1</v>
      </c>
      <c r="G90" s="26">
        <v>0</v>
      </c>
      <c r="H90" s="26">
        <v>0</v>
      </c>
      <c r="I90" s="26">
        <v>0</v>
      </c>
      <c r="BM90">
        <v>53</v>
      </c>
      <c r="BN90" s="69">
        <f t="shared" si="41"/>
        <v>0.04</v>
      </c>
      <c r="BO90" s="70">
        <f t="shared" si="42"/>
        <v>0</v>
      </c>
      <c r="BP90" s="71">
        <f t="shared" ca="1" si="49"/>
        <v>-0.04</v>
      </c>
      <c r="BQ90" s="156">
        <f t="shared" ca="1" si="50"/>
        <v>-0.05</v>
      </c>
      <c r="BR90" s="158">
        <f t="shared" ca="1" si="51"/>
        <v>-0.04</v>
      </c>
      <c r="BS90" s="159">
        <f t="shared" ca="1" si="52"/>
        <v>-0.05</v>
      </c>
      <c r="BT90" s="160">
        <f t="shared" ca="1" si="53"/>
        <v>-0.05</v>
      </c>
      <c r="BU90" s="69">
        <f t="shared" si="43"/>
        <v>0.04</v>
      </c>
      <c r="BV90" s="70">
        <f t="shared" si="44"/>
        <v>0</v>
      </c>
      <c r="BW90" s="71">
        <f t="shared" ca="1" si="54"/>
        <v>-0.04</v>
      </c>
      <c r="BX90" s="156">
        <f t="shared" ca="1" si="55"/>
        <v>-0.05</v>
      </c>
      <c r="BY90" s="158">
        <f t="shared" ca="1" si="56"/>
        <v>-0.04</v>
      </c>
      <c r="BZ90" s="159">
        <f t="shared" ca="1" si="57"/>
        <v>-0.05</v>
      </c>
      <c r="CA90" s="160">
        <f t="shared" ca="1" si="58"/>
        <v>-0.05</v>
      </c>
      <c r="CB90" s="69">
        <f t="shared" si="45"/>
        <v>0.04</v>
      </c>
      <c r="CC90" s="70">
        <f t="shared" si="46"/>
        <v>0</v>
      </c>
      <c r="CD90" s="71">
        <f t="shared" ca="1" si="59"/>
        <v>-0.04</v>
      </c>
      <c r="CE90" s="156">
        <f t="shared" ca="1" si="60"/>
        <v>-0.05</v>
      </c>
      <c r="CF90" s="158">
        <f t="shared" ca="1" si="61"/>
        <v>-0.04</v>
      </c>
      <c r="CG90" s="159">
        <f t="shared" ca="1" si="62"/>
        <v>-0.05</v>
      </c>
      <c r="CH90" s="160">
        <f t="shared" ca="1" si="63"/>
        <v>-0.05</v>
      </c>
    </row>
    <row r="91" spans="1:86" hidden="1" outlineLevel="1">
      <c r="A91">
        <f t="shared" ca="1" si="72"/>
        <v>1</v>
      </c>
      <c r="B91" t="str">
        <f t="shared" ca="1" si="48"/>
        <v>EP3 LPD2 LPS2</v>
      </c>
      <c r="C91" s="45">
        <f t="shared" si="71"/>
        <v>3</v>
      </c>
      <c r="D91" s="26">
        <v>0</v>
      </c>
      <c r="E91" s="45">
        <f t="shared" ca="1" si="70"/>
        <v>2</v>
      </c>
      <c r="F91" s="45">
        <f t="shared" ca="1" si="69"/>
        <v>2</v>
      </c>
      <c r="G91" s="26">
        <v>0</v>
      </c>
      <c r="H91" s="26">
        <v>0</v>
      </c>
      <c r="I91" s="26">
        <v>0</v>
      </c>
      <c r="BM91">
        <v>54</v>
      </c>
      <c r="BN91" s="69">
        <f t="shared" si="41"/>
        <v>0.04</v>
      </c>
      <c r="BO91" s="70">
        <f t="shared" si="42"/>
        <v>0</v>
      </c>
      <c r="BP91" s="71">
        <f t="shared" ca="1" si="49"/>
        <v>-0.04</v>
      </c>
      <c r="BQ91" s="156">
        <f t="shared" ca="1" si="50"/>
        <v>0</v>
      </c>
      <c r="BR91" s="158">
        <f t="shared" ca="1" si="51"/>
        <v>-0.04</v>
      </c>
      <c r="BS91" s="159">
        <f t="shared" ca="1" si="52"/>
        <v>0</v>
      </c>
      <c r="BT91" s="160">
        <f t="shared" ca="1" si="53"/>
        <v>0</v>
      </c>
      <c r="BU91" s="69">
        <f t="shared" si="43"/>
        <v>0.04</v>
      </c>
      <c r="BV91" s="70">
        <f t="shared" si="44"/>
        <v>0</v>
      </c>
      <c r="BW91" s="71">
        <f t="shared" ca="1" si="54"/>
        <v>-0.04</v>
      </c>
      <c r="BX91" s="156">
        <f t="shared" ca="1" si="55"/>
        <v>0</v>
      </c>
      <c r="BY91" s="158">
        <f t="shared" ca="1" si="56"/>
        <v>-0.04</v>
      </c>
      <c r="BZ91" s="159">
        <f t="shared" ca="1" si="57"/>
        <v>0</v>
      </c>
      <c r="CA91" s="160">
        <f t="shared" ca="1" si="58"/>
        <v>0</v>
      </c>
      <c r="CB91" s="69">
        <f t="shared" si="45"/>
        <v>0.04</v>
      </c>
      <c r="CC91" s="70">
        <f t="shared" si="46"/>
        <v>0</v>
      </c>
      <c r="CD91" s="71">
        <f t="shared" ca="1" si="59"/>
        <v>-0.04</v>
      </c>
      <c r="CE91" s="156">
        <f t="shared" ca="1" si="60"/>
        <v>0</v>
      </c>
      <c r="CF91" s="158">
        <f t="shared" ca="1" si="61"/>
        <v>-0.04</v>
      </c>
      <c r="CG91" s="159">
        <f t="shared" ca="1" si="62"/>
        <v>0</v>
      </c>
      <c r="CH91" s="160">
        <f t="shared" ca="1" si="63"/>
        <v>0</v>
      </c>
    </row>
    <row r="92" spans="1:86" hidden="1" outlineLevel="1">
      <c r="A92">
        <f t="shared" ca="1" si="72"/>
        <v>1</v>
      </c>
      <c r="B92" t="str">
        <f t="shared" ca="1" si="48"/>
        <v>EP3 LPD2 LPS3</v>
      </c>
      <c r="C92" s="45">
        <f t="shared" si="71"/>
        <v>3</v>
      </c>
      <c r="D92" s="26">
        <v>0</v>
      </c>
      <c r="E92" s="45">
        <f t="shared" ca="1" si="70"/>
        <v>2</v>
      </c>
      <c r="F92" s="45">
        <f t="shared" ca="1" si="69"/>
        <v>3</v>
      </c>
      <c r="G92" s="26">
        <v>0</v>
      </c>
      <c r="H92" s="26">
        <v>0</v>
      </c>
      <c r="I92" s="26">
        <v>0</v>
      </c>
      <c r="BM92">
        <v>55</v>
      </c>
      <c r="BN92" s="69">
        <f t="shared" si="41"/>
        <v>0.04</v>
      </c>
      <c r="BO92" s="70">
        <f t="shared" si="42"/>
        <v>0</v>
      </c>
      <c r="BP92" s="71">
        <f t="shared" ca="1" si="49"/>
        <v>-0.04</v>
      </c>
      <c r="BQ92" s="156">
        <f t="shared" ca="1" si="50"/>
        <v>0.04</v>
      </c>
      <c r="BR92" s="158">
        <f t="shared" ca="1" si="51"/>
        <v>-0.04</v>
      </c>
      <c r="BS92" s="159">
        <f t="shared" ca="1" si="52"/>
        <v>0.04</v>
      </c>
      <c r="BT92" s="160">
        <f t="shared" ca="1" si="53"/>
        <v>0.04</v>
      </c>
      <c r="BU92" s="69">
        <f t="shared" si="43"/>
        <v>0.04</v>
      </c>
      <c r="BV92" s="70">
        <f t="shared" si="44"/>
        <v>0</v>
      </c>
      <c r="BW92" s="71">
        <f t="shared" ca="1" si="54"/>
        <v>-0.04</v>
      </c>
      <c r="BX92" s="156">
        <f t="shared" ca="1" si="55"/>
        <v>0.04</v>
      </c>
      <c r="BY92" s="158">
        <f t="shared" ca="1" si="56"/>
        <v>-0.04</v>
      </c>
      <c r="BZ92" s="159">
        <f t="shared" ca="1" si="57"/>
        <v>0.04</v>
      </c>
      <c r="CA92" s="160">
        <f t="shared" ca="1" si="58"/>
        <v>0.04</v>
      </c>
      <c r="CB92" s="69">
        <f t="shared" si="45"/>
        <v>0.04</v>
      </c>
      <c r="CC92" s="70">
        <f t="shared" si="46"/>
        <v>0</v>
      </c>
      <c r="CD92" s="71">
        <f t="shared" ca="1" si="59"/>
        <v>-0.04</v>
      </c>
      <c r="CE92" s="156">
        <f t="shared" ca="1" si="60"/>
        <v>0.04</v>
      </c>
      <c r="CF92" s="158">
        <f t="shared" ca="1" si="61"/>
        <v>-0.04</v>
      </c>
      <c r="CG92" s="159">
        <f t="shared" ca="1" si="62"/>
        <v>0.04</v>
      </c>
      <c r="CH92" s="160">
        <f t="shared" ca="1" si="63"/>
        <v>0.04</v>
      </c>
    </row>
    <row r="93" spans="1:86" hidden="1" outlineLevel="1">
      <c r="A93">
        <f t="shared" ca="1" si="72"/>
        <v>1</v>
      </c>
      <c r="B93" t="str">
        <f t="shared" ca="1" si="48"/>
        <v>EP3 LPD2 LPS4</v>
      </c>
      <c r="C93" s="45">
        <f t="shared" si="71"/>
        <v>3</v>
      </c>
      <c r="D93" s="26">
        <v>0</v>
      </c>
      <c r="E93" s="45">
        <f t="shared" ca="1" si="70"/>
        <v>2</v>
      </c>
      <c r="F93" s="45">
        <f t="shared" ca="1" si="69"/>
        <v>4</v>
      </c>
      <c r="G93" s="26">
        <v>0</v>
      </c>
      <c r="H93" s="26">
        <v>0</v>
      </c>
      <c r="I93" s="26">
        <v>0</v>
      </c>
      <c r="BM93">
        <v>56</v>
      </c>
      <c r="BN93" s="69">
        <f t="shared" si="41"/>
        <v>0.04</v>
      </c>
      <c r="BO93" s="70">
        <f t="shared" si="42"/>
        <v>0</v>
      </c>
      <c r="BP93" s="71">
        <f t="shared" ca="1" si="49"/>
        <v>-0.04</v>
      </c>
      <c r="BQ93" s="156">
        <f t="shared" ca="1" si="50"/>
        <v>0.08</v>
      </c>
      <c r="BR93" s="158">
        <f t="shared" ca="1" si="51"/>
        <v>-0.04</v>
      </c>
      <c r="BS93" s="159">
        <f t="shared" ca="1" si="52"/>
        <v>0.08</v>
      </c>
      <c r="BT93" s="160">
        <f t="shared" ca="1" si="53"/>
        <v>0.08</v>
      </c>
      <c r="BU93" s="69">
        <f t="shared" si="43"/>
        <v>0.04</v>
      </c>
      <c r="BV93" s="70">
        <f t="shared" si="44"/>
        <v>0</v>
      </c>
      <c r="BW93" s="71">
        <f t="shared" ca="1" si="54"/>
        <v>-0.04</v>
      </c>
      <c r="BX93" s="156">
        <f t="shared" ca="1" si="55"/>
        <v>0.08</v>
      </c>
      <c r="BY93" s="158">
        <f t="shared" ca="1" si="56"/>
        <v>-0.04</v>
      </c>
      <c r="BZ93" s="159">
        <f t="shared" ca="1" si="57"/>
        <v>0.08</v>
      </c>
      <c r="CA93" s="160">
        <f t="shared" ca="1" si="58"/>
        <v>0.08</v>
      </c>
      <c r="CB93" s="69">
        <f t="shared" si="45"/>
        <v>0.04</v>
      </c>
      <c r="CC93" s="70">
        <f t="shared" si="46"/>
        <v>0</v>
      </c>
      <c r="CD93" s="71">
        <f t="shared" ca="1" si="59"/>
        <v>-0.04</v>
      </c>
      <c r="CE93" s="156">
        <f t="shared" ca="1" si="60"/>
        <v>0.08</v>
      </c>
      <c r="CF93" s="158">
        <f t="shared" ca="1" si="61"/>
        <v>-0.04</v>
      </c>
      <c r="CG93" s="159">
        <f t="shared" ca="1" si="62"/>
        <v>0.08</v>
      </c>
      <c r="CH93" s="160">
        <f t="shared" ca="1" si="63"/>
        <v>0.08</v>
      </c>
    </row>
    <row r="94" spans="1:86" hidden="1" outlineLevel="1">
      <c r="A94">
        <f t="shared" ca="1" si="72"/>
        <v>1</v>
      </c>
      <c r="B94" t="str">
        <f t="shared" ca="1" si="48"/>
        <v>EP3 LPD3 LPS1</v>
      </c>
      <c r="C94" s="45">
        <f t="shared" si="71"/>
        <v>3</v>
      </c>
      <c r="D94" s="26">
        <v>0</v>
      </c>
      <c r="E94" s="45">
        <f t="shared" ca="1" si="70"/>
        <v>3</v>
      </c>
      <c r="F94" s="45">
        <f t="shared" ca="1" si="69"/>
        <v>1</v>
      </c>
      <c r="G94" s="26">
        <v>0</v>
      </c>
      <c r="H94" s="26">
        <v>0</v>
      </c>
      <c r="I94" s="26">
        <v>0</v>
      </c>
      <c r="BM94">
        <v>57</v>
      </c>
      <c r="BN94" s="69">
        <f t="shared" si="41"/>
        <v>0.04</v>
      </c>
      <c r="BO94" s="70">
        <f t="shared" si="42"/>
        <v>0</v>
      </c>
      <c r="BP94" s="71">
        <f t="shared" ca="1" si="49"/>
        <v>0</v>
      </c>
      <c r="BQ94" s="156">
        <f t="shared" ca="1" si="50"/>
        <v>-0.05</v>
      </c>
      <c r="BR94" s="158">
        <f t="shared" ca="1" si="51"/>
        <v>0</v>
      </c>
      <c r="BS94" s="159">
        <f t="shared" ca="1" si="52"/>
        <v>-0.05</v>
      </c>
      <c r="BT94" s="160">
        <f t="shared" ca="1" si="53"/>
        <v>-0.05</v>
      </c>
      <c r="BU94" s="69">
        <f t="shared" si="43"/>
        <v>0.04</v>
      </c>
      <c r="BV94" s="70">
        <f t="shared" si="44"/>
        <v>0</v>
      </c>
      <c r="BW94" s="71">
        <f t="shared" ca="1" si="54"/>
        <v>0</v>
      </c>
      <c r="BX94" s="156">
        <f t="shared" ca="1" si="55"/>
        <v>-0.05</v>
      </c>
      <c r="BY94" s="158">
        <f t="shared" ca="1" si="56"/>
        <v>0</v>
      </c>
      <c r="BZ94" s="159">
        <f t="shared" ca="1" si="57"/>
        <v>-0.05</v>
      </c>
      <c r="CA94" s="160">
        <f t="shared" ca="1" si="58"/>
        <v>-0.05</v>
      </c>
      <c r="CB94" s="69">
        <f t="shared" si="45"/>
        <v>0.04</v>
      </c>
      <c r="CC94" s="70">
        <f t="shared" si="46"/>
        <v>0</v>
      </c>
      <c r="CD94" s="71">
        <f t="shared" ca="1" si="59"/>
        <v>0</v>
      </c>
      <c r="CE94" s="156">
        <f t="shared" ca="1" si="60"/>
        <v>-0.05</v>
      </c>
      <c r="CF94" s="158">
        <f t="shared" ca="1" si="61"/>
        <v>0</v>
      </c>
      <c r="CG94" s="159">
        <f t="shared" ca="1" si="62"/>
        <v>-0.05</v>
      </c>
      <c r="CH94" s="160">
        <f t="shared" ca="1" si="63"/>
        <v>-0.05</v>
      </c>
    </row>
    <row r="95" spans="1:86" hidden="1" outlineLevel="1">
      <c r="A95">
        <f t="shared" ca="1" si="72"/>
        <v>1</v>
      </c>
      <c r="B95" t="str">
        <f t="shared" ca="1" si="48"/>
        <v>EP3 LPD3 LPS2</v>
      </c>
      <c r="C95" s="45">
        <f t="shared" si="71"/>
        <v>3</v>
      </c>
      <c r="D95" s="26">
        <v>0</v>
      </c>
      <c r="E95" s="45">
        <f t="shared" ca="1" si="70"/>
        <v>3</v>
      </c>
      <c r="F95" s="45">
        <f t="shared" ca="1" si="69"/>
        <v>2</v>
      </c>
      <c r="G95" s="26">
        <v>0</v>
      </c>
      <c r="H95" s="26">
        <v>0</v>
      </c>
      <c r="I95" s="26">
        <v>0</v>
      </c>
      <c r="BM95">
        <v>58</v>
      </c>
      <c r="BN95" s="69">
        <f t="shared" si="41"/>
        <v>0.04</v>
      </c>
      <c r="BO95" s="70">
        <f t="shared" si="42"/>
        <v>0</v>
      </c>
      <c r="BP95" s="71">
        <f t="shared" ca="1" si="49"/>
        <v>0</v>
      </c>
      <c r="BQ95" s="156">
        <f t="shared" ca="1" si="50"/>
        <v>0</v>
      </c>
      <c r="BR95" s="158">
        <f t="shared" ca="1" si="51"/>
        <v>0</v>
      </c>
      <c r="BS95" s="159">
        <f t="shared" ca="1" si="52"/>
        <v>0</v>
      </c>
      <c r="BT95" s="160">
        <f t="shared" ca="1" si="53"/>
        <v>0</v>
      </c>
      <c r="BU95" s="69">
        <f t="shared" si="43"/>
        <v>0.04</v>
      </c>
      <c r="BV95" s="70">
        <f t="shared" si="44"/>
        <v>0</v>
      </c>
      <c r="BW95" s="71">
        <f t="shared" ca="1" si="54"/>
        <v>0</v>
      </c>
      <c r="BX95" s="156">
        <f t="shared" ca="1" si="55"/>
        <v>0</v>
      </c>
      <c r="BY95" s="158">
        <f t="shared" ca="1" si="56"/>
        <v>0</v>
      </c>
      <c r="BZ95" s="159">
        <f t="shared" ca="1" si="57"/>
        <v>0</v>
      </c>
      <c r="CA95" s="160">
        <f t="shared" ca="1" si="58"/>
        <v>0</v>
      </c>
      <c r="CB95" s="69">
        <f t="shared" si="45"/>
        <v>0.04</v>
      </c>
      <c r="CC95" s="70">
        <f t="shared" si="46"/>
        <v>0</v>
      </c>
      <c r="CD95" s="71">
        <f t="shared" ca="1" si="59"/>
        <v>0</v>
      </c>
      <c r="CE95" s="156">
        <f t="shared" ca="1" si="60"/>
        <v>0</v>
      </c>
      <c r="CF95" s="158">
        <f t="shared" ca="1" si="61"/>
        <v>0</v>
      </c>
      <c r="CG95" s="159">
        <f t="shared" ca="1" si="62"/>
        <v>0</v>
      </c>
      <c r="CH95" s="160">
        <f t="shared" ca="1" si="63"/>
        <v>0</v>
      </c>
    </row>
    <row r="96" spans="1:86" hidden="1" outlineLevel="1">
      <c r="A96">
        <f t="shared" ca="1" si="72"/>
        <v>1</v>
      </c>
      <c r="B96" t="str">
        <f t="shared" ca="1" si="48"/>
        <v>EP3 LPD3 LPS3</v>
      </c>
      <c r="C96" s="45">
        <f t="shared" si="71"/>
        <v>3</v>
      </c>
      <c r="D96" s="26">
        <v>0</v>
      </c>
      <c r="E96" s="45">
        <f t="shared" ca="1" si="70"/>
        <v>3</v>
      </c>
      <c r="F96" s="45">
        <f t="shared" ca="1" si="69"/>
        <v>3</v>
      </c>
      <c r="G96" s="26">
        <v>0</v>
      </c>
      <c r="H96" s="26">
        <v>0</v>
      </c>
      <c r="I96" s="26">
        <v>0</v>
      </c>
      <c r="BM96">
        <v>59</v>
      </c>
      <c r="BN96" s="69">
        <f t="shared" si="41"/>
        <v>0.04</v>
      </c>
      <c r="BO96" s="70">
        <f t="shared" si="42"/>
        <v>0</v>
      </c>
      <c r="BP96" s="71">
        <f t="shared" ca="1" si="49"/>
        <v>0</v>
      </c>
      <c r="BQ96" s="156">
        <f t="shared" ca="1" si="50"/>
        <v>0.04</v>
      </c>
      <c r="BR96" s="158">
        <f t="shared" ca="1" si="51"/>
        <v>0</v>
      </c>
      <c r="BS96" s="159">
        <f t="shared" ca="1" si="52"/>
        <v>0.04</v>
      </c>
      <c r="BT96" s="160">
        <f t="shared" ca="1" si="53"/>
        <v>0.04</v>
      </c>
      <c r="BU96" s="69">
        <f t="shared" si="43"/>
        <v>0.04</v>
      </c>
      <c r="BV96" s="70">
        <f t="shared" si="44"/>
        <v>0</v>
      </c>
      <c r="BW96" s="71">
        <f t="shared" ca="1" si="54"/>
        <v>0</v>
      </c>
      <c r="BX96" s="156">
        <f t="shared" ca="1" si="55"/>
        <v>0.04</v>
      </c>
      <c r="BY96" s="158">
        <f t="shared" ca="1" si="56"/>
        <v>0</v>
      </c>
      <c r="BZ96" s="159">
        <f t="shared" ca="1" si="57"/>
        <v>0.04</v>
      </c>
      <c r="CA96" s="160">
        <f t="shared" ca="1" si="58"/>
        <v>0.04</v>
      </c>
      <c r="CB96" s="69">
        <f t="shared" si="45"/>
        <v>0.04</v>
      </c>
      <c r="CC96" s="70">
        <f t="shared" si="46"/>
        <v>0</v>
      </c>
      <c r="CD96" s="71">
        <f t="shared" ca="1" si="59"/>
        <v>0</v>
      </c>
      <c r="CE96" s="156">
        <f t="shared" ca="1" si="60"/>
        <v>0.04</v>
      </c>
      <c r="CF96" s="158">
        <f t="shared" ca="1" si="61"/>
        <v>0</v>
      </c>
      <c r="CG96" s="159">
        <f t="shared" ca="1" si="62"/>
        <v>0.04</v>
      </c>
      <c r="CH96" s="160">
        <f t="shared" ca="1" si="63"/>
        <v>0.04</v>
      </c>
    </row>
    <row r="97" spans="1:86" hidden="1" outlineLevel="1">
      <c r="A97">
        <f t="shared" ca="1" si="72"/>
        <v>1</v>
      </c>
      <c r="B97" t="str">
        <f t="shared" ca="1" si="48"/>
        <v>EP3 LPD3 LPS4</v>
      </c>
      <c r="C97" s="45">
        <f t="shared" si="71"/>
        <v>3</v>
      </c>
      <c r="D97" s="26">
        <v>0</v>
      </c>
      <c r="E97" s="45">
        <f t="shared" ca="1" si="70"/>
        <v>3</v>
      </c>
      <c r="F97" s="45">
        <f t="shared" ca="1" si="69"/>
        <v>4</v>
      </c>
      <c r="G97" s="26">
        <v>0</v>
      </c>
      <c r="H97" s="26">
        <v>0</v>
      </c>
      <c r="I97" s="26">
        <v>0</v>
      </c>
      <c r="BM97">
        <v>60</v>
      </c>
      <c r="BN97" s="69">
        <f t="shared" si="41"/>
        <v>0.04</v>
      </c>
      <c r="BO97" s="70">
        <f t="shared" si="42"/>
        <v>0</v>
      </c>
      <c r="BP97" s="71">
        <f t="shared" ca="1" si="49"/>
        <v>0</v>
      </c>
      <c r="BQ97" s="156">
        <f t="shared" ca="1" si="50"/>
        <v>0.08</v>
      </c>
      <c r="BR97" s="158">
        <f t="shared" ca="1" si="51"/>
        <v>0</v>
      </c>
      <c r="BS97" s="159">
        <f t="shared" ca="1" si="52"/>
        <v>0.08</v>
      </c>
      <c r="BT97" s="160">
        <f t="shared" ca="1" si="53"/>
        <v>0.08</v>
      </c>
      <c r="BU97" s="69">
        <f t="shared" si="43"/>
        <v>0.04</v>
      </c>
      <c r="BV97" s="70">
        <f t="shared" si="44"/>
        <v>0</v>
      </c>
      <c r="BW97" s="71">
        <f t="shared" ca="1" si="54"/>
        <v>0</v>
      </c>
      <c r="BX97" s="156">
        <f t="shared" ca="1" si="55"/>
        <v>0.08</v>
      </c>
      <c r="BY97" s="158">
        <f t="shared" ca="1" si="56"/>
        <v>0</v>
      </c>
      <c r="BZ97" s="159">
        <f t="shared" ca="1" si="57"/>
        <v>0.08</v>
      </c>
      <c r="CA97" s="160">
        <f t="shared" ca="1" si="58"/>
        <v>0.08</v>
      </c>
      <c r="CB97" s="69">
        <f t="shared" si="45"/>
        <v>0.04</v>
      </c>
      <c r="CC97" s="70">
        <f t="shared" si="46"/>
        <v>0</v>
      </c>
      <c r="CD97" s="71">
        <f t="shared" ca="1" si="59"/>
        <v>0</v>
      </c>
      <c r="CE97" s="156">
        <f t="shared" ca="1" si="60"/>
        <v>0.08</v>
      </c>
      <c r="CF97" s="158">
        <f t="shared" ca="1" si="61"/>
        <v>0</v>
      </c>
      <c r="CG97" s="159">
        <f t="shared" ca="1" si="62"/>
        <v>0.08</v>
      </c>
      <c r="CH97" s="160">
        <f t="shared" ca="1" si="63"/>
        <v>0.08</v>
      </c>
    </row>
    <row r="98" spans="1:86" hidden="1" outlineLevel="1">
      <c r="A98">
        <f t="shared" ref="A98:A117" ca="1" si="73">OFFSET(A98,-1,0)</f>
        <v>1</v>
      </c>
      <c r="B98" t="str">
        <f t="shared" ca="1" si="48"/>
        <v>EP3 LPD4 LPS1</v>
      </c>
      <c r="C98" s="45">
        <f t="shared" si="71"/>
        <v>3</v>
      </c>
      <c r="D98" s="26">
        <v>0</v>
      </c>
      <c r="E98" s="45">
        <f t="shared" ca="1" si="70"/>
        <v>4</v>
      </c>
      <c r="F98" s="45">
        <f t="shared" ca="1" si="69"/>
        <v>1</v>
      </c>
      <c r="G98" s="26">
        <v>0</v>
      </c>
      <c r="H98" s="26">
        <v>0</v>
      </c>
      <c r="I98" s="26">
        <v>0</v>
      </c>
      <c r="BM98">
        <v>61</v>
      </c>
      <c r="BN98" s="69">
        <f t="shared" si="41"/>
        <v>0.04</v>
      </c>
      <c r="BO98" s="70">
        <f t="shared" si="42"/>
        <v>0</v>
      </c>
      <c r="BP98" s="71">
        <f t="shared" ca="1" si="49"/>
        <v>0.05</v>
      </c>
      <c r="BQ98" s="156">
        <f t="shared" ca="1" si="50"/>
        <v>-0.05</v>
      </c>
      <c r="BR98" s="158">
        <f t="shared" ca="1" si="51"/>
        <v>0.05</v>
      </c>
      <c r="BS98" s="159">
        <f t="shared" ca="1" si="52"/>
        <v>-0.05</v>
      </c>
      <c r="BT98" s="160">
        <f t="shared" ca="1" si="53"/>
        <v>-0.05</v>
      </c>
      <c r="BU98" s="69">
        <f t="shared" si="43"/>
        <v>0.04</v>
      </c>
      <c r="BV98" s="70">
        <f t="shared" si="44"/>
        <v>0</v>
      </c>
      <c r="BW98" s="71">
        <f t="shared" ca="1" si="54"/>
        <v>0.05</v>
      </c>
      <c r="BX98" s="156">
        <f t="shared" ca="1" si="55"/>
        <v>-0.05</v>
      </c>
      <c r="BY98" s="158">
        <f t="shared" ca="1" si="56"/>
        <v>0.05</v>
      </c>
      <c r="BZ98" s="159">
        <f t="shared" ca="1" si="57"/>
        <v>-0.05</v>
      </c>
      <c r="CA98" s="160">
        <f t="shared" ca="1" si="58"/>
        <v>-0.05</v>
      </c>
      <c r="CB98" s="69">
        <f t="shared" si="45"/>
        <v>0.04</v>
      </c>
      <c r="CC98" s="70">
        <f t="shared" si="46"/>
        <v>0</v>
      </c>
      <c r="CD98" s="71">
        <f t="shared" ca="1" si="59"/>
        <v>0.05</v>
      </c>
      <c r="CE98" s="156">
        <f t="shared" ca="1" si="60"/>
        <v>-0.05</v>
      </c>
      <c r="CF98" s="158">
        <f t="shared" ca="1" si="61"/>
        <v>0.05</v>
      </c>
      <c r="CG98" s="159">
        <f t="shared" ca="1" si="62"/>
        <v>-0.05</v>
      </c>
      <c r="CH98" s="160">
        <f t="shared" ca="1" si="63"/>
        <v>-0.05</v>
      </c>
    </row>
    <row r="99" spans="1:86" hidden="1" outlineLevel="1">
      <c r="A99">
        <f t="shared" ca="1" si="73"/>
        <v>1</v>
      </c>
      <c r="B99" t="str">
        <f t="shared" ca="1" si="48"/>
        <v>EP3 LPD4 LPS2</v>
      </c>
      <c r="C99" s="45">
        <f t="shared" si="71"/>
        <v>3</v>
      </c>
      <c r="D99" s="26">
        <v>0</v>
      </c>
      <c r="E99" s="45">
        <f t="shared" ca="1" si="70"/>
        <v>4</v>
      </c>
      <c r="F99" s="45">
        <f t="shared" ca="1" si="69"/>
        <v>2</v>
      </c>
      <c r="G99" s="26">
        <v>0</v>
      </c>
      <c r="H99" s="26">
        <v>0</v>
      </c>
      <c r="I99" s="26">
        <v>0</v>
      </c>
      <c r="BM99">
        <v>62</v>
      </c>
      <c r="BN99" s="69">
        <f t="shared" si="41"/>
        <v>0.04</v>
      </c>
      <c r="BO99" s="70">
        <f t="shared" si="42"/>
        <v>0</v>
      </c>
      <c r="BP99" s="71">
        <f t="shared" ca="1" si="49"/>
        <v>0.05</v>
      </c>
      <c r="BQ99" s="156">
        <f t="shared" ca="1" si="50"/>
        <v>0</v>
      </c>
      <c r="BR99" s="158">
        <f t="shared" ca="1" si="51"/>
        <v>0.05</v>
      </c>
      <c r="BS99" s="159">
        <f t="shared" ca="1" si="52"/>
        <v>0</v>
      </c>
      <c r="BT99" s="160">
        <f t="shared" ca="1" si="53"/>
        <v>0</v>
      </c>
      <c r="BU99" s="69">
        <f t="shared" si="43"/>
        <v>0.04</v>
      </c>
      <c r="BV99" s="70">
        <f t="shared" si="44"/>
        <v>0</v>
      </c>
      <c r="BW99" s="71">
        <f t="shared" ca="1" si="54"/>
        <v>0.05</v>
      </c>
      <c r="BX99" s="156">
        <f t="shared" ca="1" si="55"/>
        <v>0</v>
      </c>
      <c r="BY99" s="158">
        <f t="shared" ca="1" si="56"/>
        <v>0.05</v>
      </c>
      <c r="BZ99" s="159">
        <f t="shared" ca="1" si="57"/>
        <v>0</v>
      </c>
      <c r="CA99" s="160">
        <f t="shared" ca="1" si="58"/>
        <v>0</v>
      </c>
      <c r="CB99" s="69">
        <f t="shared" si="45"/>
        <v>0.04</v>
      </c>
      <c r="CC99" s="70">
        <f t="shared" si="46"/>
        <v>0</v>
      </c>
      <c r="CD99" s="71">
        <f t="shared" ca="1" si="59"/>
        <v>0.05</v>
      </c>
      <c r="CE99" s="156">
        <f t="shared" ca="1" si="60"/>
        <v>0</v>
      </c>
      <c r="CF99" s="158">
        <f t="shared" ca="1" si="61"/>
        <v>0.05</v>
      </c>
      <c r="CG99" s="159">
        <f t="shared" ca="1" si="62"/>
        <v>0</v>
      </c>
      <c r="CH99" s="160">
        <f t="shared" ca="1" si="63"/>
        <v>0</v>
      </c>
    </row>
    <row r="100" spans="1:86" hidden="1" outlineLevel="1">
      <c r="A100">
        <f t="shared" ca="1" si="73"/>
        <v>1</v>
      </c>
      <c r="B100" t="str">
        <f t="shared" ca="1" si="48"/>
        <v>EP3 LPD4 LPS3</v>
      </c>
      <c r="C100" s="45">
        <f t="shared" si="71"/>
        <v>3</v>
      </c>
      <c r="D100" s="26">
        <v>0</v>
      </c>
      <c r="E100" s="45">
        <f t="shared" ca="1" si="70"/>
        <v>4</v>
      </c>
      <c r="F100" s="45">
        <f t="shared" ca="1" si="69"/>
        <v>3</v>
      </c>
      <c r="G100" s="26">
        <v>0</v>
      </c>
      <c r="H100" s="26">
        <v>0</v>
      </c>
      <c r="I100" s="26">
        <v>0</v>
      </c>
      <c r="BM100">
        <v>63</v>
      </c>
      <c r="BN100" s="69">
        <f t="shared" si="41"/>
        <v>0.04</v>
      </c>
      <c r="BO100" s="70">
        <f t="shared" si="42"/>
        <v>0</v>
      </c>
      <c r="BP100" s="71">
        <f t="shared" ca="1" si="49"/>
        <v>0.05</v>
      </c>
      <c r="BQ100" s="156">
        <f t="shared" ca="1" si="50"/>
        <v>0.04</v>
      </c>
      <c r="BR100" s="158">
        <f t="shared" ca="1" si="51"/>
        <v>0.05</v>
      </c>
      <c r="BS100" s="159">
        <f t="shared" ca="1" si="52"/>
        <v>0.04</v>
      </c>
      <c r="BT100" s="160">
        <f t="shared" ca="1" si="53"/>
        <v>0.04</v>
      </c>
      <c r="BU100" s="69">
        <f t="shared" si="43"/>
        <v>0.04</v>
      </c>
      <c r="BV100" s="70">
        <f t="shared" si="44"/>
        <v>0</v>
      </c>
      <c r="BW100" s="71">
        <f t="shared" ca="1" si="54"/>
        <v>0.05</v>
      </c>
      <c r="BX100" s="156">
        <f t="shared" ca="1" si="55"/>
        <v>0.04</v>
      </c>
      <c r="BY100" s="158">
        <f t="shared" ca="1" si="56"/>
        <v>0.05</v>
      </c>
      <c r="BZ100" s="159">
        <f t="shared" ca="1" si="57"/>
        <v>0.04</v>
      </c>
      <c r="CA100" s="160">
        <f t="shared" ca="1" si="58"/>
        <v>0.04</v>
      </c>
      <c r="CB100" s="69">
        <f t="shared" si="45"/>
        <v>0.04</v>
      </c>
      <c r="CC100" s="70">
        <f t="shared" si="46"/>
        <v>0</v>
      </c>
      <c r="CD100" s="71">
        <f t="shared" ca="1" si="59"/>
        <v>0.05</v>
      </c>
      <c r="CE100" s="156">
        <f t="shared" ca="1" si="60"/>
        <v>0.04</v>
      </c>
      <c r="CF100" s="158">
        <f t="shared" ca="1" si="61"/>
        <v>0.05</v>
      </c>
      <c r="CG100" s="159">
        <f t="shared" ca="1" si="62"/>
        <v>0.04</v>
      </c>
      <c r="CH100" s="160">
        <f t="shared" ca="1" si="63"/>
        <v>0.04</v>
      </c>
    </row>
    <row r="101" spans="1:86" hidden="1" outlineLevel="1">
      <c r="A101">
        <f t="shared" ca="1" si="73"/>
        <v>1</v>
      </c>
      <c r="B101" t="str">
        <f t="shared" ca="1" si="48"/>
        <v>EP3 LPD4 LPS4</v>
      </c>
      <c r="C101" s="45">
        <f t="shared" si="71"/>
        <v>3</v>
      </c>
      <c r="D101" s="26">
        <v>0</v>
      </c>
      <c r="E101" s="45">
        <f t="shared" ca="1" si="70"/>
        <v>4</v>
      </c>
      <c r="F101" s="45">
        <f t="shared" ca="1" si="69"/>
        <v>4</v>
      </c>
      <c r="G101" s="26">
        <v>0</v>
      </c>
      <c r="H101" s="26">
        <v>0</v>
      </c>
      <c r="I101" s="26">
        <v>0</v>
      </c>
      <c r="BM101">
        <v>64</v>
      </c>
      <c r="BN101" s="69">
        <f t="shared" si="41"/>
        <v>0.04</v>
      </c>
      <c r="BO101" s="70">
        <f t="shared" si="42"/>
        <v>0</v>
      </c>
      <c r="BP101" s="71">
        <f t="shared" ca="1" si="49"/>
        <v>0.05</v>
      </c>
      <c r="BQ101" s="156">
        <f t="shared" ca="1" si="50"/>
        <v>0.08</v>
      </c>
      <c r="BR101" s="158">
        <f t="shared" ca="1" si="51"/>
        <v>0.05</v>
      </c>
      <c r="BS101" s="159">
        <f t="shared" ca="1" si="52"/>
        <v>0.08</v>
      </c>
      <c r="BT101" s="160">
        <f t="shared" ca="1" si="53"/>
        <v>0.08</v>
      </c>
      <c r="BU101" s="69">
        <f t="shared" si="43"/>
        <v>0.04</v>
      </c>
      <c r="BV101" s="70">
        <f t="shared" si="44"/>
        <v>0</v>
      </c>
      <c r="BW101" s="71">
        <f t="shared" ca="1" si="54"/>
        <v>0.05</v>
      </c>
      <c r="BX101" s="156">
        <f t="shared" ca="1" si="55"/>
        <v>0.08</v>
      </c>
      <c r="BY101" s="158">
        <f t="shared" ca="1" si="56"/>
        <v>0.05</v>
      </c>
      <c r="BZ101" s="159">
        <f t="shared" ca="1" si="57"/>
        <v>0.08</v>
      </c>
      <c r="CA101" s="160">
        <f t="shared" ca="1" si="58"/>
        <v>0.08</v>
      </c>
      <c r="CB101" s="69">
        <f t="shared" si="45"/>
        <v>0.04</v>
      </c>
      <c r="CC101" s="70">
        <f t="shared" si="46"/>
        <v>0</v>
      </c>
      <c r="CD101" s="71">
        <f t="shared" ca="1" si="59"/>
        <v>0.05</v>
      </c>
      <c r="CE101" s="156">
        <f t="shared" ca="1" si="60"/>
        <v>0.08</v>
      </c>
      <c r="CF101" s="158">
        <f t="shared" ca="1" si="61"/>
        <v>0.05</v>
      </c>
      <c r="CG101" s="159">
        <f t="shared" ca="1" si="62"/>
        <v>0.08</v>
      </c>
      <c r="CH101" s="160">
        <f t="shared" ca="1" si="63"/>
        <v>0.08</v>
      </c>
    </row>
    <row r="102" spans="1:86" hidden="1" outlineLevel="1">
      <c r="A102">
        <f t="shared" ca="1" si="73"/>
        <v>1</v>
      </c>
      <c r="B102" t="str">
        <f t="shared" ca="1" si="48"/>
        <v>EP4 LPD1 LPS1</v>
      </c>
      <c r="C102" s="45">
        <f t="shared" si="71"/>
        <v>4</v>
      </c>
      <c r="D102" s="26">
        <v>0</v>
      </c>
      <c r="E102" s="45">
        <f t="shared" ca="1" si="70"/>
        <v>1</v>
      </c>
      <c r="F102" s="45">
        <f t="shared" ca="1" si="69"/>
        <v>1</v>
      </c>
      <c r="G102" s="26">
        <v>0</v>
      </c>
      <c r="H102" s="26">
        <v>0</v>
      </c>
      <c r="I102" s="26">
        <v>0</v>
      </c>
      <c r="BM102">
        <v>65</v>
      </c>
      <c r="BN102" s="69">
        <f t="shared" ref="BN102:BN165" si="74">IF($C102=0,0,INDEX($M$38:$M$41,$C102,1))</f>
        <v>0.08</v>
      </c>
      <c r="BO102" s="70">
        <f t="shared" ref="BO102:BO165" si="75">IF($D102=0,0,INDEX($N$38:$N$41,$D102,1))</f>
        <v>0</v>
      </c>
      <c r="BP102" s="71">
        <f t="shared" ca="1" si="49"/>
        <v>-0.08</v>
      </c>
      <c r="BQ102" s="156">
        <f t="shared" ca="1" si="50"/>
        <v>-0.05</v>
      </c>
      <c r="BR102" s="158">
        <f t="shared" ca="1" si="51"/>
        <v>-0.08</v>
      </c>
      <c r="BS102" s="159">
        <f t="shared" ca="1" si="52"/>
        <v>-0.05</v>
      </c>
      <c r="BT102" s="160">
        <f t="shared" ca="1" si="53"/>
        <v>-0.05</v>
      </c>
      <c r="BU102" s="69">
        <f t="shared" ref="BU102:BU165" si="76">IF($C102=0,0,INDEX($M$38:$M$41,$C102,1))</f>
        <v>0.08</v>
      </c>
      <c r="BV102" s="70">
        <f t="shared" ref="BV102:BV165" si="77">IF($D102=0,0,INDEX($N$38:$N$41,$D102,1))</f>
        <v>0</v>
      </c>
      <c r="BW102" s="71">
        <f t="shared" ca="1" si="54"/>
        <v>-0.08</v>
      </c>
      <c r="BX102" s="156">
        <f t="shared" ca="1" si="55"/>
        <v>-0.05</v>
      </c>
      <c r="BY102" s="158">
        <f t="shared" ca="1" si="56"/>
        <v>-0.08</v>
      </c>
      <c r="BZ102" s="159">
        <f t="shared" ca="1" si="57"/>
        <v>-0.05</v>
      </c>
      <c r="CA102" s="160">
        <f t="shared" ca="1" si="58"/>
        <v>-0.05</v>
      </c>
      <c r="CB102" s="69">
        <f t="shared" ref="CB102:CB165" si="78">IF($C102=0,0,INDEX($M$38:$M$41,$C102,1))</f>
        <v>0.08</v>
      </c>
      <c r="CC102" s="70">
        <f t="shared" ref="CC102:CC165" si="79">IF($D102=0,0,INDEX($N$38:$N$41,$D102,1))</f>
        <v>0</v>
      </c>
      <c r="CD102" s="71">
        <f t="shared" ca="1" si="59"/>
        <v>-0.08</v>
      </c>
      <c r="CE102" s="156">
        <f t="shared" ca="1" si="60"/>
        <v>-0.05</v>
      </c>
      <c r="CF102" s="158">
        <f t="shared" ca="1" si="61"/>
        <v>-0.08</v>
      </c>
      <c r="CG102" s="159">
        <f t="shared" ca="1" si="62"/>
        <v>-0.05</v>
      </c>
      <c r="CH102" s="160">
        <f t="shared" ca="1" si="63"/>
        <v>-0.05</v>
      </c>
    </row>
    <row r="103" spans="1:86" hidden="1" outlineLevel="1">
      <c r="A103">
        <f t="shared" ca="1" si="73"/>
        <v>1</v>
      </c>
      <c r="B103" t="str">
        <f t="shared" ref="B103:B166" ca="1" si="80">"EP"&amp;$C103&amp;IF($A103=0," LPAll"&amp;$D103,"")&amp;IF($A103=1," LPD"&amp;$E103&amp;" LPS"&amp;$F103,"")&amp;IF($A103=2," LPD"&amp;$G103&amp;" LPS"&amp;$H103&amp;" LPM"&amp;$I103,"")</f>
        <v>EP4 LPD1 LPS2</v>
      </c>
      <c r="C103" s="45">
        <f t="shared" si="71"/>
        <v>4</v>
      </c>
      <c r="D103" s="26">
        <v>0</v>
      </c>
      <c r="E103" s="45">
        <f t="shared" ca="1" si="70"/>
        <v>1</v>
      </c>
      <c r="F103" s="45">
        <f t="shared" ca="1" si="69"/>
        <v>2</v>
      </c>
      <c r="G103" s="26">
        <v>0</v>
      </c>
      <c r="H103" s="26">
        <v>0</v>
      </c>
      <c r="I103" s="26">
        <v>0</v>
      </c>
      <c r="BM103">
        <v>66</v>
      </c>
      <c r="BN103" s="69">
        <f t="shared" si="74"/>
        <v>0.08</v>
      </c>
      <c r="BO103" s="70">
        <f t="shared" si="75"/>
        <v>0</v>
      </c>
      <c r="BP103" s="71">
        <f t="shared" ref="BP103:BP166" ca="1" si="81">IF($E103=0,BO103,INDEX($O$38:$O$41,$E103,1))</f>
        <v>-0.08</v>
      </c>
      <c r="BQ103" s="156">
        <f t="shared" ref="BQ103:BQ166" ca="1" si="82">IF($F103=0,BO103,INDEX($P$38:$P$41,$F103,1))</f>
        <v>0</v>
      </c>
      <c r="BR103" s="158">
        <f t="shared" ref="BR103:BR166" ca="1" si="83">IF($G103=0,BP103,INDEX($O$38:$O$41,$G103,1))</f>
        <v>-0.08</v>
      </c>
      <c r="BS103" s="159">
        <f t="shared" ref="BS103:BS166" ca="1" si="84">IF($H103=0,BQ103,INDEX($P$38:$P$41,$H103,1))</f>
        <v>0</v>
      </c>
      <c r="BT103" s="160">
        <f t="shared" ref="BT103:BT166" ca="1" si="85">IF($I103=0,BQ103,INDEX($Q$38:$Q$41,$I103,1))</f>
        <v>0</v>
      </c>
      <c r="BU103" s="69">
        <f t="shared" si="76"/>
        <v>0.08</v>
      </c>
      <c r="BV103" s="70">
        <f t="shared" si="77"/>
        <v>0</v>
      </c>
      <c r="BW103" s="71">
        <f t="shared" ref="BW103:BW166" ca="1" si="86">IF($E103=0,BV103,INDEX($O$38:$O$41,$E103,1))</f>
        <v>-0.08</v>
      </c>
      <c r="BX103" s="156">
        <f t="shared" ref="BX103:BX166" ca="1" si="87">IF($F103=0,BV103,INDEX($P$38:$P$41,$F103,1))</f>
        <v>0</v>
      </c>
      <c r="BY103" s="158">
        <f t="shared" ref="BY103:BY166" ca="1" si="88">IF($G103=0,BW103,INDEX($O$38:$O$41,$G103,1))</f>
        <v>-0.08</v>
      </c>
      <c r="BZ103" s="159">
        <f t="shared" ref="BZ103:BZ166" ca="1" si="89">IF($H103=0,BX103,INDEX($P$38:$P$41,$H103,1))</f>
        <v>0</v>
      </c>
      <c r="CA103" s="160">
        <f t="shared" ref="CA103:CA166" ca="1" si="90">IF($I103=0,BX103,INDEX($Q$38:$Q$41,$I103,1))</f>
        <v>0</v>
      </c>
      <c r="CB103" s="69">
        <f t="shared" si="78"/>
        <v>0.08</v>
      </c>
      <c r="CC103" s="70">
        <f t="shared" si="79"/>
        <v>0</v>
      </c>
      <c r="CD103" s="71">
        <f t="shared" ref="CD103:CD166" ca="1" si="91">IF($E103=0,CC103,INDEX($O$38:$O$41,$E103,1))</f>
        <v>-0.08</v>
      </c>
      <c r="CE103" s="156">
        <f t="shared" ref="CE103:CE166" ca="1" si="92">IF($F103=0,CC103,INDEX($P$38:$P$41,$F103,1))</f>
        <v>0</v>
      </c>
      <c r="CF103" s="158">
        <f t="shared" ref="CF103:CF166" ca="1" si="93">IF($G103=0,CD103,INDEX($O$38:$O$41,$G103,1))</f>
        <v>-0.08</v>
      </c>
      <c r="CG103" s="159">
        <f t="shared" ref="CG103:CG166" ca="1" si="94">IF($H103=0,CE103,INDEX($P$38:$P$41,$H103,1))</f>
        <v>0</v>
      </c>
      <c r="CH103" s="160">
        <f t="shared" ref="CH103:CH166" ca="1" si="95">IF($I103=0,CE103,INDEX($Q$38:$Q$41,$I103,1))</f>
        <v>0</v>
      </c>
    </row>
    <row r="104" spans="1:86" hidden="1" outlineLevel="1">
      <c r="A104">
        <f t="shared" ca="1" si="73"/>
        <v>1</v>
      </c>
      <c r="B104" t="str">
        <f t="shared" ca="1" si="80"/>
        <v>EP4 LPD1 LPS3</v>
      </c>
      <c r="C104" s="45">
        <f t="shared" si="71"/>
        <v>4</v>
      </c>
      <c r="D104" s="26">
        <v>0</v>
      </c>
      <c r="E104" s="45">
        <f t="shared" ca="1" si="70"/>
        <v>1</v>
      </c>
      <c r="F104" s="45">
        <f t="shared" ca="1" si="69"/>
        <v>3</v>
      </c>
      <c r="G104" s="26">
        <v>0</v>
      </c>
      <c r="H104" s="26">
        <v>0</v>
      </c>
      <c r="I104" s="26">
        <v>0</v>
      </c>
      <c r="BM104">
        <v>67</v>
      </c>
      <c r="BN104" s="69">
        <f t="shared" si="74"/>
        <v>0.08</v>
      </c>
      <c r="BO104" s="70">
        <f t="shared" si="75"/>
        <v>0</v>
      </c>
      <c r="BP104" s="71">
        <f t="shared" ca="1" si="81"/>
        <v>-0.08</v>
      </c>
      <c r="BQ104" s="156">
        <f t="shared" ca="1" si="82"/>
        <v>0.04</v>
      </c>
      <c r="BR104" s="158">
        <f t="shared" ca="1" si="83"/>
        <v>-0.08</v>
      </c>
      <c r="BS104" s="159">
        <f t="shared" ca="1" si="84"/>
        <v>0.04</v>
      </c>
      <c r="BT104" s="160">
        <f t="shared" ca="1" si="85"/>
        <v>0.04</v>
      </c>
      <c r="BU104" s="69">
        <f t="shared" si="76"/>
        <v>0.08</v>
      </c>
      <c r="BV104" s="70">
        <f t="shared" si="77"/>
        <v>0</v>
      </c>
      <c r="BW104" s="71">
        <f t="shared" ca="1" si="86"/>
        <v>-0.08</v>
      </c>
      <c r="BX104" s="156">
        <f t="shared" ca="1" si="87"/>
        <v>0.04</v>
      </c>
      <c r="BY104" s="158">
        <f t="shared" ca="1" si="88"/>
        <v>-0.08</v>
      </c>
      <c r="BZ104" s="159">
        <f t="shared" ca="1" si="89"/>
        <v>0.04</v>
      </c>
      <c r="CA104" s="160">
        <f t="shared" ca="1" si="90"/>
        <v>0.04</v>
      </c>
      <c r="CB104" s="69">
        <f t="shared" si="78"/>
        <v>0.08</v>
      </c>
      <c r="CC104" s="70">
        <f t="shared" si="79"/>
        <v>0</v>
      </c>
      <c r="CD104" s="71">
        <f t="shared" ca="1" si="91"/>
        <v>-0.08</v>
      </c>
      <c r="CE104" s="156">
        <f t="shared" ca="1" si="92"/>
        <v>0.04</v>
      </c>
      <c r="CF104" s="158">
        <f t="shared" ca="1" si="93"/>
        <v>-0.08</v>
      </c>
      <c r="CG104" s="159">
        <f t="shared" ca="1" si="94"/>
        <v>0.04</v>
      </c>
      <c r="CH104" s="160">
        <f t="shared" ca="1" si="95"/>
        <v>0.04</v>
      </c>
    </row>
    <row r="105" spans="1:86" hidden="1" outlineLevel="1">
      <c r="A105">
        <f t="shared" ca="1" si="73"/>
        <v>1</v>
      </c>
      <c r="B105" t="str">
        <f t="shared" ca="1" si="80"/>
        <v>EP4 LPD1 LPS4</v>
      </c>
      <c r="C105" s="45">
        <f t="shared" si="71"/>
        <v>4</v>
      </c>
      <c r="D105" s="26">
        <v>0</v>
      </c>
      <c r="E105" s="45">
        <f t="shared" ca="1" si="70"/>
        <v>1</v>
      </c>
      <c r="F105" s="45">
        <f t="shared" ca="1" si="69"/>
        <v>4</v>
      </c>
      <c r="G105" s="26">
        <v>0</v>
      </c>
      <c r="H105" s="26">
        <v>0</v>
      </c>
      <c r="I105" s="26">
        <v>0</v>
      </c>
      <c r="BM105">
        <v>68</v>
      </c>
      <c r="BN105" s="69">
        <f t="shared" si="74"/>
        <v>0.08</v>
      </c>
      <c r="BO105" s="70">
        <f t="shared" si="75"/>
        <v>0</v>
      </c>
      <c r="BP105" s="71">
        <f t="shared" ca="1" si="81"/>
        <v>-0.08</v>
      </c>
      <c r="BQ105" s="156">
        <f t="shared" ca="1" si="82"/>
        <v>0.08</v>
      </c>
      <c r="BR105" s="158">
        <f t="shared" ca="1" si="83"/>
        <v>-0.08</v>
      </c>
      <c r="BS105" s="159">
        <f t="shared" ca="1" si="84"/>
        <v>0.08</v>
      </c>
      <c r="BT105" s="160">
        <f t="shared" ca="1" si="85"/>
        <v>0.08</v>
      </c>
      <c r="BU105" s="69">
        <f t="shared" si="76"/>
        <v>0.08</v>
      </c>
      <c r="BV105" s="70">
        <f t="shared" si="77"/>
        <v>0</v>
      </c>
      <c r="BW105" s="71">
        <f t="shared" ca="1" si="86"/>
        <v>-0.08</v>
      </c>
      <c r="BX105" s="156">
        <f t="shared" ca="1" si="87"/>
        <v>0.08</v>
      </c>
      <c r="BY105" s="158">
        <f t="shared" ca="1" si="88"/>
        <v>-0.08</v>
      </c>
      <c r="BZ105" s="159">
        <f t="shared" ca="1" si="89"/>
        <v>0.08</v>
      </c>
      <c r="CA105" s="160">
        <f t="shared" ca="1" si="90"/>
        <v>0.08</v>
      </c>
      <c r="CB105" s="69">
        <f t="shared" si="78"/>
        <v>0.08</v>
      </c>
      <c r="CC105" s="70">
        <f t="shared" si="79"/>
        <v>0</v>
      </c>
      <c r="CD105" s="71">
        <f t="shared" ca="1" si="91"/>
        <v>-0.08</v>
      </c>
      <c r="CE105" s="156">
        <f t="shared" ca="1" si="92"/>
        <v>0.08</v>
      </c>
      <c r="CF105" s="158">
        <f t="shared" ca="1" si="93"/>
        <v>-0.08</v>
      </c>
      <c r="CG105" s="159">
        <f t="shared" ca="1" si="94"/>
        <v>0.08</v>
      </c>
      <c r="CH105" s="160">
        <f t="shared" ca="1" si="95"/>
        <v>0.08</v>
      </c>
    </row>
    <row r="106" spans="1:86" hidden="1" outlineLevel="1">
      <c r="A106">
        <f t="shared" ca="1" si="73"/>
        <v>1</v>
      </c>
      <c r="B106" t="str">
        <f t="shared" ca="1" si="80"/>
        <v>EP4 LPD2 LPS1</v>
      </c>
      <c r="C106" s="45">
        <f t="shared" si="71"/>
        <v>4</v>
      </c>
      <c r="D106" s="26">
        <v>0</v>
      </c>
      <c r="E106" s="45">
        <f t="shared" ca="1" si="70"/>
        <v>2</v>
      </c>
      <c r="F106" s="45">
        <f t="shared" ca="1" si="69"/>
        <v>1</v>
      </c>
      <c r="G106" s="26">
        <v>0</v>
      </c>
      <c r="H106" s="26">
        <v>0</v>
      </c>
      <c r="I106" s="26">
        <v>0</v>
      </c>
      <c r="BM106">
        <v>69</v>
      </c>
      <c r="BN106" s="69">
        <f t="shared" si="74"/>
        <v>0.08</v>
      </c>
      <c r="BO106" s="70">
        <f t="shared" si="75"/>
        <v>0</v>
      </c>
      <c r="BP106" s="71">
        <f t="shared" ca="1" si="81"/>
        <v>-0.04</v>
      </c>
      <c r="BQ106" s="156">
        <f t="shared" ca="1" si="82"/>
        <v>-0.05</v>
      </c>
      <c r="BR106" s="158">
        <f t="shared" ca="1" si="83"/>
        <v>-0.04</v>
      </c>
      <c r="BS106" s="159">
        <f t="shared" ca="1" si="84"/>
        <v>-0.05</v>
      </c>
      <c r="BT106" s="160">
        <f t="shared" ca="1" si="85"/>
        <v>-0.05</v>
      </c>
      <c r="BU106" s="69">
        <f t="shared" si="76"/>
        <v>0.08</v>
      </c>
      <c r="BV106" s="70">
        <f t="shared" si="77"/>
        <v>0</v>
      </c>
      <c r="BW106" s="71">
        <f t="shared" ca="1" si="86"/>
        <v>-0.04</v>
      </c>
      <c r="BX106" s="156">
        <f t="shared" ca="1" si="87"/>
        <v>-0.05</v>
      </c>
      <c r="BY106" s="158">
        <f t="shared" ca="1" si="88"/>
        <v>-0.04</v>
      </c>
      <c r="BZ106" s="159">
        <f t="shared" ca="1" si="89"/>
        <v>-0.05</v>
      </c>
      <c r="CA106" s="160">
        <f t="shared" ca="1" si="90"/>
        <v>-0.05</v>
      </c>
      <c r="CB106" s="69">
        <f t="shared" si="78"/>
        <v>0.08</v>
      </c>
      <c r="CC106" s="70">
        <f t="shared" si="79"/>
        <v>0</v>
      </c>
      <c r="CD106" s="71">
        <f t="shared" ca="1" si="91"/>
        <v>-0.04</v>
      </c>
      <c r="CE106" s="156">
        <f t="shared" ca="1" si="92"/>
        <v>-0.05</v>
      </c>
      <c r="CF106" s="158">
        <f t="shared" ca="1" si="93"/>
        <v>-0.04</v>
      </c>
      <c r="CG106" s="159">
        <f t="shared" ca="1" si="94"/>
        <v>-0.05</v>
      </c>
      <c r="CH106" s="160">
        <f t="shared" ca="1" si="95"/>
        <v>-0.05</v>
      </c>
    </row>
    <row r="107" spans="1:86" hidden="1" outlineLevel="1">
      <c r="A107">
        <f t="shared" ca="1" si="73"/>
        <v>1</v>
      </c>
      <c r="B107" t="str">
        <f t="shared" ca="1" si="80"/>
        <v>EP4 LPD2 LPS2</v>
      </c>
      <c r="C107" s="45">
        <f t="shared" si="71"/>
        <v>4</v>
      </c>
      <c r="D107" s="26">
        <v>0</v>
      </c>
      <c r="E107" s="45">
        <f t="shared" ca="1" si="70"/>
        <v>2</v>
      </c>
      <c r="F107" s="45">
        <f t="shared" ca="1" si="69"/>
        <v>2</v>
      </c>
      <c r="G107" s="26">
        <v>0</v>
      </c>
      <c r="H107" s="26">
        <v>0</v>
      </c>
      <c r="I107" s="26">
        <v>0</v>
      </c>
      <c r="BM107">
        <v>70</v>
      </c>
      <c r="BN107" s="69">
        <f t="shared" si="74"/>
        <v>0.08</v>
      </c>
      <c r="BO107" s="70">
        <f t="shared" si="75"/>
        <v>0</v>
      </c>
      <c r="BP107" s="71">
        <f t="shared" ca="1" si="81"/>
        <v>-0.04</v>
      </c>
      <c r="BQ107" s="156">
        <f t="shared" ca="1" si="82"/>
        <v>0</v>
      </c>
      <c r="BR107" s="158">
        <f t="shared" ca="1" si="83"/>
        <v>-0.04</v>
      </c>
      <c r="BS107" s="159">
        <f t="shared" ca="1" si="84"/>
        <v>0</v>
      </c>
      <c r="BT107" s="160">
        <f t="shared" ca="1" si="85"/>
        <v>0</v>
      </c>
      <c r="BU107" s="69">
        <f t="shared" si="76"/>
        <v>0.08</v>
      </c>
      <c r="BV107" s="70">
        <f t="shared" si="77"/>
        <v>0</v>
      </c>
      <c r="BW107" s="71">
        <f t="shared" ca="1" si="86"/>
        <v>-0.04</v>
      </c>
      <c r="BX107" s="156">
        <f t="shared" ca="1" si="87"/>
        <v>0</v>
      </c>
      <c r="BY107" s="158">
        <f t="shared" ca="1" si="88"/>
        <v>-0.04</v>
      </c>
      <c r="BZ107" s="159">
        <f t="shared" ca="1" si="89"/>
        <v>0</v>
      </c>
      <c r="CA107" s="160">
        <f t="shared" ca="1" si="90"/>
        <v>0</v>
      </c>
      <c r="CB107" s="69">
        <f t="shared" si="78"/>
        <v>0.08</v>
      </c>
      <c r="CC107" s="70">
        <f t="shared" si="79"/>
        <v>0</v>
      </c>
      <c r="CD107" s="71">
        <f t="shared" ca="1" si="91"/>
        <v>-0.04</v>
      </c>
      <c r="CE107" s="156">
        <f t="shared" ca="1" si="92"/>
        <v>0</v>
      </c>
      <c r="CF107" s="158">
        <f t="shared" ca="1" si="93"/>
        <v>-0.04</v>
      </c>
      <c r="CG107" s="159">
        <f t="shared" ca="1" si="94"/>
        <v>0</v>
      </c>
      <c r="CH107" s="160">
        <f t="shared" ca="1" si="95"/>
        <v>0</v>
      </c>
    </row>
    <row r="108" spans="1:86" hidden="1" outlineLevel="1">
      <c r="A108">
        <f t="shared" ca="1" si="73"/>
        <v>1</v>
      </c>
      <c r="B108" t="str">
        <f t="shared" ca="1" si="80"/>
        <v>EP4 LPD2 LPS3</v>
      </c>
      <c r="C108" s="45">
        <f t="shared" si="71"/>
        <v>4</v>
      </c>
      <c r="D108" s="26">
        <v>0</v>
      </c>
      <c r="E108" s="45">
        <f t="shared" ca="1" si="70"/>
        <v>2</v>
      </c>
      <c r="F108" s="45">
        <f t="shared" ca="1" si="69"/>
        <v>3</v>
      </c>
      <c r="G108" s="26">
        <v>0</v>
      </c>
      <c r="H108" s="26">
        <v>0</v>
      </c>
      <c r="I108" s="26">
        <v>0</v>
      </c>
      <c r="BM108">
        <v>71</v>
      </c>
      <c r="BN108" s="69">
        <f t="shared" si="74"/>
        <v>0.08</v>
      </c>
      <c r="BO108" s="70">
        <f t="shared" si="75"/>
        <v>0</v>
      </c>
      <c r="BP108" s="71">
        <f t="shared" ca="1" si="81"/>
        <v>-0.04</v>
      </c>
      <c r="BQ108" s="156">
        <f t="shared" ca="1" si="82"/>
        <v>0.04</v>
      </c>
      <c r="BR108" s="158">
        <f t="shared" ca="1" si="83"/>
        <v>-0.04</v>
      </c>
      <c r="BS108" s="159">
        <f t="shared" ca="1" si="84"/>
        <v>0.04</v>
      </c>
      <c r="BT108" s="160">
        <f t="shared" ca="1" si="85"/>
        <v>0.04</v>
      </c>
      <c r="BU108" s="69">
        <f t="shared" si="76"/>
        <v>0.08</v>
      </c>
      <c r="BV108" s="70">
        <f t="shared" si="77"/>
        <v>0</v>
      </c>
      <c r="BW108" s="71">
        <f t="shared" ca="1" si="86"/>
        <v>-0.04</v>
      </c>
      <c r="BX108" s="156">
        <f t="shared" ca="1" si="87"/>
        <v>0.04</v>
      </c>
      <c r="BY108" s="158">
        <f t="shared" ca="1" si="88"/>
        <v>-0.04</v>
      </c>
      <c r="BZ108" s="159">
        <f t="shared" ca="1" si="89"/>
        <v>0.04</v>
      </c>
      <c r="CA108" s="160">
        <f t="shared" ca="1" si="90"/>
        <v>0.04</v>
      </c>
      <c r="CB108" s="69">
        <f t="shared" si="78"/>
        <v>0.08</v>
      </c>
      <c r="CC108" s="70">
        <f t="shared" si="79"/>
        <v>0</v>
      </c>
      <c r="CD108" s="71">
        <f t="shared" ca="1" si="91"/>
        <v>-0.04</v>
      </c>
      <c r="CE108" s="156">
        <f t="shared" ca="1" si="92"/>
        <v>0.04</v>
      </c>
      <c r="CF108" s="158">
        <f t="shared" ca="1" si="93"/>
        <v>-0.04</v>
      </c>
      <c r="CG108" s="159">
        <f t="shared" ca="1" si="94"/>
        <v>0.04</v>
      </c>
      <c r="CH108" s="160">
        <f t="shared" ca="1" si="95"/>
        <v>0.04</v>
      </c>
    </row>
    <row r="109" spans="1:86" hidden="1" outlineLevel="1">
      <c r="A109">
        <f t="shared" ca="1" si="73"/>
        <v>1</v>
      </c>
      <c r="B109" t="str">
        <f t="shared" ca="1" si="80"/>
        <v>EP4 LPD2 LPS4</v>
      </c>
      <c r="C109" s="45">
        <f t="shared" si="71"/>
        <v>4</v>
      </c>
      <c r="D109" s="26">
        <v>0</v>
      </c>
      <c r="E109" s="45">
        <f t="shared" ca="1" si="70"/>
        <v>2</v>
      </c>
      <c r="F109" s="45">
        <f t="shared" ca="1" si="69"/>
        <v>4</v>
      </c>
      <c r="G109" s="26">
        <v>0</v>
      </c>
      <c r="H109" s="26">
        <v>0</v>
      </c>
      <c r="I109" s="26">
        <v>0</v>
      </c>
      <c r="BM109">
        <v>72</v>
      </c>
      <c r="BN109" s="69">
        <f t="shared" si="74"/>
        <v>0.08</v>
      </c>
      <c r="BO109" s="70">
        <f t="shared" si="75"/>
        <v>0</v>
      </c>
      <c r="BP109" s="71">
        <f t="shared" ca="1" si="81"/>
        <v>-0.04</v>
      </c>
      <c r="BQ109" s="156">
        <f t="shared" ca="1" si="82"/>
        <v>0.08</v>
      </c>
      <c r="BR109" s="158">
        <f t="shared" ca="1" si="83"/>
        <v>-0.04</v>
      </c>
      <c r="BS109" s="159">
        <f t="shared" ca="1" si="84"/>
        <v>0.08</v>
      </c>
      <c r="BT109" s="160">
        <f t="shared" ca="1" si="85"/>
        <v>0.08</v>
      </c>
      <c r="BU109" s="69">
        <f t="shared" si="76"/>
        <v>0.08</v>
      </c>
      <c r="BV109" s="70">
        <f t="shared" si="77"/>
        <v>0</v>
      </c>
      <c r="BW109" s="71">
        <f t="shared" ca="1" si="86"/>
        <v>-0.04</v>
      </c>
      <c r="BX109" s="156">
        <f t="shared" ca="1" si="87"/>
        <v>0.08</v>
      </c>
      <c r="BY109" s="158">
        <f t="shared" ca="1" si="88"/>
        <v>-0.04</v>
      </c>
      <c r="BZ109" s="159">
        <f t="shared" ca="1" si="89"/>
        <v>0.08</v>
      </c>
      <c r="CA109" s="160">
        <f t="shared" ca="1" si="90"/>
        <v>0.08</v>
      </c>
      <c r="CB109" s="69">
        <f t="shared" si="78"/>
        <v>0.08</v>
      </c>
      <c r="CC109" s="70">
        <f t="shared" si="79"/>
        <v>0</v>
      </c>
      <c r="CD109" s="71">
        <f t="shared" ca="1" si="91"/>
        <v>-0.04</v>
      </c>
      <c r="CE109" s="156">
        <f t="shared" ca="1" si="92"/>
        <v>0.08</v>
      </c>
      <c r="CF109" s="158">
        <f t="shared" ca="1" si="93"/>
        <v>-0.04</v>
      </c>
      <c r="CG109" s="159">
        <f t="shared" ca="1" si="94"/>
        <v>0.08</v>
      </c>
      <c r="CH109" s="160">
        <f t="shared" ca="1" si="95"/>
        <v>0.08</v>
      </c>
    </row>
    <row r="110" spans="1:86" hidden="1" outlineLevel="1">
      <c r="A110">
        <f t="shared" ca="1" si="73"/>
        <v>1</v>
      </c>
      <c r="B110" t="str">
        <f t="shared" ca="1" si="80"/>
        <v>EP4 LPD3 LPS1</v>
      </c>
      <c r="C110" s="45">
        <f t="shared" si="71"/>
        <v>4</v>
      </c>
      <c r="D110" s="26">
        <v>0</v>
      </c>
      <c r="E110" s="45">
        <f t="shared" ca="1" si="70"/>
        <v>3</v>
      </c>
      <c r="F110" s="45">
        <f t="shared" ca="1" si="69"/>
        <v>1</v>
      </c>
      <c r="G110" s="26">
        <v>0</v>
      </c>
      <c r="H110" s="26">
        <v>0</v>
      </c>
      <c r="I110" s="26">
        <v>0</v>
      </c>
      <c r="BM110">
        <v>73</v>
      </c>
      <c r="BN110" s="69">
        <f t="shared" si="74"/>
        <v>0.08</v>
      </c>
      <c r="BO110" s="70">
        <f t="shared" si="75"/>
        <v>0</v>
      </c>
      <c r="BP110" s="71">
        <f t="shared" ca="1" si="81"/>
        <v>0</v>
      </c>
      <c r="BQ110" s="156">
        <f t="shared" ca="1" si="82"/>
        <v>-0.05</v>
      </c>
      <c r="BR110" s="158">
        <f t="shared" ca="1" si="83"/>
        <v>0</v>
      </c>
      <c r="BS110" s="159">
        <f t="shared" ca="1" si="84"/>
        <v>-0.05</v>
      </c>
      <c r="BT110" s="160">
        <f t="shared" ca="1" si="85"/>
        <v>-0.05</v>
      </c>
      <c r="BU110" s="69">
        <f t="shared" si="76"/>
        <v>0.08</v>
      </c>
      <c r="BV110" s="70">
        <f t="shared" si="77"/>
        <v>0</v>
      </c>
      <c r="BW110" s="71">
        <f t="shared" ca="1" si="86"/>
        <v>0</v>
      </c>
      <c r="BX110" s="156">
        <f t="shared" ca="1" si="87"/>
        <v>-0.05</v>
      </c>
      <c r="BY110" s="158">
        <f t="shared" ca="1" si="88"/>
        <v>0</v>
      </c>
      <c r="BZ110" s="159">
        <f t="shared" ca="1" si="89"/>
        <v>-0.05</v>
      </c>
      <c r="CA110" s="160">
        <f t="shared" ca="1" si="90"/>
        <v>-0.05</v>
      </c>
      <c r="CB110" s="69">
        <f t="shared" si="78"/>
        <v>0.08</v>
      </c>
      <c r="CC110" s="70">
        <f t="shared" si="79"/>
        <v>0</v>
      </c>
      <c r="CD110" s="71">
        <f t="shared" ca="1" si="91"/>
        <v>0</v>
      </c>
      <c r="CE110" s="156">
        <f t="shared" ca="1" si="92"/>
        <v>-0.05</v>
      </c>
      <c r="CF110" s="158">
        <f t="shared" ca="1" si="93"/>
        <v>0</v>
      </c>
      <c r="CG110" s="159">
        <f t="shared" ca="1" si="94"/>
        <v>-0.05</v>
      </c>
      <c r="CH110" s="160">
        <f t="shared" ca="1" si="95"/>
        <v>-0.05</v>
      </c>
    </row>
    <row r="111" spans="1:86" hidden="1" outlineLevel="1">
      <c r="A111">
        <f t="shared" ca="1" si="73"/>
        <v>1</v>
      </c>
      <c r="B111" t="str">
        <f t="shared" ca="1" si="80"/>
        <v>EP4 LPD3 LPS2</v>
      </c>
      <c r="C111" s="45">
        <f t="shared" si="71"/>
        <v>4</v>
      </c>
      <c r="D111" s="26">
        <v>0</v>
      </c>
      <c r="E111" s="45">
        <f t="shared" ca="1" si="70"/>
        <v>3</v>
      </c>
      <c r="F111" s="45">
        <f t="shared" ca="1" si="69"/>
        <v>2</v>
      </c>
      <c r="G111" s="26">
        <v>0</v>
      </c>
      <c r="H111" s="26">
        <v>0</v>
      </c>
      <c r="I111" s="26">
        <v>0</v>
      </c>
      <c r="BM111">
        <v>74</v>
      </c>
      <c r="BN111" s="69">
        <f t="shared" si="74"/>
        <v>0.08</v>
      </c>
      <c r="BO111" s="70">
        <f t="shared" si="75"/>
        <v>0</v>
      </c>
      <c r="BP111" s="71">
        <f t="shared" ca="1" si="81"/>
        <v>0</v>
      </c>
      <c r="BQ111" s="156">
        <f t="shared" ca="1" si="82"/>
        <v>0</v>
      </c>
      <c r="BR111" s="158">
        <f t="shared" ca="1" si="83"/>
        <v>0</v>
      </c>
      <c r="BS111" s="159">
        <f t="shared" ca="1" si="84"/>
        <v>0</v>
      </c>
      <c r="BT111" s="160">
        <f t="shared" ca="1" si="85"/>
        <v>0</v>
      </c>
      <c r="BU111" s="69">
        <f t="shared" si="76"/>
        <v>0.08</v>
      </c>
      <c r="BV111" s="70">
        <f t="shared" si="77"/>
        <v>0</v>
      </c>
      <c r="BW111" s="71">
        <f t="shared" ca="1" si="86"/>
        <v>0</v>
      </c>
      <c r="BX111" s="156">
        <f t="shared" ca="1" si="87"/>
        <v>0</v>
      </c>
      <c r="BY111" s="158">
        <f t="shared" ca="1" si="88"/>
        <v>0</v>
      </c>
      <c r="BZ111" s="159">
        <f t="shared" ca="1" si="89"/>
        <v>0</v>
      </c>
      <c r="CA111" s="160">
        <f t="shared" ca="1" si="90"/>
        <v>0</v>
      </c>
      <c r="CB111" s="69">
        <f t="shared" si="78"/>
        <v>0.08</v>
      </c>
      <c r="CC111" s="70">
        <f t="shared" si="79"/>
        <v>0</v>
      </c>
      <c r="CD111" s="71">
        <f t="shared" ca="1" si="91"/>
        <v>0</v>
      </c>
      <c r="CE111" s="156">
        <f t="shared" ca="1" si="92"/>
        <v>0</v>
      </c>
      <c r="CF111" s="158">
        <f t="shared" ca="1" si="93"/>
        <v>0</v>
      </c>
      <c r="CG111" s="159">
        <f t="shared" ca="1" si="94"/>
        <v>0</v>
      </c>
      <c r="CH111" s="160">
        <f t="shared" ca="1" si="95"/>
        <v>0</v>
      </c>
    </row>
    <row r="112" spans="1:86" hidden="1" outlineLevel="1">
      <c r="A112">
        <f t="shared" ca="1" si="73"/>
        <v>1</v>
      </c>
      <c r="B112" t="str">
        <f t="shared" ca="1" si="80"/>
        <v>EP4 LPD3 LPS3</v>
      </c>
      <c r="C112" s="45">
        <f t="shared" si="71"/>
        <v>4</v>
      </c>
      <c r="D112" s="26">
        <v>0</v>
      </c>
      <c r="E112" s="45">
        <f t="shared" ca="1" si="70"/>
        <v>3</v>
      </c>
      <c r="F112" s="45">
        <f t="shared" ca="1" si="69"/>
        <v>3</v>
      </c>
      <c r="G112" s="26">
        <v>0</v>
      </c>
      <c r="H112" s="26">
        <v>0</v>
      </c>
      <c r="I112" s="26">
        <v>0</v>
      </c>
      <c r="BM112">
        <v>75</v>
      </c>
      <c r="BN112" s="69">
        <f t="shared" si="74"/>
        <v>0.08</v>
      </c>
      <c r="BO112" s="70">
        <f t="shared" si="75"/>
        <v>0</v>
      </c>
      <c r="BP112" s="71">
        <f t="shared" ca="1" si="81"/>
        <v>0</v>
      </c>
      <c r="BQ112" s="156">
        <f t="shared" ca="1" si="82"/>
        <v>0.04</v>
      </c>
      <c r="BR112" s="158">
        <f t="shared" ca="1" si="83"/>
        <v>0</v>
      </c>
      <c r="BS112" s="159">
        <f t="shared" ca="1" si="84"/>
        <v>0.04</v>
      </c>
      <c r="BT112" s="160">
        <f t="shared" ca="1" si="85"/>
        <v>0.04</v>
      </c>
      <c r="BU112" s="69">
        <f t="shared" si="76"/>
        <v>0.08</v>
      </c>
      <c r="BV112" s="70">
        <f t="shared" si="77"/>
        <v>0</v>
      </c>
      <c r="BW112" s="71">
        <f t="shared" ca="1" si="86"/>
        <v>0</v>
      </c>
      <c r="BX112" s="156">
        <f t="shared" ca="1" si="87"/>
        <v>0.04</v>
      </c>
      <c r="BY112" s="158">
        <f t="shared" ca="1" si="88"/>
        <v>0</v>
      </c>
      <c r="BZ112" s="159">
        <f t="shared" ca="1" si="89"/>
        <v>0.04</v>
      </c>
      <c r="CA112" s="160">
        <f t="shared" ca="1" si="90"/>
        <v>0.04</v>
      </c>
      <c r="CB112" s="69">
        <f t="shared" si="78"/>
        <v>0.08</v>
      </c>
      <c r="CC112" s="70">
        <f t="shared" si="79"/>
        <v>0</v>
      </c>
      <c r="CD112" s="71">
        <f t="shared" ca="1" si="91"/>
        <v>0</v>
      </c>
      <c r="CE112" s="156">
        <f t="shared" ca="1" si="92"/>
        <v>0.04</v>
      </c>
      <c r="CF112" s="158">
        <f t="shared" ca="1" si="93"/>
        <v>0</v>
      </c>
      <c r="CG112" s="159">
        <f t="shared" ca="1" si="94"/>
        <v>0.04</v>
      </c>
      <c r="CH112" s="160">
        <f t="shared" ca="1" si="95"/>
        <v>0.04</v>
      </c>
    </row>
    <row r="113" spans="1:86" hidden="1" outlineLevel="1">
      <c r="A113">
        <f t="shared" ca="1" si="73"/>
        <v>1</v>
      </c>
      <c r="B113" t="str">
        <f t="shared" ca="1" si="80"/>
        <v>EP4 LPD3 LPS4</v>
      </c>
      <c r="C113" s="45">
        <f t="shared" si="71"/>
        <v>4</v>
      </c>
      <c r="D113" s="26">
        <v>0</v>
      </c>
      <c r="E113" s="45">
        <f t="shared" ca="1" si="70"/>
        <v>3</v>
      </c>
      <c r="F113" s="45">
        <f t="shared" ca="1" si="69"/>
        <v>4</v>
      </c>
      <c r="G113" s="26">
        <v>0</v>
      </c>
      <c r="H113" s="26">
        <v>0</v>
      </c>
      <c r="I113" s="26">
        <v>0</v>
      </c>
      <c r="BM113">
        <v>76</v>
      </c>
      <c r="BN113" s="69">
        <f t="shared" si="74"/>
        <v>0.08</v>
      </c>
      <c r="BO113" s="70">
        <f t="shared" si="75"/>
        <v>0</v>
      </c>
      <c r="BP113" s="71">
        <f t="shared" ca="1" si="81"/>
        <v>0</v>
      </c>
      <c r="BQ113" s="156">
        <f t="shared" ca="1" si="82"/>
        <v>0.08</v>
      </c>
      <c r="BR113" s="158">
        <f t="shared" ca="1" si="83"/>
        <v>0</v>
      </c>
      <c r="BS113" s="159">
        <f t="shared" ca="1" si="84"/>
        <v>0.08</v>
      </c>
      <c r="BT113" s="160">
        <f t="shared" ca="1" si="85"/>
        <v>0.08</v>
      </c>
      <c r="BU113" s="69">
        <f t="shared" si="76"/>
        <v>0.08</v>
      </c>
      <c r="BV113" s="70">
        <f t="shared" si="77"/>
        <v>0</v>
      </c>
      <c r="BW113" s="71">
        <f t="shared" ca="1" si="86"/>
        <v>0</v>
      </c>
      <c r="BX113" s="156">
        <f t="shared" ca="1" si="87"/>
        <v>0.08</v>
      </c>
      <c r="BY113" s="158">
        <f t="shared" ca="1" si="88"/>
        <v>0</v>
      </c>
      <c r="BZ113" s="159">
        <f t="shared" ca="1" si="89"/>
        <v>0.08</v>
      </c>
      <c r="CA113" s="160">
        <f t="shared" ca="1" si="90"/>
        <v>0.08</v>
      </c>
      <c r="CB113" s="69">
        <f t="shared" si="78"/>
        <v>0.08</v>
      </c>
      <c r="CC113" s="70">
        <f t="shared" si="79"/>
        <v>0</v>
      </c>
      <c r="CD113" s="71">
        <f t="shared" ca="1" si="91"/>
        <v>0</v>
      </c>
      <c r="CE113" s="156">
        <f t="shared" ca="1" si="92"/>
        <v>0.08</v>
      </c>
      <c r="CF113" s="158">
        <f t="shared" ca="1" si="93"/>
        <v>0</v>
      </c>
      <c r="CG113" s="159">
        <f t="shared" ca="1" si="94"/>
        <v>0.08</v>
      </c>
      <c r="CH113" s="160">
        <f t="shared" ca="1" si="95"/>
        <v>0.08</v>
      </c>
    </row>
    <row r="114" spans="1:86" hidden="1" outlineLevel="1">
      <c r="A114">
        <f t="shared" ca="1" si="73"/>
        <v>1</v>
      </c>
      <c r="B114" t="str">
        <f t="shared" ca="1" si="80"/>
        <v>EP4 LPD4 LPS1</v>
      </c>
      <c r="C114" s="45">
        <f t="shared" si="71"/>
        <v>4</v>
      </c>
      <c r="D114" s="26">
        <v>0</v>
      </c>
      <c r="E114" s="45">
        <f t="shared" ca="1" si="70"/>
        <v>4</v>
      </c>
      <c r="F114" s="45">
        <f t="shared" ca="1" si="69"/>
        <v>1</v>
      </c>
      <c r="G114" s="26">
        <v>0</v>
      </c>
      <c r="H114" s="26">
        <v>0</v>
      </c>
      <c r="I114" s="26">
        <v>0</v>
      </c>
      <c r="BM114">
        <v>77</v>
      </c>
      <c r="BN114" s="69">
        <f t="shared" si="74"/>
        <v>0.08</v>
      </c>
      <c r="BO114" s="70">
        <f t="shared" si="75"/>
        <v>0</v>
      </c>
      <c r="BP114" s="71">
        <f t="shared" ca="1" si="81"/>
        <v>0.05</v>
      </c>
      <c r="BQ114" s="156">
        <f t="shared" ca="1" si="82"/>
        <v>-0.05</v>
      </c>
      <c r="BR114" s="158">
        <f t="shared" ca="1" si="83"/>
        <v>0.05</v>
      </c>
      <c r="BS114" s="159">
        <f t="shared" ca="1" si="84"/>
        <v>-0.05</v>
      </c>
      <c r="BT114" s="160">
        <f t="shared" ca="1" si="85"/>
        <v>-0.05</v>
      </c>
      <c r="BU114" s="69">
        <f t="shared" si="76"/>
        <v>0.08</v>
      </c>
      <c r="BV114" s="70">
        <f t="shared" si="77"/>
        <v>0</v>
      </c>
      <c r="BW114" s="71">
        <f t="shared" ca="1" si="86"/>
        <v>0.05</v>
      </c>
      <c r="BX114" s="156">
        <f t="shared" ca="1" si="87"/>
        <v>-0.05</v>
      </c>
      <c r="BY114" s="158">
        <f t="shared" ca="1" si="88"/>
        <v>0.05</v>
      </c>
      <c r="BZ114" s="159">
        <f t="shared" ca="1" si="89"/>
        <v>-0.05</v>
      </c>
      <c r="CA114" s="160">
        <f t="shared" ca="1" si="90"/>
        <v>-0.05</v>
      </c>
      <c r="CB114" s="69">
        <f t="shared" si="78"/>
        <v>0.08</v>
      </c>
      <c r="CC114" s="70">
        <f t="shared" si="79"/>
        <v>0</v>
      </c>
      <c r="CD114" s="71">
        <f t="shared" ca="1" si="91"/>
        <v>0.05</v>
      </c>
      <c r="CE114" s="156">
        <f t="shared" ca="1" si="92"/>
        <v>-0.05</v>
      </c>
      <c r="CF114" s="158">
        <f t="shared" ca="1" si="93"/>
        <v>0.05</v>
      </c>
      <c r="CG114" s="159">
        <f t="shared" ca="1" si="94"/>
        <v>-0.05</v>
      </c>
      <c r="CH114" s="160">
        <f t="shared" ca="1" si="95"/>
        <v>-0.05</v>
      </c>
    </row>
    <row r="115" spans="1:86" hidden="1" outlineLevel="1">
      <c r="A115">
        <f t="shared" ca="1" si="73"/>
        <v>1</v>
      </c>
      <c r="B115" t="str">
        <f t="shared" ca="1" si="80"/>
        <v>EP4 LPD4 LPS2</v>
      </c>
      <c r="C115" s="45">
        <f t="shared" si="71"/>
        <v>4</v>
      </c>
      <c r="D115" s="26">
        <v>0</v>
      </c>
      <c r="E115" s="45">
        <f t="shared" ca="1" si="70"/>
        <v>4</v>
      </c>
      <c r="F115" s="45">
        <f t="shared" ca="1" si="69"/>
        <v>2</v>
      </c>
      <c r="G115" s="26">
        <v>0</v>
      </c>
      <c r="H115" s="26">
        <v>0</v>
      </c>
      <c r="I115" s="26">
        <v>0</v>
      </c>
      <c r="BM115">
        <v>78</v>
      </c>
      <c r="BN115" s="69">
        <f t="shared" si="74"/>
        <v>0.08</v>
      </c>
      <c r="BO115" s="70">
        <f t="shared" si="75"/>
        <v>0</v>
      </c>
      <c r="BP115" s="71">
        <f t="shared" ca="1" si="81"/>
        <v>0.05</v>
      </c>
      <c r="BQ115" s="156">
        <f t="shared" ca="1" si="82"/>
        <v>0</v>
      </c>
      <c r="BR115" s="158">
        <f t="shared" ca="1" si="83"/>
        <v>0.05</v>
      </c>
      <c r="BS115" s="159">
        <f t="shared" ca="1" si="84"/>
        <v>0</v>
      </c>
      <c r="BT115" s="160">
        <f t="shared" ca="1" si="85"/>
        <v>0</v>
      </c>
      <c r="BU115" s="69">
        <f t="shared" si="76"/>
        <v>0.08</v>
      </c>
      <c r="BV115" s="70">
        <f t="shared" si="77"/>
        <v>0</v>
      </c>
      <c r="BW115" s="71">
        <f t="shared" ca="1" si="86"/>
        <v>0.05</v>
      </c>
      <c r="BX115" s="156">
        <f t="shared" ca="1" si="87"/>
        <v>0</v>
      </c>
      <c r="BY115" s="158">
        <f t="shared" ca="1" si="88"/>
        <v>0.05</v>
      </c>
      <c r="BZ115" s="159">
        <f t="shared" ca="1" si="89"/>
        <v>0</v>
      </c>
      <c r="CA115" s="160">
        <f t="shared" ca="1" si="90"/>
        <v>0</v>
      </c>
      <c r="CB115" s="69">
        <f t="shared" si="78"/>
        <v>0.08</v>
      </c>
      <c r="CC115" s="70">
        <f t="shared" si="79"/>
        <v>0</v>
      </c>
      <c r="CD115" s="71">
        <f t="shared" ca="1" si="91"/>
        <v>0.05</v>
      </c>
      <c r="CE115" s="156">
        <f t="shared" ca="1" si="92"/>
        <v>0</v>
      </c>
      <c r="CF115" s="158">
        <f t="shared" ca="1" si="93"/>
        <v>0.05</v>
      </c>
      <c r="CG115" s="159">
        <f t="shared" ca="1" si="94"/>
        <v>0</v>
      </c>
      <c r="CH115" s="160">
        <f t="shared" ca="1" si="95"/>
        <v>0</v>
      </c>
    </row>
    <row r="116" spans="1:86" hidden="1" outlineLevel="1">
      <c r="A116">
        <f t="shared" ca="1" si="73"/>
        <v>1</v>
      </c>
      <c r="B116" t="str">
        <f t="shared" ca="1" si="80"/>
        <v>EP4 LPD4 LPS3</v>
      </c>
      <c r="C116" s="45">
        <f t="shared" si="71"/>
        <v>4</v>
      </c>
      <c r="D116" s="26">
        <v>0</v>
      </c>
      <c r="E116" s="45">
        <f t="shared" ca="1" si="70"/>
        <v>4</v>
      </c>
      <c r="F116" s="45">
        <f t="shared" ca="1" si="69"/>
        <v>3</v>
      </c>
      <c r="G116" s="26">
        <v>0</v>
      </c>
      <c r="H116" s="26">
        <v>0</v>
      </c>
      <c r="I116" s="26">
        <v>0</v>
      </c>
      <c r="BM116">
        <v>79</v>
      </c>
      <c r="BN116" s="69">
        <f t="shared" si="74"/>
        <v>0.08</v>
      </c>
      <c r="BO116" s="70">
        <f t="shared" si="75"/>
        <v>0</v>
      </c>
      <c r="BP116" s="71">
        <f t="shared" ca="1" si="81"/>
        <v>0.05</v>
      </c>
      <c r="BQ116" s="156">
        <f t="shared" ca="1" si="82"/>
        <v>0.04</v>
      </c>
      <c r="BR116" s="158">
        <f t="shared" ca="1" si="83"/>
        <v>0.05</v>
      </c>
      <c r="BS116" s="159">
        <f t="shared" ca="1" si="84"/>
        <v>0.04</v>
      </c>
      <c r="BT116" s="160">
        <f t="shared" ca="1" si="85"/>
        <v>0.04</v>
      </c>
      <c r="BU116" s="69">
        <f t="shared" si="76"/>
        <v>0.08</v>
      </c>
      <c r="BV116" s="70">
        <f t="shared" si="77"/>
        <v>0</v>
      </c>
      <c r="BW116" s="71">
        <f t="shared" ca="1" si="86"/>
        <v>0.05</v>
      </c>
      <c r="BX116" s="156">
        <f t="shared" ca="1" si="87"/>
        <v>0.04</v>
      </c>
      <c r="BY116" s="158">
        <f t="shared" ca="1" si="88"/>
        <v>0.05</v>
      </c>
      <c r="BZ116" s="159">
        <f t="shared" ca="1" si="89"/>
        <v>0.04</v>
      </c>
      <c r="CA116" s="160">
        <f t="shared" ca="1" si="90"/>
        <v>0.04</v>
      </c>
      <c r="CB116" s="69">
        <f t="shared" si="78"/>
        <v>0.08</v>
      </c>
      <c r="CC116" s="70">
        <f t="shared" si="79"/>
        <v>0</v>
      </c>
      <c r="CD116" s="71">
        <f t="shared" ca="1" si="91"/>
        <v>0.05</v>
      </c>
      <c r="CE116" s="156">
        <f t="shared" ca="1" si="92"/>
        <v>0.04</v>
      </c>
      <c r="CF116" s="158">
        <f t="shared" ca="1" si="93"/>
        <v>0.05</v>
      </c>
      <c r="CG116" s="159">
        <f t="shared" ca="1" si="94"/>
        <v>0.04</v>
      </c>
      <c r="CH116" s="160">
        <f t="shared" ca="1" si="95"/>
        <v>0.04</v>
      </c>
    </row>
    <row r="117" spans="1:86" hidden="1" outlineLevel="1">
      <c r="A117">
        <f t="shared" ca="1" si="73"/>
        <v>1</v>
      </c>
      <c r="B117" t="str">
        <f t="shared" ca="1" si="80"/>
        <v>EP4 LPD4 LPS4</v>
      </c>
      <c r="C117" s="45">
        <f t="shared" si="71"/>
        <v>4</v>
      </c>
      <c r="D117" s="26">
        <v>0</v>
      </c>
      <c r="E117" s="45">
        <f ca="1">(MOD(E113,4)+1)*($A117=E$33)</f>
        <v>4</v>
      </c>
      <c r="F117" s="45">
        <f t="shared" ca="1" si="69"/>
        <v>4</v>
      </c>
      <c r="G117" s="26">
        <v>0</v>
      </c>
      <c r="H117" s="26">
        <v>0</v>
      </c>
      <c r="I117" s="26">
        <v>0</v>
      </c>
      <c r="BM117">
        <v>80</v>
      </c>
      <c r="BN117" s="69">
        <f t="shared" si="74"/>
        <v>0.08</v>
      </c>
      <c r="BO117" s="70">
        <f t="shared" si="75"/>
        <v>0</v>
      </c>
      <c r="BP117" s="71">
        <f t="shared" ca="1" si="81"/>
        <v>0.05</v>
      </c>
      <c r="BQ117" s="156">
        <f t="shared" ca="1" si="82"/>
        <v>0.08</v>
      </c>
      <c r="BR117" s="158">
        <f t="shared" ca="1" si="83"/>
        <v>0.05</v>
      </c>
      <c r="BS117" s="159">
        <f t="shared" ca="1" si="84"/>
        <v>0.08</v>
      </c>
      <c r="BT117" s="160">
        <f t="shared" ca="1" si="85"/>
        <v>0.08</v>
      </c>
      <c r="BU117" s="69">
        <f t="shared" si="76"/>
        <v>0.08</v>
      </c>
      <c r="BV117" s="70">
        <f t="shared" si="77"/>
        <v>0</v>
      </c>
      <c r="BW117" s="71">
        <f t="shared" ca="1" si="86"/>
        <v>0.05</v>
      </c>
      <c r="BX117" s="156">
        <f t="shared" ca="1" si="87"/>
        <v>0.08</v>
      </c>
      <c r="BY117" s="158">
        <f t="shared" ca="1" si="88"/>
        <v>0.05</v>
      </c>
      <c r="BZ117" s="159">
        <f t="shared" ca="1" si="89"/>
        <v>0.08</v>
      </c>
      <c r="CA117" s="160">
        <f t="shared" ca="1" si="90"/>
        <v>0.08</v>
      </c>
      <c r="CB117" s="69">
        <f t="shared" si="78"/>
        <v>0.08</v>
      </c>
      <c r="CC117" s="70">
        <f t="shared" si="79"/>
        <v>0</v>
      </c>
      <c r="CD117" s="71">
        <f t="shared" ca="1" si="91"/>
        <v>0.05</v>
      </c>
      <c r="CE117" s="156">
        <f t="shared" ca="1" si="92"/>
        <v>0.08</v>
      </c>
      <c r="CF117" s="158">
        <f t="shared" ca="1" si="93"/>
        <v>0.05</v>
      </c>
      <c r="CG117" s="159">
        <f t="shared" ca="1" si="94"/>
        <v>0.08</v>
      </c>
      <c r="CH117" s="160">
        <f t="shared" ca="1" si="95"/>
        <v>0.08</v>
      </c>
    </row>
    <row r="118" spans="1:86" hidden="1" outlineLevel="1">
      <c r="A118" s="31">
        <v>2</v>
      </c>
      <c r="B118" t="str">
        <f t="shared" si="80"/>
        <v>EP1 LPD1 LPS1 LPM1</v>
      </c>
      <c r="C118" s="26">
        <v>1</v>
      </c>
      <c r="D118" s="26">
        <v>0</v>
      </c>
      <c r="E118" s="45">
        <f t="shared" ref="E118:E181" ca="1" si="96">(MOD(E114,4)+1)*($A118=E$33)</f>
        <v>0</v>
      </c>
      <c r="F118" s="45">
        <f t="shared" ca="1" si="69"/>
        <v>0</v>
      </c>
      <c r="G118" s="45">
        <f t="shared" ref="G118:G181" si="97">(MOD(G102,4)+1)*($A118=G$33)</f>
        <v>1</v>
      </c>
      <c r="H118" s="45">
        <f t="shared" ref="H118:H181" si="98">(MOD(H114,4)+1)*($A118=H$33)</f>
        <v>1</v>
      </c>
      <c r="I118" s="45">
        <f t="shared" ref="I118:I181" si="99">(MOD(I117,4)+1)*($A118=I$33)</f>
        <v>1</v>
      </c>
      <c r="BM118">
        <v>81</v>
      </c>
      <c r="BN118" s="69">
        <f t="shared" si="74"/>
        <v>-0.05</v>
      </c>
      <c r="BO118" s="70">
        <f t="shared" si="75"/>
        <v>0</v>
      </c>
      <c r="BP118" s="71">
        <f t="shared" ca="1" si="81"/>
        <v>0</v>
      </c>
      <c r="BQ118" s="156">
        <f t="shared" ca="1" si="82"/>
        <v>0</v>
      </c>
      <c r="BR118" s="158">
        <f t="shared" si="83"/>
        <v>-0.08</v>
      </c>
      <c r="BS118" s="159">
        <f t="shared" si="84"/>
        <v>-0.05</v>
      </c>
      <c r="BT118" s="160">
        <f t="shared" si="85"/>
        <v>-0.05</v>
      </c>
      <c r="BU118" s="69">
        <f t="shared" si="76"/>
        <v>-0.05</v>
      </c>
      <c r="BV118" s="70">
        <f t="shared" si="77"/>
        <v>0</v>
      </c>
      <c r="BW118" s="71">
        <f t="shared" ca="1" si="86"/>
        <v>0</v>
      </c>
      <c r="BX118" s="156">
        <f t="shared" ca="1" si="87"/>
        <v>0</v>
      </c>
      <c r="BY118" s="158">
        <f t="shared" si="88"/>
        <v>-0.08</v>
      </c>
      <c r="BZ118" s="159">
        <f t="shared" si="89"/>
        <v>-0.05</v>
      </c>
      <c r="CA118" s="160">
        <f t="shared" si="90"/>
        <v>-0.05</v>
      </c>
      <c r="CB118" s="69">
        <f t="shared" si="78"/>
        <v>-0.05</v>
      </c>
      <c r="CC118" s="70">
        <f t="shared" si="79"/>
        <v>0</v>
      </c>
      <c r="CD118" s="71">
        <f t="shared" ca="1" si="91"/>
        <v>0</v>
      </c>
      <c r="CE118" s="156">
        <f t="shared" ca="1" si="92"/>
        <v>0</v>
      </c>
      <c r="CF118" s="158">
        <f t="shared" si="93"/>
        <v>-0.08</v>
      </c>
      <c r="CG118" s="159">
        <f t="shared" si="94"/>
        <v>-0.05</v>
      </c>
      <c r="CH118" s="160">
        <f t="shared" si="95"/>
        <v>-0.05</v>
      </c>
    </row>
    <row r="119" spans="1:86" hidden="1" outlineLevel="1">
      <c r="A119">
        <f t="shared" ref="A119:A161" ca="1" si="100">OFFSET(A119,-1,0)</f>
        <v>2</v>
      </c>
      <c r="B119" t="str">
        <f t="shared" ca="1" si="80"/>
        <v>EP1 LPD1 LPS1 LPM2</v>
      </c>
      <c r="C119" s="26">
        <v>1</v>
      </c>
      <c r="D119" s="26">
        <v>0</v>
      </c>
      <c r="E119" s="45">
        <f t="shared" ca="1" si="96"/>
        <v>0</v>
      </c>
      <c r="F119" s="45">
        <f t="shared" ca="1" si="69"/>
        <v>0</v>
      </c>
      <c r="G119" s="45">
        <f t="shared" ca="1" si="97"/>
        <v>1</v>
      </c>
      <c r="H119" s="45">
        <f t="shared" ca="1" si="98"/>
        <v>1</v>
      </c>
      <c r="I119" s="45">
        <f t="shared" ca="1" si="99"/>
        <v>2</v>
      </c>
      <c r="BM119">
        <v>82</v>
      </c>
      <c r="BN119" s="69">
        <f t="shared" si="74"/>
        <v>-0.05</v>
      </c>
      <c r="BO119" s="70">
        <f t="shared" si="75"/>
        <v>0</v>
      </c>
      <c r="BP119" s="71">
        <f t="shared" ca="1" si="81"/>
        <v>0</v>
      </c>
      <c r="BQ119" s="156">
        <f t="shared" ca="1" si="82"/>
        <v>0</v>
      </c>
      <c r="BR119" s="158">
        <f t="shared" ca="1" si="83"/>
        <v>-0.08</v>
      </c>
      <c r="BS119" s="159">
        <f t="shared" ca="1" si="84"/>
        <v>-0.05</v>
      </c>
      <c r="BT119" s="160">
        <f t="shared" ca="1" si="85"/>
        <v>0</v>
      </c>
      <c r="BU119" s="69">
        <f t="shared" si="76"/>
        <v>-0.05</v>
      </c>
      <c r="BV119" s="70">
        <f t="shared" si="77"/>
        <v>0</v>
      </c>
      <c r="BW119" s="71">
        <f t="shared" ca="1" si="86"/>
        <v>0</v>
      </c>
      <c r="BX119" s="156">
        <f t="shared" ca="1" si="87"/>
        <v>0</v>
      </c>
      <c r="BY119" s="158">
        <f t="shared" ca="1" si="88"/>
        <v>-0.08</v>
      </c>
      <c r="BZ119" s="159">
        <f t="shared" ca="1" si="89"/>
        <v>-0.05</v>
      </c>
      <c r="CA119" s="160">
        <f t="shared" ca="1" si="90"/>
        <v>0</v>
      </c>
      <c r="CB119" s="69">
        <f t="shared" si="78"/>
        <v>-0.05</v>
      </c>
      <c r="CC119" s="70">
        <f t="shared" si="79"/>
        <v>0</v>
      </c>
      <c r="CD119" s="71">
        <f t="shared" ca="1" si="91"/>
        <v>0</v>
      </c>
      <c r="CE119" s="156">
        <f t="shared" ca="1" si="92"/>
        <v>0</v>
      </c>
      <c r="CF119" s="158">
        <f t="shared" ca="1" si="93"/>
        <v>-0.08</v>
      </c>
      <c r="CG119" s="159">
        <f t="shared" ca="1" si="94"/>
        <v>-0.05</v>
      </c>
      <c r="CH119" s="160">
        <f t="shared" ca="1" si="95"/>
        <v>0</v>
      </c>
    </row>
    <row r="120" spans="1:86" hidden="1" outlineLevel="1">
      <c r="A120">
        <f t="shared" ca="1" si="100"/>
        <v>2</v>
      </c>
      <c r="B120" t="str">
        <f t="shared" ca="1" si="80"/>
        <v>EP1 LPD1 LPS1 LPM3</v>
      </c>
      <c r="C120" s="26">
        <v>1</v>
      </c>
      <c r="D120" s="26">
        <v>0</v>
      </c>
      <c r="E120" s="45">
        <f t="shared" ca="1" si="96"/>
        <v>0</v>
      </c>
      <c r="F120" s="45">
        <f t="shared" ca="1" si="69"/>
        <v>0</v>
      </c>
      <c r="G120" s="45">
        <f t="shared" ca="1" si="97"/>
        <v>1</v>
      </c>
      <c r="H120" s="45">
        <f t="shared" ca="1" si="98"/>
        <v>1</v>
      </c>
      <c r="I120" s="45">
        <f t="shared" ca="1" si="99"/>
        <v>3</v>
      </c>
      <c r="BM120">
        <v>83</v>
      </c>
      <c r="BN120" s="69">
        <f t="shared" si="74"/>
        <v>-0.05</v>
      </c>
      <c r="BO120" s="70">
        <f t="shared" si="75"/>
        <v>0</v>
      </c>
      <c r="BP120" s="71">
        <f t="shared" ca="1" si="81"/>
        <v>0</v>
      </c>
      <c r="BQ120" s="156">
        <f t="shared" ca="1" si="82"/>
        <v>0</v>
      </c>
      <c r="BR120" s="158">
        <f t="shared" ca="1" si="83"/>
        <v>-0.08</v>
      </c>
      <c r="BS120" s="159">
        <f t="shared" ca="1" si="84"/>
        <v>-0.05</v>
      </c>
      <c r="BT120" s="160">
        <f t="shared" ca="1" si="85"/>
        <v>0.04</v>
      </c>
      <c r="BU120" s="69">
        <f t="shared" si="76"/>
        <v>-0.05</v>
      </c>
      <c r="BV120" s="70">
        <f t="shared" si="77"/>
        <v>0</v>
      </c>
      <c r="BW120" s="71">
        <f t="shared" ca="1" si="86"/>
        <v>0</v>
      </c>
      <c r="BX120" s="156">
        <f t="shared" ca="1" si="87"/>
        <v>0</v>
      </c>
      <c r="BY120" s="158">
        <f t="shared" ca="1" si="88"/>
        <v>-0.08</v>
      </c>
      <c r="BZ120" s="159">
        <f t="shared" ca="1" si="89"/>
        <v>-0.05</v>
      </c>
      <c r="CA120" s="160">
        <f t="shared" ca="1" si="90"/>
        <v>0.04</v>
      </c>
      <c r="CB120" s="69">
        <f t="shared" si="78"/>
        <v>-0.05</v>
      </c>
      <c r="CC120" s="70">
        <f t="shared" si="79"/>
        <v>0</v>
      </c>
      <c r="CD120" s="71">
        <f t="shared" ca="1" si="91"/>
        <v>0</v>
      </c>
      <c r="CE120" s="156">
        <f t="shared" ca="1" si="92"/>
        <v>0</v>
      </c>
      <c r="CF120" s="158">
        <f t="shared" ca="1" si="93"/>
        <v>-0.08</v>
      </c>
      <c r="CG120" s="159">
        <f t="shared" ca="1" si="94"/>
        <v>-0.05</v>
      </c>
      <c r="CH120" s="160">
        <f t="shared" ca="1" si="95"/>
        <v>0.04</v>
      </c>
    </row>
    <row r="121" spans="1:86" hidden="1" outlineLevel="1">
      <c r="A121">
        <f t="shared" ca="1" si="100"/>
        <v>2</v>
      </c>
      <c r="B121" t="str">
        <f t="shared" ca="1" si="80"/>
        <v>EP1 LPD1 LPS1 LPM4</v>
      </c>
      <c r="C121" s="26">
        <v>1</v>
      </c>
      <c r="D121" s="26">
        <v>0</v>
      </c>
      <c r="E121" s="45">
        <f t="shared" ca="1" si="96"/>
        <v>0</v>
      </c>
      <c r="F121" s="45">
        <f t="shared" ca="1" si="69"/>
        <v>0</v>
      </c>
      <c r="G121" s="45">
        <f t="shared" ca="1" si="97"/>
        <v>1</v>
      </c>
      <c r="H121" s="45">
        <f t="shared" ca="1" si="98"/>
        <v>1</v>
      </c>
      <c r="I121" s="45">
        <f t="shared" ca="1" si="99"/>
        <v>4</v>
      </c>
      <c r="BM121">
        <v>84</v>
      </c>
      <c r="BN121" s="69">
        <f t="shared" si="74"/>
        <v>-0.05</v>
      </c>
      <c r="BO121" s="70">
        <f t="shared" si="75"/>
        <v>0</v>
      </c>
      <c r="BP121" s="71">
        <f t="shared" ca="1" si="81"/>
        <v>0</v>
      </c>
      <c r="BQ121" s="156">
        <f t="shared" ca="1" si="82"/>
        <v>0</v>
      </c>
      <c r="BR121" s="158">
        <f t="shared" ca="1" si="83"/>
        <v>-0.08</v>
      </c>
      <c r="BS121" s="159">
        <f t="shared" ca="1" si="84"/>
        <v>-0.05</v>
      </c>
      <c r="BT121" s="160">
        <f t="shared" ca="1" si="85"/>
        <v>0.08</v>
      </c>
      <c r="BU121" s="69">
        <f t="shared" si="76"/>
        <v>-0.05</v>
      </c>
      <c r="BV121" s="70">
        <f t="shared" si="77"/>
        <v>0</v>
      </c>
      <c r="BW121" s="71">
        <f t="shared" ca="1" si="86"/>
        <v>0</v>
      </c>
      <c r="BX121" s="156">
        <f t="shared" ca="1" si="87"/>
        <v>0</v>
      </c>
      <c r="BY121" s="158">
        <f t="shared" ca="1" si="88"/>
        <v>-0.08</v>
      </c>
      <c r="BZ121" s="159">
        <f t="shared" ca="1" si="89"/>
        <v>-0.05</v>
      </c>
      <c r="CA121" s="160">
        <f t="shared" ca="1" si="90"/>
        <v>0.08</v>
      </c>
      <c r="CB121" s="69">
        <f t="shared" si="78"/>
        <v>-0.05</v>
      </c>
      <c r="CC121" s="70">
        <f t="shared" si="79"/>
        <v>0</v>
      </c>
      <c r="CD121" s="71">
        <f t="shared" ca="1" si="91"/>
        <v>0</v>
      </c>
      <c r="CE121" s="156">
        <f t="shared" ca="1" si="92"/>
        <v>0</v>
      </c>
      <c r="CF121" s="158">
        <f t="shared" ca="1" si="93"/>
        <v>-0.08</v>
      </c>
      <c r="CG121" s="159">
        <f t="shared" ca="1" si="94"/>
        <v>-0.05</v>
      </c>
      <c r="CH121" s="160">
        <f t="shared" ca="1" si="95"/>
        <v>0.08</v>
      </c>
    </row>
    <row r="122" spans="1:86" hidden="1" outlineLevel="1">
      <c r="A122">
        <f t="shared" ca="1" si="100"/>
        <v>2</v>
      </c>
      <c r="B122" t="str">
        <f t="shared" ca="1" si="80"/>
        <v>EP1 LPD1 LPS2 LPM1</v>
      </c>
      <c r="C122" s="26">
        <v>1</v>
      </c>
      <c r="D122" s="26">
        <v>0</v>
      </c>
      <c r="E122" s="45">
        <f t="shared" ca="1" si="96"/>
        <v>0</v>
      </c>
      <c r="F122" s="45">
        <f t="shared" ca="1" si="69"/>
        <v>0</v>
      </c>
      <c r="G122" s="45">
        <f t="shared" ca="1" si="97"/>
        <v>1</v>
      </c>
      <c r="H122" s="45">
        <f t="shared" ca="1" si="98"/>
        <v>2</v>
      </c>
      <c r="I122" s="45">
        <f t="shared" ca="1" si="99"/>
        <v>1</v>
      </c>
      <c r="BM122">
        <v>85</v>
      </c>
      <c r="BN122" s="69">
        <f t="shared" si="74"/>
        <v>-0.05</v>
      </c>
      <c r="BO122" s="70">
        <f t="shared" si="75"/>
        <v>0</v>
      </c>
      <c r="BP122" s="71">
        <f t="shared" ca="1" si="81"/>
        <v>0</v>
      </c>
      <c r="BQ122" s="156">
        <f t="shared" ca="1" si="82"/>
        <v>0</v>
      </c>
      <c r="BR122" s="158">
        <f t="shared" ca="1" si="83"/>
        <v>-0.08</v>
      </c>
      <c r="BS122" s="159">
        <f t="shared" ca="1" si="84"/>
        <v>0</v>
      </c>
      <c r="BT122" s="160">
        <f t="shared" ca="1" si="85"/>
        <v>-0.05</v>
      </c>
      <c r="BU122" s="69">
        <f t="shared" si="76"/>
        <v>-0.05</v>
      </c>
      <c r="BV122" s="70">
        <f t="shared" si="77"/>
        <v>0</v>
      </c>
      <c r="BW122" s="71">
        <f t="shared" ca="1" si="86"/>
        <v>0</v>
      </c>
      <c r="BX122" s="156">
        <f t="shared" ca="1" si="87"/>
        <v>0</v>
      </c>
      <c r="BY122" s="158">
        <f t="shared" ca="1" si="88"/>
        <v>-0.08</v>
      </c>
      <c r="BZ122" s="159">
        <f t="shared" ca="1" si="89"/>
        <v>0</v>
      </c>
      <c r="CA122" s="160">
        <f t="shared" ca="1" si="90"/>
        <v>-0.05</v>
      </c>
      <c r="CB122" s="69">
        <f t="shared" si="78"/>
        <v>-0.05</v>
      </c>
      <c r="CC122" s="70">
        <f t="shared" si="79"/>
        <v>0</v>
      </c>
      <c r="CD122" s="71">
        <f t="shared" ca="1" si="91"/>
        <v>0</v>
      </c>
      <c r="CE122" s="156">
        <f t="shared" ca="1" si="92"/>
        <v>0</v>
      </c>
      <c r="CF122" s="158">
        <f t="shared" ca="1" si="93"/>
        <v>-0.08</v>
      </c>
      <c r="CG122" s="159">
        <f t="shared" ca="1" si="94"/>
        <v>0</v>
      </c>
      <c r="CH122" s="160">
        <f t="shared" ca="1" si="95"/>
        <v>-0.05</v>
      </c>
    </row>
    <row r="123" spans="1:86" hidden="1" outlineLevel="1">
      <c r="A123">
        <f t="shared" ca="1" si="100"/>
        <v>2</v>
      </c>
      <c r="B123" t="str">
        <f t="shared" ca="1" si="80"/>
        <v>EP1 LPD1 LPS2 LPM2</v>
      </c>
      <c r="C123" s="26">
        <v>1</v>
      </c>
      <c r="D123" s="26">
        <v>0</v>
      </c>
      <c r="E123" s="45">
        <f t="shared" ca="1" si="96"/>
        <v>0</v>
      </c>
      <c r="F123" s="45">
        <f t="shared" ca="1" si="69"/>
        <v>0</v>
      </c>
      <c r="G123" s="45">
        <f t="shared" ca="1" si="97"/>
        <v>1</v>
      </c>
      <c r="H123" s="45">
        <f t="shared" ca="1" si="98"/>
        <v>2</v>
      </c>
      <c r="I123" s="45">
        <f t="shared" ca="1" si="99"/>
        <v>2</v>
      </c>
      <c r="BM123">
        <v>86</v>
      </c>
      <c r="BN123" s="69">
        <f t="shared" si="74"/>
        <v>-0.05</v>
      </c>
      <c r="BO123" s="70">
        <f t="shared" si="75"/>
        <v>0</v>
      </c>
      <c r="BP123" s="71">
        <f t="shared" ca="1" si="81"/>
        <v>0</v>
      </c>
      <c r="BQ123" s="156">
        <f t="shared" ca="1" si="82"/>
        <v>0</v>
      </c>
      <c r="BR123" s="158">
        <f t="shared" ca="1" si="83"/>
        <v>-0.08</v>
      </c>
      <c r="BS123" s="159">
        <f t="shared" ca="1" si="84"/>
        <v>0</v>
      </c>
      <c r="BT123" s="160">
        <f t="shared" ca="1" si="85"/>
        <v>0</v>
      </c>
      <c r="BU123" s="69">
        <f t="shared" si="76"/>
        <v>-0.05</v>
      </c>
      <c r="BV123" s="70">
        <f t="shared" si="77"/>
        <v>0</v>
      </c>
      <c r="BW123" s="71">
        <f t="shared" ca="1" si="86"/>
        <v>0</v>
      </c>
      <c r="BX123" s="156">
        <f t="shared" ca="1" si="87"/>
        <v>0</v>
      </c>
      <c r="BY123" s="158">
        <f t="shared" ca="1" si="88"/>
        <v>-0.08</v>
      </c>
      <c r="BZ123" s="159">
        <f t="shared" ca="1" si="89"/>
        <v>0</v>
      </c>
      <c r="CA123" s="160">
        <f t="shared" ca="1" si="90"/>
        <v>0</v>
      </c>
      <c r="CB123" s="69">
        <f t="shared" si="78"/>
        <v>-0.05</v>
      </c>
      <c r="CC123" s="70">
        <f t="shared" si="79"/>
        <v>0</v>
      </c>
      <c r="CD123" s="71">
        <f t="shared" ca="1" si="91"/>
        <v>0</v>
      </c>
      <c r="CE123" s="156">
        <f t="shared" ca="1" si="92"/>
        <v>0</v>
      </c>
      <c r="CF123" s="158">
        <f t="shared" ca="1" si="93"/>
        <v>-0.08</v>
      </c>
      <c r="CG123" s="159">
        <f t="shared" ca="1" si="94"/>
        <v>0</v>
      </c>
      <c r="CH123" s="160">
        <f t="shared" ca="1" si="95"/>
        <v>0</v>
      </c>
    </row>
    <row r="124" spans="1:86" hidden="1" outlineLevel="1">
      <c r="A124">
        <f t="shared" ca="1" si="100"/>
        <v>2</v>
      </c>
      <c r="B124" t="str">
        <f t="shared" ca="1" si="80"/>
        <v>EP1 LPD1 LPS2 LPM3</v>
      </c>
      <c r="C124" s="26">
        <v>1</v>
      </c>
      <c r="D124" s="26">
        <v>0</v>
      </c>
      <c r="E124" s="45">
        <f t="shared" ca="1" si="96"/>
        <v>0</v>
      </c>
      <c r="F124" s="45">
        <f t="shared" ref="F124:F187" ca="1" si="101">(MOD(F123,4)+1)*($A124=F$33)</f>
        <v>0</v>
      </c>
      <c r="G124" s="45">
        <f t="shared" ca="1" si="97"/>
        <v>1</v>
      </c>
      <c r="H124" s="45">
        <f t="shared" ca="1" si="98"/>
        <v>2</v>
      </c>
      <c r="I124" s="45">
        <f t="shared" ca="1" si="99"/>
        <v>3</v>
      </c>
      <c r="BM124">
        <v>87</v>
      </c>
      <c r="BN124" s="69">
        <f t="shared" si="74"/>
        <v>-0.05</v>
      </c>
      <c r="BO124" s="70">
        <f t="shared" si="75"/>
        <v>0</v>
      </c>
      <c r="BP124" s="71">
        <f t="shared" ca="1" si="81"/>
        <v>0</v>
      </c>
      <c r="BQ124" s="156">
        <f t="shared" ca="1" si="82"/>
        <v>0</v>
      </c>
      <c r="BR124" s="158">
        <f t="shared" ca="1" si="83"/>
        <v>-0.08</v>
      </c>
      <c r="BS124" s="159">
        <f t="shared" ca="1" si="84"/>
        <v>0</v>
      </c>
      <c r="BT124" s="160">
        <f t="shared" ca="1" si="85"/>
        <v>0.04</v>
      </c>
      <c r="BU124" s="69">
        <f t="shared" si="76"/>
        <v>-0.05</v>
      </c>
      <c r="BV124" s="70">
        <f t="shared" si="77"/>
        <v>0</v>
      </c>
      <c r="BW124" s="71">
        <f t="shared" ca="1" si="86"/>
        <v>0</v>
      </c>
      <c r="BX124" s="156">
        <f t="shared" ca="1" si="87"/>
        <v>0</v>
      </c>
      <c r="BY124" s="158">
        <f t="shared" ca="1" si="88"/>
        <v>-0.08</v>
      </c>
      <c r="BZ124" s="159">
        <f t="shared" ca="1" si="89"/>
        <v>0</v>
      </c>
      <c r="CA124" s="160">
        <f t="shared" ca="1" si="90"/>
        <v>0.04</v>
      </c>
      <c r="CB124" s="69">
        <f t="shared" si="78"/>
        <v>-0.05</v>
      </c>
      <c r="CC124" s="70">
        <f t="shared" si="79"/>
        <v>0</v>
      </c>
      <c r="CD124" s="71">
        <f t="shared" ca="1" si="91"/>
        <v>0</v>
      </c>
      <c r="CE124" s="156">
        <f t="shared" ca="1" si="92"/>
        <v>0</v>
      </c>
      <c r="CF124" s="158">
        <f t="shared" ca="1" si="93"/>
        <v>-0.08</v>
      </c>
      <c r="CG124" s="159">
        <f t="shared" ca="1" si="94"/>
        <v>0</v>
      </c>
      <c r="CH124" s="160">
        <f t="shared" ca="1" si="95"/>
        <v>0.04</v>
      </c>
    </row>
    <row r="125" spans="1:86" hidden="1" outlineLevel="1">
      <c r="A125">
        <f t="shared" ca="1" si="100"/>
        <v>2</v>
      </c>
      <c r="B125" t="str">
        <f t="shared" ca="1" si="80"/>
        <v>EP1 LPD1 LPS2 LPM4</v>
      </c>
      <c r="C125" s="26">
        <v>1</v>
      </c>
      <c r="D125" s="26">
        <v>0</v>
      </c>
      <c r="E125" s="45">
        <f t="shared" ca="1" si="96"/>
        <v>0</v>
      </c>
      <c r="F125" s="45">
        <f t="shared" ca="1" si="101"/>
        <v>0</v>
      </c>
      <c r="G125" s="45">
        <f t="shared" ca="1" si="97"/>
        <v>1</v>
      </c>
      <c r="H125" s="45">
        <f t="shared" ca="1" si="98"/>
        <v>2</v>
      </c>
      <c r="I125" s="45">
        <f t="shared" ca="1" si="99"/>
        <v>4</v>
      </c>
      <c r="BM125">
        <v>88</v>
      </c>
      <c r="BN125" s="69">
        <f t="shared" si="74"/>
        <v>-0.05</v>
      </c>
      <c r="BO125" s="70">
        <f t="shared" si="75"/>
        <v>0</v>
      </c>
      <c r="BP125" s="71">
        <f t="shared" ca="1" si="81"/>
        <v>0</v>
      </c>
      <c r="BQ125" s="156">
        <f t="shared" ca="1" si="82"/>
        <v>0</v>
      </c>
      <c r="BR125" s="158">
        <f t="shared" ca="1" si="83"/>
        <v>-0.08</v>
      </c>
      <c r="BS125" s="159">
        <f t="shared" ca="1" si="84"/>
        <v>0</v>
      </c>
      <c r="BT125" s="160">
        <f t="shared" ca="1" si="85"/>
        <v>0.08</v>
      </c>
      <c r="BU125" s="69">
        <f t="shared" si="76"/>
        <v>-0.05</v>
      </c>
      <c r="BV125" s="70">
        <f t="shared" si="77"/>
        <v>0</v>
      </c>
      <c r="BW125" s="71">
        <f t="shared" ca="1" si="86"/>
        <v>0</v>
      </c>
      <c r="BX125" s="156">
        <f t="shared" ca="1" si="87"/>
        <v>0</v>
      </c>
      <c r="BY125" s="158">
        <f t="shared" ca="1" si="88"/>
        <v>-0.08</v>
      </c>
      <c r="BZ125" s="159">
        <f t="shared" ca="1" si="89"/>
        <v>0</v>
      </c>
      <c r="CA125" s="160">
        <f t="shared" ca="1" si="90"/>
        <v>0.08</v>
      </c>
      <c r="CB125" s="69">
        <f t="shared" si="78"/>
        <v>-0.05</v>
      </c>
      <c r="CC125" s="70">
        <f t="shared" si="79"/>
        <v>0</v>
      </c>
      <c r="CD125" s="71">
        <f t="shared" ca="1" si="91"/>
        <v>0</v>
      </c>
      <c r="CE125" s="156">
        <f t="shared" ca="1" si="92"/>
        <v>0</v>
      </c>
      <c r="CF125" s="158">
        <f t="shared" ca="1" si="93"/>
        <v>-0.08</v>
      </c>
      <c r="CG125" s="159">
        <f t="shared" ca="1" si="94"/>
        <v>0</v>
      </c>
      <c r="CH125" s="160">
        <f t="shared" ca="1" si="95"/>
        <v>0.08</v>
      </c>
    </row>
    <row r="126" spans="1:86" hidden="1" outlineLevel="1">
      <c r="A126">
        <f t="shared" ca="1" si="100"/>
        <v>2</v>
      </c>
      <c r="B126" t="str">
        <f t="shared" ca="1" si="80"/>
        <v>EP1 LPD1 LPS3 LPM1</v>
      </c>
      <c r="C126" s="26">
        <v>1</v>
      </c>
      <c r="D126" s="26">
        <v>0</v>
      </c>
      <c r="E126" s="45">
        <f t="shared" ca="1" si="96"/>
        <v>0</v>
      </c>
      <c r="F126" s="45">
        <f t="shared" ca="1" si="101"/>
        <v>0</v>
      </c>
      <c r="G126" s="45">
        <f t="shared" ca="1" si="97"/>
        <v>1</v>
      </c>
      <c r="H126" s="45">
        <f t="shared" ca="1" si="98"/>
        <v>3</v>
      </c>
      <c r="I126" s="45">
        <f t="shared" ca="1" si="99"/>
        <v>1</v>
      </c>
      <c r="BM126">
        <v>89</v>
      </c>
      <c r="BN126" s="69">
        <f t="shared" si="74"/>
        <v>-0.05</v>
      </c>
      <c r="BO126" s="70">
        <f t="shared" si="75"/>
        <v>0</v>
      </c>
      <c r="BP126" s="71">
        <f t="shared" ca="1" si="81"/>
        <v>0</v>
      </c>
      <c r="BQ126" s="156">
        <f t="shared" ca="1" si="82"/>
        <v>0</v>
      </c>
      <c r="BR126" s="158">
        <f t="shared" ca="1" si="83"/>
        <v>-0.08</v>
      </c>
      <c r="BS126" s="159">
        <f t="shared" ca="1" si="84"/>
        <v>0.04</v>
      </c>
      <c r="BT126" s="160">
        <f t="shared" ca="1" si="85"/>
        <v>-0.05</v>
      </c>
      <c r="BU126" s="69">
        <f t="shared" si="76"/>
        <v>-0.05</v>
      </c>
      <c r="BV126" s="70">
        <f t="shared" si="77"/>
        <v>0</v>
      </c>
      <c r="BW126" s="71">
        <f t="shared" ca="1" si="86"/>
        <v>0</v>
      </c>
      <c r="BX126" s="156">
        <f t="shared" ca="1" si="87"/>
        <v>0</v>
      </c>
      <c r="BY126" s="158">
        <f t="shared" ca="1" si="88"/>
        <v>-0.08</v>
      </c>
      <c r="BZ126" s="159">
        <f t="shared" ca="1" si="89"/>
        <v>0.04</v>
      </c>
      <c r="CA126" s="160">
        <f t="shared" ca="1" si="90"/>
        <v>-0.05</v>
      </c>
      <c r="CB126" s="69">
        <f t="shared" si="78"/>
        <v>-0.05</v>
      </c>
      <c r="CC126" s="70">
        <f t="shared" si="79"/>
        <v>0</v>
      </c>
      <c r="CD126" s="71">
        <f t="shared" ca="1" si="91"/>
        <v>0</v>
      </c>
      <c r="CE126" s="156">
        <f t="shared" ca="1" si="92"/>
        <v>0</v>
      </c>
      <c r="CF126" s="158">
        <f t="shared" ca="1" si="93"/>
        <v>-0.08</v>
      </c>
      <c r="CG126" s="159">
        <f t="shared" ca="1" si="94"/>
        <v>0.04</v>
      </c>
      <c r="CH126" s="160">
        <f t="shared" ca="1" si="95"/>
        <v>-0.05</v>
      </c>
    </row>
    <row r="127" spans="1:86" hidden="1" outlineLevel="1">
      <c r="A127">
        <f t="shared" ca="1" si="100"/>
        <v>2</v>
      </c>
      <c r="B127" t="str">
        <f t="shared" ca="1" si="80"/>
        <v>EP1 LPD1 LPS3 LPM2</v>
      </c>
      <c r="C127" s="26">
        <v>1</v>
      </c>
      <c r="D127" s="26">
        <v>0</v>
      </c>
      <c r="E127" s="45">
        <f t="shared" ca="1" si="96"/>
        <v>0</v>
      </c>
      <c r="F127" s="45">
        <f t="shared" ca="1" si="101"/>
        <v>0</v>
      </c>
      <c r="G127" s="45">
        <f t="shared" ca="1" si="97"/>
        <v>1</v>
      </c>
      <c r="H127" s="45">
        <f t="shared" ca="1" si="98"/>
        <v>3</v>
      </c>
      <c r="I127" s="45">
        <f t="shared" ca="1" si="99"/>
        <v>2</v>
      </c>
      <c r="BM127">
        <v>90</v>
      </c>
      <c r="BN127" s="69">
        <f t="shared" si="74"/>
        <v>-0.05</v>
      </c>
      <c r="BO127" s="70">
        <f t="shared" si="75"/>
        <v>0</v>
      </c>
      <c r="BP127" s="71">
        <f t="shared" ca="1" si="81"/>
        <v>0</v>
      </c>
      <c r="BQ127" s="156">
        <f t="shared" ca="1" si="82"/>
        <v>0</v>
      </c>
      <c r="BR127" s="158">
        <f t="shared" ca="1" si="83"/>
        <v>-0.08</v>
      </c>
      <c r="BS127" s="159">
        <f t="shared" ca="1" si="84"/>
        <v>0.04</v>
      </c>
      <c r="BT127" s="160">
        <f t="shared" ca="1" si="85"/>
        <v>0</v>
      </c>
      <c r="BU127" s="69">
        <f t="shared" si="76"/>
        <v>-0.05</v>
      </c>
      <c r="BV127" s="70">
        <f t="shared" si="77"/>
        <v>0</v>
      </c>
      <c r="BW127" s="71">
        <f t="shared" ca="1" si="86"/>
        <v>0</v>
      </c>
      <c r="BX127" s="156">
        <f t="shared" ca="1" si="87"/>
        <v>0</v>
      </c>
      <c r="BY127" s="158">
        <f t="shared" ca="1" si="88"/>
        <v>-0.08</v>
      </c>
      <c r="BZ127" s="159">
        <f t="shared" ca="1" si="89"/>
        <v>0.04</v>
      </c>
      <c r="CA127" s="160">
        <f t="shared" ca="1" si="90"/>
        <v>0</v>
      </c>
      <c r="CB127" s="69">
        <f t="shared" si="78"/>
        <v>-0.05</v>
      </c>
      <c r="CC127" s="70">
        <f t="shared" si="79"/>
        <v>0</v>
      </c>
      <c r="CD127" s="71">
        <f t="shared" ca="1" si="91"/>
        <v>0</v>
      </c>
      <c r="CE127" s="156">
        <f t="shared" ca="1" si="92"/>
        <v>0</v>
      </c>
      <c r="CF127" s="158">
        <f t="shared" ca="1" si="93"/>
        <v>-0.08</v>
      </c>
      <c r="CG127" s="159">
        <f t="shared" ca="1" si="94"/>
        <v>0.04</v>
      </c>
      <c r="CH127" s="160">
        <f t="shared" ca="1" si="95"/>
        <v>0</v>
      </c>
    </row>
    <row r="128" spans="1:86" hidden="1" outlineLevel="1">
      <c r="A128">
        <f t="shared" ca="1" si="100"/>
        <v>2</v>
      </c>
      <c r="B128" t="str">
        <f t="shared" ca="1" si="80"/>
        <v>EP1 LPD1 LPS3 LPM3</v>
      </c>
      <c r="C128" s="26">
        <v>1</v>
      </c>
      <c r="D128" s="26">
        <v>0</v>
      </c>
      <c r="E128" s="45">
        <f t="shared" ca="1" si="96"/>
        <v>0</v>
      </c>
      <c r="F128" s="45">
        <f t="shared" ca="1" si="101"/>
        <v>0</v>
      </c>
      <c r="G128" s="45">
        <f t="shared" ca="1" si="97"/>
        <v>1</v>
      </c>
      <c r="H128" s="45">
        <f t="shared" ca="1" si="98"/>
        <v>3</v>
      </c>
      <c r="I128" s="45">
        <f t="shared" ca="1" si="99"/>
        <v>3</v>
      </c>
      <c r="BM128">
        <v>91</v>
      </c>
      <c r="BN128" s="69">
        <f t="shared" si="74"/>
        <v>-0.05</v>
      </c>
      <c r="BO128" s="70">
        <f t="shared" si="75"/>
        <v>0</v>
      </c>
      <c r="BP128" s="71">
        <f t="shared" ca="1" si="81"/>
        <v>0</v>
      </c>
      <c r="BQ128" s="156">
        <f t="shared" ca="1" si="82"/>
        <v>0</v>
      </c>
      <c r="BR128" s="158">
        <f t="shared" ca="1" si="83"/>
        <v>-0.08</v>
      </c>
      <c r="BS128" s="159">
        <f t="shared" ca="1" si="84"/>
        <v>0.04</v>
      </c>
      <c r="BT128" s="160">
        <f t="shared" ca="1" si="85"/>
        <v>0.04</v>
      </c>
      <c r="BU128" s="69">
        <f t="shared" si="76"/>
        <v>-0.05</v>
      </c>
      <c r="BV128" s="70">
        <f t="shared" si="77"/>
        <v>0</v>
      </c>
      <c r="BW128" s="71">
        <f t="shared" ca="1" si="86"/>
        <v>0</v>
      </c>
      <c r="BX128" s="156">
        <f t="shared" ca="1" si="87"/>
        <v>0</v>
      </c>
      <c r="BY128" s="158">
        <f t="shared" ca="1" si="88"/>
        <v>-0.08</v>
      </c>
      <c r="BZ128" s="159">
        <f t="shared" ca="1" si="89"/>
        <v>0.04</v>
      </c>
      <c r="CA128" s="160">
        <f t="shared" ca="1" si="90"/>
        <v>0.04</v>
      </c>
      <c r="CB128" s="69">
        <f t="shared" si="78"/>
        <v>-0.05</v>
      </c>
      <c r="CC128" s="70">
        <f t="shared" si="79"/>
        <v>0</v>
      </c>
      <c r="CD128" s="71">
        <f t="shared" ca="1" si="91"/>
        <v>0</v>
      </c>
      <c r="CE128" s="156">
        <f t="shared" ca="1" si="92"/>
        <v>0</v>
      </c>
      <c r="CF128" s="158">
        <f t="shared" ca="1" si="93"/>
        <v>-0.08</v>
      </c>
      <c r="CG128" s="159">
        <f t="shared" ca="1" si="94"/>
        <v>0.04</v>
      </c>
      <c r="CH128" s="160">
        <f t="shared" ca="1" si="95"/>
        <v>0.04</v>
      </c>
    </row>
    <row r="129" spans="1:86" hidden="1" outlineLevel="1">
      <c r="A129">
        <f t="shared" ca="1" si="100"/>
        <v>2</v>
      </c>
      <c r="B129" t="str">
        <f t="shared" ca="1" si="80"/>
        <v>EP1 LPD1 LPS3 LPM4</v>
      </c>
      <c r="C129" s="26">
        <v>1</v>
      </c>
      <c r="D129" s="26">
        <v>0</v>
      </c>
      <c r="E129" s="45">
        <f t="shared" ca="1" si="96"/>
        <v>0</v>
      </c>
      <c r="F129" s="45">
        <f t="shared" ca="1" si="101"/>
        <v>0</v>
      </c>
      <c r="G129" s="45">
        <f t="shared" ca="1" si="97"/>
        <v>1</v>
      </c>
      <c r="H129" s="45">
        <f t="shared" ca="1" si="98"/>
        <v>3</v>
      </c>
      <c r="I129" s="45">
        <f t="shared" ca="1" si="99"/>
        <v>4</v>
      </c>
      <c r="BM129">
        <v>92</v>
      </c>
      <c r="BN129" s="69">
        <f t="shared" si="74"/>
        <v>-0.05</v>
      </c>
      <c r="BO129" s="70">
        <f t="shared" si="75"/>
        <v>0</v>
      </c>
      <c r="BP129" s="71">
        <f t="shared" ca="1" si="81"/>
        <v>0</v>
      </c>
      <c r="BQ129" s="156">
        <f t="shared" ca="1" si="82"/>
        <v>0</v>
      </c>
      <c r="BR129" s="158">
        <f t="shared" ca="1" si="83"/>
        <v>-0.08</v>
      </c>
      <c r="BS129" s="159">
        <f t="shared" ca="1" si="84"/>
        <v>0.04</v>
      </c>
      <c r="BT129" s="160">
        <f t="shared" ca="1" si="85"/>
        <v>0.08</v>
      </c>
      <c r="BU129" s="69">
        <f t="shared" si="76"/>
        <v>-0.05</v>
      </c>
      <c r="BV129" s="70">
        <f t="shared" si="77"/>
        <v>0</v>
      </c>
      <c r="BW129" s="71">
        <f t="shared" ca="1" si="86"/>
        <v>0</v>
      </c>
      <c r="BX129" s="156">
        <f t="shared" ca="1" si="87"/>
        <v>0</v>
      </c>
      <c r="BY129" s="158">
        <f t="shared" ca="1" si="88"/>
        <v>-0.08</v>
      </c>
      <c r="BZ129" s="159">
        <f t="shared" ca="1" si="89"/>
        <v>0.04</v>
      </c>
      <c r="CA129" s="160">
        <f t="shared" ca="1" si="90"/>
        <v>0.08</v>
      </c>
      <c r="CB129" s="69">
        <f t="shared" si="78"/>
        <v>-0.05</v>
      </c>
      <c r="CC129" s="70">
        <f t="shared" si="79"/>
        <v>0</v>
      </c>
      <c r="CD129" s="71">
        <f t="shared" ca="1" si="91"/>
        <v>0</v>
      </c>
      <c r="CE129" s="156">
        <f t="shared" ca="1" si="92"/>
        <v>0</v>
      </c>
      <c r="CF129" s="158">
        <f t="shared" ca="1" si="93"/>
        <v>-0.08</v>
      </c>
      <c r="CG129" s="159">
        <f t="shared" ca="1" si="94"/>
        <v>0.04</v>
      </c>
      <c r="CH129" s="160">
        <f t="shared" ca="1" si="95"/>
        <v>0.08</v>
      </c>
    </row>
    <row r="130" spans="1:86" hidden="1" outlineLevel="1">
      <c r="A130">
        <f t="shared" ca="1" si="100"/>
        <v>2</v>
      </c>
      <c r="B130" t="str">
        <f t="shared" ca="1" si="80"/>
        <v>EP1 LPD1 LPS4 LPM1</v>
      </c>
      <c r="C130" s="26">
        <v>1</v>
      </c>
      <c r="D130" s="26">
        <v>0</v>
      </c>
      <c r="E130" s="45">
        <f t="shared" ca="1" si="96"/>
        <v>0</v>
      </c>
      <c r="F130" s="45">
        <f t="shared" ca="1" si="101"/>
        <v>0</v>
      </c>
      <c r="G130" s="45">
        <f t="shared" ca="1" si="97"/>
        <v>1</v>
      </c>
      <c r="H130" s="45">
        <f t="shared" ca="1" si="98"/>
        <v>4</v>
      </c>
      <c r="I130" s="45">
        <f t="shared" ca="1" si="99"/>
        <v>1</v>
      </c>
      <c r="BM130">
        <v>93</v>
      </c>
      <c r="BN130" s="69">
        <f t="shared" si="74"/>
        <v>-0.05</v>
      </c>
      <c r="BO130" s="70">
        <f t="shared" si="75"/>
        <v>0</v>
      </c>
      <c r="BP130" s="71">
        <f t="shared" ca="1" si="81"/>
        <v>0</v>
      </c>
      <c r="BQ130" s="156">
        <f t="shared" ca="1" si="82"/>
        <v>0</v>
      </c>
      <c r="BR130" s="158">
        <f t="shared" ca="1" si="83"/>
        <v>-0.08</v>
      </c>
      <c r="BS130" s="159">
        <f t="shared" ca="1" si="84"/>
        <v>0.08</v>
      </c>
      <c r="BT130" s="160">
        <f t="shared" ca="1" si="85"/>
        <v>-0.05</v>
      </c>
      <c r="BU130" s="69">
        <f t="shared" si="76"/>
        <v>-0.05</v>
      </c>
      <c r="BV130" s="70">
        <f t="shared" si="77"/>
        <v>0</v>
      </c>
      <c r="BW130" s="71">
        <f t="shared" ca="1" si="86"/>
        <v>0</v>
      </c>
      <c r="BX130" s="156">
        <f t="shared" ca="1" si="87"/>
        <v>0</v>
      </c>
      <c r="BY130" s="158">
        <f t="shared" ca="1" si="88"/>
        <v>-0.08</v>
      </c>
      <c r="BZ130" s="159">
        <f t="shared" ca="1" si="89"/>
        <v>0.08</v>
      </c>
      <c r="CA130" s="160">
        <f t="shared" ca="1" si="90"/>
        <v>-0.05</v>
      </c>
      <c r="CB130" s="69">
        <f t="shared" si="78"/>
        <v>-0.05</v>
      </c>
      <c r="CC130" s="70">
        <f t="shared" si="79"/>
        <v>0</v>
      </c>
      <c r="CD130" s="71">
        <f t="shared" ca="1" si="91"/>
        <v>0</v>
      </c>
      <c r="CE130" s="156">
        <f t="shared" ca="1" si="92"/>
        <v>0</v>
      </c>
      <c r="CF130" s="158">
        <f t="shared" ca="1" si="93"/>
        <v>-0.08</v>
      </c>
      <c r="CG130" s="159">
        <f t="shared" ca="1" si="94"/>
        <v>0.08</v>
      </c>
      <c r="CH130" s="160">
        <f t="shared" ca="1" si="95"/>
        <v>-0.05</v>
      </c>
    </row>
    <row r="131" spans="1:86" hidden="1" outlineLevel="1">
      <c r="A131">
        <f t="shared" ca="1" si="100"/>
        <v>2</v>
      </c>
      <c r="B131" t="str">
        <f t="shared" ca="1" si="80"/>
        <v>EP1 LPD1 LPS4 LPM2</v>
      </c>
      <c r="C131" s="26">
        <v>1</v>
      </c>
      <c r="D131" s="26">
        <v>0</v>
      </c>
      <c r="E131" s="45">
        <f t="shared" ca="1" si="96"/>
        <v>0</v>
      </c>
      <c r="F131" s="45">
        <f t="shared" ca="1" si="101"/>
        <v>0</v>
      </c>
      <c r="G131" s="45">
        <f t="shared" ca="1" si="97"/>
        <v>1</v>
      </c>
      <c r="H131" s="45">
        <f t="shared" ca="1" si="98"/>
        <v>4</v>
      </c>
      <c r="I131" s="45">
        <f t="shared" ca="1" si="99"/>
        <v>2</v>
      </c>
      <c r="BM131">
        <v>94</v>
      </c>
      <c r="BN131" s="69">
        <f t="shared" si="74"/>
        <v>-0.05</v>
      </c>
      <c r="BO131" s="70">
        <f t="shared" si="75"/>
        <v>0</v>
      </c>
      <c r="BP131" s="71">
        <f t="shared" ca="1" si="81"/>
        <v>0</v>
      </c>
      <c r="BQ131" s="156">
        <f t="shared" ca="1" si="82"/>
        <v>0</v>
      </c>
      <c r="BR131" s="158">
        <f t="shared" ca="1" si="83"/>
        <v>-0.08</v>
      </c>
      <c r="BS131" s="159">
        <f t="shared" ca="1" si="84"/>
        <v>0.08</v>
      </c>
      <c r="BT131" s="160">
        <f t="shared" ca="1" si="85"/>
        <v>0</v>
      </c>
      <c r="BU131" s="69">
        <f t="shared" si="76"/>
        <v>-0.05</v>
      </c>
      <c r="BV131" s="70">
        <f t="shared" si="77"/>
        <v>0</v>
      </c>
      <c r="BW131" s="71">
        <f t="shared" ca="1" si="86"/>
        <v>0</v>
      </c>
      <c r="BX131" s="156">
        <f t="shared" ca="1" si="87"/>
        <v>0</v>
      </c>
      <c r="BY131" s="158">
        <f t="shared" ca="1" si="88"/>
        <v>-0.08</v>
      </c>
      <c r="BZ131" s="159">
        <f t="shared" ca="1" si="89"/>
        <v>0.08</v>
      </c>
      <c r="CA131" s="160">
        <f t="shared" ca="1" si="90"/>
        <v>0</v>
      </c>
      <c r="CB131" s="69">
        <f t="shared" si="78"/>
        <v>-0.05</v>
      </c>
      <c r="CC131" s="70">
        <f t="shared" si="79"/>
        <v>0</v>
      </c>
      <c r="CD131" s="71">
        <f t="shared" ca="1" si="91"/>
        <v>0</v>
      </c>
      <c r="CE131" s="156">
        <f t="shared" ca="1" si="92"/>
        <v>0</v>
      </c>
      <c r="CF131" s="158">
        <f t="shared" ca="1" si="93"/>
        <v>-0.08</v>
      </c>
      <c r="CG131" s="159">
        <f t="shared" ca="1" si="94"/>
        <v>0.08</v>
      </c>
      <c r="CH131" s="160">
        <f t="shared" ca="1" si="95"/>
        <v>0</v>
      </c>
    </row>
    <row r="132" spans="1:86" hidden="1" outlineLevel="1">
      <c r="A132">
        <f t="shared" ca="1" si="100"/>
        <v>2</v>
      </c>
      <c r="B132" t="str">
        <f t="shared" ca="1" si="80"/>
        <v>EP1 LPD1 LPS4 LPM3</v>
      </c>
      <c r="C132" s="26">
        <v>1</v>
      </c>
      <c r="D132" s="26">
        <v>0</v>
      </c>
      <c r="E132" s="45">
        <f t="shared" ca="1" si="96"/>
        <v>0</v>
      </c>
      <c r="F132" s="45">
        <f t="shared" ca="1" si="101"/>
        <v>0</v>
      </c>
      <c r="G132" s="45">
        <f t="shared" ca="1" si="97"/>
        <v>1</v>
      </c>
      <c r="H132" s="45">
        <f t="shared" ca="1" si="98"/>
        <v>4</v>
      </c>
      <c r="I132" s="45">
        <f t="shared" ca="1" si="99"/>
        <v>3</v>
      </c>
      <c r="BM132">
        <v>95</v>
      </c>
      <c r="BN132" s="69">
        <f t="shared" si="74"/>
        <v>-0.05</v>
      </c>
      <c r="BO132" s="70">
        <f t="shared" si="75"/>
        <v>0</v>
      </c>
      <c r="BP132" s="71">
        <f t="shared" ca="1" si="81"/>
        <v>0</v>
      </c>
      <c r="BQ132" s="156">
        <f t="shared" ca="1" si="82"/>
        <v>0</v>
      </c>
      <c r="BR132" s="158">
        <f t="shared" ca="1" si="83"/>
        <v>-0.08</v>
      </c>
      <c r="BS132" s="159">
        <f t="shared" ca="1" si="84"/>
        <v>0.08</v>
      </c>
      <c r="BT132" s="160">
        <f t="shared" ca="1" si="85"/>
        <v>0.04</v>
      </c>
      <c r="BU132" s="69">
        <f t="shared" si="76"/>
        <v>-0.05</v>
      </c>
      <c r="BV132" s="70">
        <f t="shared" si="77"/>
        <v>0</v>
      </c>
      <c r="BW132" s="71">
        <f t="shared" ca="1" si="86"/>
        <v>0</v>
      </c>
      <c r="BX132" s="156">
        <f t="shared" ca="1" si="87"/>
        <v>0</v>
      </c>
      <c r="BY132" s="158">
        <f t="shared" ca="1" si="88"/>
        <v>-0.08</v>
      </c>
      <c r="BZ132" s="159">
        <f t="shared" ca="1" si="89"/>
        <v>0.08</v>
      </c>
      <c r="CA132" s="160">
        <f t="shared" ca="1" si="90"/>
        <v>0.04</v>
      </c>
      <c r="CB132" s="69">
        <f t="shared" si="78"/>
        <v>-0.05</v>
      </c>
      <c r="CC132" s="70">
        <f t="shared" si="79"/>
        <v>0</v>
      </c>
      <c r="CD132" s="71">
        <f t="shared" ca="1" si="91"/>
        <v>0</v>
      </c>
      <c r="CE132" s="156">
        <f t="shared" ca="1" si="92"/>
        <v>0</v>
      </c>
      <c r="CF132" s="158">
        <f t="shared" ca="1" si="93"/>
        <v>-0.08</v>
      </c>
      <c r="CG132" s="159">
        <f t="shared" ca="1" si="94"/>
        <v>0.08</v>
      </c>
      <c r="CH132" s="160">
        <f t="shared" ca="1" si="95"/>
        <v>0.04</v>
      </c>
    </row>
    <row r="133" spans="1:86" hidden="1" outlineLevel="1">
      <c r="A133">
        <f t="shared" ca="1" si="100"/>
        <v>2</v>
      </c>
      <c r="B133" t="str">
        <f t="shared" ca="1" si="80"/>
        <v>EP1 LPD1 LPS4 LPM4</v>
      </c>
      <c r="C133" s="26">
        <v>1</v>
      </c>
      <c r="D133" s="26">
        <v>0</v>
      </c>
      <c r="E133" s="45">
        <f t="shared" ca="1" si="96"/>
        <v>0</v>
      </c>
      <c r="F133" s="45">
        <f t="shared" ca="1" si="101"/>
        <v>0</v>
      </c>
      <c r="G133" s="45">
        <f t="shared" ca="1" si="97"/>
        <v>1</v>
      </c>
      <c r="H133" s="45">
        <f t="shared" ca="1" si="98"/>
        <v>4</v>
      </c>
      <c r="I133" s="45">
        <f t="shared" ca="1" si="99"/>
        <v>4</v>
      </c>
      <c r="BM133">
        <v>96</v>
      </c>
      <c r="BN133" s="69">
        <f t="shared" si="74"/>
        <v>-0.05</v>
      </c>
      <c r="BO133" s="70">
        <f t="shared" si="75"/>
        <v>0</v>
      </c>
      <c r="BP133" s="71">
        <f t="shared" ca="1" si="81"/>
        <v>0</v>
      </c>
      <c r="BQ133" s="156">
        <f t="shared" ca="1" si="82"/>
        <v>0</v>
      </c>
      <c r="BR133" s="158">
        <f t="shared" ca="1" si="83"/>
        <v>-0.08</v>
      </c>
      <c r="BS133" s="159">
        <f t="shared" ca="1" si="84"/>
        <v>0.08</v>
      </c>
      <c r="BT133" s="160">
        <f t="shared" ca="1" si="85"/>
        <v>0.08</v>
      </c>
      <c r="BU133" s="69">
        <f t="shared" si="76"/>
        <v>-0.05</v>
      </c>
      <c r="BV133" s="70">
        <f t="shared" si="77"/>
        <v>0</v>
      </c>
      <c r="BW133" s="71">
        <f t="shared" ca="1" si="86"/>
        <v>0</v>
      </c>
      <c r="BX133" s="156">
        <f t="shared" ca="1" si="87"/>
        <v>0</v>
      </c>
      <c r="BY133" s="158">
        <f t="shared" ca="1" si="88"/>
        <v>-0.08</v>
      </c>
      <c r="BZ133" s="159">
        <f t="shared" ca="1" si="89"/>
        <v>0.08</v>
      </c>
      <c r="CA133" s="160">
        <f t="shared" ca="1" si="90"/>
        <v>0.08</v>
      </c>
      <c r="CB133" s="69">
        <f t="shared" si="78"/>
        <v>-0.05</v>
      </c>
      <c r="CC133" s="70">
        <f t="shared" si="79"/>
        <v>0</v>
      </c>
      <c r="CD133" s="71">
        <f t="shared" ca="1" si="91"/>
        <v>0</v>
      </c>
      <c r="CE133" s="156">
        <f t="shared" ca="1" si="92"/>
        <v>0</v>
      </c>
      <c r="CF133" s="158">
        <f t="shared" ca="1" si="93"/>
        <v>-0.08</v>
      </c>
      <c r="CG133" s="159">
        <f t="shared" ca="1" si="94"/>
        <v>0.08</v>
      </c>
      <c r="CH133" s="160">
        <f t="shared" ca="1" si="95"/>
        <v>0.08</v>
      </c>
    </row>
    <row r="134" spans="1:86" hidden="1" outlineLevel="1">
      <c r="A134">
        <f t="shared" ca="1" si="100"/>
        <v>2</v>
      </c>
      <c r="B134" t="str">
        <f t="shared" ca="1" si="80"/>
        <v>EP1 LPD2 LPS1 LPM1</v>
      </c>
      <c r="C134" s="26">
        <v>1</v>
      </c>
      <c r="D134" s="26">
        <v>0</v>
      </c>
      <c r="E134" s="45">
        <f t="shared" ca="1" si="96"/>
        <v>0</v>
      </c>
      <c r="F134" s="45">
        <f t="shared" ca="1" si="101"/>
        <v>0</v>
      </c>
      <c r="G134" s="45">
        <f t="shared" ca="1" si="97"/>
        <v>2</v>
      </c>
      <c r="H134" s="45">
        <f t="shared" ca="1" si="98"/>
        <v>1</v>
      </c>
      <c r="I134" s="45">
        <f t="shared" ca="1" si="99"/>
        <v>1</v>
      </c>
      <c r="BM134">
        <v>97</v>
      </c>
      <c r="BN134" s="69">
        <f t="shared" si="74"/>
        <v>-0.05</v>
      </c>
      <c r="BO134" s="70">
        <f t="shared" si="75"/>
        <v>0</v>
      </c>
      <c r="BP134" s="71">
        <f t="shared" ca="1" si="81"/>
        <v>0</v>
      </c>
      <c r="BQ134" s="156">
        <f t="shared" ca="1" si="82"/>
        <v>0</v>
      </c>
      <c r="BR134" s="158">
        <f t="shared" ca="1" si="83"/>
        <v>-0.04</v>
      </c>
      <c r="BS134" s="159">
        <f t="shared" ca="1" si="84"/>
        <v>-0.05</v>
      </c>
      <c r="BT134" s="160">
        <f t="shared" ca="1" si="85"/>
        <v>-0.05</v>
      </c>
      <c r="BU134" s="69">
        <f t="shared" si="76"/>
        <v>-0.05</v>
      </c>
      <c r="BV134" s="70">
        <f t="shared" si="77"/>
        <v>0</v>
      </c>
      <c r="BW134" s="71">
        <f t="shared" ca="1" si="86"/>
        <v>0</v>
      </c>
      <c r="BX134" s="156">
        <f t="shared" ca="1" si="87"/>
        <v>0</v>
      </c>
      <c r="BY134" s="158">
        <f t="shared" ca="1" si="88"/>
        <v>-0.04</v>
      </c>
      <c r="BZ134" s="159">
        <f t="shared" ca="1" si="89"/>
        <v>-0.05</v>
      </c>
      <c r="CA134" s="160">
        <f t="shared" ca="1" si="90"/>
        <v>-0.05</v>
      </c>
      <c r="CB134" s="69">
        <f t="shared" si="78"/>
        <v>-0.05</v>
      </c>
      <c r="CC134" s="70">
        <f t="shared" si="79"/>
        <v>0</v>
      </c>
      <c r="CD134" s="71">
        <f t="shared" ca="1" si="91"/>
        <v>0</v>
      </c>
      <c r="CE134" s="156">
        <f t="shared" ca="1" si="92"/>
        <v>0</v>
      </c>
      <c r="CF134" s="158">
        <f t="shared" ca="1" si="93"/>
        <v>-0.04</v>
      </c>
      <c r="CG134" s="159">
        <f t="shared" ca="1" si="94"/>
        <v>-0.05</v>
      </c>
      <c r="CH134" s="160">
        <f t="shared" ca="1" si="95"/>
        <v>-0.05</v>
      </c>
    </row>
    <row r="135" spans="1:86" hidden="1" outlineLevel="1">
      <c r="A135">
        <f t="shared" ca="1" si="100"/>
        <v>2</v>
      </c>
      <c r="B135" t="str">
        <f t="shared" ca="1" si="80"/>
        <v>EP1 LPD2 LPS1 LPM2</v>
      </c>
      <c r="C135" s="26">
        <v>1</v>
      </c>
      <c r="D135" s="26">
        <v>0</v>
      </c>
      <c r="E135" s="45">
        <f t="shared" ca="1" si="96"/>
        <v>0</v>
      </c>
      <c r="F135" s="45">
        <f t="shared" ca="1" si="101"/>
        <v>0</v>
      </c>
      <c r="G135" s="45">
        <f t="shared" ca="1" si="97"/>
        <v>2</v>
      </c>
      <c r="H135" s="45">
        <f t="shared" ca="1" si="98"/>
        <v>1</v>
      </c>
      <c r="I135" s="45">
        <f t="shared" ca="1" si="99"/>
        <v>2</v>
      </c>
      <c r="BM135">
        <v>98</v>
      </c>
      <c r="BN135" s="69">
        <f t="shared" si="74"/>
        <v>-0.05</v>
      </c>
      <c r="BO135" s="70">
        <f t="shared" si="75"/>
        <v>0</v>
      </c>
      <c r="BP135" s="71">
        <f t="shared" ca="1" si="81"/>
        <v>0</v>
      </c>
      <c r="BQ135" s="156">
        <f t="shared" ca="1" si="82"/>
        <v>0</v>
      </c>
      <c r="BR135" s="158">
        <f t="shared" ca="1" si="83"/>
        <v>-0.04</v>
      </c>
      <c r="BS135" s="159">
        <f t="shared" ca="1" si="84"/>
        <v>-0.05</v>
      </c>
      <c r="BT135" s="160">
        <f t="shared" ca="1" si="85"/>
        <v>0</v>
      </c>
      <c r="BU135" s="69">
        <f t="shared" si="76"/>
        <v>-0.05</v>
      </c>
      <c r="BV135" s="70">
        <f t="shared" si="77"/>
        <v>0</v>
      </c>
      <c r="BW135" s="71">
        <f t="shared" ca="1" si="86"/>
        <v>0</v>
      </c>
      <c r="BX135" s="156">
        <f t="shared" ca="1" si="87"/>
        <v>0</v>
      </c>
      <c r="BY135" s="158">
        <f t="shared" ca="1" si="88"/>
        <v>-0.04</v>
      </c>
      <c r="BZ135" s="159">
        <f t="shared" ca="1" si="89"/>
        <v>-0.05</v>
      </c>
      <c r="CA135" s="160">
        <f t="shared" ca="1" si="90"/>
        <v>0</v>
      </c>
      <c r="CB135" s="69">
        <f t="shared" si="78"/>
        <v>-0.05</v>
      </c>
      <c r="CC135" s="70">
        <f t="shared" si="79"/>
        <v>0</v>
      </c>
      <c r="CD135" s="71">
        <f t="shared" ca="1" si="91"/>
        <v>0</v>
      </c>
      <c r="CE135" s="156">
        <f t="shared" ca="1" si="92"/>
        <v>0</v>
      </c>
      <c r="CF135" s="158">
        <f t="shared" ca="1" si="93"/>
        <v>-0.04</v>
      </c>
      <c r="CG135" s="159">
        <f t="shared" ca="1" si="94"/>
        <v>-0.05</v>
      </c>
      <c r="CH135" s="160">
        <f t="shared" ca="1" si="95"/>
        <v>0</v>
      </c>
    </row>
    <row r="136" spans="1:86" hidden="1" outlineLevel="1">
      <c r="A136">
        <f t="shared" ca="1" si="100"/>
        <v>2</v>
      </c>
      <c r="B136" t="str">
        <f t="shared" ca="1" si="80"/>
        <v>EP1 LPD2 LPS1 LPM3</v>
      </c>
      <c r="C136" s="26">
        <v>1</v>
      </c>
      <c r="D136" s="26">
        <v>0</v>
      </c>
      <c r="E136" s="45">
        <f t="shared" ca="1" si="96"/>
        <v>0</v>
      </c>
      <c r="F136" s="45">
        <f t="shared" ca="1" si="101"/>
        <v>0</v>
      </c>
      <c r="G136" s="45">
        <f t="shared" ca="1" si="97"/>
        <v>2</v>
      </c>
      <c r="H136" s="45">
        <f t="shared" ca="1" si="98"/>
        <v>1</v>
      </c>
      <c r="I136" s="45">
        <f t="shared" ca="1" si="99"/>
        <v>3</v>
      </c>
      <c r="BM136">
        <v>99</v>
      </c>
      <c r="BN136" s="69">
        <f t="shared" si="74"/>
        <v>-0.05</v>
      </c>
      <c r="BO136" s="70">
        <f t="shared" si="75"/>
        <v>0</v>
      </c>
      <c r="BP136" s="71">
        <f t="shared" ca="1" si="81"/>
        <v>0</v>
      </c>
      <c r="BQ136" s="156">
        <f t="shared" ca="1" si="82"/>
        <v>0</v>
      </c>
      <c r="BR136" s="158">
        <f t="shared" ca="1" si="83"/>
        <v>-0.04</v>
      </c>
      <c r="BS136" s="159">
        <f t="shared" ca="1" si="84"/>
        <v>-0.05</v>
      </c>
      <c r="BT136" s="160">
        <f t="shared" ca="1" si="85"/>
        <v>0.04</v>
      </c>
      <c r="BU136" s="69">
        <f t="shared" si="76"/>
        <v>-0.05</v>
      </c>
      <c r="BV136" s="70">
        <f t="shared" si="77"/>
        <v>0</v>
      </c>
      <c r="BW136" s="71">
        <f t="shared" ca="1" si="86"/>
        <v>0</v>
      </c>
      <c r="BX136" s="156">
        <f t="shared" ca="1" si="87"/>
        <v>0</v>
      </c>
      <c r="BY136" s="158">
        <f t="shared" ca="1" si="88"/>
        <v>-0.04</v>
      </c>
      <c r="BZ136" s="159">
        <f t="shared" ca="1" si="89"/>
        <v>-0.05</v>
      </c>
      <c r="CA136" s="160">
        <f t="shared" ca="1" si="90"/>
        <v>0.04</v>
      </c>
      <c r="CB136" s="69">
        <f t="shared" si="78"/>
        <v>-0.05</v>
      </c>
      <c r="CC136" s="70">
        <f t="shared" si="79"/>
        <v>0</v>
      </c>
      <c r="CD136" s="71">
        <f t="shared" ca="1" si="91"/>
        <v>0</v>
      </c>
      <c r="CE136" s="156">
        <f t="shared" ca="1" si="92"/>
        <v>0</v>
      </c>
      <c r="CF136" s="158">
        <f t="shared" ca="1" si="93"/>
        <v>-0.04</v>
      </c>
      <c r="CG136" s="159">
        <f t="shared" ca="1" si="94"/>
        <v>-0.05</v>
      </c>
      <c r="CH136" s="160">
        <f t="shared" ca="1" si="95"/>
        <v>0.04</v>
      </c>
    </row>
    <row r="137" spans="1:86" hidden="1" outlineLevel="1">
      <c r="A137">
        <f t="shared" ca="1" si="100"/>
        <v>2</v>
      </c>
      <c r="B137" t="str">
        <f t="shared" ca="1" si="80"/>
        <v>EP1 LPD2 LPS1 LPM4</v>
      </c>
      <c r="C137" s="26">
        <v>1</v>
      </c>
      <c r="D137" s="26">
        <v>0</v>
      </c>
      <c r="E137" s="45">
        <f t="shared" ca="1" si="96"/>
        <v>0</v>
      </c>
      <c r="F137" s="45">
        <f t="shared" ca="1" si="101"/>
        <v>0</v>
      </c>
      <c r="G137" s="45">
        <f t="shared" ca="1" si="97"/>
        <v>2</v>
      </c>
      <c r="H137" s="45">
        <f t="shared" ca="1" si="98"/>
        <v>1</v>
      </c>
      <c r="I137" s="45">
        <f t="shared" ca="1" si="99"/>
        <v>4</v>
      </c>
      <c r="BM137">
        <v>100</v>
      </c>
      <c r="BN137" s="69">
        <f t="shared" si="74"/>
        <v>-0.05</v>
      </c>
      <c r="BO137" s="70">
        <f t="shared" si="75"/>
        <v>0</v>
      </c>
      <c r="BP137" s="71">
        <f t="shared" ca="1" si="81"/>
        <v>0</v>
      </c>
      <c r="BQ137" s="156">
        <f t="shared" ca="1" si="82"/>
        <v>0</v>
      </c>
      <c r="BR137" s="158">
        <f t="shared" ca="1" si="83"/>
        <v>-0.04</v>
      </c>
      <c r="BS137" s="159">
        <f t="shared" ca="1" si="84"/>
        <v>-0.05</v>
      </c>
      <c r="BT137" s="160">
        <f t="shared" ca="1" si="85"/>
        <v>0.08</v>
      </c>
      <c r="BU137" s="69">
        <f t="shared" si="76"/>
        <v>-0.05</v>
      </c>
      <c r="BV137" s="70">
        <f t="shared" si="77"/>
        <v>0</v>
      </c>
      <c r="BW137" s="71">
        <f t="shared" ca="1" si="86"/>
        <v>0</v>
      </c>
      <c r="BX137" s="156">
        <f t="shared" ca="1" si="87"/>
        <v>0</v>
      </c>
      <c r="BY137" s="158">
        <f t="shared" ca="1" si="88"/>
        <v>-0.04</v>
      </c>
      <c r="BZ137" s="159">
        <f t="shared" ca="1" si="89"/>
        <v>-0.05</v>
      </c>
      <c r="CA137" s="160">
        <f t="shared" ca="1" si="90"/>
        <v>0.08</v>
      </c>
      <c r="CB137" s="69">
        <f t="shared" si="78"/>
        <v>-0.05</v>
      </c>
      <c r="CC137" s="70">
        <f t="shared" si="79"/>
        <v>0</v>
      </c>
      <c r="CD137" s="71">
        <f t="shared" ca="1" si="91"/>
        <v>0</v>
      </c>
      <c r="CE137" s="156">
        <f t="shared" ca="1" si="92"/>
        <v>0</v>
      </c>
      <c r="CF137" s="158">
        <f t="shared" ca="1" si="93"/>
        <v>-0.04</v>
      </c>
      <c r="CG137" s="159">
        <f t="shared" ca="1" si="94"/>
        <v>-0.05</v>
      </c>
      <c r="CH137" s="160">
        <f t="shared" ca="1" si="95"/>
        <v>0.08</v>
      </c>
    </row>
    <row r="138" spans="1:86" hidden="1" outlineLevel="1">
      <c r="A138">
        <f t="shared" ca="1" si="100"/>
        <v>2</v>
      </c>
      <c r="B138" t="str">
        <f t="shared" ca="1" si="80"/>
        <v>EP1 LPD2 LPS2 LPM1</v>
      </c>
      <c r="C138" s="26">
        <v>1</v>
      </c>
      <c r="D138" s="26">
        <v>0</v>
      </c>
      <c r="E138" s="45">
        <f t="shared" ca="1" si="96"/>
        <v>0</v>
      </c>
      <c r="F138" s="45">
        <f t="shared" ca="1" si="101"/>
        <v>0</v>
      </c>
      <c r="G138" s="45">
        <f t="shared" ca="1" si="97"/>
        <v>2</v>
      </c>
      <c r="H138" s="45">
        <f t="shared" ca="1" si="98"/>
        <v>2</v>
      </c>
      <c r="I138" s="45">
        <f t="shared" ca="1" si="99"/>
        <v>1</v>
      </c>
      <c r="BM138">
        <v>101</v>
      </c>
      <c r="BN138" s="69">
        <f t="shared" si="74"/>
        <v>-0.05</v>
      </c>
      <c r="BO138" s="70">
        <f t="shared" si="75"/>
        <v>0</v>
      </c>
      <c r="BP138" s="71">
        <f t="shared" ca="1" si="81"/>
        <v>0</v>
      </c>
      <c r="BQ138" s="156">
        <f t="shared" ca="1" si="82"/>
        <v>0</v>
      </c>
      <c r="BR138" s="158">
        <f t="shared" ca="1" si="83"/>
        <v>-0.04</v>
      </c>
      <c r="BS138" s="159">
        <f t="shared" ca="1" si="84"/>
        <v>0</v>
      </c>
      <c r="BT138" s="160">
        <f t="shared" ca="1" si="85"/>
        <v>-0.05</v>
      </c>
      <c r="BU138" s="69">
        <f t="shared" si="76"/>
        <v>-0.05</v>
      </c>
      <c r="BV138" s="70">
        <f t="shared" si="77"/>
        <v>0</v>
      </c>
      <c r="BW138" s="71">
        <f t="shared" ca="1" si="86"/>
        <v>0</v>
      </c>
      <c r="BX138" s="156">
        <f t="shared" ca="1" si="87"/>
        <v>0</v>
      </c>
      <c r="BY138" s="158">
        <f t="shared" ca="1" si="88"/>
        <v>-0.04</v>
      </c>
      <c r="BZ138" s="159">
        <f t="shared" ca="1" si="89"/>
        <v>0</v>
      </c>
      <c r="CA138" s="160">
        <f t="shared" ca="1" si="90"/>
        <v>-0.05</v>
      </c>
      <c r="CB138" s="69">
        <f t="shared" si="78"/>
        <v>-0.05</v>
      </c>
      <c r="CC138" s="70">
        <f t="shared" si="79"/>
        <v>0</v>
      </c>
      <c r="CD138" s="71">
        <f t="shared" ca="1" si="91"/>
        <v>0</v>
      </c>
      <c r="CE138" s="156">
        <f t="shared" ca="1" si="92"/>
        <v>0</v>
      </c>
      <c r="CF138" s="158">
        <f t="shared" ca="1" si="93"/>
        <v>-0.04</v>
      </c>
      <c r="CG138" s="159">
        <f t="shared" ca="1" si="94"/>
        <v>0</v>
      </c>
      <c r="CH138" s="160">
        <f t="shared" ca="1" si="95"/>
        <v>-0.05</v>
      </c>
    </row>
    <row r="139" spans="1:86" hidden="1" outlineLevel="1">
      <c r="A139">
        <f t="shared" ca="1" si="100"/>
        <v>2</v>
      </c>
      <c r="B139" t="str">
        <f t="shared" ca="1" si="80"/>
        <v>EP1 LPD2 LPS2 LPM2</v>
      </c>
      <c r="C139" s="26">
        <v>1</v>
      </c>
      <c r="D139" s="26">
        <v>0</v>
      </c>
      <c r="E139" s="45">
        <f t="shared" ca="1" si="96"/>
        <v>0</v>
      </c>
      <c r="F139" s="45">
        <f t="shared" ca="1" si="101"/>
        <v>0</v>
      </c>
      <c r="G139" s="45">
        <f t="shared" ca="1" si="97"/>
        <v>2</v>
      </c>
      <c r="H139" s="45">
        <f t="shared" ca="1" si="98"/>
        <v>2</v>
      </c>
      <c r="I139" s="45">
        <f t="shared" ca="1" si="99"/>
        <v>2</v>
      </c>
      <c r="BM139">
        <v>102</v>
      </c>
      <c r="BN139" s="69">
        <f t="shared" si="74"/>
        <v>-0.05</v>
      </c>
      <c r="BO139" s="70">
        <f t="shared" si="75"/>
        <v>0</v>
      </c>
      <c r="BP139" s="71">
        <f t="shared" ca="1" si="81"/>
        <v>0</v>
      </c>
      <c r="BQ139" s="156">
        <f t="shared" ca="1" si="82"/>
        <v>0</v>
      </c>
      <c r="BR139" s="158">
        <f t="shared" ca="1" si="83"/>
        <v>-0.04</v>
      </c>
      <c r="BS139" s="159">
        <f t="shared" ca="1" si="84"/>
        <v>0</v>
      </c>
      <c r="BT139" s="160">
        <f t="shared" ca="1" si="85"/>
        <v>0</v>
      </c>
      <c r="BU139" s="69">
        <f t="shared" si="76"/>
        <v>-0.05</v>
      </c>
      <c r="BV139" s="70">
        <f t="shared" si="77"/>
        <v>0</v>
      </c>
      <c r="BW139" s="71">
        <f t="shared" ca="1" si="86"/>
        <v>0</v>
      </c>
      <c r="BX139" s="156">
        <f t="shared" ca="1" si="87"/>
        <v>0</v>
      </c>
      <c r="BY139" s="158">
        <f t="shared" ca="1" si="88"/>
        <v>-0.04</v>
      </c>
      <c r="BZ139" s="159">
        <f t="shared" ca="1" si="89"/>
        <v>0</v>
      </c>
      <c r="CA139" s="160">
        <f t="shared" ca="1" si="90"/>
        <v>0</v>
      </c>
      <c r="CB139" s="69">
        <f t="shared" si="78"/>
        <v>-0.05</v>
      </c>
      <c r="CC139" s="70">
        <f t="shared" si="79"/>
        <v>0</v>
      </c>
      <c r="CD139" s="71">
        <f t="shared" ca="1" si="91"/>
        <v>0</v>
      </c>
      <c r="CE139" s="156">
        <f t="shared" ca="1" si="92"/>
        <v>0</v>
      </c>
      <c r="CF139" s="158">
        <f t="shared" ca="1" si="93"/>
        <v>-0.04</v>
      </c>
      <c r="CG139" s="159">
        <f t="shared" ca="1" si="94"/>
        <v>0</v>
      </c>
      <c r="CH139" s="160">
        <f t="shared" ca="1" si="95"/>
        <v>0</v>
      </c>
    </row>
    <row r="140" spans="1:86" hidden="1" outlineLevel="1">
      <c r="A140">
        <f t="shared" ca="1" si="100"/>
        <v>2</v>
      </c>
      <c r="B140" t="str">
        <f t="shared" ca="1" si="80"/>
        <v>EP1 LPD2 LPS2 LPM3</v>
      </c>
      <c r="C140" s="26">
        <v>1</v>
      </c>
      <c r="D140" s="26">
        <v>0</v>
      </c>
      <c r="E140" s="45">
        <f t="shared" ca="1" si="96"/>
        <v>0</v>
      </c>
      <c r="F140" s="45">
        <f t="shared" ca="1" si="101"/>
        <v>0</v>
      </c>
      <c r="G140" s="45">
        <f t="shared" ca="1" si="97"/>
        <v>2</v>
      </c>
      <c r="H140" s="45">
        <f t="shared" ca="1" si="98"/>
        <v>2</v>
      </c>
      <c r="I140" s="45">
        <f t="shared" ca="1" si="99"/>
        <v>3</v>
      </c>
      <c r="BM140">
        <v>103</v>
      </c>
      <c r="BN140" s="69">
        <f t="shared" si="74"/>
        <v>-0.05</v>
      </c>
      <c r="BO140" s="70">
        <f t="shared" si="75"/>
        <v>0</v>
      </c>
      <c r="BP140" s="71">
        <f t="shared" ca="1" si="81"/>
        <v>0</v>
      </c>
      <c r="BQ140" s="156">
        <f t="shared" ca="1" si="82"/>
        <v>0</v>
      </c>
      <c r="BR140" s="158">
        <f t="shared" ca="1" si="83"/>
        <v>-0.04</v>
      </c>
      <c r="BS140" s="159">
        <f t="shared" ca="1" si="84"/>
        <v>0</v>
      </c>
      <c r="BT140" s="160">
        <f t="shared" ca="1" si="85"/>
        <v>0.04</v>
      </c>
      <c r="BU140" s="69">
        <f t="shared" si="76"/>
        <v>-0.05</v>
      </c>
      <c r="BV140" s="70">
        <f t="shared" si="77"/>
        <v>0</v>
      </c>
      <c r="BW140" s="71">
        <f t="shared" ca="1" si="86"/>
        <v>0</v>
      </c>
      <c r="BX140" s="156">
        <f t="shared" ca="1" si="87"/>
        <v>0</v>
      </c>
      <c r="BY140" s="158">
        <f t="shared" ca="1" si="88"/>
        <v>-0.04</v>
      </c>
      <c r="BZ140" s="159">
        <f t="shared" ca="1" si="89"/>
        <v>0</v>
      </c>
      <c r="CA140" s="160">
        <f t="shared" ca="1" si="90"/>
        <v>0.04</v>
      </c>
      <c r="CB140" s="69">
        <f t="shared" si="78"/>
        <v>-0.05</v>
      </c>
      <c r="CC140" s="70">
        <f t="shared" si="79"/>
        <v>0</v>
      </c>
      <c r="CD140" s="71">
        <f t="shared" ca="1" si="91"/>
        <v>0</v>
      </c>
      <c r="CE140" s="156">
        <f t="shared" ca="1" si="92"/>
        <v>0</v>
      </c>
      <c r="CF140" s="158">
        <f t="shared" ca="1" si="93"/>
        <v>-0.04</v>
      </c>
      <c r="CG140" s="159">
        <f t="shared" ca="1" si="94"/>
        <v>0</v>
      </c>
      <c r="CH140" s="160">
        <f t="shared" ca="1" si="95"/>
        <v>0.04</v>
      </c>
    </row>
    <row r="141" spans="1:86" hidden="1" outlineLevel="1">
      <c r="A141">
        <f t="shared" ca="1" si="100"/>
        <v>2</v>
      </c>
      <c r="B141" t="str">
        <f t="shared" ca="1" si="80"/>
        <v>EP1 LPD2 LPS2 LPM4</v>
      </c>
      <c r="C141" s="26">
        <v>1</v>
      </c>
      <c r="D141" s="26">
        <v>0</v>
      </c>
      <c r="E141" s="45">
        <f t="shared" ca="1" si="96"/>
        <v>0</v>
      </c>
      <c r="F141" s="45">
        <f t="shared" ca="1" si="101"/>
        <v>0</v>
      </c>
      <c r="G141" s="45">
        <f t="shared" ca="1" si="97"/>
        <v>2</v>
      </c>
      <c r="H141" s="45">
        <f t="shared" ca="1" si="98"/>
        <v>2</v>
      </c>
      <c r="I141" s="45">
        <f t="shared" ca="1" si="99"/>
        <v>4</v>
      </c>
      <c r="BM141">
        <v>104</v>
      </c>
      <c r="BN141" s="69">
        <f t="shared" si="74"/>
        <v>-0.05</v>
      </c>
      <c r="BO141" s="70">
        <f t="shared" si="75"/>
        <v>0</v>
      </c>
      <c r="BP141" s="71">
        <f t="shared" ca="1" si="81"/>
        <v>0</v>
      </c>
      <c r="BQ141" s="156">
        <f t="shared" ca="1" si="82"/>
        <v>0</v>
      </c>
      <c r="BR141" s="158">
        <f t="shared" ca="1" si="83"/>
        <v>-0.04</v>
      </c>
      <c r="BS141" s="159">
        <f t="shared" ca="1" si="84"/>
        <v>0</v>
      </c>
      <c r="BT141" s="160">
        <f t="shared" ca="1" si="85"/>
        <v>0.08</v>
      </c>
      <c r="BU141" s="69">
        <f t="shared" si="76"/>
        <v>-0.05</v>
      </c>
      <c r="BV141" s="70">
        <f t="shared" si="77"/>
        <v>0</v>
      </c>
      <c r="BW141" s="71">
        <f t="shared" ca="1" si="86"/>
        <v>0</v>
      </c>
      <c r="BX141" s="156">
        <f t="shared" ca="1" si="87"/>
        <v>0</v>
      </c>
      <c r="BY141" s="158">
        <f t="shared" ca="1" si="88"/>
        <v>-0.04</v>
      </c>
      <c r="BZ141" s="159">
        <f t="shared" ca="1" si="89"/>
        <v>0</v>
      </c>
      <c r="CA141" s="160">
        <f t="shared" ca="1" si="90"/>
        <v>0.08</v>
      </c>
      <c r="CB141" s="69">
        <f t="shared" si="78"/>
        <v>-0.05</v>
      </c>
      <c r="CC141" s="70">
        <f t="shared" si="79"/>
        <v>0</v>
      </c>
      <c r="CD141" s="71">
        <f t="shared" ca="1" si="91"/>
        <v>0</v>
      </c>
      <c r="CE141" s="156">
        <f t="shared" ca="1" si="92"/>
        <v>0</v>
      </c>
      <c r="CF141" s="158">
        <f t="shared" ca="1" si="93"/>
        <v>-0.04</v>
      </c>
      <c r="CG141" s="159">
        <f t="shared" ca="1" si="94"/>
        <v>0</v>
      </c>
      <c r="CH141" s="160">
        <f t="shared" ca="1" si="95"/>
        <v>0.08</v>
      </c>
    </row>
    <row r="142" spans="1:86" hidden="1" outlineLevel="1">
      <c r="A142">
        <f t="shared" ca="1" si="100"/>
        <v>2</v>
      </c>
      <c r="B142" t="str">
        <f t="shared" ca="1" si="80"/>
        <v>EP1 LPD2 LPS3 LPM1</v>
      </c>
      <c r="C142" s="26">
        <v>1</v>
      </c>
      <c r="D142" s="26">
        <v>0</v>
      </c>
      <c r="E142" s="45">
        <f t="shared" ca="1" si="96"/>
        <v>0</v>
      </c>
      <c r="F142" s="45">
        <f t="shared" ca="1" si="101"/>
        <v>0</v>
      </c>
      <c r="G142" s="45">
        <f t="shared" ca="1" si="97"/>
        <v>2</v>
      </c>
      <c r="H142" s="45">
        <f t="shared" ca="1" si="98"/>
        <v>3</v>
      </c>
      <c r="I142" s="45">
        <f t="shared" ca="1" si="99"/>
        <v>1</v>
      </c>
      <c r="BM142">
        <v>105</v>
      </c>
      <c r="BN142" s="69">
        <f t="shared" si="74"/>
        <v>-0.05</v>
      </c>
      <c r="BO142" s="70">
        <f t="shared" si="75"/>
        <v>0</v>
      </c>
      <c r="BP142" s="71">
        <f t="shared" ca="1" si="81"/>
        <v>0</v>
      </c>
      <c r="BQ142" s="156">
        <f t="shared" ca="1" si="82"/>
        <v>0</v>
      </c>
      <c r="BR142" s="158">
        <f t="shared" ca="1" si="83"/>
        <v>-0.04</v>
      </c>
      <c r="BS142" s="159">
        <f t="shared" ca="1" si="84"/>
        <v>0.04</v>
      </c>
      <c r="BT142" s="160">
        <f t="shared" ca="1" si="85"/>
        <v>-0.05</v>
      </c>
      <c r="BU142" s="69">
        <f t="shared" si="76"/>
        <v>-0.05</v>
      </c>
      <c r="BV142" s="70">
        <f t="shared" si="77"/>
        <v>0</v>
      </c>
      <c r="BW142" s="71">
        <f t="shared" ca="1" si="86"/>
        <v>0</v>
      </c>
      <c r="BX142" s="156">
        <f t="shared" ca="1" si="87"/>
        <v>0</v>
      </c>
      <c r="BY142" s="158">
        <f t="shared" ca="1" si="88"/>
        <v>-0.04</v>
      </c>
      <c r="BZ142" s="159">
        <f t="shared" ca="1" si="89"/>
        <v>0.04</v>
      </c>
      <c r="CA142" s="160">
        <f t="shared" ca="1" si="90"/>
        <v>-0.05</v>
      </c>
      <c r="CB142" s="69">
        <f t="shared" si="78"/>
        <v>-0.05</v>
      </c>
      <c r="CC142" s="70">
        <f t="shared" si="79"/>
        <v>0</v>
      </c>
      <c r="CD142" s="71">
        <f t="shared" ca="1" si="91"/>
        <v>0</v>
      </c>
      <c r="CE142" s="156">
        <f t="shared" ca="1" si="92"/>
        <v>0</v>
      </c>
      <c r="CF142" s="158">
        <f t="shared" ca="1" si="93"/>
        <v>-0.04</v>
      </c>
      <c r="CG142" s="159">
        <f t="shared" ca="1" si="94"/>
        <v>0.04</v>
      </c>
      <c r="CH142" s="160">
        <f t="shared" ca="1" si="95"/>
        <v>-0.05</v>
      </c>
    </row>
    <row r="143" spans="1:86" hidden="1" outlineLevel="1">
      <c r="A143">
        <f t="shared" ca="1" si="100"/>
        <v>2</v>
      </c>
      <c r="B143" t="str">
        <f t="shared" ca="1" si="80"/>
        <v>EP1 LPD2 LPS3 LPM2</v>
      </c>
      <c r="C143" s="26">
        <v>1</v>
      </c>
      <c r="D143" s="26">
        <v>0</v>
      </c>
      <c r="E143" s="45">
        <f t="shared" ca="1" si="96"/>
        <v>0</v>
      </c>
      <c r="F143" s="45">
        <f t="shared" ca="1" si="101"/>
        <v>0</v>
      </c>
      <c r="G143" s="45">
        <f t="shared" ca="1" si="97"/>
        <v>2</v>
      </c>
      <c r="H143" s="45">
        <f t="shared" ca="1" si="98"/>
        <v>3</v>
      </c>
      <c r="I143" s="45">
        <f t="shared" ca="1" si="99"/>
        <v>2</v>
      </c>
      <c r="BM143">
        <v>106</v>
      </c>
      <c r="BN143" s="69">
        <f t="shared" si="74"/>
        <v>-0.05</v>
      </c>
      <c r="BO143" s="70">
        <f t="shared" si="75"/>
        <v>0</v>
      </c>
      <c r="BP143" s="71">
        <f t="shared" ca="1" si="81"/>
        <v>0</v>
      </c>
      <c r="BQ143" s="156">
        <f t="shared" ca="1" si="82"/>
        <v>0</v>
      </c>
      <c r="BR143" s="158">
        <f t="shared" ca="1" si="83"/>
        <v>-0.04</v>
      </c>
      <c r="BS143" s="159">
        <f t="shared" ca="1" si="84"/>
        <v>0.04</v>
      </c>
      <c r="BT143" s="160">
        <f t="shared" ca="1" si="85"/>
        <v>0</v>
      </c>
      <c r="BU143" s="69">
        <f t="shared" si="76"/>
        <v>-0.05</v>
      </c>
      <c r="BV143" s="70">
        <f t="shared" si="77"/>
        <v>0</v>
      </c>
      <c r="BW143" s="71">
        <f t="shared" ca="1" si="86"/>
        <v>0</v>
      </c>
      <c r="BX143" s="156">
        <f t="shared" ca="1" si="87"/>
        <v>0</v>
      </c>
      <c r="BY143" s="158">
        <f t="shared" ca="1" si="88"/>
        <v>-0.04</v>
      </c>
      <c r="BZ143" s="159">
        <f t="shared" ca="1" si="89"/>
        <v>0.04</v>
      </c>
      <c r="CA143" s="160">
        <f t="shared" ca="1" si="90"/>
        <v>0</v>
      </c>
      <c r="CB143" s="69">
        <f t="shared" si="78"/>
        <v>-0.05</v>
      </c>
      <c r="CC143" s="70">
        <f t="shared" si="79"/>
        <v>0</v>
      </c>
      <c r="CD143" s="71">
        <f t="shared" ca="1" si="91"/>
        <v>0</v>
      </c>
      <c r="CE143" s="156">
        <f t="shared" ca="1" si="92"/>
        <v>0</v>
      </c>
      <c r="CF143" s="158">
        <f t="shared" ca="1" si="93"/>
        <v>-0.04</v>
      </c>
      <c r="CG143" s="159">
        <f t="shared" ca="1" si="94"/>
        <v>0.04</v>
      </c>
      <c r="CH143" s="160">
        <f t="shared" ca="1" si="95"/>
        <v>0</v>
      </c>
    </row>
    <row r="144" spans="1:86" hidden="1" outlineLevel="1">
      <c r="A144">
        <f t="shared" ca="1" si="100"/>
        <v>2</v>
      </c>
      <c r="B144" t="str">
        <f t="shared" ca="1" si="80"/>
        <v>EP1 LPD2 LPS3 LPM3</v>
      </c>
      <c r="C144" s="26">
        <v>1</v>
      </c>
      <c r="D144" s="26">
        <v>0</v>
      </c>
      <c r="E144" s="45">
        <f t="shared" ca="1" si="96"/>
        <v>0</v>
      </c>
      <c r="F144" s="45">
        <f t="shared" ca="1" si="101"/>
        <v>0</v>
      </c>
      <c r="G144" s="45">
        <f t="shared" ca="1" si="97"/>
        <v>2</v>
      </c>
      <c r="H144" s="45">
        <f t="shared" ca="1" si="98"/>
        <v>3</v>
      </c>
      <c r="I144" s="45">
        <f t="shared" ca="1" si="99"/>
        <v>3</v>
      </c>
      <c r="BM144">
        <v>107</v>
      </c>
      <c r="BN144" s="69">
        <f t="shared" si="74"/>
        <v>-0.05</v>
      </c>
      <c r="BO144" s="70">
        <f t="shared" si="75"/>
        <v>0</v>
      </c>
      <c r="BP144" s="71">
        <f t="shared" ca="1" si="81"/>
        <v>0</v>
      </c>
      <c r="BQ144" s="156">
        <f t="shared" ca="1" si="82"/>
        <v>0</v>
      </c>
      <c r="BR144" s="158">
        <f t="shared" ca="1" si="83"/>
        <v>-0.04</v>
      </c>
      <c r="BS144" s="159">
        <f t="shared" ca="1" si="84"/>
        <v>0.04</v>
      </c>
      <c r="BT144" s="160">
        <f t="shared" ca="1" si="85"/>
        <v>0.04</v>
      </c>
      <c r="BU144" s="69">
        <f t="shared" si="76"/>
        <v>-0.05</v>
      </c>
      <c r="BV144" s="70">
        <f t="shared" si="77"/>
        <v>0</v>
      </c>
      <c r="BW144" s="71">
        <f t="shared" ca="1" si="86"/>
        <v>0</v>
      </c>
      <c r="BX144" s="156">
        <f t="shared" ca="1" si="87"/>
        <v>0</v>
      </c>
      <c r="BY144" s="158">
        <f t="shared" ca="1" si="88"/>
        <v>-0.04</v>
      </c>
      <c r="BZ144" s="159">
        <f t="shared" ca="1" si="89"/>
        <v>0.04</v>
      </c>
      <c r="CA144" s="160">
        <f t="shared" ca="1" si="90"/>
        <v>0.04</v>
      </c>
      <c r="CB144" s="69">
        <f t="shared" si="78"/>
        <v>-0.05</v>
      </c>
      <c r="CC144" s="70">
        <f t="shared" si="79"/>
        <v>0</v>
      </c>
      <c r="CD144" s="71">
        <f t="shared" ca="1" si="91"/>
        <v>0</v>
      </c>
      <c r="CE144" s="156">
        <f t="shared" ca="1" si="92"/>
        <v>0</v>
      </c>
      <c r="CF144" s="158">
        <f t="shared" ca="1" si="93"/>
        <v>-0.04</v>
      </c>
      <c r="CG144" s="159">
        <f t="shared" ca="1" si="94"/>
        <v>0.04</v>
      </c>
      <c r="CH144" s="160">
        <f t="shared" ca="1" si="95"/>
        <v>0.04</v>
      </c>
    </row>
    <row r="145" spans="1:86" hidden="1" outlineLevel="1">
      <c r="A145">
        <f t="shared" ca="1" si="100"/>
        <v>2</v>
      </c>
      <c r="B145" t="str">
        <f t="shared" ca="1" si="80"/>
        <v>EP1 LPD2 LPS3 LPM4</v>
      </c>
      <c r="C145" s="26">
        <v>1</v>
      </c>
      <c r="D145" s="26">
        <v>0</v>
      </c>
      <c r="E145" s="45">
        <f t="shared" ca="1" si="96"/>
        <v>0</v>
      </c>
      <c r="F145" s="45">
        <f t="shared" ca="1" si="101"/>
        <v>0</v>
      </c>
      <c r="G145" s="45">
        <f t="shared" ca="1" si="97"/>
        <v>2</v>
      </c>
      <c r="H145" s="45">
        <f t="shared" ca="1" si="98"/>
        <v>3</v>
      </c>
      <c r="I145" s="45">
        <f t="shared" ca="1" si="99"/>
        <v>4</v>
      </c>
      <c r="BM145">
        <v>108</v>
      </c>
      <c r="BN145" s="69">
        <f t="shared" si="74"/>
        <v>-0.05</v>
      </c>
      <c r="BO145" s="70">
        <f t="shared" si="75"/>
        <v>0</v>
      </c>
      <c r="BP145" s="71">
        <f t="shared" ca="1" si="81"/>
        <v>0</v>
      </c>
      <c r="BQ145" s="156">
        <f t="shared" ca="1" si="82"/>
        <v>0</v>
      </c>
      <c r="BR145" s="158">
        <f t="shared" ca="1" si="83"/>
        <v>-0.04</v>
      </c>
      <c r="BS145" s="159">
        <f t="shared" ca="1" si="84"/>
        <v>0.04</v>
      </c>
      <c r="BT145" s="160">
        <f t="shared" ca="1" si="85"/>
        <v>0.08</v>
      </c>
      <c r="BU145" s="69">
        <f t="shared" si="76"/>
        <v>-0.05</v>
      </c>
      <c r="BV145" s="70">
        <f t="shared" si="77"/>
        <v>0</v>
      </c>
      <c r="BW145" s="71">
        <f t="shared" ca="1" si="86"/>
        <v>0</v>
      </c>
      <c r="BX145" s="156">
        <f t="shared" ca="1" si="87"/>
        <v>0</v>
      </c>
      <c r="BY145" s="158">
        <f t="shared" ca="1" si="88"/>
        <v>-0.04</v>
      </c>
      <c r="BZ145" s="159">
        <f t="shared" ca="1" si="89"/>
        <v>0.04</v>
      </c>
      <c r="CA145" s="160">
        <f t="shared" ca="1" si="90"/>
        <v>0.08</v>
      </c>
      <c r="CB145" s="69">
        <f t="shared" si="78"/>
        <v>-0.05</v>
      </c>
      <c r="CC145" s="70">
        <f t="shared" si="79"/>
        <v>0</v>
      </c>
      <c r="CD145" s="71">
        <f t="shared" ca="1" si="91"/>
        <v>0</v>
      </c>
      <c r="CE145" s="156">
        <f t="shared" ca="1" si="92"/>
        <v>0</v>
      </c>
      <c r="CF145" s="158">
        <f t="shared" ca="1" si="93"/>
        <v>-0.04</v>
      </c>
      <c r="CG145" s="159">
        <f t="shared" ca="1" si="94"/>
        <v>0.04</v>
      </c>
      <c r="CH145" s="160">
        <f t="shared" ca="1" si="95"/>
        <v>0.08</v>
      </c>
    </row>
    <row r="146" spans="1:86" hidden="1" outlineLevel="1">
      <c r="A146">
        <f t="shared" ca="1" si="100"/>
        <v>2</v>
      </c>
      <c r="B146" t="str">
        <f t="shared" ca="1" si="80"/>
        <v>EP1 LPD2 LPS4 LPM1</v>
      </c>
      <c r="C146" s="26">
        <v>1</v>
      </c>
      <c r="D146" s="26">
        <v>0</v>
      </c>
      <c r="E146" s="45">
        <f t="shared" ca="1" si="96"/>
        <v>0</v>
      </c>
      <c r="F146" s="45">
        <f t="shared" ca="1" si="101"/>
        <v>0</v>
      </c>
      <c r="G146" s="45">
        <f t="shared" ca="1" si="97"/>
        <v>2</v>
      </c>
      <c r="H146" s="45">
        <f t="shared" ca="1" si="98"/>
        <v>4</v>
      </c>
      <c r="I146" s="45">
        <f t="shared" ca="1" si="99"/>
        <v>1</v>
      </c>
      <c r="BM146">
        <v>109</v>
      </c>
      <c r="BN146" s="69">
        <f t="shared" si="74"/>
        <v>-0.05</v>
      </c>
      <c r="BO146" s="70">
        <f t="shared" si="75"/>
        <v>0</v>
      </c>
      <c r="BP146" s="71">
        <f t="shared" ca="1" si="81"/>
        <v>0</v>
      </c>
      <c r="BQ146" s="156">
        <f t="shared" ca="1" si="82"/>
        <v>0</v>
      </c>
      <c r="BR146" s="158">
        <f t="shared" ca="1" si="83"/>
        <v>-0.04</v>
      </c>
      <c r="BS146" s="159">
        <f t="shared" ca="1" si="84"/>
        <v>0.08</v>
      </c>
      <c r="BT146" s="160">
        <f t="shared" ca="1" si="85"/>
        <v>-0.05</v>
      </c>
      <c r="BU146" s="69">
        <f t="shared" si="76"/>
        <v>-0.05</v>
      </c>
      <c r="BV146" s="70">
        <f t="shared" si="77"/>
        <v>0</v>
      </c>
      <c r="BW146" s="71">
        <f t="shared" ca="1" si="86"/>
        <v>0</v>
      </c>
      <c r="BX146" s="156">
        <f t="shared" ca="1" si="87"/>
        <v>0</v>
      </c>
      <c r="BY146" s="158">
        <f t="shared" ca="1" si="88"/>
        <v>-0.04</v>
      </c>
      <c r="BZ146" s="159">
        <f t="shared" ca="1" si="89"/>
        <v>0.08</v>
      </c>
      <c r="CA146" s="160">
        <f t="shared" ca="1" si="90"/>
        <v>-0.05</v>
      </c>
      <c r="CB146" s="69">
        <f t="shared" si="78"/>
        <v>-0.05</v>
      </c>
      <c r="CC146" s="70">
        <f t="shared" si="79"/>
        <v>0</v>
      </c>
      <c r="CD146" s="71">
        <f t="shared" ca="1" si="91"/>
        <v>0</v>
      </c>
      <c r="CE146" s="156">
        <f t="shared" ca="1" si="92"/>
        <v>0</v>
      </c>
      <c r="CF146" s="158">
        <f t="shared" ca="1" si="93"/>
        <v>-0.04</v>
      </c>
      <c r="CG146" s="159">
        <f t="shared" ca="1" si="94"/>
        <v>0.08</v>
      </c>
      <c r="CH146" s="160">
        <f t="shared" ca="1" si="95"/>
        <v>-0.05</v>
      </c>
    </row>
    <row r="147" spans="1:86" hidden="1" outlineLevel="1">
      <c r="A147">
        <f t="shared" ca="1" si="100"/>
        <v>2</v>
      </c>
      <c r="B147" t="str">
        <f t="shared" ca="1" si="80"/>
        <v>EP1 LPD2 LPS4 LPM2</v>
      </c>
      <c r="C147" s="26">
        <v>1</v>
      </c>
      <c r="D147" s="26">
        <v>0</v>
      </c>
      <c r="E147" s="45">
        <f t="shared" ca="1" si="96"/>
        <v>0</v>
      </c>
      <c r="F147" s="45">
        <f t="shared" ca="1" si="101"/>
        <v>0</v>
      </c>
      <c r="G147" s="45">
        <f t="shared" ca="1" si="97"/>
        <v>2</v>
      </c>
      <c r="H147" s="45">
        <f t="shared" ca="1" si="98"/>
        <v>4</v>
      </c>
      <c r="I147" s="45">
        <f t="shared" ca="1" si="99"/>
        <v>2</v>
      </c>
      <c r="BM147">
        <v>110</v>
      </c>
      <c r="BN147" s="69">
        <f t="shared" si="74"/>
        <v>-0.05</v>
      </c>
      <c r="BO147" s="70">
        <f t="shared" si="75"/>
        <v>0</v>
      </c>
      <c r="BP147" s="71">
        <f t="shared" ca="1" si="81"/>
        <v>0</v>
      </c>
      <c r="BQ147" s="156">
        <f t="shared" ca="1" si="82"/>
        <v>0</v>
      </c>
      <c r="BR147" s="158">
        <f t="shared" ca="1" si="83"/>
        <v>-0.04</v>
      </c>
      <c r="BS147" s="159">
        <f t="shared" ca="1" si="84"/>
        <v>0.08</v>
      </c>
      <c r="BT147" s="160">
        <f t="shared" ca="1" si="85"/>
        <v>0</v>
      </c>
      <c r="BU147" s="69">
        <f t="shared" si="76"/>
        <v>-0.05</v>
      </c>
      <c r="BV147" s="70">
        <f t="shared" si="77"/>
        <v>0</v>
      </c>
      <c r="BW147" s="71">
        <f t="shared" ca="1" si="86"/>
        <v>0</v>
      </c>
      <c r="BX147" s="156">
        <f t="shared" ca="1" si="87"/>
        <v>0</v>
      </c>
      <c r="BY147" s="158">
        <f t="shared" ca="1" si="88"/>
        <v>-0.04</v>
      </c>
      <c r="BZ147" s="159">
        <f t="shared" ca="1" si="89"/>
        <v>0.08</v>
      </c>
      <c r="CA147" s="160">
        <f t="shared" ca="1" si="90"/>
        <v>0</v>
      </c>
      <c r="CB147" s="69">
        <f t="shared" si="78"/>
        <v>-0.05</v>
      </c>
      <c r="CC147" s="70">
        <f t="shared" si="79"/>
        <v>0</v>
      </c>
      <c r="CD147" s="71">
        <f t="shared" ca="1" si="91"/>
        <v>0</v>
      </c>
      <c r="CE147" s="156">
        <f t="shared" ca="1" si="92"/>
        <v>0</v>
      </c>
      <c r="CF147" s="158">
        <f t="shared" ca="1" si="93"/>
        <v>-0.04</v>
      </c>
      <c r="CG147" s="159">
        <f t="shared" ca="1" si="94"/>
        <v>0.08</v>
      </c>
      <c r="CH147" s="160">
        <f t="shared" ca="1" si="95"/>
        <v>0</v>
      </c>
    </row>
    <row r="148" spans="1:86" hidden="1" outlineLevel="1">
      <c r="A148">
        <f t="shared" ca="1" si="100"/>
        <v>2</v>
      </c>
      <c r="B148" t="str">
        <f t="shared" ca="1" si="80"/>
        <v>EP1 LPD2 LPS4 LPM3</v>
      </c>
      <c r="C148" s="26">
        <v>1</v>
      </c>
      <c r="D148" s="26">
        <v>0</v>
      </c>
      <c r="E148" s="45">
        <f t="shared" ca="1" si="96"/>
        <v>0</v>
      </c>
      <c r="F148" s="45">
        <f t="shared" ca="1" si="101"/>
        <v>0</v>
      </c>
      <c r="G148" s="45">
        <f t="shared" ca="1" si="97"/>
        <v>2</v>
      </c>
      <c r="H148" s="45">
        <f t="shared" ca="1" si="98"/>
        <v>4</v>
      </c>
      <c r="I148" s="45">
        <f t="shared" ca="1" si="99"/>
        <v>3</v>
      </c>
      <c r="BM148">
        <v>111</v>
      </c>
      <c r="BN148" s="69">
        <f t="shared" si="74"/>
        <v>-0.05</v>
      </c>
      <c r="BO148" s="70">
        <f t="shared" si="75"/>
        <v>0</v>
      </c>
      <c r="BP148" s="71">
        <f t="shared" ca="1" si="81"/>
        <v>0</v>
      </c>
      <c r="BQ148" s="156">
        <f t="shared" ca="1" si="82"/>
        <v>0</v>
      </c>
      <c r="BR148" s="158">
        <f t="shared" ca="1" si="83"/>
        <v>-0.04</v>
      </c>
      <c r="BS148" s="159">
        <f t="shared" ca="1" si="84"/>
        <v>0.08</v>
      </c>
      <c r="BT148" s="160">
        <f t="shared" ca="1" si="85"/>
        <v>0.04</v>
      </c>
      <c r="BU148" s="69">
        <f t="shared" si="76"/>
        <v>-0.05</v>
      </c>
      <c r="BV148" s="70">
        <f t="shared" si="77"/>
        <v>0</v>
      </c>
      <c r="BW148" s="71">
        <f t="shared" ca="1" si="86"/>
        <v>0</v>
      </c>
      <c r="BX148" s="156">
        <f t="shared" ca="1" si="87"/>
        <v>0</v>
      </c>
      <c r="BY148" s="158">
        <f t="shared" ca="1" si="88"/>
        <v>-0.04</v>
      </c>
      <c r="BZ148" s="159">
        <f t="shared" ca="1" si="89"/>
        <v>0.08</v>
      </c>
      <c r="CA148" s="160">
        <f t="shared" ca="1" si="90"/>
        <v>0.04</v>
      </c>
      <c r="CB148" s="69">
        <f t="shared" si="78"/>
        <v>-0.05</v>
      </c>
      <c r="CC148" s="70">
        <f t="shared" si="79"/>
        <v>0</v>
      </c>
      <c r="CD148" s="71">
        <f t="shared" ca="1" si="91"/>
        <v>0</v>
      </c>
      <c r="CE148" s="156">
        <f t="shared" ca="1" si="92"/>
        <v>0</v>
      </c>
      <c r="CF148" s="158">
        <f t="shared" ca="1" si="93"/>
        <v>-0.04</v>
      </c>
      <c r="CG148" s="159">
        <f t="shared" ca="1" si="94"/>
        <v>0.08</v>
      </c>
      <c r="CH148" s="160">
        <f t="shared" ca="1" si="95"/>
        <v>0.04</v>
      </c>
    </row>
    <row r="149" spans="1:86" hidden="1" outlineLevel="1">
      <c r="A149">
        <f t="shared" ca="1" si="100"/>
        <v>2</v>
      </c>
      <c r="B149" t="str">
        <f t="shared" ca="1" si="80"/>
        <v>EP1 LPD2 LPS4 LPM4</v>
      </c>
      <c r="C149" s="26">
        <v>1</v>
      </c>
      <c r="D149" s="26">
        <v>0</v>
      </c>
      <c r="E149" s="45">
        <f t="shared" ca="1" si="96"/>
        <v>0</v>
      </c>
      <c r="F149" s="45">
        <f t="shared" ca="1" si="101"/>
        <v>0</v>
      </c>
      <c r="G149" s="45">
        <f t="shared" ca="1" si="97"/>
        <v>2</v>
      </c>
      <c r="H149" s="45">
        <f t="shared" ca="1" si="98"/>
        <v>4</v>
      </c>
      <c r="I149" s="45">
        <f t="shared" ca="1" si="99"/>
        <v>4</v>
      </c>
      <c r="BM149">
        <v>112</v>
      </c>
      <c r="BN149" s="69">
        <f t="shared" si="74"/>
        <v>-0.05</v>
      </c>
      <c r="BO149" s="70">
        <f t="shared" si="75"/>
        <v>0</v>
      </c>
      <c r="BP149" s="71">
        <f t="shared" ca="1" si="81"/>
        <v>0</v>
      </c>
      <c r="BQ149" s="156">
        <f t="shared" ca="1" si="82"/>
        <v>0</v>
      </c>
      <c r="BR149" s="158">
        <f t="shared" ca="1" si="83"/>
        <v>-0.04</v>
      </c>
      <c r="BS149" s="159">
        <f t="shared" ca="1" si="84"/>
        <v>0.08</v>
      </c>
      <c r="BT149" s="160">
        <f t="shared" ca="1" si="85"/>
        <v>0.08</v>
      </c>
      <c r="BU149" s="69">
        <f t="shared" si="76"/>
        <v>-0.05</v>
      </c>
      <c r="BV149" s="70">
        <f t="shared" si="77"/>
        <v>0</v>
      </c>
      <c r="BW149" s="71">
        <f t="shared" ca="1" si="86"/>
        <v>0</v>
      </c>
      <c r="BX149" s="156">
        <f t="shared" ca="1" si="87"/>
        <v>0</v>
      </c>
      <c r="BY149" s="158">
        <f t="shared" ca="1" si="88"/>
        <v>-0.04</v>
      </c>
      <c r="BZ149" s="159">
        <f t="shared" ca="1" si="89"/>
        <v>0.08</v>
      </c>
      <c r="CA149" s="160">
        <f t="shared" ca="1" si="90"/>
        <v>0.08</v>
      </c>
      <c r="CB149" s="69">
        <f t="shared" si="78"/>
        <v>-0.05</v>
      </c>
      <c r="CC149" s="70">
        <f t="shared" si="79"/>
        <v>0</v>
      </c>
      <c r="CD149" s="71">
        <f t="shared" ca="1" si="91"/>
        <v>0</v>
      </c>
      <c r="CE149" s="156">
        <f t="shared" ca="1" si="92"/>
        <v>0</v>
      </c>
      <c r="CF149" s="158">
        <f t="shared" ca="1" si="93"/>
        <v>-0.04</v>
      </c>
      <c r="CG149" s="159">
        <f t="shared" ca="1" si="94"/>
        <v>0.08</v>
      </c>
      <c r="CH149" s="160">
        <f t="shared" ca="1" si="95"/>
        <v>0.08</v>
      </c>
    </row>
    <row r="150" spans="1:86" hidden="1" outlineLevel="1">
      <c r="A150">
        <f t="shared" ca="1" si="100"/>
        <v>2</v>
      </c>
      <c r="B150" t="str">
        <f t="shared" ca="1" si="80"/>
        <v>EP1 LPD3 LPS1 LPM1</v>
      </c>
      <c r="C150" s="26">
        <v>1</v>
      </c>
      <c r="D150" s="26">
        <v>0</v>
      </c>
      <c r="E150" s="45">
        <f t="shared" ca="1" si="96"/>
        <v>0</v>
      </c>
      <c r="F150" s="45">
        <f t="shared" ca="1" si="101"/>
        <v>0</v>
      </c>
      <c r="G150" s="45">
        <f t="shared" ca="1" si="97"/>
        <v>3</v>
      </c>
      <c r="H150" s="45">
        <f t="shared" ca="1" si="98"/>
        <v>1</v>
      </c>
      <c r="I150" s="45">
        <f t="shared" ca="1" si="99"/>
        <v>1</v>
      </c>
      <c r="BM150">
        <v>113</v>
      </c>
      <c r="BN150" s="69">
        <f t="shared" si="74"/>
        <v>-0.05</v>
      </c>
      <c r="BO150" s="70">
        <f t="shared" si="75"/>
        <v>0</v>
      </c>
      <c r="BP150" s="71">
        <f t="shared" ca="1" si="81"/>
        <v>0</v>
      </c>
      <c r="BQ150" s="156">
        <f t="shared" ca="1" si="82"/>
        <v>0</v>
      </c>
      <c r="BR150" s="158">
        <f t="shared" ca="1" si="83"/>
        <v>0</v>
      </c>
      <c r="BS150" s="159">
        <f t="shared" ca="1" si="84"/>
        <v>-0.05</v>
      </c>
      <c r="BT150" s="160">
        <f t="shared" ca="1" si="85"/>
        <v>-0.05</v>
      </c>
      <c r="BU150" s="69">
        <f t="shared" si="76"/>
        <v>-0.05</v>
      </c>
      <c r="BV150" s="70">
        <f t="shared" si="77"/>
        <v>0</v>
      </c>
      <c r="BW150" s="71">
        <f t="shared" ca="1" si="86"/>
        <v>0</v>
      </c>
      <c r="BX150" s="156">
        <f t="shared" ca="1" si="87"/>
        <v>0</v>
      </c>
      <c r="BY150" s="158">
        <f t="shared" ca="1" si="88"/>
        <v>0</v>
      </c>
      <c r="BZ150" s="159">
        <f t="shared" ca="1" si="89"/>
        <v>-0.05</v>
      </c>
      <c r="CA150" s="160">
        <f t="shared" ca="1" si="90"/>
        <v>-0.05</v>
      </c>
      <c r="CB150" s="69">
        <f t="shared" si="78"/>
        <v>-0.05</v>
      </c>
      <c r="CC150" s="70">
        <f t="shared" si="79"/>
        <v>0</v>
      </c>
      <c r="CD150" s="71">
        <f t="shared" ca="1" si="91"/>
        <v>0</v>
      </c>
      <c r="CE150" s="156">
        <f t="shared" ca="1" si="92"/>
        <v>0</v>
      </c>
      <c r="CF150" s="158">
        <f t="shared" ca="1" si="93"/>
        <v>0</v>
      </c>
      <c r="CG150" s="159">
        <f t="shared" ca="1" si="94"/>
        <v>-0.05</v>
      </c>
      <c r="CH150" s="160">
        <f t="shared" ca="1" si="95"/>
        <v>-0.05</v>
      </c>
    </row>
    <row r="151" spans="1:86" hidden="1" outlineLevel="1">
      <c r="A151">
        <f t="shared" ca="1" si="100"/>
        <v>2</v>
      </c>
      <c r="B151" t="str">
        <f t="shared" ca="1" si="80"/>
        <v>EP1 LPD3 LPS1 LPM2</v>
      </c>
      <c r="C151" s="26">
        <v>1</v>
      </c>
      <c r="D151" s="26">
        <v>0</v>
      </c>
      <c r="E151" s="45">
        <f t="shared" ca="1" si="96"/>
        <v>0</v>
      </c>
      <c r="F151" s="45">
        <f t="shared" ca="1" si="101"/>
        <v>0</v>
      </c>
      <c r="G151" s="45">
        <f t="shared" ca="1" si="97"/>
        <v>3</v>
      </c>
      <c r="H151" s="45">
        <f t="shared" ca="1" si="98"/>
        <v>1</v>
      </c>
      <c r="I151" s="45">
        <f t="shared" ca="1" si="99"/>
        <v>2</v>
      </c>
      <c r="BM151">
        <v>114</v>
      </c>
      <c r="BN151" s="69">
        <f t="shared" si="74"/>
        <v>-0.05</v>
      </c>
      <c r="BO151" s="70">
        <f t="shared" si="75"/>
        <v>0</v>
      </c>
      <c r="BP151" s="71">
        <f t="shared" ca="1" si="81"/>
        <v>0</v>
      </c>
      <c r="BQ151" s="156">
        <f t="shared" ca="1" si="82"/>
        <v>0</v>
      </c>
      <c r="BR151" s="158">
        <f t="shared" ca="1" si="83"/>
        <v>0</v>
      </c>
      <c r="BS151" s="159">
        <f t="shared" ca="1" si="84"/>
        <v>-0.05</v>
      </c>
      <c r="BT151" s="160">
        <f t="shared" ca="1" si="85"/>
        <v>0</v>
      </c>
      <c r="BU151" s="69">
        <f t="shared" si="76"/>
        <v>-0.05</v>
      </c>
      <c r="BV151" s="70">
        <f t="shared" si="77"/>
        <v>0</v>
      </c>
      <c r="BW151" s="71">
        <f t="shared" ca="1" si="86"/>
        <v>0</v>
      </c>
      <c r="BX151" s="156">
        <f t="shared" ca="1" si="87"/>
        <v>0</v>
      </c>
      <c r="BY151" s="158">
        <f t="shared" ca="1" si="88"/>
        <v>0</v>
      </c>
      <c r="BZ151" s="159">
        <f t="shared" ca="1" si="89"/>
        <v>-0.05</v>
      </c>
      <c r="CA151" s="160">
        <f t="shared" ca="1" si="90"/>
        <v>0</v>
      </c>
      <c r="CB151" s="69">
        <f t="shared" si="78"/>
        <v>-0.05</v>
      </c>
      <c r="CC151" s="70">
        <f t="shared" si="79"/>
        <v>0</v>
      </c>
      <c r="CD151" s="71">
        <f t="shared" ca="1" si="91"/>
        <v>0</v>
      </c>
      <c r="CE151" s="156">
        <f t="shared" ca="1" si="92"/>
        <v>0</v>
      </c>
      <c r="CF151" s="158">
        <f t="shared" ca="1" si="93"/>
        <v>0</v>
      </c>
      <c r="CG151" s="159">
        <f t="shared" ca="1" si="94"/>
        <v>-0.05</v>
      </c>
      <c r="CH151" s="160">
        <f t="shared" ca="1" si="95"/>
        <v>0</v>
      </c>
    </row>
    <row r="152" spans="1:86" hidden="1" outlineLevel="1">
      <c r="A152">
        <f t="shared" ca="1" si="100"/>
        <v>2</v>
      </c>
      <c r="B152" t="str">
        <f t="shared" ca="1" si="80"/>
        <v>EP1 LPD3 LPS1 LPM3</v>
      </c>
      <c r="C152" s="26">
        <v>1</v>
      </c>
      <c r="D152" s="26">
        <v>0</v>
      </c>
      <c r="E152" s="45">
        <f t="shared" ca="1" si="96"/>
        <v>0</v>
      </c>
      <c r="F152" s="45">
        <f t="shared" ca="1" si="101"/>
        <v>0</v>
      </c>
      <c r="G152" s="45">
        <f t="shared" ca="1" si="97"/>
        <v>3</v>
      </c>
      <c r="H152" s="45">
        <f t="shared" ca="1" si="98"/>
        <v>1</v>
      </c>
      <c r="I152" s="45">
        <f t="shared" ca="1" si="99"/>
        <v>3</v>
      </c>
      <c r="BM152">
        <v>115</v>
      </c>
      <c r="BN152" s="69">
        <f t="shared" si="74"/>
        <v>-0.05</v>
      </c>
      <c r="BO152" s="70">
        <f t="shared" si="75"/>
        <v>0</v>
      </c>
      <c r="BP152" s="71">
        <f t="shared" ca="1" si="81"/>
        <v>0</v>
      </c>
      <c r="BQ152" s="156">
        <f t="shared" ca="1" si="82"/>
        <v>0</v>
      </c>
      <c r="BR152" s="158">
        <f t="shared" ca="1" si="83"/>
        <v>0</v>
      </c>
      <c r="BS152" s="159">
        <f t="shared" ca="1" si="84"/>
        <v>-0.05</v>
      </c>
      <c r="BT152" s="160">
        <f t="shared" ca="1" si="85"/>
        <v>0.04</v>
      </c>
      <c r="BU152" s="69">
        <f t="shared" si="76"/>
        <v>-0.05</v>
      </c>
      <c r="BV152" s="70">
        <f t="shared" si="77"/>
        <v>0</v>
      </c>
      <c r="BW152" s="71">
        <f t="shared" ca="1" si="86"/>
        <v>0</v>
      </c>
      <c r="BX152" s="156">
        <f t="shared" ca="1" si="87"/>
        <v>0</v>
      </c>
      <c r="BY152" s="158">
        <f t="shared" ca="1" si="88"/>
        <v>0</v>
      </c>
      <c r="BZ152" s="159">
        <f t="shared" ca="1" si="89"/>
        <v>-0.05</v>
      </c>
      <c r="CA152" s="160">
        <f t="shared" ca="1" si="90"/>
        <v>0.04</v>
      </c>
      <c r="CB152" s="69">
        <f t="shared" si="78"/>
        <v>-0.05</v>
      </c>
      <c r="CC152" s="70">
        <f t="shared" si="79"/>
        <v>0</v>
      </c>
      <c r="CD152" s="71">
        <f t="shared" ca="1" si="91"/>
        <v>0</v>
      </c>
      <c r="CE152" s="156">
        <f t="shared" ca="1" si="92"/>
        <v>0</v>
      </c>
      <c r="CF152" s="158">
        <f t="shared" ca="1" si="93"/>
        <v>0</v>
      </c>
      <c r="CG152" s="159">
        <f t="shared" ca="1" si="94"/>
        <v>-0.05</v>
      </c>
      <c r="CH152" s="160">
        <f t="shared" ca="1" si="95"/>
        <v>0.04</v>
      </c>
    </row>
    <row r="153" spans="1:86" hidden="1" outlineLevel="1">
      <c r="A153">
        <f t="shared" ca="1" si="100"/>
        <v>2</v>
      </c>
      <c r="B153" t="str">
        <f t="shared" ca="1" si="80"/>
        <v>EP1 LPD3 LPS1 LPM4</v>
      </c>
      <c r="C153" s="26">
        <v>1</v>
      </c>
      <c r="D153" s="26">
        <v>0</v>
      </c>
      <c r="E153" s="45">
        <f t="shared" ca="1" si="96"/>
        <v>0</v>
      </c>
      <c r="F153" s="45">
        <f t="shared" ca="1" si="101"/>
        <v>0</v>
      </c>
      <c r="G153" s="45">
        <f t="shared" ca="1" si="97"/>
        <v>3</v>
      </c>
      <c r="H153" s="45">
        <f t="shared" ca="1" si="98"/>
        <v>1</v>
      </c>
      <c r="I153" s="45">
        <f t="shared" ca="1" si="99"/>
        <v>4</v>
      </c>
      <c r="BM153">
        <v>116</v>
      </c>
      <c r="BN153" s="69">
        <f t="shared" si="74"/>
        <v>-0.05</v>
      </c>
      <c r="BO153" s="70">
        <f t="shared" si="75"/>
        <v>0</v>
      </c>
      <c r="BP153" s="71">
        <f t="shared" ca="1" si="81"/>
        <v>0</v>
      </c>
      <c r="BQ153" s="156">
        <f t="shared" ca="1" si="82"/>
        <v>0</v>
      </c>
      <c r="BR153" s="158">
        <f t="shared" ca="1" si="83"/>
        <v>0</v>
      </c>
      <c r="BS153" s="159">
        <f t="shared" ca="1" si="84"/>
        <v>-0.05</v>
      </c>
      <c r="BT153" s="160">
        <f t="shared" ca="1" si="85"/>
        <v>0.08</v>
      </c>
      <c r="BU153" s="69">
        <f t="shared" si="76"/>
        <v>-0.05</v>
      </c>
      <c r="BV153" s="70">
        <f t="shared" si="77"/>
        <v>0</v>
      </c>
      <c r="BW153" s="71">
        <f t="shared" ca="1" si="86"/>
        <v>0</v>
      </c>
      <c r="BX153" s="156">
        <f t="shared" ca="1" si="87"/>
        <v>0</v>
      </c>
      <c r="BY153" s="158">
        <f t="shared" ca="1" si="88"/>
        <v>0</v>
      </c>
      <c r="BZ153" s="159">
        <f t="shared" ca="1" si="89"/>
        <v>-0.05</v>
      </c>
      <c r="CA153" s="160">
        <f t="shared" ca="1" si="90"/>
        <v>0.08</v>
      </c>
      <c r="CB153" s="69">
        <f t="shared" si="78"/>
        <v>-0.05</v>
      </c>
      <c r="CC153" s="70">
        <f t="shared" si="79"/>
        <v>0</v>
      </c>
      <c r="CD153" s="71">
        <f t="shared" ca="1" si="91"/>
        <v>0</v>
      </c>
      <c r="CE153" s="156">
        <f t="shared" ca="1" si="92"/>
        <v>0</v>
      </c>
      <c r="CF153" s="158">
        <f t="shared" ca="1" si="93"/>
        <v>0</v>
      </c>
      <c r="CG153" s="159">
        <f t="shared" ca="1" si="94"/>
        <v>-0.05</v>
      </c>
      <c r="CH153" s="160">
        <f t="shared" ca="1" si="95"/>
        <v>0.08</v>
      </c>
    </row>
    <row r="154" spans="1:86" hidden="1" outlineLevel="1">
      <c r="A154">
        <f t="shared" ca="1" si="100"/>
        <v>2</v>
      </c>
      <c r="B154" t="str">
        <f t="shared" ca="1" si="80"/>
        <v>EP1 LPD3 LPS2 LPM1</v>
      </c>
      <c r="C154" s="26">
        <v>1</v>
      </c>
      <c r="D154" s="26">
        <v>0</v>
      </c>
      <c r="E154" s="45">
        <f t="shared" ca="1" si="96"/>
        <v>0</v>
      </c>
      <c r="F154" s="45">
        <f t="shared" ca="1" si="101"/>
        <v>0</v>
      </c>
      <c r="G154" s="45">
        <f t="shared" ca="1" si="97"/>
        <v>3</v>
      </c>
      <c r="H154" s="45">
        <f t="shared" ca="1" si="98"/>
        <v>2</v>
      </c>
      <c r="I154" s="45">
        <f t="shared" ca="1" si="99"/>
        <v>1</v>
      </c>
      <c r="BM154">
        <v>117</v>
      </c>
      <c r="BN154" s="69">
        <f t="shared" si="74"/>
        <v>-0.05</v>
      </c>
      <c r="BO154" s="70">
        <f t="shared" si="75"/>
        <v>0</v>
      </c>
      <c r="BP154" s="71">
        <f t="shared" ca="1" si="81"/>
        <v>0</v>
      </c>
      <c r="BQ154" s="156">
        <f t="shared" ca="1" si="82"/>
        <v>0</v>
      </c>
      <c r="BR154" s="158">
        <f t="shared" ca="1" si="83"/>
        <v>0</v>
      </c>
      <c r="BS154" s="159">
        <f t="shared" ca="1" si="84"/>
        <v>0</v>
      </c>
      <c r="BT154" s="160">
        <f t="shared" ca="1" si="85"/>
        <v>-0.05</v>
      </c>
      <c r="BU154" s="69">
        <f t="shared" si="76"/>
        <v>-0.05</v>
      </c>
      <c r="BV154" s="70">
        <f t="shared" si="77"/>
        <v>0</v>
      </c>
      <c r="BW154" s="71">
        <f t="shared" ca="1" si="86"/>
        <v>0</v>
      </c>
      <c r="BX154" s="156">
        <f t="shared" ca="1" si="87"/>
        <v>0</v>
      </c>
      <c r="BY154" s="158">
        <f t="shared" ca="1" si="88"/>
        <v>0</v>
      </c>
      <c r="BZ154" s="159">
        <f t="shared" ca="1" si="89"/>
        <v>0</v>
      </c>
      <c r="CA154" s="160">
        <f t="shared" ca="1" si="90"/>
        <v>-0.05</v>
      </c>
      <c r="CB154" s="69">
        <f t="shared" si="78"/>
        <v>-0.05</v>
      </c>
      <c r="CC154" s="70">
        <f t="shared" si="79"/>
        <v>0</v>
      </c>
      <c r="CD154" s="71">
        <f t="shared" ca="1" si="91"/>
        <v>0</v>
      </c>
      <c r="CE154" s="156">
        <f t="shared" ca="1" si="92"/>
        <v>0</v>
      </c>
      <c r="CF154" s="158">
        <f t="shared" ca="1" si="93"/>
        <v>0</v>
      </c>
      <c r="CG154" s="159">
        <f t="shared" ca="1" si="94"/>
        <v>0</v>
      </c>
      <c r="CH154" s="160">
        <f t="shared" ca="1" si="95"/>
        <v>-0.05</v>
      </c>
    </row>
    <row r="155" spans="1:86" hidden="1" outlineLevel="1">
      <c r="A155">
        <f t="shared" ca="1" si="100"/>
        <v>2</v>
      </c>
      <c r="B155" t="str">
        <f t="shared" ca="1" si="80"/>
        <v>EP1 LPD3 LPS2 LPM2</v>
      </c>
      <c r="C155" s="26">
        <v>1</v>
      </c>
      <c r="D155" s="26">
        <v>0</v>
      </c>
      <c r="E155" s="45">
        <f t="shared" ca="1" si="96"/>
        <v>0</v>
      </c>
      <c r="F155" s="45">
        <f t="shared" ca="1" si="101"/>
        <v>0</v>
      </c>
      <c r="G155" s="45">
        <f t="shared" ca="1" si="97"/>
        <v>3</v>
      </c>
      <c r="H155" s="45">
        <f t="shared" ca="1" si="98"/>
        <v>2</v>
      </c>
      <c r="I155" s="45">
        <f t="shared" ca="1" si="99"/>
        <v>2</v>
      </c>
      <c r="BM155">
        <v>118</v>
      </c>
      <c r="BN155" s="69">
        <f t="shared" si="74"/>
        <v>-0.05</v>
      </c>
      <c r="BO155" s="70">
        <f t="shared" si="75"/>
        <v>0</v>
      </c>
      <c r="BP155" s="71">
        <f t="shared" ca="1" si="81"/>
        <v>0</v>
      </c>
      <c r="BQ155" s="156">
        <f t="shared" ca="1" si="82"/>
        <v>0</v>
      </c>
      <c r="BR155" s="158">
        <f t="shared" ca="1" si="83"/>
        <v>0</v>
      </c>
      <c r="BS155" s="159">
        <f t="shared" ca="1" si="84"/>
        <v>0</v>
      </c>
      <c r="BT155" s="160">
        <f t="shared" ca="1" si="85"/>
        <v>0</v>
      </c>
      <c r="BU155" s="69">
        <f t="shared" si="76"/>
        <v>-0.05</v>
      </c>
      <c r="BV155" s="70">
        <f t="shared" si="77"/>
        <v>0</v>
      </c>
      <c r="BW155" s="71">
        <f t="shared" ca="1" si="86"/>
        <v>0</v>
      </c>
      <c r="BX155" s="156">
        <f t="shared" ca="1" si="87"/>
        <v>0</v>
      </c>
      <c r="BY155" s="158">
        <f t="shared" ca="1" si="88"/>
        <v>0</v>
      </c>
      <c r="BZ155" s="159">
        <f t="shared" ca="1" si="89"/>
        <v>0</v>
      </c>
      <c r="CA155" s="160">
        <f t="shared" ca="1" si="90"/>
        <v>0</v>
      </c>
      <c r="CB155" s="69">
        <f t="shared" si="78"/>
        <v>-0.05</v>
      </c>
      <c r="CC155" s="70">
        <f t="shared" si="79"/>
        <v>0</v>
      </c>
      <c r="CD155" s="71">
        <f t="shared" ca="1" si="91"/>
        <v>0</v>
      </c>
      <c r="CE155" s="156">
        <f t="shared" ca="1" si="92"/>
        <v>0</v>
      </c>
      <c r="CF155" s="158">
        <f t="shared" ca="1" si="93"/>
        <v>0</v>
      </c>
      <c r="CG155" s="159">
        <f t="shared" ca="1" si="94"/>
        <v>0</v>
      </c>
      <c r="CH155" s="160">
        <f t="shared" ca="1" si="95"/>
        <v>0</v>
      </c>
    </row>
    <row r="156" spans="1:86" hidden="1" outlineLevel="1">
      <c r="A156">
        <f t="shared" ca="1" si="100"/>
        <v>2</v>
      </c>
      <c r="B156" t="str">
        <f t="shared" ca="1" si="80"/>
        <v>EP1 LPD3 LPS2 LPM3</v>
      </c>
      <c r="C156" s="26">
        <v>1</v>
      </c>
      <c r="D156" s="26">
        <v>0</v>
      </c>
      <c r="E156" s="45">
        <f t="shared" ca="1" si="96"/>
        <v>0</v>
      </c>
      <c r="F156" s="45">
        <f t="shared" ca="1" si="101"/>
        <v>0</v>
      </c>
      <c r="G156" s="45">
        <f t="shared" ca="1" si="97"/>
        <v>3</v>
      </c>
      <c r="H156" s="45">
        <f t="shared" ca="1" si="98"/>
        <v>2</v>
      </c>
      <c r="I156" s="45">
        <f t="shared" ca="1" si="99"/>
        <v>3</v>
      </c>
      <c r="BM156">
        <v>119</v>
      </c>
      <c r="BN156" s="69">
        <f t="shared" si="74"/>
        <v>-0.05</v>
      </c>
      <c r="BO156" s="70">
        <f t="shared" si="75"/>
        <v>0</v>
      </c>
      <c r="BP156" s="71">
        <f t="shared" ca="1" si="81"/>
        <v>0</v>
      </c>
      <c r="BQ156" s="156">
        <f t="shared" ca="1" si="82"/>
        <v>0</v>
      </c>
      <c r="BR156" s="158">
        <f t="shared" ca="1" si="83"/>
        <v>0</v>
      </c>
      <c r="BS156" s="159">
        <f t="shared" ca="1" si="84"/>
        <v>0</v>
      </c>
      <c r="BT156" s="160">
        <f t="shared" ca="1" si="85"/>
        <v>0.04</v>
      </c>
      <c r="BU156" s="69">
        <f t="shared" si="76"/>
        <v>-0.05</v>
      </c>
      <c r="BV156" s="70">
        <f t="shared" si="77"/>
        <v>0</v>
      </c>
      <c r="BW156" s="71">
        <f t="shared" ca="1" si="86"/>
        <v>0</v>
      </c>
      <c r="BX156" s="156">
        <f t="shared" ca="1" si="87"/>
        <v>0</v>
      </c>
      <c r="BY156" s="158">
        <f t="shared" ca="1" si="88"/>
        <v>0</v>
      </c>
      <c r="BZ156" s="159">
        <f t="shared" ca="1" si="89"/>
        <v>0</v>
      </c>
      <c r="CA156" s="160">
        <f t="shared" ca="1" si="90"/>
        <v>0.04</v>
      </c>
      <c r="CB156" s="69">
        <f t="shared" si="78"/>
        <v>-0.05</v>
      </c>
      <c r="CC156" s="70">
        <f t="shared" si="79"/>
        <v>0</v>
      </c>
      <c r="CD156" s="71">
        <f t="shared" ca="1" si="91"/>
        <v>0</v>
      </c>
      <c r="CE156" s="156">
        <f t="shared" ca="1" si="92"/>
        <v>0</v>
      </c>
      <c r="CF156" s="158">
        <f t="shared" ca="1" si="93"/>
        <v>0</v>
      </c>
      <c r="CG156" s="159">
        <f t="shared" ca="1" si="94"/>
        <v>0</v>
      </c>
      <c r="CH156" s="160">
        <f t="shared" ca="1" si="95"/>
        <v>0.04</v>
      </c>
    </row>
    <row r="157" spans="1:86" hidden="1" outlineLevel="1">
      <c r="A157">
        <f t="shared" ca="1" si="100"/>
        <v>2</v>
      </c>
      <c r="B157" t="str">
        <f t="shared" ca="1" si="80"/>
        <v>EP1 LPD3 LPS2 LPM4</v>
      </c>
      <c r="C157" s="26">
        <v>1</v>
      </c>
      <c r="D157" s="26">
        <v>0</v>
      </c>
      <c r="E157" s="45">
        <f t="shared" ca="1" si="96"/>
        <v>0</v>
      </c>
      <c r="F157" s="45">
        <f t="shared" ca="1" si="101"/>
        <v>0</v>
      </c>
      <c r="G157" s="45">
        <f t="shared" ca="1" si="97"/>
        <v>3</v>
      </c>
      <c r="H157" s="45">
        <f t="shared" ca="1" si="98"/>
        <v>2</v>
      </c>
      <c r="I157" s="45">
        <f t="shared" ca="1" si="99"/>
        <v>4</v>
      </c>
      <c r="BM157">
        <v>120</v>
      </c>
      <c r="BN157" s="69">
        <f t="shared" si="74"/>
        <v>-0.05</v>
      </c>
      <c r="BO157" s="70">
        <f t="shared" si="75"/>
        <v>0</v>
      </c>
      <c r="BP157" s="71">
        <f t="shared" ca="1" si="81"/>
        <v>0</v>
      </c>
      <c r="BQ157" s="156">
        <f t="shared" ca="1" si="82"/>
        <v>0</v>
      </c>
      <c r="BR157" s="158">
        <f t="shared" ca="1" si="83"/>
        <v>0</v>
      </c>
      <c r="BS157" s="159">
        <f t="shared" ca="1" si="84"/>
        <v>0</v>
      </c>
      <c r="BT157" s="160">
        <f t="shared" ca="1" si="85"/>
        <v>0.08</v>
      </c>
      <c r="BU157" s="69">
        <f t="shared" si="76"/>
        <v>-0.05</v>
      </c>
      <c r="BV157" s="70">
        <f t="shared" si="77"/>
        <v>0</v>
      </c>
      <c r="BW157" s="71">
        <f t="shared" ca="1" si="86"/>
        <v>0</v>
      </c>
      <c r="BX157" s="156">
        <f t="shared" ca="1" si="87"/>
        <v>0</v>
      </c>
      <c r="BY157" s="158">
        <f t="shared" ca="1" si="88"/>
        <v>0</v>
      </c>
      <c r="BZ157" s="159">
        <f t="shared" ca="1" si="89"/>
        <v>0</v>
      </c>
      <c r="CA157" s="160">
        <f t="shared" ca="1" si="90"/>
        <v>0.08</v>
      </c>
      <c r="CB157" s="69">
        <f t="shared" si="78"/>
        <v>-0.05</v>
      </c>
      <c r="CC157" s="70">
        <f t="shared" si="79"/>
        <v>0</v>
      </c>
      <c r="CD157" s="71">
        <f t="shared" ca="1" si="91"/>
        <v>0</v>
      </c>
      <c r="CE157" s="156">
        <f t="shared" ca="1" si="92"/>
        <v>0</v>
      </c>
      <c r="CF157" s="158">
        <f t="shared" ca="1" si="93"/>
        <v>0</v>
      </c>
      <c r="CG157" s="159">
        <f t="shared" ca="1" si="94"/>
        <v>0</v>
      </c>
      <c r="CH157" s="160">
        <f t="shared" ca="1" si="95"/>
        <v>0.08</v>
      </c>
    </row>
    <row r="158" spans="1:86" hidden="1" outlineLevel="1">
      <c r="A158">
        <f t="shared" ca="1" si="100"/>
        <v>2</v>
      </c>
      <c r="B158" t="str">
        <f t="shared" ca="1" si="80"/>
        <v>EP1 LPD3 LPS3 LPM1</v>
      </c>
      <c r="C158" s="26">
        <v>1</v>
      </c>
      <c r="D158" s="26">
        <v>0</v>
      </c>
      <c r="E158" s="45">
        <f t="shared" ca="1" si="96"/>
        <v>0</v>
      </c>
      <c r="F158" s="45">
        <f t="shared" ca="1" si="101"/>
        <v>0</v>
      </c>
      <c r="G158" s="45">
        <f t="shared" ca="1" si="97"/>
        <v>3</v>
      </c>
      <c r="H158" s="45">
        <f t="shared" ca="1" si="98"/>
        <v>3</v>
      </c>
      <c r="I158" s="45">
        <f t="shared" ca="1" si="99"/>
        <v>1</v>
      </c>
      <c r="BM158">
        <v>121</v>
      </c>
      <c r="BN158" s="69">
        <f t="shared" si="74"/>
        <v>-0.05</v>
      </c>
      <c r="BO158" s="70">
        <f t="shared" si="75"/>
        <v>0</v>
      </c>
      <c r="BP158" s="71">
        <f t="shared" ca="1" si="81"/>
        <v>0</v>
      </c>
      <c r="BQ158" s="156">
        <f t="shared" ca="1" si="82"/>
        <v>0</v>
      </c>
      <c r="BR158" s="158">
        <f t="shared" ca="1" si="83"/>
        <v>0</v>
      </c>
      <c r="BS158" s="159">
        <f t="shared" ca="1" si="84"/>
        <v>0.04</v>
      </c>
      <c r="BT158" s="160">
        <f t="shared" ca="1" si="85"/>
        <v>-0.05</v>
      </c>
      <c r="BU158" s="69">
        <f t="shared" si="76"/>
        <v>-0.05</v>
      </c>
      <c r="BV158" s="70">
        <f t="shared" si="77"/>
        <v>0</v>
      </c>
      <c r="BW158" s="71">
        <f t="shared" ca="1" si="86"/>
        <v>0</v>
      </c>
      <c r="BX158" s="156">
        <f t="shared" ca="1" si="87"/>
        <v>0</v>
      </c>
      <c r="BY158" s="158">
        <f t="shared" ca="1" si="88"/>
        <v>0</v>
      </c>
      <c r="BZ158" s="159">
        <f t="shared" ca="1" si="89"/>
        <v>0.04</v>
      </c>
      <c r="CA158" s="160">
        <f t="shared" ca="1" si="90"/>
        <v>-0.05</v>
      </c>
      <c r="CB158" s="69">
        <f t="shared" si="78"/>
        <v>-0.05</v>
      </c>
      <c r="CC158" s="70">
        <f t="shared" si="79"/>
        <v>0</v>
      </c>
      <c r="CD158" s="71">
        <f t="shared" ca="1" si="91"/>
        <v>0</v>
      </c>
      <c r="CE158" s="156">
        <f t="shared" ca="1" si="92"/>
        <v>0</v>
      </c>
      <c r="CF158" s="158">
        <f t="shared" ca="1" si="93"/>
        <v>0</v>
      </c>
      <c r="CG158" s="159">
        <f t="shared" ca="1" si="94"/>
        <v>0.04</v>
      </c>
      <c r="CH158" s="160">
        <f t="shared" ca="1" si="95"/>
        <v>-0.05</v>
      </c>
    </row>
    <row r="159" spans="1:86" hidden="1" outlineLevel="1">
      <c r="A159">
        <f t="shared" ca="1" si="100"/>
        <v>2</v>
      </c>
      <c r="B159" t="str">
        <f t="shared" ca="1" si="80"/>
        <v>EP1 LPD3 LPS3 LPM2</v>
      </c>
      <c r="C159" s="26">
        <v>1</v>
      </c>
      <c r="D159" s="26">
        <v>0</v>
      </c>
      <c r="E159" s="45">
        <f t="shared" ca="1" si="96"/>
        <v>0</v>
      </c>
      <c r="F159" s="45">
        <f t="shared" ca="1" si="101"/>
        <v>0</v>
      </c>
      <c r="G159" s="45">
        <f t="shared" ca="1" si="97"/>
        <v>3</v>
      </c>
      <c r="H159" s="45">
        <f t="shared" ca="1" si="98"/>
        <v>3</v>
      </c>
      <c r="I159" s="45">
        <f t="shared" ca="1" si="99"/>
        <v>2</v>
      </c>
      <c r="BM159">
        <v>122</v>
      </c>
      <c r="BN159" s="69">
        <f t="shared" si="74"/>
        <v>-0.05</v>
      </c>
      <c r="BO159" s="70">
        <f t="shared" si="75"/>
        <v>0</v>
      </c>
      <c r="BP159" s="71">
        <f t="shared" ca="1" si="81"/>
        <v>0</v>
      </c>
      <c r="BQ159" s="156">
        <f t="shared" ca="1" si="82"/>
        <v>0</v>
      </c>
      <c r="BR159" s="158">
        <f t="shared" ca="1" si="83"/>
        <v>0</v>
      </c>
      <c r="BS159" s="159">
        <f t="shared" ca="1" si="84"/>
        <v>0.04</v>
      </c>
      <c r="BT159" s="160">
        <f t="shared" ca="1" si="85"/>
        <v>0</v>
      </c>
      <c r="BU159" s="69">
        <f t="shared" si="76"/>
        <v>-0.05</v>
      </c>
      <c r="BV159" s="70">
        <f t="shared" si="77"/>
        <v>0</v>
      </c>
      <c r="BW159" s="71">
        <f t="shared" ca="1" si="86"/>
        <v>0</v>
      </c>
      <c r="BX159" s="156">
        <f t="shared" ca="1" si="87"/>
        <v>0</v>
      </c>
      <c r="BY159" s="158">
        <f t="shared" ca="1" si="88"/>
        <v>0</v>
      </c>
      <c r="BZ159" s="159">
        <f t="shared" ca="1" si="89"/>
        <v>0.04</v>
      </c>
      <c r="CA159" s="160">
        <f t="shared" ca="1" si="90"/>
        <v>0</v>
      </c>
      <c r="CB159" s="69">
        <f t="shared" si="78"/>
        <v>-0.05</v>
      </c>
      <c r="CC159" s="70">
        <f t="shared" si="79"/>
        <v>0</v>
      </c>
      <c r="CD159" s="71">
        <f t="shared" ca="1" si="91"/>
        <v>0</v>
      </c>
      <c r="CE159" s="156">
        <f t="shared" ca="1" si="92"/>
        <v>0</v>
      </c>
      <c r="CF159" s="158">
        <f t="shared" ca="1" si="93"/>
        <v>0</v>
      </c>
      <c r="CG159" s="159">
        <f t="shared" ca="1" si="94"/>
        <v>0.04</v>
      </c>
      <c r="CH159" s="160">
        <f t="shared" ca="1" si="95"/>
        <v>0</v>
      </c>
    </row>
    <row r="160" spans="1:86" hidden="1" outlineLevel="1">
      <c r="A160">
        <f t="shared" ca="1" si="100"/>
        <v>2</v>
      </c>
      <c r="B160" t="str">
        <f t="shared" ca="1" si="80"/>
        <v>EP1 LPD3 LPS3 LPM3</v>
      </c>
      <c r="C160" s="26">
        <v>1</v>
      </c>
      <c r="D160" s="26">
        <v>0</v>
      </c>
      <c r="E160" s="45">
        <f t="shared" ca="1" si="96"/>
        <v>0</v>
      </c>
      <c r="F160" s="45">
        <f t="shared" ca="1" si="101"/>
        <v>0</v>
      </c>
      <c r="G160" s="45">
        <f t="shared" ca="1" si="97"/>
        <v>3</v>
      </c>
      <c r="H160" s="45">
        <f t="shared" ca="1" si="98"/>
        <v>3</v>
      </c>
      <c r="I160" s="45">
        <f t="shared" ca="1" si="99"/>
        <v>3</v>
      </c>
      <c r="BM160">
        <v>123</v>
      </c>
      <c r="BN160" s="69">
        <f t="shared" si="74"/>
        <v>-0.05</v>
      </c>
      <c r="BO160" s="70">
        <f t="shared" si="75"/>
        <v>0</v>
      </c>
      <c r="BP160" s="71">
        <f t="shared" ca="1" si="81"/>
        <v>0</v>
      </c>
      <c r="BQ160" s="156">
        <f t="shared" ca="1" si="82"/>
        <v>0</v>
      </c>
      <c r="BR160" s="158">
        <f t="shared" ca="1" si="83"/>
        <v>0</v>
      </c>
      <c r="BS160" s="159">
        <f t="shared" ca="1" si="84"/>
        <v>0.04</v>
      </c>
      <c r="BT160" s="160">
        <f t="shared" ca="1" si="85"/>
        <v>0.04</v>
      </c>
      <c r="BU160" s="69">
        <f t="shared" si="76"/>
        <v>-0.05</v>
      </c>
      <c r="BV160" s="70">
        <f t="shared" si="77"/>
        <v>0</v>
      </c>
      <c r="BW160" s="71">
        <f t="shared" ca="1" si="86"/>
        <v>0</v>
      </c>
      <c r="BX160" s="156">
        <f t="shared" ca="1" si="87"/>
        <v>0</v>
      </c>
      <c r="BY160" s="158">
        <f t="shared" ca="1" si="88"/>
        <v>0</v>
      </c>
      <c r="BZ160" s="159">
        <f t="shared" ca="1" si="89"/>
        <v>0.04</v>
      </c>
      <c r="CA160" s="160">
        <f t="shared" ca="1" si="90"/>
        <v>0.04</v>
      </c>
      <c r="CB160" s="69">
        <f t="shared" si="78"/>
        <v>-0.05</v>
      </c>
      <c r="CC160" s="70">
        <f t="shared" si="79"/>
        <v>0</v>
      </c>
      <c r="CD160" s="71">
        <f t="shared" ca="1" si="91"/>
        <v>0</v>
      </c>
      <c r="CE160" s="156">
        <f t="shared" ca="1" si="92"/>
        <v>0</v>
      </c>
      <c r="CF160" s="158">
        <f t="shared" ca="1" si="93"/>
        <v>0</v>
      </c>
      <c r="CG160" s="159">
        <f t="shared" ca="1" si="94"/>
        <v>0.04</v>
      </c>
      <c r="CH160" s="160">
        <f t="shared" ca="1" si="95"/>
        <v>0.04</v>
      </c>
    </row>
    <row r="161" spans="1:86" hidden="1" outlineLevel="1">
      <c r="A161">
        <f t="shared" ca="1" si="100"/>
        <v>2</v>
      </c>
      <c r="B161" t="str">
        <f t="shared" ca="1" si="80"/>
        <v>EP1 LPD3 LPS3 LPM4</v>
      </c>
      <c r="C161" s="26">
        <v>1</v>
      </c>
      <c r="D161" s="26">
        <v>0</v>
      </c>
      <c r="E161" s="45">
        <f t="shared" ca="1" si="96"/>
        <v>0</v>
      </c>
      <c r="F161" s="45">
        <f t="shared" ca="1" si="101"/>
        <v>0</v>
      </c>
      <c r="G161" s="45">
        <f t="shared" ca="1" si="97"/>
        <v>3</v>
      </c>
      <c r="H161" s="45">
        <f t="shared" ca="1" si="98"/>
        <v>3</v>
      </c>
      <c r="I161" s="45">
        <f t="shared" ca="1" si="99"/>
        <v>4</v>
      </c>
      <c r="BM161">
        <v>124</v>
      </c>
      <c r="BN161" s="69">
        <f t="shared" si="74"/>
        <v>-0.05</v>
      </c>
      <c r="BO161" s="70">
        <f t="shared" si="75"/>
        <v>0</v>
      </c>
      <c r="BP161" s="71">
        <f t="shared" ca="1" si="81"/>
        <v>0</v>
      </c>
      <c r="BQ161" s="156">
        <f t="shared" ca="1" si="82"/>
        <v>0</v>
      </c>
      <c r="BR161" s="158">
        <f t="shared" ca="1" si="83"/>
        <v>0</v>
      </c>
      <c r="BS161" s="159">
        <f t="shared" ca="1" si="84"/>
        <v>0.04</v>
      </c>
      <c r="BT161" s="160">
        <f t="shared" ca="1" si="85"/>
        <v>0.08</v>
      </c>
      <c r="BU161" s="69">
        <f t="shared" si="76"/>
        <v>-0.05</v>
      </c>
      <c r="BV161" s="70">
        <f t="shared" si="77"/>
        <v>0</v>
      </c>
      <c r="BW161" s="71">
        <f t="shared" ca="1" si="86"/>
        <v>0</v>
      </c>
      <c r="BX161" s="156">
        <f t="shared" ca="1" si="87"/>
        <v>0</v>
      </c>
      <c r="BY161" s="158">
        <f t="shared" ca="1" si="88"/>
        <v>0</v>
      </c>
      <c r="BZ161" s="159">
        <f t="shared" ca="1" si="89"/>
        <v>0.04</v>
      </c>
      <c r="CA161" s="160">
        <f t="shared" ca="1" si="90"/>
        <v>0.08</v>
      </c>
      <c r="CB161" s="69">
        <f t="shared" si="78"/>
        <v>-0.05</v>
      </c>
      <c r="CC161" s="70">
        <f t="shared" si="79"/>
        <v>0</v>
      </c>
      <c r="CD161" s="71">
        <f t="shared" ca="1" si="91"/>
        <v>0</v>
      </c>
      <c r="CE161" s="156">
        <f t="shared" ca="1" si="92"/>
        <v>0</v>
      </c>
      <c r="CF161" s="158">
        <f t="shared" ca="1" si="93"/>
        <v>0</v>
      </c>
      <c r="CG161" s="159">
        <f t="shared" ca="1" si="94"/>
        <v>0.04</v>
      </c>
      <c r="CH161" s="160">
        <f t="shared" ca="1" si="95"/>
        <v>0.08</v>
      </c>
    </row>
    <row r="162" spans="1:86" hidden="1" outlineLevel="1">
      <c r="A162">
        <f t="shared" ref="A162:A185" ca="1" si="102">OFFSET(A162,-1,0)</f>
        <v>2</v>
      </c>
      <c r="B162" t="str">
        <f t="shared" ca="1" si="80"/>
        <v>EP1 LPD3 LPS4 LPM1</v>
      </c>
      <c r="C162" s="26">
        <v>1</v>
      </c>
      <c r="D162" s="26">
        <v>0</v>
      </c>
      <c r="E162" s="45">
        <f t="shared" ca="1" si="96"/>
        <v>0</v>
      </c>
      <c r="F162" s="45">
        <f t="shared" ca="1" si="101"/>
        <v>0</v>
      </c>
      <c r="G162" s="45">
        <f t="shared" ca="1" si="97"/>
        <v>3</v>
      </c>
      <c r="H162" s="45">
        <f t="shared" ca="1" si="98"/>
        <v>4</v>
      </c>
      <c r="I162" s="45">
        <f t="shared" ca="1" si="99"/>
        <v>1</v>
      </c>
      <c r="BM162">
        <v>125</v>
      </c>
      <c r="BN162" s="69">
        <f t="shared" si="74"/>
        <v>-0.05</v>
      </c>
      <c r="BO162" s="70">
        <f t="shared" si="75"/>
        <v>0</v>
      </c>
      <c r="BP162" s="71">
        <f t="shared" ca="1" si="81"/>
        <v>0</v>
      </c>
      <c r="BQ162" s="156">
        <f t="shared" ca="1" si="82"/>
        <v>0</v>
      </c>
      <c r="BR162" s="158">
        <f t="shared" ca="1" si="83"/>
        <v>0</v>
      </c>
      <c r="BS162" s="159">
        <f t="shared" ca="1" si="84"/>
        <v>0.08</v>
      </c>
      <c r="BT162" s="160">
        <f t="shared" ca="1" si="85"/>
        <v>-0.05</v>
      </c>
      <c r="BU162" s="69">
        <f t="shared" si="76"/>
        <v>-0.05</v>
      </c>
      <c r="BV162" s="70">
        <f t="shared" si="77"/>
        <v>0</v>
      </c>
      <c r="BW162" s="71">
        <f t="shared" ca="1" si="86"/>
        <v>0</v>
      </c>
      <c r="BX162" s="156">
        <f t="shared" ca="1" si="87"/>
        <v>0</v>
      </c>
      <c r="BY162" s="158">
        <f t="shared" ca="1" si="88"/>
        <v>0</v>
      </c>
      <c r="BZ162" s="159">
        <f t="shared" ca="1" si="89"/>
        <v>0.08</v>
      </c>
      <c r="CA162" s="160">
        <f t="shared" ca="1" si="90"/>
        <v>-0.05</v>
      </c>
      <c r="CB162" s="69">
        <f t="shared" si="78"/>
        <v>-0.05</v>
      </c>
      <c r="CC162" s="70">
        <f t="shared" si="79"/>
        <v>0</v>
      </c>
      <c r="CD162" s="71">
        <f t="shared" ca="1" si="91"/>
        <v>0</v>
      </c>
      <c r="CE162" s="156">
        <f t="shared" ca="1" si="92"/>
        <v>0</v>
      </c>
      <c r="CF162" s="158">
        <f t="shared" ca="1" si="93"/>
        <v>0</v>
      </c>
      <c r="CG162" s="159">
        <f t="shared" ca="1" si="94"/>
        <v>0.08</v>
      </c>
      <c r="CH162" s="160">
        <f t="shared" ca="1" si="95"/>
        <v>-0.05</v>
      </c>
    </row>
    <row r="163" spans="1:86" hidden="1" outlineLevel="1">
      <c r="A163">
        <f t="shared" ca="1" si="102"/>
        <v>2</v>
      </c>
      <c r="B163" t="str">
        <f t="shared" ca="1" si="80"/>
        <v>EP1 LPD3 LPS4 LPM2</v>
      </c>
      <c r="C163" s="26">
        <v>1</v>
      </c>
      <c r="D163" s="26">
        <v>0</v>
      </c>
      <c r="E163" s="45">
        <f t="shared" ca="1" si="96"/>
        <v>0</v>
      </c>
      <c r="F163" s="45">
        <f t="shared" ca="1" si="101"/>
        <v>0</v>
      </c>
      <c r="G163" s="45">
        <f t="shared" ca="1" si="97"/>
        <v>3</v>
      </c>
      <c r="H163" s="45">
        <f t="shared" ca="1" si="98"/>
        <v>4</v>
      </c>
      <c r="I163" s="45">
        <f t="shared" ca="1" si="99"/>
        <v>2</v>
      </c>
      <c r="BM163">
        <v>126</v>
      </c>
      <c r="BN163" s="69">
        <f t="shared" si="74"/>
        <v>-0.05</v>
      </c>
      <c r="BO163" s="70">
        <f t="shared" si="75"/>
        <v>0</v>
      </c>
      <c r="BP163" s="71">
        <f t="shared" ca="1" si="81"/>
        <v>0</v>
      </c>
      <c r="BQ163" s="156">
        <f t="shared" ca="1" si="82"/>
        <v>0</v>
      </c>
      <c r="BR163" s="158">
        <f t="shared" ca="1" si="83"/>
        <v>0</v>
      </c>
      <c r="BS163" s="159">
        <f t="shared" ca="1" si="84"/>
        <v>0.08</v>
      </c>
      <c r="BT163" s="160">
        <f t="shared" ca="1" si="85"/>
        <v>0</v>
      </c>
      <c r="BU163" s="69">
        <f t="shared" si="76"/>
        <v>-0.05</v>
      </c>
      <c r="BV163" s="70">
        <f t="shared" si="77"/>
        <v>0</v>
      </c>
      <c r="BW163" s="71">
        <f t="shared" ca="1" si="86"/>
        <v>0</v>
      </c>
      <c r="BX163" s="156">
        <f t="shared" ca="1" si="87"/>
        <v>0</v>
      </c>
      <c r="BY163" s="158">
        <f t="shared" ca="1" si="88"/>
        <v>0</v>
      </c>
      <c r="BZ163" s="159">
        <f t="shared" ca="1" si="89"/>
        <v>0.08</v>
      </c>
      <c r="CA163" s="160">
        <f t="shared" ca="1" si="90"/>
        <v>0</v>
      </c>
      <c r="CB163" s="69">
        <f t="shared" si="78"/>
        <v>-0.05</v>
      </c>
      <c r="CC163" s="70">
        <f t="shared" si="79"/>
        <v>0</v>
      </c>
      <c r="CD163" s="71">
        <f t="shared" ca="1" si="91"/>
        <v>0</v>
      </c>
      <c r="CE163" s="156">
        <f t="shared" ca="1" si="92"/>
        <v>0</v>
      </c>
      <c r="CF163" s="158">
        <f t="shared" ca="1" si="93"/>
        <v>0</v>
      </c>
      <c r="CG163" s="159">
        <f t="shared" ca="1" si="94"/>
        <v>0.08</v>
      </c>
      <c r="CH163" s="160">
        <f t="shared" ca="1" si="95"/>
        <v>0</v>
      </c>
    </row>
    <row r="164" spans="1:86" hidden="1" outlineLevel="1">
      <c r="A164">
        <f t="shared" ca="1" si="102"/>
        <v>2</v>
      </c>
      <c r="B164" t="str">
        <f t="shared" ca="1" si="80"/>
        <v>EP1 LPD3 LPS4 LPM3</v>
      </c>
      <c r="C164" s="26">
        <v>1</v>
      </c>
      <c r="D164" s="26">
        <v>0</v>
      </c>
      <c r="E164" s="45">
        <f t="shared" ca="1" si="96"/>
        <v>0</v>
      </c>
      <c r="F164" s="45">
        <f t="shared" ca="1" si="101"/>
        <v>0</v>
      </c>
      <c r="G164" s="45">
        <f t="shared" ca="1" si="97"/>
        <v>3</v>
      </c>
      <c r="H164" s="45">
        <f t="shared" ca="1" si="98"/>
        <v>4</v>
      </c>
      <c r="I164" s="45">
        <f t="shared" ca="1" si="99"/>
        <v>3</v>
      </c>
      <c r="BM164">
        <v>127</v>
      </c>
      <c r="BN164" s="69">
        <f t="shared" si="74"/>
        <v>-0.05</v>
      </c>
      <c r="BO164" s="70">
        <f t="shared" si="75"/>
        <v>0</v>
      </c>
      <c r="BP164" s="71">
        <f t="shared" ca="1" si="81"/>
        <v>0</v>
      </c>
      <c r="BQ164" s="156">
        <f t="shared" ca="1" si="82"/>
        <v>0</v>
      </c>
      <c r="BR164" s="158">
        <f t="shared" ca="1" si="83"/>
        <v>0</v>
      </c>
      <c r="BS164" s="159">
        <f t="shared" ca="1" si="84"/>
        <v>0.08</v>
      </c>
      <c r="BT164" s="160">
        <f t="shared" ca="1" si="85"/>
        <v>0.04</v>
      </c>
      <c r="BU164" s="69">
        <f t="shared" si="76"/>
        <v>-0.05</v>
      </c>
      <c r="BV164" s="70">
        <f t="shared" si="77"/>
        <v>0</v>
      </c>
      <c r="BW164" s="71">
        <f t="shared" ca="1" si="86"/>
        <v>0</v>
      </c>
      <c r="BX164" s="156">
        <f t="shared" ca="1" si="87"/>
        <v>0</v>
      </c>
      <c r="BY164" s="158">
        <f t="shared" ca="1" si="88"/>
        <v>0</v>
      </c>
      <c r="BZ164" s="159">
        <f t="shared" ca="1" si="89"/>
        <v>0.08</v>
      </c>
      <c r="CA164" s="160">
        <f t="shared" ca="1" si="90"/>
        <v>0.04</v>
      </c>
      <c r="CB164" s="69">
        <f t="shared" si="78"/>
        <v>-0.05</v>
      </c>
      <c r="CC164" s="70">
        <f t="shared" si="79"/>
        <v>0</v>
      </c>
      <c r="CD164" s="71">
        <f t="shared" ca="1" si="91"/>
        <v>0</v>
      </c>
      <c r="CE164" s="156">
        <f t="shared" ca="1" si="92"/>
        <v>0</v>
      </c>
      <c r="CF164" s="158">
        <f t="shared" ca="1" si="93"/>
        <v>0</v>
      </c>
      <c r="CG164" s="159">
        <f t="shared" ca="1" si="94"/>
        <v>0.08</v>
      </c>
      <c r="CH164" s="160">
        <f t="shared" ca="1" si="95"/>
        <v>0.04</v>
      </c>
    </row>
    <row r="165" spans="1:86" hidden="1" outlineLevel="1">
      <c r="A165">
        <f t="shared" ca="1" si="102"/>
        <v>2</v>
      </c>
      <c r="B165" t="str">
        <f t="shared" ca="1" si="80"/>
        <v>EP1 LPD3 LPS4 LPM4</v>
      </c>
      <c r="C165" s="26">
        <v>1</v>
      </c>
      <c r="D165" s="26">
        <v>0</v>
      </c>
      <c r="E165" s="45">
        <f t="shared" ca="1" si="96"/>
        <v>0</v>
      </c>
      <c r="F165" s="45">
        <f t="shared" ca="1" si="101"/>
        <v>0</v>
      </c>
      <c r="G165" s="45">
        <f t="shared" ca="1" si="97"/>
        <v>3</v>
      </c>
      <c r="H165" s="45">
        <f t="shared" ca="1" si="98"/>
        <v>4</v>
      </c>
      <c r="I165" s="45">
        <f t="shared" ca="1" si="99"/>
        <v>4</v>
      </c>
      <c r="BM165">
        <v>128</v>
      </c>
      <c r="BN165" s="69">
        <f t="shared" si="74"/>
        <v>-0.05</v>
      </c>
      <c r="BO165" s="70">
        <f t="shared" si="75"/>
        <v>0</v>
      </c>
      <c r="BP165" s="71">
        <f t="shared" ca="1" si="81"/>
        <v>0</v>
      </c>
      <c r="BQ165" s="156">
        <f t="shared" ca="1" si="82"/>
        <v>0</v>
      </c>
      <c r="BR165" s="158">
        <f t="shared" ca="1" si="83"/>
        <v>0</v>
      </c>
      <c r="BS165" s="159">
        <f t="shared" ca="1" si="84"/>
        <v>0.08</v>
      </c>
      <c r="BT165" s="160">
        <f t="shared" ca="1" si="85"/>
        <v>0.08</v>
      </c>
      <c r="BU165" s="69">
        <f t="shared" si="76"/>
        <v>-0.05</v>
      </c>
      <c r="BV165" s="70">
        <f t="shared" si="77"/>
        <v>0</v>
      </c>
      <c r="BW165" s="71">
        <f t="shared" ca="1" si="86"/>
        <v>0</v>
      </c>
      <c r="BX165" s="156">
        <f t="shared" ca="1" si="87"/>
        <v>0</v>
      </c>
      <c r="BY165" s="158">
        <f t="shared" ca="1" si="88"/>
        <v>0</v>
      </c>
      <c r="BZ165" s="159">
        <f t="shared" ca="1" si="89"/>
        <v>0.08</v>
      </c>
      <c r="CA165" s="160">
        <f t="shared" ca="1" si="90"/>
        <v>0.08</v>
      </c>
      <c r="CB165" s="69">
        <f t="shared" si="78"/>
        <v>-0.05</v>
      </c>
      <c r="CC165" s="70">
        <f t="shared" si="79"/>
        <v>0</v>
      </c>
      <c r="CD165" s="71">
        <f t="shared" ca="1" si="91"/>
        <v>0</v>
      </c>
      <c r="CE165" s="156">
        <f t="shared" ca="1" si="92"/>
        <v>0</v>
      </c>
      <c r="CF165" s="158">
        <f t="shared" ca="1" si="93"/>
        <v>0</v>
      </c>
      <c r="CG165" s="159">
        <f t="shared" ca="1" si="94"/>
        <v>0.08</v>
      </c>
      <c r="CH165" s="160">
        <f t="shared" ca="1" si="95"/>
        <v>0.08</v>
      </c>
    </row>
    <row r="166" spans="1:86" hidden="1" outlineLevel="1">
      <c r="A166">
        <f t="shared" ca="1" si="102"/>
        <v>2</v>
      </c>
      <c r="B166" t="str">
        <f t="shared" ca="1" si="80"/>
        <v>EP1 LPD4 LPS1 LPM1</v>
      </c>
      <c r="C166" s="26">
        <v>1</v>
      </c>
      <c r="D166" s="26">
        <v>0</v>
      </c>
      <c r="E166" s="45">
        <f t="shared" ca="1" si="96"/>
        <v>0</v>
      </c>
      <c r="F166" s="45">
        <f t="shared" ca="1" si="101"/>
        <v>0</v>
      </c>
      <c r="G166" s="45">
        <f t="shared" ca="1" si="97"/>
        <v>4</v>
      </c>
      <c r="H166" s="45">
        <f t="shared" ca="1" si="98"/>
        <v>1</v>
      </c>
      <c r="I166" s="45">
        <f t="shared" ca="1" si="99"/>
        <v>1</v>
      </c>
      <c r="BM166">
        <v>129</v>
      </c>
      <c r="BN166" s="69">
        <f t="shared" ref="BN166:BN229" si="103">IF($C166=0,0,INDEX($M$38:$M$41,$C166,1))</f>
        <v>-0.05</v>
      </c>
      <c r="BO166" s="70">
        <f t="shared" ref="BO166:BO229" si="104">IF($D166=0,0,INDEX($N$38:$N$41,$D166,1))</f>
        <v>0</v>
      </c>
      <c r="BP166" s="71">
        <f t="shared" ca="1" si="81"/>
        <v>0</v>
      </c>
      <c r="BQ166" s="156">
        <f t="shared" ca="1" si="82"/>
        <v>0</v>
      </c>
      <c r="BR166" s="158">
        <f t="shared" ca="1" si="83"/>
        <v>0.05</v>
      </c>
      <c r="BS166" s="159">
        <f t="shared" ca="1" si="84"/>
        <v>-0.05</v>
      </c>
      <c r="BT166" s="160">
        <f t="shared" ca="1" si="85"/>
        <v>-0.05</v>
      </c>
      <c r="BU166" s="69">
        <f t="shared" ref="BU166:BU229" si="105">IF($C166=0,0,INDEX($M$38:$M$41,$C166,1))</f>
        <v>-0.05</v>
      </c>
      <c r="BV166" s="70">
        <f t="shared" ref="BV166:BV229" si="106">IF($D166=0,0,INDEX($N$38:$N$41,$D166,1))</f>
        <v>0</v>
      </c>
      <c r="BW166" s="71">
        <f t="shared" ca="1" si="86"/>
        <v>0</v>
      </c>
      <c r="BX166" s="156">
        <f t="shared" ca="1" si="87"/>
        <v>0</v>
      </c>
      <c r="BY166" s="158">
        <f t="shared" ca="1" si="88"/>
        <v>0.05</v>
      </c>
      <c r="BZ166" s="159">
        <f t="shared" ca="1" si="89"/>
        <v>-0.05</v>
      </c>
      <c r="CA166" s="160">
        <f t="shared" ca="1" si="90"/>
        <v>-0.05</v>
      </c>
      <c r="CB166" s="69">
        <f t="shared" ref="CB166:CB229" si="107">IF($C166=0,0,INDEX($M$38:$M$41,$C166,1))</f>
        <v>-0.05</v>
      </c>
      <c r="CC166" s="70">
        <f t="shared" ref="CC166:CC229" si="108">IF($D166=0,0,INDEX($N$38:$N$41,$D166,1))</f>
        <v>0</v>
      </c>
      <c r="CD166" s="71">
        <f t="shared" ca="1" si="91"/>
        <v>0</v>
      </c>
      <c r="CE166" s="156">
        <f t="shared" ca="1" si="92"/>
        <v>0</v>
      </c>
      <c r="CF166" s="158">
        <f t="shared" ca="1" si="93"/>
        <v>0.05</v>
      </c>
      <c r="CG166" s="159">
        <f t="shared" ca="1" si="94"/>
        <v>-0.05</v>
      </c>
      <c r="CH166" s="160">
        <f t="shared" ca="1" si="95"/>
        <v>-0.05</v>
      </c>
    </row>
    <row r="167" spans="1:86" hidden="1" outlineLevel="1">
      <c r="A167">
        <f t="shared" ca="1" si="102"/>
        <v>2</v>
      </c>
      <c r="B167" t="str">
        <f t="shared" ref="B167:B230" ca="1" si="109">"EP"&amp;$C167&amp;IF($A167=0," LPAll"&amp;$D167,"")&amp;IF($A167=1," LPD"&amp;$E167&amp;" LPS"&amp;$F167,"")&amp;IF($A167=2," LPD"&amp;$G167&amp;" LPS"&amp;$H167&amp;" LPM"&amp;$I167,"")</f>
        <v>EP1 LPD4 LPS1 LPM2</v>
      </c>
      <c r="C167" s="26">
        <v>1</v>
      </c>
      <c r="D167" s="26">
        <v>0</v>
      </c>
      <c r="E167" s="45">
        <f t="shared" ca="1" si="96"/>
        <v>0</v>
      </c>
      <c r="F167" s="45">
        <f t="shared" ca="1" si="101"/>
        <v>0</v>
      </c>
      <c r="G167" s="45">
        <f t="shared" ca="1" si="97"/>
        <v>4</v>
      </c>
      <c r="H167" s="45">
        <f t="shared" ca="1" si="98"/>
        <v>1</v>
      </c>
      <c r="I167" s="45">
        <f t="shared" ca="1" si="99"/>
        <v>2</v>
      </c>
      <c r="BM167">
        <v>130</v>
      </c>
      <c r="BN167" s="69">
        <f t="shared" si="103"/>
        <v>-0.05</v>
      </c>
      <c r="BO167" s="70">
        <f t="shared" si="104"/>
        <v>0</v>
      </c>
      <c r="BP167" s="71">
        <f t="shared" ref="BP167:BP230" ca="1" si="110">IF($E167=0,BO167,INDEX($O$38:$O$41,$E167,1))</f>
        <v>0</v>
      </c>
      <c r="BQ167" s="156">
        <f t="shared" ref="BQ167:BQ230" ca="1" si="111">IF($F167=0,BO167,INDEX($P$38:$P$41,$F167,1))</f>
        <v>0</v>
      </c>
      <c r="BR167" s="158">
        <f t="shared" ref="BR167:BR230" ca="1" si="112">IF($G167=0,BP167,INDEX($O$38:$O$41,$G167,1))</f>
        <v>0.05</v>
      </c>
      <c r="BS167" s="159">
        <f t="shared" ref="BS167:BS230" ca="1" si="113">IF($H167=0,BQ167,INDEX($P$38:$P$41,$H167,1))</f>
        <v>-0.05</v>
      </c>
      <c r="BT167" s="160">
        <f t="shared" ref="BT167:BT230" ca="1" si="114">IF($I167=0,BQ167,INDEX($Q$38:$Q$41,$I167,1))</f>
        <v>0</v>
      </c>
      <c r="BU167" s="69">
        <f t="shared" si="105"/>
        <v>-0.05</v>
      </c>
      <c r="BV167" s="70">
        <f t="shared" si="106"/>
        <v>0</v>
      </c>
      <c r="BW167" s="71">
        <f t="shared" ref="BW167:BW230" ca="1" si="115">IF($E167=0,BV167,INDEX($O$38:$O$41,$E167,1))</f>
        <v>0</v>
      </c>
      <c r="BX167" s="156">
        <f t="shared" ref="BX167:BX230" ca="1" si="116">IF($F167=0,BV167,INDEX($P$38:$P$41,$F167,1))</f>
        <v>0</v>
      </c>
      <c r="BY167" s="158">
        <f t="shared" ref="BY167:BY230" ca="1" si="117">IF($G167=0,BW167,INDEX($O$38:$O$41,$G167,1))</f>
        <v>0.05</v>
      </c>
      <c r="BZ167" s="159">
        <f t="shared" ref="BZ167:BZ230" ca="1" si="118">IF($H167=0,BX167,INDEX($P$38:$P$41,$H167,1))</f>
        <v>-0.05</v>
      </c>
      <c r="CA167" s="160">
        <f t="shared" ref="CA167:CA230" ca="1" si="119">IF($I167=0,BX167,INDEX($Q$38:$Q$41,$I167,1))</f>
        <v>0</v>
      </c>
      <c r="CB167" s="69">
        <f t="shared" si="107"/>
        <v>-0.05</v>
      </c>
      <c r="CC167" s="70">
        <f t="shared" si="108"/>
        <v>0</v>
      </c>
      <c r="CD167" s="71">
        <f t="shared" ref="CD167:CD230" ca="1" si="120">IF($E167=0,CC167,INDEX($O$38:$O$41,$E167,1))</f>
        <v>0</v>
      </c>
      <c r="CE167" s="156">
        <f t="shared" ref="CE167:CE230" ca="1" si="121">IF($F167=0,CC167,INDEX($P$38:$P$41,$F167,1))</f>
        <v>0</v>
      </c>
      <c r="CF167" s="158">
        <f t="shared" ref="CF167:CF230" ca="1" si="122">IF($G167=0,CD167,INDEX($O$38:$O$41,$G167,1))</f>
        <v>0.05</v>
      </c>
      <c r="CG167" s="159">
        <f t="shared" ref="CG167:CG230" ca="1" si="123">IF($H167=0,CE167,INDEX($P$38:$P$41,$H167,1))</f>
        <v>-0.05</v>
      </c>
      <c r="CH167" s="160">
        <f t="shared" ref="CH167:CH230" ca="1" si="124">IF($I167=0,CE167,INDEX($Q$38:$Q$41,$I167,1))</f>
        <v>0</v>
      </c>
    </row>
    <row r="168" spans="1:86" hidden="1" outlineLevel="1">
      <c r="A168">
        <f t="shared" ca="1" si="102"/>
        <v>2</v>
      </c>
      <c r="B168" t="str">
        <f t="shared" ca="1" si="109"/>
        <v>EP1 LPD4 LPS1 LPM3</v>
      </c>
      <c r="C168" s="26">
        <v>1</v>
      </c>
      <c r="D168" s="26">
        <v>0</v>
      </c>
      <c r="E168" s="45">
        <f t="shared" ca="1" si="96"/>
        <v>0</v>
      </c>
      <c r="F168" s="45">
        <f t="shared" ca="1" si="101"/>
        <v>0</v>
      </c>
      <c r="G168" s="45">
        <f t="shared" ca="1" si="97"/>
        <v>4</v>
      </c>
      <c r="H168" s="45">
        <f t="shared" ca="1" si="98"/>
        <v>1</v>
      </c>
      <c r="I168" s="45">
        <f t="shared" ca="1" si="99"/>
        <v>3</v>
      </c>
      <c r="BM168">
        <v>131</v>
      </c>
      <c r="BN168" s="69">
        <f t="shared" si="103"/>
        <v>-0.05</v>
      </c>
      <c r="BO168" s="70">
        <f t="shared" si="104"/>
        <v>0</v>
      </c>
      <c r="BP168" s="71">
        <f t="shared" ca="1" si="110"/>
        <v>0</v>
      </c>
      <c r="BQ168" s="156">
        <f t="shared" ca="1" si="111"/>
        <v>0</v>
      </c>
      <c r="BR168" s="158">
        <f t="shared" ca="1" si="112"/>
        <v>0.05</v>
      </c>
      <c r="BS168" s="159">
        <f t="shared" ca="1" si="113"/>
        <v>-0.05</v>
      </c>
      <c r="BT168" s="160">
        <f t="shared" ca="1" si="114"/>
        <v>0.04</v>
      </c>
      <c r="BU168" s="69">
        <f t="shared" si="105"/>
        <v>-0.05</v>
      </c>
      <c r="BV168" s="70">
        <f t="shared" si="106"/>
        <v>0</v>
      </c>
      <c r="BW168" s="71">
        <f t="shared" ca="1" si="115"/>
        <v>0</v>
      </c>
      <c r="BX168" s="156">
        <f t="shared" ca="1" si="116"/>
        <v>0</v>
      </c>
      <c r="BY168" s="158">
        <f t="shared" ca="1" si="117"/>
        <v>0.05</v>
      </c>
      <c r="BZ168" s="159">
        <f t="shared" ca="1" si="118"/>
        <v>-0.05</v>
      </c>
      <c r="CA168" s="160">
        <f t="shared" ca="1" si="119"/>
        <v>0.04</v>
      </c>
      <c r="CB168" s="69">
        <f t="shared" si="107"/>
        <v>-0.05</v>
      </c>
      <c r="CC168" s="70">
        <f t="shared" si="108"/>
        <v>0</v>
      </c>
      <c r="CD168" s="71">
        <f t="shared" ca="1" si="120"/>
        <v>0</v>
      </c>
      <c r="CE168" s="156">
        <f t="shared" ca="1" si="121"/>
        <v>0</v>
      </c>
      <c r="CF168" s="158">
        <f t="shared" ca="1" si="122"/>
        <v>0.05</v>
      </c>
      <c r="CG168" s="159">
        <f t="shared" ca="1" si="123"/>
        <v>-0.05</v>
      </c>
      <c r="CH168" s="160">
        <f t="shared" ca="1" si="124"/>
        <v>0.04</v>
      </c>
    </row>
    <row r="169" spans="1:86" hidden="1" outlineLevel="1">
      <c r="A169">
        <f t="shared" ca="1" si="102"/>
        <v>2</v>
      </c>
      <c r="B169" t="str">
        <f t="shared" ca="1" si="109"/>
        <v>EP1 LPD4 LPS1 LPM4</v>
      </c>
      <c r="C169" s="26">
        <v>1</v>
      </c>
      <c r="D169" s="26">
        <v>0</v>
      </c>
      <c r="E169" s="45">
        <f t="shared" ca="1" si="96"/>
        <v>0</v>
      </c>
      <c r="F169" s="45">
        <f t="shared" ca="1" si="101"/>
        <v>0</v>
      </c>
      <c r="G169" s="45">
        <f t="shared" ca="1" si="97"/>
        <v>4</v>
      </c>
      <c r="H169" s="45">
        <f t="shared" ca="1" si="98"/>
        <v>1</v>
      </c>
      <c r="I169" s="45">
        <f t="shared" ca="1" si="99"/>
        <v>4</v>
      </c>
      <c r="BM169">
        <v>132</v>
      </c>
      <c r="BN169" s="69">
        <f t="shared" si="103"/>
        <v>-0.05</v>
      </c>
      <c r="BO169" s="70">
        <f t="shared" si="104"/>
        <v>0</v>
      </c>
      <c r="BP169" s="71">
        <f t="shared" ca="1" si="110"/>
        <v>0</v>
      </c>
      <c r="BQ169" s="156">
        <f t="shared" ca="1" si="111"/>
        <v>0</v>
      </c>
      <c r="BR169" s="158">
        <f t="shared" ca="1" si="112"/>
        <v>0.05</v>
      </c>
      <c r="BS169" s="159">
        <f t="shared" ca="1" si="113"/>
        <v>-0.05</v>
      </c>
      <c r="BT169" s="160">
        <f t="shared" ca="1" si="114"/>
        <v>0.08</v>
      </c>
      <c r="BU169" s="69">
        <f t="shared" si="105"/>
        <v>-0.05</v>
      </c>
      <c r="BV169" s="70">
        <f t="shared" si="106"/>
        <v>0</v>
      </c>
      <c r="BW169" s="71">
        <f t="shared" ca="1" si="115"/>
        <v>0</v>
      </c>
      <c r="BX169" s="156">
        <f t="shared" ca="1" si="116"/>
        <v>0</v>
      </c>
      <c r="BY169" s="158">
        <f t="shared" ca="1" si="117"/>
        <v>0.05</v>
      </c>
      <c r="BZ169" s="159">
        <f t="shared" ca="1" si="118"/>
        <v>-0.05</v>
      </c>
      <c r="CA169" s="160">
        <f t="shared" ca="1" si="119"/>
        <v>0.08</v>
      </c>
      <c r="CB169" s="69">
        <f t="shared" si="107"/>
        <v>-0.05</v>
      </c>
      <c r="CC169" s="70">
        <f t="shared" si="108"/>
        <v>0</v>
      </c>
      <c r="CD169" s="71">
        <f t="shared" ca="1" si="120"/>
        <v>0</v>
      </c>
      <c r="CE169" s="156">
        <f t="shared" ca="1" si="121"/>
        <v>0</v>
      </c>
      <c r="CF169" s="158">
        <f t="shared" ca="1" si="122"/>
        <v>0.05</v>
      </c>
      <c r="CG169" s="159">
        <f t="shared" ca="1" si="123"/>
        <v>-0.05</v>
      </c>
      <c r="CH169" s="160">
        <f t="shared" ca="1" si="124"/>
        <v>0.08</v>
      </c>
    </row>
    <row r="170" spans="1:86" hidden="1" outlineLevel="1">
      <c r="A170">
        <f t="shared" ca="1" si="102"/>
        <v>2</v>
      </c>
      <c r="B170" t="str">
        <f t="shared" ca="1" si="109"/>
        <v>EP1 LPD4 LPS2 LPM1</v>
      </c>
      <c r="C170" s="26">
        <v>1</v>
      </c>
      <c r="D170" s="26">
        <v>0</v>
      </c>
      <c r="E170" s="45">
        <f t="shared" ca="1" si="96"/>
        <v>0</v>
      </c>
      <c r="F170" s="45">
        <f t="shared" ca="1" si="101"/>
        <v>0</v>
      </c>
      <c r="G170" s="45">
        <f t="shared" ca="1" si="97"/>
        <v>4</v>
      </c>
      <c r="H170" s="45">
        <f t="shared" ca="1" si="98"/>
        <v>2</v>
      </c>
      <c r="I170" s="45">
        <f t="shared" ca="1" si="99"/>
        <v>1</v>
      </c>
      <c r="BM170">
        <v>133</v>
      </c>
      <c r="BN170" s="69">
        <f t="shared" si="103"/>
        <v>-0.05</v>
      </c>
      <c r="BO170" s="70">
        <f t="shared" si="104"/>
        <v>0</v>
      </c>
      <c r="BP170" s="71">
        <f t="shared" ca="1" si="110"/>
        <v>0</v>
      </c>
      <c r="BQ170" s="156">
        <f t="shared" ca="1" si="111"/>
        <v>0</v>
      </c>
      <c r="BR170" s="158">
        <f t="shared" ca="1" si="112"/>
        <v>0.05</v>
      </c>
      <c r="BS170" s="159">
        <f t="shared" ca="1" si="113"/>
        <v>0</v>
      </c>
      <c r="BT170" s="160">
        <f t="shared" ca="1" si="114"/>
        <v>-0.05</v>
      </c>
      <c r="BU170" s="69">
        <f t="shared" si="105"/>
        <v>-0.05</v>
      </c>
      <c r="BV170" s="70">
        <f t="shared" si="106"/>
        <v>0</v>
      </c>
      <c r="BW170" s="71">
        <f t="shared" ca="1" si="115"/>
        <v>0</v>
      </c>
      <c r="BX170" s="156">
        <f t="shared" ca="1" si="116"/>
        <v>0</v>
      </c>
      <c r="BY170" s="158">
        <f t="shared" ca="1" si="117"/>
        <v>0.05</v>
      </c>
      <c r="BZ170" s="159">
        <f t="shared" ca="1" si="118"/>
        <v>0</v>
      </c>
      <c r="CA170" s="160">
        <f t="shared" ca="1" si="119"/>
        <v>-0.05</v>
      </c>
      <c r="CB170" s="69">
        <f t="shared" si="107"/>
        <v>-0.05</v>
      </c>
      <c r="CC170" s="70">
        <f t="shared" si="108"/>
        <v>0</v>
      </c>
      <c r="CD170" s="71">
        <f t="shared" ca="1" si="120"/>
        <v>0</v>
      </c>
      <c r="CE170" s="156">
        <f t="shared" ca="1" si="121"/>
        <v>0</v>
      </c>
      <c r="CF170" s="158">
        <f t="shared" ca="1" si="122"/>
        <v>0.05</v>
      </c>
      <c r="CG170" s="159">
        <f t="shared" ca="1" si="123"/>
        <v>0</v>
      </c>
      <c r="CH170" s="160">
        <f t="shared" ca="1" si="124"/>
        <v>-0.05</v>
      </c>
    </row>
    <row r="171" spans="1:86" hidden="1" outlineLevel="1">
      <c r="A171">
        <f t="shared" ca="1" si="102"/>
        <v>2</v>
      </c>
      <c r="B171" t="str">
        <f t="shared" ca="1" si="109"/>
        <v>EP1 LPD4 LPS2 LPM2</v>
      </c>
      <c r="C171" s="26">
        <v>1</v>
      </c>
      <c r="D171" s="26">
        <v>0</v>
      </c>
      <c r="E171" s="45">
        <f t="shared" ca="1" si="96"/>
        <v>0</v>
      </c>
      <c r="F171" s="45">
        <f t="shared" ca="1" si="101"/>
        <v>0</v>
      </c>
      <c r="G171" s="45">
        <f t="shared" ca="1" si="97"/>
        <v>4</v>
      </c>
      <c r="H171" s="45">
        <f t="shared" ca="1" si="98"/>
        <v>2</v>
      </c>
      <c r="I171" s="45">
        <f t="shared" ca="1" si="99"/>
        <v>2</v>
      </c>
      <c r="BM171">
        <v>134</v>
      </c>
      <c r="BN171" s="69">
        <f t="shared" si="103"/>
        <v>-0.05</v>
      </c>
      <c r="BO171" s="70">
        <f t="shared" si="104"/>
        <v>0</v>
      </c>
      <c r="BP171" s="71">
        <f t="shared" ca="1" si="110"/>
        <v>0</v>
      </c>
      <c r="BQ171" s="156">
        <f t="shared" ca="1" si="111"/>
        <v>0</v>
      </c>
      <c r="BR171" s="158">
        <f t="shared" ca="1" si="112"/>
        <v>0.05</v>
      </c>
      <c r="BS171" s="159">
        <f t="shared" ca="1" si="113"/>
        <v>0</v>
      </c>
      <c r="BT171" s="160">
        <f t="shared" ca="1" si="114"/>
        <v>0</v>
      </c>
      <c r="BU171" s="69">
        <f t="shared" si="105"/>
        <v>-0.05</v>
      </c>
      <c r="BV171" s="70">
        <f t="shared" si="106"/>
        <v>0</v>
      </c>
      <c r="BW171" s="71">
        <f t="shared" ca="1" si="115"/>
        <v>0</v>
      </c>
      <c r="BX171" s="156">
        <f t="shared" ca="1" si="116"/>
        <v>0</v>
      </c>
      <c r="BY171" s="158">
        <f t="shared" ca="1" si="117"/>
        <v>0.05</v>
      </c>
      <c r="BZ171" s="159">
        <f t="shared" ca="1" si="118"/>
        <v>0</v>
      </c>
      <c r="CA171" s="160">
        <f t="shared" ca="1" si="119"/>
        <v>0</v>
      </c>
      <c r="CB171" s="69">
        <f t="shared" si="107"/>
        <v>-0.05</v>
      </c>
      <c r="CC171" s="70">
        <f t="shared" si="108"/>
        <v>0</v>
      </c>
      <c r="CD171" s="71">
        <f t="shared" ca="1" si="120"/>
        <v>0</v>
      </c>
      <c r="CE171" s="156">
        <f t="shared" ca="1" si="121"/>
        <v>0</v>
      </c>
      <c r="CF171" s="158">
        <f t="shared" ca="1" si="122"/>
        <v>0.05</v>
      </c>
      <c r="CG171" s="159">
        <f t="shared" ca="1" si="123"/>
        <v>0</v>
      </c>
      <c r="CH171" s="160">
        <f t="shared" ca="1" si="124"/>
        <v>0</v>
      </c>
    </row>
    <row r="172" spans="1:86" hidden="1" outlineLevel="1">
      <c r="A172">
        <f t="shared" ca="1" si="102"/>
        <v>2</v>
      </c>
      <c r="B172" t="str">
        <f t="shared" ca="1" si="109"/>
        <v>EP1 LPD4 LPS2 LPM3</v>
      </c>
      <c r="C172" s="26">
        <v>1</v>
      </c>
      <c r="D172" s="26">
        <v>0</v>
      </c>
      <c r="E172" s="45">
        <f t="shared" ca="1" si="96"/>
        <v>0</v>
      </c>
      <c r="F172" s="45">
        <f t="shared" ca="1" si="101"/>
        <v>0</v>
      </c>
      <c r="G172" s="45">
        <f t="shared" ca="1" si="97"/>
        <v>4</v>
      </c>
      <c r="H172" s="45">
        <f t="shared" ca="1" si="98"/>
        <v>2</v>
      </c>
      <c r="I172" s="45">
        <f t="shared" ca="1" si="99"/>
        <v>3</v>
      </c>
      <c r="BM172">
        <v>135</v>
      </c>
      <c r="BN172" s="69">
        <f t="shared" si="103"/>
        <v>-0.05</v>
      </c>
      <c r="BO172" s="70">
        <f t="shared" si="104"/>
        <v>0</v>
      </c>
      <c r="BP172" s="71">
        <f t="shared" ca="1" si="110"/>
        <v>0</v>
      </c>
      <c r="BQ172" s="156">
        <f t="shared" ca="1" si="111"/>
        <v>0</v>
      </c>
      <c r="BR172" s="158">
        <f t="shared" ca="1" si="112"/>
        <v>0.05</v>
      </c>
      <c r="BS172" s="159">
        <f t="shared" ca="1" si="113"/>
        <v>0</v>
      </c>
      <c r="BT172" s="160">
        <f t="shared" ca="1" si="114"/>
        <v>0.04</v>
      </c>
      <c r="BU172" s="69">
        <f t="shared" si="105"/>
        <v>-0.05</v>
      </c>
      <c r="BV172" s="70">
        <f t="shared" si="106"/>
        <v>0</v>
      </c>
      <c r="BW172" s="71">
        <f t="shared" ca="1" si="115"/>
        <v>0</v>
      </c>
      <c r="BX172" s="156">
        <f t="shared" ca="1" si="116"/>
        <v>0</v>
      </c>
      <c r="BY172" s="158">
        <f t="shared" ca="1" si="117"/>
        <v>0.05</v>
      </c>
      <c r="BZ172" s="159">
        <f t="shared" ca="1" si="118"/>
        <v>0</v>
      </c>
      <c r="CA172" s="160">
        <f t="shared" ca="1" si="119"/>
        <v>0.04</v>
      </c>
      <c r="CB172" s="69">
        <f t="shared" si="107"/>
        <v>-0.05</v>
      </c>
      <c r="CC172" s="70">
        <f t="shared" si="108"/>
        <v>0</v>
      </c>
      <c r="CD172" s="71">
        <f t="shared" ca="1" si="120"/>
        <v>0</v>
      </c>
      <c r="CE172" s="156">
        <f t="shared" ca="1" si="121"/>
        <v>0</v>
      </c>
      <c r="CF172" s="158">
        <f t="shared" ca="1" si="122"/>
        <v>0.05</v>
      </c>
      <c r="CG172" s="159">
        <f t="shared" ca="1" si="123"/>
        <v>0</v>
      </c>
      <c r="CH172" s="160">
        <f t="shared" ca="1" si="124"/>
        <v>0.04</v>
      </c>
    </row>
    <row r="173" spans="1:86" hidden="1" outlineLevel="1">
      <c r="A173">
        <f t="shared" ca="1" si="102"/>
        <v>2</v>
      </c>
      <c r="B173" t="str">
        <f t="shared" ca="1" si="109"/>
        <v>EP1 LPD4 LPS2 LPM4</v>
      </c>
      <c r="C173" s="26">
        <v>1</v>
      </c>
      <c r="D173" s="26">
        <v>0</v>
      </c>
      <c r="E173" s="45">
        <f t="shared" ca="1" si="96"/>
        <v>0</v>
      </c>
      <c r="F173" s="45">
        <f t="shared" ca="1" si="101"/>
        <v>0</v>
      </c>
      <c r="G173" s="45">
        <f t="shared" ca="1" si="97"/>
        <v>4</v>
      </c>
      <c r="H173" s="45">
        <f t="shared" ca="1" si="98"/>
        <v>2</v>
      </c>
      <c r="I173" s="45">
        <f t="shared" ca="1" si="99"/>
        <v>4</v>
      </c>
      <c r="BM173">
        <v>136</v>
      </c>
      <c r="BN173" s="69">
        <f t="shared" si="103"/>
        <v>-0.05</v>
      </c>
      <c r="BO173" s="70">
        <f t="shared" si="104"/>
        <v>0</v>
      </c>
      <c r="BP173" s="71">
        <f t="shared" ca="1" si="110"/>
        <v>0</v>
      </c>
      <c r="BQ173" s="156">
        <f t="shared" ca="1" si="111"/>
        <v>0</v>
      </c>
      <c r="BR173" s="158">
        <f t="shared" ca="1" si="112"/>
        <v>0.05</v>
      </c>
      <c r="BS173" s="159">
        <f t="shared" ca="1" si="113"/>
        <v>0</v>
      </c>
      <c r="BT173" s="160">
        <f t="shared" ca="1" si="114"/>
        <v>0.08</v>
      </c>
      <c r="BU173" s="69">
        <f t="shared" si="105"/>
        <v>-0.05</v>
      </c>
      <c r="BV173" s="70">
        <f t="shared" si="106"/>
        <v>0</v>
      </c>
      <c r="BW173" s="71">
        <f t="shared" ca="1" si="115"/>
        <v>0</v>
      </c>
      <c r="BX173" s="156">
        <f t="shared" ca="1" si="116"/>
        <v>0</v>
      </c>
      <c r="BY173" s="158">
        <f t="shared" ca="1" si="117"/>
        <v>0.05</v>
      </c>
      <c r="BZ173" s="159">
        <f t="shared" ca="1" si="118"/>
        <v>0</v>
      </c>
      <c r="CA173" s="160">
        <f t="shared" ca="1" si="119"/>
        <v>0.08</v>
      </c>
      <c r="CB173" s="69">
        <f t="shared" si="107"/>
        <v>-0.05</v>
      </c>
      <c r="CC173" s="70">
        <f t="shared" si="108"/>
        <v>0</v>
      </c>
      <c r="CD173" s="71">
        <f t="shared" ca="1" si="120"/>
        <v>0</v>
      </c>
      <c r="CE173" s="156">
        <f t="shared" ca="1" si="121"/>
        <v>0</v>
      </c>
      <c r="CF173" s="158">
        <f t="shared" ca="1" si="122"/>
        <v>0.05</v>
      </c>
      <c r="CG173" s="159">
        <f t="shared" ca="1" si="123"/>
        <v>0</v>
      </c>
      <c r="CH173" s="160">
        <f t="shared" ca="1" si="124"/>
        <v>0.08</v>
      </c>
    </row>
    <row r="174" spans="1:86" hidden="1" outlineLevel="1">
      <c r="A174">
        <f t="shared" ca="1" si="102"/>
        <v>2</v>
      </c>
      <c r="B174" t="str">
        <f t="shared" ca="1" si="109"/>
        <v>EP1 LPD4 LPS3 LPM1</v>
      </c>
      <c r="C174" s="26">
        <v>1</v>
      </c>
      <c r="D174" s="26">
        <v>0</v>
      </c>
      <c r="E174" s="45">
        <f t="shared" ca="1" si="96"/>
        <v>0</v>
      </c>
      <c r="F174" s="45">
        <f t="shared" ca="1" si="101"/>
        <v>0</v>
      </c>
      <c r="G174" s="45">
        <f t="shared" ca="1" si="97"/>
        <v>4</v>
      </c>
      <c r="H174" s="45">
        <f t="shared" ca="1" si="98"/>
        <v>3</v>
      </c>
      <c r="I174" s="45">
        <f t="shared" ca="1" si="99"/>
        <v>1</v>
      </c>
      <c r="BM174">
        <v>137</v>
      </c>
      <c r="BN174" s="69">
        <f t="shared" si="103"/>
        <v>-0.05</v>
      </c>
      <c r="BO174" s="70">
        <f t="shared" si="104"/>
        <v>0</v>
      </c>
      <c r="BP174" s="71">
        <f t="shared" ca="1" si="110"/>
        <v>0</v>
      </c>
      <c r="BQ174" s="156">
        <f t="shared" ca="1" si="111"/>
        <v>0</v>
      </c>
      <c r="BR174" s="158">
        <f t="shared" ca="1" si="112"/>
        <v>0.05</v>
      </c>
      <c r="BS174" s="159">
        <f t="shared" ca="1" si="113"/>
        <v>0.04</v>
      </c>
      <c r="BT174" s="160">
        <f t="shared" ca="1" si="114"/>
        <v>-0.05</v>
      </c>
      <c r="BU174" s="69">
        <f t="shared" si="105"/>
        <v>-0.05</v>
      </c>
      <c r="BV174" s="70">
        <f t="shared" si="106"/>
        <v>0</v>
      </c>
      <c r="BW174" s="71">
        <f t="shared" ca="1" si="115"/>
        <v>0</v>
      </c>
      <c r="BX174" s="156">
        <f t="shared" ca="1" si="116"/>
        <v>0</v>
      </c>
      <c r="BY174" s="158">
        <f t="shared" ca="1" si="117"/>
        <v>0.05</v>
      </c>
      <c r="BZ174" s="159">
        <f t="shared" ca="1" si="118"/>
        <v>0.04</v>
      </c>
      <c r="CA174" s="160">
        <f t="shared" ca="1" si="119"/>
        <v>-0.05</v>
      </c>
      <c r="CB174" s="69">
        <f t="shared" si="107"/>
        <v>-0.05</v>
      </c>
      <c r="CC174" s="70">
        <f t="shared" si="108"/>
        <v>0</v>
      </c>
      <c r="CD174" s="71">
        <f t="shared" ca="1" si="120"/>
        <v>0</v>
      </c>
      <c r="CE174" s="156">
        <f t="shared" ca="1" si="121"/>
        <v>0</v>
      </c>
      <c r="CF174" s="158">
        <f t="shared" ca="1" si="122"/>
        <v>0.05</v>
      </c>
      <c r="CG174" s="159">
        <f t="shared" ca="1" si="123"/>
        <v>0.04</v>
      </c>
      <c r="CH174" s="160">
        <f t="shared" ca="1" si="124"/>
        <v>-0.05</v>
      </c>
    </row>
    <row r="175" spans="1:86" hidden="1" outlineLevel="1">
      <c r="A175">
        <f t="shared" ca="1" si="102"/>
        <v>2</v>
      </c>
      <c r="B175" t="str">
        <f t="shared" ca="1" si="109"/>
        <v>EP1 LPD4 LPS3 LPM2</v>
      </c>
      <c r="C175" s="26">
        <v>1</v>
      </c>
      <c r="D175" s="26">
        <v>0</v>
      </c>
      <c r="E175" s="45">
        <f t="shared" ca="1" si="96"/>
        <v>0</v>
      </c>
      <c r="F175" s="45">
        <f t="shared" ca="1" si="101"/>
        <v>0</v>
      </c>
      <c r="G175" s="45">
        <f t="shared" ca="1" si="97"/>
        <v>4</v>
      </c>
      <c r="H175" s="45">
        <f t="shared" ca="1" si="98"/>
        <v>3</v>
      </c>
      <c r="I175" s="45">
        <f t="shared" ca="1" si="99"/>
        <v>2</v>
      </c>
      <c r="BM175">
        <v>138</v>
      </c>
      <c r="BN175" s="69">
        <f t="shared" si="103"/>
        <v>-0.05</v>
      </c>
      <c r="BO175" s="70">
        <f t="shared" si="104"/>
        <v>0</v>
      </c>
      <c r="BP175" s="71">
        <f t="shared" ca="1" si="110"/>
        <v>0</v>
      </c>
      <c r="BQ175" s="156">
        <f t="shared" ca="1" si="111"/>
        <v>0</v>
      </c>
      <c r="BR175" s="158">
        <f t="shared" ca="1" si="112"/>
        <v>0.05</v>
      </c>
      <c r="BS175" s="159">
        <f t="shared" ca="1" si="113"/>
        <v>0.04</v>
      </c>
      <c r="BT175" s="160">
        <f t="shared" ca="1" si="114"/>
        <v>0</v>
      </c>
      <c r="BU175" s="69">
        <f t="shared" si="105"/>
        <v>-0.05</v>
      </c>
      <c r="BV175" s="70">
        <f t="shared" si="106"/>
        <v>0</v>
      </c>
      <c r="BW175" s="71">
        <f t="shared" ca="1" si="115"/>
        <v>0</v>
      </c>
      <c r="BX175" s="156">
        <f t="shared" ca="1" si="116"/>
        <v>0</v>
      </c>
      <c r="BY175" s="158">
        <f t="shared" ca="1" si="117"/>
        <v>0.05</v>
      </c>
      <c r="BZ175" s="159">
        <f t="shared" ca="1" si="118"/>
        <v>0.04</v>
      </c>
      <c r="CA175" s="160">
        <f t="shared" ca="1" si="119"/>
        <v>0</v>
      </c>
      <c r="CB175" s="69">
        <f t="shared" si="107"/>
        <v>-0.05</v>
      </c>
      <c r="CC175" s="70">
        <f t="shared" si="108"/>
        <v>0</v>
      </c>
      <c r="CD175" s="71">
        <f t="shared" ca="1" si="120"/>
        <v>0</v>
      </c>
      <c r="CE175" s="156">
        <f t="shared" ca="1" si="121"/>
        <v>0</v>
      </c>
      <c r="CF175" s="158">
        <f t="shared" ca="1" si="122"/>
        <v>0.05</v>
      </c>
      <c r="CG175" s="159">
        <f t="shared" ca="1" si="123"/>
        <v>0.04</v>
      </c>
      <c r="CH175" s="160">
        <f t="shared" ca="1" si="124"/>
        <v>0</v>
      </c>
    </row>
    <row r="176" spans="1:86" hidden="1" outlineLevel="1">
      <c r="A176">
        <f t="shared" ca="1" si="102"/>
        <v>2</v>
      </c>
      <c r="B176" t="str">
        <f t="shared" ca="1" si="109"/>
        <v>EP1 LPD4 LPS3 LPM3</v>
      </c>
      <c r="C176" s="26">
        <v>1</v>
      </c>
      <c r="D176" s="26">
        <v>0</v>
      </c>
      <c r="E176" s="45">
        <f t="shared" ca="1" si="96"/>
        <v>0</v>
      </c>
      <c r="F176" s="45">
        <f t="shared" ca="1" si="101"/>
        <v>0</v>
      </c>
      <c r="G176" s="45">
        <f t="shared" ca="1" si="97"/>
        <v>4</v>
      </c>
      <c r="H176" s="45">
        <f t="shared" ca="1" si="98"/>
        <v>3</v>
      </c>
      <c r="I176" s="45">
        <f t="shared" ca="1" si="99"/>
        <v>3</v>
      </c>
      <c r="BM176">
        <v>139</v>
      </c>
      <c r="BN176" s="69">
        <f t="shared" si="103"/>
        <v>-0.05</v>
      </c>
      <c r="BO176" s="70">
        <f t="shared" si="104"/>
        <v>0</v>
      </c>
      <c r="BP176" s="71">
        <f t="shared" ca="1" si="110"/>
        <v>0</v>
      </c>
      <c r="BQ176" s="156">
        <f t="shared" ca="1" si="111"/>
        <v>0</v>
      </c>
      <c r="BR176" s="158">
        <f t="shared" ca="1" si="112"/>
        <v>0.05</v>
      </c>
      <c r="BS176" s="159">
        <f t="shared" ca="1" si="113"/>
        <v>0.04</v>
      </c>
      <c r="BT176" s="160">
        <f t="shared" ca="1" si="114"/>
        <v>0.04</v>
      </c>
      <c r="BU176" s="69">
        <f t="shared" si="105"/>
        <v>-0.05</v>
      </c>
      <c r="BV176" s="70">
        <f t="shared" si="106"/>
        <v>0</v>
      </c>
      <c r="BW176" s="71">
        <f t="shared" ca="1" si="115"/>
        <v>0</v>
      </c>
      <c r="BX176" s="156">
        <f t="shared" ca="1" si="116"/>
        <v>0</v>
      </c>
      <c r="BY176" s="158">
        <f t="shared" ca="1" si="117"/>
        <v>0.05</v>
      </c>
      <c r="BZ176" s="159">
        <f t="shared" ca="1" si="118"/>
        <v>0.04</v>
      </c>
      <c r="CA176" s="160">
        <f t="shared" ca="1" si="119"/>
        <v>0.04</v>
      </c>
      <c r="CB176" s="69">
        <f t="shared" si="107"/>
        <v>-0.05</v>
      </c>
      <c r="CC176" s="70">
        <f t="shared" si="108"/>
        <v>0</v>
      </c>
      <c r="CD176" s="71">
        <f t="shared" ca="1" si="120"/>
        <v>0</v>
      </c>
      <c r="CE176" s="156">
        <f t="shared" ca="1" si="121"/>
        <v>0</v>
      </c>
      <c r="CF176" s="158">
        <f t="shared" ca="1" si="122"/>
        <v>0.05</v>
      </c>
      <c r="CG176" s="159">
        <f t="shared" ca="1" si="123"/>
        <v>0.04</v>
      </c>
      <c r="CH176" s="160">
        <f t="shared" ca="1" si="124"/>
        <v>0.04</v>
      </c>
    </row>
    <row r="177" spans="1:86" hidden="1" outlineLevel="1">
      <c r="A177">
        <f t="shared" ca="1" si="102"/>
        <v>2</v>
      </c>
      <c r="B177" t="str">
        <f t="shared" ca="1" si="109"/>
        <v>EP1 LPD4 LPS3 LPM4</v>
      </c>
      <c r="C177" s="26">
        <v>1</v>
      </c>
      <c r="D177" s="26">
        <v>0</v>
      </c>
      <c r="E177" s="45">
        <f t="shared" ca="1" si="96"/>
        <v>0</v>
      </c>
      <c r="F177" s="45">
        <f t="shared" ca="1" si="101"/>
        <v>0</v>
      </c>
      <c r="G177" s="45">
        <f t="shared" ca="1" si="97"/>
        <v>4</v>
      </c>
      <c r="H177" s="45">
        <f t="shared" ca="1" si="98"/>
        <v>3</v>
      </c>
      <c r="I177" s="45">
        <f t="shared" ca="1" si="99"/>
        <v>4</v>
      </c>
      <c r="BM177">
        <v>140</v>
      </c>
      <c r="BN177" s="69">
        <f t="shared" si="103"/>
        <v>-0.05</v>
      </c>
      <c r="BO177" s="70">
        <f t="shared" si="104"/>
        <v>0</v>
      </c>
      <c r="BP177" s="71">
        <f t="shared" ca="1" si="110"/>
        <v>0</v>
      </c>
      <c r="BQ177" s="156">
        <f t="shared" ca="1" si="111"/>
        <v>0</v>
      </c>
      <c r="BR177" s="158">
        <f t="shared" ca="1" si="112"/>
        <v>0.05</v>
      </c>
      <c r="BS177" s="159">
        <f t="shared" ca="1" si="113"/>
        <v>0.04</v>
      </c>
      <c r="BT177" s="160">
        <f t="shared" ca="1" si="114"/>
        <v>0.08</v>
      </c>
      <c r="BU177" s="69">
        <f t="shared" si="105"/>
        <v>-0.05</v>
      </c>
      <c r="BV177" s="70">
        <f t="shared" si="106"/>
        <v>0</v>
      </c>
      <c r="BW177" s="71">
        <f t="shared" ca="1" si="115"/>
        <v>0</v>
      </c>
      <c r="BX177" s="156">
        <f t="shared" ca="1" si="116"/>
        <v>0</v>
      </c>
      <c r="BY177" s="158">
        <f t="shared" ca="1" si="117"/>
        <v>0.05</v>
      </c>
      <c r="BZ177" s="159">
        <f t="shared" ca="1" si="118"/>
        <v>0.04</v>
      </c>
      <c r="CA177" s="160">
        <f t="shared" ca="1" si="119"/>
        <v>0.08</v>
      </c>
      <c r="CB177" s="69">
        <f t="shared" si="107"/>
        <v>-0.05</v>
      </c>
      <c r="CC177" s="70">
        <f t="shared" si="108"/>
        <v>0</v>
      </c>
      <c r="CD177" s="71">
        <f t="shared" ca="1" si="120"/>
        <v>0</v>
      </c>
      <c r="CE177" s="156">
        <f t="shared" ca="1" si="121"/>
        <v>0</v>
      </c>
      <c r="CF177" s="158">
        <f t="shared" ca="1" si="122"/>
        <v>0.05</v>
      </c>
      <c r="CG177" s="159">
        <f t="shared" ca="1" si="123"/>
        <v>0.04</v>
      </c>
      <c r="CH177" s="160">
        <f t="shared" ca="1" si="124"/>
        <v>0.08</v>
      </c>
    </row>
    <row r="178" spans="1:86" hidden="1" outlineLevel="1">
      <c r="A178">
        <f t="shared" ca="1" si="102"/>
        <v>2</v>
      </c>
      <c r="B178" t="str">
        <f t="shared" ca="1" si="109"/>
        <v>EP1 LPD4 LPS4 LPM1</v>
      </c>
      <c r="C178" s="26">
        <v>1</v>
      </c>
      <c r="D178" s="26">
        <v>0</v>
      </c>
      <c r="E178" s="45">
        <f t="shared" ca="1" si="96"/>
        <v>0</v>
      </c>
      <c r="F178" s="45">
        <f t="shared" ca="1" si="101"/>
        <v>0</v>
      </c>
      <c r="G178" s="45">
        <f t="shared" ca="1" si="97"/>
        <v>4</v>
      </c>
      <c r="H178" s="45">
        <f t="shared" ca="1" si="98"/>
        <v>4</v>
      </c>
      <c r="I178" s="45">
        <f t="shared" ca="1" si="99"/>
        <v>1</v>
      </c>
      <c r="BM178">
        <v>141</v>
      </c>
      <c r="BN178" s="69">
        <f t="shared" si="103"/>
        <v>-0.05</v>
      </c>
      <c r="BO178" s="70">
        <f t="shared" si="104"/>
        <v>0</v>
      </c>
      <c r="BP178" s="71">
        <f t="shared" ca="1" si="110"/>
        <v>0</v>
      </c>
      <c r="BQ178" s="156">
        <f t="shared" ca="1" si="111"/>
        <v>0</v>
      </c>
      <c r="BR178" s="158">
        <f t="shared" ca="1" si="112"/>
        <v>0.05</v>
      </c>
      <c r="BS178" s="159">
        <f t="shared" ca="1" si="113"/>
        <v>0.08</v>
      </c>
      <c r="BT178" s="160">
        <f t="shared" ca="1" si="114"/>
        <v>-0.05</v>
      </c>
      <c r="BU178" s="69">
        <f t="shared" si="105"/>
        <v>-0.05</v>
      </c>
      <c r="BV178" s="70">
        <f t="shared" si="106"/>
        <v>0</v>
      </c>
      <c r="BW178" s="71">
        <f t="shared" ca="1" si="115"/>
        <v>0</v>
      </c>
      <c r="BX178" s="156">
        <f t="shared" ca="1" si="116"/>
        <v>0</v>
      </c>
      <c r="BY178" s="158">
        <f t="shared" ca="1" si="117"/>
        <v>0.05</v>
      </c>
      <c r="BZ178" s="159">
        <f t="shared" ca="1" si="118"/>
        <v>0.08</v>
      </c>
      <c r="CA178" s="160">
        <f t="shared" ca="1" si="119"/>
        <v>-0.05</v>
      </c>
      <c r="CB178" s="69">
        <f t="shared" si="107"/>
        <v>-0.05</v>
      </c>
      <c r="CC178" s="70">
        <f t="shared" si="108"/>
        <v>0</v>
      </c>
      <c r="CD178" s="71">
        <f t="shared" ca="1" si="120"/>
        <v>0</v>
      </c>
      <c r="CE178" s="156">
        <f t="shared" ca="1" si="121"/>
        <v>0</v>
      </c>
      <c r="CF178" s="158">
        <f t="shared" ca="1" si="122"/>
        <v>0.05</v>
      </c>
      <c r="CG178" s="159">
        <f t="shared" ca="1" si="123"/>
        <v>0.08</v>
      </c>
      <c r="CH178" s="160">
        <f t="shared" ca="1" si="124"/>
        <v>-0.05</v>
      </c>
    </row>
    <row r="179" spans="1:86" hidden="1" outlineLevel="1">
      <c r="A179">
        <f t="shared" ca="1" si="102"/>
        <v>2</v>
      </c>
      <c r="B179" t="str">
        <f t="shared" ca="1" si="109"/>
        <v>EP1 LPD4 LPS4 LPM2</v>
      </c>
      <c r="C179" s="26">
        <v>1</v>
      </c>
      <c r="D179" s="26">
        <v>0</v>
      </c>
      <c r="E179" s="45">
        <f t="shared" ca="1" si="96"/>
        <v>0</v>
      </c>
      <c r="F179" s="45">
        <f t="shared" ca="1" si="101"/>
        <v>0</v>
      </c>
      <c r="G179" s="45">
        <f t="shared" ca="1" si="97"/>
        <v>4</v>
      </c>
      <c r="H179" s="45">
        <f t="shared" ca="1" si="98"/>
        <v>4</v>
      </c>
      <c r="I179" s="45">
        <f t="shared" ca="1" si="99"/>
        <v>2</v>
      </c>
      <c r="BM179">
        <v>142</v>
      </c>
      <c r="BN179" s="69">
        <f t="shared" si="103"/>
        <v>-0.05</v>
      </c>
      <c r="BO179" s="70">
        <f t="shared" si="104"/>
        <v>0</v>
      </c>
      <c r="BP179" s="71">
        <f t="shared" ca="1" si="110"/>
        <v>0</v>
      </c>
      <c r="BQ179" s="156">
        <f t="shared" ca="1" si="111"/>
        <v>0</v>
      </c>
      <c r="BR179" s="158">
        <f t="shared" ca="1" si="112"/>
        <v>0.05</v>
      </c>
      <c r="BS179" s="159">
        <f t="shared" ca="1" si="113"/>
        <v>0.08</v>
      </c>
      <c r="BT179" s="160">
        <f t="shared" ca="1" si="114"/>
        <v>0</v>
      </c>
      <c r="BU179" s="69">
        <f t="shared" si="105"/>
        <v>-0.05</v>
      </c>
      <c r="BV179" s="70">
        <f t="shared" si="106"/>
        <v>0</v>
      </c>
      <c r="BW179" s="71">
        <f t="shared" ca="1" si="115"/>
        <v>0</v>
      </c>
      <c r="BX179" s="156">
        <f t="shared" ca="1" si="116"/>
        <v>0</v>
      </c>
      <c r="BY179" s="158">
        <f t="shared" ca="1" si="117"/>
        <v>0.05</v>
      </c>
      <c r="BZ179" s="159">
        <f t="shared" ca="1" si="118"/>
        <v>0.08</v>
      </c>
      <c r="CA179" s="160">
        <f t="shared" ca="1" si="119"/>
        <v>0</v>
      </c>
      <c r="CB179" s="69">
        <f t="shared" si="107"/>
        <v>-0.05</v>
      </c>
      <c r="CC179" s="70">
        <f t="shared" si="108"/>
        <v>0</v>
      </c>
      <c r="CD179" s="71">
        <f t="shared" ca="1" si="120"/>
        <v>0</v>
      </c>
      <c r="CE179" s="156">
        <f t="shared" ca="1" si="121"/>
        <v>0</v>
      </c>
      <c r="CF179" s="158">
        <f t="shared" ca="1" si="122"/>
        <v>0.05</v>
      </c>
      <c r="CG179" s="159">
        <f t="shared" ca="1" si="123"/>
        <v>0.08</v>
      </c>
      <c r="CH179" s="160">
        <f t="shared" ca="1" si="124"/>
        <v>0</v>
      </c>
    </row>
    <row r="180" spans="1:86" hidden="1" outlineLevel="1">
      <c r="A180">
        <f t="shared" ca="1" si="102"/>
        <v>2</v>
      </c>
      <c r="B180" t="str">
        <f t="shared" ca="1" si="109"/>
        <v>EP1 LPD4 LPS4 LPM3</v>
      </c>
      <c r="C180" s="26">
        <v>1</v>
      </c>
      <c r="D180" s="26">
        <v>0</v>
      </c>
      <c r="E180" s="45">
        <f t="shared" ca="1" si="96"/>
        <v>0</v>
      </c>
      <c r="F180" s="45">
        <f t="shared" ca="1" si="101"/>
        <v>0</v>
      </c>
      <c r="G180" s="45">
        <f t="shared" ca="1" si="97"/>
        <v>4</v>
      </c>
      <c r="H180" s="45">
        <f t="shared" ca="1" si="98"/>
        <v>4</v>
      </c>
      <c r="I180" s="45">
        <f t="shared" ca="1" si="99"/>
        <v>3</v>
      </c>
      <c r="BM180">
        <v>143</v>
      </c>
      <c r="BN180" s="69">
        <f t="shared" si="103"/>
        <v>-0.05</v>
      </c>
      <c r="BO180" s="70">
        <f t="shared" si="104"/>
        <v>0</v>
      </c>
      <c r="BP180" s="71">
        <f t="shared" ca="1" si="110"/>
        <v>0</v>
      </c>
      <c r="BQ180" s="156">
        <f t="shared" ca="1" si="111"/>
        <v>0</v>
      </c>
      <c r="BR180" s="158">
        <f t="shared" ca="1" si="112"/>
        <v>0.05</v>
      </c>
      <c r="BS180" s="159">
        <f t="shared" ca="1" si="113"/>
        <v>0.08</v>
      </c>
      <c r="BT180" s="160">
        <f t="shared" ca="1" si="114"/>
        <v>0.04</v>
      </c>
      <c r="BU180" s="69">
        <f t="shared" si="105"/>
        <v>-0.05</v>
      </c>
      <c r="BV180" s="70">
        <f t="shared" si="106"/>
        <v>0</v>
      </c>
      <c r="BW180" s="71">
        <f t="shared" ca="1" si="115"/>
        <v>0</v>
      </c>
      <c r="BX180" s="156">
        <f t="shared" ca="1" si="116"/>
        <v>0</v>
      </c>
      <c r="BY180" s="158">
        <f t="shared" ca="1" si="117"/>
        <v>0.05</v>
      </c>
      <c r="BZ180" s="159">
        <f t="shared" ca="1" si="118"/>
        <v>0.08</v>
      </c>
      <c r="CA180" s="160">
        <f t="shared" ca="1" si="119"/>
        <v>0.04</v>
      </c>
      <c r="CB180" s="69">
        <f t="shared" si="107"/>
        <v>-0.05</v>
      </c>
      <c r="CC180" s="70">
        <f t="shared" si="108"/>
        <v>0</v>
      </c>
      <c r="CD180" s="71">
        <f t="shared" ca="1" si="120"/>
        <v>0</v>
      </c>
      <c r="CE180" s="156">
        <f t="shared" ca="1" si="121"/>
        <v>0</v>
      </c>
      <c r="CF180" s="158">
        <f t="shared" ca="1" si="122"/>
        <v>0.05</v>
      </c>
      <c r="CG180" s="159">
        <f t="shared" ca="1" si="123"/>
        <v>0.08</v>
      </c>
      <c r="CH180" s="160">
        <f t="shared" ca="1" si="124"/>
        <v>0.04</v>
      </c>
    </row>
    <row r="181" spans="1:86" hidden="1" outlineLevel="1">
      <c r="A181">
        <f t="shared" ca="1" si="102"/>
        <v>2</v>
      </c>
      <c r="B181" t="str">
        <f t="shared" ca="1" si="109"/>
        <v>EP1 LPD4 LPS4 LPM4</v>
      </c>
      <c r="C181" s="26">
        <v>1</v>
      </c>
      <c r="D181" s="26">
        <v>0</v>
      </c>
      <c r="E181" s="45">
        <f t="shared" ca="1" si="96"/>
        <v>0</v>
      </c>
      <c r="F181" s="45">
        <f t="shared" ca="1" si="101"/>
        <v>0</v>
      </c>
      <c r="G181" s="45">
        <f t="shared" ca="1" si="97"/>
        <v>4</v>
      </c>
      <c r="H181" s="45">
        <f t="shared" ca="1" si="98"/>
        <v>4</v>
      </c>
      <c r="I181" s="45">
        <f t="shared" ca="1" si="99"/>
        <v>4</v>
      </c>
      <c r="BM181">
        <v>144</v>
      </c>
      <c r="BN181" s="69">
        <f t="shared" si="103"/>
        <v>-0.05</v>
      </c>
      <c r="BO181" s="70">
        <f t="shared" si="104"/>
        <v>0</v>
      </c>
      <c r="BP181" s="71">
        <f t="shared" ca="1" si="110"/>
        <v>0</v>
      </c>
      <c r="BQ181" s="156">
        <f t="shared" ca="1" si="111"/>
        <v>0</v>
      </c>
      <c r="BR181" s="158">
        <f t="shared" ca="1" si="112"/>
        <v>0.05</v>
      </c>
      <c r="BS181" s="159">
        <f t="shared" ca="1" si="113"/>
        <v>0.08</v>
      </c>
      <c r="BT181" s="160">
        <f t="shared" ca="1" si="114"/>
        <v>0.08</v>
      </c>
      <c r="BU181" s="69">
        <f t="shared" si="105"/>
        <v>-0.05</v>
      </c>
      <c r="BV181" s="70">
        <f t="shared" si="106"/>
        <v>0</v>
      </c>
      <c r="BW181" s="71">
        <f t="shared" ca="1" si="115"/>
        <v>0</v>
      </c>
      <c r="BX181" s="156">
        <f t="shared" ca="1" si="116"/>
        <v>0</v>
      </c>
      <c r="BY181" s="158">
        <f t="shared" ca="1" si="117"/>
        <v>0.05</v>
      </c>
      <c r="BZ181" s="159">
        <f t="shared" ca="1" si="118"/>
        <v>0.08</v>
      </c>
      <c r="CA181" s="160">
        <f t="shared" ca="1" si="119"/>
        <v>0.08</v>
      </c>
      <c r="CB181" s="69">
        <f t="shared" si="107"/>
        <v>-0.05</v>
      </c>
      <c r="CC181" s="70">
        <f t="shared" si="108"/>
        <v>0</v>
      </c>
      <c r="CD181" s="71">
        <f t="shared" ca="1" si="120"/>
        <v>0</v>
      </c>
      <c r="CE181" s="156">
        <f t="shared" ca="1" si="121"/>
        <v>0</v>
      </c>
      <c r="CF181" s="158">
        <f t="shared" ca="1" si="122"/>
        <v>0.05</v>
      </c>
      <c r="CG181" s="159">
        <f t="shared" ca="1" si="123"/>
        <v>0.08</v>
      </c>
      <c r="CH181" s="160">
        <f t="shared" ca="1" si="124"/>
        <v>0.08</v>
      </c>
    </row>
    <row r="182" spans="1:86" hidden="1" outlineLevel="1">
      <c r="A182">
        <f t="shared" ca="1" si="102"/>
        <v>2</v>
      </c>
      <c r="B182" t="str">
        <f t="shared" ca="1" si="109"/>
        <v>EP2 LPD1 LPS1 LPM1</v>
      </c>
      <c r="C182" s="45">
        <f t="shared" ref="C182:C213" si="125">MOD(C118,4)+1</f>
        <v>2</v>
      </c>
      <c r="D182" s="26">
        <v>0</v>
      </c>
      <c r="E182" s="45">
        <f t="shared" ref="E182:E245" ca="1" si="126">(MOD(E178,4)+1)*($A182=E$33)</f>
        <v>0</v>
      </c>
      <c r="F182" s="45">
        <f t="shared" ca="1" si="101"/>
        <v>0</v>
      </c>
      <c r="G182" s="45">
        <f t="shared" ref="G182:G245" ca="1" si="127">(MOD(G166,4)+1)*($A182=G$33)</f>
        <v>1</v>
      </c>
      <c r="H182" s="45">
        <f t="shared" ref="H182:H245" ca="1" si="128">(MOD(H178,4)+1)*($A182=H$33)</f>
        <v>1</v>
      </c>
      <c r="I182" s="45">
        <f t="shared" ref="I182:I245" ca="1" si="129">(MOD(I181,4)+1)*($A182=I$33)</f>
        <v>1</v>
      </c>
      <c r="BM182">
        <v>145</v>
      </c>
      <c r="BN182" s="69">
        <f t="shared" si="103"/>
        <v>0</v>
      </c>
      <c r="BO182" s="70">
        <f t="shared" si="104"/>
        <v>0</v>
      </c>
      <c r="BP182" s="71">
        <f t="shared" ca="1" si="110"/>
        <v>0</v>
      </c>
      <c r="BQ182" s="156">
        <f t="shared" ca="1" si="111"/>
        <v>0</v>
      </c>
      <c r="BR182" s="158">
        <f t="shared" ca="1" si="112"/>
        <v>-0.08</v>
      </c>
      <c r="BS182" s="159">
        <f t="shared" ca="1" si="113"/>
        <v>-0.05</v>
      </c>
      <c r="BT182" s="160">
        <f t="shared" ca="1" si="114"/>
        <v>-0.05</v>
      </c>
      <c r="BU182" s="69">
        <f t="shared" si="105"/>
        <v>0</v>
      </c>
      <c r="BV182" s="70">
        <f t="shared" si="106"/>
        <v>0</v>
      </c>
      <c r="BW182" s="71">
        <f t="shared" ca="1" si="115"/>
        <v>0</v>
      </c>
      <c r="BX182" s="156">
        <f t="shared" ca="1" si="116"/>
        <v>0</v>
      </c>
      <c r="BY182" s="158">
        <f t="shared" ca="1" si="117"/>
        <v>-0.08</v>
      </c>
      <c r="BZ182" s="159">
        <f t="shared" ca="1" si="118"/>
        <v>-0.05</v>
      </c>
      <c r="CA182" s="160">
        <f t="shared" ca="1" si="119"/>
        <v>-0.05</v>
      </c>
      <c r="CB182" s="69">
        <f t="shared" si="107"/>
        <v>0</v>
      </c>
      <c r="CC182" s="70">
        <f t="shared" si="108"/>
        <v>0</v>
      </c>
      <c r="CD182" s="71">
        <f t="shared" ca="1" si="120"/>
        <v>0</v>
      </c>
      <c r="CE182" s="156">
        <f t="shared" ca="1" si="121"/>
        <v>0</v>
      </c>
      <c r="CF182" s="158">
        <f t="shared" ca="1" si="122"/>
        <v>-0.08</v>
      </c>
      <c r="CG182" s="159">
        <f t="shared" ca="1" si="123"/>
        <v>-0.05</v>
      </c>
      <c r="CH182" s="160">
        <f t="shared" ca="1" si="124"/>
        <v>-0.05</v>
      </c>
    </row>
    <row r="183" spans="1:86" hidden="1" outlineLevel="1">
      <c r="A183">
        <f t="shared" ca="1" si="102"/>
        <v>2</v>
      </c>
      <c r="B183" t="str">
        <f t="shared" ca="1" si="109"/>
        <v>EP2 LPD1 LPS1 LPM2</v>
      </c>
      <c r="C183" s="45">
        <f t="shared" si="125"/>
        <v>2</v>
      </c>
      <c r="D183" s="26">
        <v>0</v>
      </c>
      <c r="E183" s="45">
        <f t="shared" ca="1" si="126"/>
        <v>0</v>
      </c>
      <c r="F183" s="45">
        <f t="shared" ca="1" si="101"/>
        <v>0</v>
      </c>
      <c r="G183" s="45">
        <f t="shared" ca="1" si="127"/>
        <v>1</v>
      </c>
      <c r="H183" s="45">
        <f t="shared" ca="1" si="128"/>
        <v>1</v>
      </c>
      <c r="I183" s="45">
        <f t="shared" ca="1" si="129"/>
        <v>2</v>
      </c>
      <c r="BM183">
        <v>146</v>
      </c>
      <c r="BN183" s="69">
        <f t="shared" si="103"/>
        <v>0</v>
      </c>
      <c r="BO183" s="70">
        <f t="shared" si="104"/>
        <v>0</v>
      </c>
      <c r="BP183" s="71">
        <f t="shared" ca="1" si="110"/>
        <v>0</v>
      </c>
      <c r="BQ183" s="156">
        <f t="shared" ca="1" si="111"/>
        <v>0</v>
      </c>
      <c r="BR183" s="158">
        <f t="shared" ca="1" si="112"/>
        <v>-0.08</v>
      </c>
      <c r="BS183" s="159">
        <f t="shared" ca="1" si="113"/>
        <v>-0.05</v>
      </c>
      <c r="BT183" s="160">
        <f t="shared" ca="1" si="114"/>
        <v>0</v>
      </c>
      <c r="BU183" s="69">
        <f t="shared" si="105"/>
        <v>0</v>
      </c>
      <c r="BV183" s="70">
        <f t="shared" si="106"/>
        <v>0</v>
      </c>
      <c r="BW183" s="71">
        <f t="shared" ca="1" si="115"/>
        <v>0</v>
      </c>
      <c r="BX183" s="156">
        <f t="shared" ca="1" si="116"/>
        <v>0</v>
      </c>
      <c r="BY183" s="158">
        <f t="shared" ca="1" si="117"/>
        <v>-0.08</v>
      </c>
      <c r="BZ183" s="159">
        <f t="shared" ca="1" si="118"/>
        <v>-0.05</v>
      </c>
      <c r="CA183" s="160">
        <f t="shared" ca="1" si="119"/>
        <v>0</v>
      </c>
      <c r="CB183" s="69">
        <f t="shared" si="107"/>
        <v>0</v>
      </c>
      <c r="CC183" s="70">
        <f t="shared" si="108"/>
        <v>0</v>
      </c>
      <c r="CD183" s="71">
        <f t="shared" ca="1" si="120"/>
        <v>0</v>
      </c>
      <c r="CE183" s="156">
        <f t="shared" ca="1" si="121"/>
        <v>0</v>
      </c>
      <c r="CF183" s="158">
        <f t="shared" ca="1" si="122"/>
        <v>-0.08</v>
      </c>
      <c r="CG183" s="159">
        <f t="shared" ca="1" si="123"/>
        <v>-0.05</v>
      </c>
      <c r="CH183" s="160">
        <f t="shared" ca="1" si="124"/>
        <v>0</v>
      </c>
    </row>
    <row r="184" spans="1:86" hidden="1" outlineLevel="1">
      <c r="A184">
        <f t="shared" ca="1" si="102"/>
        <v>2</v>
      </c>
      <c r="B184" t="str">
        <f t="shared" ca="1" si="109"/>
        <v>EP2 LPD1 LPS1 LPM3</v>
      </c>
      <c r="C184" s="45">
        <f t="shared" si="125"/>
        <v>2</v>
      </c>
      <c r="D184" s="26">
        <v>0</v>
      </c>
      <c r="E184" s="45">
        <f t="shared" ca="1" si="126"/>
        <v>0</v>
      </c>
      <c r="F184" s="45">
        <f t="shared" ca="1" si="101"/>
        <v>0</v>
      </c>
      <c r="G184" s="45">
        <f t="shared" ca="1" si="127"/>
        <v>1</v>
      </c>
      <c r="H184" s="45">
        <f t="shared" ca="1" si="128"/>
        <v>1</v>
      </c>
      <c r="I184" s="45">
        <f t="shared" ca="1" si="129"/>
        <v>3</v>
      </c>
      <c r="BM184">
        <v>147</v>
      </c>
      <c r="BN184" s="69">
        <f t="shared" si="103"/>
        <v>0</v>
      </c>
      <c r="BO184" s="70">
        <f t="shared" si="104"/>
        <v>0</v>
      </c>
      <c r="BP184" s="71">
        <f t="shared" ca="1" si="110"/>
        <v>0</v>
      </c>
      <c r="BQ184" s="156">
        <f t="shared" ca="1" si="111"/>
        <v>0</v>
      </c>
      <c r="BR184" s="158">
        <f t="shared" ca="1" si="112"/>
        <v>-0.08</v>
      </c>
      <c r="BS184" s="159">
        <f t="shared" ca="1" si="113"/>
        <v>-0.05</v>
      </c>
      <c r="BT184" s="160">
        <f t="shared" ca="1" si="114"/>
        <v>0.04</v>
      </c>
      <c r="BU184" s="69">
        <f t="shared" si="105"/>
        <v>0</v>
      </c>
      <c r="BV184" s="70">
        <f t="shared" si="106"/>
        <v>0</v>
      </c>
      <c r="BW184" s="71">
        <f t="shared" ca="1" si="115"/>
        <v>0</v>
      </c>
      <c r="BX184" s="156">
        <f t="shared" ca="1" si="116"/>
        <v>0</v>
      </c>
      <c r="BY184" s="158">
        <f t="shared" ca="1" si="117"/>
        <v>-0.08</v>
      </c>
      <c r="BZ184" s="159">
        <f t="shared" ca="1" si="118"/>
        <v>-0.05</v>
      </c>
      <c r="CA184" s="160">
        <f t="shared" ca="1" si="119"/>
        <v>0.04</v>
      </c>
      <c r="CB184" s="69">
        <f t="shared" si="107"/>
        <v>0</v>
      </c>
      <c r="CC184" s="70">
        <f t="shared" si="108"/>
        <v>0</v>
      </c>
      <c r="CD184" s="71">
        <f t="shared" ca="1" si="120"/>
        <v>0</v>
      </c>
      <c r="CE184" s="156">
        <f t="shared" ca="1" si="121"/>
        <v>0</v>
      </c>
      <c r="CF184" s="158">
        <f t="shared" ca="1" si="122"/>
        <v>-0.08</v>
      </c>
      <c r="CG184" s="159">
        <f t="shared" ca="1" si="123"/>
        <v>-0.05</v>
      </c>
      <c r="CH184" s="160">
        <f t="shared" ca="1" si="124"/>
        <v>0.04</v>
      </c>
    </row>
    <row r="185" spans="1:86" hidden="1" outlineLevel="1">
      <c r="A185">
        <f t="shared" ca="1" si="102"/>
        <v>2</v>
      </c>
      <c r="B185" t="str">
        <f t="shared" ca="1" si="109"/>
        <v>EP2 LPD1 LPS1 LPM4</v>
      </c>
      <c r="C185" s="45">
        <f t="shared" si="125"/>
        <v>2</v>
      </c>
      <c r="D185" s="26">
        <v>0</v>
      </c>
      <c r="E185" s="45">
        <f t="shared" ca="1" si="126"/>
        <v>0</v>
      </c>
      <c r="F185" s="45">
        <f t="shared" ca="1" si="101"/>
        <v>0</v>
      </c>
      <c r="G185" s="45">
        <f t="shared" ca="1" si="127"/>
        <v>1</v>
      </c>
      <c r="H185" s="45">
        <f t="shared" ca="1" si="128"/>
        <v>1</v>
      </c>
      <c r="I185" s="45">
        <f t="shared" ca="1" si="129"/>
        <v>4</v>
      </c>
      <c r="BM185">
        <v>148</v>
      </c>
      <c r="BN185" s="69">
        <f t="shared" si="103"/>
        <v>0</v>
      </c>
      <c r="BO185" s="70">
        <f t="shared" si="104"/>
        <v>0</v>
      </c>
      <c r="BP185" s="71">
        <f t="shared" ca="1" si="110"/>
        <v>0</v>
      </c>
      <c r="BQ185" s="156">
        <f t="shared" ca="1" si="111"/>
        <v>0</v>
      </c>
      <c r="BR185" s="158">
        <f t="shared" ca="1" si="112"/>
        <v>-0.08</v>
      </c>
      <c r="BS185" s="159">
        <f t="shared" ca="1" si="113"/>
        <v>-0.05</v>
      </c>
      <c r="BT185" s="160">
        <f t="shared" ca="1" si="114"/>
        <v>0.08</v>
      </c>
      <c r="BU185" s="69">
        <f t="shared" si="105"/>
        <v>0</v>
      </c>
      <c r="BV185" s="70">
        <f t="shared" si="106"/>
        <v>0</v>
      </c>
      <c r="BW185" s="71">
        <f t="shared" ca="1" si="115"/>
        <v>0</v>
      </c>
      <c r="BX185" s="156">
        <f t="shared" ca="1" si="116"/>
        <v>0</v>
      </c>
      <c r="BY185" s="158">
        <f t="shared" ca="1" si="117"/>
        <v>-0.08</v>
      </c>
      <c r="BZ185" s="159">
        <f t="shared" ca="1" si="118"/>
        <v>-0.05</v>
      </c>
      <c r="CA185" s="160">
        <f t="shared" ca="1" si="119"/>
        <v>0.08</v>
      </c>
      <c r="CB185" s="69">
        <f t="shared" si="107"/>
        <v>0</v>
      </c>
      <c r="CC185" s="70">
        <f t="shared" si="108"/>
        <v>0</v>
      </c>
      <c r="CD185" s="71">
        <f t="shared" ca="1" si="120"/>
        <v>0</v>
      </c>
      <c r="CE185" s="156">
        <f t="shared" ca="1" si="121"/>
        <v>0</v>
      </c>
      <c r="CF185" s="158">
        <f t="shared" ca="1" si="122"/>
        <v>-0.08</v>
      </c>
      <c r="CG185" s="159">
        <f t="shared" ca="1" si="123"/>
        <v>-0.05</v>
      </c>
      <c r="CH185" s="160">
        <f t="shared" ca="1" si="124"/>
        <v>0.08</v>
      </c>
    </row>
    <row r="186" spans="1:86" hidden="1" outlineLevel="1">
      <c r="A186">
        <f t="shared" ref="A186:A228" ca="1" si="130">OFFSET(A186,-1,0)</f>
        <v>2</v>
      </c>
      <c r="B186" t="str">
        <f t="shared" ca="1" si="109"/>
        <v>EP2 LPD1 LPS2 LPM1</v>
      </c>
      <c r="C186" s="45">
        <f t="shared" si="125"/>
        <v>2</v>
      </c>
      <c r="D186" s="26">
        <v>0</v>
      </c>
      <c r="E186" s="45">
        <f t="shared" ca="1" si="126"/>
        <v>0</v>
      </c>
      <c r="F186" s="45">
        <f t="shared" ca="1" si="101"/>
        <v>0</v>
      </c>
      <c r="G186" s="45">
        <f t="shared" ca="1" si="127"/>
        <v>1</v>
      </c>
      <c r="H186" s="45">
        <f t="shared" ca="1" si="128"/>
        <v>2</v>
      </c>
      <c r="I186" s="45">
        <f t="shared" ca="1" si="129"/>
        <v>1</v>
      </c>
      <c r="BM186">
        <v>149</v>
      </c>
      <c r="BN186" s="69">
        <f t="shared" si="103"/>
        <v>0</v>
      </c>
      <c r="BO186" s="70">
        <f t="shared" si="104"/>
        <v>0</v>
      </c>
      <c r="BP186" s="71">
        <f t="shared" ca="1" si="110"/>
        <v>0</v>
      </c>
      <c r="BQ186" s="156">
        <f t="shared" ca="1" si="111"/>
        <v>0</v>
      </c>
      <c r="BR186" s="158">
        <f t="shared" ca="1" si="112"/>
        <v>-0.08</v>
      </c>
      <c r="BS186" s="159">
        <f t="shared" ca="1" si="113"/>
        <v>0</v>
      </c>
      <c r="BT186" s="160">
        <f t="shared" ca="1" si="114"/>
        <v>-0.05</v>
      </c>
      <c r="BU186" s="69">
        <f t="shared" si="105"/>
        <v>0</v>
      </c>
      <c r="BV186" s="70">
        <f t="shared" si="106"/>
        <v>0</v>
      </c>
      <c r="BW186" s="71">
        <f t="shared" ca="1" si="115"/>
        <v>0</v>
      </c>
      <c r="BX186" s="156">
        <f t="shared" ca="1" si="116"/>
        <v>0</v>
      </c>
      <c r="BY186" s="158">
        <f t="shared" ca="1" si="117"/>
        <v>-0.08</v>
      </c>
      <c r="BZ186" s="159">
        <f t="shared" ca="1" si="118"/>
        <v>0</v>
      </c>
      <c r="CA186" s="160">
        <f t="shared" ca="1" si="119"/>
        <v>-0.05</v>
      </c>
      <c r="CB186" s="69">
        <f t="shared" si="107"/>
        <v>0</v>
      </c>
      <c r="CC186" s="70">
        <f t="shared" si="108"/>
        <v>0</v>
      </c>
      <c r="CD186" s="71">
        <f t="shared" ca="1" si="120"/>
        <v>0</v>
      </c>
      <c r="CE186" s="156">
        <f t="shared" ca="1" si="121"/>
        <v>0</v>
      </c>
      <c r="CF186" s="158">
        <f t="shared" ca="1" si="122"/>
        <v>-0.08</v>
      </c>
      <c r="CG186" s="159">
        <f t="shared" ca="1" si="123"/>
        <v>0</v>
      </c>
      <c r="CH186" s="160">
        <f t="shared" ca="1" si="124"/>
        <v>-0.05</v>
      </c>
    </row>
    <row r="187" spans="1:86" hidden="1" outlineLevel="1">
      <c r="A187">
        <f t="shared" ca="1" si="130"/>
        <v>2</v>
      </c>
      <c r="B187" t="str">
        <f t="shared" ca="1" si="109"/>
        <v>EP2 LPD1 LPS2 LPM2</v>
      </c>
      <c r="C187" s="45">
        <f t="shared" si="125"/>
        <v>2</v>
      </c>
      <c r="D187" s="26">
        <v>0</v>
      </c>
      <c r="E187" s="45">
        <f t="shared" ca="1" si="126"/>
        <v>0</v>
      </c>
      <c r="F187" s="45">
        <f t="shared" ca="1" si="101"/>
        <v>0</v>
      </c>
      <c r="G187" s="45">
        <f t="shared" ca="1" si="127"/>
        <v>1</v>
      </c>
      <c r="H187" s="45">
        <f t="shared" ca="1" si="128"/>
        <v>2</v>
      </c>
      <c r="I187" s="45">
        <f t="shared" ca="1" si="129"/>
        <v>2</v>
      </c>
      <c r="BM187">
        <v>150</v>
      </c>
      <c r="BN187" s="69">
        <f t="shared" si="103"/>
        <v>0</v>
      </c>
      <c r="BO187" s="70">
        <f t="shared" si="104"/>
        <v>0</v>
      </c>
      <c r="BP187" s="71">
        <f t="shared" ca="1" si="110"/>
        <v>0</v>
      </c>
      <c r="BQ187" s="156">
        <f t="shared" ca="1" si="111"/>
        <v>0</v>
      </c>
      <c r="BR187" s="158">
        <f t="shared" ca="1" si="112"/>
        <v>-0.08</v>
      </c>
      <c r="BS187" s="159">
        <f t="shared" ca="1" si="113"/>
        <v>0</v>
      </c>
      <c r="BT187" s="160">
        <f t="shared" ca="1" si="114"/>
        <v>0</v>
      </c>
      <c r="BU187" s="69">
        <f t="shared" si="105"/>
        <v>0</v>
      </c>
      <c r="BV187" s="70">
        <f t="shared" si="106"/>
        <v>0</v>
      </c>
      <c r="BW187" s="71">
        <f t="shared" ca="1" si="115"/>
        <v>0</v>
      </c>
      <c r="BX187" s="156">
        <f t="shared" ca="1" si="116"/>
        <v>0</v>
      </c>
      <c r="BY187" s="158">
        <f t="shared" ca="1" si="117"/>
        <v>-0.08</v>
      </c>
      <c r="BZ187" s="159">
        <f t="shared" ca="1" si="118"/>
        <v>0</v>
      </c>
      <c r="CA187" s="160">
        <f t="shared" ca="1" si="119"/>
        <v>0</v>
      </c>
      <c r="CB187" s="69">
        <f t="shared" si="107"/>
        <v>0</v>
      </c>
      <c r="CC187" s="70">
        <f t="shared" si="108"/>
        <v>0</v>
      </c>
      <c r="CD187" s="71">
        <f t="shared" ca="1" si="120"/>
        <v>0</v>
      </c>
      <c r="CE187" s="156">
        <f t="shared" ca="1" si="121"/>
        <v>0</v>
      </c>
      <c r="CF187" s="158">
        <f t="shared" ca="1" si="122"/>
        <v>-0.08</v>
      </c>
      <c r="CG187" s="159">
        <f t="shared" ca="1" si="123"/>
        <v>0</v>
      </c>
      <c r="CH187" s="160">
        <f t="shared" ca="1" si="124"/>
        <v>0</v>
      </c>
    </row>
    <row r="188" spans="1:86" hidden="1" outlineLevel="1">
      <c r="A188">
        <f t="shared" ca="1" si="130"/>
        <v>2</v>
      </c>
      <c r="B188" t="str">
        <f t="shared" ca="1" si="109"/>
        <v>EP2 LPD1 LPS2 LPM3</v>
      </c>
      <c r="C188" s="45">
        <f t="shared" si="125"/>
        <v>2</v>
      </c>
      <c r="D188" s="26">
        <v>0</v>
      </c>
      <c r="E188" s="45">
        <f t="shared" ca="1" si="126"/>
        <v>0</v>
      </c>
      <c r="F188" s="45">
        <f t="shared" ref="F188:F251" ca="1" si="131">(MOD(F187,4)+1)*($A188=F$33)</f>
        <v>0</v>
      </c>
      <c r="G188" s="45">
        <f t="shared" ca="1" si="127"/>
        <v>1</v>
      </c>
      <c r="H188" s="45">
        <f t="shared" ca="1" si="128"/>
        <v>2</v>
      </c>
      <c r="I188" s="45">
        <f t="shared" ca="1" si="129"/>
        <v>3</v>
      </c>
      <c r="BM188">
        <v>151</v>
      </c>
      <c r="BN188" s="69">
        <f t="shared" si="103"/>
        <v>0</v>
      </c>
      <c r="BO188" s="70">
        <f t="shared" si="104"/>
        <v>0</v>
      </c>
      <c r="BP188" s="71">
        <f t="shared" ca="1" si="110"/>
        <v>0</v>
      </c>
      <c r="BQ188" s="156">
        <f t="shared" ca="1" si="111"/>
        <v>0</v>
      </c>
      <c r="BR188" s="158">
        <f t="shared" ca="1" si="112"/>
        <v>-0.08</v>
      </c>
      <c r="BS188" s="159">
        <f t="shared" ca="1" si="113"/>
        <v>0</v>
      </c>
      <c r="BT188" s="160">
        <f t="shared" ca="1" si="114"/>
        <v>0.04</v>
      </c>
      <c r="BU188" s="69">
        <f t="shared" si="105"/>
        <v>0</v>
      </c>
      <c r="BV188" s="70">
        <f t="shared" si="106"/>
        <v>0</v>
      </c>
      <c r="BW188" s="71">
        <f t="shared" ca="1" si="115"/>
        <v>0</v>
      </c>
      <c r="BX188" s="156">
        <f t="shared" ca="1" si="116"/>
        <v>0</v>
      </c>
      <c r="BY188" s="158">
        <f t="shared" ca="1" si="117"/>
        <v>-0.08</v>
      </c>
      <c r="BZ188" s="159">
        <f t="shared" ca="1" si="118"/>
        <v>0</v>
      </c>
      <c r="CA188" s="160">
        <f t="shared" ca="1" si="119"/>
        <v>0.04</v>
      </c>
      <c r="CB188" s="69">
        <f t="shared" si="107"/>
        <v>0</v>
      </c>
      <c r="CC188" s="70">
        <f t="shared" si="108"/>
        <v>0</v>
      </c>
      <c r="CD188" s="71">
        <f t="shared" ca="1" si="120"/>
        <v>0</v>
      </c>
      <c r="CE188" s="156">
        <f t="shared" ca="1" si="121"/>
        <v>0</v>
      </c>
      <c r="CF188" s="158">
        <f t="shared" ca="1" si="122"/>
        <v>-0.08</v>
      </c>
      <c r="CG188" s="159">
        <f t="shared" ca="1" si="123"/>
        <v>0</v>
      </c>
      <c r="CH188" s="160">
        <f t="shared" ca="1" si="124"/>
        <v>0.04</v>
      </c>
    </row>
    <row r="189" spans="1:86" hidden="1" outlineLevel="1">
      <c r="A189">
        <f t="shared" ca="1" si="130"/>
        <v>2</v>
      </c>
      <c r="B189" t="str">
        <f t="shared" ca="1" si="109"/>
        <v>EP2 LPD1 LPS2 LPM4</v>
      </c>
      <c r="C189" s="45">
        <f t="shared" si="125"/>
        <v>2</v>
      </c>
      <c r="D189" s="26">
        <v>0</v>
      </c>
      <c r="E189" s="45">
        <f t="shared" ca="1" si="126"/>
        <v>0</v>
      </c>
      <c r="F189" s="45">
        <f t="shared" ca="1" si="131"/>
        <v>0</v>
      </c>
      <c r="G189" s="45">
        <f t="shared" ca="1" si="127"/>
        <v>1</v>
      </c>
      <c r="H189" s="45">
        <f t="shared" ca="1" si="128"/>
        <v>2</v>
      </c>
      <c r="I189" s="45">
        <f t="shared" ca="1" si="129"/>
        <v>4</v>
      </c>
      <c r="BM189">
        <v>152</v>
      </c>
      <c r="BN189" s="69">
        <f t="shared" si="103"/>
        <v>0</v>
      </c>
      <c r="BO189" s="70">
        <f t="shared" si="104"/>
        <v>0</v>
      </c>
      <c r="BP189" s="71">
        <f t="shared" ca="1" si="110"/>
        <v>0</v>
      </c>
      <c r="BQ189" s="156">
        <f t="shared" ca="1" si="111"/>
        <v>0</v>
      </c>
      <c r="BR189" s="158">
        <f t="shared" ca="1" si="112"/>
        <v>-0.08</v>
      </c>
      <c r="BS189" s="159">
        <f t="shared" ca="1" si="113"/>
        <v>0</v>
      </c>
      <c r="BT189" s="160">
        <f t="shared" ca="1" si="114"/>
        <v>0.08</v>
      </c>
      <c r="BU189" s="69">
        <f t="shared" si="105"/>
        <v>0</v>
      </c>
      <c r="BV189" s="70">
        <f t="shared" si="106"/>
        <v>0</v>
      </c>
      <c r="BW189" s="71">
        <f t="shared" ca="1" si="115"/>
        <v>0</v>
      </c>
      <c r="BX189" s="156">
        <f t="shared" ca="1" si="116"/>
        <v>0</v>
      </c>
      <c r="BY189" s="158">
        <f t="shared" ca="1" si="117"/>
        <v>-0.08</v>
      </c>
      <c r="BZ189" s="159">
        <f t="shared" ca="1" si="118"/>
        <v>0</v>
      </c>
      <c r="CA189" s="160">
        <f t="shared" ca="1" si="119"/>
        <v>0.08</v>
      </c>
      <c r="CB189" s="69">
        <f t="shared" si="107"/>
        <v>0</v>
      </c>
      <c r="CC189" s="70">
        <f t="shared" si="108"/>
        <v>0</v>
      </c>
      <c r="CD189" s="71">
        <f t="shared" ca="1" si="120"/>
        <v>0</v>
      </c>
      <c r="CE189" s="156">
        <f t="shared" ca="1" si="121"/>
        <v>0</v>
      </c>
      <c r="CF189" s="158">
        <f t="shared" ca="1" si="122"/>
        <v>-0.08</v>
      </c>
      <c r="CG189" s="159">
        <f t="shared" ca="1" si="123"/>
        <v>0</v>
      </c>
      <c r="CH189" s="160">
        <f t="shared" ca="1" si="124"/>
        <v>0.08</v>
      </c>
    </row>
    <row r="190" spans="1:86" hidden="1" outlineLevel="1">
      <c r="A190">
        <f t="shared" ca="1" si="130"/>
        <v>2</v>
      </c>
      <c r="B190" t="str">
        <f t="shared" ca="1" si="109"/>
        <v>EP2 LPD1 LPS3 LPM1</v>
      </c>
      <c r="C190" s="45">
        <f t="shared" si="125"/>
        <v>2</v>
      </c>
      <c r="D190" s="26">
        <v>0</v>
      </c>
      <c r="E190" s="45">
        <f t="shared" ca="1" si="126"/>
        <v>0</v>
      </c>
      <c r="F190" s="45">
        <f t="shared" ca="1" si="131"/>
        <v>0</v>
      </c>
      <c r="G190" s="45">
        <f t="shared" ca="1" si="127"/>
        <v>1</v>
      </c>
      <c r="H190" s="45">
        <f t="shared" ca="1" si="128"/>
        <v>3</v>
      </c>
      <c r="I190" s="45">
        <f t="shared" ca="1" si="129"/>
        <v>1</v>
      </c>
      <c r="BM190">
        <v>153</v>
      </c>
      <c r="BN190" s="69">
        <f t="shared" si="103"/>
        <v>0</v>
      </c>
      <c r="BO190" s="70">
        <f t="shared" si="104"/>
        <v>0</v>
      </c>
      <c r="BP190" s="71">
        <f t="shared" ca="1" si="110"/>
        <v>0</v>
      </c>
      <c r="BQ190" s="156">
        <f t="shared" ca="1" si="111"/>
        <v>0</v>
      </c>
      <c r="BR190" s="158">
        <f t="shared" ca="1" si="112"/>
        <v>-0.08</v>
      </c>
      <c r="BS190" s="159">
        <f t="shared" ca="1" si="113"/>
        <v>0.04</v>
      </c>
      <c r="BT190" s="160">
        <f t="shared" ca="1" si="114"/>
        <v>-0.05</v>
      </c>
      <c r="BU190" s="69">
        <f t="shared" si="105"/>
        <v>0</v>
      </c>
      <c r="BV190" s="70">
        <f t="shared" si="106"/>
        <v>0</v>
      </c>
      <c r="BW190" s="71">
        <f t="shared" ca="1" si="115"/>
        <v>0</v>
      </c>
      <c r="BX190" s="156">
        <f t="shared" ca="1" si="116"/>
        <v>0</v>
      </c>
      <c r="BY190" s="158">
        <f t="shared" ca="1" si="117"/>
        <v>-0.08</v>
      </c>
      <c r="BZ190" s="159">
        <f t="shared" ca="1" si="118"/>
        <v>0.04</v>
      </c>
      <c r="CA190" s="160">
        <f t="shared" ca="1" si="119"/>
        <v>-0.05</v>
      </c>
      <c r="CB190" s="69">
        <f t="shared" si="107"/>
        <v>0</v>
      </c>
      <c r="CC190" s="70">
        <f t="shared" si="108"/>
        <v>0</v>
      </c>
      <c r="CD190" s="71">
        <f t="shared" ca="1" si="120"/>
        <v>0</v>
      </c>
      <c r="CE190" s="156">
        <f t="shared" ca="1" si="121"/>
        <v>0</v>
      </c>
      <c r="CF190" s="158">
        <f t="shared" ca="1" si="122"/>
        <v>-0.08</v>
      </c>
      <c r="CG190" s="159">
        <f t="shared" ca="1" si="123"/>
        <v>0.04</v>
      </c>
      <c r="CH190" s="160">
        <f t="shared" ca="1" si="124"/>
        <v>-0.05</v>
      </c>
    </row>
    <row r="191" spans="1:86" hidden="1" outlineLevel="1">
      <c r="A191">
        <f t="shared" ca="1" si="130"/>
        <v>2</v>
      </c>
      <c r="B191" t="str">
        <f t="shared" ca="1" si="109"/>
        <v>EP2 LPD1 LPS3 LPM2</v>
      </c>
      <c r="C191" s="45">
        <f t="shared" si="125"/>
        <v>2</v>
      </c>
      <c r="D191" s="26">
        <v>0</v>
      </c>
      <c r="E191" s="45">
        <f t="shared" ca="1" si="126"/>
        <v>0</v>
      </c>
      <c r="F191" s="45">
        <f t="shared" ca="1" si="131"/>
        <v>0</v>
      </c>
      <c r="G191" s="45">
        <f t="shared" ca="1" si="127"/>
        <v>1</v>
      </c>
      <c r="H191" s="45">
        <f t="shared" ca="1" si="128"/>
        <v>3</v>
      </c>
      <c r="I191" s="45">
        <f t="shared" ca="1" si="129"/>
        <v>2</v>
      </c>
      <c r="BM191">
        <v>154</v>
      </c>
      <c r="BN191" s="69">
        <f t="shared" si="103"/>
        <v>0</v>
      </c>
      <c r="BO191" s="70">
        <f t="shared" si="104"/>
        <v>0</v>
      </c>
      <c r="BP191" s="71">
        <f t="shared" ca="1" si="110"/>
        <v>0</v>
      </c>
      <c r="BQ191" s="156">
        <f t="shared" ca="1" si="111"/>
        <v>0</v>
      </c>
      <c r="BR191" s="158">
        <f t="shared" ca="1" si="112"/>
        <v>-0.08</v>
      </c>
      <c r="BS191" s="159">
        <f t="shared" ca="1" si="113"/>
        <v>0.04</v>
      </c>
      <c r="BT191" s="160">
        <f t="shared" ca="1" si="114"/>
        <v>0</v>
      </c>
      <c r="BU191" s="69">
        <f t="shared" si="105"/>
        <v>0</v>
      </c>
      <c r="BV191" s="70">
        <f t="shared" si="106"/>
        <v>0</v>
      </c>
      <c r="BW191" s="71">
        <f t="shared" ca="1" si="115"/>
        <v>0</v>
      </c>
      <c r="BX191" s="156">
        <f t="shared" ca="1" si="116"/>
        <v>0</v>
      </c>
      <c r="BY191" s="158">
        <f t="shared" ca="1" si="117"/>
        <v>-0.08</v>
      </c>
      <c r="BZ191" s="159">
        <f t="shared" ca="1" si="118"/>
        <v>0.04</v>
      </c>
      <c r="CA191" s="160">
        <f t="shared" ca="1" si="119"/>
        <v>0</v>
      </c>
      <c r="CB191" s="69">
        <f t="shared" si="107"/>
        <v>0</v>
      </c>
      <c r="CC191" s="70">
        <f t="shared" si="108"/>
        <v>0</v>
      </c>
      <c r="CD191" s="71">
        <f t="shared" ca="1" si="120"/>
        <v>0</v>
      </c>
      <c r="CE191" s="156">
        <f t="shared" ca="1" si="121"/>
        <v>0</v>
      </c>
      <c r="CF191" s="158">
        <f t="shared" ca="1" si="122"/>
        <v>-0.08</v>
      </c>
      <c r="CG191" s="159">
        <f t="shared" ca="1" si="123"/>
        <v>0.04</v>
      </c>
      <c r="CH191" s="160">
        <f t="shared" ca="1" si="124"/>
        <v>0</v>
      </c>
    </row>
    <row r="192" spans="1:86" hidden="1" outlineLevel="1">
      <c r="A192">
        <f t="shared" ca="1" si="130"/>
        <v>2</v>
      </c>
      <c r="B192" t="str">
        <f t="shared" ca="1" si="109"/>
        <v>EP2 LPD1 LPS3 LPM3</v>
      </c>
      <c r="C192" s="45">
        <f t="shared" si="125"/>
        <v>2</v>
      </c>
      <c r="D192" s="26">
        <v>0</v>
      </c>
      <c r="E192" s="45">
        <f t="shared" ca="1" si="126"/>
        <v>0</v>
      </c>
      <c r="F192" s="45">
        <f t="shared" ca="1" si="131"/>
        <v>0</v>
      </c>
      <c r="G192" s="45">
        <f t="shared" ca="1" si="127"/>
        <v>1</v>
      </c>
      <c r="H192" s="45">
        <f t="shared" ca="1" si="128"/>
        <v>3</v>
      </c>
      <c r="I192" s="45">
        <f t="shared" ca="1" si="129"/>
        <v>3</v>
      </c>
      <c r="BM192">
        <v>155</v>
      </c>
      <c r="BN192" s="69">
        <f t="shared" si="103"/>
        <v>0</v>
      </c>
      <c r="BO192" s="70">
        <f t="shared" si="104"/>
        <v>0</v>
      </c>
      <c r="BP192" s="71">
        <f t="shared" ca="1" si="110"/>
        <v>0</v>
      </c>
      <c r="BQ192" s="156">
        <f t="shared" ca="1" si="111"/>
        <v>0</v>
      </c>
      <c r="BR192" s="158">
        <f t="shared" ca="1" si="112"/>
        <v>-0.08</v>
      </c>
      <c r="BS192" s="159">
        <f t="shared" ca="1" si="113"/>
        <v>0.04</v>
      </c>
      <c r="BT192" s="160">
        <f t="shared" ca="1" si="114"/>
        <v>0.04</v>
      </c>
      <c r="BU192" s="69">
        <f t="shared" si="105"/>
        <v>0</v>
      </c>
      <c r="BV192" s="70">
        <f t="shared" si="106"/>
        <v>0</v>
      </c>
      <c r="BW192" s="71">
        <f t="shared" ca="1" si="115"/>
        <v>0</v>
      </c>
      <c r="BX192" s="156">
        <f t="shared" ca="1" si="116"/>
        <v>0</v>
      </c>
      <c r="BY192" s="158">
        <f t="shared" ca="1" si="117"/>
        <v>-0.08</v>
      </c>
      <c r="BZ192" s="159">
        <f t="shared" ca="1" si="118"/>
        <v>0.04</v>
      </c>
      <c r="CA192" s="160">
        <f t="shared" ca="1" si="119"/>
        <v>0.04</v>
      </c>
      <c r="CB192" s="69">
        <f t="shared" si="107"/>
        <v>0</v>
      </c>
      <c r="CC192" s="70">
        <f t="shared" si="108"/>
        <v>0</v>
      </c>
      <c r="CD192" s="71">
        <f t="shared" ca="1" si="120"/>
        <v>0</v>
      </c>
      <c r="CE192" s="156">
        <f t="shared" ca="1" si="121"/>
        <v>0</v>
      </c>
      <c r="CF192" s="158">
        <f t="shared" ca="1" si="122"/>
        <v>-0.08</v>
      </c>
      <c r="CG192" s="159">
        <f t="shared" ca="1" si="123"/>
        <v>0.04</v>
      </c>
      <c r="CH192" s="160">
        <f t="shared" ca="1" si="124"/>
        <v>0.04</v>
      </c>
    </row>
    <row r="193" spans="1:86" hidden="1" outlineLevel="1">
      <c r="A193">
        <f t="shared" ca="1" si="130"/>
        <v>2</v>
      </c>
      <c r="B193" t="str">
        <f t="shared" ca="1" si="109"/>
        <v>EP2 LPD1 LPS3 LPM4</v>
      </c>
      <c r="C193" s="45">
        <f t="shared" si="125"/>
        <v>2</v>
      </c>
      <c r="D193" s="26">
        <v>0</v>
      </c>
      <c r="E193" s="45">
        <f t="shared" ca="1" si="126"/>
        <v>0</v>
      </c>
      <c r="F193" s="45">
        <f t="shared" ca="1" si="131"/>
        <v>0</v>
      </c>
      <c r="G193" s="45">
        <f t="shared" ca="1" si="127"/>
        <v>1</v>
      </c>
      <c r="H193" s="45">
        <f t="shared" ca="1" si="128"/>
        <v>3</v>
      </c>
      <c r="I193" s="45">
        <f t="shared" ca="1" si="129"/>
        <v>4</v>
      </c>
      <c r="BM193">
        <v>156</v>
      </c>
      <c r="BN193" s="69">
        <f t="shared" si="103"/>
        <v>0</v>
      </c>
      <c r="BO193" s="70">
        <f t="shared" si="104"/>
        <v>0</v>
      </c>
      <c r="BP193" s="71">
        <f t="shared" ca="1" si="110"/>
        <v>0</v>
      </c>
      <c r="BQ193" s="156">
        <f t="shared" ca="1" si="111"/>
        <v>0</v>
      </c>
      <c r="BR193" s="158">
        <f t="shared" ca="1" si="112"/>
        <v>-0.08</v>
      </c>
      <c r="BS193" s="159">
        <f t="shared" ca="1" si="113"/>
        <v>0.04</v>
      </c>
      <c r="BT193" s="160">
        <f t="shared" ca="1" si="114"/>
        <v>0.08</v>
      </c>
      <c r="BU193" s="69">
        <f t="shared" si="105"/>
        <v>0</v>
      </c>
      <c r="BV193" s="70">
        <f t="shared" si="106"/>
        <v>0</v>
      </c>
      <c r="BW193" s="71">
        <f t="shared" ca="1" si="115"/>
        <v>0</v>
      </c>
      <c r="BX193" s="156">
        <f t="shared" ca="1" si="116"/>
        <v>0</v>
      </c>
      <c r="BY193" s="158">
        <f t="shared" ca="1" si="117"/>
        <v>-0.08</v>
      </c>
      <c r="BZ193" s="159">
        <f t="shared" ca="1" si="118"/>
        <v>0.04</v>
      </c>
      <c r="CA193" s="160">
        <f t="shared" ca="1" si="119"/>
        <v>0.08</v>
      </c>
      <c r="CB193" s="69">
        <f t="shared" si="107"/>
        <v>0</v>
      </c>
      <c r="CC193" s="70">
        <f t="shared" si="108"/>
        <v>0</v>
      </c>
      <c r="CD193" s="71">
        <f t="shared" ca="1" si="120"/>
        <v>0</v>
      </c>
      <c r="CE193" s="156">
        <f t="shared" ca="1" si="121"/>
        <v>0</v>
      </c>
      <c r="CF193" s="158">
        <f t="shared" ca="1" si="122"/>
        <v>-0.08</v>
      </c>
      <c r="CG193" s="159">
        <f t="shared" ca="1" si="123"/>
        <v>0.04</v>
      </c>
      <c r="CH193" s="160">
        <f t="shared" ca="1" si="124"/>
        <v>0.08</v>
      </c>
    </row>
    <row r="194" spans="1:86" hidden="1" outlineLevel="1">
      <c r="A194">
        <f t="shared" ca="1" si="130"/>
        <v>2</v>
      </c>
      <c r="B194" t="str">
        <f t="shared" ca="1" si="109"/>
        <v>EP2 LPD1 LPS4 LPM1</v>
      </c>
      <c r="C194" s="45">
        <f t="shared" si="125"/>
        <v>2</v>
      </c>
      <c r="D194" s="26">
        <v>0</v>
      </c>
      <c r="E194" s="45">
        <f t="shared" ca="1" si="126"/>
        <v>0</v>
      </c>
      <c r="F194" s="45">
        <f t="shared" ca="1" si="131"/>
        <v>0</v>
      </c>
      <c r="G194" s="45">
        <f t="shared" ca="1" si="127"/>
        <v>1</v>
      </c>
      <c r="H194" s="45">
        <f t="shared" ca="1" si="128"/>
        <v>4</v>
      </c>
      <c r="I194" s="45">
        <f t="shared" ca="1" si="129"/>
        <v>1</v>
      </c>
      <c r="BM194">
        <v>157</v>
      </c>
      <c r="BN194" s="69">
        <f t="shared" si="103"/>
        <v>0</v>
      </c>
      <c r="BO194" s="70">
        <f t="shared" si="104"/>
        <v>0</v>
      </c>
      <c r="BP194" s="71">
        <f t="shared" ca="1" si="110"/>
        <v>0</v>
      </c>
      <c r="BQ194" s="156">
        <f t="shared" ca="1" si="111"/>
        <v>0</v>
      </c>
      <c r="BR194" s="158">
        <f t="shared" ca="1" si="112"/>
        <v>-0.08</v>
      </c>
      <c r="BS194" s="159">
        <f t="shared" ca="1" si="113"/>
        <v>0.08</v>
      </c>
      <c r="BT194" s="160">
        <f t="shared" ca="1" si="114"/>
        <v>-0.05</v>
      </c>
      <c r="BU194" s="69">
        <f t="shared" si="105"/>
        <v>0</v>
      </c>
      <c r="BV194" s="70">
        <f t="shared" si="106"/>
        <v>0</v>
      </c>
      <c r="BW194" s="71">
        <f t="shared" ca="1" si="115"/>
        <v>0</v>
      </c>
      <c r="BX194" s="156">
        <f t="shared" ca="1" si="116"/>
        <v>0</v>
      </c>
      <c r="BY194" s="158">
        <f t="shared" ca="1" si="117"/>
        <v>-0.08</v>
      </c>
      <c r="BZ194" s="159">
        <f t="shared" ca="1" si="118"/>
        <v>0.08</v>
      </c>
      <c r="CA194" s="160">
        <f t="shared" ca="1" si="119"/>
        <v>-0.05</v>
      </c>
      <c r="CB194" s="69">
        <f t="shared" si="107"/>
        <v>0</v>
      </c>
      <c r="CC194" s="70">
        <f t="shared" si="108"/>
        <v>0</v>
      </c>
      <c r="CD194" s="71">
        <f t="shared" ca="1" si="120"/>
        <v>0</v>
      </c>
      <c r="CE194" s="156">
        <f t="shared" ca="1" si="121"/>
        <v>0</v>
      </c>
      <c r="CF194" s="158">
        <f t="shared" ca="1" si="122"/>
        <v>-0.08</v>
      </c>
      <c r="CG194" s="159">
        <f t="shared" ca="1" si="123"/>
        <v>0.08</v>
      </c>
      <c r="CH194" s="160">
        <f t="shared" ca="1" si="124"/>
        <v>-0.05</v>
      </c>
    </row>
    <row r="195" spans="1:86" hidden="1" outlineLevel="1">
      <c r="A195">
        <f t="shared" ca="1" si="130"/>
        <v>2</v>
      </c>
      <c r="B195" t="str">
        <f t="shared" ca="1" si="109"/>
        <v>EP2 LPD1 LPS4 LPM2</v>
      </c>
      <c r="C195" s="45">
        <f t="shared" si="125"/>
        <v>2</v>
      </c>
      <c r="D195" s="26">
        <v>0</v>
      </c>
      <c r="E195" s="45">
        <f t="shared" ca="1" si="126"/>
        <v>0</v>
      </c>
      <c r="F195" s="45">
        <f t="shared" ca="1" si="131"/>
        <v>0</v>
      </c>
      <c r="G195" s="45">
        <f t="shared" ca="1" si="127"/>
        <v>1</v>
      </c>
      <c r="H195" s="45">
        <f t="shared" ca="1" si="128"/>
        <v>4</v>
      </c>
      <c r="I195" s="45">
        <f t="shared" ca="1" si="129"/>
        <v>2</v>
      </c>
      <c r="BM195">
        <v>158</v>
      </c>
      <c r="BN195" s="69">
        <f t="shared" si="103"/>
        <v>0</v>
      </c>
      <c r="BO195" s="70">
        <f t="shared" si="104"/>
        <v>0</v>
      </c>
      <c r="BP195" s="71">
        <f t="shared" ca="1" si="110"/>
        <v>0</v>
      </c>
      <c r="BQ195" s="156">
        <f t="shared" ca="1" si="111"/>
        <v>0</v>
      </c>
      <c r="BR195" s="158">
        <f t="shared" ca="1" si="112"/>
        <v>-0.08</v>
      </c>
      <c r="BS195" s="159">
        <f t="shared" ca="1" si="113"/>
        <v>0.08</v>
      </c>
      <c r="BT195" s="160">
        <f t="shared" ca="1" si="114"/>
        <v>0</v>
      </c>
      <c r="BU195" s="69">
        <f t="shared" si="105"/>
        <v>0</v>
      </c>
      <c r="BV195" s="70">
        <f t="shared" si="106"/>
        <v>0</v>
      </c>
      <c r="BW195" s="71">
        <f t="shared" ca="1" si="115"/>
        <v>0</v>
      </c>
      <c r="BX195" s="156">
        <f t="shared" ca="1" si="116"/>
        <v>0</v>
      </c>
      <c r="BY195" s="158">
        <f t="shared" ca="1" si="117"/>
        <v>-0.08</v>
      </c>
      <c r="BZ195" s="159">
        <f t="shared" ca="1" si="118"/>
        <v>0.08</v>
      </c>
      <c r="CA195" s="160">
        <f t="shared" ca="1" si="119"/>
        <v>0</v>
      </c>
      <c r="CB195" s="69">
        <f t="shared" si="107"/>
        <v>0</v>
      </c>
      <c r="CC195" s="70">
        <f t="shared" si="108"/>
        <v>0</v>
      </c>
      <c r="CD195" s="71">
        <f t="shared" ca="1" si="120"/>
        <v>0</v>
      </c>
      <c r="CE195" s="156">
        <f t="shared" ca="1" si="121"/>
        <v>0</v>
      </c>
      <c r="CF195" s="158">
        <f t="shared" ca="1" si="122"/>
        <v>-0.08</v>
      </c>
      <c r="CG195" s="159">
        <f t="shared" ca="1" si="123"/>
        <v>0.08</v>
      </c>
      <c r="CH195" s="160">
        <f t="shared" ca="1" si="124"/>
        <v>0</v>
      </c>
    </row>
    <row r="196" spans="1:86" hidden="1" outlineLevel="1">
      <c r="A196">
        <f t="shared" ca="1" si="130"/>
        <v>2</v>
      </c>
      <c r="B196" t="str">
        <f t="shared" ca="1" si="109"/>
        <v>EP2 LPD1 LPS4 LPM3</v>
      </c>
      <c r="C196" s="45">
        <f t="shared" si="125"/>
        <v>2</v>
      </c>
      <c r="D196" s="26">
        <v>0</v>
      </c>
      <c r="E196" s="45">
        <f t="shared" ca="1" si="126"/>
        <v>0</v>
      </c>
      <c r="F196" s="45">
        <f t="shared" ca="1" si="131"/>
        <v>0</v>
      </c>
      <c r="G196" s="45">
        <f t="shared" ca="1" si="127"/>
        <v>1</v>
      </c>
      <c r="H196" s="45">
        <f t="shared" ca="1" si="128"/>
        <v>4</v>
      </c>
      <c r="I196" s="45">
        <f t="shared" ca="1" si="129"/>
        <v>3</v>
      </c>
      <c r="BM196">
        <v>159</v>
      </c>
      <c r="BN196" s="69">
        <f t="shared" si="103"/>
        <v>0</v>
      </c>
      <c r="BO196" s="70">
        <f t="shared" si="104"/>
        <v>0</v>
      </c>
      <c r="BP196" s="71">
        <f t="shared" ca="1" si="110"/>
        <v>0</v>
      </c>
      <c r="BQ196" s="156">
        <f t="shared" ca="1" si="111"/>
        <v>0</v>
      </c>
      <c r="BR196" s="158">
        <f t="shared" ca="1" si="112"/>
        <v>-0.08</v>
      </c>
      <c r="BS196" s="159">
        <f t="shared" ca="1" si="113"/>
        <v>0.08</v>
      </c>
      <c r="BT196" s="160">
        <f t="shared" ca="1" si="114"/>
        <v>0.04</v>
      </c>
      <c r="BU196" s="69">
        <f t="shared" si="105"/>
        <v>0</v>
      </c>
      <c r="BV196" s="70">
        <f t="shared" si="106"/>
        <v>0</v>
      </c>
      <c r="BW196" s="71">
        <f t="shared" ca="1" si="115"/>
        <v>0</v>
      </c>
      <c r="BX196" s="156">
        <f t="shared" ca="1" si="116"/>
        <v>0</v>
      </c>
      <c r="BY196" s="158">
        <f t="shared" ca="1" si="117"/>
        <v>-0.08</v>
      </c>
      <c r="BZ196" s="159">
        <f t="shared" ca="1" si="118"/>
        <v>0.08</v>
      </c>
      <c r="CA196" s="160">
        <f t="shared" ca="1" si="119"/>
        <v>0.04</v>
      </c>
      <c r="CB196" s="69">
        <f t="shared" si="107"/>
        <v>0</v>
      </c>
      <c r="CC196" s="70">
        <f t="shared" si="108"/>
        <v>0</v>
      </c>
      <c r="CD196" s="71">
        <f t="shared" ca="1" si="120"/>
        <v>0</v>
      </c>
      <c r="CE196" s="156">
        <f t="shared" ca="1" si="121"/>
        <v>0</v>
      </c>
      <c r="CF196" s="158">
        <f t="shared" ca="1" si="122"/>
        <v>-0.08</v>
      </c>
      <c r="CG196" s="159">
        <f t="shared" ca="1" si="123"/>
        <v>0.08</v>
      </c>
      <c r="CH196" s="160">
        <f t="shared" ca="1" si="124"/>
        <v>0.04</v>
      </c>
    </row>
    <row r="197" spans="1:86" hidden="1" outlineLevel="1">
      <c r="A197">
        <f t="shared" ca="1" si="130"/>
        <v>2</v>
      </c>
      <c r="B197" t="str">
        <f t="shared" ca="1" si="109"/>
        <v>EP2 LPD1 LPS4 LPM4</v>
      </c>
      <c r="C197" s="45">
        <f t="shared" si="125"/>
        <v>2</v>
      </c>
      <c r="D197" s="26">
        <v>0</v>
      </c>
      <c r="E197" s="45">
        <f t="shared" ca="1" si="126"/>
        <v>0</v>
      </c>
      <c r="F197" s="45">
        <f t="shared" ca="1" si="131"/>
        <v>0</v>
      </c>
      <c r="G197" s="45">
        <f t="shared" ca="1" si="127"/>
        <v>1</v>
      </c>
      <c r="H197" s="45">
        <f t="shared" ca="1" si="128"/>
        <v>4</v>
      </c>
      <c r="I197" s="45">
        <f t="shared" ca="1" si="129"/>
        <v>4</v>
      </c>
      <c r="BM197">
        <v>160</v>
      </c>
      <c r="BN197" s="69">
        <f t="shared" si="103"/>
        <v>0</v>
      </c>
      <c r="BO197" s="70">
        <f t="shared" si="104"/>
        <v>0</v>
      </c>
      <c r="BP197" s="71">
        <f t="shared" ca="1" si="110"/>
        <v>0</v>
      </c>
      <c r="BQ197" s="156">
        <f t="shared" ca="1" si="111"/>
        <v>0</v>
      </c>
      <c r="BR197" s="158">
        <f t="shared" ca="1" si="112"/>
        <v>-0.08</v>
      </c>
      <c r="BS197" s="159">
        <f t="shared" ca="1" si="113"/>
        <v>0.08</v>
      </c>
      <c r="BT197" s="160">
        <f t="shared" ca="1" si="114"/>
        <v>0.08</v>
      </c>
      <c r="BU197" s="69">
        <f t="shared" si="105"/>
        <v>0</v>
      </c>
      <c r="BV197" s="70">
        <f t="shared" si="106"/>
        <v>0</v>
      </c>
      <c r="BW197" s="71">
        <f t="shared" ca="1" si="115"/>
        <v>0</v>
      </c>
      <c r="BX197" s="156">
        <f t="shared" ca="1" si="116"/>
        <v>0</v>
      </c>
      <c r="BY197" s="158">
        <f t="shared" ca="1" si="117"/>
        <v>-0.08</v>
      </c>
      <c r="BZ197" s="159">
        <f t="shared" ca="1" si="118"/>
        <v>0.08</v>
      </c>
      <c r="CA197" s="160">
        <f t="shared" ca="1" si="119"/>
        <v>0.08</v>
      </c>
      <c r="CB197" s="69">
        <f t="shared" si="107"/>
        <v>0</v>
      </c>
      <c r="CC197" s="70">
        <f t="shared" si="108"/>
        <v>0</v>
      </c>
      <c r="CD197" s="71">
        <f t="shared" ca="1" si="120"/>
        <v>0</v>
      </c>
      <c r="CE197" s="156">
        <f t="shared" ca="1" si="121"/>
        <v>0</v>
      </c>
      <c r="CF197" s="158">
        <f t="shared" ca="1" si="122"/>
        <v>-0.08</v>
      </c>
      <c r="CG197" s="159">
        <f t="shared" ca="1" si="123"/>
        <v>0.08</v>
      </c>
      <c r="CH197" s="160">
        <f t="shared" ca="1" si="124"/>
        <v>0.08</v>
      </c>
    </row>
    <row r="198" spans="1:86" hidden="1" outlineLevel="1">
      <c r="A198">
        <f t="shared" ca="1" si="130"/>
        <v>2</v>
      </c>
      <c r="B198" t="str">
        <f t="shared" ca="1" si="109"/>
        <v>EP2 LPD2 LPS1 LPM1</v>
      </c>
      <c r="C198" s="45">
        <f t="shared" si="125"/>
        <v>2</v>
      </c>
      <c r="D198" s="26">
        <v>0</v>
      </c>
      <c r="E198" s="45">
        <f t="shared" ca="1" si="126"/>
        <v>0</v>
      </c>
      <c r="F198" s="45">
        <f t="shared" ca="1" si="131"/>
        <v>0</v>
      </c>
      <c r="G198" s="45">
        <f t="shared" ca="1" si="127"/>
        <v>2</v>
      </c>
      <c r="H198" s="45">
        <f t="shared" ca="1" si="128"/>
        <v>1</v>
      </c>
      <c r="I198" s="45">
        <f t="shared" ca="1" si="129"/>
        <v>1</v>
      </c>
      <c r="BM198">
        <v>161</v>
      </c>
      <c r="BN198" s="69">
        <f t="shared" si="103"/>
        <v>0</v>
      </c>
      <c r="BO198" s="70">
        <f t="shared" si="104"/>
        <v>0</v>
      </c>
      <c r="BP198" s="71">
        <f t="shared" ca="1" si="110"/>
        <v>0</v>
      </c>
      <c r="BQ198" s="156">
        <f t="shared" ca="1" si="111"/>
        <v>0</v>
      </c>
      <c r="BR198" s="158">
        <f t="shared" ca="1" si="112"/>
        <v>-0.04</v>
      </c>
      <c r="BS198" s="159">
        <f t="shared" ca="1" si="113"/>
        <v>-0.05</v>
      </c>
      <c r="BT198" s="160">
        <f t="shared" ca="1" si="114"/>
        <v>-0.05</v>
      </c>
      <c r="BU198" s="69">
        <f t="shared" si="105"/>
        <v>0</v>
      </c>
      <c r="BV198" s="70">
        <f t="shared" si="106"/>
        <v>0</v>
      </c>
      <c r="BW198" s="71">
        <f t="shared" ca="1" si="115"/>
        <v>0</v>
      </c>
      <c r="BX198" s="156">
        <f t="shared" ca="1" si="116"/>
        <v>0</v>
      </c>
      <c r="BY198" s="158">
        <f t="shared" ca="1" si="117"/>
        <v>-0.04</v>
      </c>
      <c r="BZ198" s="159">
        <f t="shared" ca="1" si="118"/>
        <v>-0.05</v>
      </c>
      <c r="CA198" s="160">
        <f t="shared" ca="1" si="119"/>
        <v>-0.05</v>
      </c>
      <c r="CB198" s="69">
        <f t="shared" si="107"/>
        <v>0</v>
      </c>
      <c r="CC198" s="70">
        <f t="shared" si="108"/>
        <v>0</v>
      </c>
      <c r="CD198" s="71">
        <f t="shared" ca="1" si="120"/>
        <v>0</v>
      </c>
      <c r="CE198" s="156">
        <f t="shared" ca="1" si="121"/>
        <v>0</v>
      </c>
      <c r="CF198" s="158">
        <f t="shared" ca="1" si="122"/>
        <v>-0.04</v>
      </c>
      <c r="CG198" s="159">
        <f t="shared" ca="1" si="123"/>
        <v>-0.05</v>
      </c>
      <c r="CH198" s="160">
        <f t="shared" ca="1" si="124"/>
        <v>-0.05</v>
      </c>
    </row>
    <row r="199" spans="1:86" hidden="1" outlineLevel="1">
      <c r="A199">
        <f t="shared" ca="1" si="130"/>
        <v>2</v>
      </c>
      <c r="B199" t="str">
        <f t="shared" ca="1" si="109"/>
        <v>EP2 LPD2 LPS1 LPM2</v>
      </c>
      <c r="C199" s="45">
        <f t="shared" si="125"/>
        <v>2</v>
      </c>
      <c r="D199" s="26">
        <v>0</v>
      </c>
      <c r="E199" s="45">
        <f t="shared" ca="1" si="126"/>
        <v>0</v>
      </c>
      <c r="F199" s="45">
        <f t="shared" ca="1" si="131"/>
        <v>0</v>
      </c>
      <c r="G199" s="45">
        <f t="shared" ca="1" si="127"/>
        <v>2</v>
      </c>
      <c r="H199" s="45">
        <f t="shared" ca="1" si="128"/>
        <v>1</v>
      </c>
      <c r="I199" s="45">
        <f t="shared" ca="1" si="129"/>
        <v>2</v>
      </c>
      <c r="BM199">
        <v>162</v>
      </c>
      <c r="BN199" s="69">
        <f t="shared" si="103"/>
        <v>0</v>
      </c>
      <c r="BO199" s="70">
        <f t="shared" si="104"/>
        <v>0</v>
      </c>
      <c r="BP199" s="71">
        <f t="shared" ca="1" si="110"/>
        <v>0</v>
      </c>
      <c r="BQ199" s="156">
        <f t="shared" ca="1" si="111"/>
        <v>0</v>
      </c>
      <c r="BR199" s="158">
        <f t="shared" ca="1" si="112"/>
        <v>-0.04</v>
      </c>
      <c r="BS199" s="159">
        <f t="shared" ca="1" si="113"/>
        <v>-0.05</v>
      </c>
      <c r="BT199" s="160">
        <f t="shared" ca="1" si="114"/>
        <v>0</v>
      </c>
      <c r="BU199" s="69">
        <f t="shared" si="105"/>
        <v>0</v>
      </c>
      <c r="BV199" s="70">
        <f t="shared" si="106"/>
        <v>0</v>
      </c>
      <c r="BW199" s="71">
        <f t="shared" ca="1" si="115"/>
        <v>0</v>
      </c>
      <c r="BX199" s="156">
        <f t="shared" ca="1" si="116"/>
        <v>0</v>
      </c>
      <c r="BY199" s="158">
        <f t="shared" ca="1" si="117"/>
        <v>-0.04</v>
      </c>
      <c r="BZ199" s="159">
        <f t="shared" ca="1" si="118"/>
        <v>-0.05</v>
      </c>
      <c r="CA199" s="160">
        <f t="shared" ca="1" si="119"/>
        <v>0</v>
      </c>
      <c r="CB199" s="69">
        <f t="shared" si="107"/>
        <v>0</v>
      </c>
      <c r="CC199" s="70">
        <f t="shared" si="108"/>
        <v>0</v>
      </c>
      <c r="CD199" s="71">
        <f t="shared" ca="1" si="120"/>
        <v>0</v>
      </c>
      <c r="CE199" s="156">
        <f t="shared" ca="1" si="121"/>
        <v>0</v>
      </c>
      <c r="CF199" s="158">
        <f t="shared" ca="1" si="122"/>
        <v>-0.04</v>
      </c>
      <c r="CG199" s="159">
        <f t="shared" ca="1" si="123"/>
        <v>-0.05</v>
      </c>
      <c r="CH199" s="160">
        <f t="shared" ca="1" si="124"/>
        <v>0</v>
      </c>
    </row>
    <row r="200" spans="1:86" hidden="1" outlineLevel="1">
      <c r="A200">
        <f t="shared" ca="1" si="130"/>
        <v>2</v>
      </c>
      <c r="B200" t="str">
        <f t="shared" ca="1" si="109"/>
        <v>EP2 LPD2 LPS1 LPM3</v>
      </c>
      <c r="C200" s="45">
        <f t="shared" si="125"/>
        <v>2</v>
      </c>
      <c r="D200" s="26">
        <v>0</v>
      </c>
      <c r="E200" s="45">
        <f t="shared" ca="1" si="126"/>
        <v>0</v>
      </c>
      <c r="F200" s="45">
        <f t="shared" ca="1" si="131"/>
        <v>0</v>
      </c>
      <c r="G200" s="45">
        <f t="shared" ca="1" si="127"/>
        <v>2</v>
      </c>
      <c r="H200" s="45">
        <f t="shared" ca="1" si="128"/>
        <v>1</v>
      </c>
      <c r="I200" s="45">
        <f t="shared" ca="1" si="129"/>
        <v>3</v>
      </c>
      <c r="BM200">
        <v>163</v>
      </c>
      <c r="BN200" s="69">
        <f t="shared" si="103"/>
        <v>0</v>
      </c>
      <c r="BO200" s="70">
        <f t="shared" si="104"/>
        <v>0</v>
      </c>
      <c r="BP200" s="71">
        <f t="shared" ca="1" si="110"/>
        <v>0</v>
      </c>
      <c r="BQ200" s="156">
        <f t="shared" ca="1" si="111"/>
        <v>0</v>
      </c>
      <c r="BR200" s="158">
        <f t="shared" ca="1" si="112"/>
        <v>-0.04</v>
      </c>
      <c r="BS200" s="159">
        <f t="shared" ca="1" si="113"/>
        <v>-0.05</v>
      </c>
      <c r="BT200" s="160">
        <f t="shared" ca="1" si="114"/>
        <v>0.04</v>
      </c>
      <c r="BU200" s="69">
        <f t="shared" si="105"/>
        <v>0</v>
      </c>
      <c r="BV200" s="70">
        <f t="shared" si="106"/>
        <v>0</v>
      </c>
      <c r="BW200" s="71">
        <f t="shared" ca="1" si="115"/>
        <v>0</v>
      </c>
      <c r="BX200" s="156">
        <f t="shared" ca="1" si="116"/>
        <v>0</v>
      </c>
      <c r="BY200" s="158">
        <f t="shared" ca="1" si="117"/>
        <v>-0.04</v>
      </c>
      <c r="BZ200" s="159">
        <f t="shared" ca="1" si="118"/>
        <v>-0.05</v>
      </c>
      <c r="CA200" s="160">
        <f t="shared" ca="1" si="119"/>
        <v>0.04</v>
      </c>
      <c r="CB200" s="69">
        <f t="shared" si="107"/>
        <v>0</v>
      </c>
      <c r="CC200" s="70">
        <f t="shared" si="108"/>
        <v>0</v>
      </c>
      <c r="CD200" s="71">
        <f t="shared" ca="1" si="120"/>
        <v>0</v>
      </c>
      <c r="CE200" s="156">
        <f t="shared" ca="1" si="121"/>
        <v>0</v>
      </c>
      <c r="CF200" s="158">
        <f t="shared" ca="1" si="122"/>
        <v>-0.04</v>
      </c>
      <c r="CG200" s="159">
        <f t="shared" ca="1" si="123"/>
        <v>-0.05</v>
      </c>
      <c r="CH200" s="160">
        <f t="shared" ca="1" si="124"/>
        <v>0.04</v>
      </c>
    </row>
    <row r="201" spans="1:86" hidden="1" outlineLevel="1">
      <c r="A201">
        <f t="shared" ca="1" si="130"/>
        <v>2</v>
      </c>
      <c r="B201" t="str">
        <f t="shared" ca="1" si="109"/>
        <v>EP2 LPD2 LPS1 LPM4</v>
      </c>
      <c r="C201" s="45">
        <f t="shared" si="125"/>
        <v>2</v>
      </c>
      <c r="D201" s="26">
        <v>0</v>
      </c>
      <c r="E201" s="45">
        <f t="shared" ca="1" si="126"/>
        <v>0</v>
      </c>
      <c r="F201" s="45">
        <f t="shared" ca="1" si="131"/>
        <v>0</v>
      </c>
      <c r="G201" s="45">
        <f t="shared" ca="1" si="127"/>
        <v>2</v>
      </c>
      <c r="H201" s="45">
        <f t="shared" ca="1" si="128"/>
        <v>1</v>
      </c>
      <c r="I201" s="45">
        <f t="shared" ca="1" si="129"/>
        <v>4</v>
      </c>
      <c r="BM201">
        <v>164</v>
      </c>
      <c r="BN201" s="69">
        <f t="shared" si="103"/>
        <v>0</v>
      </c>
      <c r="BO201" s="70">
        <f t="shared" si="104"/>
        <v>0</v>
      </c>
      <c r="BP201" s="71">
        <f t="shared" ca="1" si="110"/>
        <v>0</v>
      </c>
      <c r="BQ201" s="156">
        <f t="shared" ca="1" si="111"/>
        <v>0</v>
      </c>
      <c r="BR201" s="158">
        <f t="shared" ca="1" si="112"/>
        <v>-0.04</v>
      </c>
      <c r="BS201" s="159">
        <f t="shared" ca="1" si="113"/>
        <v>-0.05</v>
      </c>
      <c r="BT201" s="160">
        <f t="shared" ca="1" si="114"/>
        <v>0.08</v>
      </c>
      <c r="BU201" s="69">
        <f t="shared" si="105"/>
        <v>0</v>
      </c>
      <c r="BV201" s="70">
        <f t="shared" si="106"/>
        <v>0</v>
      </c>
      <c r="BW201" s="71">
        <f t="shared" ca="1" si="115"/>
        <v>0</v>
      </c>
      <c r="BX201" s="156">
        <f t="shared" ca="1" si="116"/>
        <v>0</v>
      </c>
      <c r="BY201" s="158">
        <f t="shared" ca="1" si="117"/>
        <v>-0.04</v>
      </c>
      <c r="BZ201" s="159">
        <f t="shared" ca="1" si="118"/>
        <v>-0.05</v>
      </c>
      <c r="CA201" s="160">
        <f t="shared" ca="1" si="119"/>
        <v>0.08</v>
      </c>
      <c r="CB201" s="69">
        <f t="shared" si="107"/>
        <v>0</v>
      </c>
      <c r="CC201" s="70">
        <f t="shared" si="108"/>
        <v>0</v>
      </c>
      <c r="CD201" s="71">
        <f t="shared" ca="1" si="120"/>
        <v>0</v>
      </c>
      <c r="CE201" s="156">
        <f t="shared" ca="1" si="121"/>
        <v>0</v>
      </c>
      <c r="CF201" s="158">
        <f t="shared" ca="1" si="122"/>
        <v>-0.04</v>
      </c>
      <c r="CG201" s="159">
        <f t="shared" ca="1" si="123"/>
        <v>-0.05</v>
      </c>
      <c r="CH201" s="160">
        <f t="shared" ca="1" si="124"/>
        <v>0.08</v>
      </c>
    </row>
    <row r="202" spans="1:86" hidden="1" outlineLevel="1">
      <c r="A202">
        <f t="shared" ca="1" si="130"/>
        <v>2</v>
      </c>
      <c r="B202" t="str">
        <f t="shared" ca="1" si="109"/>
        <v>EP2 LPD2 LPS2 LPM1</v>
      </c>
      <c r="C202" s="45">
        <f t="shared" si="125"/>
        <v>2</v>
      </c>
      <c r="D202" s="26">
        <v>0</v>
      </c>
      <c r="E202" s="45">
        <f t="shared" ca="1" si="126"/>
        <v>0</v>
      </c>
      <c r="F202" s="45">
        <f t="shared" ca="1" si="131"/>
        <v>0</v>
      </c>
      <c r="G202" s="45">
        <f t="shared" ca="1" si="127"/>
        <v>2</v>
      </c>
      <c r="H202" s="45">
        <f t="shared" ca="1" si="128"/>
        <v>2</v>
      </c>
      <c r="I202" s="45">
        <f t="shared" ca="1" si="129"/>
        <v>1</v>
      </c>
      <c r="BM202">
        <v>165</v>
      </c>
      <c r="BN202" s="69">
        <f t="shared" si="103"/>
        <v>0</v>
      </c>
      <c r="BO202" s="70">
        <f t="shared" si="104"/>
        <v>0</v>
      </c>
      <c r="BP202" s="71">
        <f t="shared" ca="1" si="110"/>
        <v>0</v>
      </c>
      <c r="BQ202" s="156">
        <f t="shared" ca="1" si="111"/>
        <v>0</v>
      </c>
      <c r="BR202" s="158">
        <f t="shared" ca="1" si="112"/>
        <v>-0.04</v>
      </c>
      <c r="BS202" s="159">
        <f t="shared" ca="1" si="113"/>
        <v>0</v>
      </c>
      <c r="BT202" s="160">
        <f t="shared" ca="1" si="114"/>
        <v>-0.05</v>
      </c>
      <c r="BU202" s="69">
        <f t="shared" si="105"/>
        <v>0</v>
      </c>
      <c r="BV202" s="70">
        <f t="shared" si="106"/>
        <v>0</v>
      </c>
      <c r="BW202" s="71">
        <f t="shared" ca="1" si="115"/>
        <v>0</v>
      </c>
      <c r="BX202" s="156">
        <f t="shared" ca="1" si="116"/>
        <v>0</v>
      </c>
      <c r="BY202" s="158">
        <f t="shared" ca="1" si="117"/>
        <v>-0.04</v>
      </c>
      <c r="BZ202" s="159">
        <f t="shared" ca="1" si="118"/>
        <v>0</v>
      </c>
      <c r="CA202" s="160">
        <f t="shared" ca="1" si="119"/>
        <v>-0.05</v>
      </c>
      <c r="CB202" s="69">
        <f t="shared" si="107"/>
        <v>0</v>
      </c>
      <c r="CC202" s="70">
        <f t="shared" si="108"/>
        <v>0</v>
      </c>
      <c r="CD202" s="71">
        <f t="shared" ca="1" si="120"/>
        <v>0</v>
      </c>
      <c r="CE202" s="156">
        <f t="shared" ca="1" si="121"/>
        <v>0</v>
      </c>
      <c r="CF202" s="158">
        <f t="shared" ca="1" si="122"/>
        <v>-0.04</v>
      </c>
      <c r="CG202" s="159">
        <f t="shared" ca="1" si="123"/>
        <v>0</v>
      </c>
      <c r="CH202" s="160">
        <f t="shared" ca="1" si="124"/>
        <v>-0.05</v>
      </c>
    </row>
    <row r="203" spans="1:86" hidden="1" outlineLevel="1">
      <c r="A203">
        <f t="shared" ca="1" si="130"/>
        <v>2</v>
      </c>
      <c r="B203" t="str">
        <f t="shared" ca="1" si="109"/>
        <v>EP2 LPD2 LPS2 LPM2</v>
      </c>
      <c r="C203" s="45">
        <f t="shared" si="125"/>
        <v>2</v>
      </c>
      <c r="D203" s="26">
        <v>0</v>
      </c>
      <c r="E203" s="45">
        <f t="shared" ca="1" si="126"/>
        <v>0</v>
      </c>
      <c r="F203" s="45">
        <f t="shared" ca="1" si="131"/>
        <v>0</v>
      </c>
      <c r="G203" s="45">
        <f t="shared" ca="1" si="127"/>
        <v>2</v>
      </c>
      <c r="H203" s="45">
        <f t="shared" ca="1" si="128"/>
        <v>2</v>
      </c>
      <c r="I203" s="45">
        <f t="shared" ca="1" si="129"/>
        <v>2</v>
      </c>
      <c r="BM203">
        <v>166</v>
      </c>
      <c r="BN203" s="69">
        <f t="shared" si="103"/>
        <v>0</v>
      </c>
      <c r="BO203" s="70">
        <f t="shared" si="104"/>
        <v>0</v>
      </c>
      <c r="BP203" s="71">
        <f t="shared" ca="1" si="110"/>
        <v>0</v>
      </c>
      <c r="BQ203" s="156">
        <f t="shared" ca="1" si="111"/>
        <v>0</v>
      </c>
      <c r="BR203" s="158">
        <f t="shared" ca="1" si="112"/>
        <v>-0.04</v>
      </c>
      <c r="BS203" s="159">
        <f t="shared" ca="1" si="113"/>
        <v>0</v>
      </c>
      <c r="BT203" s="160">
        <f t="shared" ca="1" si="114"/>
        <v>0</v>
      </c>
      <c r="BU203" s="69">
        <f t="shared" si="105"/>
        <v>0</v>
      </c>
      <c r="BV203" s="70">
        <f t="shared" si="106"/>
        <v>0</v>
      </c>
      <c r="BW203" s="71">
        <f t="shared" ca="1" si="115"/>
        <v>0</v>
      </c>
      <c r="BX203" s="156">
        <f t="shared" ca="1" si="116"/>
        <v>0</v>
      </c>
      <c r="BY203" s="158">
        <f t="shared" ca="1" si="117"/>
        <v>-0.04</v>
      </c>
      <c r="BZ203" s="159">
        <f t="shared" ca="1" si="118"/>
        <v>0</v>
      </c>
      <c r="CA203" s="160">
        <f t="shared" ca="1" si="119"/>
        <v>0</v>
      </c>
      <c r="CB203" s="69">
        <f t="shared" si="107"/>
        <v>0</v>
      </c>
      <c r="CC203" s="70">
        <f t="shared" si="108"/>
        <v>0</v>
      </c>
      <c r="CD203" s="71">
        <f t="shared" ca="1" si="120"/>
        <v>0</v>
      </c>
      <c r="CE203" s="156">
        <f t="shared" ca="1" si="121"/>
        <v>0</v>
      </c>
      <c r="CF203" s="158">
        <f t="shared" ca="1" si="122"/>
        <v>-0.04</v>
      </c>
      <c r="CG203" s="159">
        <f t="shared" ca="1" si="123"/>
        <v>0</v>
      </c>
      <c r="CH203" s="160">
        <f t="shared" ca="1" si="124"/>
        <v>0</v>
      </c>
    </row>
    <row r="204" spans="1:86" hidden="1" outlineLevel="1">
      <c r="A204">
        <f t="shared" ca="1" si="130"/>
        <v>2</v>
      </c>
      <c r="B204" t="str">
        <f t="shared" ca="1" si="109"/>
        <v>EP2 LPD2 LPS2 LPM3</v>
      </c>
      <c r="C204" s="45">
        <f t="shared" si="125"/>
        <v>2</v>
      </c>
      <c r="D204" s="26">
        <v>0</v>
      </c>
      <c r="E204" s="45">
        <f t="shared" ca="1" si="126"/>
        <v>0</v>
      </c>
      <c r="F204" s="45">
        <f t="shared" ca="1" si="131"/>
        <v>0</v>
      </c>
      <c r="G204" s="45">
        <f t="shared" ca="1" si="127"/>
        <v>2</v>
      </c>
      <c r="H204" s="45">
        <f t="shared" ca="1" si="128"/>
        <v>2</v>
      </c>
      <c r="I204" s="45">
        <f t="shared" ca="1" si="129"/>
        <v>3</v>
      </c>
      <c r="BM204">
        <v>167</v>
      </c>
      <c r="BN204" s="69">
        <f t="shared" si="103"/>
        <v>0</v>
      </c>
      <c r="BO204" s="70">
        <f t="shared" si="104"/>
        <v>0</v>
      </c>
      <c r="BP204" s="71">
        <f t="shared" ca="1" si="110"/>
        <v>0</v>
      </c>
      <c r="BQ204" s="156">
        <f t="shared" ca="1" si="111"/>
        <v>0</v>
      </c>
      <c r="BR204" s="158">
        <f t="shared" ca="1" si="112"/>
        <v>-0.04</v>
      </c>
      <c r="BS204" s="159">
        <f t="shared" ca="1" si="113"/>
        <v>0</v>
      </c>
      <c r="BT204" s="160">
        <f t="shared" ca="1" si="114"/>
        <v>0.04</v>
      </c>
      <c r="BU204" s="69">
        <f t="shared" si="105"/>
        <v>0</v>
      </c>
      <c r="BV204" s="70">
        <f t="shared" si="106"/>
        <v>0</v>
      </c>
      <c r="BW204" s="71">
        <f t="shared" ca="1" si="115"/>
        <v>0</v>
      </c>
      <c r="BX204" s="156">
        <f t="shared" ca="1" si="116"/>
        <v>0</v>
      </c>
      <c r="BY204" s="158">
        <f t="shared" ca="1" si="117"/>
        <v>-0.04</v>
      </c>
      <c r="BZ204" s="159">
        <f t="shared" ca="1" si="118"/>
        <v>0</v>
      </c>
      <c r="CA204" s="160">
        <f t="shared" ca="1" si="119"/>
        <v>0.04</v>
      </c>
      <c r="CB204" s="69">
        <f t="shared" si="107"/>
        <v>0</v>
      </c>
      <c r="CC204" s="70">
        <f t="shared" si="108"/>
        <v>0</v>
      </c>
      <c r="CD204" s="71">
        <f t="shared" ca="1" si="120"/>
        <v>0</v>
      </c>
      <c r="CE204" s="156">
        <f t="shared" ca="1" si="121"/>
        <v>0</v>
      </c>
      <c r="CF204" s="158">
        <f t="shared" ca="1" si="122"/>
        <v>-0.04</v>
      </c>
      <c r="CG204" s="159">
        <f t="shared" ca="1" si="123"/>
        <v>0</v>
      </c>
      <c r="CH204" s="160">
        <f t="shared" ca="1" si="124"/>
        <v>0.04</v>
      </c>
    </row>
    <row r="205" spans="1:86" hidden="1" outlineLevel="1">
      <c r="A205">
        <f t="shared" ca="1" si="130"/>
        <v>2</v>
      </c>
      <c r="B205" t="str">
        <f t="shared" ca="1" si="109"/>
        <v>EP2 LPD2 LPS2 LPM4</v>
      </c>
      <c r="C205" s="45">
        <f t="shared" si="125"/>
        <v>2</v>
      </c>
      <c r="D205" s="26">
        <v>0</v>
      </c>
      <c r="E205" s="45">
        <f t="shared" ca="1" si="126"/>
        <v>0</v>
      </c>
      <c r="F205" s="45">
        <f t="shared" ca="1" si="131"/>
        <v>0</v>
      </c>
      <c r="G205" s="45">
        <f t="shared" ca="1" si="127"/>
        <v>2</v>
      </c>
      <c r="H205" s="45">
        <f t="shared" ca="1" si="128"/>
        <v>2</v>
      </c>
      <c r="I205" s="45">
        <f t="shared" ca="1" si="129"/>
        <v>4</v>
      </c>
      <c r="BM205">
        <v>168</v>
      </c>
      <c r="BN205" s="69">
        <f t="shared" si="103"/>
        <v>0</v>
      </c>
      <c r="BO205" s="70">
        <f t="shared" si="104"/>
        <v>0</v>
      </c>
      <c r="BP205" s="71">
        <f t="shared" ca="1" si="110"/>
        <v>0</v>
      </c>
      <c r="BQ205" s="156">
        <f t="shared" ca="1" si="111"/>
        <v>0</v>
      </c>
      <c r="BR205" s="158">
        <f t="shared" ca="1" si="112"/>
        <v>-0.04</v>
      </c>
      <c r="BS205" s="159">
        <f t="shared" ca="1" si="113"/>
        <v>0</v>
      </c>
      <c r="BT205" s="160">
        <f t="shared" ca="1" si="114"/>
        <v>0.08</v>
      </c>
      <c r="BU205" s="69">
        <f t="shared" si="105"/>
        <v>0</v>
      </c>
      <c r="BV205" s="70">
        <f t="shared" si="106"/>
        <v>0</v>
      </c>
      <c r="BW205" s="71">
        <f t="shared" ca="1" si="115"/>
        <v>0</v>
      </c>
      <c r="BX205" s="156">
        <f t="shared" ca="1" si="116"/>
        <v>0</v>
      </c>
      <c r="BY205" s="158">
        <f t="shared" ca="1" si="117"/>
        <v>-0.04</v>
      </c>
      <c r="BZ205" s="159">
        <f t="shared" ca="1" si="118"/>
        <v>0</v>
      </c>
      <c r="CA205" s="160">
        <f t="shared" ca="1" si="119"/>
        <v>0.08</v>
      </c>
      <c r="CB205" s="69">
        <f t="shared" si="107"/>
        <v>0</v>
      </c>
      <c r="CC205" s="70">
        <f t="shared" si="108"/>
        <v>0</v>
      </c>
      <c r="CD205" s="71">
        <f t="shared" ca="1" si="120"/>
        <v>0</v>
      </c>
      <c r="CE205" s="156">
        <f t="shared" ca="1" si="121"/>
        <v>0</v>
      </c>
      <c r="CF205" s="158">
        <f t="shared" ca="1" si="122"/>
        <v>-0.04</v>
      </c>
      <c r="CG205" s="159">
        <f t="shared" ca="1" si="123"/>
        <v>0</v>
      </c>
      <c r="CH205" s="160">
        <f t="shared" ca="1" si="124"/>
        <v>0.08</v>
      </c>
    </row>
    <row r="206" spans="1:86" hidden="1" outlineLevel="1">
      <c r="A206">
        <f t="shared" ca="1" si="130"/>
        <v>2</v>
      </c>
      <c r="B206" t="str">
        <f t="shared" ca="1" si="109"/>
        <v>EP2 LPD2 LPS3 LPM1</v>
      </c>
      <c r="C206" s="45">
        <f t="shared" si="125"/>
        <v>2</v>
      </c>
      <c r="D206" s="26">
        <v>0</v>
      </c>
      <c r="E206" s="45">
        <f t="shared" ca="1" si="126"/>
        <v>0</v>
      </c>
      <c r="F206" s="45">
        <f t="shared" ca="1" si="131"/>
        <v>0</v>
      </c>
      <c r="G206" s="45">
        <f t="shared" ca="1" si="127"/>
        <v>2</v>
      </c>
      <c r="H206" s="45">
        <f t="shared" ca="1" si="128"/>
        <v>3</v>
      </c>
      <c r="I206" s="45">
        <f t="shared" ca="1" si="129"/>
        <v>1</v>
      </c>
      <c r="BM206">
        <v>169</v>
      </c>
      <c r="BN206" s="69">
        <f t="shared" si="103"/>
        <v>0</v>
      </c>
      <c r="BO206" s="70">
        <f t="shared" si="104"/>
        <v>0</v>
      </c>
      <c r="BP206" s="71">
        <f t="shared" ca="1" si="110"/>
        <v>0</v>
      </c>
      <c r="BQ206" s="156">
        <f t="shared" ca="1" si="111"/>
        <v>0</v>
      </c>
      <c r="BR206" s="158">
        <f t="shared" ca="1" si="112"/>
        <v>-0.04</v>
      </c>
      <c r="BS206" s="159">
        <f t="shared" ca="1" si="113"/>
        <v>0.04</v>
      </c>
      <c r="BT206" s="160">
        <f t="shared" ca="1" si="114"/>
        <v>-0.05</v>
      </c>
      <c r="BU206" s="69">
        <f t="shared" si="105"/>
        <v>0</v>
      </c>
      <c r="BV206" s="70">
        <f t="shared" si="106"/>
        <v>0</v>
      </c>
      <c r="BW206" s="71">
        <f t="shared" ca="1" si="115"/>
        <v>0</v>
      </c>
      <c r="BX206" s="156">
        <f t="shared" ca="1" si="116"/>
        <v>0</v>
      </c>
      <c r="BY206" s="158">
        <f t="shared" ca="1" si="117"/>
        <v>-0.04</v>
      </c>
      <c r="BZ206" s="159">
        <f t="shared" ca="1" si="118"/>
        <v>0.04</v>
      </c>
      <c r="CA206" s="160">
        <f t="shared" ca="1" si="119"/>
        <v>-0.05</v>
      </c>
      <c r="CB206" s="69">
        <f t="shared" si="107"/>
        <v>0</v>
      </c>
      <c r="CC206" s="70">
        <f t="shared" si="108"/>
        <v>0</v>
      </c>
      <c r="CD206" s="71">
        <f t="shared" ca="1" si="120"/>
        <v>0</v>
      </c>
      <c r="CE206" s="156">
        <f t="shared" ca="1" si="121"/>
        <v>0</v>
      </c>
      <c r="CF206" s="158">
        <f t="shared" ca="1" si="122"/>
        <v>-0.04</v>
      </c>
      <c r="CG206" s="159">
        <f t="shared" ca="1" si="123"/>
        <v>0.04</v>
      </c>
      <c r="CH206" s="160">
        <f t="shared" ca="1" si="124"/>
        <v>-0.05</v>
      </c>
    </row>
    <row r="207" spans="1:86" hidden="1" outlineLevel="1">
      <c r="A207">
        <f t="shared" ca="1" si="130"/>
        <v>2</v>
      </c>
      <c r="B207" t="str">
        <f t="shared" ca="1" si="109"/>
        <v>EP2 LPD2 LPS3 LPM2</v>
      </c>
      <c r="C207" s="45">
        <f t="shared" si="125"/>
        <v>2</v>
      </c>
      <c r="D207" s="26">
        <v>0</v>
      </c>
      <c r="E207" s="45">
        <f t="shared" ca="1" si="126"/>
        <v>0</v>
      </c>
      <c r="F207" s="45">
        <f t="shared" ca="1" si="131"/>
        <v>0</v>
      </c>
      <c r="G207" s="45">
        <f t="shared" ca="1" si="127"/>
        <v>2</v>
      </c>
      <c r="H207" s="45">
        <f t="shared" ca="1" si="128"/>
        <v>3</v>
      </c>
      <c r="I207" s="45">
        <f t="shared" ca="1" si="129"/>
        <v>2</v>
      </c>
      <c r="BM207">
        <v>170</v>
      </c>
      <c r="BN207" s="69">
        <f t="shared" si="103"/>
        <v>0</v>
      </c>
      <c r="BO207" s="70">
        <f t="shared" si="104"/>
        <v>0</v>
      </c>
      <c r="BP207" s="71">
        <f t="shared" ca="1" si="110"/>
        <v>0</v>
      </c>
      <c r="BQ207" s="156">
        <f t="shared" ca="1" si="111"/>
        <v>0</v>
      </c>
      <c r="BR207" s="158">
        <f t="shared" ca="1" si="112"/>
        <v>-0.04</v>
      </c>
      <c r="BS207" s="159">
        <f t="shared" ca="1" si="113"/>
        <v>0.04</v>
      </c>
      <c r="BT207" s="160">
        <f t="shared" ca="1" si="114"/>
        <v>0</v>
      </c>
      <c r="BU207" s="69">
        <f t="shared" si="105"/>
        <v>0</v>
      </c>
      <c r="BV207" s="70">
        <f t="shared" si="106"/>
        <v>0</v>
      </c>
      <c r="BW207" s="71">
        <f t="shared" ca="1" si="115"/>
        <v>0</v>
      </c>
      <c r="BX207" s="156">
        <f t="shared" ca="1" si="116"/>
        <v>0</v>
      </c>
      <c r="BY207" s="158">
        <f t="shared" ca="1" si="117"/>
        <v>-0.04</v>
      </c>
      <c r="BZ207" s="159">
        <f t="shared" ca="1" si="118"/>
        <v>0.04</v>
      </c>
      <c r="CA207" s="160">
        <f t="shared" ca="1" si="119"/>
        <v>0</v>
      </c>
      <c r="CB207" s="69">
        <f t="shared" si="107"/>
        <v>0</v>
      </c>
      <c r="CC207" s="70">
        <f t="shared" si="108"/>
        <v>0</v>
      </c>
      <c r="CD207" s="71">
        <f t="shared" ca="1" si="120"/>
        <v>0</v>
      </c>
      <c r="CE207" s="156">
        <f t="shared" ca="1" si="121"/>
        <v>0</v>
      </c>
      <c r="CF207" s="158">
        <f t="shared" ca="1" si="122"/>
        <v>-0.04</v>
      </c>
      <c r="CG207" s="159">
        <f t="shared" ca="1" si="123"/>
        <v>0.04</v>
      </c>
      <c r="CH207" s="160">
        <f t="shared" ca="1" si="124"/>
        <v>0</v>
      </c>
    </row>
    <row r="208" spans="1:86" hidden="1" outlineLevel="1">
      <c r="A208">
        <f t="shared" ca="1" si="130"/>
        <v>2</v>
      </c>
      <c r="B208" t="str">
        <f t="shared" ca="1" si="109"/>
        <v>EP2 LPD2 LPS3 LPM3</v>
      </c>
      <c r="C208" s="45">
        <f t="shared" si="125"/>
        <v>2</v>
      </c>
      <c r="D208" s="26">
        <v>0</v>
      </c>
      <c r="E208" s="45">
        <f t="shared" ca="1" si="126"/>
        <v>0</v>
      </c>
      <c r="F208" s="45">
        <f t="shared" ca="1" si="131"/>
        <v>0</v>
      </c>
      <c r="G208" s="45">
        <f t="shared" ca="1" si="127"/>
        <v>2</v>
      </c>
      <c r="H208" s="45">
        <f t="shared" ca="1" si="128"/>
        <v>3</v>
      </c>
      <c r="I208" s="45">
        <f t="shared" ca="1" si="129"/>
        <v>3</v>
      </c>
      <c r="BM208">
        <v>171</v>
      </c>
      <c r="BN208" s="69">
        <f t="shared" si="103"/>
        <v>0</v>
      </c>
      <c r="BO208" s="70">
        <f t="shared" si="104"/>
        <v>0</v>
      </c>
      <c r="BP208" s="71">
        <f t="shared" ca="1" si="110"/>
        <v>0</v>
      </c>
      <c r="BQ208" s="156">
        <f t="shared" ca="1" si="111"/>
        <v>0</v>
      </c>
      <c r="BR208" s="158">
        <f t="shared" ca="1" si="112"/>
        <v>-0.04</v>
      </c>
      <c r="BS208" s="159">
        <f t="shared" ca="1" si="113"/>
        <v>0.04</v>
      </c>
      <c r="BT208" s="160">
        <f t="shared" ca="1" si="114"/>
        <v>0.04</v>
      </c>
      <c r="BU208" s="69">
        <f t="shared" si="105"/>
        <v>0</v>
      </c>
      <c r="BV208" s="70">
        <f t="shared" si="106"/>
        <v>0</v>
      </c>
      <c r="BW208" s="71">
        <f t="shared" ca="1" si="115"/>
        <v>0</v>
      </c>
      <c r="BX208" s="156">
        <f t="shared" ca="1" si="116"/>
        <v>0</v>
      </c>
      <c r="BY208" s="158">
        <f t="shared" ca="1" si="117"/>
        <v>-0.04</v>
      </c>
      <c r="BZ208" s="159">
        <f t="shared" ca="1" si="118"/>
        <v>0.04</v>
      </c>
      <c r="CA208" s="160">
        <f t="shared" ca="1" si="119"/>
        <v>0.04</v>
      </c>
      <c r="CB208" s="69">
        <f t="shared" si="107"/>
        <v>0</v>
      </c>
      <c r="CC208" s="70">
        <f t="shared" si="108"/>
        <v>0</v>
      </c>
      <c r="CD208" s="71">
        <f t="shared" ca="1" si="120"/>
        <v>0</v>
      </c>
      <c r="CE208" s="156">
        <f t="shared" ca="1" si="121"/>
        <v>0</v>
      </c>
      <c r="CF208" s="158">
        <f t="shared" ca="1" si="122"/>
        <v>-0.04</v>
      </c>
      <c r="CG208" s="159">
        <f t="shared" ca="1" si="123"/>
        <v>0.04</v>
      </c>
      <c r="CH208" s="160">
        <f t="shared" ca="1" si="124"/>
        <v>0.04</v>
      </c>
    </row>
    <row r="209" spans="1:86" hidden="1" outlineLevel="1">
      <c r="A209">
        <f t="shared" ca="1" si="130"/>
        <v>2</v>
      </c>
      <c r="B209" t="str">
        <f t="shared" ca="1" si="109"/>
        <v>EP2 LPD2 LPS3 LPM4</v>
      </c>
      <c r="C209" s="45">
        <f t="shared" si="125"/>
        <v>2</v>
      </c>
      <c r="D209" s="26">
        <v>0</v>
      </c>
      <c r="E209" s="45">
        <f t="shared" ca="1" si="126"/>
        <v>0</v>
      </c>
      <c r="F209" s="45">
        <f t="shared" ca="1" si="131"/>
        <v>0</v>
      </c>
      <c r="G209" s="45">
        <f t="shared" ca="1" si="127"/>
        <v>2</v>
      </c>
      <c r="H209" s="45">
        <f t="shared" ca="1" si="128"/>
        <v>3</v>
      </c>
      <c r="I209" s="45">
        <f t="shared" ca="1" si="129"/>
        <v>4</v>
      </c>
      <c r="BM209">
        <v>172</v>
      </c>
      <c r="BN209" s="69">
        <f t="shared" si="103"/>
        <v>0</v>
      </c>
      <c r="BO209" s="70">
        <f t="shared" si="104"/>
        <v>0</v>
      </c>
      <c r="BP209" s="71">
        <f t="shared" ca="1" si="110"/>
        <v>0</v>
      </c>
      <c r="BQ209" s="156">
        <f t="shared" ca="1" si="111"/>
        <v>0</v>
      </c>
      <c r="BR209" s="158">
        <f t="shared" ca="1" si="112"/>
        <v>-0.04</v>
      </c>
      <c r="BS209" s="159">
        <f t="shared" ca="1" si="113"/>
        <v>0.04</v>
      </c>
      <c r="BT209" s="160">
        <f t="shared" ca="1" si="114"/>
        <v>0.08</v>
      </c>
      <c r="BU209" s="69">
        <f t="shared" si="105"/>
        <v>0</v>
      </c>
      <c r="BV209" s="70">
        <f t="shared" si="106"/>
        <v>0</v>
      </c>
      <c r="BW209" s="71">
        <f t="shared" ca="1" si="115"/>
        <v>0</v>
      </c>
      <c r="BX209" s="156">
        <f t="shared" ca="1" si="116"/>
        <v>0</v>
      </c>
      <c r="BY209" s="158">
        <f t="shared" ca="1" si="117"/>
        <v>-0.04</v>
      </c>
      <c r="BZ209" s="159">
        <f t="shared" ca="1" si="118"/>
        <v>0.04</v>
      </c>
      <c r="CA209" s="160">
        <f t="shared" ca="1" si="119"/>
        <v>0.08</v>
      </c>
      <c r="CB209" s="69">
        <f t="shared" si="107"/>
        <v>0</v>
      </c>
      <c r="CC209" s="70">
        <f t="shared" si="108"/>
        <v>0</v>
      </c>
      <c r="CD209" s="71">
        <f t="shared" ca="1" si="120"/>
        <v>0</v>
      </c>
      <c r="CE209" s="156">
        <f t="shared" ca="1" si="121"/>
        <v>0</v>
      </c>
      <c r="CF209" s="158">
        <f t="shared" ca="1" si="122"/>
        <v>-0.04</v>
      </c>
      <c r="CG209" s="159">
        <f t="shared" ca="1" si="123"/>
        <v>0.04</v>
      </c>
      <c r="CH209" s="160">
        <f t="shared" ca="1" si="124"/>
        <v>0.08</v>
      </c>
    </row>
    <row r="210" spans="1:86" hidden="1" outlineLevel="1">
      <c r="A210">
        <f t="shared" ca="1" si="130"/>
        <v>2</v>
      </c>
      <c r="B210" t="str">
        <f t="shared" ca="1" si="109"/>
        <v>EP2 LPD2 LPS4 LPM1</v>
      </c>
      <c r="C210" s="45">
        <f t="shared" si="125"/>
        <v>2</v>
      </c>
      <c r="D210" s="26">
        <v>0</v>
      </c>
      <c r="E210" s="45">
        <f t="shared" ca="1" si="126"/>
        <v>0</v>
      </c>
      <c r="F210" s="45">
        <f t="shared" ca="1" si="131"/>
        <v>0</v>
      </c>
      <c r="G210" s="45">
        <f t="shared" ca="1" si="127"/>
        <v>2</v>
      </c>
      <c r="H210" s="45">
        <f t="shared" ca="1" si="128"/>
        <v>4</v>
      </c>
      <c r="I210" s="45">
        <f t="shared" ca="1" si="129"/>
        <v>1</v>
      </c>
      <c r="BM210">
        <v>173</v>
      </c>
      <c r="BN210" s="69">
        <f t="shared" si="103"/>
        <v>0</v>
      </c>
      <c r="BO210" s="70">
        <f t="shared" si="104"/>
        <v>0</v>
      </c>
      <c r="BP210" s="71">
        <f t="shared" ca="1" si="110"/>
        <v>0</v>
      </c>
      <c r="BQ210" s="156">
        <f t="shared" ca="1" si="111"/>
        <v>0</v>
      </c>
      <c r="BR210" s="158">
        <f t="shared" ca="1" si="112"/>
        <v>-0.04</v>
      </c>
      <c r="BS210" s="159">
        <f t="shared" ca="1" si="113"/>
        <v>0.08</v>
      </c>
      <c r="BT210" s="160">
        <f t="shared" ca="1" si="114"/>
        <v>-0.05</v>
      </c>
      <c r="BU210" s="69">
        <f t="shared" si="105"/>
        <v>0</v>
      </c>
      <c r="BV210" s="70">
        <f t="shared" si="106"/>
        <v>0</v>
      </c>
      <c r="BW210" s="71">
        <f t="shared" ca="1" si="115"/>
        <v>0</v>
      </c>
      <c r="BX210" s="156">
        <f t="shared" ca="1" si="116"/>
        <v>0</v>
      </c>
      <c r="BY210" s="158">
        <f t="shared" ca="1" si="117"/>
        <v>-0.04</v>
      </c>
      <c r="BZ210" s="159">
        <f t="shared" ca="1" si="118"/>
        <v>0.08</v>
      </c>
      <c r="CA210" s="160">
        <f t="shared" ca="1" si="119"/>
        <v>-0.05</v>
      </c>
      <c r="CB210" s="69">
        <f t="shared" si="107"/>
        <v>0</v>
      </c>
      <c r="CC210" s="70">
        <f t="shared" si="108"/>
        <v>0</v>
      </c>
      <c r="CD210" s="71">
        <f t="shared" ca="1" si="120"/>
        <v>0</v>
      </c>
      <c r="CE210" s="156">
        <f t="shared" ca="1" si="121"/>
        <v>0</v>
      </c>
      <c r="CF210" s="158">
        <f t="shared" ca="1" si="122"/>
        <v>-0.04</v>
      </c>
      <c r="CG210" s="159">
        <f t="shared" ca="1" si="123"/>
        <v>0.08</v>
      </c>
      <c r="CH210" s="160">
        <f t="shared" ca="1" si="124"/>
        <v>-0.05</v>
      </c>
    </row>
    <row r="211" spans="1:86" hidden="1" outlineLevel="1">
      <c r="A211">
        <f t="shared" ca="1" si="130"/>
        <v>2</v>
      </c>
      <c r="B211" t="str">
        <f t="shared" ca="1" si="109"/>
        <v>EP2 LPD2 LPS4 LPM2</v>
      </c>
      <c r="C211" s="45">
        <f t="shared" si="125"/>
        <v>2</v>
      </c>
      <c r="D211" s="26">
        <v>0</v>
      </c>
      <c r="E211" s="45">
        <f t="shared" ca="1" si="126"/>
        <v>0</v>
      </c>
      <c r="F211" s="45">
        <f t="shared" ca="1" si="131"/>
        <v>0</v>
      </c>
      <c r="G211" s="45">
        <f t="shared" ca="1" si="127"/>
        <v>2</v>
      </c>
      <c r="H211" s="45">
        <f t="shared" ca="1" si="128"/>
        <v>4</v>
      </c>
      <c r="I211" s="45">
        <f t="shared" ca="1" si="129"/>
        <v>2</v>
      </c>
      <c r="BM211">
        <v>174</v>
      </c>
      <c r="BN211" s="69">
        <f t="shared" si="103"/>
        <v>0</v>
      </c>
      <c r="BO211" s="70">
        <f t="shared" si="104"/>
        <v>0</v>
      </c>
      <c r="BP211" s="71">
        <f t="shared" ca="1" si="110"/>
        <v>0</v>
      </c>
      <c r="BQ211" s="156">
        <f t="shared" ca="1" si="111"/>
        <v>0</v>
      </c>
      <c r="BR211" s="158">
        <f t="shared" ca="1" si="112"/>
        <v>-0.04</v>
      </c>
      <c r="BS211" s="159">
        <f t="shared" ca="1" si="113"/>
        <v>0.08</v>
      </c>
      <c r="BT211" s="160">
        <f t="shared" ca="1" si="114"/>
        <v>0</v>
      </c>
      <c r="BU211" s="69">
        <f t="shared" si="105"/>
        <v>0</v>
      </c>
      <c r="BV211" s="70">
        <f t="shared" si="106"/>
        <v>0</v>
      </c>
      <c r="BW211" s="71">
        <f t="shared" ca="1" si="115"/>
        <v>0</v>
      </c>
      <c r="BX211" s="156">
        <f t="shared" ca="1" si="116"/>
        <v>0</v>
      </c>
      <c r="BY211" s="158">
        <f t="shared" ca="1" si="117"/>
        <v>-0.04</v>
      </c>
      <c r="BZ211" s="159">
        <f t="shared" ca="1" si="118"/>
        <v>0.08</v>
      </c>
      <c r="CA211" s="160">
        <f t="shared" ca="1" si="119"/>
        <v>0</v>
      </c>
      <c r="CB211" s="69">
        <f t="shared" si="107"/>
        <v>0</v>
      </c>
      <c r="CC211" s="70">
        <f t="shared" si="108"/>
        <v>0</v>
      </c>
      <c r="CD211" s="71">
        <f t="shared" ca="1" si="120"/>
        <v>0</v>
      </c>
      <c r="CE211" s="156">
        <f t="shared" ca="1" si="121"/>
        <v>0</v>
      </c>
      <c r="CF211" s="158">
        <f t="shared" ca="1" si="122"/>
        <v>-0.04</v>
      </c>
      <c r="CG211" s="159">
        <f t="shared" ca="1" si="123"/>
        <v>0.08</v>
      </c>
      <c r="CH211" s="160">
        <f t="shared" ca="1" si="124"/>
        <v>0</v>
      </c>
    </row>
    <row r="212" spans="1:86" hidden="1" outlineLevel="1">
      <c r="A212">
        <f t="shared" ca="1" si="130"/>
        <v>2</v>
      </c>
      <c r="B212" t="str">
        <f t="shared" ca="1" si="109"/>
        <v>EP2 LPD2 LPS4 LPM3</v>
      </c>
      <c r="C212" s="45">
        <f t="shared" si="125"/>
        <v>2</v>
      </c>
      <c r="D212" s="26">
        <v>0</v>
      </c>
      <c r="E212" s="45">
        <f t="shared" ca="1" si="126"/>
        <v>0</v>
      </c>
      <c r="F212" s="45">
        <f t="shared" ca="1" si="131"/>
        <v>0</v>
      </c>
      <c r="G212" s="45">
        <f t="shared" ca="1" si="127"/>
        <v>2</v>
      </c>
      <c r="H212" s="45">
        <f t="shared" ca="1" si="128"/>
        <v>4</v>
      </c>
      <c r="I212" s="45">
        <f t="shared" ca="1" si="129"/>
        <v>3</v>
      </c>
      <c r="BM212">
        <v>175</v>
      </c>
      <c r="BN212" s="69">
        <f t="shared" si="103"/>
        <v>0</v>
      </c>
      <c r="BO212" s="70">
        <f t="shared" si="104"/>
        <v>0</v>
      </c>
      <c r="BP212" s="71">
        <f t="shared" ca="1" si="110"/>
        <v>0</v>
      </c>
      <c r="BQ212" s="156">
        <f t="shared" ca="1" si="111"/>
        <v>0</v>
      </c>
      <c r="BR212" s="158">
        <f t="shared" ca="1" si="112"/>
        <v>-0.04</v>
      </c>
      <c r="BS212" s="159">
        <f t="shared" ca="1" si="113"/>
        <v>0.08</v>
      </c>
      <c r="BT212" s="160">
        <f t="shared" ca="1" si="114"/>
        <v>0.04</v>
      </c>
      <c r="BU212" s="69">
        <f t="shared" si="105"/>
        <v>0</v>
      </c>
      <c r="BV212" s="70">
        <f t="shared" si="106"/>
        <v>0</v>
      </c>
      <c r="BW212" s="71">
        <f t="shared" ca="1" si="115"/>
        <v>0</v>
      </c>
      <c r="BX212" s="156">
        <f t="shared" ca="1" si="116"/>
        <v>0</v>
      </c>
      <c r="BY212" s="158">
        <f t="shared" ca="1" si="117"/>
        <v>-0.04</v>
      </c>
      <c r="BZ212" s="159">
        <f t="shared" ca="1" si="118"/>
        <v>0.08</v>
      </c>
      <c r="CA212" s="160">
        <f t="shared" ca="1" si="119"/>
        <v>0.04</v>
      </c>
      <c r="CB212" s="69">
        <f t="shared" si="107"/>
        <v>0</v>
      </c>
      <c r="CC212" s="70">
        <f t="shared" si="108"/>
        <v>0</v>
      </c>
      <c r="CD212" s="71">
        <f t="shared" ca="1" si="120"/>
        <v>0</v>
      </c>
      <c r="CE212" s="156">
        <f t="shared" ca="1" si="121"/>
        <v>0</v>
      </c>
      <c r="CF212" s="158">
        <f t="shared" ca="1" si="122"/>
        <v>-0.04</v>
      </c>
      <c r="CG212" s="159">
        <f t="shared" ca="1" si="123"/>
        <v>0.08</v>
      </c>
      <c r="CH212" s="160">
        <f t="shared" ca="1" si="124"/>
        <v>0.04</v>
      </c>
    </row>
    <row r="213" spans="1:86" hidden="1" outlineLevel="1">
      <c r="A213">
        <f t="shared" ca="1" si="130"/>
        <v>2</v>
      </c>
      <c r="B213" t="str">
        <f t="shared" ca="1" si="109"/>
        <v>EP2 LPD2 LPS4 LPM4</v>
      </c>
      <c r="C213" s="45">
        <f t="shared" si="125"/>
        <v>2</v>
      </c>
      <c r="D213" s="26">
        <v>0</v>
      </c>
      <c r="E213" s="45">
        <f t="shared" ca="1" si="126"/>
        <v>0</v>
      </c>
      <c r="F213" s="45">
        <f t="shared" ca="1" si="131"/>
        <v>0</v>
      </c>
      <c r="G213" s="45">
        <f t="shared" ca="1" si="127"/>
        <v>2</v>
      </c>
      <c r="H213" s="45">
        <f t="shared" ca="1" si="128"/>
        <v>4</v>
      </c>
      <c r="I213" s="45">
        <f t="shared" ca="1" si="129"/>
        <v>4</v>
      </c>
      <c r="BM213">
        <v>176</v>
      </c>
      <c r="BN213" s="69">
        <f t="shared" si="103"/>
        <v>0</v>
      </c>
      <c r="BO213" s="70">
        <f t="shared" si="104"/>
        <v>0</v>
      </c>
      <c r="BP213" s="71">
        <f t="shared" ca="1" si="110"/>
        <v>0</v>
      </c>
      <c r="BQ213" s="156">
        <f t="shared" ca="1" si="111"/>
        <v>0</v>
      </c>
      <c r="BR213" s="158">
        <f t="shared" ca="1" si="112"/>
        <v>-0.04</v>
      </c>
      <c r="BS213" s="159">
        <f t="shared" ca="1" si="113"/>
        <v>0.08</v>
      </c>
      <c r="BT213" s="160">
        <f t="shared" ca="1" si="114"/>
        <v>0.08</v>
      </c>
      <c r="BU213" s="69">
        <f t="shared" si="105"/>
        <v>0</v>
      </c>
      <c r="BV213" s="70">
        <f t="shared" si="106"/>
        <v>0</v>
      </c>
      <c r="BW213" s="71">
        <f t="shared" ca="1" si="115"/>
        <v>0</v>
      </c>
      <c r="BX213" s="156">
        <f t="shared" ca="1" si="116"/>
        <v>0</v>
      </c>
      <c r="BY213" s="158">
        <f t="shared" ca="1" si="117"/>
        <v>-0.04</v>
      </c>
      <c r="BZ213" s="159">
        <f t="shared" ca="1" si="118"/>
        <v>0.08</v>
      </c>
      <c r="CA213" s="160">
        <f t="shared" ca="1" si="119"/>
        <v>0.08</v>
      </c>
      <c r="CB213" s="69">
        <f t="shared" si="107"/>
        <v>0</v>
      </c>
      <c r="CC213" s="70">
        <f t="shared" si="108"/>
        <v>0</v>
      </c>
      <c r="CD213" s="71">
        <f t="shared" ca="1" si="120"/>
        <v>0</v>
      </c>
      <c r="CE213" s="156">
        <f t="shared" ca="1" si="121"/>
        <v>0</v>
      </c>
      <c r="CF213" s="158">
        <f t="shared" ca="1" si="122"/>
        <v>-0.04</v>
      </c>
      <c r="CG213" s="159">
        <f t="shared" ca="1" si="123"/>
        <v>0.08</v>
      </c>
      <c r="CH213" s="160">
        <f t="shared" ca="1" si="124"/>
        <v>0.08</v>
      </c>
    </row>
    <row r="214" spans="1:86" hidden="1" outlineLevel="1">
      <c r="A214">
        <f t="shared" ca="1" si="130"/>
        <v>2</v>
      </c>
      <c r="B214" t="str">
        <f t="shared" ca="1" si="109"/>
        <v>EP2 LPD3 LPS1 LPM1</v>
      </c>
      <c r="C214" s="45">
        <f t="shared" ref="C214:C245" si="132">MOD(C150,4)+1</f>
        <v>2</v>
      </c>
      <c r="D214" s="26">
        <v>0</v>
      </c>
      <c r="E214" s="45">
        <f t="shared" ca="1" si="126"/>
        <v>0</v>
      </c>
      <c r="F214" s="45">
        <f t="shared" ca="1" si="131"/>
        <v>0</v>
      </c>
      <c r="G214" s="45">
        <f t="shared" ca="1" si="127"/>
        <v>3</v>
      </c>
      <c r="H214" s="45">
        <f t="shared" ca="1" si="128"/>
        <v>1</v>
      </c>
      <c r="I214" s="45">
        <f t="shared" ca="1" si="129"/>
        <v>1</v>
      </c>
      <c r="BM214">
        <v>177</v>
      </c>
      <c r="BN214" s="69">
        <f t="shared" si="103"/>
        <v>0</v>
      </c>
      <c r="BO214" s="70">
        <f t="shared" si="104"/>
        <v>0</v>
      </c>
      <c r="BP214" s="71">
        <f t="shared" ca="1" si="110"/>
        <v>0</v>
      </c>
      <c r="BQ214" s="156">
        <f t="shared" ca="1" si="111"/>
        <v>0</v>
      </c>
      <c r="BR214" s="158">
        <f t="shared" ca="1" si="112"/>
        <v>0</v>
      </c>
      <c r="BS214" s="159">
        <f t="shared" ca="1" si="113"/>
        <v>-0.05</v>
      </c>
      <c r="BT214" s="160">
        <f t="shared" ca="1" si="114"/>
        <v>-0.05</v>
      </c>
      <c r="BU214" s="69">
        <f t="shared" si="105"/>
        <v>0</v>
      </c>
      <c r="BV214" s="70">
        <f t="shared" si="106"/>
        <v>0</v>
      </c>
      <c r="BW214" s="71">
        <f t="shared" ca="1" si="115"/>
        <v>0</v>
      </c>
      <c r="BX214" s="156">
        <f t="shared" ca="1" si="116"/>
        <v>0</v>
      </c>
      <c r="BY214" s="158">
        <f t="shared" ca="1" si="117"/>
        <v>0</v>
      </c>
      <c r="BZ214" s="159">
        <f t="shared" ca="1" si="118"/>
        <v>-0.05</v>
      </c>
      <c r="CA214" s="160">
        <f t="shared" ca="1" si="119"/>
        <v>-0.05</v>
      </c>
      <c r="CB214" s="69">
        <f t="shared" si="107"/>
        <v>0</v>
      </c>
      <c r="CC214" s="70">
        <f t="shared" si="108"/>
        <v>0</v>
      </c>
      <c r="CD214" s="71">
        <f t="shared" ca="1" si="120"/>
        <v>0</v>
      </c>
      <c r="CE214" s="156">
        <f t="shared" ca="1" si="121"/>
        <v>0</v>
      </c>
      <c r="CF214" s="158">
        <f t="shared" ca="1" si="122"/>
        <v>0</v>
      </c>
      <c r="CG214" s="159">
        <f t="shared" ca="1" si="123"/>
        <v>-0.05</v>
      </c>
      <c r="CH214" s="160">
        <f t="shared" ca="1" si="124"/>
        <v>-0.05</v>
      </c>
    </row>
    <row r="215" spans="1:86" hidden="1" outlineLevel="1">
      <c r="A215">
        <f t="shared" ca="1" si="130"/>
        <v>2</v>
      </c>
      <c r="B215" t="str">
        <f t="shared" ca="1" si="109"/>
        <v>EP2 LPD3 LPS1 LPM2</v>
      </c>
      <c r="C215" s="45">
        <f t="shared" si="132"/>
        <v>2</v>
      </c>
      <c r="D215" s="26">
        <v>0</v>
      </c>
      <c r="E215" s="45">
        <f t="shared" ca="1" si="126"/>
        <v>0</v>
      </c>
      <c r="F215" s="45">
        <f t="shared" ca="1" si="131"/>
        <v>0</v>
      </c>
      <c r="G215" s="45">
        <f t="shared" ca="1" si="127"/>
        <v>3</v>
      </c>
      <c r="H215" s="45">
        <f t="shared" ca="1" si="128"/>
        <v>1</v>
      </c>
      <c r="I215" s="45">
        <f t="shared" ca="1" si="129"/>
        <v>2</v>
      </c>
      <c r="BM215">
        <v>178</v>
      </c>
      <c r="BN215" s="69">
        <f t="shared" si="103"/>
        <v>0</v>
      </c>
      <c r="BO215" s="70">
        <f t="shared" si="104"/>
        <v>0</v>
      </c>
      <c r="BP215" s="71">
        <f t="shared" ca="1" si="110"/>
        <v>0</v>
      </c>
      <c r="BQ215" s="156">
        <f t="shared" ca="1" si="111"/>
        <v>0</v>
      </c>
      <c r="BR215" s="158">
        <f t="shared" ca="1" si="112"/>
        <v>0</v>
      </c>
      <c r="BS215" s="159">
        <f t="shared" ca="1" si="113"/>
        <v>-0.05</v>
      </c>
      <c r="BT215" s="160">
        <f t="shared" ca="1" si="114"/>
        <v>0</v>
      </c>
      <c r="BU215" s="69">
        <f t="shared" si="105"/>
        <v>0</v>
      </c>
      <c r="BV215" s="70">
        <f t="shared" si="106"/>
        <v>0</v>
      </c>
      <c r="BW215" s="71">
        <f t="shared" ca="1" si="115"/>
        <v>0</v>
      </c>
      <c r="BX215" s="156">
        <f t="shared" ca="1" si="116"/>
        <v>0</v>
      </c>
      <c r="BY215" s="158">
        <f t="shared" ca="1" si="117"/>
        <v>0</v>
      </c>
      <c r="BZ215" s="159">
        <f t="shared" ca="1" si="118"/>
        <v>-0.05</v>
      </c>
      <c r="CA215" s="160">
        <f t="shared" ca="1" si="119"/>
        <v>0</v>
      </c>
      <c r="CB215" s="69">
        <f t="shared" si="107"/>
        <v>0</v>
      </c>
      <c r="CC215" s="70">
        <f t="shared" si="108"/>
        <v>0</v>
      </c>
      <c r="CD215" s="71">
        <f t="shared" ca="1" si="120"/>
        <v>0</v>
      </c>
      <c r="CE215" s="156">
        <f t="shared" ca="1" si="121"/>
        <v>0</v>
      </c>
      <c r="CF215" s="158">
        <f t="shared" ca="1" si="122"/>
        <v>0</v>
      </c>
      <c r="CG215" s="159">
        <f t="shared" ca="1" si="123"/>
        <v>-0.05</v>
      </c>
      <c r="CH215" s="160">
        <f t="shared" ca="1" si="124"/>
        <v>0</v>
      </c>
    </row>
    <row r="216" spans="1:86" hidden="1" outlineLevel="1">
      <c r="A216">
        <f t="shared" ca="1" si="130"/>
        <v>2</v>
      </c>
      <c r="B216" t="str">
        <f t="shared" ca="1" si="109"/>
        <v>EP2 LPD3 LPS1 LPM3</v>
      </c>
      <c r="C216" s="45">
        <f t="shared" si="132"/>
        <v>2</v>
      </c>
      <c r="D216" s="26">
        <v>0</v>
      </c>
      <c r="E216" s="45">
        <f t="shared" ca="1" si="126"/>
        <v>0</v>
      </c>
      <c r="F216" s="45">
        <f t="shared" ca="1" si="131"/>
        <v>0</v>
      </c>
      <c r="G216" s="45">
        <f t="shared" ca="1" si="127"/>
        <v>3</v>
      </c>
      <c r="H216" s="45">
        <f t="shared" ca="1" si="128"/>
        <v>1</v>
      </c>
      <c r="I216" s="45">
        <f t="shared" ca="1" si="129"/>
        <v>3</v>
      </c>
      <c r="BM216">
        <v>179</v>
      </c>
      <c r="BN216" s="69">
        <f t="shared" si="103"/>
        <v>0</v>
      </c>
      <c r="BO216" s="70">
        <f t="shared" si="104"/>
        <v>0</v>
      </c>
      <c r="BP216" s="71">
        <f t="shared" ca="1" si="110"/>
        <v>0</v>
      </c>
      <c r="BQ216" s="156">
        <f t="shared" ca="1" si="111"/>
        <v>0</v>
      </c>
      <c r="BR216" s="158">
        <f t="shared" ca="1" si="112"/>
        <v>0</v>
      </c>
      <c r="BS216" s="159">
        <f t="shared" ca="1" si="113"/>
        <v>-0.05</v>
      </c>
      <c r="BT216" s="160">
        <f t="shared" ca="1" si="114"/>
        <v>0.04</v>
      </c>
      <c r="BU216" s="69">
        <f t="shared" si="105"/>
        <v>0</v>
      </c>
      <c r="BV216" s="70">
        <f t="shared" si="106"/>
        <v>0</v>
      </c>
      <c r="BW216" s="71">
        <f t="shared" ca="1" si="115"/>
        <v>0</v>
      </c>
      <c r="BX216" s="156">
        <f t="shared" ca="1" si="116"/>
        <v>0</v>
      </c>
      <c r="BY216" s="158">
        <f t="shared" ca="1" si="117"/>
        <v>0</v>
      </c>
      <c r="BZ216" s="159">
        <f t="shared" ca="1" si="118"/>
        <v>-0.05</v>
      </c>
      <c r="CA216" s="160">
        <f t="shared" ca="1" si="119"/>
        <v>0.04</v>
      </c>
      <c r="CB216" s="69">
        <f t="shared" si="107"/>
        <v>0</v>
      </c>
      <c r="CC216" s="70">
        <f t="shared" si="108"/>
        <v>0</v>
      </c>
      <c r="CD216" s="71">
        <f t="shared" ca="1" si="120"/>
        <v>0</v>
      </c>
      <c r="CE216" s="156">
        <f t="shared" ca="1" si="121"/>
        <v>0</v>
      </c>
      <c r="CF216" s="158">
        <f t="shared" ca="1" si="122"/>
        <v>0</v>
      </c>
      <c r="CG216" s="159">
        <f t="shared" ca="1" si="123"/>
        <v>-0.05</v>
      </c>
      <c r="CH216" s="160">
        <f t="shared" ca="1" si="124"/>
        <v>0.04</v>
      </c>
    </row>
    <row r="217" spans="1:86" hidden="1" outlineLevel="1">
      <c r="A217">
        <f t="shared" ca="1" si="130"/>
        <v>2</v>
      </c>
      <c r="B217" t="str">
        <f t="shared" ca="1" si="109"/>
        <v>EP2 LPD3 LPS1 LPM4</v>
      </c>
      <c r="C217" s="45">
        <f t="shared" si="132"/>
        <v>2</v>
      </c>
      <c r="D217" s="26">
        <v>0</v>
      </c>
      <c r="E217" s="45">
        <f t="shared" ca="1" si="126"/>
        <v>0</v>
      </c>
      <c r="F217" s="45">
        <f t="shared" ca="1" si="131"/>
        <v>0</v>
      </c>
      <c r="G217" s="45">
        <f t="shared" ca="1" si="127"/>
        <v>3</v>
      </c>
      <c r="H217" s="45">
        <f t="shared" ca="1" si="128"/>
        <v>1</v>
      </c>
      <c r="I217" s="45">
        <f t="shared" ca="1" si="129"/>
        <v>4</v>
      </c>
      <c r="BM217">
        <v>180</v>
      </c>
      <c r="BN217" s="69">
        <f t="shared" si="103"/>
        <v>0</v>
      </c>
      <c r="BO217" s="70">
        <f t="shared" si="104"/>
        <v>0</v>
      </c>
      <c r="BP217" s="71">
        <f t="shared" ca="1" si="110"/>
        <v>0</v>
      </c>
      <c r="BQ217" s="156">
        <f t="shared" ca="1" si="111"/>
        <v>0</v>
      </c>
      <c r="BR217" s="158">
        <f t="shared" ca="1" si="112"/>
        <v>0</v>
      </c>
      <c r="BS217" s="159">
        <f t="shared" ca="1" si="113"/>
        <v>-0.05</v>
      </c>
      <c r="BT217" s="160">
        <f t="shared" ca="1" si="114"/>
        <v>0.08</v>
      </c>
      <c r="BU217" s="69">
        <f t="shared" si="105"/>
        <v>0</v>
      </c>
      <c r="BV217" s="70">
        <f t="shared" si="106"/>
        <v>0</v>
      </c>
      <c r="BW217" s="71">
        <f t="shared" ca="1" si="115"/>
        <v>0</v>
      </c>
      <c r="BX217" s="156">
        <f t="shared" ca="1" si="116"/>
        <v>0</v>
      </c>
      <c r="BY217" s="158">
        <f t="shared" ca="1" si="117"/>
        <v>0</v>
      </c>
      <c r="BZ217" s="159">
        <f t="shared" ca="1" si="118"/>
        <v>-0.05</v>
      </c>
      <c r="CA217" s="160">
        <f t="shared" ca="1" si="119"/>
        <v>0.08</v>
      </c>
      <c r="CB217" s="69">
        <f t="shared" si="107"/>
        <v>0</v>
      </c>
      <c r="CC217" s="70">
        <f t="shared" si="108"/>
        <v>0</v>
      </c>
      <c r="CD217" s="71">
        <f t="shared" ca="1" si="120"/>
        <v>0</v>
      </c>
      <c r="CE217" s="156">
        <f t="shared" ca="1" si="121"/>
        <v>0</v>
      </c>
      <c r="CF217" s="158">
        <f t="shared" ca="1" si="122"/>
        <v>0</v>
      </c>
      <c r="CG217" s="159">
        <f t="shared" ca="1" si="123"/>
        <v>-0.05</v>
      </c>
      <c r="CH217" s="160">
        <f t="shared" ca="1" si="124"/>
        <v>0.08</v>
      </c>
    </row>
    <row r="218" spans="1:86" hidden="1" outlineLevel="1">
      <c r="A218">
        <f t="shared" ca="1" si="130"/>
        <v>2</v>
      </c>
      <c r="B218" t="str">
        <f t="shared" ca="1" si="109"/>
        <v>EP2 LPD3 LPS2 LPM1</v>
      </c>
      <c r="C218" s="45">
        <f t="shared" si="132"/>
        <v>2</v>
      </c>
      <c r="D218" s="26">
        <v>0</v>
      </c>
      <c r="E218" s="45">
        <f t="shared" ca="1" si="126"/>
        <v>0</v>
      </c>
      <c r="F218" s="45">
        <f t="shared" ca="1" si="131"/>
        <v>0</v>
      </c>
      <c r="G218" s="45">
        <f t="shared" ca="1" si="127"/>
        <v>3</v>
      </c>
      <c r="H218" s="45">
        <f t="shared" ca="1" si="128"/>
        <v>2</v>
      </c>
      <c r="I218" s="45">
        <f t="shared" ca="1" si="129"/>
        <v>1</v>
      </c>
      <c r="BM218">
        <v>181</v>
      </c>
      <c r="BN218" s="69">
        <f t="shared" si="103"/>
        <v>0</v>
      </c>
      <c r="BO218" s="70">
        <f t="shared" si="104"/>
        <v>0</v>
      </c>
      <c r="BP218" s="71">
        <f t="shared" ca="1" si="110"/>
        <v>0</v>
      </c>
      <c r="BQ218" s="156">
        <f t="shared" ca="1" si="111"/>
        <v>0</v>
      </c>
      <c r="BR218" s="158">
        <f t="shared" ca="1" si="112"/>
        <v>0</v>
      </c>
      <c r="BS218" s="159">
        <f t="shared" ca="1" si="113"/>
        <v>0</v>
      </c>
      <c r="BT218" s="160">
        <f t="shared" ca="1" si="114"/>
        <v>-0.05</v>
      </c>
      <c r="BU218" s="69">
        <f t="shared" si="105"/>
        <v>0</v>
      </c>
      <c r="BV218" s="70">
        <f t="shared" si="106"/>
        <v>0</v>
      </c>
      <c r="BW218" s="71">
        <f t="shared" ca="1" si="115"/>
        <v>0</v>
      </c>
      <c r="BX218" s="156">
        <f t="shared" ca="1" si="116"/>
        <v>0</v>
      </c>
      <c r="BY218" s="158">
        <f t="shared" ca="1" si="117"/>
        <v>0</v>
      </c>
      <c r="BZ218" s="159">
        <f t="shared" ca="1" si="118"/>
        <v>0</v>
      </c>
      <c r="CA218" s="160">
        <f t="shared" ca="1" si="119"/>
        <v>-0.05</v>
      </c>
      <c r="CB218" s="69">
        <f t="shared" si="107"/>
        <v>0</v>
      </c>
      <c r="CC218" s="70">
        <f t="shared" si="108"/>
        <v>0</v>
      </c>
      <c r="CD218" s="71">
        <f t="shared" ca="1" si="120"/>
        <v>0</v>
      </c>
      <c r="CE218" s="156">
        <f t="shared" ca="1" si="121"/>
        <v>0</v>
      </c>
      <c r="CF218" s="158">
        <f t="shared" ca="1" si="122"/>
        <v>0</v>
      </c>
      <c r="CG218" s="159">
        <f t="shared" ca="1" si="123"/>
        <v>0</v>
      </c>
      <c r="CH218" s="160">
        <f t="shared" ca="1" si="124"/>
        <v>-0.05</v>
      </c>
    </row>
    <row r="219" spans="1:86" hidden="1" outlineLevel="1">
      <c r="A219">
        <f t="shared" ca="1" si="130"/>
        <v>2</v>
      </c>
      <c r="B219" t="str">
        <f t="shared" ca="1" si="109"/>
        <v>EP2 LPD3 LPS2 LPM2</v>
      </c>
      <c r="C219" s="45">
        <f t="shared" si="132"/>
        <v>2</v>
      </c>
      <c r="D219" s="26">
        <v>0</v>
      </c>
      <c r="E219" s="45">
        <f t="shared" ca="1" si="126"/>
        <v>0</v>
      </c>
      <c r="F219" s="45">
        <f t="shared" ca="1" si="131"/>
        <v>0</v>
      </c>
      <c r="G219" s="45">
        <f t="shared" ca="1" si="127"/>
        <v>3</v>
      </c>
      <c r="H219" s="45">
        <f t="shared" ca="1" si="128"/>
        <v>2</v>
      </c>
      <c r="I219" s="45">
        <f t="shared" ca="1" si="129"/>
        <v>2</v>
      </c>
      <c r="BM219">
        <v>182</v>
      </c>
      <c r="BN219" s="69">
        <f t="shared" si="103"/>
        <v>0</v>
      </c>
      <c r="BO219" s="70">
        <f t="shared" si="104"/>
        <v>0</v>
      </c>
      <c r="BP219" s="71">
        <f t="shared" ca="1" si="110"/>
        <v>0</v>
      </c>
      <c r="BQ219" s="156">
        <f t="shared" ca="1" si="111"/>
        <v>0</v>
      </c>
      <c r="BR219" s="158">
        <f t="shared" ca="1" si="112"/>
        <v>0</v>
      </c>
      <c r="BS219" s="159">
        <f t="shared" ca="1" si="113"/>
        <v>0</v>
      </c>
      <c r="BT219" s="160">
        <f t="shared" ca="1" si="114"/>
        <v>0</v>
      </c>
      <c r="BU219" s="69">
        <f t="shared" si="105"/>
        <v>0</v>
      </c>
      <c r="BV219" s="70">
        <f t="shared" si="106"/>
        <v>0</v>
      </c>
      <c r="BW219" s="71">
        <f t="shared" ca="1" si="115"/>
        <v>0</v>
      </c>
      <c r="BX219" s="156">
        <f t="shared" ca="1" si="116"/>
        <v>0</v>
      </c>
      <c r="BY219" s="158">
        <f t="shared" ca="1" si="117"/>
        <v>0</v>
      </c>
      <c r="BZ219" s="159">
        <f t="shared" ca="1" si="118"/>
        <v>0</v>
      </c>
      <c r="CA219" s="160">
        <f t="shared" ca="1" si="119"/>
        <v>0</v>
      </c>
      <c r="CB219" s="69">
        <f t="shared" si="107"/>
        <v>0</v>
      </c>
      <c r="CC219" s="70">
        <f t="shared" si="108"/>
        <v>0</v>
      </c>
      <c r="CD219" s="71">
        <f t="shared" ca="1" si="120"/>
        <v>0</v>
      </c>
      <c r="CE219" s="156">
        <f t="shared" ca="1" si="121"/>
        <v>0</v>
      </c>
      <c r="CF219" s="158">
        <f t="shared" ca="1" si="122"/>
        <v>0</v>
      </c>
      <c r="CG219" s="159">
        <f t="shared" ca="1" si="123"/>
        <v>0</v>
      </c>
      <c r="CH219" s="160">
        <f t="shared" ca="1" si="124"/>
        <v>0</v>
      </c>
    </row>
    <row r="220" spans="1:86" hidden="1" outlineLevel="1">
      <c r="A220">
        <f t="shared" ca="1" si="130"/>
        <v>2</v>
      </c>
      <c r="B220" t="str">
        <f t="shared" ca="1" si="109"/>
        <v>EP2 LPD3 LPS2 LPM3</v>
      </c>
      <c r="C220" s="45">
        <f t="shared" si="132"/>
        <v>2</v>
      </c>
      <c r="D220" s="26">
        <v>0</v>
      </c>
      <c r="E220" s="45">
        <f t="shared" ca="1" si="126"/>
        <v>0</v>
      </c>
      <c r="F220" s="45">
        <f t="shared" ca="1" si="131"/>
        <v>0</v>
      </c>
      <c r="G220" s="45">
        <f t="shared" ca="1" si="127"/>
        <v>3</v>
      </c>
      <c r="H220" s="45">
        <f t="shared" ca="1" si="128"/>
        <v>2</v>
      </c>
      <c r="I220" s="45">
        <f t="shared" ca="1" si="129"/>
        <v>3</v>
      </c>
      <c r="BM220">
        <v>183</v>
      </c>
      <c r="BN220" s="69">
        <f t="shared" si="103"/>
        <v>0</v>
      </c>
      <c r="BO220" s="70">
        <f t="shared" si="104"/>
        <v>0</v>
      </c>
      <c r="BP220" s="71">
        <f t="shared" ca="1" si="110"/>
        <v>0</v>
      </c>
      <c r="BQ220" s="156">
        <f t="shared" ca="1" si="111"/>
        <v>0</v>
      </c>
      <c r="BR220" s="158">
        <f t="shared" ca="1" si="112"/>
        <v>0</v>
      </c>
      <c r="BS220" s="159">
        <f t="shared" ca="1" si="113"/>
        <v>0</v>
      </c>
      <c r="BT220" s="160">
        <f t="shared" ca="1" si="114"/>
        <v>0.04</v>
      </c>
      <c r="BU220" s="69">
        <f t="shared" si="105"/>
        <v>0</v>
      </c>
      <c r="BV220" s="70">
        <f t="shared" si="106"/>
        <v>0</v>
      </c>
      <c r="BW220" s="71">
        <f t="shared" ca="1" si="115"/>
        <v>0</v>
      </c>
      <c r="BX220" s="156">
        <f t="shared" ca="1" si="116"/>
        <v>0</v>
      </c>
      <c r="BY220" s="158">
        <f t="shared" ca="1" si="117"/>
        <v>0</v>
      </c>
      <c r="BZ220" s="159">
        <f t="shared" ca="1" si="118"/>
        <v>0</v>
      </c>
      <c r="CA220" s="160">
        <f t="shared" ca="1" si="119"/>
        <v>0.04</v>
      </c>
      <c r="CB220" s="69">
        <f t="shared" si="107"/>
        <v>0</v>
      </c>
      <c r="CC220" s="70">
        <f t="shared" si="108"/>
        <v>0</v>
      </c>
      <c r="CD220" s="71">
        <f t="shared" ca="1" si="120"/>
        <v>0</v>
      </c>
      <c r="CE220" s="156">
        <f t="shared" ca="1" si="121"/>
        <v>0</v>
      </c>
      <c r="CF220" s="158">
        <f t="shared" ca="1" si="122"/>
        <v>0</v>
      </c>
      <c r="CG220" s="159">
        <f t="shared" ca="1" si="123"/>
        <v>0</v>
      </c>
      <c r="CH220" s="160">
        <f t="shared" ca="1" si="124"/>
        <v>0.04</v>
      </c>
    </row>
    <row r="221" spans="1:86" hidden="1" outlineLevel="1">
      <c r="A221">
        <f t="shared" ca="1" si="130"/>
        <v>2</v>
      </c>
      <c r="B221" t="str">
        <f t="shared" ca="1" si="109"/>
        <v>EP2 LPD3 LPS2 LPM4</v>
      </c>
      <c r="C221" s="45">
        <f t="shared" si="132"/>
        <v>2</v>
      </c>
      <c r="D221" s="26">
        <v>0</v>
      </c>
      <c r="E221" s="45">
        <f t="shared" ca="1" si="126"/>
        <v>0</v>
      </c>
      <c r="F221" s="45">
        <f t="shared" ca="1" si="131"/>
        <v>0</v>
      </c>
      <c r="G221" s="45">
        <f t="shared" ca="1" si="127"/>
        <v>3</v>
      </c>
      <c r="H221" s="45">
        <f t="shared" ca="1" si="128"/>
        <v>2</v>
      </c>
      <c r="I221" s="45">
        <f t="shared" ca="1" si="129"/>
        <v>4</v>
      </c>
      <c r="BM221">
        <v>184</v>
      </c>
      <c r="BN221" s="69">
        <f t="shared" si="103"/>
        <v>0</v>
      </c>
      <c r="BO221" s="70">
        <f t="shared" si="104"/>
        <v>0</v>
      </c>
      <c r="BP221" s="71">
        <f t="shared" ca="1" si="110"/>
        <v>0</v>
      </c>
      <c r="BQ221" s="156">
        <f t="shared" ca="1" si="111"/>
        <v>0</v>
      </c>
      <c r="BR221" s="158">
        <f t="shared" ca="1" si="112"/>
        <v>0</v>
      </c>
      <c r="BS221" s="159">
        <f t="shared" ca="1" si="113"/>
        <v>0</v>
      </c>
      <c r="BT221" s="160">
        <f t="shared" ca="1" si="114"/>
        <v>0.08</v>
      </c>
      <c r="BU221" s="69">
        <f t="shared" si="105"/>
        <v>0</v>
      </c>
      <c r="BV221" s="70">
        <f t="shared" si="106"/>
        <v>0</v>
      </c>
      <c r="BW221" s="71">
        <f t="shared" ca="1" si="115"/>
        <v>0</v>
      </c>
      <c r="BX221" s="156">
        <f t="shared" ca="1" si="116"/>
        <v>0</v>
      </c>
      <c r="BY221" s="158">
        <f t="shared" ca="1" si="117"/>
        <v>0</v>
      </c>
      <c r="BZ221" s="159">
        <f t="shared" ca="1" si="118"/>
        <v>0</v>
      </c>
      <c r="CA221" s="160">
        <f t="shared" ca="1" si="119"/>
        <v>0.08</v>
      </c>
      <c r="CB221" s="69">
        <f t="shared" si="107"/>
        <v>0</v>
      </c>
      <c r="CC221" s="70">
        <f t="shared" si="108"/>
        <v>0</v>
      </c>
      <c r="CD221" s="71">
        <f t="shared" ca="1" si="120"/>
        <v>0</v>
      </c>
      <c r="CE221" s="156">
        <f t="shared" ca="1" si="121"/>
        <v>0</v>
      </c>
      <c r="CF221" s="158">
        <f t="shared" ca="1" si="122"/>
        <v>0</v>
      </c>
      <c r="CG221" s="159">
        <f t="shared" ca="1" si="123"/>
        <v>0</v>
      </c>
      <c r="CH221" s="160">
        <f t="shared" ca="1" si="124"/>
        <v>0.08</v>
      </c>
    </row>
    <row r="222" spans="1:86" hidden="1" outlineLevel="1">
      <c r="A222">
        <f t="shared" ca="1" si="130"/>
        <v>2</v>
      </c>
      <c r="B222" t="str">
        <f t="shared" ca="1" si="109"/>
        <v>EP2 LPD3 LPS3 LPM1</v>
      </c>
      <c r="C222" s="45">
        <f t="shared" si="132"/>
        <v>2</v>
      </c>
      <c r="D222" s="26">
        <v>0</v>
      </c>
      <c r="E222" s="45">
        <f t="shared" ca="1" si="126"/>
        <v>0</v>
      </c>
      <c r="F222" s="45">
        <f t="shared" ca="1" si="131"/>
        <v>0</v>
      </c>
      <c r="G222" s="45">
        <f t="shared" ca="1" si="127"/>
        <v>3</v>
      </c>
      <c r="H222" s="45">
        <f t="shared" ca="1" si="128"/>
        <v>3</v>
      </c>
      <c r="I222" s="45">
        <f t="shared" ca="1" si="129"/>
        <v>1</v>
      </c>
      <c r="BM222">
        <v>185</v>
      </c>
      <c r="BN222" s="69">
        <f t="shared" si="103"/>
        <v>0</v>
      </c>
      <c r="BO222" s="70">
        <f t="shared" si="104"/>
        <v>0</v>
      </c>
      <c r="BP222" s="71">
        <f t="shared" ca="1" si="110"/>
        <v>0</v>
      </c>
      <c r="BQ222" s="156">
        <f t="shared" ca="1" si="111"/>
        <v>0</v>
      </c>
      <c r="BR222" s="158">
        <f t="shared" ca="1" si="112"/>
        <v>0</v>
      </c>
      <c r="BS222" s="159">
        <f t="shared" ca="1" si="113"/>
        <v>0.04</v>
      </c>
      <c r="BT222" s="160">
        <f t="shared" ca="1" si="114"/>
        <v>-0.05</v>
      </c>
      <c r="BU222" s="69">
        <f t="shared" si="105"/>
        <v>0</v>
      </c>
      <c r="BV222" s="70">
        <f t="shared" si="106"/>
        <v>0</v>
      </c>
      <c r="BW222" s="71">
        <f t="shared" ca="1" si="115"/>
        <v>0</v>
      </c>
      <c r="BX222" s="156">
        <f t="shared" ca="1" si="116"/>
        <v>0</v>
      </c>
      <c r="BY222" s="158">
        <f t="shared" ca="1" si="117"/>
        <v>0</v>
      </c>
      <c r="BZ222" s="159">
        <f t="shared" ca="1" si="118"/>
        <v>0.04</v>
      </c>
      <c r="CA222" s="160">
        <f t="shared" ca="1" si="119"/>
        <v>-0.05</v>
      </c>
      <c r="CB222" s="69">
        <f t="shared" si="107"/>
        <v>0</v>
      </c>
      <c r="CC222" s="70">
        <f t="shared" si="108"/>
        <v>0</v>
      </c>
      <c r="CD222" s="71">
        <f t="shared" ca="1" si="120"/>
        <v>0</v>
      </c>
      <c r="CE222" s="156">
        <f t="shared" ca="1" si="121"/>
        <v>0</v>
      </c>
      <c r="CF222" s="158">
        <f t="shared" ca="1" si="122"/>
        <v>0</v>
      </c>
      <c r="CG222" s="159">
        <f t="shared" ca="1" si="123"/>
        <v>0.04</v>
      </c>
      <c r="CH222" s="160">
        <f t="shared" ca="1" si="124"/>
        <v>-0.05</v>
      </c>
    </row>
    <row r="223" spans="1:86" hidden="1" outlineLevel="1">
      <c r="A223">
        <f t="shared" ca="1" si="130"/>
        <v>2</v>
      </c>
      <c r="B223" t="str">
        <f t="shared" ca="1" si="109"/>
        <v>EP2 LPD3 LPS3 LPM2</v>
      </c>
      <c r="C223" s="45">
        <f t="shared" si="132"/>
        <v>2</v>
      </c>
      <c r="D223" s="26">
        <v>0</v>
      </c>
      <c r="E223" s="45">
        <f t="shared" ca="1" si="126"/>
        <v>0</v>
      </c>
      <c r="F223" s="45">
        <f t="shared" ca="1" si="131"/>
        <v>0</v>
      </c>
      <c r="G223" s="45">
        <f t="shared" ca="1" si="127"/>
        <v>3</v>
      </c>
      <c r="H223" s="45">
        <f t="shared" ca="1" si="128"/>
        <v>3</v>
      </c>
      <c r="I223" s="45">
        <f t="shared" ca="1" si="129"/>
        <v>2</v>
      </c>
      <c r="BM223">
        <v>186</v>
      </c>
      <c r="BN223" s="69">
        <f t="shared" si="103"/>
        <v>0</v>
      </c>
      <c r="BO223" s="70">
        <f t="shared" si="104"/>
        <v>0</v>
      </c>
      <c r="BP223" s="71">
        <f t="shared" ca="1" si="110"/>
        <v>0</v>
      </c>
      <c r="BQ223" s="156">
        <f t="shared" ca="1" si="111"/>
        <v>0</v>
      </c>
      <c r="BR223" s="158">
        <f t="shared" ca="1" si="112"/>
        <v>0</v>
      </c>
      <c r="BS223" s="159">
        <f t="shared" ca="1" si="113"/>
        <v>0.04</v>
      </c>
      <c r="BT223" s="160">
        <f t="shared" ca="1" si="114"/>
        <v>0</v>
      </c>
      <c r="BU223" s="69">
        <f t="shared" si="105"/>
        <v>0</v>
      </c>
      <c r="BV223" s="70">
        <f t="shared" si="106"/>
        <v>0</v>
      </c>
      <c r="BW223" s="71">
        <f t="shared" ca="1" si="115"/>
        <v>0</v>
      </c>
      <c r="BX223" s="156">
        <f t="shared" ca="1" si="116"/>
        <v>0</v>
      </c>
      <c r="BY223" s="158">
        <f t="shared" ca="1" si="117"/>
        <v>0</v>
      </c>
      <c r="BZ223" s="159">
        <f t="shared" ca="1" si="118"/>
        <v>0.04</v>
      </c>
      <c r="CA223" s="160">
        <f t="shared" ca="1" si="119"/>
        <v>0</v>
      </c>
      <c r="CB223" s="69">
        <f t="shared" si="107"/>
        <v>0</v>
      </c>
      <c r="CC223" s="70">
        <f t="shared" si="108"/>
        <v>0</v>
      </c>
      <c r="CD223" s="71">
        <f t="shared" ca="1" si="120"/>
        <v>0</v>
      </c>
      <c r="CE223" s="156">
        <f t="shared" ca="1" si="121"/>
        <v>0</v>
      </c>
      <c r="CF223" s="158">
        <f t="shared" ca="1" si="122"/>
        <v>0</v>
      </c>
      <c r="CG223" s="159">
        <f t="shared" ca="1" si="123"/>
        <v>0.04</v>
      </c>
      <c r="CH223" s="160">
        <f t="shared" ca="1" si="124"/>
        <v>0</v>
      </c>
    </row>
    <row r="224" spans="1:86" hidden="1" outlineLevel="1">
      <c r="A224">
        <f t="shared" ca="1" si="130"/>
        <v>2</v>
      </c>
      <c r="B224" t="str">
        <f t="shared" ca="1" si="109"/>
        <v>EP2 LPD3 LPS3 LPM3</v>
      </c>
      <c r="C224" s="45">
        <f t="shared" si="132"/>
        <v>2</v>
      </c>
      <c r="D224" s="26">
        <v>0</v>
      </c>
      <c r="E224" s="45">
        <f t="shared" ca="1" si="126"/>
        <v>0</v>
      </c>
      <c r="F224" s="45">
        <f t="shared" ca="1" si="131"/>
        <v>0</v>
      </c>
      <c r="G224" s="45">
        <f t="shared" ca="1" si="127"/>
        <v>3</v>
      </c>
      <c r="H224" s="45">
        <f t="shared" ca="1" si="128"/>
        <v>3</v>
      </c>
      <c r="I224" s="45">
        <f t="shared" ca="1" si="129"/>
        <v>3</v>
      </c>
      <c r="BM224">
        <v>187</v>
      </c>
      <c r="BN224" s="69">
        <f t="shared" si="103"/>
        <v>0</v>
      </c>
      <c r="BO224" s="70">
        <f t="shared" si="104"/>
        <v>0</v>
      </c>
      <c r="BP224" s="71">
        <f t="shared" ca="1" si="110"/>
        <v>0</v>
      </c>
      <c r="BQ224" s="156">
        <f t="shared" ca="1" si="111"/>
        <v>0</v>
      </c>
      <c r="BR224" s="158">
        <f t="shared" ca="1" si="112"/>
        <v>0</v>
      </c>
      <c r="BS224" s="159">
        <f t="shared" ca="1" si="113"/>
        <v>0.04</v>
      </c>
      <c r="BT224" s="160">
        <f t="shared" ca="1" si="114"/>
        <v>0.04</v>
      </c>
      <c r="BU224" s="69">
        <f t="shared" si="105"/>
        <v>0</v>
      </c>
      <c r="BV224" s="70">
        <f t="shared" si="106"/>
        <v>0</v>
      </c>
      <c r="BW224" s="71">
        <f t="shared" ca="1" si="115"/>
        <v>0</v>
      </c>
      <c r="BX224" s="156">
        <f t="shared" ca="1" si="116"/>
        <v>0</v>
      </c>
      <c r="BY224" s="158">
        <f t="shared" ca="1" si="117"/>
        <v>0</v>
      </c>
      <c r="BZ224" s="159">
        <f t="shared" ca="1" si="118"/>
        <v>0.04</v>
      </c>
      <c r="CA224" s="160">
        <f t="shared" ca="1" si="119"/>
        <v>0.04</v>
      </c>
      <c r="CB224" s="69">
        <f t="shared" si="107"/>
        <v>0</v>
      </c>
      <c r="CC224" s="70">
        <f t="shared" si="108"/>
        <v>0</v>
      </c>
      <c r="CD224" s="71">
        <f t="shared" ca="1" si="120"/>
        <v>0</v>
      </c>
      <c r="CE224" s="156">
        <f t="shared" ca="1" si="121"/>
        <v>0</v>
      </c>
      <c r="CF224" s="158">
        <f t="shared" ca="1" si="122"/>
        <v>0</v>
      </c>
      <c r="CG224" s="159">
        <f t="shared" ca="1" si="123"/>
        <v>0.04</v>
      </c>
      <c r="CH224" s="160">
        <f t="shared" ca="1" si="124"/>
        <v>0.04</v>
      </c>
    </row>
    <row r="225" spans="1:86" hidden="1" outlineLevel="1">
      <c r="A225">
        <f t="shared" ca="1" si="130"/>
        <v>2</v>
      </c>
      <c r="B225" t="str">
        <f t="shared" ca="1" si="109"/>
        <v>EP2 LPD3 LPS3 LPM4</v>
      </c>
      <c r="C225" s="45">
        <f t="shared" si="132"/>
        <v>2</v>
      </c>
      <c r="D225" s="26">
        <v>0</v>
      </c>
      <c r="E225" s="45">
        <f t="shared" ca="1" si="126"/>
        <v>0</v>
      </c>
      <c r="F225" s="45">
        <f t="shared" ca="1" si="131"/>
        <v>0</v>
      </c>
      <c r="G225" s="45">
        <f t="shared" ca="1" si="127"/>
        <v>3</v>
      </c>
      <c r="H225" s="45">
        <f t="shared" ca="1" si="128"/>
        <v>3</v>
      </c>
      <c r="I225" s="45">
        <f t="shared" ca="1" si="129"/>
        <v>4</v>
      </c>
      <c r="BM225">
        <v>188</v>
      </c>
      <c r="BN225" s="69">
        <f t="shared" si="103"/>
        <v>0</v>
      </c>
      <c r="BO225" s="70">
        <f t="shared" si="104"/>
        <v>0</v>
      </c>
      <c r="BP225" s="71">
        <f t="shared" ca="1" si="110"/>
        <v>0</v>
      </c>
      <c r="BQ225" s="156">
        <f t="shared" ca="1" si="111"/>
        <v>0</v>
      </c>
      <c r="BR225" s="158">
        <f t="shared" ca="1" si="112"/>
        <v>0</v>
      </c>
      <c r="BS225" s="159">
        <f t="shared" ca="1" si="113"/>
        <v>0.04</v>
      </c>
      <c r="BT225" s="160">
        <f t="shared" ca="1" si="114"/>
        <v>0.08</v>
      </c>
      <c r="BU225" s="69">
        <f t="shared" si="105"/>
        <v>0</v>
      </c>
      <c r="BV225" s="70">
        <f t="shared" si="106"/>
        <v>0</v>
      </c>
      <c r="BW225" s="71">
        <f t="shared" ca="1" si="115"/>
        <v>0</v>
      </c>
      <c r="BX225" s="156">
        <f t="shared" ca="1" si="116"/>
        <v>0</v>
      </c>
      <c r="BY225" s="158">
        <f t="shared" ca="1" si="117"/>
        <v>0</v>
      </c>
      <c r="BZ225" s="159">
        <f t="shared" ca="1" si="118"/>
        <v>0.04</v>
      </c>
      <c r="CA225" s="160">
        <f t="shared" ca="1" si="119"/>
        <v>0.08</v>
      </c>
      <c r="CB225" s="69">
        <f t="shared" si="107"/>
        <v>0</v>
      </c>
      <c r="CC225" s="70">
        <f t="shared" si="108"/>
        <v>0</v>
      </c>
      <c r="CD225" s="71">
        <f t="shared" ca="1" si="120"/>
        <v>0</v>
      </c>
      <c r="CE225" s="156">
        <f t="shared" ca="1" si="121"/>
        <v>0</v>
      </c>
      <c r="CF225" s="158">
        <f t="shared" ca="1" si="122"/>
        <v>0</v>
      </c>
      <c r="CG225" s="159">
        <f t="shared" ca="1" si="123"/>
        <v>0.04</v>
      </c>
      <c r="CH225" s="160">
        <f t="shared" ca="1" si="124"/>
        <v>0.08</v>
      </c>
    </row>
    <row r="226" spans="1:86" hidden="1" outlineLevel="1">
      <c r="A226">
        <f t="shared" ca="1" si="130"/>
        <v>2</v>
      </c>
      <c r="B226" t="str">
        <f t="shared" ca="1" si="109"/>
        <v>EP2 LPD3 LPS4 LPM1</v>
      </c>
      <c r="C226" s="45">
        <f t="shared" si="132"/>
        <v>2</v>
      </c>
      <c r="D226" s="26">
        <v>0</v>
      </c>
      <c r="E226" s="45">
        <f t="shared" ca="1" si="126"/>
        <v>0</v>
      </c>
      <c r="F226" s="45">
        <f t="shared" ca="1" si="131"/>
        <v>0</v>
      </c>
      <c r="G226" s="45">
        <f t="shared" ca="1" si="127"/>
        <v>3</v>
      </c>
      <c r="H226" s="45">
        <f t="shared" ca="1" si="128"/>
        <v>4</v>
      </c>
      <c r="I226" s="45">
        <f t="shared" ca="1" si="129"/>
        <v>1</v>
      </c>
      <c r="BM226">
        <v>189</v>
      </c>
      <c r="BN226" s="69">
        <f t="shared" si="103"/>
        <v>0</v>
      </c>
      <c r="BO226" s="70">
        <f t="shared" si="104"/>
        <v>0</v>
      </c>
      <c r="BP226" s="71">
        <f t="shared" ca="1" si="110"/>
        <v>0</v>
      </c>
      <c r="BQ226" s="156">
        <f t="shared" ca="1" si="111"/>
        <v>0</v>
      </c>
      <c r="BR226" s="158">
        <f t="shared" ca="1" si="112"/>
        <v>0</v>
      </c>
      <c r="BS226" s="159">
        <f t="shared" ca="1" si="113"/>
        <v>0.08</v>
      </c>
      <c r="BT226" s="160">
        <f t="shared" ca="1" si="114"/>
        <v>-0.05</v>
      </c>
      <c r="BU226" s="69">
        <f t="shared" si="105"/>
        <v>0</v>
      </c>
      <c r="BV226" s="70">
        <f t="shared" si="106"/>
        <v>0</v>
      </c>
      <c r="BW226" s="71">
        <f t="shared" ca="1" si="115"/>
        <v>0</v>
      </c>
      <c r="BX226" s="156">
        <f t="shared" ca="1" si="116"/>
        <v>0</v>
      </c>
      <c r="BY226" s="158">
        <f t="shared" ca="1" si="117"/>
        <v>0</v>
      </c>
      <c r="BZ226" s="159">
        <f t="shared" ca="1" si="118"/>
        <v>0.08</v>
      </c>
      <c r="CA226" s="160">
        <f t="shared" ca="1" si="119"/>
        <v>-0.05</v>
      </c>
      <c r="CB226" s="69">
        <f t="shared" si="107"/>
        <v>0</v>
      </c>
      <c r="CC226" s="70">
        <f t="shared" si="108"/>
        <v>0</v>
      </c>
      <c r="CD226" s="71">
        <f t="shared" ca="1" si="120"/>
        <v>0</v>
      </c>
      <c r="CE226" s="156">
        <f t="shared" ca="1" si="121"/>
        <v>0</v>
      </c>
      <c r="CF226" s="158">
        <f t="shared" ca="1" si="122"/>
        <v>0</v>
      </c>
      <c r="CG226" s="159">
        <f t="shared" ca="1" si="123"/>
        <v>0.08</v>
      </c>
      <c r="CH226" s="160">
        <f t="shared" ca="1" si="124"/>
        <v>-0.05</v>
      </c>
    </row>
    <row r="227" spans="1:86" hidden="1" outlineLevel="1">
      <c r="A227">
        <f t="shared" ca="1" si="130"/>
        <v>2</v>
      </c>
      <c r="B227" t="str">
        <f t="shared" ca="1" si="109"/>
        <v>EP2 LPD3 LPS4 LPM2</v>
      </c>
      <c r="C227" s="45">
        <f t="shared" si="132"/>
        <v>2</v>
      </c>
      <c r="D227" s="26">
        <v>0</v>
      </c>
      <c r="E227" s="45">
        <f t="shared" ca="1" si="126"/>
        <v>0</v>
      </c>
      <c r="F227" s="45">
        <f t="shared" ca="1" si="131"/>
        <v>0</v>
      </c>
      <c r="G227" s="45">
        <f t="shared" ca="1" si="127"/>
        <v>3</v>
      </c>
      <c r="H227" s="45">
        <f t="shared" ca="1" si="128"/>
        <v>4</v>
      </c>
      <c r="I227" s="45">
        <f t="shared" ca="1" si="129"/>
        <v>2</v>
      </c>
      <c r="BM227">
        <v>190</v>
      </c>
      <c r="BN227" s="69">
        <f t="shared" si="103"/>
        <v>0</v>
      </c>
      <c r="BO227" s="70">
        <f t="shared" si="104"/>
        <v>0</v>
      </c>
      <c r="BP227" s="71">
        <f t="shared" ca="1" si="110"/>
        <v>0</v>
      </c>
      <c r="BQ227" s="156">
        <f t="shared" ca="1" si="111"/>
        <v>0</v>
      </c>
      <c r="BR227" s="158">
        <f t="shared" ca="1" si="112"/>
        <v>0</v>
      </c>
      <c r="BS227" s="159">
        <f t="shared" ca="1" si="113"/>
        <v>0.08</v>
      </c>
      <c r="BT227" s="160">
        <f t="shared" ca="1" si="114"/>
        <v>0</v>
      </c>
      <c r="BU227" s="69">
        <f t="shared" si="105"/>
        <v>0</v>
      </c>
      <c r="BV227" s="70">
        <f t="shared" si="106"/>
        <v>0</v>
      </c>
      <c r="BW227" s="71">
        <f t="shared" ca="1" si="115"/>
        <v>0</v>
      </c>
      <c r="BX227" s="156">
        <f t="shared" ca="1" si="116"/>
        <v>0</v>
      </c>
      <c r="BY227" s="158">
        <f t="shared" ca="1" si="117"/>
        <v>0</v>
      </c>
      <c r="BZ227" s="159">
        <f t="shared" ca="1" si="118"/>
        <v>0.08</v>
      </c>
      <c r="CA227" s="160">
        <f t="shared" ca="1" si="119"/>
        <v>0</v>
      </c>
      <c r="CB227" s="69">
        <f t="shared" si="107"/>
        <v>0</v>
      </c>
      <c r="CC227" s="70">
        <f t="shared" si="108"/>
        <v>0</v>
      </c>
      <c r="CD227" s="71">
        <f t="shared" ca="1" si="120"/>
        <v>0</v>
      </c>
      <c r="CE227" s="156">
        <f t="shared" ca="1" si="121"/>
        <v>0</v>
      </c>
      <c r="CF227" s="158">
        <f t="shared" ca="1" si="122"/>
        <v>0</v>
      </c>
      <c r="CG227" s="159">
        <f t="shared" ca="1" si="123"/>
        <v>0.08</v>
      </c>
      <c r="CH227" s="160">
        <f t="shared" ca="1" si="124"/>
        <v>0</v>
      </c>
    </row>
    <row r="228" spans="1:86" hidden="1" outlineLevel="1">
      <c r="A228">
        <f t="shared" ca="1" si="130"/>
        <v>2</v>
      </c>
      <c r="B228" t="str">
        <f t="shared" ca="1" si="109"/>
        <v>EP2 LPD3 LPS4 LPM3</v>
      </c>
      <c r="C228" s="45">
        <f t="shared" si="132"/>
        <v>2</v>
      </c>
      <c r="D228" s="26">
        <v>0</v>
      </c>
      <c r="E228" s="45">
        <f t="shared" ca="1" si="126"/>
        <v>0</v>
      </c>
      <c r="F228" s="45">
        <f t="shared" ca="1" si="131"/>
        <v>0</v>
      </c>
      <c r="G228" s="45">
        <f t="shared" ca="1" si="127"/>
        <v>3</v>
      </c>
      <c r="H228" s="45">
        <f t="shared" ca="1" si="128"/>
        <v>4</v>
      </c>
      <c r="I228" s="45">
        <f t="shared" ca="1" si="129"/>
        <v>3</v>
      </c>
      <c r="BM228">
        <v>191</v>
      </c>
      <c r="BN228" s="69">
        <f t="shared" si="103"/>
        <v>0</v>
      </c>
      <c r="BO228" s="70">
        <f t="shared" si="104"/>
        <v>0</v>
      </c>
      <c r="BP228" s="71">
        <f t="shared" ca="1" si="110"/>
        <v>0</v>
      </c>
      <c r="BQ228" s="156">
        <f t="shared" ca="1" si="111"/>
        <v>0</v>
      </c>
      <c r="BR228" s="158">
        <f t="shared" ca="1" si="112"/>
        <v>0</v>
      </c>
      <c r="BS228" s="159">
        <f t="shared" ca="1" si="113"/>
        <v>0.08</v>
      </c>
      <c r="BT228" s="160">
        <f t="shared" ca="1" si="114"/>
        <v>0.04</v>
      </c>
      <c r="BU228" s="69">
        <f t="shared" si="105"/>
        <v>0</v>
      </c>
      <c r="BV228" s="70">
        <f t="shared" si="106"/>
        <v>0</v>
      </c>
      <c r="BW228" s="71">
        <f t="shared" ca="1" si="115"/>
        <v>0</v>
      </c>
      <c r="BX228" s="156">
        <f t="shared" ca="1" si="116"/>
        <v>0</v>
      </c>
      <c r="BY228" s="158">
        <f t="shared" ca="1" si="117"/>
        <v>0</v>
      </c>
      <c r="BZ228" s="159">
        <f t="shared" ca="1" si="118"/>
        <v>0.08</v>
      </c>
      <c r="CA228" s="160">
        <f t="shared" ca="1" si="119"/>
        <v>0.04</v>
      </c>
      <c r="CB228" s="69">
        <f t="shared" si="107"/>
        <v>0</v>
      </c>
      <c r="CC228" s="70">
        <f t="shared" si="108"/>
        <v>0</v>
      </c>
      <c r="CD228" s="71">
        <f t="shared" ca="1" si="120"/>
        <v>0</v>
      </c>
      <c r="CE228" s="156">
        <f t="shared" ca="1" si="121"/>
        <v>0</v>
      </c>
      <c r="CF228" s="158">
        <f t="shared" ca="1" si="122"/>
        <v>0</v>
      </c>
      <c r="CG228" s="159">
        <f t="shared" ca="1" si="123"/>
        <v>0.08</v>
      </c>
      <c r="CH228" s="160">
        <f t="shared" ca="1" si="124"/>
        <v>0.04</v>
      </c>
    </row>
    <row r="229" spans="1:86" hidden="1" outlineLevel="1">
      <c r="A229">
        <f t="shared" ref="A229:A251" ca="1" si="133">OFFSET(A229,-1,0)</f>
        <v>2</v>
      </c>
      <c r="B229" t="str">
        <f t="shared" ca="1" si="109"/>
        <v>EP2 LPD3 LPS4 LPM4</v>
      </c>
      <c r="C229" s="45">
        <f t="shared" si="132"/>
        <v>2</v>
      </c>
      <c r="D229" s="26">
        <v>0</v>
      </c>
      <c r="E229" s="45">
        <f t="shared" ca="1" si="126"/>
        <v>0</v>
      </c>
      <c r="F229" s="45">
        <f t="shared" ca="1" si="131"/>
        <v>0</v>
      </c>
      <c r="G229" s="45">
        <f t="shared" ca="1" si="127"/>
        <v>3</v>
      </c>
      <c r="H229" s="45">
        <f t="shared" ca="1" si="128"/>
        <v>4</v>
      </c>
      <c r="I229" s="45">
        <f t="shared" ca="1" si="129"/>
        <v>4</v>
      </c>
      <c r="BM229">
        <v>192</v>
      </c>
      <c r="BN229" s="69">
        <f t="shared" si="103"/>
        <v>0</v>
      </c>
      <c r="BO229" s="70">
        <f t="shared" si="104"/>
        <v>0</v>
      </c>
      <c r="BP229" s="71">
        <f t="shared" ca="1" si="110"/>
        <v>0</v>
      </c>
      <c r="BQ229" s="156">
        <f t="shared" ca="1" si="111"/>
        <v>0</v>
      </c>
      <c r="BR229" s="158">
        <f t="shared" ca="1" si="112"/>
        <v>0</v>
      </c>
      <c r="BS229" s="159">
        <f t="shared" ca="1" si="113"/>
        <v>0.08</v>
      </c>
      <c r="BT229" s="160">
        <f t="shared" ca="1" si="114"/>
        <v>0.08</v>
      </c>
      <c r="BU229" s="69">
        <f t="shared" si="105"/>
        <v>0</v>
      </c>
      <c r="BV229" s="70">
        <f t="shared" si="106"/>
        <v>0</v>
      </c>
      <c r="BW229" s="71">
        <f t="shared" ca="1" si="115"/>
        <v>0</v>
      </c>
      <c r="BX229" s="156">
        <f t="shared" ca="1" si="116"/>
        <v>0</v>
      </c>
      <c r="BY229" s="158">
        <f t="shared" ca="1" si="117"/>
        <v>0</v>
      </c>
      <c r="BZ229" s="159">
        <f t="shared" ca="1" si="118"/>
        <v>0.08</v>
      </c>
      <c r="CA229" s="160">
        <f t="shared" ca="1" si="119"/>
        <v>0.08</v>
      </c>
      <c r="CB229" s="69">
        <f t="shared" si="107"/>
        <v>0</v>
      </c>
      <c r="CC229" s="70">
        <f t="shared" si="108"/>
        <v>0</v>
      </c>
      <c r="CD229" s="71">
        <f t="shared" ca="1" si="120"/>
        <v>0</v>
      </c>
      <c r="CE229" s="156">
        <f t="shared" ca="1" si="121"/>
        <v>0</v>
      </c>
      <c r="CF229" s="158">
        <f t="shared" ca="1" si="122"/>
        <v>0</v>
      </c>
      <c r="CG229" s="159">
        <f t="shared" ca="1" si="123"/>
        <v>0.08</v>
      </c>
      <c r="CH229" s="160">
        <f t="shared" ca="1" si="124"/>
        <v>0.08</v>
      </c>
    </row>
    <row r="230" spans="1:86" hidden="1" outlineLevel="1">
      <c r="A230">
        <f t="shared" ca="1" si="133"/>
        <v>2</v>
      </c>
      <c r="B230" t="str">
        <f t="shared" ca="1" si="109"/>
        <v>EP2 LPD4 LPS1 LPM1</v>
      </c>
      <c r="C230" s="45">
        <f t="shared" si="132"/>
        <v>2</v>
      </c>
      <c r="D230" s="26">
        <v>0</v>
      </c>
      <c r="E230" s="45">
        <f t="shared" ca="1" si="126"/>
        <v>0</v>
      </c>
      <c r="F230" s="45">
        <f t="shared" ca="1" si="131"/>
        <v>0</v>
      </c>
      <c r="G230" s="45">
        <f t="shared" ca="1" si="127"/>
        <v>4</v>
      </c>
      <c r="H230" s="45">
        <f t="shared" ca="1" si="128"/>
        <v>1</v>
      </c>
      <c r="I230" s="45">
        <f t="shared" ca="1" si="129"/>
        <v>1</v>
      </c>
      <c r="BM230">
        <v>193</v>
      </c>
      <c r="BN230" s="69">
        <f t="shared" ref="BN230:BN293" si="134">IF($C230=0,0,INDEX($M$38:$M$41,$C230,1))</f>
        <v>0</v>
      </c>
      <c r="BO230" s="70">
        <f t="shared" ref="BO230:BO293" si="135">IF($D230=0,0,INDEX($N$38:$N$41,$D230,1))</f>
        <v>0</v>
      </c>
      <c r="BP230" s="71">
        <f t="shared" ca="1" si="110"/>
        <v>0</v>
      </c>
      <c r="BQ230" s="156">
        <f t="shared" ca="1" si="111"/>
        <v>0</v>
      </c>
      <c r="BR230" s="158">
        <f t="shared" ca="1" si="112"/>
        <v>0.05</v>
      </c>
      <c r="BS230" s="159">
        <f t="shared" ca="1" si="113"/>
        <v>-0.05</v>
      </c>
      <c r="BT230" s="160">
        <f t="shared" ca="1" si="114"/>
        <v>-0.05</v>
      </c>
      <c r="BU230" s="69">
        <f t="shared" ref="BU230:BU293" si="136">IF($C230=0,0,INDEX($M$38:$M$41,$C230,1))</f>
        <v>0</v>
      </c>
      <c r="BV230" s="70">
        <f t="shared" ref="BV230:BV293" si="137">IF($D230=0,0,INDEX($N$38:$N$41,$D230,1))</f>
        <v>0</v>
      </c>
      <c r="BW230" s="71">
        <f t="shared" ca="1" si="115"/>
        <v>0</v>
      </c>
      <c r="BX230" s="156">
        <f t="shared" ca="1" si="116"/>
        <v>0</v>
      </c>
      <c r="BY230" s="158">
        <f t="shared" ca="1" si="117"/>
        <v>0.05</v>
      </c>
      <c r="BZ230" s="159">
        <f t="shared" ca="1" si="118"/>
        <v>-0.05</v>
      </c>
      <c r="CA230" s="160">
        <f t="shared" ca="1" si="119"/>
        <v>-0.05</v>
      </c>
      <c r="CB230" s="69">
        <f t="shared" ref="CB230:CB293" si="138">IF($C230=0,0,INDEX($M$38:$M$41,$C230,1))</f>
        <v>0</v>
      </c>
      <c r="CC230" s="70">
        <f t="shared" ref="CC230:CC293" si="139">IF($D230=0,0,INDEX($N$38:$N$41,$D230,1))</f>
        <v>0</v>
      </c>
      <c r="CD230" s="71">
        <f t="shared" ca="1" si="120"/>
        <v>0</v>
      </c>
      <c r="CE230" s="156">
        <f t="shared" ca="1" si="121"/>
        <v>0</v>
      </c>
      <c r="CF230" s="158">
        <f t="shared" ca="1" si="122"/>
        <v>0.05</v>
      </c>
      <c r="CG230" s="159">
        <f t="shared" ca="1" si="123"/>
        <v>-0.05</v>
      </c>
      <c r="CH230" s="160">
        <f t="shared" ca="1" si="124"/>
        <v>-0.05</v>
      </c>
    </row>
    <row r="231" spans="1:86" hidden="1" outlineLevel="1">
      <c r="A231">
        <f t="shared" ca="1" si="133"/>
        <v>2</v>
      </c>
      <c r="B231" t="str">
        <f t="shared" ref="B231:B294" ca="1" si="140">"EP"&amp;$C231&amp;IF($A231=0," LPAll"&amp;$D231,"")&amp;IF($A231=1," LPD"&amp;$E231&amp;" LPS"&amp;$F231,"")&amp;IF($A231=2," LPD"&amp;$G231&amp;" LPS"&amp;$H231&amp;" LPM"&amp;$I231,"")</f>
        <v>EP2 LPD4 LPS1 LPM2</v>
      </c>
      <c r="C231" s="45">
        <f t="shared" si="132"/>
        <v>2</v>
      </c>
      <c r="D231" s="26">
        <v>0</v>
      </c>
      <c r="E231" s="45">
        <f t="shared" ca="1" si="126"/>
        <v>0</v>
      </c>
      <c r="F231" s="45">
        <f t="shared" ca="1" si="131"/>
        <v>0</v>
      </c>
      <c r="G231" s="45">
        <f t="shared" ca="1" si="127"/>
        <v>4</v>
      </c>
      <c r="H231" s="45">
        <f t="shared" ca="1" si="128"/>
        <v>1</v>
      </c>
      <c r="I231" s="45">
        <f t="shared" ca="1" si="129"/>
        <v>2</v>
      </c>
      <c r="BM231">
        <v>194</v>
      </c>
      <c r="BN231" s="69">
        <f t="shared" si="134"/>
        <v>0</v>
      </c>
      <c r="BO231" s="70">
        <f t="shared" si="135"/>
        <v>0</v>
      </c>
      <c r="BP231" s="71">
        <f t="shared" ref="BP231:BP294" ca="1" si="141">IF($E231=0,BO231,INDEX($O$38:$O$41,$E231,1))</f>
        <v>0</v>
      </c>
      <c r="BQ231" s="156">
        <f t="shared" ref="BQ231:BQ294" ca="1" si="142">IF($F231=0,BO231,INDEX($P$38:$P$41,$F231,1))</f>
        <v>0</v>
      </c>
      <c r="BR231" s="158">
        <f t="shared" ref="BR231:BR294" ca="1" si="143">IF($G231=0,BP231,INDEX($O$38:$O$41,$G231,1))</f>
        <v>0.05</v>
      </c>
      <c r="BS231" s="159">
        <f t="shared" ref="BS231:BS294" ca="1" si="144">IF($H231=0,BQ231,INDEX($P$38:$P$41,$H231,1))</f>
        <v>-0.05</v>
      </c>
      <c r="BT231" s="160">
        <f t="shared" ref="BT231:BT294" ca="1" si="145">IF($I231=0,BQ231,INDEX($Q$38:$Q$41,$I231,1))</f>
        <v>0</v>
      </c>
      <c r="BU231" s="69">
        <f t="shared" si="136"/>
        <v>0</v>
      </c>
      <c r="BV231" s="70">
        <f t="shared" si="137"/>
        <v>0</v>
      </c>
      <c r="BW231" s="71">
        <f t="shared" ref="BW231:BW294" ca="1" si="146">IF($E231=0,BV231,INDEX($O$38:$O$41,$E231,1))</f>
        <v>0</v>
      </c>
      <c r="BX231" s="156">
        <f t="shared" ref="BX231:BX294" ca="1" si="147">IF($F231=0,BV231,INDEX($P$38:$P$41,$F231,1))</f>
        <v>0</v>
      </c>
      <c r="BY231" s="158">
        <f t="shared" ref="BY231:BY294" ca="1" si="148">IF($G231=0,BW231,INDEX($O$38:$O$41,$G231,1))</f>
        <v>0.05</v>
      </c>
      <c r="BZ231" s="159">
        <f t="shared" ref="BZ231:BZ294" ca="1" si="149">IF($H231=0,BX231,INDEX($P$38:$P$41,$H231,1))</f>
        <v>-0.05</v>
      </c>
      <c r="CA231" s="160">
        <f t="shared" ref="CA231:CA294" ca="1" si="150">IF($I231=0,BX231,INDEX($Q$38:$Q$41,$I231,1))</f>
        <v>0</v>
      </c>
      <c r="CB231" s="69">
        <f t="shared" si="138"/>
        <v>0</v>
      </c>
      <c r="CC231" s="70">
        <f t="shared" si="139"/>
        <v>0</v>
      </c>
      <c r="CD231" s="71">
        <f t="shared" ref="CD231:CD294" ca="1" si="151">IF($E231=0,CC231,INDEX($O$38:$O$41,$E231,1))</f>
        <v>0</v>
      </c>
      <c r="CE231" s="156">
        <f t="shared" ref="CE231:CE294" ca="1" si="152">IF($F231=0,CC231,INDEX($P$38:$P$41,$F231,1))</f>
        <v>0</v>
      </c>
      <c r="CF231" s="158">
        <f t="shared" ref="CF231:CF294" ca="1" si="153">IF($G231=0,CD231,INDEX($O$38:$O$41,$G231,1))</f>
        <v>0.05</v>
      </c>
      <c r="CG231" s="159">
        <f t="shared" ref="CG231:CG294" ca="1" si="154">IF($H231=0,CE231,INDEX($P$38:$P$41,$H231,1))</f>
        <v>-0.05</v>
      </c>
      <c r="CH231" s="160">
        <f t="shared" ref="CH231:CH294" ca="1" si="155">IF($I231=0,CE231,INDEX($Q$38:$Q$41,$I231,1))</f>
        <v>0</v>
      </c>
    </row>
    <row r="232" spans="1:86" hidden="1" outlineLevel="1">
      <c r="A232">
        <f t="shared" ca="1" si="133"/>
        <v>2</v>
      </c>
      <c r="B232" t="str">
        <f t="shared" ca="1" si="140"/>
        <v>EP2 LPD4 LPS1 LPM3</v>
      </c>
      <c r="C232" s="45">
        <f t="shared" si="132"/>
        <v>2</v>
      </c>
      <c r="D232" s="26">
        <v>0</v>
      </c>
      <c r="E232" s="45">
        <f t="shared" ca="1" si="126"/>
        <v>0</v>
      </c>
      <c r="F232" s="45">
        <f t="shared" ca="1" si="131"/>
        <v>0</v>
      </c>
      <c r="G232" s="45">
        <f t="shared" ca="1" si="127"/>
        <v>4</v>
      </c>
      <c r="H232" s="45">
        <f t="shared" ca="1" si="128"/>
        <v>1</v>
      </c>
      <c r="I232" s="45">
        <f t="shared" ca="1" si="129"/>
        <v>3</v>
      </c>
      <c r="BM232">
        <v>195</v>
      </c>
      <c r="BN232" s="69">
        <f t="shared" si="134"/>
        <v>0</v>
      </c>
      <c r="BO232" s="70">
        <f t="shared" si="135"/>
        <v>0</v>
      </c>
      <c r="BP232" s="71">
        <f t="shared" ca="1" si="141"/>
        <v>0</v>
      </c>
      <c r="BQ232" s="156">
        <f t="shared" ca="1" si="142"/>
        <v>0</v>
      </c>
      <c r="BR232" s="158">
        <f t="shared" ca="1" si="143"/>
        <v>0.05</v>
      </c>
      <c r="BS232" s="159">
        <f t="shared" ca="1" si="144"/>
        <v>-0.05</v>
      </c>
      <c r="BT232" s="160">
        <f t="shared" ca="1" si="145"/>
        <v>0.04</v>
      </c>
      <c r="BU232" s="69">
        <f t="shared" si="136"/>
        <v>0</v>
      </c>
      <c r="BV232" s="70">
        <f t="shared" si="137"/>
        <v>0</v>
      </c>
      <c r="BW232" s="71">
        <f t="shared" ca="1" si="146"/>
        <v>0</v>
      </c>
      <c r="BX232" s="156">
        <f t="shared" ca="1" si="147"/>
        <v>0</v>
      </c>
      <c r="BY232" s="158">
        <f t="shared" ca="1" si="148"/>
        <v>0.05</v>
      </c>
      <c r="BZ232" s="159">
        <f t="shared" ca="1" si="149"/>
        <v>-0.05</v>
      </c>
      <c r="CA232" s="160">
        <f t="shared" ca="1" si="150"/>
        <v>0.04</v>
      </c>
      <c r="CB232" s="69">
        <f t="shared" si="138"/>
        <v>0</v>
      </c>
      <c r="CC232" s="70">
        <f t="shared" si="139"/>
        <v>0</v>
      </c>
      <c r="CD232" s="71">
        <f t="shared" ca="1" si="151"/>
        <v>0</v>
      </c>
      <c r="CE232" s="156">
        <f t="shared" ca="1" si="152"/>
        <v>0</v>
      </c>
      <c r="CF232" s="158">
        <f t="shared" ca="1" si="153"/>
        <v>0.05</v>
      </c>
      <c r="CG232" s="159">
        <f t="shared" ca="1" si="154"/>
        <v>-0.05</v>
      </c>
      <c r="CH232" s="160">
        <f t="shared" ca="1" si="155"/>
        <v>0.04</v>
      </c>
    </row>
    <row r="233" spans="1:86" hidden="1" outlineLevel="1">
      <c r="A233">
        <f t="shared" ca="1" si="133"/>
        <v>2</v>
      </c>
      <c r="B233" t="str">
        <f t="shared" ca="1" si="140"/>
        <v>EP2 LPD4 LPS1 LPM4</v>
      </c>
      <c r="C233" s="45">
        <f t="shared" si="132"/>
        <v>2</v>
      </c>
      <c r="D233" s="26">
        <v>0</v>
      </c>
      <c r="E233" s="45">
        <f t="shared" ca="1" si="126"/>
        <v>0</v>
      </c>
      <c r="F233" s="45">
        <f t="shared" ca="1" si="131"/>
        <v>0</v>
      </c>
      <c r="G233" s="45">
        <f t="shared" ca="1" si="127"/>
        <v>4</v>
      </c>
      <c r="H233" s="45">
        <f t="shared" ca="1" si="128"/>
        <v>1</v>
      </c>
      <c r="I233" s="45">
        <f t="shared" ca="1" si="129"/>
        <v>4</v>
      </c>
      <c r="BM233">
        <v>196</v>
      </c>
      <c r="BN233" s="69">
        <f t="shared" si="134"/>
        <v>0</v>
      </c>
      <c r="BO233" s="70">
        <f t="shared" si="135"/>
        <v>0</v>
      </c>
      <c r="BP233" s="71">
        <f t="shared" ca="1" si="141"/>
        <v>0</v>
      </c>
      <c r="BQ233" s="156">
        <f t="shared" ca="1" si="142"/>
        <v>0</v>
      </c>
      <c r="BR233" s="158">
        <f t="shared" ca="1" si="143"/>
        <v>0.05</v>
      </c>
      <c r="BS233" s="159">
        <f t="shared" ca="1" si="144"/>
        <v>-0.05</v>
      </c>
      <c r="BT233" s="160">
        <f t="shared" ca="1" si="145"/>
        <v>0.08</v>
      </c>
      <c r="BU233" s="69">
        <f t="shared" si="136"/>
        <v>0</v>
      </c>
      <c r="BV233" s="70">
        <f t="shared" si="137"/>
        <v>0</v>
      </c>
      <c r="BW233" s="71">
        <f t="shared" ca="1" si="146"/>
        <v>0</v>
      </c>
      <c r="BX233" s="156">
        <f t="shared" ca="1" si="147"/>
        <v>0</v>
      </c>
      <c r="BY233" s="158">
        <f t="shared" ca="1" si="148"/>
        <v>0.05</v>
      </c>
      <c r="BZ233" s="159">
        <f t="shared" ca="1" si="149"/>
        <v>-0.05</v>
      </c>
      <c r="CA233" s="160">
        <f t="shared" ca="1" si="150"/>
        <v>0.08</v>
      </c>
      <c r="CB233" s="69">
        <f t="shared" si="138"/>
        <v>0</v>
      </c>
      <c r="CC233" s="70">
        <f t="shared" si="139"/>
        <v>0</v>
      </c>
      <c r="CD233" s="71">
        <f t="shared" ca="1" si="151"/>
        <v>0</v>
      </c>
      <c r="CE233" s="156">
        <f t="shared" ca="1" si="152"/>
        <v>0</v>
      </c>
      <c r="CF233" s="158">
        <f t="shared" ca="1" si="153"/>
        <v>0.05</v>
      </c>
      <c r="CG233" s="159">
        <f t="shared" ca="1" si="154"/>
        <v>-0.05</v>
      </c>
      <c r="CH233" s="160">
        <f t="shared" ca="1" si="155"/>
        <v>0.08</v>
      </c>
    </row>
    <row r="234" spans="1:86" hidden="1" outlineLevel="1">
      <c r="A234">
        <f t="shared" ca="1" si="133"/>
        <v>2</v>
      </c>
      <c r="B234" t="str">
        <f t="shared" ca="1" si="140"/>
        <v>EP2 LPD4 LPS2 LPM1</v>
      </c>
      <c r="C234" s="45">
        <f t="shared" si="132"/>
        <v>2</v>
      </c>
      <c r="D234" s="26">
        <v>0</v>
      </c>
      <c r="E234" s="45">
        <f t="shared" ca="1" si="126"/>
        <v>0</v>
      </c>
      <c r="F234" s="45">
        <f t="shared" ca="1" si="131"/>
        <v>0</v>
      </c>
      <c r="G234" s="45">
        <f t="shared" ca="1" si="127"/>
        <v>4</v>
      </c>
      <c r="H234" s="45">
        <f t="shared" ca="1" si="128"/>
        <v>2</v>
      </c>
      <c r="I234" s="45">
        <f t="shared" ca="1" si="129"/>
        <v>1</v>
      </c>
      <c r="BM234">
        <v>197</v>
      </c>
      <c r="BN234" s="69">
        <f t="shared" si="134"/>
        <v>0</v>
      </c>
      <c r="BO234" s="70">
        <f t="shared" si="135"/>
        <v>0</v>
      </c>
      <c r="BP234" s="71">
        <f t="shared" ca="1" si="141"/>
        <v>0</v>
      </c>
      <c r="BQ234" s="156">
        <f t="shared" ca="1" si="142"/>
        <v>0</v>
      </c>
      <c r="BR234" s="158">
        <f t="shared" ca="1" si="143"/>
        <v>0.05</v>
      </c>
      <c r="BS234" s="159">
        <f t="shared" ca="1" si="144"/>
        <v>0</v>
      </c>
      <c r="BT234" s="160">
        <f t="shared" ca="1" si="145"/>
        <v>-0.05</v>
      </c>
      <c r="BU234" s="69">
        <f t="shared" si="136"/>
        <v>0</v>
      </c>
      <c r="BV234" s="70">
        <f t="shared" si="137"/>
        <v>0</v>
      </c>
      <c r="BW234" s="71">
        <f t="shared" ca="1" si="146"/>
        <v>0</v>
      </c>
      <c r="BX234" s="156">
        <f t="shared" ca="1" si="147"/>
        <v>0</v>
      </c>
      <c r="BY234" s="158">
        <f t="shared" ca="1" si="148"/>
        <v>0.05</v>
      </c>
      <c r="BZ234" s="159">
        <f t="shared" ca="1" si="149"/>
        <v>0</v>
      </c>
      <c r="CA234" s="160">
        <f t="shared" ca="1" si="150"/>
        <v>-0.05</v>
      </c>
      <c r="CB234" s="69">
        <f t="shared" si="138"/>
        <v>0</v>
      </c>
      <c r="CC234" s="70">
        <f t="shared" si="139"/>
        <v>0</v>
      </c>
      <c r="CD234" s="71">
        <f t="shared" ca="1" si="151"/>
        <v>0</v>
      </c>
      <c r="CE234" s="156">
        <f t="shared" ca="1" si="152"/>
        <v>0</v>
      </c>
      <c r="CF234" s="158">
        <f t="shared" ca="1" si="153"/>
        <v>0.05</v>
      </c>
      <c r="CG234" s="159">
        <f t="shared" ca="1" si="154"/>
        <v>0</v>
      </c>
      <c r="CH234" s="160">
        <f t="shared" ca="1" si="155"/>
        <v>-0.05</v>
      </c>
    </row>
    <row r="235" spans="1:86" hidden="1" outlineLevel="1">
      <c r="A235">
        <f t="shared" ca="1" si="133"/>
        <v>2</v>
      </c>
      <c r="B235" t="str">
        <f t="shared" ca="1" si="140"/>
        <v>EP2 LPD4 LPS2 LPM2</v>
      </c>
      <c r="C235" s="45">
        <f t="shared" si="132"/>
        <v>2</v>
      </c>
      <c r="D235" s="26">
        <v>0</v>
      </c>
      <c r="E235" s="45">
        <f t="shared" ca="1" si="126"/>
        <v>0</v>
      </c>
      <c r="F235" s="45">
        <f t="shared" ca="1" si="131"/>
        <v>0</v>
      </c>
      <c r="G235" s="45">
        <f t="shared" ca="1" si="127"/>
        <v>4</v>
      </c>
      <c r="H235" s="45">
        <f t="shared" ca="1" si="128"/>
        <v>2</v>
      </c>
      <c r="I235" s="45">
        <f t="shared" ca="1" si="129"/>
        <v>2</v>
      </c>
      <c r="BM235">
        <v>198</v>
      </c>
      <c r="BN235" s="69">
        <f t="shared" si="134"/>
        <v>0</v>
      </c>
      <c r="BO235" s="70">
        <f t="shared" si="135"/>
        <v>0</v>
      </c>
      <c r="BP235" s="71">
        <f t="shared" ca="1" si="141"/>
        <v>0</v>
      </c>
      <c r="BQ235" s="156">
        <f t="shared" ca="1" si="142"/>
        <v>0</v>
      </c>
      <c r="BR235" s="158">
        <f t="shared" ca="1" si="143"/>
        <v>0.05</v>
      </c>
      <c r="BS235" s="159">
        <f t="shared" ca="1" si="144"/>
        <v>0</v>
      </c>
      <c r="BT235" s="160">
        <f t="shared" ca="1" si="145"/>
        <v>0</v>
      </c>
      <c r="BU235" s="69">
        <f t="shared" si="136"/>
        <v>0</v>
      </c>
      <c r="BV235" s="70">
        <f t="shared" si="137"/>
        <v>0</v>
      </c>
      <c r="BW235" s="71">
        <f t="shared" ca="1" si="146"/>
        <v>0</v>
      </c>
      <c r="BX235" s="156">
        <f t="shared" ca="1" si="147"/>
        <v>0</v>
      </c>
      <c r="BY235" s="158">
        <f t="shared" ca="1" si="148"/>
        <v>0.05</v>
      </c>
      <c r="BZ235" s="159">
        <f t="shared" ca="1" si="149"/>
        <v>0</v>
      </c>
      <c r="CA235" s="160">
        <f t="shared" ca="1" si="150"/>
        <v>0</v>
      </c>
      <c r="CB235" s="69">
        <f t="shared" si="138"/>
        <v>0</v>
      </c>
      <c r="CC235" s="70">
        <f t="shared" si="139"/>
        <v>0</v>
      </c>
      <c r="CD235" s="71">
        <f t="shared" ca="1" si="151"/>
        <v>0</v>
      </c>
      <c r="CE235" s="156">
        <f t="shared" ca="1" si="152"/>
        <v>0</v>
      </c>
      <c r="CF235" s="158">
        <f t="shared" ca="1" si="153"/>
        <v>0.05</v>
      </c>
      <c r="CG235" s="159">
        <f t="shared" ca="1" si="154"/>
        <v>0</v>
      </c>
      <c r="CH235" s="160">
        <f t="shared" ca="1" si="155"/>
        <v>0</v>
      </c>
    </row>
    <row r="236" spans="1:86" hidden="1" outlineLevel="1">
      <c r="A236">
        <f t="shared" ca="1" si="133"/>
        <v>2</v>
      </c>
      <c r="B236" t="str">
        <f t="shared" ca="1" si="140"/>
        <v>EP2 LPD4 LPS2 LPM3</v>
      </c>
      <c r="C236" s="45">
        <f t="shared" si="132"/>
        <v>2</v>
      </c>
      <c r="D236" s="26">
        <v>0</v>
      </c>
      <c r="E236" s="45">
        <f t="shared" ca="1" si="126"/>
        <v>0</v>
      </c>
      <c r="F236" s="45">
        <f t="shared" ca="1" si="131"/>
        <v>0</v>
      </c>
      <c r="G236" s="45">
        <f t="shared" ca="1" si="127"/>
        <v>4</v>
      </c>
      <c r="H236" s="45">
        <f t="shared" ca="1" si="128"/>
        <v>2</v>
      </c>
      <c r="I236" s="45">
        <f t="shared" ca="1" si="129"/>
        <v>3</v>
      </c>
      <c r="BM236">
        <v>199</v>
      </c>
      <c r="BN236" s="69">
        <f t="shared" si="134"/>
        <v>0</v>
      </c>
      <c r="BO236" s="70">
        <f t="shared" si="135"/>
        <v>0</v>
      </c>
      <c r="BP236" s="71">
        <f t="shared" ca="1" si="141"/>
        <v>0</v>
      </c>
      <c r="BQ236" s="156">
        <f t="shared" ca="1" si="142"/>
        <v>0</v>
      </c>
      <c r="BR236" s="158">
        <f t="shared" ca="1" si="143"/>
        <v>0.05</v>
      </c>
      <c r="BS236" s="159">
        <f t="shared" ca="1" si="144"/>
        <v>0</v>
      </c>
      <c r="BT236" s="160">
        <f t="shared" ca="1" si="145"/>
        <v>0.04</v>
      </c>
      <c r="BU236" s="69">
        <f t="shared" si="136"/>
        <v>0</v>
      </c>
      <c r="BV236" s="70">
        <f t="shared" si="137"/>
        <v>0</v>
      </c>
      <c r="BW236" s="71">
        <f t="shared" ca="1" si="146"/>
        <v>0</v>
      </c>
      <c r="BX236" s="156">
        <f t="shared" ca="1" si="147"/>
        <v>0</v>
      </c>
      <c r="BY236" s="158">
        <f t="shared" ca="1" si="148"/>
        <v>0.05</v>
      </c>
      <c r="BZ236" s="159">
        <f t="shared" ca="1" si="149"/>
        <v>0</v>
      </c>
      <c r="CA236" s="160">
        <f t="shared" ca="1" si="150"/>
        <v>0.04</v>
      </c>
      <c r="CB236" s="69">
        <f t="shared" si="138"/>
        <v>0</v>
      </c>
      <c r="CC236" s="70">
        <f t="shared" si="139"/>
        <v>0</v>
      </c>
      <c r="CD236" s="71">
        <f t="shared" ca="1" si="151"/>
        <v>0</v>
      </c>
      <c r="CE236" s="156">
        <f t="shared" ca="1" si="152"/>
        <v>0</v>
      </c>
      <c r="CF236" s="158">
        <f t="shared" ca="1" si="153"/>
        <v>0.05</v>
      </c>
      <c r="CG236" s="159">
        <f t="shared" ca="1" si="154"/>
        <v>0</v>
      </c>
      <c r="CH236" s="160">
        <f t="shared" ca="1" si="155"/>
        <v>0.04</v>
      </c>
    </row>
    <row r="237" spans="1:86" hidden="1" outlineLevel="1">
      <c r="A237">
        <f t="shared" ca="1" si="133"/>
        <v>2</v>
      </c>
      <c r="B237" t="str">
        <f t="shared" ca="1" si="140"/>
        <v>EP2 LPD4 LPS2 LPM4</v>
      </c>
      <c r="C237" s="45">
        <f t="shared" si="132"/>
        <v>2</v>
      </c>
      <c r="D237" s="26">
        <v>0</v>
      </c>
      <c r="E237" s="45">
        <f t="shared" ca="1" si="126"/>
        <v>0</v>
      </c>
      <c r="F237" s="45">
        <f t="shared" ca="1" si="131"/>
        <v>0</v>
      </c>
      <c r="G237" s="45">
        <f t="shared" ca="1" si="127"/>
        <v>4</v>
      </c>
      <c r="H237" s="45">
        <f t="shared" ca="1" si="128"/>
        <v>2</v>
      </c>
      <c r="I237" s="45">
        <f t="shared" ca="1" si="129"/>
        <v>4</v>
      </c>
      <c r="BM237">
        <v>200</v>
      </c>
      <c r="BN237" s="69">
        <f t="shared" si="134"/>
        <v>0</v>
      </c>
      <c r="BO237" s="70">
        <f t="shared" si="135"/>
        <v>0</v>
      </c>
      <c r="BP237" s="71">
        <f t="shared" ca="1" si="141"/>
        <v>0</v>
      </c>
      <c r="BQ237" s="156">
        <f t="shared" ca="1" si="142"/>
        <v>0</v>
      </c>
      <c r="BR237" s="158">
        <f t="shared" ca="1" si="143"/>
        <v>0.05</v>
      </c>
      <c r="BS237" s="159">
        <f t="shared" ca="1" si="144"/>
        <v>0</v>
      </c>
      <c r="BT237" s="160">
        <f t="shared" ca="1" si="145"/>
        <v>0.08</v>
      </c>
      <c r="BU237" s="69">
        <f t="shared" si="136"/>
        <v>0</v>
      </c>
      <c r="BV237" s="70">
        <f t="shared" si="137"/>
        <v>0</v>
      </c>
      <c r="BW237" s="71">
        <f t="shared" ca="1" si="146"/>
        <v>0</v>
      </c>
      <c r="BX237" s="156">
        <f t="shared" ca="1" si="147"/>
        <v>0</v>
      </c>
      <c r="BY237" s="158">
        <f t="shared" ca="1" si="148"/>
        <v>0.05</v>
      </c>
      <c r="BZ237" s="159">
        <f t="shared" ca="1" si="149"/>
        <v>0</v>
      </c>
      <c r="CA237" s="160">
        <f t="shared" ca="1" si="150"/>
        <v>0.08</v>
      </c>
      <c r="CB237" s="69">
        <f t="shared" si="138"/>
        <v>0</v>
      </c>
      <c r="CC237" s="70">
        <f t="shared" si="139"/>
        <v>0</v>
      </c>
      <c r="CD237" s="71">
        <f t="shared" ca="1" si="151"/>
        <v>0</v>
      </c>
      <c r="CE237" s="156">
        <f t="shared" ca="1" si="152"/>
        <v>0</v>
      </c>
      <c r="CF237" s="158">
        <f t="shared" ca="1" si="153"/>
        <v>0.05</v>
      </c>
      <c r="CG237" s="159">
        <f t="shared" ca="1" si="154"/>
        <v>0</v>
      </c>
      <c r="CH237" s="160">
        <f t="shared" ca="1" si="155"/>
        <v>0.08</v>
      </c>
    </row>
    <row r="238" spans="1:86" hidden="1" outlineLevel="1">
      <c r="A238">
        <f t="shared" ca="1" si="133"/>
        <v>2</v>
      </c>
      <c r="B238" t="str">
        <f t="shared" ca="1" si="140"/>
        <v>EP2 LPD4 LPS3 LPM1</v>
      </c>
      <c r="C238" s="45">
        <f t="shared" si="132"/>
        <v>2</v>
      </c>
      <c r="D238" s="26">
        <v>0</v>
      </c>
      <c r="E238" s="45">
        <f t="shared" ca="1" si="126"/>
        <v>0</v>
      </c>
      <c r="F238" s="45">
        <f t="shared" ca="1" si="131"/>
        <v>0</v>
      </c>
      <c r="G238" s="45">
        <f t="shared" ca="1" si="127"/>
        <v>4</v>
      </c>
      <c r="H238" s="45">
        <f t="shared" ca="1" si="128"/>
        <v>3</v>
      </c>
      <c r="I238" s="45">
        <f t="shared" ca="1" si="129"/>
        <v>1</v>
      </c>
      <c r="BM238">
        <v>201</v>
      </c>
      <c r="BN238" s="69">
        <f t="shared" si="134"/>
        <v>0</v>
      </c>
      <c r="BO238" s="70">
        <f t="shared" si="135"/>
        <v>0</v>
      </c>
      <c r="BP238" s="71">
        <f t="shared" ca="1" si="141"/>
        <v>0</v>
      </c>
      <c r="BQ238" s="156">
        <f t="shared" ca="1" si="142"/>
        <v>0</v>
      </c>
      <c r="BR238" s="158">
        <f t="shared" ca="1" si="143"/>
        <v>0.05</v>
      </c>
      <c r="BS238" s="159">
        <f t="shared" ca="1" si="144"/>
        <v>0.04</v>
      </c>
      <c r="BT238" s="160">
        <f t="shared" ca="1" si="145"/>
        <v>-0.05</v>
      </c>
      <c r="BU238" s="69">
        <f t="shared" si="136"/>
        <v>0</v>
      </c>
      <c r="BV238" s="70">
        <f t="shared" si="137"/>
        <v>0</v>
      </c>
      <c r="BW238" s="71">
        <f t="shared" ca="1" si="146"/>
        <v>0</v>
      </c>
      <c r="BX238" s="156">
        <f t="shared" ca="1" si="147"/>
        <v>0</v>
      </c>
      <c r="BY238" s="158">
        <f t="shared" ca="1" si="148"/>
        <v>0.05</v>
      </c>
      <c r="BZ238" s="159">
        <f t="shared" ca="1" si="149"/>
        <v>0.04</v>
      </c>
      <c r="CA238" s="160">
        <f t="shared" ca="1" si="150"/>
        <v>-0.05</v>
      </c>
      <c r="CB238" s="69">
        <f t="shared" si="138"/>
        <v>0</v>
      </c>
      <c r="CC238" s="70">
        <f t="shared" si="139"/>
        <v>0</v>
      </c>
      <c r="CD238" s="71">
        <f t="shared" ca="1" si="151"/>
        <v>0</v>
      </c>
      <c r="CE238" s="156">
        <f t="shared" ca="1" si="152"/>
        <v>0</v>
      </c>
      <c r="CF238" s="158">
        <f t="shared" ca="1" si="153"/>
        <v>0.05</v>
      </c>
      <c r="CG238" s="159">
        <f t="shared" ca="1" si="154"/>
        <v>0.04</v>
      </c>
      <c r="CH238" s="160">
        <f t="shared" ca="1" si="155"/>
        <v>-0.05</v>
      </c>
    </row>
    <row r="239" spans="1:86" hidden="1" outlineLevel="1">
      <c r="A239">
        <f t="shared" ca="1" si="133"/>
        <v>2</v>
      </c>
      <c r="B239" t="str">
        <f t="shared" ca="1" si="140"/>
        <v>EP2 LPD4 LPS3 LPM2</v>
      </c>
      <c r="C239" s="45">
        <f t="shared" si="132"/>
        <v>2</v>
      </c>
      <c r="D239" s="26">
        <v>0</v>
      </c>
      <c r="E239" s="45">
        <f t="shared" ca="1" si="126"/>
        <v>0</v>
      </c>
      <c r="F239" s="45">
        <f t="shared" ca="1" si="131"/>
        <v>0</v>
      </c>
      <c r="G239" s="45">
        <f t="shared" ca="1" si="127"/>
        <v>4</v>
      </c>
      <c r="H239" s="45">
        <f t="shared" ca="1" si="128"/>
        <v>3</v>
      </c>
      <c r="I239" s="45">
        <f t="shared" ca="1" si="129"/>
        <v>2</v>
      </c>
      <c r="BM239">
        <v>202</v>
      </c>
      <c r="BN239" s="69">
        <f t="shared" si="134"/>
        <v>0</v>
      </c>
      <c r="BO239" s="70">
        <f t="shared" si="135"/>
        <v>0</v>
      </c>
      <c r="BP239" s="71">
        <f t="shared" ca="1" si="141"/>
        <v>0</v>
      </c>
      <c r="BQ239" s="156">
        <f t="shared" ca="1" si="142"/>
        <v>0</v>
      </c>
      <c r="BR239" s="158">
        <f t="shared" ca="1" si="143"/>
        <v>0.05</v>
      </c>
      <c r="BS239" s="159">
        <f t="shared" ca="1" si="144"/>
        <v>0.04</v>
      </c>
      <c r="BT239" s="160">
        <f t="shared" ca="1" si="145"/>
        <v>0</v>
      </c>
      <c r="BU239" s="69">
        <f t="shared" si="136"/>
        <v>0</v>
      </c>
      <c r="BV239" s="70">
        <f t="shared" si="137"/>
        <v>0</v>
      </c>
      <c r="BW239" s="71">
        <f t="shared" ca="1" si="146"/>
        <v>0</v>
      </c>
      <c r="BX239" s="156">
        <f t="shared" ca="1" si="147"/>
        <v>0</v>
      </c>
      <c r="BY239" s="158">
        <f t="shared" ca="1" si="148"/>
        <v>0.05</v>
      </c>
      <c r="BZ239" s="159">
        <f t="shared" ca="1" si="149"/>
        <v>0.04</v>
      </c>
      <c r="CA239" s="160">
        <f t="shared" ca="1" si="150"/>
        <v>0</v>
      </c>
      <c r="CB239" s="69">
        <f t="shared" si="138"/>
        <v>0</v>
      </c>
      <c r="CC239" s="70">
        <f t="shared" si="139"/>
        <v>0</v>
      </c>
      <c r="CD239" s="71">
        <f t="shared" ca="1" si="151"/>
        <v>0</v>
      </c>
      <c r="CE239" s="156">
        <f t="shared" ca="1" si="152"/>
        <v>0</v>
      </c>
      <c r="CF239" s="158">
        <f t="shared" ca="1" si="153"/>
        <v>0.05</v>
      </c>
      <c r="CG239" s="159">
        <f t="shared" ca="1" si="154"/>
        <v>0.04</v>
      </c>
      <c r="CH239" s="160">
        <f t="shared" ca="1" si="155"/>
        <v>0</v>
      </c>
    </row>
    <row r="240" spans="1:86" hidden="1" outlineLevel="1">
      <c r="A240">
        <f t="shared" ca="1" si="133"/>
        <v>2</v>
      </c>
      <c r="B240" t="str">
        <f t="shared" ca="1" si="140"/>
        <v>EP2 LPD4 LPS3 LPM3</v>
      </c>
      <c r="C240" s="45">
        <f t="shared" si="132"/>
        <v>2</v>
      </c>
      <c r="D240" s="26">
        <v>0</v>
      </c>
      <c r="E240" s="45">
        <f t="shared" ca="1" si="126"/>
        <v>0</v>
      </c>
      <c r="F240" s="45">
        <f t="shared" ca="1" si="131"/>
        <v>0</v>
      </c>
      <c r="G240" s="45">
        <f t="shared" ca="1" si="127"/>
        <v>4</v>
      </c>
      <c r="H240" s="45">
        <f t="shared" ca="1" si="128"/>
        <v>3</v>
      </c>
      <c r="I240" s="45">
        <f t="shared" ca="1" si="129"/>
        <v>3</v>
      </c>
      <c r="BM240">
        <v>203</v>
      </c>
      <c r="BN240" s="69">
        <f t="shared" si="134"/>
        <v>0</v>
      </c>
      <c r="BO240" s="70">
        <f t="shared" si="135"/>
        <v>0</v>
      </c>
      <c r="BP240" s="71">
        <f t="shared" ca="1" si="141"/>
        <v>0</v>
      </c>
      <c r="BQ240" s="156">
        <f t="shared" ca="1" si="142"/>
        <v>0</v>
      </c>
      <c r="BR240" s="158">
        <f t="shared" ca="1" si="143"/>
        <v>0.05</v>
      </c>
      <c r="BS240" s="159">
        <f t="shared" ca="1" si="144"/>
        <v>0.04</v>
      </c>
      <c r="BT240" s="160">
        <f t="shared" ca="1" si="145"/>
        <v>0.04</v>
      </c>
      <c r="BU240" s="69">
        <f t="shared" si="136"/>
        <v>0</v>
      </c>
      <c r="BV240" s="70">
        <f t="shared" si="137"/>
        <v>0</v>
      </c>
      <c r="BW240" s="71">
        <f t="shared" ca="1" si="146"/>
        <v>0</v>
      </c>
      <c r="BX240" s="156">
        <f t="shared" ca="1" si="147"/>
        <v>0</v>
      </c>
      <c r="BY240" s="158">
        <f t="shared" ca="1" si="148"/>
        <v>0.05</v>
      </c>
      <c r="BZ240" s="159">
        <f t="shared" ca="1" si="149"/>
        <v>0.04</v>
      </c>
      <c r="CA240" s="160">
        <f t="shared" ca="1" si="150"/>
        <v>0.04</v>
      </c>
      <c r="CB240" s="69">
        <f t="shared" si="138"/>
        <v>0</v>
      </c>
      <c r="CC240" s="70">
        <f t="shared" si="139"/>
        <v>0</v>
      </c>
      <c r="CD240" s="71">
        <f t="shared" ca="1" si="151"/>
        <v>0</v>
      </c>
      <c r="CE240" s="156">
        <f t="shared" ca="1" si="152"/>
        <v>0</v>
      </c>
      <c r="CF240" s="158">
        <f t="shared" ca="1" si="153"/>
        <v>0.05</v>
      </c>
      <c r="CG240" s="159">
        <f t="shared" ca="1" si="154"/>
        <v>0.04</v>
      </c>
      <c r="CH240" s="160">
        <f t="shared" ca="1" si="155"/>
        <v>0.04</v>
      </c>
    </row>
    <row r="241" spans="1:86" hidden="1" outlineLevel="1">
      <c r="A241">
        <f t="shared" ca="1" si="133"/>
        <v>2</v>
      </c>
      <c r="B241" t="str">
        <f t="shared" ca="1" si="140"/>
        <v>EP2 LPD4 LPS3 LPM4</v>
      </c>
      <c r="C241" s="45">
        <f t="shared" si="132"/>
        <v>2</v>
      </c>
      <c r="D241" s="26">
        <v>0</v>
      </c>
      <c r="E241" s="45">
        <f t="shared" ca="1" si="126"/>
        <v>0</v>
      </c>
      <c r="F241" s="45">
        <f t="shared" ca="1" si="131"/>
        <v>0</v>
      </c>
      <c r="G241" s="45">
        <f t="shared" ca="1" si="127"/>
        <v>4</v>
      </c>
      <c r="H241" s="45">
        <f t="shared" ca="1" si="128"/>
        <v>3</v>
      </c>
      <c r="I241" s="45">
        <f t="shared" ca="1" si="129"/>
        <v>4</v>
      </c>
      <c r="BM241">
        <v>204</v>
      </c>
      <c r="BN241" s="69">
        <f t="shared" si="134"/>
        <v>0</v>
      </c>
      <c r="BO241" s="70">
        <f t="shared" si="135"/>
        <v>0</v>
      </c>
      <c r="BP241" s="71">
        <f t="shared" ca="1" si="141"/>
        <v>0</v>
      </c>
      <c r="BQ241" s="156">
        <f t="shared" ca="1" si="142"/>
        <v>0</v>
      </c>
      <c r="BR241" s="158">
        <f t="shared" ca="1" si="143"/>
        <v>0.05</v>
      </c>
      <c r="BS241" s="159">
        <f t="shared" ca="1" si="144"/>
        <v>0.04</v>
      </c>
      <c r="BT241" s="160">
        <f t="shared" ca="1" si="145"/>
        <v>0.08</v>
      </c>
      <c r="BU241" s="69">
        <f t="shared" si="136"/>
        <v>0</v>
      </c>
      <c r="BV241" s="70">
        <f t="shared" si="137"/>
        <v>0</v>
      </c>
      <c r="BW241" s="71">
        <f t="shared" ca="1" si="146"/>
        <v>0</v>
      </c>
      <c r="BX241" s="156">
        <f t="shared" ca="1" si="147"/>
        <v>0</v>
      </c>
      <c r="BY241" s="158">
        <f t="shared" ca="1" si="148"/>
        <v>0.05</v>
      </c>
      <c r="BZ241" s="159">
        <f t="shared" ca="1" si="149"/>
        <v>0.04</v>
      </c>
      <c r="CA241" s="160">
        <f t="shared" ca="1" si="150"/>
        <v>0.08</v>
      </c>
      <c r="CB241" s="69">
        <f t="shared" si="138"/>
        <v>0</v>
      </c>
      <c r="CC241" s="70">
        <f t="shared" si="139"/>
        <v>0</v>
      </c>
      <c r="CD241" s="71">
        <f t="shared" ca="1" si="151"/>
        <v>0</v>
      </c>
      <c r="CE241" s="156">
        <f t="shared" ca="1" si="152"/>
        <v>0</v>
      </c>
      <c r="CF241" s="158">
        <f t="shared" ca="1" si="153"/>
        <v>0.05</v>
      </c>
      <c r="CG241" s="159">
        <f t="shared" ca="1" si="154"/>
        <v>0.04</v>
      </c>
      <c r="CH241" s="160">
        <f t="shared" ca="1" si="155"/>
        <v>0.08</v>
      </c>
    </row>
    <row r="242" spans="1:86" hidden="1" outlineLevel="1">
      <c r="A242">
        <f t="shared" ca="1" si="133"/>
        <v>2</v>
      </c>
      <c r="B242" t="str">
        <f t="shared" ca="1" si="140"/>
        <v>EP2 LPD4 LPS4 LPM1</v>
      </c>
      <c r="C242" s="45">
        <f t="shared" si="132"/>
        <v>2</v>
      </c>
      <c r="D242" s="26">
        <v>0</v>
      </c>
      <c r="E242" s="45">
        <f t="shared" ca="1" si="126"/>
        <v>0</v>
      </c>
      <c r="F242" s="45">
        <f t="shared" ca="1" si="131"/>
        <v>0</v>
      </c>
      <c r="G242" s="45">
        <f t="shared" ca="1" si="127"/>
        <v>4</v>
      </c>
      <c r="H242" s="45">
        <f t="shared" ca="1" si="128"/>
        <v>4</v>
      </c>
      <c r="I242" s="45">
        <f t="shared" ca="1" si="129"/>
        <v>1</v>
      </c>
      <c r="BM242">
        <v>205</v>
      </c>
      <c r="BN242" s="69">
        <f t="shared" si="134"/>
        <v>0</v>
      </c>
      <c r="BO242" s="70">
        <f t="shared" si="135"/>
        <v>0</v>
      </c>
      <c r="BP242" s="71">
        <f t="shared" ca="1" si="141"/>
        <v>0</v>
      </c>
      <c r="BQ242" s="156">
        <f t="shared" ca="1" si="142"/>
        <v>0</v>
      </c>
      <c r="BR242" s="158">
        <f t="shared" ca="1" si="143"/>
        <v>0.05</v>
      </c>
      <c r="BS242" s="159">
        <f t="shared" ca="1" si="144"/>
        <v>0.08</v>
      </c>
      <c r="BT242" s="160">
        <f t="shared" ca="1" si="145"/>
        <v>-0.05</v>
      </c>
      <c r="BU242" s="69">
        <f t="shared" si="136"/>
        <v>0</v>
      </c>
      <c r="BV242" s="70">
        <f t="shared" si="137"/>
        <v>0</v>
      </c>
      <c r="BW242" s="71">
        <f t="shared" ca="1" si="146"/>
        <v>0</v>
      </c>
      <c r="BX242" s="156">
        <f t="shared" ca="1" si="147"/>
        <v>0</v>
      </c>
      <c r="BY242" s="158">
        <f t="shared" ca="1" si="148"/>
        <v>0.05</v>
      </c>
      <c r="BZ242" s="159">
        <f t="shared" ca="1" si="149"/>
        <v>0.08</v>
      </c>
      <c r="CA242" s="160">
        <f t="shared" ca="1" si="150"/>
        <v>-0.05</v>
      </c>
      <c r="CB242" s="69">
        <f t="shared" si="138"/>
        <v>0</v>
      </c>
      <c r="CC242" s="70">
        <f t="shared" si="139"/>
        <v>0</v>
      </c>
      <c r="CD242" s="71">
        <f t="shared" ca="1" si="151"/>
        <v>0</v>
      </c>
      <c r="CE242" s="156">
        <f t="shared" ca="1" si="152"/>
        <v>0</v>
      </c>
      <c r="CF242" s="158">
        <f t="shared" ca="1" si="153"/>
        <v>0.05</v>
      </c>
      <c r="CG242" s="159">
        <f t="shared" ca="1" si="154"/>
        <v>0.08</v>
      </c>
      <c r="CH242" s="160">
        <f t="shared" ca="1" si="155"/>
        <v>-0.05</v>
      </c>
    </row>
    <row r="243" spans="1:86" hidden="1" outlineLevel="1">
      <c r="A243">
        <f t="shared" ca="1" si="133"/>
        <v>2</v>
      </c>
      <c r="B243" t="str">
        <f t="shared" ca="1" si="140"/>
        <v>EP2 LPD4 LPS4 LPM2</v>
      </c>
      <c r="C243" s="45">
        <f t="shared" si="132"/>
        <v>2</v>
      </c>
      <c r="D243" s="26">
        <v>0</v>
      </c>
      <c r="E243" s="45">
        <f t="shared" ca="1" si="126"/>
        <v>0</v>
      </c>
      <c r="F243" s="45">
        <f t="shared" ca="1" si="131"/>
        <v>0</v>
      </c>
      <c r="G243" s="45">
        <f t="shared" ca="1" si="127"/>
        <v>4</v>
      </c>
      <c r="H243" s="45">
        <f t="shared" ca="1" si="128"/>
        <v>4</v>
      </c>
      <c r="I243" s="45">
        <f t="shared" ca="1" si="129"/>
        <v>2</v>
      </c>
      <c r="BM243">
        <v>206</v>
      </c>
      <c r="BN243" s="69">
        <f t="shared" si="134"/>
        <v>0</v>
      </c>
      <c r="BO243" s="70">
        <f t="shared" si="135"/>
        <v>0</v>
      </c>
      <c r="BP243" s="71">
        <f t="shared" ca="1" si="141"/>
        <v>0</v>
      </c>
      <c r="BQ243" s="156">
        <f t="shared" ca="1" si="142"/>
        <v>0</v>
      </c>
      <c r="BR243" s="158">
        <f t="shared" ca="1" si="143"/>
        <v>0.05</v>
      </c>
      <c r="BS243" s="159">
        <f t="shared" ca="1" si="144"/>
        <v>0.08</v>
      </c>
      <c r="BT243" s="160">
        <f t="shared" ca="1" si="145"/>
        <v>0</v>
      </c>
      <c r="BU243" s="69">
        <f t="shared" si="136"/>
        <v>0</v>
      </c>
      <c r="BV243" s="70">
        <f t="shared" si="137"/>
        <v>0</v>
      </c>
      <c r="BW243" s="71">
        <f t="shared" ca="1" si="146"/>
        <v>0</v>
      </c>
      <c r="BX243" s="156">
        <f t="shared" ca="1" si="147"/>
        <v>0</v>
      </c>
      <c r="BY243" s="158">
        <f t="shared" ca="1" si="148"/>
        <v>0.05</v>
      </c>
      <c r="BZ243" s="159">
        <f t="shared" ca="1" si="149"/>
        <v>0.08</v>
      </c>
      <c r="CA243" s="160">
        <f t="shared" ca="1" si="150"/>
        <v>0</v>
      </c>
      <c r="CB243" s="69">
        <f t="shared" si="138"/>
        <v>0</v>
      </c>
      <c r="CC243" s="70">
        <f t="shared" si="139"/>
        <v>0</v>
      </c>
      <c r="CD243" s="71">
        <f t="shared" ca="1" si="151"/>
        <v>0</v>
      </c>
      <c r="CE243" s="156">
        <f t="shared" ca="1" si="152"/>
        <v>0</v>
      </c>
      <c r="CF243" s="158">
        <f t="shared" ca="1" si="153"/>
        <v>0.05</v>
      </c>
      <c r="CG243" s="159">
        <f t="shared" ca="1" si="154"/>
        <v>0.08</v>
      </c>
      <c r="CH243" s="160">
        <f t="shared" ca="1" si="155"/>
        <v>0</v>
      </c>
    </row>
    <row r="244" spans="1:86" hidden="1" outlineLevel="1">
      <c r="A244">
        <f t="shared" ca="1" si="133"/>
        <v>2</v>
      </c>
      <c r="B244" t="str">
        <f t="shared" ca="1" si="140"/>
        <v>EP2 LPD4 LPS4 LPM3</v>
      </c>
      <c r="C244" s="45">
        <f t="shared" si="132"/>
        <v>2</v>
      </c>
      <c r="D244" s="26">
        <v>0</v>
      </c>
      <c r="E244" s="45">
        <f t="shared" ca="1" si="126"/>
        <v>0</v>
      </c>
      <c r="F244" s="45">
        <f t="shared" ca="1" si="131"/>
        <v>0</v>
      </c>
      <c r="G244" s="45">
        <f t="shared" ca="1" si="127"/>
        <v>4</v>
      </c>
      <c r="H244" s="45">
        <f t="shared" ca="1" si="128"/>
        <v>4</v>
      </c>
      <c r="I244" s="45">
        <f t="shared" ca="1" si="129"/>
        <v>3</v>
      </c>
      <c r="BM244">
        <v>207</v>
      </c>
      <c r="BN244" s="69">
        <f t="shared" si="134"/>
        <v>0</v>
      </c>
      <c r="BO244" s="70">
        <f t="shared" si="135"/>
        <v>0</v>
      </c>
      <c r="BP244" s="71">
        <f t="shared" ca="1" si="141"/>
        <v>0</v>
      </c>
      <c r="BQ244" s="156">
        <f t="shared" ca="1" si="142"/>
        <v>0</v>
      </c>
      <c r="BR244" s="158">
        <f t="shared" ca="1" si="143"/>
        <v>0.05</v>
      </c>
      <c r="BS244" s="159">
        <f t="shared" ca="1" si="144"/>
        <v>0.08</v>
      </c>
      <c r="BT244" s="160">
        <f t="shared" ca="1" si="145"/>
        <v>0.04</v>
      </c>
      <c r="BU244" s="69">
        <f t="shared" si="136"/>
        <v>0</v>
      </c>
      <c r="BV244" s="70">
        <f t="shared" si="137"/>
        <v>0</v>
      </c>
      <c r="BW244" s="71">
        <f t="shared" ca="1" si="146"/>
        <v>0</v>
      </c>
      <c r="BX244" s="156">
        <f t="shared" ca="1" si="147"/>
        <v>0</v>
      </c>
      <c r="BY244" s="158">
        <f t="shared" ca="1" si="148"/>
        <v>0.05</v>
      </c>
      <c r="BZ244" s="159">
        <f t="shared" ca="1" si="149"/>
        <v>0.08</v>
      </c>
      <c r="CA244" s="160">
        <f t="shared" ca="1" si="150"/>
        <v>0.04</v>
      </c>
      <c r="CB244" s="69">
        <f t="shared" si="138"/>
        <v>0</v>
      </c>
      <c r="CC244" s="70">
        <f t="shared" si="139"/>
        <v>0</v>
      </c>
      <c r="CD244" s="71">
        <f t="shared" ca="1" si="151"/>
        <v>0</v>
      </c>
      <c r="CE244" s="156">
        <f t="shared" ca="1" si="152"/>
        <v>0</v>
      </c>
      <c r="CF244" s="158">
        <f t="shared" ca="1" si="153"/>
        <v>0.05</v>
      </c>
      <c r="CG244" s="159">
        <f t="shared" ca="1" si="154"/>
        <v>0.08</v>
      </c>
      <c r="CH244" s="160">
        <f t="shared" ca="1" si="155"/>
        <v>0.04</v>
      </c>
    </row>
    <row r="245" spans="1:86" hidden="1" outlineLevel="1">
      <c r="A245">
        <f t="shared" ca="1" si="133"/>
        <v>2</v>
      </c>
      <c r="B245" t="str">
        <f t="shared" ca="1" si="140"/>
        <v>EP2 LPD4 LPS4 LPM4</v>
      </c>
      <c r="C245" s="45">
        <f t="shared" si="132"/>
        <v>2</v>
      </c>
      <c r="D245" s="26">
        <v>0</v>
      </c>
      <c r="E245" s="45">
        <f t="shared" ca="1" si="126"/>
        <v>0</v>
      </c>
      <c r="F245" s="45">
        <f t="shared" ca="1" si="131"/>
        <v>0</v>
      </c>
      <c r="G245" s="45">
        <f t="shared" ca="1" si="127"/>
        <v>4</v>
      </c>
      <c r="H245" s="45">
        <f t="shared" ca="1" si="128"/>
        <v>4</v>
      </c>
      <c r="I245" s="45">
        <f t="shared" ca="1" si="129"/>
        <v>4</v>
      </c>
      <c r="BM245">
        <v>208</v>
      </c>
      <c r="BN245" s="69">
        <f t="shared" si="134"/>
        <v>0</v>
      </c>
      <c r="BO245" s="70">
        <f t="shared" si="135"/>
        <v>0</v>
      </c>
      <c r="BP245" s="71">
        <f t="shared" ca="1" si="141"/>
        <v>0</v>
      </c>
      <c r="BQ245" s="156">
        <f t="shared" ca="1" si="142"/>
        <v>0</v>
      </c>
      <c r="BR245" s="158">
        <f t="shared" ca="1" si="143"/>
        <v>0.05</v>
      </c>
      <c r="BS245" s="159">
        <f t="shared" ca="1" si="144"/>
        <v>0.08</v>
      </c>
      <c r="BT245" s="160">
        <f t="shared" ca="1" si="145"/>
        <v>0.08</v>
      </c>
      <c r="BU245" s="69">
        <f t="shared" si="136"/>
        <v>0</v>
      </c>
      <c r="BV245" s="70">
        <f t="shared" si="137"/>
        <v>0</v>
      </c>
      <c r="BW245" s="71">
        <f t="shared" ca="1" si="146"/>
        <v>0</v>
      </c>
      <c r="BX245" s="156">
        <f t="shared" ca="1" si="147"/>
        <v>0</v>
      </c>
      <c r="BY245" s="158">
        <f t="shared" ca="1" si="148"/>
        <v>0.05</v>
      </c>
      <c r="BZ245" s="159">
        <f t="shared" ca="1" si="149"/>
        <v>0.08</v>
      </c>
      <c r="CA245" s="160">
        <f t="shared" ca="1" si="150"/>
        <v>0.08</v>
      </c>
      <c r="CB245" s="69">
        <f t="shared" si="138"/>
        <v>0</v>
      </c>
      <c r="CC245" s="70">
        <f t="shared" si="139"/>
        <v>0</v>
      </c>
      <c r="CD245" s="71">
        <f t="shared" ca="1" si="151"/>
        <v>0</v>
      </c>
      <c r="CE245" s="156">
        <f t="shared" ca="1" si="152"/>
        <v>0</v>
      </c>
      <c r="CF245" s="158">
        <f t="shared" ca="1" si="153"/>
        <v>0.05</v>
      </c>
      <c r="CG245" s="159">
        <f t="shared" ca="1" si="154"/>
        <v>0.08</v>
      </c>
      <c r="CH245" s="160">
        <f t="shared" ca="1" si="155"/>
        <v>0.08</v>
      </c>
    </row>
    <row r="246" spans="1:86" hidden="1" outlineLevel="1">
      <c r="A246">
        <f t="shared" ca="1" si="133"/>
        <v>2</v>
      </c>
      <c r="B246" t="str">
        <f t="shared" ca="1" si="140"/>
        <v>EP3 LPD1 LPS1 LPM1</v>
      </c>
      <c r="C246" s="45">
        <f t="shared" ref="C246:C277" si="156">MOD(C182,4)+1</f>
        <v>3</v>
      </c>
      <c r="D246" s="26">
        <v>0</v>
      </c>
      <c r="E246" s="45">
        <f t="shared" ref="E246:E309" ca="1" si="157">(MOD(E242,4)+1)*($A246=E$33)</f>
        <v>0</v>
      </c>
      <c r="F246" s="45">
        <f t="shared" ca="1" si="131"/>
        <v>0</v>
      </c>
      <c r="G246" s="45">
        <f t="shared" ref="G246:G309" ca="1" si="158">(MOD(G230,4)+1)*($A246=G$33)</f>
        <v>1</v>
      </c>
      <c r="H246" s="45">
        <f t="shared" ref="H246:H309" ca="1" si="159">(MOD(H242,4)+1)*($A246=H$33)</f>
        <v>1</v>
      </c>
      <c r="I246" s="45">
        <f t="shared" ref="I246:I309" ca="1" si="160">(MOD(I245,4)+1)*($A246=I$33)</f>
        <v>1</v>
      </c>
      <c r="BM246">
        <v>209</v>
      </c>
      <c r="BN246" s="69">
        <f t="shared" si="134"/>
        <v>0.04</v>
      </c>
      <c r="BO246" s="70">
        <f t="shared" si="135"/>
        <v>0</v>
      </c>
      <c r="BP246" s="71">
        <f t="shared" ca="1" si="141"/>
        <v>0</v>
      </c>
      <c r="BQ246" s="156">
        <f t="shared" ca="1" si="142"/>
        <v>0</v>
      </c>
      <c r="BR246" s="158">
        <f t="shared" ca="1" si="143"/>
        <v>-0.08</v>
      </c>
      <c r="BS246" s="159">
        <f t="shared" ca="1" si="144"/>
        <v>-0.05</v>
      </c>
      <c r="BT246" s="160">
        <f t="shared" ca="1" si="145"/>
        <v>-0.05</v>
      </c>
      <c r="BU246" s="69">
        <f t="shared" si="136"/>
        <v>0.04</v>
      </c>
      <c r="BV246" s="70">
        <f t="shared" si="137"/>
        <v>0</v>
      </c>
      <c r="BW246" s="71">
        <f t="shared" ca="1" si="146"/>
        <v>0</v>
      </c>
      <c r="BX246" s="156">
        <f t="shared" ca="1" si="147"/>
        <v>0</v>
      </c>
      <c r="BY246" s="158">
        <f t="shared" ca="1" si="148"/>
        <v>-0.08</v>
      </c>
      <c r="BZ246" s="159">
        <f t="shared" ca="1" si="149"/>
        <v>-0.05</v>
      </c>
      <c r="CA246" s="160">
        <f t="shared" ca="1" si="150"/>
        <v>-0.05</v>
      </c>
      <c r="CB246" s="69">
        <f t="shared" si="138"/>
        <v>0.04</v>
      </c>
      <c r="CC246" s="70">
        <f t="shared" si="139"/>
        <v>0</v>
      </c>
      <c r="CD246" s="71">
        <f t="shared" ca="1" si="151"/>
        <v>0</v>
      </c>
      <c r="CE246" s="156">
        <f t="shared" ca="1" si="152"/>
        <v>0</v>
      </c>
      <c r="CF246" s="158">
        <f t="shared" ca="1" si="153"/>
        <v>-0.08</v>
      </c>
      <c r="CG246" s="159">
        <f t="shared" ca="1" si="154"/>
        <v>-0.05</v>
      </c>
      <c r="CH246" s="160">
        <f t="shared" ca="1" si="155"/>
        <v>-0.05</v>
      </c>
    </row>
    <row r="247" spans="1:86" hidden="1" outlineLevel="1">
      <c r="A247">
        <f t="shared" ca="1" si="133"/>
        <v>2</v>
      </c>
      <c r="B247" t="str">
        <f t="shared" ca="1" si="140"/>
        <v>EP3 LPD1 LPS1 LPM2</v>
      </c>
      <c r="C247" s="45">
        <f t="shared" si="156"/>
        <v>3</v>
      </c>
      <c r="D247" s="26">
        <v>0</v>
      </c>
      <c r="E247" s="45">
        <f t="shared" ca="1" si="157"/>
        <v>0</v>
      </c>
      <c r="F247" s="45">
        <f t="shared" ca="1" si="131"/>
        <v>0</v>
      </c>
      <c r="G247" s="45">
        <f t="shared" ca="1" si="158"/>
        <v>1</v>
      </c>
      <c r="H247" s="45">
        <f t="shared" ca="1" si="159"/>
        <v>1</v>
      </c>
      <c r="I247" s="45">
        <f t="shared" ca="1" si="160"/>
        <v>2</v>
      </c>
      <c r="BM247">
        <v>210</v>
      </c>
      <c r="BN247" s="69">
        <f t="shared" si="134"/>
        <v>0.04</v>
      </c>
      <c r="BO247" s="70">
        <f t="shared" si="135"/>
        <v>0</v>
      </c>
      <c r="BP247" s="71">
        <f t="shared" ca="1" si="141"/>
        <v>0</v>
      </c>
      <c r="BQ247" s="156">
        <f t="shared" ca="1" si="142"/>
        <v>0</v>
      </c>
      <c r="BR247" s="158">
        <f t="shared" ca="1" si="143"/>
        <v>-0.08</v>
      </c>
      <c r="BS247" s="159">
        <f t="shared" ca="1" si="144"/>
        <v>-0.05</v>
      </c>
      <c r="BT247" s="160">
        <f t="shared" ca="1" si="145"/>
        <v>0</v>
      </c>
      <c r="BU247" s="69">
        <f t="shared" si="136"/>
        <v>0.04</v>
      </c>
      <c r="BV247" s="70">
        <f t="shared" si="137"/>
        <v>0</v>
      </c>
      <c r="BW247" s="71">
        <f t="shared" ca="1" si="146"/>
        <v>0</v>
      </c>
      <c r="BX247" s="156">
        <f t="shared" ca="1" si="147"/>
        <v>0</v>
      </c>
      <c r="BY247" s="158">
        <f t="shared" ca="1" si="148"/>
        <v>-0.08</v>
      </c>
      <c r="BZ247" s="159">
        <f t="shared" ca="1" si="149"/>
        <v>-0.05</v>
      </c>
      <c r="CA247" s="160">
        <f t="shared" ca="1" si="150"/>
        <v>0</v>
      </c>
      <c r="CB247" s="69">
        <f t="shared" si="138"/>
        <v>0.04</v>
      </c>
      <c r="CC247" s="70">
        <f t="shared" si="139"/>
        <v>0</v>
      </c>
      <c r="CD247" s="71">
        <f t="shared" ca="1" si="151"/>
        <v>0</v>
      </c>
      <c r="CE247" s="156">
        <f t="shared" ca="1" si="152"/>
        <v>0</v>
      </c>
      <c r="CF247" s="158">
        <f t="shared" ca="1" si="153"/>
        <v>-0.08</v>
      </c>
      <c r="CG247" s="159">
        <f t="shared" ca="1" si="154"/>
        <v>-0.05</v>
      </c>
      <c r="CH247" s="160">
        <f t="shared" ca="1" si="155"/>
        <v>0</v>
      </c>
    </row>
    <row r="248" spans="1:86" hidden="1" outlineLevel="1">
      <c r="A248">
        <f t="shared" ca="1" si="133"/>
        <v>2</v>
      </c>
      <c r="B248" t="str">
        <f t="shared" ca="1" si="140"/>
        <v>EP3 LPD1 LPS1 LPM3</v>
      </c>
      <c r="C248" s="45">
        <f t="shared" si="156"/>
        <v>3</v>
      </c>
      <c r="D248" s="26">
        <v>0</v>
      </c>
      <c r="E248" s="45">
        <f t="shared" ca="1" si="157"/>
        <v>0</v>
      </c>
      <c r="F248" s="45">
        <f t="shared" ca="1" si="131"/>
        <v>0</v>
      </c>
      <c r="G248" s="45">
        <f t="shared" ca="1" si="158"/>
        <v>1</v>
      </c>
      <c r="H248" s="45">
        <f t="shared" ca="1" si="159"/>
        <v>1</v>
      </c>
      <c r="I248" s="45">
        <f t="shared" ca="1" si="160"/>
        <v>3</v>
      </c>
      <c r="BM248">
        <v>211</v>
      </c>
      <c r="BN248" s="69">
        <f t="shared" si="134"/>
        <v>0.04</v>
      </c>
      <c r="BO248" s="70">
        <f t="shared" si="135"/>
        <v>0</v>
      </c>
      <c r="BP248" s="71">
        <f t="shared" ca="1" si="141"/>
        <v>0</v>
      </c>
      <c r="BQ248" s="156">
        <f t="shared" ca="1" si="142"/>
        <v>0</v>
      </c>
      <c r="BR248" s="158">
        <f t="shared" ca="1" si="143"/>
        <v>-0.08</v>
      </c>
      <c r="BS248" s="159">
        <f t="shared" ca="1" si="144"/>
        <v>-0.05</v>
      </c>
      <c r="BT248" s="160">
        <f t="shared" ca="1" si="145"/>
        <v>0.04</v>
      </c>
      <c r="BU248" s="69">
        <f t="shared" si="136"/>
        <v>0.04</v>
      </c>
      <c r="BV248" s="70">
        <f t="shared" si="137"/>
        <v>0</v>
      </c>
      <c r="BW248" s="71">
        <f t="shared" ca="1" si="146"/>
        <v>0</v>
      </c>
      <c r="BX248" s="156">
        <f t="shared" ca="1" si="147"/>
        <v>0</v>
      </c>
      <c r="BY248" s="158">
        <f t="shared" ca="1" si="148"/>
        <v>-0.08</v>
      </c>
      <c r="BZ248" s="159">
        <f t="shared" ca="1" si="149"/>
        <v>-0.05</v>
      </c>
      <c r="CA248" s="160">
        <f t="shared" ca="1" si="150"/>
        <v>0.04</v>
      </c>
      <c r="CB248" s="69">
        <f t="shared" si="138"/>
        <v>0.04</v>
      </c>
      <c r="CC248" s="70">
        <f t="shared" si="139"/>
        <v>0</v>
      </c>
      <c r="CD248" s="71">
        <f t="shared" ca="1" si="151"/>
        <v>0</v>
      </c>
      <c r="CE248" s="156">
        <f t="shared" ca="1" si="152"/>
        <v>0</v>
      </c>
      <c r="CF248" s="158">
        <f t="shared" ca="1" si="153"/>
        <v>-0.08</v>
      </c>
      <c r="CG248" s="159">
        <f t="shared" ca="1" si="154"/>
        <v>-0.05</v>
      </c>
      <c r="CH248" s="160">
        <f t="shared" ca="1" si="155"/>
        <v>0.04</v>
      </c>
    </row>
    <row r="249" spans="1:86" hidden="1" outlineLevel="1">
      <c r="A249">
        <f t="shared" ca="1" si="133"/>
        <v>2</v>
      </c>
      <c r="B249" t="str">
        <f t="shared" ca="1" si="140"/>
        <v>EP3 LPD1 LPS1 LPM4</v>
      </c>
      <c r="C249" s="45">
        <f t="shared" si="156"/>
        <v>3</v>
      </c>
      <c r="D249" s="26">
        <v>0</v>
      </c>
      <c r="E249" s="45">
        <f t="shared" ca="1" si="157"/>
        <v>0</v>
      </c>
      <c r="F249" s="45">
        <f t="shared" ca="1" si="131"/>
        <v>0</v>
      </c>
      <c r="G249" s="45">
        <f t="shared" ca="1" si="158"/>
        <v>1</v>
      </c>
      <c r="H249" s="45">
        <f t="shared" ca="1" si="159"/>
        <v>1</v>
      </c>
      <c r="I249" s="45">
        <f t="shared" ca="1" si="160"/>
        <v>4</v>
      </c>
      <c r="BM249">
        <v>212</v>
      </c>
      <c r="BN249" s="69">
        <f t="shared" si="134"/>
        <v>0.04</v>
      </c>
      <c r="BO249" s="70">
        <f t="shared" si="135"/>
        <v>0</v>
      </c>
      <c r="BP249" s="71">
        <f t="shared" ca="1" si="141"/>
        <v>0</v>
      </c>
      <c r="BQ249" s="156">
        <f t="shared" ca="1" si="142"/>
        <v>0</v>
      </c>
      <c r="BR249" s="158">
        <f t="shared" ca="1" si="143"/>
        <v>-0.08</v>
      </c>
      <c r="BS249" s="159">
        <f t="shared" ca="1" si="144"/>
        <v>-0.05</v>
      </c>
      <c r="BT249" s="160">
        <f t="shared" ca="1" si="145"/>
        <v>0.08</v>
      </c>
      <c r="BU249" s="69">
        <f t="shared" si="136"/>
        <v>0.04</v>
      </c>
      <c r="BV249" s="70">
        <f t="shared" si="137"/>
        <v>0</v>
      </c>
      <c r="BW249" s="71">
        <f t="shared" ca="1" si="146"/>
        <v>0</v>
      </c>
      <c r="BX249" s="156">
        <f t="shared" ca="1" si="147"/>
        <v>0</v>
      </c>
      <c r="BY249" s="158">
        <f t="shared" ca="1" si="148"/>
        <v>-0.08</v>
      </c>
      <c r="BZ249" s="159">
        <f t="shared" ca="1" si="149"/>
        <v>-0.05</v>
      </c>
      <c r="CA249" s="160">
        <f t="shared" ca="1" si="150"/>
        <v>0.08</v>
      </c>
      <c r="CB249" s="69">
        <f t="shared" si="138"/>
        <v>0.04</v>
      </c>
      <c r="CC249" s="70">
        <f t="shared" si="139"/>
        <v>0</v>
      </c>
      <c r="CD249" s="71">
        <f t="shared" ca="1" si="151"/>
        <v>0</v>
      </c>
      <c r="CE249" s="156">
        <f t="shared" ca="1" si="152"/>
        <v>0</v>
      </c>
      <c r="CF249" s="158">
        <f t="shared" ca="1" si="153"/>
        <v>-0.08</v>
      </c>
      <c r="CG249" s="159">
        <f t="shared" ca="1" si="154"/>
        <v>-0.05</v>
      </c>
      <c r="CH249" s="160">
        <f t="shared" ca="1" si="155"/>
        <v>0.08</v>
      </c>
    </row>
    <row r="250" spans="1:86" hidden="1" outlineLevel="1">
      <c r="A250">
        <f t="shared" ca="1" si="133"/>
        <v>2</v>
      </c>
      <c r="B250" t="str">
        <f t="shared" ca="1" si="140"/>
        <v>EP3 LPD1 LPS2 LPM1</v>
      </c>
      <c r="C250" s="45">
        <f t="shared" si="156"/>
        <v>3</v>
      </c>
      <c r="D250" s="26">
        <v>0</v>
      </c>
      <c r="E250" s="45">
        <f t="shared" ca="1" si="157"/>
        <v>0</v>
      </c>
      <c r="F250" s="45">
        <f t="shared" ca="1" si="131"/>
        <v>0</v>
      </c>
      <c r="G250" s="45">
        <f t="shared" ca="1" si="158"/>
        <v>1</v>
      </c>
      <c r="H250" s="45">
        <f t="shared" ca="1" si="159"/>
        <v>2</v>
      </c>
      <c r="I250" s="45">
        <f t="shared" ca="1" si="160"/>
        <v>1</v>
      </c>
      <c r="BM250">
        <v>213</v>
      </c>
      <c r="BN250" s="69">
        <f t="shared" si="134"/>
        <v>0.04</v>
      </c>
      <c r="BO250" s="70">
        <f t="shared" si="135"/>
        <v>0</v>
      </c>
      <c r="BP250" s="71">
        <f t="shared" ca="1" si="141"/>
        <v>0</v>
      </c>
      <c r="BQ250" s="156">
        <f t="shared" ca="1" si="142"/>
        <v>0</v>
      </c>
      <c r="BR250" s="158">
        <f t="shared" ca="1" si="143"/>
        <v>-0.08</v>
      </c>
      <c r="BS250" s="159">
        <f t="shared" ca="1" si="144"/>
        <v>0</v>
      </c>
      <c r="BT250" s="160">
        <f t="shared" ca="1" si="145"/>
        <v>-0.05</v>
      </c>
      <c r="BU250" s="69">
        <f t="shared" si="136"/>
        <v>0.04</v>
      </c>
      <c r="BV250" s="70">
        <f t="shared" si="137"/>
        <v>0</v>
      </c>
      <c r="BW250" s="71">
        <f t="shared" ca="1" si="146"/>
        <v>0</v>
      </c>
      <c r="BX250" s="156">
        <f t="shared" ca="1" si="147"/>
        <v>0</v>
      </c>
      <c r="BY250" s="158">
        <f t="shared" ca="1" si="148"/>
        <v>-0.08</v>
      </c>
      <c r="BZ250" s="159">
        <f t="shared" ca="1" si="149"/>
        <v>0</v>
      </c>
      <c r="CA250" s="160">
        <f t="shared" ca="1" si="150"/>
        <v>-0.05</v>
      </c>
      <c r="CB250" s="69">
        <f t="shared" si="138"/>
        <v>0.04</v>
      </c>
      <c r="CC250" s="70">
        <f t="shared" si="139"/>
        <v>0</v>
      </c>
      <c r="CD250" s="71">
        <f t="shared" ca="1" si="151"/>
        <v>0</v>
      </c>
      <c r="CE250" s="156">
        <f t="shared" ca="1" si="152"/>
        <v>0</v>
      </c>
      <c r="CF250" s="158">
        <f t="shared" ca="1" si="153"/>
        <v>-0.08</v>
      </c>
      <c r="CG250" s="159">
        <f t="shared" ca="1" si="154"/>
        <v>0</v>
      </c>
      <c r="CH250" s="160">
        <f t="shared" ca="1" si="155"/>
        <v>-0.05</v>
      </c>
    </row>
    <row r="251" spans="1:86" hidden="1" outlineLevel="1">
      <c r="A251">
        <f t="shared" ca="1" si="133"/>
        <v>2</v>
      </c>
      <c r="B251" t="str">
        <f t="shared" ca="1" si="140"/>
        <v>EP3 LPD1 LPS2 LPM2</v>
      </c>
      <c r="C251" s="45">
        <f t="shared" si="156"/>
        <v>3</v>
      </c>
      <c r="D251" s="26">
        <v>0</v>
      </c>
      <c r="E251" s="45">
        <f t="shared" ca="1" si="157"/>
        <v>0</v>
      </c>
      <c r="F251" s="45">
        <f t="shared" ca="1" si="131"/>
        <v>0</v>
      </c>
      <c r="G251" s="45">
        <f t="shared" ca="1" si="158"/>
        <v>1</v>
      </c>
      <c r="H251" s="45">
        <f t="shared" ca="1" si="159"/>
        <v>2</v>
      </c>
      <c r="I251" s="45">
        <f t="shared" ca="1" si="160"/>
        <v>2</v>
      </c>
      <c r="BM251">
        <v>214</v>
      </c>
      <c r="BN251" s="69">
        <f t="shared" si="134"/>
        <v>0.04</v>
      </c>
      <c r="BO251" s="70">
        <f t="shared" si="135"/>
        <v>0</v>
      </c>
      <c r="BP251" s="71">
        <f t="shared" ca="1" si="141"/>
        <v>0</v>
      </c>
      <c r="BQ251" s="156">
        <f t="shared" ca="1" si="142"/>
        <v>0</v>
      </c>
      <c r="BR251" s="158">
        <f t="shared" ca="1" si="143"/>
        <v>-0.08</v>
      </c>
      <c r="BS251" s="159">
        <f t="shared" ca="1" si="144"/>
        <v>0</v>
      </c>
      <c r="BT251" s="160">
        <f t="shared" ca="1" si="145"/>
        <v>0</v>
      </c>
      <c r="BU251" s="69">
        <f t="shared" si="136"/>
        <v>0.04</v>
      </c>
      <c r="BV251" s="70">
        <f t="shared" si="137"/>
        <v>0</v>
      </c>
      <c r="BW251" s="71">
        <f t="shared" ca="1" si="146"/>
        <v>0</v>
      </c>
      <c r="BX251" s="156">
        <f t="shared" ca="1" si="147"/>
        <v>0</v>
      </c>
      <c r="BY251" s="158">
        <f t="shared" ca="1" si="148"/>
        <v>-0.08</v>
      </c>
      <c r="BZ251" s="159">
        <f t="shared" ca="1" si="149"/>
        <v>0</v>
      </c>
      <c r="CA251" s="160">
        <f t="shared" ca="1" si="150"/>
        <v>0</v>
      </c>
      <c r="CB251" s="69">
        <f t="shared" si="138"/>
        <v>0.04</v>
      </c>
      <c r="CC251" s="70">
        <f t="shared" si="139"/>
        <v>0</v>
      </c>
      <c r="CD251" s="71">
        <f t="shared" ca="1" si="151"/>
        <v>0</v>
      </c>
      <c r="CE251" s="156">
        <f t="shared" ca="1" si="152"/>
        <v>0</v>
      </c>
      <c r="CF251" s="158">
        <f t="shared" ca="1" si="153"/>
        <v>-0.08</v>
      </c>
      <c r="CG251" s="159">
        <f t="shared" ca="1" si="154"/>
        <v>0</v>
      </c>
      <c r="CH251" s="160">
        <f t="shared" ca="1" si="155"/>
        <v>0</v>
      </c>
    </row>
    <row r="252" spans="1:86" hidden="1" outlineLevel="1">
      <c r="A252">
        <f t="shared" ref="A252:A293" ca="1" si="161">OFFSET(A252,-1,0)</f>
        <v>2</v>
      </c>
      <c r="B252" t="str">
        <f t="shared" ca="1" si="140"/>
        <v>EP3 LPD1 LPS2 LPM3</v>
      </c>
      <c r="C252" s="45">
        <f t="shared" si="156"/>
        <v>3</v>
      </c>
      <c r="D252" s="26">
        <v>0</v>
      </c>
      <c r="E252" s="45">
        <f t="shared" ca="1" si="157"/>
        <v>0</v>
      </c>
      <c r="F252" s="45">
        <f t="shared" ref="F252:F315" ca="1" si="162">(MOD(F251,4)+1)*($A252=F$33)</f>
        <v>0</v>
      </c>
      <c r="G252" s="45">
        <f t="shared" ca="1" si="158"/>
        <v>1</v>
      </c>
      <c r="H252" s="45">
        <f t="shared" ca="1" si="159"/>
        <v>2</v>
      </c>
      <c r="I252" s="45">
        <f t="shared" ca="1" si="160"/>
        <v>3</v>
      </c>
      <c r="BM252">
        <v>215</v>
      </c>
      <c r="BN252" s="69">
        <f t="shared" si="134"/>
        <v>0.04</v>
      </c>
      <c r="BO252" s="70">
        <f t="shared" si="135"/>
        <v>0</v>
      </c>
      <c r="BP252" s="71">
        <f t="shared" ca="1" si="141"/>
        <v>0</v>
      </c>
      <c r="BQ252" s="156">
        <f t="shared" ca="1" si="142"/>
        <v>0</v>
      </c>
      <c r="BR252" s="158">
        <f t="shared" ca="1" si="143"/>
        <v>-0.08</v>
      </c>
      <c r="BS252" s="159">
        <f t="shared" ca="1" si="144"/>
        <v>0</v>
      </c>
      <c r="BT252" s="160">
        <f t="shared" ca="1" si="145"/>
        <v>0.04</v>
      </c>
      <c r="BU252" s="69">
        <f t="shared" si="136"/>
        <v>0.04</v>
      </c>
      <c r="BV252" s="70">
        <f t="shared" si="137"/>
        <v>0</v>
      </c>
      <c r="BW252" s="71">
        <f t="shared" ca="1" si="146"/>
        <v>0</v>
      </c>
      <c r="BX252" s="156">
        <f t="shared" ca="1" si="147"/>
        <v>0</v>
      </c>
      <c r="BY252" s="158">
        <f t="shared" ca="1" si="148"/>
        <v>-0.08</v>
      </c>
      <c r="BZ252" s="159">
        <f t="shared" ca="1" si="149"/>
        <v>0</v>
      </c>
      <c r="CA252" s="160">
        <f t="shared" ca="1" si="150"/>
        <v>0.04</v>
      </c>
      <c r="CB252" s="69">
        <f t="shared" si="138"/>
        <v>0.04</v>
      </c>
      <c r="CC252" s="70">
        <f t="shared" si="139"/>
        <v>0</v>
      </c>
      <c r="CD252" s="71">
        <f t="shared" ca="1" si="151"/>
        <v>0</v>
      </c>
      <c r="CE252" s="156">
        <f t="shared" ca="1" si="152"/>
        <v>0</v>
      </c>
      <c r="CF252" s="158">
        <f t="shared" ca="1" si="153"/>
        <v>-0.08</v>
      </c>
      <c r="CG252" s="159">
        <f t="shared" ca="1" si="154"/>
        <v>0</v>
      </c>
      <c r="CH252" s="160">
        <f t="shared" ca="1" si="155"/>
        <v>0.04</v>
      </c>
    </row>
    <row r="253" spans="1:86" hidden="1" outlineLevel="1">
      <c r="A253">
        <f t="shared" ca="1" si="161"/>
        <v>2</v>
      </c>
      <c r="B253" t="str">
        <f t="shared" ca="1" si="140"/>
        <v>EP3 LPD1 LPS2 LPM4</v>
      </c>
      <c r="C253" s="45">
        <f t="shared" si="156"/>
        <v>3</v>
      </c>
      <c r="D253" s="26">
        <v>0</v>
      </c>
      <c r="E253" s="45">
        <f t="shared" ca="1" si="157"/>
        <v>0</v>
      </c>
      <c r="F253" s="45">
        <f t="shared" ca="1" si="162"/>
        <v>0</v>
      </c>
      <c r="G253" s="45">
        <f t="shared" ca="1" si="158"/>
        <v>1</v>
      </c>
      <c r="H253" s="45">
        <f t="shared" ca="1" si="159"/>
        <v>2</v>
      </c>
      <c r="I253" s="45">
        <f t="shared" ca="1" si="160"/>
        <v>4</v>
      </c>
      <c r="BM253">
        <v>216</v>
      </c>
      <c r="BN253" s="69">
        <f t="shared" si="134"/>
        <v>0.04</v>
      </c>
      <c r="BO253" s="70">
        <f t="shared" si="135"/>
        <v>0</v>
      </c>
      <c r="BP253" s="71">
        <f t="shared" ca="1" si="141"/>
        <v>0</v>
      </c>
      <c r="BQ253" s="156">
        <f t="shared" ca="1" si="142"/>
        <v>0</v>
      </c>
      <c r="BR253" s="158">
        <f t="shared" ca="1" si="143"/>
        <v>-0.08</v>
      </c>
      <c r="BS253" s="159">
        <f t="shared" ca="1" si="144"/>
        <v>0</v>
      </c>
      <c r="BT253" s="160">
        <f t="shared" ca="1" si="145"/>
        <v>0.08</v>
      </c>
      <c r="BU253" s="69">
        <f t="shared" si="136"/>
        <v>0.04</v>
      </c>
      <c r="BV253" s="70">
        <f t="shared" si="137"/>
        <v>0</v>
      </c>
      <c r="BW253" s="71">
        <f t="shared" ca="1" si="146"/>
        <v>0</v>
      </c>
      <c r="BX253" s="156">
        <f t="shared" ca="1" si="147"/>
        <v>0</v>
      </c>
      <c r="BY253" s="158">
        <f t="shared" ca="1" si="148"/>
        <v>-0.08</v>
      </c>
      <c r="BZ253" s="159">
        <f t="shared" ca="1" si="149"/>
        <v>0</v>
      </c>
      <c r="CA253" s="160">
        <f t="shared" ca="1" si="150"/>
        <v>0.08</v>
      </c>
      <c r="CB253" s="69">
        <f t="shared" si="138"/>
        <v>0.04</v>
      </c>
      <c r="CC253" s="70">
        <f t="shared" si="139"/>
        <v>0</v>
      </c>
      <c r="CD253" s="71">
        <f t="shared" ca="1" si="151"/>
        <v>0</v>
      </c>
      <c r="CE253" s="156">
        <f t="shared" ca="1" si="152"/>
        <v>0</v>
      </c>
      <c r="CF253" s="158">
        <f t="shared" ca="1" si="153"/>
        <v>-0.08</v>
      </c>
      <c r="CG253" s="159">
        <f t="shared" ca="1" si="154"/>
        <v>0</v>
      </c>
      <c r="CH253" s="160">
        <f t="shared" ca="1" si="155"/>
        <v>0.08</v>
      </c>
    </row>
    <row r="254" spans="1:86" hidden="1" outlineLevel="1">
      <c r="A254">
        <f t="shared" ca="1" si="161"/>
        <v>2</v>
      </c>
      <c r="B254" t="str">
        <f t="shared" ca="1" si="140"/>
        <v>EP3 LPD1 LPS3 LPM1</v>
      </c>
      <c r="C254" s="45">
        <f t="shared" si="156"/>
        <v>3</v>
      </c>
      <c r="D254" s="26">
        <v>0</v>
      </c>
      <c r="E254" s="45">
        <f t="shared" ca="1" si="157"/>
        <v>0</v>
      </c>
      <c r="F254" s="45">
        <f t="shared" ca="1" si="162"/>
        <v>0</v>
      </c>
      <c r="G254" s="45">
        <f t="shared" ca="1" si="158"/>
        <v>1</v>
      </c>
      <c r="H254" s="45">
        <f t="shared" ca="1" si="159"/>
        <v>3</v>
      </c>
      <c r="I254" s="45">
        <f t="shared" ca="1" si="160"/>
        <v>1</v>
      </c>
      <c r="BM254">
        <v>217</v>
      </c>
      <c r="BN254" s="69">
        <f t="shared" si="134"/>
        <v>0.04</v>
      </c>
      <c r="BO254" s="70">
        <f t="shared" si="135"/>
        <v>0</v>
      </c>
      <c r="BP254" s="71">
        <f t="shared" ca="1" si="141"/>
        <v>0</v>
      </c>
      <c r="BQ254" s="156">
        <f t="shared" ca="1" si="142"/>
        <v>0</v>
      </c>
      <c r="BR254" s="158">
        <f t="shared" ca="1" si="143"/>
        <v>-0.08</v>
      </c>
      <c r="BS254" s="159">
        <f t="shared" ca="1" si="144"/>
        <v>0.04</v>
      </c>
      <c r="BT254" s="160">
        <f t="shared" ca="1" si="145"/>
        <v>-0.05</v>
      </c>
      <c r="BU254" s="69">
        <f t="shared" si="136"/>
        <v>0.04</v>
      </c>
      <c r="BV254" s="70">
        <f t="shared" si="137"/>
        <v>0</v>
      </c>
      <c r="BW254" s="71">
        <f t="shared" ca="1" si="146"/>
        <v>0</v>
      </c>
      <c r="BX254" s="156">
        <f t="shared" ca="1" si="147"/>
        <v>0</v>
      </c>
      <c r="BY254" s="158">
        <f t="shared" ca="1" si="148"/>
        <v>-0.08</v>
      </c>
      <c r="BZ254" s="159">
        <f t="shared" ca="1" si="149"/>
        <v>0.04</v>
      </c>
      <c r="CA254" s="160">
        <f t="shared" ca="1" si="150"/>
        <v>-0.05</v>
      </c>
      <c r="CB254" s="69">
        <f t="shared" si="138"/>
        <v>0.04</v>
      </c>
      <c r="CC254" s="70">
        <f t="shared" si="139"/>
        <v>0</v>
      </c>
      <c r="CD254" s="71">
        <f t="shared" ca="1" si="151"/>
        <v>0</v>
      </c>
      <c r="CE254" s="156">
        <f t="shared" ca="1" si="152"/>
        <v>0</v>
      </c>
      <c r="CF254" s="158">
        <f t="shared" ca="1" si="153"/>
        <v>-0.08</v>
      </c>
      <c r="CG254" s="159">
        <f t="shared" ca="1" si="154"/>
        <v>0.04</v>
      </c>
      <c r="CH254" s="160">
        <f t="shared" ca="1" si="155"/>
        <v>-0.05</v>
      </c>
    </row>
    <row r="255" spans="1:86" hidden="1" outlineLevel="1">
      <c r="A255">
        <f t="shared" ca="1" si="161"/>
        <v>2</v>
      </c>
      <c r="B255" t="str">
        <f t="shared" ca="1" si="140"/>
        <v>EP3 LPD1 LPS3 LPM2</v>
      </c>
      <c r="C255" s="45">
        <f t="shared" si="156"/>
        <v>3</v>
      </c>
      <c r="D255" s="26">
        <v>0</v>
      </c>
      <c r="E255" s="45">
        <f t="shared" ca="1" si="157"/>
        <v>0</v>
      </c>
      <c r="F255" s="45">
        <f t="shared" ca="1" si="162"/>
        <v>0</v>
      </c>
      <c r="G255" s="45">
        <f t="shared" ca="1" si="158"/>
        <v>1</v>
      </c>
      <c r="H255" s="45">
        <f t="shared" ca="1" si="159"/>
        <v>3</v>
      </c>
      <c r="I255" s="45">
        <f t="shared" ca="1" si="160"/>
        <v>2</v>
      </c>
      <c r="BM255">
        <v>218</v>
      </c>
      <c r="BN255" s="69">
        <f t="shared" si="134"/>
        <v>0.04</v>
      </c>
      <c r="BO255" s="70">
        <f t="shared" si="135"/>
        <v>0</v>
      </c>
      <c r="BP255" s="71">
        <f t="shared" ca="1" si="141"/>
        <v>0</v>
      </c>
      <c r="BQ255" s="156">
        <f t="shared" ca="1" si="142"/>
        <v>0</v>
      </c>
      <c r="BR255" s="158">
        <f t="shared" ca="1" si="143"/>
        <v>-0.08</v>
      </c>
      <c r="BS255" s="159">
        <f t="shared" ca="1" si="144"/>
        <v>0.04</v>
      </c>
      <c r="BT255" s="160">
        <f t="shared" ca="1" si="145"/>
        <v>0</v>
      </c>
      <c r="BU255" s="69">
        <f t="shared" si="136"/>
        <v>0.04</v>
      </c>
      <c r="BV255" s="70">
        <f t="shared" si="137"/>
        <v>0</v>
      </c>
      <c r="BW255" s="71">
        <f t="shared" ca="1" si="146"/>
        <v>0</v>
      </c>
      <c r="BX255" s="156">
        <f t="shared" ca="1" si="147"/>
        <v>0</v>
      </c>
      <c r="BY255" s="158">
        <f t="shared" ca="1" si="148"/>
        <v>-0.08</v>
      </c>
      <c r="BZ255" s="159">
        <f t="shared" ca="1" si="149"/>
        <v>0.04</v>
      </c>
      <c r="CA255" s="160">
        <f t="shared" ca="1" si="150"/>
        <v>0</v>
      </c>
      <c r="CB255" s="69">
        <f t="shared" si="138"/>
        <v>0.04</v>
      </c>
      <c r="CC255" s="70">
        <f t="shared" si="139"/>
        <v>0</v>
      </c>
      <c r="CD255" s="71">
        <f t="shared" ca="1" si="151"/>
        <v>0</v>
      </c>
      <c r="CE255" s="156">
        <f t="shared" ca="1" si="152"/>
        <v>0</v>
      </c>
      <c r="CF255" s="158">
        <f t="shared" ca="1" si="153"/>
        <v>-0.08</v>
      </c>
      <c r="CG255" s="159">
        <f t="shared" ca="1" si="154"/>
        <v>0.04</v>
      </c>
      <c r="CH255" s="160">
        <f t="shared" ca="1" si="155"/>
        <v>0</v>
      </c>
    </row>
    <row r="256" spans="1:86" hidden="1" outlineLevel="1">
      <c r="A256">
        <f t="shared" ca="1" si="161"/>
        <v>2</v>
      </c>
      <c r="B256" t="str">
        <f t="shared" ca="1" si="140"/>
        <v>EP3 LPD1 LPS3 LPM3</v>
      </c>
      <c r="C256" s="45">
        <f t="shared" si="156"/>
        <v>3</v>
      </c>
      <c r="D256" s="26">
        <v>0</v>
      </c>
      <c r="E256" s="45">
        <f t="shared" ca="1" si="157"/>
        <v>0</v>
      </c>
      <c r="F256" s="45">
        <f t="shared" ca="1" si="162"/>
        <v>0</v>
      </c>
      <c r="G256" s="45">
        <f t="shared" ca="1" si="158"/>
        <v>1</v>
      </c>
      <c r="H256" s="45">
        <f t="shared" ca="1" si="159"/>
        <v>3</v>
      </c>
      <c r="I256" s="45">
        <f t="shared" ca="1" si="160"/>
        <v>3</v>
      </c>
      <c r="BM256">
        <v>219</v>
      </c>
      <c r="BN256" s="69">
        <f t="shared" si="134"/>
        <v>0.04</v>
      </c>
      <c r="BO256" s="70">
        <f t="shared" si="135"/>
        <v>0</v>
      </c>
      <c r="BP256" s="71">
        <f t="shared" ca="1" si="141"/>
        <v>0</v>
      </c>
      <c r="BQ256" s="156">
        <f t="shared" ca="1" si="142"/>
        <v>0</v>
      </c>
      <c r="BR256" s="158">
        <f t="shared" ca="1" si="143"/>
        <v>-0.08</v>
      </c>
      <c r="BS256" s="159">
        <f t="shared" ca="1" si="144"/>
        <v>0.04</v>
      </c>
      <c r="BT256" s="160">
        <f t="shared" ca="1" si="145"/>
        <v>0.04</v>
      </c>
      <c r="BU256" s="69">
        <f t="shared" si="136"/>
        <v>0.04</v>
      </c>
      <c r="BV256" s="70">
        <f t="shared" si="137"/>
        <v>0</v>
      </c>
      <c r="BW256" s="71">
        <f t="shared" ca="1" si="146"/>
        <v>0</v>
      </c>
      <c r="BX256" s="156">
        <f t="shared" ca="1" si="147"/>
        <v>0</v>
      </c>
      <c r="BY256" s="158">
        <f t="shared" ca="1" si="148"/>
        <v>-0.08</v>
      </c>
      <c r="BZ256" s="159">
        <f t="shared" ca="1" si="149"/>
        <v>0.04</v>
      </c>
      <c r="CA256" s="160">
        <f t="shared" ca="1" si="150"/>
        <v>0.04</v>
      </c>
      <c r="CB256" s="69">
        <f t="shared" si="138"/>
        <v>0.04</v>
      </c>
      <c r="CC256" s="70">
        <f t="shared" si="139"/>
        <v>0</v>
      </c>
      <c r="CD256" s="71">
        <f t="shared" ca="1" si="151"/>
        <v>0</v>
      </c>
      <c r="CE256" s="156">
        <f t="shared" ca="1" si="152"/>
        <v>0</v>
      </c>
      <c r="CF256" s="158">
        <f t="shared" ca="1" si="153"/>
        <v>-0.08</v>
      </c>
      <c r="CG256" s="159">
        <f t="shared" ca="1" si="154"/>
        <v>0.04</v>
      </c>
      <c r="CH256" s="160">
        <f t="shared" ca="1" si="155"/>
        <v>0.04</v>
      </c>
    </row>
    <row r="257" spans="1:86" hidden="1" outlineLevel="1">
      <c r="A257">
        <f t="shared" ca="1" si="161"/>
        <v>2</v>
      </c>
      <c r="B257" t="str">
        <f t="shared" ca="1" si="140"/>
        <v>EP3 LPD1 LPS3 LPM4</v>
      </c>
      <c r="C257" s="45">
        <f t="shared" si="156"/>
        <v>3</v>
      </c>
      <c r="D257" s="26">
        <v>0</v>
      </c>
      <c r="E257" s="45">
        <f t="shared" ca="1" si="157"/>
        <v>0</v>
      </c>
      <c r="F257" s="45">
        <f t="shared" ca="1" si="162"/>
        <v>0</v>
      </c>
      <c r="G257" s="45">
        <f t="shared" ca="1" si="158"/>
        <v>1</v>
      </c>
      <c r="H257" s="45">
        <f t="shared" ca="1" si="159"/>
        <v>3</v>
      </c>
      <c r="I257" s="45">
        <f t="shared" ca="1" si="160"/>
        <v>4</v>
      </c>
      <c r="BM257">
        <v>220</v>
      </c>
      <c r="BN257" s="69">
        <f t="shared" si="134"/>
        <v>0.04</v>
      </c>
      <c r="BO257" s="70">
        <f t="shared" si="135"/>
        <v>0</v>
      </c>
      <c r="BP257" s="71">
        <f t="shared" ca="1" si="141"/>
        <v>0</v>
      </c>
      <c r="BQ257" s="156">
        <f t="shared" ca="1" si="142"/>
        <v>0</v>
      </c>
      <c r="BR257" s="158">
        <f t="shared" ca="1" si="143"/>
        <v>-0.08</v>
      </c>
      <c r="BS257" s="159">
        <f t="shared" ca="1" si="144"/>
        <v>0.04</v>
      </c>
      <c r="BT257" s="160">
        <f t="shared" ca="1" si="145"/>
        <v>0.08</v>
      </c>
      <c r="BU257" s="69">
        <f t="shared" si="136"/>
        <v>0.04</v>
      </c>
      <c r="BV257" s="70">
        <f t="shared" si="137"/>
        <v>0</v>
      </c>
      <c r="BW257" s="71">
        <f t="shared" ca="1" si="146"/>
        <v>0</v>
      </c>
      <c r="BX257" s="156">
        <f t="shared" ca="1" si="147"/>
        <v>0</v>
      </c>
      <c r="BY257" s="158">
        <f t="shared" ca="1" si="148"/>
        <v>-0.08</v>
      </c>
      <c r="BZ257" s="159">
        <f t="shared" ca="1" si="149"/>
        <v>0.04</v>
      </c>
      <c r="CA257" s="160">
        <f t="shared" ca="1" si="150"/>
        <v>0.08</v>
      </c>
      <c r="CB257" s="69">
        <f t="shared" si="138"/>
        <v>0.04</v>
      </c>
      <c r="CC257" s="70">
        <f t="shared" si="139"/>
        <v>0</v>
      </c>
      <c r="CD257" s="71">
        <f t="shared" ca="1" si="151"/>
        <v>0</v>
      </c>
      <c r="CE257" s="156">
        <f t="shared" ca="1" si="152"/>
        <v>0</v>
      </c>
      <c r="CF257" s="158">
        <f t="shared" ca="1" si="153"/>
        <v>-0.08</v>
      </c>
      <c r="CG257" s="159">
        <f t="shared" ca="1" si="154"/>
        <v>0.04</v>
      </c>
      <c r="CH257" s="160">
        <f t="shared" ca="1" si="155"/>
        <v>0.08</v>
      </c>
    </row>
    <row r="258" spans="1:86" hidden="1" outlineLevel="1">
      <c r="A258">
        <f t="shared" ca="1" si="161"/>
        <v>2</v>
      </c>
      <c r="B258" t="str">
        <f t="shared" ca="1" si="140"/>
        <v>EP3 LPD1 LPS4 LPM1</v>
      </c>
      <c r="C258" s="45">
        <f t="shared" si="156"/>
        <v>3</v>
      </c>
      <c r="D258" s="26">
        <v>0</v>
      </c>
      <c r="E258" s="45">
        <f t="shared" ca="1" si="157"/>
        <v>0</v>
      </c>
      <c r="F258" s="45">
        <f t="shared" ca="1" si="162"/>
        <v>0</v>
      </c>
      <c r="G258" s="45">
        <f t="shared" ca="1" si="158"/>
        <v>1</v>
      </c>
      <c r="H258" s="45">
        <f t="shared" ca="1" si="159"/>
        <v>4</v>
      </c>
      <c r="I258" s="45">
        <f t="shared" ca="1" si="160"/>
        <v>1</v>
      </c>
      <c r="BM258">
        <v>221</v>
      </c>
      <c r="BN258" s="69">
        <f t="shared" si="134"/>
        <v>0.04</v>
      </c>
      <c r="BO258" s="70">
        <f t="shared" si="135"/>
        <v>0</v>
      </c>
      <c r="BP258" s="71">
        <f t="shared" ca="1" si="141"/>
        <v>0</v>
      </c>
      <c r="BQ258" s="156">
        <f t="shared" ca="1" si="142"/>
        <v>0</v>
      </c>
      <c r="BR258" s="158">
        <f t="shared" ca="1" si="143"/>
        <v>-0.08</v>
      </c>
      <c r="BS258" s="159">
        <f t="shared" ca="1" si="144"/>
        <v>0.08</v>
      </c>
      <c r="BT258" s="160">
        <f t="shared" ca="1" si="145"/>
        <v>-0.05</v>
      </c>
      <c r="BU258" s="69">
        <f t="shared" si="136"/>
        <v>0.04</v>
      </c>
      <c r="BV258" s="70">
        <f t="shared" si="137"/>
        <v>0</v>
      </c>
      <c r="BW258" s="71">
        <f t="shared" ca="1" si="146"/>
        <v>0</v>
      </c>
      <c r="BX258" s="156">
        <f t="shared" ca="1" si="147"/>
        <v>0</v>
      </c>
      <c r="BY258" s="158">
        <f t="shared" ca="1" si="148"/>
        <v>-0.08</v>
      </c>
      <c r="BZ258" s="159">
        <f t="shared" ca="1" si="149"/>
        <v>0.08</v>
      </c>
      <c r="CA258" s="160">
        <f t="shared" ca="1" si="150"/>
        <v>-0.05</v>
      </c>
      <c r="CB258" s="69">
        <f t="shared" si="138"/>
        <v>0.04</v>
      </c>
      <c r="CC258" s="70">
        <f t="shared" si="139"/>
        <v>0</v>
      </c>
      <c r="CD258" s="71">
        <f t="shared" ca="1" si="151"/>
        <v>0</v>
      </c>
      <c r="CE258" s="156">
        <f t="shared" ca="1" si="152"/>
        <v>0</v>
      </c>
      <c r="CF258" s="158">
        <f t="shared" ca="1" si="153"/>
        <v>-0.08</v>
      </c>
      <c r="CG258" s="159">
        <f t="shared" ca="1" si="154"/>
        <v>0.08</v>
      </c>
      <c r="CH258" s="160">
        <f t="shared" ca="1" si="155"/>
        <v>-0.05</v>
      </c>
    </row>
    <row r="259" spans="1:86" hidden="1" outlineLevel="1">
      <c r="A259">
        <f t="shared" ca="1" si="161"/>
        <v>2</v>
      </c>
      <c r="B259" t="str">
        <f t="shared" ca="1" si="140"/>
        <v>EP3 LPD1 LPS4 LPM2</v>
      </c>
      <c r="C259" s="45">
        <f t="shared" si="156"/>
        <v>3</v>
      </c>
      <c r="D259" s="26">
        <v>0</v>
      </c>
      <c r="E259" s="45">
        <f t="shared" ca="1" si="157"/>
        <v>0</v>
      </c>
      <c r="F259" s="45">
        <f t="shared" ca="1" si="162"/>
        <v>0</v>
      </c>
      <c r="G259" s="45">
        <f t="shared" ca="1" si="158"/>
        <v>1</v>
      </c>
      <c r="H259" s="45">
        <f t="shared" ca="1" si="159"/>
        <v>4</v>
      </c>
      <c r="I259" s="45">
        <f t="shared" ca="1" si="160"/>
        <v>2</v>
      </c>
      <c r="BM259">
        <v>222</v>
      </c>
      <c r="BN259" s="69">
        <f t="shared" si="134"/>
        <v>0.04</v>
      </c>
      <c r="BO259" s="70">
        <f t="shared" si="135"/>
        <v>0</v>
      </c>
      <c r="BP259" s="71">
        <f t="shared" ca="1" si="141"/>
        <v>0</v>
      </c>
      <c r="BQ259" s="156">
        <f t="shared" ca="1" si="142"/>
        <v>0</v>
      </c>
      <c r="BR259" s="158">
        <f t="shared" ca="1" si="143"/>
        <v>-0.08</v>
      </c>
      <c r="BS259" s="159">
        <f t="shared" ca="1" si="144"/>
        <v>0.08</v>
      </c>
      <c r="BT259" s="160">
        <f t="shared" ca="1" si="145"/>
        <v>0</v>
      </c>
      <c r="BU259" s="69">
        <f t="shared" si="136"/>
        <v>0.04</v>
      </c>
      <c r="BV259" s="70">
        <f t="shared" si="137"/>
        <v>0</v>
      </c>
      <c r="BW259" s="71">
        <f t="shared" ca="1" si="146"/>
        <v>0</v>
      </c>
      <c r="BX259" s="156">
        <f t="shared" ca="1" si="147"/>
        <v>0</v>
      </c>
      <c r="BY259" s="158">
        <f t="shared" ca="1" si="148"/>
        <v>-0.08</v>
      </c>
      <c r="BZ259" s="159">
        <f t="shared" ca="1" si="149"/>
        <v>0.08</v>
      </c>
      <c r="CA259" s="160">
        <f t="shared" ca="1" si="150"/>
        <v>0</v>
      </c>
      <c r="CB259" s="69">
        <f t="shared" si="138"/>
        <v>0.04</v>
      </c>
      <c r="CC259" s="70">
        <f t="shared" si="139"/>
        <v>0</v>
      </c>
      <c r="CD259" s="71">
        <f t="shared" ca="1" si="151"/>
        <v>0</v>
      </c>
      <c r="CE259" s="156">
        <f t="shared" ca="1" si="152"/>
        <v>0</v>
      </c>
      <c r="CF259" s="158">
        <f t="shared" ca="1" si="153"/>
        <v>-0.08</v>
      </c>
      <c r="CG259" s="159">
        <f t="shared" ca="1" si="154"/>
        <v>0.08</v>
      </c>
      <c r="CH259" s="160">
        <f t="shared" ca="1" si="155"/>
        <v>0</v>
      </c>
    </row>
    <row r="260" spans="1:86" hidden="1" outlineLevel="1">
      <c r="A260">
        <f t="shared" ca="1" si="161"/>
        <v>2</v>
      </c>
      <c r="B260" t="str">
        <f t="shared" ca="1" si="140"/>
        <v>EP3 LPD1 LPS4 LPM3</v>
      </c>
      <c r="C260" s="45">
        <f t="shared" si="156"/>
        <v>3</v>
      </c>
      <c r="D260" s="26">
        <v>0</v>
      </c>
      <c r="E260" s="45">
        <f t="shared" ca="1" si="157"/>
        <v>0</v>
      </c>
      <c r="F260" s="45">
        <f t="shared" ca="1" si="162"/>
        <v>0</v>
      </c>
      <c r="G260" s="45">
        <f t="shared" ca="1" si="158"/>
        <v>1</v>
      </c>
      <c r="H260" s="45">
        <f t="shared" ca="1" si="159"/>
        <v>4</v>
      </c>
      <c r="I260" s="45">
        <f t="shared" ca="1" si="160"/>
        <v>3</v>
      </c>
      <c r="BM260">
        <v>223</v>
      </c>
      <c r="BN260" s="69">
        <f t="shared" si="134"/>
        <v>0.04</v>
      </c>
      <c r="BO260" s="70">
        <f t="shared" si="135"/>
        <v>0</v>
      </c>
      <c r="BP260" s="71">
        <f t="shared" ca="1" si="141"/>
        <v>0</v>
      </c>
      <c r="BQ260" s="156">
        <f t="shared" ca="1" si="142"/>
        <v>0</v>
      </c>
      <c r="BR260" s="158">
        <f t="shared" ca="1" si="143"/>
        <v>-0.08</v>
      </c>
      <c r="BS260" s="159">
        <f t="shared" ca="1" si="144"/>
        <v>0.08</v>
      </c>
      <c r="BT260" s="160">
        <f t="shared" ca="1" si="145"/>
        <v>0.04</v>
      </c>
      <c r="BU260" s="69">
        <f t="shared" si="136"/>
        <v>0.04</v>
      </c>
      <c r="BV260" s="70">
        <f t="shared" si="137"/>
        <v>0</v>
      </c>
      <c r="BW260" s="71">
        <f t="shared" ca="1" si="146"/>
        <v>0</v>
      </c>
      <c r="BX260" s="156">
        <f t="shared" ca="1" si="147"/>
        <v>0</v>
      </c>
      <c r="BY260" s="158">
        <f t="shared" ca="1" si="148"/>
        <v>-0.08</v>
      </c>
      <c r="BZ260" s="159">
        <f t="shared" ca="1" si="149"/>
        <v>0.08</v>
      </c>
      <c r="CA260" s="160">
        <f t="shared" ca="1" si="150"/>
        <v>0.04</v>
      </c>
      <c r="CB260" s="69">
        <f t="shared" si="138"/>
        <v>0.04</v>
      </c>
      <c r="CC260" s="70">
        <f t="shared" si="139"/>
        <v>0</v>
      </c>
      <c r="CD260" s="71">
        <f t="shared" ca="1" si="151"/>
        <v>0</v>
      </c>
      <c r="CE260" s="156">
        <f t="shared" ca="1" si="152"/>
        <v>0</v>
      </c>
      <c r="CF260" s="158">
        <f t="shared" ca="1" si="153"/>
        <v>-0.08</v>
      </c>
      <c r="CG260" s="159">
        <f t="shared" ca="1" si="154"/>
        <v>0.08</v>
      </c>
      <c r="CH260" s="160">
        <f t="shared" ca="1" si="155"/>
        <v>0.04</v>
      </c>
    </row>
    <row r="261" spans="1:86" hidden="1" outlineLevel="1">
      <c r="A261">
        <f t="shared" ca="1" si="161"/>
        <v>2</v>
      </c>
      <c r="B261" t="str">
        <f t="shared" ca="1" si="140"/>
        <v>EP3 LPD1 LPS4 LPM4</v>
      </c>
      <c r="C261" s="45">
        <f t="shared" si="156"/>
        <v>3</v>
      </c>
      <c r="D261" s="26">
        <v>0</v>
      </c>
      <c r="E261" s="45">
        <f t="shared" ca="1" si="157"/>
        <v>0</v>
      </c>
      <c r="F261" s="45">
        <f t="shared" ca="1" si="162"/>
        <v>0</v>
      </c>
      <c r="G261" s="45">
        <f t="shared" ca="1" si="158"/>
        <v>1</v>
      </c>
      <c r="H261" s="45">
        <f t="shared" ca="1" si="159"/>
        <v>4</v>
      </c>
      <c r="I261" s="45">
        <f t="shared" ca="1" si="160"/>
        <v>4</v>
      </c>
      <c r="BM261">
        <v>224</v>
      </c>
      <c r="BN261" s="69">
        <f t="shared" si="134"/>
        <v>0.04</v>
      </c>
      <c r="BO261" s="70">
        <f t="shared" si="135"/>
        <v>0</v>
      </c>
      <c r="BP261" s="71">
        <f t="shared" ca="1" si="141"/>
        <v>0</v>
      </c>
      <c r="BQ261" s="156">
        <f t="shared" ca="1" si="142"/>
        <v>0</v>
      </c>
      <c r="BR261" s="158">
        <f t="shared" ca="1" si="143"/>
        <v>-0.08</v>
      </c>
      <c r="BS261" s="159">
        <f t="shared" ca="1" si="144"/>
        <v>0.08</v>
      </c>
      <c r="BT261" s="160">
        <f t="shared" ca="1" si="145"/>
        <v>0.08</v>
      </c>
      <c r="BU261" s="69">
        <f t="shared" si="136"/>
        <v>0.04</v>
      </c>
      <c r="BV261" s="70">
        <f t="shared" si="137"/>
        <v>0</v>
      </c>
      <c r="BW261" s="71">
        <f t="shared" ca="1" si="146"/>
        <v>0</v>
      </c>
      <c r="BX261" s="156">
        <f t="shared" ca="1" si="147"/>
        <v>0</v>
      </c>
      <c r="BY261" s="158">
        <f t="shared" ca="1" si="148"/>
        <v>-0.08</v>
      </c>
      <c r="BZ261" s="159">
        <f t="shared" ca="1" si="149"/>
        <v>0.08</v>
      </c>
      <c r="CA261" s="160">
        <f t="shared" ca="1" si="150"/>
        <v>0.08</v>
      </c>
      <c r="CB261" s="69">
        <f t="shared" si="138"/>
        <v>0.04</v>
      </c>
      <c r="CC261" s="70">
        <f t="shared" si="139"/>
        <v>0</v>
      </c>
      <c r="CD261" s="71">
        <f t="shared" ca="1" si="151"/>
        <v>0</v>
      </c>
      <c r="CE261" s="156">
        <f t="shared" ca="1" si="152"/>
        <v>0</v>
      </c>
      <c r="CF261" s="158">
        <f t="shared" ca="1" si="153"/>
        <v>-0.08</v>
      </c>
      <c r="CG261" s="159">
        <f t="shared" ca="1" si="154"/>
        <v>0.08</v>
      </c>
      <c r="CH261" s="160">
        <f t="shared" ca="1" si="155"/>
        <v>0.08</v>
      </c>
    </row>
    <row r="262" spans="1:86" hidden="1" outlineLevel="1">
      <c r="A262">
        <f t="shared" ca="1" si="161"/>
        <v>2</v>
      </c>
      <c r="B262" t="str">
        <f t="shared" ca="1" si="140"/>
        <v>EP3 LPD2 LPS1 LPM1</v>
      </c>
      <c r="C262" s="45">
        <f t="shared" si="156"/>
        <v>3</v>
      </c>
      <c r="D262" s="26">
        <v>0</v>
      </c>
      <c r="E262" s="45">
        <f t="shared" ca="1" si="157"/>
        <v>0</v>
      </c>
      <c r="F262" s="45">
        <f t="shared" ca="1" si="162"/>
        <v>0</v>
      </c>
      <c r="G262" s="45">
        <f t="shared" ca="1" si="158"/>
        <v>2</v>
      </c>
      <c r="H262" s="45">
        <f t="shared" ca="1" si="159"/>
        <v>1</v>
      </c>
      <c r="I262" s="45">
        <f t="shared" ca="1" si="160"/>
        <v>1</v>
      </c>
      <c r="BM262">
        <v>225</v>
      </c>
      <c r="BN262" s="69">
        <f t="shared" si="134"/>
        <v>0.04</v>
      </c>
      <c r="BO262" s="70">
        <f t="shared" si="135"/>
        <v>0</v>
      </c>
      <c r="BP262" s="71">
        <f t="shared" ca="1" si="141"/>
        <v>0</v>
      </c>
      <c r="BQ262" s="156">
        <f t="shared" ca="1" si="142"/>
        <v>0</v>
      </c>
      <c r="BR262" s="158">
        <f t="shared" ca="1" si="143"/>
        <v>-0.04</v>
      </c>
      <c r="BS262" s="159">
        <f t="shared" ca="1" si="144"/>
        <v>-0.05</v>
      </c>
      <c r="BT262" s="160">
        <f t="shared" ca="1" si="145"/>
        <v>-0.05</v>
      </c>
      <c r="BU262" s="69">
        <f t="shared" si="136"/>
        <v>0.04</v>
      </c>
      <c r="BV262" s="70">
        <f t="shared" si="137"/>
        <v>0</v>
      </c>
      <c r="BW262" s="71">
        <f t="shared" ca="1" si="146"/>
        <v>0</v>
      </c>
      <c r="BX262" s="156">
        <f t="shared" ca="1" si="147"/>
        <v>0</v>
      </c>
      <c r="BY262" s="158">
        <f t="shared" ca="1" si="148"/>
        <v>-0.04</v>
      </c>
      <c r="BZ262" s="159">
        <f t="shared" ca="1" si="149"/>
        <v>-0.05</v>
      </c>
      <c r="CA262" s="160">
        <f t="shared" ca="1" si="150"/>
        <v>-0.05</v>
      </c>
      <c r="CB262" s="69">
        <f t="shared" si="138"/>
        <v>0.04</v>
      </c>
      <c r="CC262" s="70">
        <f t="shared" si="139"/>
        <v>0</v>
      </c>
      <c r="CD262" s="71">
        <f t="shared" ca="1" si="151"/>
        <v>0</v>
      </c>
      <c r="CE262" s="156">
        <f t="shared" ca="1" si="152"/>
        <v>0</v>
      </c>
      <c r="CF262" s="158">
        <f t="shared" ca="1" si="153"/>
        <v>-0.04</v>
      </c>
      <c r="CG262" s="159">
        <f t="shared" ca="1" si="154"/>
        <v>-0.05</v>
      </c>
      <c r="CH262" s="160">
        <f t="shared" ca="1" si="155"/>
        <v>-0.05</v>
      </c>
    </row>
    <row r="263" spans="1:86" hidden="1" outlineLevel="1">
      <c r="A263">
        <f t="shared" ca="1" si="161"/>
        <v>2</v>
      </c>
      <c r="B263" t="str">
        <f t="shared" ca="1" si="140"/>
        <v>EP3 LPD2 LPS1 LPM2</v>
      </c>
      <c r="C263" s="45">
        <f t="shared" si="156"/>
        <v>3</v>
      </c>
      <c r="D263" s="26">
        <v>0</v>
      </c>
      <c r="E263" s="45">
        <f t="shared" ca="1" si="157"/>
        <v>0</v>
      </c>
      <c r="F263" s="45">
        <f t="shared" ca="1" si="162"/>
        <v>0</v>
      </c>
      <c r="G263" s="45">
        <f t="shared" ca="1" si="158"/>
        <v>2</v>
      </c>
      <c r="H263" s="45">
        <f t="shared" ca="1" si="159"/>
        <v>1</v>
      </c>
      <c r="I263" s="45">
        <f t="shared" ca="1" si="160"/>
        <v>2</v>
      </c>
      <c r="BM263">
        <v>226</v>
      </c>
      <c r="BN263" s="69">
        <f t="shared" si="134"/>
        <v>0.04</v>
      </c>
      <c r="BO263" s="70">
        <f t="shared" si="135"/>
        <v>0</v>
      </c>
      <c r="BP263" s="71">
        <f t="shared" ca="1" si="141"/>
        <v>0</v>
      </c>
      <c r="BQ263" s="156">
        <f t="shared" ca="1" si="142"/>
        <v>0</v>
      </c>
      <c r="BR263" s="158">
        <f t="shared" ca="1" si="143"/>
        <v>-0.04</v>
      </c>
      <c r="BS263" s="159">
        <f t="shared" ca="1" si="144"/>
        <v>-0.05</v>
      </c>
      <c r="BT263" s="160">
        <f t="shared" ca="1" si="145"/>
        <v>0</v>
      </c>
      <c r="BU263" s="69">
        <f t="shared" si="136"/>
        <v>0.04</v>
      </c>
      <c r="BV263" s="70">
        <f t="shared" si="137"/>
        <v>0</v>
      </c>
      <c r="BW263" s="71">
        <f t="shared" ca="1" si="146"/>
        <v>0</v>
      </c>
      <c r="BX263" s="156">
        <f t="shared" ca="1" si="147"/>
        <v>0</v>
      </c>
      <c r="BY263" s="158">
        <f t="shared" ca="1" si="148"/>
        <v>-0.04</v>
      </c>
      <c r="BZ263" s="159">
        <f t="shared" ca="1" si="149"/>
        <v>-0.05</v>
      </c>
      <c r="CA263" s="160">
        <f t="shared" ca="1" si="150"/>
        <v>0</v>
      </c>
      <c r="CB263" s="69">
        <f t="shared" si="138"/>
        <v>0.04</v>
      </c>
      <c r="CC263" s="70">
        <f t="shared" si="139"/>
        <v>0</v>
      </c>
      <c r="CD263" s="71">
        <f t="shared" ca="1" si="151"/>
        <v>0</v>
      </c>
      <c r="CE263" s="156">
        <f t="shared" ca="1" si="152"/>
        <v>0</v>
      </c>
      <c r="CF263" s="158">
        <f t="shared" ca="1" si="153"/>
        <v>-0.04</v>
      </c>
      <c r="CG263" s="159">
        <f t="shared" ca="1" si="154"/>
        <v>-0.05</v>
      </c>
      <c r="CH263" s="160">
        <f t="shared" ca="1" si="155"/>
        <v>0</v>
      </c>
    </row>
    <row r="264" spans="1:86" hidden="1" outlineLevel="1">
      <c r="A264">
        <f t="shared" ca="1" si="161"/>
        <v>2</v>
      </c>
      <c r="B264" t="str">
        <f t="shared" ca="1" si="140"/>
        <v>EP3 LPD2 LPS1 LPM3</v>
      </c>
      <c r="C264" s="45">
        <f t="shared" si="156"/>
        <v>3</v>
      </c>
      <c r="D264" s="26">
        <v>0</v>
      </c>
      <c r="E264" s="45">
        <f t="shared" ca="1" si="157"/>
        <v>0</v>
      </c>
      <c r="F264" s="45">
        <f t="shared" ca="1" si="162"/>
        <v>0</v>
      </c>
      <c r="G264" s="45">
        <f t="shared" ca="1" si="158"/>
        <v>2</v>
      </c>
      <c r="H264" s="45">
        <f t="shared" ca="1" si="159"/>
        <v>1</v>
      </c>
      <c r="I264" s="45">
        <f t="shared" ca="1" si="160"/>
        <v>3</v>
      </c>
      <c r="BM264">
        <v>227</v>
      </c>
      <c r="BN264" s="69">
        <f t="shared" si="134"/>
        <v>0.04</v>
      </c>
      <c r="BO264" s="70">
        <f t="shared" si="135"/>
        <v>0</v>
      </c>
      <c r="BP264" s="71">
        <f t="shared" ca="1" si="141"/>
        <v>0</v>
      </c>
      <c r="BQ264" s="156">
        <f t="shared" ca="1" si="142"/>
        <v>0</v>
      </c>
      <c r="BR264" s="158">
        <f t="shared" ca="1" si="143"/>
        <v>-0.04</v>
      </c>
      <c r="BS264" s="159">
        <f t="shared" ca="1" si="144"/>
        <v>-0.05</v>
      </c>
      <c r="BT264" s="160">
        <f t="shared" ca="1" si="145"/>
        <v>0.04</v>
      </c>
      <c r="BU264" s="69">
        <f t="shared" si="136"/>
        <v>0.04</v>
      </c>
      <c r="BV264" s="70">
        <f t="shared" si="137"/>
        <v>0</v>
      </c>
      <c r="BW264" s="71">
        <f t="shared" ca="1" si="146"/>
        <v>0</v>
      </c>
      <c r="BX264" s="156">
        <f t="shared" ca="1" si="147"/>
        <v>0</v>
      </c>
      <c r="BY264" s="158">
        <f t="shared" ca="1" si="148"/>
        <v>-0.04</v>
      </c>
      <c r="BZ264" s="159">
        <f t="shared" ca="1" si="149"/>
        <v>-0.05</v>
      </c>
      <c r="CA264" s="160">
        <f t="shared" ca="1" si="150"/>
        <v>0.04</v>
      </c>
      <c r="CB264" s="69">
        <f t="shared" si="138"/>
        <v>0.04</v>
      </c>
      <c r="CC264" s="70">
        <f t="shared" si="139"/>
        <v>0</v>
      </c>
      <c r="CD264" s="71">
        <f t="shared" ca="1" si="151"/>
        <v>0</v>
      </c>
      <c r="CE264" s="156">
        <f t="shared" ca="1" si="152"/>
        <v>0</v>
      </c>
      <c r="CF264" s="158">
        <f t="shared" ca="1" si="153"/>
        <v>-0.04</v>
      </c>
      <c r="CG264" s="159">
        <f t="shared" ca="1" si="154"/>
        <v>-0.05</v>
      </c>
      <c r="CH264" s="160">
        <f t="shared" ca="1" si="155"/>
        <v>0.04</v>
      </c>
    </row>
    <row r="265" spans="1:86" hidden="1" outlineLevel="1">
      <c r="A265">
        <f t="shared" ca="1" si="161"/>
        <v>2</v>
      </c>
      <c r="B265" t="str">
        <f t="shared" ca="1" si="140"/>
        <v>EP3 LPD2 LPS1 LPM4</v>
      </c>
      <c r="C265" s="45">
        <f t="shared" si="156"/>
        <v>3</v>
      </c>
      <c r="D265" s="26">
        <v>0</v>
      </c>
      <c r="E265" s="45">
        <f t="shared" ca="1" si="157"/>
        <v>0</v>
      </c>
      <c r="F265" s="45">
        <f t="shared" ca="1" si="162"/>
        <v>0</v>
      </c>
      <c r="G265" s="45">
        <f t="shared" ca="1" si="158"/>
        <v>2</v>
      </c>
      <c r="H265" s="45">
        <f t="shared" ca="1" si="159"/>
        <v>1</v>
      </c>
      <c r="I265" s="45">
        <f t="shared" ca="1" si="160"/>
        <v>4</v>
      </c>
      <c r="BM265">
        <v>228</v>
      </c>
      <c r="BN265" s="69">
        <f t="shared" si="134"/>
        <v>0.04</v>
      </c>
      <c r="BO265" s="70">
        <f t="shared" si="135"/>
        <v>0</v>
      </c>
      <c r="BP265" s="71">
        <f t="shared" ca="1" si="141"/>
        <v>0</v>
      </c>
      <c r="BQ265" s="156">
        <f t="shared" ca="1" si="142"/>
        <v>0</v>
      </c>
      <c r="BR265" s="158">
        <f t="shared" ca="1" si="143"/>
        <v>-0.04</v>
      </c>
      <c r="BS265" s="159">
        <f t="shared" ca="1" si="144"/>
        <v>-0.05</v>
      </c>
      <c r="BT265" s="160">
        <f t="shared" ca="1" si="145"/>
        <v>0.08</v>
      </c>
      <c r="BU265" s="69">
        <f t="shared" si="136"/>
        <v>0.04</v>
      </c>
      <c r="BV265" s="70">
        <f t="shared" si="137"/>
        <v>0</v>
      </c>
      <c r="BW265" s="71">
        <f t="shared" ca="1" si="146"/>
        <v>0</v>
      </c>
      <c r="BX265" s="156">
        <f t="shared" ca="1" si="147"/>
        <v>0</v>
      </c>
      <c r="BY265" s="158">
        <f t="shared" ca="1" si="148"/>
        <v>-0.04</v>
      </c>
      <c r="BZ265" s="159">
        <f t="shared" ca="1" si="149"/>
        <v>-0.05</v>
      </c>
      <c r="CA265" s="160">
        <f t="shared" ca="1" si="150"/>
        <v>0.08</v>
      </c>
      <c r="CB265" s="69">
        <f t="shared" si="138"/>
        <v>0.04</v>
      </c>
      <c r="CC265" s="70">
        <f t="shared" si="139"/>
        <v>0</v>
      </c>
      <c r="CD265" s="71">
        <f t="shared" ca="1" si="151"/>
        <v>0</v>
      </c>
      <c r="CE265" s="156">
        <f t="shared" ca="1" si="152"/>
        <v>0</v>
      </c>
      <c r="CF265" s="158">
        <f t="shared" ca="1" si="153"/>
        <v>-0.04</v>
      </c>
      <c r="CG265" s="159">
        <f t="shared" ca="1" si="154"/>
        <v>-0.05</v>
      </c>
      <c r="CH265" s="160">
        <f t="shared" ca="1" si="155"/>
        <v>0.08</v>
      </c>
    </row>
    <row r="266" spans="1:86" hidden="1" outlineLevel="1">
      <c r="A266">
        <f t="shared" ca="1" si="161"/>
        <v>2</v>
      </c>
      <c r="B266" t="str">
        <f t="shared" ca="1" si="140"/>
        <v>EP3 LPD2 LPS2 LPM1</v>
      </c>
      <c r="C266" s="45">
        <f t="shared" si="156"/>
        <v>3</v>
      </c>
      <c r="D266" s="26">
        <v>0</v>
      </c>
      <c r="E266" s="45">
        <f t="shared" ca="1" si="157"/>
        <v>0</v>
      </c>
      <c r="F266" s="45">
        <f t="shared" ca="1" si="162"/>
        <v>0</v>
      </c>
      <c r="G266" s="45">
        <f t="shared" ca="1" si="158"/>
        <v>2</v>
      </c>
      <c r="H266" s="45">
        <f t="shared" ca="1" si="159"/>
        <v>2</v>
      </c>
      <c r="I266" s="45">
        <f t="shared" ca="1" si="160"/>
        <v>1</v>
      </c>
      <c r="BM266">
        <v>229</v>
      </c>
      <c r="BN266" s="69">
        <f t="shared" si="134"/>
        <v>0.04</v>
      </c>
      <c r="BO266" s="70">
        <f t="shared" si="135"/>
        <v>0</v>
      </c>
      <c r="BP266" s="71">
        <f t="shared" ca="1" si="141"/>
        <v>0</v>
      </c>
      <c r="BQ266" s="156">
        <f t="shared" ca="1" si="142"/>
        <v>0</v>
      </c>
      <c r="BR266" s="158">
        <f t="shared" ca="1" si="143"/>
        <v>-0.04</v>
      </c>
      <c r="BS266" s="159">
        <f t="shared" ca="1" si="144"/>
        <v>0</v>
      </c>
      <c r="BT266" s="160">
        <f t="shared" ca="1" si="145"/>
        <v>-0.05</v>
      </c>
      <c r="BU266" s="69">
        <f t="shared" si="136"/>
        <v>0.04</v>
      </c>
      <c r="BV266" s="70">
        <f t="shared" si="137"/>
        <v>0</v>
      </c>
      <c r="BW266" s="71">
        <f t="shared" ca="1" si="146"/>
        <v>0</v>
      </c>
      <c r="BX266" s="156">
        <f t="shared" ca="1" si="147"/>
        <v>0</v>
      </c>
      <c r="BY266" s="158">
        <f t="shared" ca="1" si="148"/>
        <v>-0.04</v>
      </c>
      <c r="BZ266" s="159">
        <f t="shared" ca="1" si="149"/>
        <v>0</v>
      </c>
      <c r="CA266" s="160">
        <f t="shared" ca="1" si="150"/>
        <v>-0.05</v>
      </c>
      <c r="CB266" s="69">
        <f t="shared" si="138"/>
        <v>0.04</v>
      </c>
      <c r="CC266" s="70">
        <f t="shared" si="139"/>
        <v>0</v>
      </c>
      <c r="CD266" s="71">
        <f t="shared" ca="1" si="151"/>
        <v>0</v>
      </c>
      <c r="CE266" s="156">
        <f t="shared" ca="1" si="152"/>
        <v>0</v>
      </c>
      <c r="CF266" s="158">
        <f t="shared" ca="1" si="153"/>
        <v>-0.04</v>
      </c>
      <c r="CG266" s="159">
        <f t="shared" ca="1" si="154"/>
        <v>0</v>
      </c>
      <c r="CH266" s="160">
        <f t="shared" ca="1" si="155"/>
        <v>-0.05</v>
      </c>
    </row>
    <row r="267" spans="1:86" hidden="1" outlineLevel="1">
      <c r="A267">
        <f t="shared" ca="1" si="161"/>
        <v>2</v>
      </c>
      <c r="B267" t="str">
        <f t="shared" ca="1" si="140"/>
        <v>EP3 LPD2 LPS2 LPM2</v>
      </c>
      <c r="C267" s="45">
        <f t="shared" si="156"/>
        <v>3</v>
      </c>
      <c r="D267" s="26">
        <v>0</v>
      </c>
      <c r="E267" s="45">
        <f t="shared" ca="1" si="157"/>
        <v>0</v>
      </c>
      <c r="F267" s="45">
        <f t="shared" ca="1" si="162"/>
        <v>0</v>
      </c>
      <c r="G267" s="45">
        <f t="shared" ca="1" si="158"/>
        <v>2</v>
      </c>
      <c r="H267" s="45">
        <f t="shared" ca="1" si="159"/>
        <v>2</v>
      </c>
      <c r="I267" s="45">
        <f t="shared" ca="1" si="160"/>
        <v>2</v>
      </c>
      <c r="BM267">
        <v>230</v>
      </c>
      <c r="BN267" s="69">
        <f t="shared" si="134"/>
        <v>0.04</v>
      </c>
      <c r="BO267" s="70">
        <f t="shared" si="135"/>
        <v>0</v>
      </c>
      <c r="BP267" s="71">
        <f t="shared" ca="1" si="141"/>
        <v>0</v>
      </c>
      <c r="BQ267" s="156">
        <f t="shared" ca="1" si="142"/>
        <v>0</v>
      </c>
      <c r="BR267" s="158">
        <f t="shared" ca="1" si="143"/>
        <v>-0.04</v>
      </c>
      <c r="BS267" s="159">
        <f t="shared" ca="1" si="144"/>
        <v>0</v>
      </c>
      <c r="BT267" s="160">
        <f t="shared" ca="1" si="145"/>
        <v>0</v>
      </c>
      <c r="BU267" s="69">
        <f t="shared" si="136"/>
        <v>0.04</v>
      </c>
      <c r="BV267" s="70">
        <f t="shared" si="137"/>
        <v>0</v>
      </c>
      <c r="BW267" s="71">
        <f t="shared" ca="1" si="146"/>
        <v>0</v>
      </c>
      <c r="BX267" s="156">
        <f t="shared" ca="1" si="147"/>
        <v>0</v>
      </c>
      <c r="BY267" s="158">
        <f t="shared" ca="1" si="148"/>
        <v>-0.04</v>
      </c>
      <c r="BZ267" s="159">
        <f t="shared" ca="1" si="149"/>
        <v>0</v>
      </c>
      <c r="CA267" s="160">
        <f t="shared" ca="1" si="150"/>
        <v>0</v>
      </c>
      <c r="CB267" s="69">
        <f t="shared" si="138"/>
        <v>0.04</v>
      </c>
      <c r="CC267" s="70">
        <f t="shared" si="139"/>
        <v>0</v>
      </c>
      <c r="CD267" s="71">
        <f t="shared" ca="1" si="151"/>
        <v>0</v>
      </c>
      <c r="CE267" s="156">
        <f t="shared" ca="1" si="152"/>
        <v>0</v>
      </c>
      <c r="CF267" s="158">
        <f t="shared" ca="1" si="153"/>
        <v>-0.04</v>
      </c>
      <c r="CG267" s="159">
        <f t="shared" ca="1" si="154"/>
        <v>0</v>
      </c>
      <c r="CH267" s="160">
        <f t="shared" ca="1" si="155"/>
        <v>0</v>
      </c>
    </row>
    <row r="268" spans="1:86" hidden="1" outlineLevel="1">
      <c r="A268">
        <f t="shared" ca="1" si="161"/>
        <v>2</v>
      </c>
      <c r="B268" t="str">
        <f t="shared" ca="1" si="140"/>
        <v>EP3 LPD2 LPS2 LPM3</v>
      </c>
      <c r="C268" s="45">
        <f t="shared" si="156"/>
        <v>3</v>
      </c>
      <c r="D268" s="26">
        <v>0</v>
      </c>
      <c r="E268" s="45">
        <f t="shared" ca="1" si="157"/>
        <v>0</v>
      </c>
      <c r="F268" s="45">
        <f t="shared" ca="1" si="162"/>
        <v>0</v>
      </c>
      <c r="G268" s="45">
        <f t="shared" ca="1" si="158"/>
        <v>2</v>
      </c>
      <c r="H268" s="45">
        <f t="shared" ca="1" si="159"/>
        <v>2</v>
      </c>
      <c r="I268" s="45">
        <f t="shared" ca="1" si="160"/>
        <v>3</v>
      </c>
      <c r="BM268">
        <v>231</v>
      </c>
      <c r="BN268" s="69">
        <f t="shared" si="134"/>
        <v>0.04</v>
      </c>
      <c r="BO268" s="70">
        <f t="shared" si="135"/>
        <v>0</v>
      </c>
      <c r="BP268" s="71">
        <f t="shared" ca="1" si="141"/>
        <v>0</v>
      </c>
      <c r="BQ268" s="156">
        <f t="shared" ca="1" si="142"/>
        <v>0</v>
      </c>
      <c r="BR268" s="158">
        <f t="shared" ca="1" si="143"/>
        <v>-0.04</v>
      </c>
      <c r="BS268" s="159">
        <f t="shared" ca="1" si="144"/>
        <v>0</v>
      </c>
      <c r="BT268" s="160">
        <f t="shared" ca="1" si="145"/>
        <v>0.04</v>
      </c>
      <c r="BU268" s="69">
        <f t="shared" si="136"/>
        <v>0.04</v>
      </c>
      <c r="BV268" s="70">
        <f t="shared" si="137"/>
        <v>0</v>
      </c>
      <c r="BW268" s="71">
        <f t="shared" ca="1" si="146"/>
        <v>0</v>
      </c>
      <c r="BX268" s="156">
        <f t="shared" ca="1" si="147"/>
        <v>0</v>
      </c>
      <c r="BY268" s="158">
        <f t="shared" ca="1" si="148"/>
        <v>-0.04</v>
      </c>
      <c r="BZ268" s="159">
        <f t="shared" ca="1" si="149"/>
        <v>0</v>
      </c>
      <c r="CA268" s="160">
        <f t="shared" ca="1" si="150"/>
        <v>0.04</v>
      </c>
      <c r="CB268" s="69">
        <f t="shared" si="138"/>
        <v>0.04</v>
      </c>
      <c r="CC268" s="70">
        <f t="shared" si="139"/>
        <v>0</v>
      </c>
      <c r="CD268" s="71">
        <f t="shared" ca="1" si="151"/>
        <v>0</v>
      </c>
      <c r="CE268" s="156">
        <f t="shared" ca="1" si="152"/>
        <v>0</v>
      </c>
      <c r="CF268" s="158">
        <f t="shared" ca="1" si="153"/>
        <v>-0.04</v>
      </c>
      <c r="CG268" s="159">
        <f t="shared" ca="1" si="154"/>
        <v>0</v>
      </c>
      <c r="CH268" s="160">
        <f t="shared" ca="1" si="155"/>
        <v>0.04</v>
      </c>
    </row>
    <row r="269" spans="1:86" hidden="1" outlineLevel="1">
      <c r="A269">
        <f t="shared" ca="1" si="161"/>
        <v>2</v>
      </c>
      <c r="B269" t="str">
        <f t="shared" ca="1" si="140"/>
        <v>EP3 LPD2 LPS2 LPM4</v>
      </c>
      <c r="C269" s="45">
        <f t="shared" si="156"/>
        <v>3</v>
      </c>
      <c r="D269" s="26">
        <v>0</v>
      </c>
      <c r="E269" s="45">
        <f t="shared" ca="1" si="157"/>
        <v>0</v>
      </c>
      <c r="F269" s="45">
        <f t="shared" ca="1" si="162"/>
        <v>0</v>
      </c>
      <c r="G269" s="45">
        <f t="shared" ca="1" si="158"/>
        <v>2</v>
      </c>
      <c r="H269" s="45">
        <f t="shared" ca="1" si="159"/>
        <v>2</v>
      </c>
      <c r="I269" s="45">
        <f t="shared" ca="1" si="160"/>
        <v>4</v>
      </c>
      <c r="BM269">
        <v>232</v>
      </c>
      <c r="BN269" s="69">
        <f t="shared" si="134"/>
        <v>0.04</v>
      </c>
      <c r="BO269" s="70">
        <f t="shared" si="135"/>
        <v>0</v>
      </c>
      <c r="BP269" s="71">
        <f t="shared" ca="1" si="141"/>
        <v>0</v>
      </c>
      <c r="BQ269" s="156">
        <f t="shared" ca="1" si="142"/>
        <v>0</v>
      </c>
      <c r="BR269" s="158">
        <f t="shared" ca="1" si="143"/>
        <v>-0.04</v>
      </c>
      <c r="BS269" s="159">
        <f t="shared" ca="1" si="144"/>
        <v>0</v>
      </c>
      <c r="BT269" s="160">
        <f t="shared" ca="1" si="145"/>
        <v>0.08</v>
      </c>
      <c r="BU269" s="69">
        <f t="shared" si="136"/>
        <v>0.04</v>
      </c>
      <c r="BV269" s="70">
        <f t="shared" si="137"/>
        <v>0</v>
      </c>
      <c r="BW269" s="71">
        <f t="shared" ca="1" si="146"/>
        <v>0</v>
      </c>
      <c r="BX269" s="156">
        <f t="shared" ca="1" si="147"/>
        <v>0</v>
      </c>
      <c r="BY269" s="158">
        <f t="shared" ca="1" si="148"/>
        <v>-0.04</v>
      </c>
      <c r="BZ269" s="159">
        <f t="shared" ca="1" si="149"/>
        <v>0</v>
      </c>
      <c r="CA269" s="160">
        <f t="shared" ca="1" si="150"/>
        <v>0.08</v>
      </c>
      <c r="CB269" s="69">
        <f t="shared" si="138"/>
        <v>0.04</v>
      </c>
      <c r="CC269" s="70">
        <f t="shared" si="139"/>
        <v>0</v>
      </c>
      <c r="CD269" s="71">
        <f t="shared" ca="1" si="151"/>
        <v>0</v>
      </c>
      <c r="CE269" s="156">
        <f t="shared" ca="1" si="152"/>
        <v>0</v>
      </c>
      <c r="CF269" s="158">
        <f t="shared" ca="1" si="153"/>
        <v>-0.04</v>
      </c>
      <c r="CG269" s="159">
        <f t="shared" ca="1" si="154"/>
        <v>0</v>
      </c>
      <c r="CH269" s="160">
        <f t="shared" ca="1" si="155"/>
        <v>0.08</v>
      </c>
    </row>
    <row r="270" spans="1:86" hidden="1" outlineLevel="1">
      <c r="A270">
        <f t="shared" ca="1" si="161"/>
        <v>2</v>
      </c>
      <c r="B270" t="str">
        <f t="shared" ca="1" si="140"/>
        <v>EP3 LPD2 LPS3 LPM1</v>
      </c>
      <c r="C270" s="45">
        <f t="shared" si="156"/>
        <v>3</v>
      </c>
      <c r="D270" s="26">
        <v>0</v>
      </c>
      <c r="E270" s="45">
        <f t="shared" ca="1" si="157"/>
        <v>0</v>
      </c>
      <c r="F270" s="45">
        <f t="shared" ca="1" si="162"/>
        <v>0</v>
      </c>
      <c r="G270" s="45">
        <f t="shared" ca="1" si="158"/>
        <v>2</v>
      </c>
      <c r="H270" s="45">
        <f t="shared" ca="1" si="159"/>
        <v>3</v>
      </c>
      <c r="I270" s="45">
        <f t="shared" ca="1" si="160"/>
        <v>1</v>
      </c>
      <c r="BM270">
        <v>233</v>
      </c>
      <c r="BN270" s="69">
        <f t="shared" si="134"/>
        <v>0.04</v>
      </c>
      <c r="BO270" s="70">
        <f t="shared" si="135"/>
        <v>0</v>
      </c>
      <c r="BP270" s="71">
        <f t="shared" ca="1" si="141"/>
        <v>0</v>
      </c>
      <c r="BQ270" s="156">
        <f t="shared" ca="1" si="142"/>
        <v>0</v>
      </c>
      <c r="BR270" s="158">
        <f t="shared" ca="1" si="143"/>
        <v>-0.04</v>
      </c>
      <c r="BS270" s="159">
        <f t="shared" ca="1" si="144"/>
        <v>0.04</v>
      </c>
      <c r="BT270" s="160">
        <f t="shared" ca="1" si="145"/>
        <v>-0.05</v>
      </c>
      <c r="BU270" s="69">
        <f t="shared" si="136"/>
        <v>0.04</v>
      </c>
      <c r="BV270" s="70">
        <f t="shared" si="137"/>
        <v>0</v>
      </c>
      <c r="BW270" s="71">
        <f t="shared" ca="1" si="146"/>
        <v>0</v>
      </c>
      <c r="BX270" s="156">
        <f t="shared" ca="1" si="147"/>
        <v>0</v>
      </c>
      <c r="BY270" s="158">
        <f t="shared" ca="1" si="148"/>
        <v>-0.04</v>
      </c>
      <c r="BZ270" s="159">
        <f t="shared" ca="1" si="149"/>
        <v>0.04</v>
      </c>
      <c r="CA270" s="160">
        <f t="shared" ca="1" si="150"/>
        <v>-0.05</v>
      </c>
      <c r="CB270" s="69">
        <f t="shared" si="138"/>
        <v>0.04</v>
      </c>
      <c r="CC270" s="70">
        <f t="shared" si="139"/>
        <v>0</v>
      </c>
      <c r="CD270" s="71">
        <f t="shared" ca="1" si="151"/>
        <v>0</v>
      </c>
      <c r="CE270" s="156">
        <f t="shared" ca="1" si="152"/>
        <v>0</v>
      </c>
      <c r="CF270" s="158">
        <f t="shared" ca="1" si="153"/>
        <v>-0.04</v>
      </c>
      <c r="CG270" s="159">
        <f t="shared" ca="1" si="154"/>
        <v>0.04</v>
      </c>
      <c r="CH270" s="160">
        <f t="shared" ca="1" si="155"/>
        <v>-0.05</v>
      </c>
    </row>
    <row r="271" spans="1:86" hidden="1" outlineLevel="1">
      <c r="A271">
        <f t="shared" ca="1" si="161"/>
        <v>2</v>
      </c>
      <c r="B271" t="str">
        <f t="shared" ca="1" si="140"/>
        <v>EP3 LPD2 LPS3 LPM2</v>
      </c>
      <c r="C271" s="45">
        <f t="shared" si="156"/>
        <v>3</v>
      </c>
      <c r="D271" s="26">
        <v>0</v>
      </c>
      <c r="E271" s="45">
        <f t="shared" ca="1" si="157"/>
        <v>0</v>
      </c>
      <c r="F271" s="45">
        <f t="shared" ca="1" si="162"/>
        <v>0</v>
      </c>
      <c r="G271" s="45">
        <f t="shared" ca="1" si="158"/>
        <v>2</v>
      </c>
      <c r="H271" s="45">
        <f t="shared" ca="1" si="159"/>
        <v>3</v>
      </c>
      <c r="I271" s="45">
        <f t="shared" ca="1" si="160"/>
        <v>2</v>
      </c>
      <c r="BM271">
        <v>234</v>
      </c>
      <c r="BN271" s="69">
        <f t="shared" si="134"/>
        <v>0.04</v>
      </c>
      <c r="BO271" s="70">
        <f t="shared" si="135"/>
        <v>0</v>
      </c>
      <c r="BP271" s="71">
        <f t="shared" ca="1" si="141"/>
        <v>0</v>
      </c>
      <c r="BQ271" s="156">
        <f t="shared" ca="1" si="142"/>
        <v>0</v>
      </c>
      <c r="BR271" s="158">
        <f t="shared" ca="1" si="143"/>
        <v>-0.04</v>
      </c>
      <c r="BS271" s="159">
        <f t="shared" ca="1" si="144"/>
        <v>0.04</v>
      </c>
      <c r="BT271" s="160">
        <f t="shared" ca="1" si="145"/>
        <v>0</v>
      </c>
      <c r="BU271" s="69">
        <f t="shared" si="136"/>
        <v>0.04</v>
      </c>
      <c r="BV271" s="70">
        <f t="shared" si="137"/>
        <v>0</v>
      </c>
      <c r="BW271" s="71">
        <f t="shared" ca="1" si="146"/>
        <v>0</v>
      </c>
      <c r="BX271" s="156">
        <f t="shared" ca="1" si="147"/>
        <v>0</v>
      </c>
      <c r="BY271" s="158">
        <f t="shared" ca="1" si="148"/>
        <v>-0.04</v>
      </c>
      <c r="BZ271" s="159">
        <f t="shared" ca="1" si="149"/>
        <v>0.04</v>
      </c>
      <c r="CA271" s="160">
        <f t="shared" ca="1" si="150"/>
        <v>0</v>
      </c>
      <c r="CB271" s="69">
        <f t="shared" si="138"/>
        <v>0.04</v>
      </c>
      <c r="CC271" s="70">
        <f t="shared" si="139"/>
        <v>0</v>
      </c>
      <c r="CD271" s="71">
        <f t="shared" ca="1" si="151"/>
        <v>0</v>
      </c>
      <c r="CE271" s="156">
        <f t="shared" ca="1" si="152"/>
        <v>0</v>
      </c>
      <c r="CF271" s="158">
        <f t="shared" ca="1" si="153"/>
        <v>-0.04</v>
      </c>
      <c r="CG271" s="159">
        <f t="shared" ca="1" si="154"/>
        <v>0.04</v>
      </c>
      <c r="CH271" s="160">
        <f t="shared" ca="1" si="155"/>
        <v>0</v>
      </c>
    </row>
    <row r="272" spans="1:86" hidden="1" outlineLevel="1">
      <c r="A272">
        <f t="shared" ca="1" si="161"/>
        <v>2</v>
      </c>
      <c r="B272" t="str">
        <f t="shared" ca="1" si="140"/>
        <v>EP3 LPD2 LPS3 LPM3</v>
      </c>
      <c r="C272" s="45">
        <f t="shared" si="156"/>
        <v>3</v>
      </c>
      <c r="D272" s="26">
        <v>0</v>
      </c>
      <c r="E272" s="45">
        <f t="shared" ca="1" si="157"/>
        <v>0</v>
      </c>
      <c r="F272" s="45">
        <f t="shared" ca="1" si="162"/>
        <v>0</v>
      </c>
      <c r="G272" s="45">
        <f t="shared" ca="1" si="158"/>
        <v>2</v>
      </c>
      <c r="H272" s="45">
        <f t="shared" ca="1" si="159"/>
        <v>3</v>
      </c>
      <c r="I272" s="45">
        <f t="shared" ca="1" si="160"/>
        <v>3</v>
      </c>
      <c r="BM272">
        <v>235</v>
      </c>
      <c r="BN272" s="69">
        <f t="shared" si="134"/>
        <v>0.04</v>
      </c>
      <c r="BO272" s="70">
        <f t="shared" si="135"/>
        <v>0</v>
      </c>
      <c r="BP272" s="71">
        <f t="shared" ca="1" si="141"/>
        <v>0</v>
      </c>
      <c r="BQ272" s="156">
        <f t="shared" ca="1" si="142"/>
        <v>0</v>
      </c>
      <c r="BR272" s="158">
        <f t="shared" ca="1" si="143"/>
        <v>-0.04</v>
      </c>
      <c r="BS272" s="159">
        <f t="shared" ca="1" si="144"/>
        <v>0.04</v>
      </c>
      <c r="BT272" s="160">
        <f t="shared" ca="1" si="145"/>
        <v>0.04</v>
      </c>
      <c r="BU272" s="69">
        <f t="shared" si="136"/>
        <v>0.04</v>
      </c>
      <c r="BV272" s="70">
        <f t="shared" si="137"/>
        <v>0</v>
      </c>
      <c r="BW272" s="71">
        <f t="shared" ca="1" si="146"/>
        <v>0</v>
      </c>
      <c r="BX272" s="156">
        <f t="shared" ca="1" si="147"/>
        <v>0</v>
      </c>
      <c r="BY272" s="158">
        <f t="shared" ca="1" si="148"/>
        <v>-0.04</v>
      </c>
      <c r="BZ272" s="159">
        <f t="shared" ca="1" si="149"/>
        <v>0.04</v>
      </c>
      <c r="CA272" s="160">
        <f t="shared" ca="1" si="150"/>
        <v>0.04</v>
      </c>
      <c r="CB272" s="69">
        <f t="shared" si="138"/>
        <v>0.04</v>
      </c>
      <c r="CC272" s="70">
        <f t="shared" si="139"/>
        <v>0</v>
      </c>
      <c r="CD272" s="71">
        <f t="shared" ca="1" si="151"/>
        <v>0</v>
      </c>
      <c r="CE272" s="156">
        <f t="shared" ca="1" si="152"/>
        <v>0</v>
      </c>
      <c r="CF272" s="158">
        <f t="shared" ca="1" si="153"/>
        <v>-0.04</v>
      </c>
      <c r="CG272" s="159">
        <f t="shared" ca="1" si="154"/>
        <v>0.04</v>
      </c>
      <c r="CH272" s="160">
        <f t="shared" ca="1" si="155"/>
        <v>0.04</v>
      </c>
    </row>
    <row r="273" spans="1:86" hidden="1" outlineLevel="1">
      <c r="A273">
        <f t="shared" ca="1" si="161"/>
        <v>2</v>
      </c>
      <c r="B273" t="str">
        <f t="shared" ca="1" si="140"/>
        <v>EP3 LPD2 LPS3 LPM4</v>
      </c>
      <c r="C273" s="45">
        <f t="shared" si="156"/>
        <v>3</v>
      </c>
      <c r="D273" s="26">
        <v>0</v>
      </c>
      <c r="E273" s="45">
        <f t="shared" ca="1" si="157"/>
        <v>0</v>
      </c>
      <c r="F273" s="45">
        <f t="shared" ca="1" si="162"/>
        <v>0</v>
      </c>
      <c r="G273" s="45">
        <f t="shared" ca="1" si="158"/>
        <v>2</v>
      </c>
      <c r="H273" s="45">
        <f t="shared" ca="1" si="159"/>
        <v>3</v>
      </c>
      <c r="I273" s="45">
        <f t="shared" ca="1" si="160"/>
        <v>4</v>
      </c>
      <c r="BM273">
        <v>236</v>
      </c>
      <c r="BN273" s="69">
        <f t="shared" si="134"/>
        <v>0.04</v>
      </c>
      <c r="BO273" s="70">
        <f t="shared" si="135"/>
        <v>0</v>
      </c>
      <c r="BP273" s="71">
        <f t="shared" ca="1" si="141"/>
        <v>0</v>
      </c>
      <c r="BQ273" s="156">
        <f t="shared" ca="1" si="142"/>
        <v>0</v>
      </c>
      <c r="BR273" s="158">
        <f t="shared" ca="1" si="143"/>
        <v>-0.04</v>
      </c>
      <c r="BS273" s="159">
        <f t="shared" ca="1" si="144"/>
        <v>0.04</v>
      </c>
      <c r="BT273" s="160">
        <f t="shared" ca="1" si="145"/>
        <v>0.08</v>
      </c>
      <c r="BU273" s="69">
        <f t="shared" si="136"/>
        <v>0.04</v>
      </c>
      <c r="BV273" s="70">
        <f t="shared" si="137"/>
        <v>0</v>
      </c>
      <c r="BW273" s="71">
        <f t="shared" ca="1" si="146"/>
        <v>0</v>
      </c>
      <c r="BX273" s="156">
        <f t="shared" ca="1" si="147"/>
        <v>0</v>
      </c>
      <c r="BY273" s="158">
        <f t="shared" ca="1" si="148"/>
        <v>-0.04</v>
      </c>
      <c r="BZ273" s="159">
        <f t="shared" ca="1" si="149"/>
        <v>0.04</v>
      </c>
      <c r="CA273" s="160">
        <f t="shared" ca="1" si="150"/>
        <v>0.08</v>
      </c>
      <c r="CB273" s="69">
        <f t="shared" si="138"/>
        <v>0.04</v>
      </c>
      <c r="CC273" s="70">
        <f t="shared" si="139"/>
        <v>0</v>
      </c>
      <c r="CD273" s="71">
        <f t="shared" ca="1" si="151"/>
        <v>0</v>
      </c>
      <c r="CE273" s="156">
        <f t="shared" ca="1" si="152"/>
        <v>0</v>
      </c>
      <c r="CF273" s="158">
        <f t="shared" ca="1" si="153"/>
        <v>-0.04</v>
      </c>
      <c r="CG273" s="159">
        <f t="shared" ca="1" si="154"/>
        <v>0.04</v>
      </c>
      <c r="CH273" s="160">
        <f t="shared" ca="1" si="155"/>
        <v>0.08</v>
      </c>
    </row>
    <row r="274" spans="1:86" hidden="1" outlineLevel="1">
      <c r="A274">
        <f t="shared" ca="1" si="161"/>
        <v>2</v>
      </c>
      <c r="B274" t="str">
        <f t="shared" ca="1" si="140"/>
        <v>EP3 LPD2 LPS4 LPM1</v>
      </c>
      <c r="C274" s="45">
        <f t="shared" si="156"/>
        <v>3</v>
      </c>
      <c r="D274" s="26">
        <v>0</v>
      </c>
      <c r="E274" s="45">
        <f t="shared" ca="1" si="157"/>
        <v>0</v>
      </c>
      <c r="F274" s="45">
        <f t="shared" ca="1" si="162"/>
        <v>0</v>
      </c>
      <c r="G274" s="45">
        <f t="shared" ca="1" si="158"/>
        <v>2</v>
      </c>
      <c r="H274" s="45">
        <f t="shared" ca="1" si="159"/>
        <v>4</v>
      </c>
      <c r="I274" s="45">
        <f t="shared" ca="1" si="160"/>
        <v>1</v>
      </c>
      <c r="BM274">
        <v>237</v>
      </c>
      <c r="BN274" s="69">
        <f t="shared" si="134"/>
        <v>0.04</v>
      </c>
      <c r="BO274" s="70">
        <f t="shared" si="135"/>
        <v>0</v>
      </c>
      <c r="BP274" s="71">
        <f t="shared" ca="1" si="141"/>
        <v>0</v>
      </c>
      <c r="BQ274" s="156">
        <f t="shared" ca="1" si="142"/>
        <v>0</v>
      </c>
      <c r="BR274" s="158">
        <f t="shared" ca="1" si="143"/>
        <v>-0.04</v>
      </c>
      <c r="BS274" s="159">
        <f t="shared" ca="1" si="144"/>
        <v>0.08</v>
      </c>
      <c r="BT274" s="160">
        <f t="shared" ca="1" si="145"/>
        <v>-0.05</v>
      </c>
      <c r="BU274" s="69">
        <f t="shared" si="136"/>
        <v>0.04</v>
      </c>
      <c r="BV274" s="70">
        <f t="shared" si="137"/>
        <v>0</v>
      </c>
      <c r="BW274" s="71">
        <f t="shared" ca="1" si="146"/>
        <v>0</v>
      </c>
      <c r="BX274" s="156">
        <f t="shared" ca="1" si="147"/>
        <v>0</v>
      </c>
      <c r="BY274" s="158">
        <f t="shared" ca="1" si="148"/>
        <v>-0.04</v>
      </c>
      <c r="BZ274" s="159">
        <f t="shared" ca="1" si="149"/>
        <v>0.08</v>
      </c>
      <c r="CA274" s="160">
        <f t="shared" ca="1" si="150"/>
        <v>-0.05</v>
      </c>
      <c r="CB274" s="69">
        <f t="shared" si="138"/>
        <v>0.04</v>
      </c>
      <c r="CC274" s="70">
        <f t="shared" si="139"/>
        <v>0</v>
      </c>
      <c r="CD274" s="71">
        <f t="shared" ca="1" si="151"/>
        <v>0</v>
      </c>
      <c r="CE274" s="156">
        <f t="shared" ca="1" si="152"/>
        <v>0</v>
      </c>
      <c r="CF274" s="158">
        <f t="shared" ca="1" si="153"/>
        <v>-0.04</v>
      </c>
      <c r="CG274" s="159">
        <f t="shared" ca="1" si="154"/>
        <v>0.08</v>
      </c>
      <c r="CH274" s="160">
        <f t="shared" ca="1" si="155"/>
        <v>-0.05</v>
      </c>
    </row>
    <row r="275" spans="1:86" hidden="1" outlineLevel="1">
      <c r="A275">
        <f t="shared" ca="1" si="161"/>
        <v>2</v>
      </c>
      <c r="B275" t="str">
        <f t="shared" ca="1" si="140"/>
        <v>EP3 LPD2 LPS4 LPM2</v>
      </c>
      <c r="C275" s="45">
        <f t="shared" si="156"/>
        <v>3</v>
      </c>
      <c r="D275" s="26">
        <v>0</v>
      </c>
      <c r="E275" s="45">
        <f t="shared" ca="1" si="157"/>
        <v>0</v>
      </c>
      <c r="F275" s="45">
        <f t="shared" ca="1" si="162"/>
        <v>0</v>
      </c>
      <c r="G275" s="45">
        <f t="shared" ca="1" si="158"/>
        <v>2</v>
      </c>
      <c r="H275" s="45">
        <f t="shared" ca="1" si="159"/>
        <v>4</v>
      </c>
      <c r="I275" s="45">
        <f t="shared" ca="1" si="160"/>
        <v>2</v>
      </c>
      <c r="BM275">
        <v>238</v>
      </c>
      <c r="BN275" s="69">
        <f t="shared" si="134"/>
        <v>0.04</v>
      </c>
      <c r="BO275" s="70">
        <f t="shared" si="135"/>
        <v>0</v>
      </c>
      <c r="BP275" s="71">
        <f t="shared" ca="1" si="141"/>
        <v>0</v>
      </c>
      <c r="BQ275" s="156">
        <f t="shared" ca="1" si="142"/>
        <v>0</v>
      </c>
      <c r="BR275" s="158">
        <f t="shared" ca="1" si="143"/>
        <v>-0.04</v>
      </c>
      <c r="BS275" s="159">
        <f t="shared" ca="1" si="144"/>
        <v>0.08</v>
      </c>
      <c r="BT275" s="160">
        <f t="shared" ca="1" si="145"/>
        <v>0</v>
      </c>
      <c r="BU275" s="69">
        <f t="shared" si="136"/>
        <v>0.04</v>
      </c>
      <c r="BV275" s="70">
        <f t="shared" si="137"/>
        <v>0</v>
      </c>
      <c r="BW275" s="71">
        <f t="shared" ca="1" si="146"/>
        <v>0</v>
      </c>
      <c r="BX275" s="156">
        <f t="shared" ca="1" si="147"/>
        <v>0</v>
      </c>
      <c r="BY275" s="158">
        <f t="shared" ca="1" si="148"/>
        <v>-0.04</v>
      </c>
      <c r="BZ275" s="159">
        <f t="shared" ca="1" si="149"/>
        <v>0.08</v>
      </c>
      <c r="CA275" s="160">
        <f t="shared" ca="1" si="150"/>
        <v>0</v>
      </c>
      <c r="CB275" s="69">
        <f t="shared" si="138"/>
        <v>0.04</v>
      </c>
      <c r="CC275" s="70">
        <f t="shared" si="139"/>
        <v>0</v>
      </c>
      <c r="CD275" s="71">
        <f t="shared" ca="1" si="151"/>
        <v>0</v>
      </c>
      <c r="CE275" s="156">
        <f t="shared" ca="1" si="152"/>
        <v>0</v>
      </c>
      <c r="CF275" s="158">
        <f t="shared" ca="1" si="153"/>
        <v>-0.04</v>
      </c>
      <c r="CG275" s="159">
        <f t="shared" ca="1" si="154"/>
        <v>0.08</v>
      </c>
      <c r="CH275" s="160">
        <f t="shared" ca="1" si="155"/>
        <v>0</v>
      </c>
    </row>
    <row r="276" spans="1:86" hidden="1" outlineLevel="1">
      <c r="A276">
        <f t="shared" ca="1" si="161"/>
        <v>2</v>
      </c>
      <c r="B276" t="str">
        <f t="shared" ca="1" si="140"/>
        <v>EP3 LPD2 LPS4 LPM3</v>
      </c>
      <c r="C276" s="45">
        <f t="shared" si="156"/>
        <v>3</v>
      </c>
      <c r="D276" s="26">
        <v>0</v>
      </c>
      <c r="E276" s="45">
        <f t="shared" ca="1" si="157"/>
        <v>0</v>
      </c>
      <c r="F276" s="45">
        <f t="shared" ca="1" si="162"/>
        <v>0</v>
      </c>
      <c r="G276" s="45">
        <f t="shared" ca="1" si="158"/>
        <v>2</v>
      </c>
      <c r="H276" s="45">
        <f t="shared" ca="1" si="159"/>
        <v>4</v>
      </c>
      <c r="I276" s="45">
        <f t="shared" ca="1" si="160"/>
        <v>3</v>
      </c>
      <c r="BM276">
        <v>239</v>
      </c>
      <c r="BN276" s="69">
        <f t="shared" si="134"/>
        <v>0.04</v>
      </c>
      <c r="BO276" s="70">
        <f t="shared" si="135"/>
        <v>0</v>
      </c>
      <c r="BP276" s="71">
        <f t="shared" ca="1" si="141"/>
        <v>0</v>
      </c>
      <c r="BQ276" s="156">
        <f t="shared" ca="1" si="142"/>
        <v>0</v>
      </c>
      <c r="BR276" s="158">
        <f t="shared" ca="1" si="143"/>
        <v>-0.04</v>
      </c>
      <c r="BS276" s="159">
        <f t="shared" ca="1" si="144"/>
        <v>0.08</v>
      </c>
      <c r="BT276" s="160">
        <f t="shared" ca="1" si="145"/>
        <v>0.04</v>
      </c>
      <c r="BU276" s="69">
        <f t="shared" si="136"/>
        <v>0.04</v>
      </c>
      <c r="BV276" s="70">
        <f t="shared" si="137"/>
        <v>0</v>
      </c>
      <c r="BW276" s="71">
        <f t="shared" ca="1" si="146"/>
        <v>0</v>
      </c>
      <c r="BX276" s="156">
        <f t="shared" ca="1" si="147"/>
        <v>0</v>
      </c>
      <c r="BY276" s="158">
        <f t="shared" ca="1" si="148"/>
        <v>-0.04</v>
      </c>
      <c r="BZ276" s="159">
        <f t="shared" ca="1" si="149"/>
        <v>0.08</v>
      </c>
      <c r="CA276" s="160">
        <f t="shared" ca="1" si="150"/>
        <v>0.04</v>
      </c>
      <c r="CB276" s="69">
        <f t="shared" si="138"/>
        <v>0.04</v>
      </c>
      <c r="CC276" s="70">
        <f t="shared" si="139"/>
        <v>0</v>
      </c>
      <c r="CD276" s="71">
        <f t="shared" ca="1" si="151"/>
        <v>0</v>
      </c>
      <c r="CE276" s="156">
        <f t="shared" ca="1" si="152"/>
        <v>0</v>
      </c>
      <c r="CF276" s="158">
        <f t="shared" ca="1" si="153"/>
        <v>-0.04</v>
      </c>
      <c r="CG276" s="159">
        <f t="shared" ca="1" si="154"/>
        <v>0.08</v>
      </c>
      <c r="CH276" s="160">
        <f t="shared" ca="1" si="155"/>
        <v>0.04</v>
      </c>
    </row>
    <row r="277" spans="1:86" hidden="1" outlineLevel="1">
      <c r="A277">
        <f t="shared" ca="1" si="161"/>
        <v>2</v>
      </c>
      <c r="B277" t="str">
        <f t="shared" ca="1" si="140"/>
        <v>EP3 LPD2 LPS4 LPM4</v>
      </c>
      <c r="C277" s="45">
        <f t="shared" si="156"/>
        <v>3</v>
      </c>
      <c r="D277" s="26">
        <v>0</v>
      </c>
      <c r="E277" s="45">
        <f t="shared" ca="1" si="157"/>
        <v>0</v>
      </c>
      <c r="F277" s="45">
        <f t="shared" ca="1" si="162"/>
        <v>0</v>
      </c>
      <c r="G277" s="45">
        <f t="shared" ca="1" si="158"/>
        <v>2</v>
      </c>
      <c r="H277" s="45">
        <f t="shared" ca="1" si="159"/>
        <v>4</v>
      </c>
      <c r="I277" s="45">
        <f t="shared" ca="1" si="160"/>
        <v>4</v>
      </c>
      <c r="BM277">
        <v>240</v>
      </c>
      <c r="BN277" s="69">
        <f t="shared" si="134"/>
        <v>0.04</v>
      </c>
      <c r="BO277" s="70">
        <f t="shared" si="135"/>
        <v>0</v>
      </c>
      <c r="BP277" s="71">
        <f t="shared" ca="1" si="141"/>
        <v>0</v>
      </c>
      <c r="BQ277" s="156">
        <f t="shared" ca="1" si="142"/>
        <v>0</v>
      </c>
      <c r="BR277" s="158">
        <f t="shared" ca="1" si="143"/>
        <v>-0.04</v>
      </c>
      <c r="BS277" s="159">
        <f t="shared" ca="1" si="144"/>
        <v>0.08</v>
      </c>
      <c r="BT277" s="160">
        <f t="shared" ca="1" si="145"/>
        <v>0.08</v>
      </c>
      <c r="BU277" s="69">
        <f t="shared" si="136"/>
        <v>0.04</v>
      </c>
      <c r="BV277" s="70">
        <f t="shared" si="137"/>
        <v>0</v>
      </c>
      <c r="BW277" s="71">
        <f t="shared" ca="1" si="146"/>
        <v>0</v>
      </c>
      <c r="BX277" s="156">
        <f t="shared" ca="1" si="147"/>
        <v>0</v>
      </c>
      <c r="BY277" s="158">
        <f t="shared" ca="1" si="148"/>
        <v>-0.04</v>
      </c>
      <c r="BZ277" s="159">
        <f t="shared" ca="1" si="149"/>
        <v>0.08</v>
      </c>
      <c r="CA277" s="160">
        <f t="shared" ca="1" si="150"/>
        <v>0.08</v>
      </c>
      <c r="CB277" s="69">
        <f t="shared" si="138"/>
        <v>0.04</v>
      </c>
      <c r="CC277" s="70">
        <f t="shared" si="139"/>
        <v>0</v>
      </c>
      <c r="CD277" s="71">
        <f t="shared" ca="1" si="151"/>
        <v>0</v>
      </c>
      <c r="CE277" s="156">
        <f t="shared" ca="1" si="152"/>
        <v>0</v>
      </c>
      <c r="CF277" s="158">
        <f t="shared" ca="1" si="153"/>
        <v>-0.04</v>
      </c>
      <c r="CG277" s="159">
        <f t="shared" ca="1" si="154"/>
        <v>0.08</v>
      </c>
      <c r="CH277" s="160">
        <f t="shared" ca="1" si="155"/>
        <v>0.08</v>
      </c>
    </row>
    <row r="278" spans="1:86" hidden="1" outlineLevel="1">
      <c r="A278">
        <f t="shared" ca="1" si="161"/>
        <v>2</v>
      </c>
      <c r="B278" t="str">
        <f t="shared" ca="1" si="140"/>
        <v>EP3 LPD3 LPS1 LPM1</v>
      </c>
      <c r="C278" s="45">
        <f t="shared" ref="C278:C309" si="163">MOD(C214,4)+1</f>
        <v>3</v>
      </c>
      <c r="D278" s="26">
        <v>0</v>
      </c>
      <c r="E278" s="45">
        <f t="shared" ca="1" si="157"/>
        <v>0</v>
      </c>
      <c r="F278" s="45">
        <f t="shared" ca="1" si="162"/>
        <v>0</v>
      </c>
      <c r="G278" s="45">
        <f t="shared" ca="1" si="158"/>
        <v>3</v>
      </c>
      <c r="H278" s="45">
        <f t="shared" ca="1" si="159"/>
        <v>1</v>
      </c>
      <c r="I278" s="45">
        <f t="shared" ca="1" si="160"/>
        <v>1</v>
      </c>
      <c r="BM278">
        <v>241</v>
      </c>
      <c r="BN278" s="69">
        <f t="shared" si="134"/>
        <v>0.04</v>
      </c>
      <c r="BO278" s="70">
        <f t="shared" si="135"/>
        <v>0</v>
      </c>
      <c r="BP278" s="71">
        <f t="shared" ca="1" si="141"/>
        <v>0</v>
      </c>
      <c r="BQ278" s="156">
        <f t="shared" ca="1" si="142"/>
        <v>0</v>
      </c>
      <c r="BR278" s="158">
        <f t="shared" ca="1" si="143"/>
        <v>0</v>
      </c>
      <c r="BS278" s="159">
        <f t="shared" ca="1" si="144"/>
        <v>-0.05</v>
      </c>
      <c r="BT278" s="160">
        <f t="shared" ca="1" si="145"/>
        <v>-0.05</v>
      </c>
      <c r="BU278" s="69">
        <f t="shared" si="136"/>
        <v>0.04</v>
      </c>
      <c r="BV278" s="70">
        <f t="shared" si="137"/>
        <v>0</v>
      </c>
      <c r="BW278" s="71">
        <f t="shared" ca="1" si="146"/>
        <v>0</v>
      </c>
      <c r="BX278" s="156">
        <f t="shared" ca="1" si="147"/>
        <v>0</v>
      </c>
      <c r="BY278" s="158">
        <f t="shared" ca="1" si="148"/>
        <v>0</v>
      </c>
      <c r="BZ278" s="159">
        <f t="shared" ca="1" si="149"/>
        <v>-0.05</v>
      </c>
      <c r="CA278" s="160">
        <f t="shared" ca="1" si="150"/>
        <v>-0.05</v>
      </c>
      <c r="CB278" s="69">
        <f t="shared" si="138"/>
        <v>0.04</v>
      </c>
      <c r="CC278" s="70">
        <f t="shared" si="139"/>
        <v>0</v>
      </c>
      <c r="CD278" s="71">
        <f t="shared" ca="1" si="151"/>
        <v>0</v>
      </c>
      <c r="CE278" s="156">
        <f t="shared" ca="1" si="152"/>
        <v>0</v>
      </c>
      <c r="CF278" s="158">
        <f t="shared" ca="1" si="153"/>
        <v>0</v>
      </c>
      <c r="CG278" s="159">
        <f t="shared" ca="1" si="154"/>
        <v>-0.05</v>
      </c>
      <c r="CH278" s="160">
        <f t="shared" ca="1" si="155"/>
        <v>-0.05</v>
      </c>
    </row>
    <row r="279" spans="1:86" hidden="1" outlineLevel="1">
      <c r="A279">
        <f t="shared" ca="1" si="161"/>
        <v>2</v>
      </c>
      <c r="B279" t="str">
        <f t="shared" ca="1" si="140"/>
        <v>EP3 LPD3 LPS1 LPM2</v>
      </c>
      <c r="C279" s="45">
        <f t="shared" si="163"/>
        <v>3</v>
      </c>
      <c r="D279" s="26">
        <v>0</v>
      </c>
      <c r="E279" s="45">
        <f t="shared" ca="1" si="157"/>
        <v>0</v>
      </c>
      <c r="F279" s="45">
        <f t="shared" ca="1" si="162"/>
        <v>0</v>
      </c>
      <c r="G279" s="45">
        <f t="shared" ca="1" si="158"/>
        <v>3</v>
      </c>
      <c r="H279" s="45">
        <f t="shared" ca="1" si="159"/>
        <v>1</v>
      </c>
      <c r="I279" s="45">
        <f t="shared" ca="1" si="160"/>
        <v>2</v>
      </c>
      <c r="BM279">
        <v>242</v>
      </c>
      <c r="BN279" s="69">
        <f t="shared" si="134"/>
        <v>0.04</v>
      </c>
      <c r="BO279" s="70">
        <f t="shared" si="135"/>
        <v>0</v>
      </c>
      <c r="BP279" s="71">
        <f t="shared" ca="1" si="141"/>
        <v>0</v>
      </c>
      <c r="BQ279" s="156">
        <f t="shared" ca="1" si="142"/>
        <v>0</v>
      </c>
      <c r="BR279" s="158">
        <f t="shared" ca="1" si="143"/>
        <v>0</v>
      </c>
      <c r="BS279" s="159">
        <f t="shared" ca="1" si="144"/>
        <v>-0.05</v>
      </c>
      <c r="BT279" s="160">
        <f t="shared" ca="1" si="145"/>
        <v>0</v>
      </c>
      <c r="BU279" s="69">
        <f t="shared" si="136"/>
        <v>0.04</v>
      </c>
      <c r="BV279" s="70">
        <f t="shared" si="137"/>
        <v>0</v>
      </c>
      <c r="BW279" s="71">
        <f t="shared" ca="1" si="146"/>
        <v>0</v>
      </c>
      <c r="BX279" s="156">
        <f t="shared" ca="1" si="147"/>
        <v>0</v>
      </c>
      <c r="BY279" s="158">
        <f t="shared" ca="1" si="148"/>
        <v>0</v>
      </c>
      <c r="BZ279" s="159">
        <f t="shared" ca="1" si="149"/>
        <v>-0.05</v>
      </c>
      <c r="CA279" s="160">
        <f t="shared" ca="1" si="150"/>
        <v>0</v>
      </c>
      <c r="CB279" s="69">
        <f t="shared" si="138"/>
        <v>0.04</v>
      </c>
      <c r="CC279" s="70">
        <f t="shared" si="139"/>
        <v>0</v>
      </c>
      <c r="CD279" s="71">
        <f t="shared" ca="1" si="151"/>
        <v>0</v>
      </c>
      <c r="CE279" s="156">
        <f t="shared" ca="1" si="152"/>
        <v>0</v>
      </c>
      <c r="CF279" s="158">
        <f t="shared" ca="1" si="153"/>
        <v>0</v>
      </c>
      <c r="CG279" s="159">
        <f t="shared" ca="1" si="154"/>
        <v>-0.05</v>
      </c>
      <c r="CH279" s="160">
        <f t="shared" ca="1" si="155"/>
        <v>0</v>
      </c>
    </row>
    <row r="280" spans="1:86" hidden="1" outlineLevel="1">
      <c r="A280">
        <f t="shared" ca="1" si="161"/>
        <v>2</v>
      </c>
      <c r="B280" t="str">
        <f t="shared" ca="1" si="140"/>
        <v>EP3 LPD3 LPS1 LPM3</v>
      </c>
      <c r="C280" s="45">
        <f t="shared" si="163"/>
        <v>3</v>
      </c>
      <c r="D280" s="26">
        <v>0</v>
      </c>
      <c r="E280" s="45">
        <f t="shared" ca="1" si="157"/>
        <v>0</v>
      </c>
      <c r="F280" s="45">
        <f t="shared" ca="1" si="162"/>
        <v>0</v>
      </c>
      <c r="G280" s="45">
        <f t="shared" ca="1" si="158"/>
        <v>3</v>
      </c>
      <c r="H280" s="45">
        <f t="shared" ca="1" si="159"/>
        <v>1</v>
      </c>
      <c r="I280" s="45">
        <f t="shared" ca="1" si="160"/>
        <v>3</v>
      </c>
      <c r="BM280">
        <v>243</v>
      </c>
      <c r="BN280" s="69">
        <f t="shared" si="134"/>
        <v>0.04</v>
      </c>
      <c r="BO280" s="70">
        <f t="shared" si="135"/>
        <v>0</v>
      </c>
      <c r="BP280" s="71">
        <f t="shared" ca="1" si="141"/>
        <v>0</v>
      </c>
      <c r="BQ280" s="156">
        <f t="shared" ca="1" si="142"/>
        <v>0</v>
      </c>
      <c r="BR280" s="158">
        <f t="shared" ca="1" si="143"/>
        <v>0</v>
      </c>
      <c r="BS280" s="159">
        <f t="shared" ca="1" si="144"/>
        <v>-0.05</v>
      </c>
      <c r="BT280" s="160">
        <f t="shared" ca="1" si="145"/>
        <v>0.04</v>
      </c>
      <c r="BU280" s="69">
        <f t="shared" si="136"/>
        <v>0.04</v>
      </c>
      <c r="BV280" s="70">
        <f t="shared" si="137"/>
        <v>0</v>
      </c>
      <c r="BW280" s="71">
        <f t="shared" ca="1" si="146"/>
        <v>0</v>
      </c>
      <c r="BX280" s="156">
        <f t="shared" ca="1" si="147"/>
        <v>0</v>
      </c>
      <c r="BY280" s="158">
        <f t="shared" ca="1" si="148"/>
        <v>0</v>
      </c>
      <c r="BZ280" s="159">
        <f t="shared" ca="1" si="149"/>
        <v>-0.05</v>
      </c>
      <c r="CA280" s="160">
        <f t="shared" ca="1" si="150"/>
        <v>0.04</v>
      </c>
      <c r="CB280" s="69">
        <f t="shared" si="138"/>
        <v>0.04</v>
      </c>
      <c r="CC280" s="70">
        <f t="shared" si="139"/>
        <v>0</v>
      </c>
      <c r="CD280" s="71">
        <f t="shared" ca="1" si="151"/>
        <v>0</v>
      </c>
      <c r="CE280" s="156">
        <f t="shared" ca="1" si="152"/>
        <v>0</v>
      </c>
      <c r="CF280" s="158">
        <f t="shared" ca="1" si="153"/>
        <v>0</v>
      </c>
      <c r="CG280" s="159">
        <f t="shared" ca="1" si="154"/>
        <v>-0.05</v>
      </c>
      <c r="CH280" s="160">
        <f t="shared" ca="1" si="155"/>
        <v>0.04</v>
      </c>
    </row>
    <row r="281" spans="1:86" hidden="1" outlineLevel="1">
      <c r="A281">
        <f t="shared" ca="1" si="161"/>
        <v>2</v>
      </c>
      <c r="B281" t="str">
        <f t="shared" ca="1" si="140"/>
        <v>EP3 LPD3 LPS1 LPM4</v>
      </c>
      <c r="C281" s="45">
        <f t="shared" si="163"/>
        <v>3</v>
      </c>
      <c r="D281" s="26">
        <v>0</v>
      </c>
      <c r="E281" s="45">
        <f t="shared" ca="1" si="157"/>
        <v>0</v>
      </c>
      <c r="F281" s="45">
        <f t="shared" ca="1" si="162"/>
        <v>0</v>
      </c>
      <c r="G281" s="45">
        <f t="shared" ca="1" si="158"/>
        <v>3</v>
      </c>
      <c r="H281" s="45">
        <f t="shared" ca="1" si="159"/>
        <v>1</v>
      </c>
      <c r="I281" s="45">
        <f t="shared" ca="1" si="160"/>
        <v>4</v>
      </c>
      <c r="BM281">
        <v>244</v>
      </c>
      <c r="BN281" s="69">
        <f t="shared" si="134"/>
        <v>0.04</v>
      </c>
      <c r="BO281" s="70">
        <f t="shared" si="135"/>
        <v>0</v>
      </c>
      <c r="BP281" s="71">
        <f t="shared" ca="1" si="141"/>
        <v>0</v>
      </c>
      <c r="BQ281" s="156">
        <f t="shared" ca="1" si="142"/>
        <v>0</v>
      </c>
      <c r="BR281" s="158">
        <f t="shared" ca="1" si="143"/>
        <v>0</v>
      </c>
      <c r="BS281" s="159">
        <f t="shared" ca="1" si="144"/>
        <v>-0.05</v>
      </c>
      <c r="BT281" s="160">
        <f t="shared" ca="1" si="145"/>
        <v>0.08</v>
      </c>
      <c r="BU281" s="69">
        <f t="shared" si="136"/>
        <v>0.04</v>
      </c>
      <c r="BV281" s="70">
        <f t="shared" si="137"/>
        <v>0</v>
      </c>
      <c r="BW281" s="71">
        <f t="shared" ca="1" si="146"/>
        <v>0</v>
      </c>
      <c r="BX281" s="156">
        <f t="shared" ca="1" si="147"/>
        <v>0</v>
      </c>
      <c r="BY281" s="158">
        <f t="shared" ca="1" si="148"/>
        <v>0</v>
      </c>
      <c r="BZ281" s="159">
        <f t="shared" ca="1" si="149"/>
        <v>-0.05</v>
      </c>
      <c r="CA281" s="160">
        <f t="shared" ca="1" si="150"/>
        <v>0.08</v>
      </c>
      <c r="CB281" s="69">
        <f t="shared" si="138"/>
        <v>0.04</v>
      </c>
      <c r="CC281" s="70">
        <f t="shared" si="139"/>
        <v>0</v>
      </c>
      <c r="CD281" s="71">
        <f t="shared" ca="1" si="151"/>
        <v>0</v>
      </c>
      <c r="CE281" s="156">
        <f t="shared" ca="1" si="152"/>
        <v>0</v>
      </c>
      <c r="CF281" s="158">
        <f t="shared" ca="1" si="153"/>
        <v>0</v>
      </c>
      <c r="CG281" s="159">
        <f t="shared" ca="1" si="154"/>
        <v>-0.05</v>
      </c>
      <c r="CH281" s="160">
        <f t="shared" ca="1" si="155"/>
        <v>0.08</v>
      </c>
    </row>
    <row r="282" spans="1:86" hidden="1" outlineLevel="1">
      <c r="A282">
        <f t="shared" ca="1" si="161"/>
        <v>2</v>
      </c>
      <c r="B282" t="str">
        <f t="shared" ca="1" si="140"/>
        <v>EP3 LPD3 LPS2 LPM1</v>
      </c>
      <c r="C282" s="45">
        <f t="shared" si="163"/>
        <v>3</v>
      </c>
      <c r="D282" s="26">
        <v>0</v>
      </c>
      <c r="E282" s="45">
        <f t="shared" ca="1" si="157"/>
        <v>0</v>
      </c>
      <c r="F282" s="45">
        <f t="shared" ca="1" si="162"/>
        <v>0</v>
      </c>
      <c r="G282" s="45">
        <f t="shared" ca="1" si="158"/>
        <v>3</v>
      </c>
      <c r="H282" s="45">
        <f t="shared" ca="1" si="159"/>
        <v>2</v>
      </c>
      <c r="I282" s="45">
        <f t="shared" ca="1" si="160"/>
        <v>1</v>
      </c>
      <c r="BM282">
        <v>245</v>
      </c>
      <c r="BN282" s="69">
        <f t="shared" si="134"/>
        <v>0.04</v>
      </c>
      <c r="BO282" s="70">
        <f t="shared" si="135"/>
        <v>0</v>
      </c>
      <c r="BP282" s="71">
        <f t="shared" ca="1" si="141"/>
        <v>0</v>
      </c>
      <c r="BQ282" s="156">
        <f t="shared" ca="1" si="142"/>
        <v>0</v>
      </c>
      <c r="BR282" s="158">
        <f t="shared" ca="1" si="143"/>
        <v>0</v>
      </c>
      <c r="BS282" s="159">
        <f t="shared" ca="1" si="144"/>
        <v>0</v>
      </c>
      <c r="BT282" s="160">
        <f t="shared" ca="1" si="145"/>
        <v>-0.05</v>
      </c>
      <c r="BU282" s="69">
        <f t="shared" si="136"/>
        <v>0.04</v>
      </c>
      <c r="BV282" s="70">
        <f t="shared" si="137"/>
        <v>0</v>
      </c>
      <c r="BW282" s="71">
        <f t="shared" ca="1" si="146"/>
        <v>0</v>
      </c>
      <c r="BX282" s="156">
        <f t="shared" ca="1" si="147"/>
        <v>0</v>
      </c>
      <c r="BY282" s="158">
        <f t="shared" ca="1" si="148"/>
        <v>0</v>
      </c>
      <c r="BZ282" s="159">
        <f t="shared" ca="1" si="149"/>
        <v>0</v>
      </c>
      <c r="CA282" s="160">
        <f t="shared" ca="1" si="150"/>
        <v>-0.05</v>
      </c>
      <c r="CB282" s="69">
        <f t="shared" si="138"/>
        <v>0.04</v>
      </c>
      <c r="CC282" s="70">
        <f t="shared" si="139"/>
        <v>0</v>
      </c>
      <c r="CD282" s="71">
        <f t="shared" ca="1" si="151"/>
        <v>0</v>
      </c>
      <c r="CE282" s="156">
        <f t="shared" ca="1" si="152"/>
        <v>0</v>
      </c>
      <c r="CF282" s="158">
        <f t="shared" ca="1" si="153"/>
        <v>0</v>
      </c>
      <c r="CG282" s="159">
        <f t="shared" ca="1" si="154"/>
        <v>0</v>
      </c>
      <c r="CH282" s="160">
        <f t="shared" ca="1" si="155"/>
        <v>-0.05</v>
      </c>
    </row>
    <row r="283" spans="1:86" hidden="1" outlineLevel="1">
      <c r="A283">
        <f t="shared" ca="1" si="161"/>
        <v>2</v>
      </c>
      <c r="B283" t="str">
        <f t="shared" ca="1" si="140"/>
        <v>EP3 LPD3 LPS2 LPM2</v>
      </c>
      <c r="C283" s="45">
        <f t="shared" si="163"/>
        <v>3</v>
      </c>
      <c r="D283" s="26">
        <v>0</v>
      </c>
      <c r="E283" s="45">
        <f t="shared" ca="1" si="157"/>
        <v>0</v>
      </c>
      <c r="F283" s="45">
        <f t="shared" ca="1" si="162"/>
        <v>0</v>
      </c>
      <c r="G283" s="45">
        <f t="shared" ca="1" si="158"/>
        <v>3</v>
      </c>
      <c r="H283" s="45">
        <f t="shared" ca="1" si="159"/>
        <v>2</v>
      </c>
      <c r="I283" s="45">
        <f t="shared" ca="1" si="160"/>
        <v>2</v>
      </c>
      <c r="BM283">
        <v>246</v>
      </c>
      <c r="BN283" s="69">
        <f t="shared" si="134"/>
        <v>0.04</v>
      </c>
      <c r="BO283" s="70">
        <f t="shared" si="135"/>
        <v>0</v>
      </c>
      <c r="BP283" s="71">
        <f t="shared" ca="1" si="141"/>
        <v>0</v>
      </c>
      <c r="BQ283" s="156">
        <f t="shared" ca="1" si="142"/>
        <v>0</v>
      </c>
      <c r="BR283" s="158">
        <f t="shared" ca="1" si="143"/>
        <v>0</v>
      </c>
      <c r="BS283" s="159">
        <f t="shared" ca="1" si="144"/>
        <v>0</v>
      </c>
      <c r="BT283" s="160">
        <f t="shared" ca="1" si="145"/>
        <v>0</v>
      </c>
      <c r="BU283" s="69">
        <f t="shared" si="136"/>
        <v>0.04</v>
      </c>
      <c r="BV283" s="70">
        <f t="shared" si="137"/>
        <v>0</v>
      </c>
      <c r="BW283" s="71">
        <f t="shared" ca="1" si="146"/>
        <v>0</v>
      </c>
      <c r="BX283" s="156">
        <f t="shared" ca="1" si="147"/>
        <v>0</v>
      </c>
      <c r="BY283" s="158">
        <f t="shared" ca="1" si="148"/>
        <v>0</v>
      </c>
      <c r="BZ283" s="159">
        <f t="shared" ca="1" si="149"/>
        <v>0</v>
      </c>
      <c r="CA283" s="160">
        <f t="shared" ca="1" si="150"/>
        <v>0</v>
      </c>
      <c r="CB283" s="69">
        <f t="shared" si="138"/>
        <v>0.04</v>
      </c>
      <c r="CC283" s="70">
        <f t="shared" si="139"/>
        <v>0</v>
      </c>
      <c r="CD283" s="71">
        <f t="shared" ca="1" si="151"/>
        <v>0</v>
      </c>
      <c r="CE283" s="156">
        <f t="shared" ca="1" si="152"/>
        <v>0</v>
      </c>
      <c r="CF283" s="158">
        <f t="shared" ca="1" si="153"/>
        <v>0</v>
      </c>
      <c r="CG283" s="159">
        <f t="shared" ca="1" si="154"/>
        <v>0</v>
      </c>
      <c r="CH283" s="160">
        <f t="shared" ca="1" si="155"/>
        <v>0</v>
      </c>
    </row>
    <row r="284" spans="1:86" hidden="1" outlineLevel="1">
      <c r="A284">
        <f t="shared" ca="1" si="161"/>
        <v>2</v>
      </c>
      <c r="B284" t="str">
        <f t="shared" ca="1" si="140"/>
        <v>EP3 LPD3 LPS2 LPM3</v>
      </c>
      <c r="C284" s="45">
        <f t="shared" si="163"/>
        <v>3</v>
      </c>
      <c r="D284" s="26">
        <v>0</v>
      </c>
      <c r="E284" s="45">
        <f t="shared" ca="1" si="157"/>
        <v>0</v>
      </c>
      <c r="F284" s="45">
        <f t="shared" ca="1" si="162"/>
        <v>0</v>
      </c>
      <c r="G284" s="45">
        <f t="shared" ca="1" si="158"/>
        <v>3</v>
      </c>
      <c r="H284" s="45">
        <f t="shared" ca="1" si="159"/>
        <v>2</v>
      </c>
      <c r="I284" s="45">
        <f t="shared" ca="1" si="160"/>
        <v>3</v>
      </c>
      <c r="BM284">
        <v>247</v>
      </c>
      <c r="BN284" s="69">
        <f t="shared" si="134"/>
        <v>0.04</v>
      </c>
      <c r="BO284" s="70">
        <f t="shared" si="135"/>
        <v>0</v>
      </c>
      <c r="BP284" s="71">
        <f t="shared" ca="1" si="141"/>
        <v>0</v>
      </c>
      <c r="BQ284" s="156">
        <f t="shared" ca="1" si="142"/>
        <v>0</v>
      </c>
      <c r="BR284" s="158">
        <f t="shared" ca="1" si="143"/>
        <v>0</v>
      </c>
      <c r="BS284" s="159">
        <f t="shared" ca="1" si="144"/>
        <v>0</v>
      </c>
      <c r="BT284" s="160">
        <f t="shared" ca="1" si="145"/>
        <v>0.04</v>
      </c>
      <c r="BU284" s="69">
        <f t="shared" si="136"/>
        <v>0.04</v>
      </c>
      <c r="BV284" s="70">
        <f t="shared" si="137"/>
        <v>0</v>
      </c>
      <c r="BW284" s="71">
        <f t="shared" ca="1" si="146"/>
        <v>0</v>
      </c>
      <c r="BX284" s="156">
        <f t="shared" ca="1" si="147"/>
        <v>0</v>
      </c>
      <c r="BY284" s="158">
        <f t="shared" ca="1" si="148"/>
        <v>0</v>
      </c>
      <c r="BZ284" s="159">
        <f t="shared" ca="1" si="149"/>
        <v>0</v>
      </c>
      <c r="CA284" s="160">
        <f t="shared" ca="1" si="150"/>
        <v>0.04</v>
      </c>
      <c r="CB284" s="69">
        <f t="shared" si="138"/>
        <v>0.04</v>
      </c>
      <c r="CC284" s="70">
        <f t="shared" si="139"/>
        <v>0</v>
      </c>
      <c r="CD284" s="71">
        <f t="shared" ca="1" si="151"/>
        <v>0</v>
      </c>
      <c r="CE284" s="156">
        <f t="shared" ca="1" si="152"/>
        <v>0</v>
      </c>
      <c r="CF284" s="158">
        <f t="shared" ca="1" si="153"/>
        <v>0</v>
      </c>
      <c r="CG284" s="159">
        <f t="shared" ca="1" si="154"/>
        <v>0</v>
      </c>
      <c r="CH284" s="160">
        <f t="shared" ca="1" si="155"/>
        <v>0.04</v>
      </c>
    </row>
    <row r="285" spans="1:86" hidden="1" outlineLevel="1">
      <c r="A285">
        <f t="shared" ca="1" si="161"/>
        <v>2</v>
      </c>
      <c r="B285" t="str">
        <f t="shared" ca="1" si="140"/>
        <v>EP3 LPD3 LPS2 LPM4</v>
      </c>
      <c r="C285" s="45">
        <f t="shared" si="163"/>
        <v>3</v>
      </c>
      <c r="D285" s="26">
        <v>0</v>
      </c>
      <c r="E285" s="45">
        <f t="shared" ca="1" si="157"/>
        <v>0</v>
      </c>
      <c r="F285" s="45">
        <f t="shared" ca="1" si="162"/>
        <v>0</v>
      </c>
      <c r="G285" s="45">
        <f t="shared" ca="1" si="158"/>
        <v>3</v>
      </c>
      <c r="H285" s="45">
        <f t="shared" ca="1" si="159"/>
        <v>2</v>
      </c>
      <c r="I285" s="45">
        <f t="shared" ca="1" si="160"/>
        <v>4</v>
      </c>
      <c r="BM285">
        <v>248</v>
      </c>
      <c r="BN285" s="69">
        <f t="shared" si="134"/>
        <v>0.04</v>
      </c>
      <c r="BO285" s="70">
        <f t="shared" si="135"/>
        <v>0</v>
      </c>
      <c r="BP285" s="71">
        <f t="shared" ca="1" si="141"/>
        <v>0</v>
      </c>
      <c r="BQ285" s="156">
        <f t="shared" ca="1" si="142"/>
        <v>0</v>
      </c>
      <c r="BR285" s="158">
        <f t="shared" ca="1" si="143"/>
        <v>0</v>
      </c>
      <c r="BS285" s="159">
        <f t="shared" ca="1" si="144"/>
        <v>0</v>
      </c>
      <c r="BT285" s="160">
        <f t="shared" ca="1" si="145"/>
        <v>0.08</v>
      </c>
      <c r="BU285" s="69">
        <f t="shared" si="136"/>
        <v>0.04</v>
      </c>
      <c r="BV285" s="70">
        <f t="shared" si="137"/>
        <v>0</v>
      </c>
      <c r="BW285" s="71">
        <f t="shared" ca="1" si="146"/>
        <v>0</v>
      </c>
      <c r="BX285" s="156">
        <f t="shared" ca="1" si="147"/>
        <v>0</v>
      </c>
      <c r="BY285" s="158">
        <f t="shared" ca="1" si="148"/>
        <v>0</v>
      </c>
      <c r="BZ285" s="159">
        <f t="shared" ca="1" si="149"/>
        <v>0</v>
      </c>
      <c r="CA285" s="160">
        <f t="shared" ca="1" si="150"/>
        <v>0.08</v>
      </c>
      <c r="CB285" s="69">
        <f t="shared" si="138"/>
        <v>0.04</v>
      </c>
      <c r="CC285" s="70">
        <f t="shared" si="139"/>
        <v>0</v>
      </c>
      <c r="CD285" s="71">
        <f t="shared" ca="1" si="151"/>
        <v>0</v>
      </c>
      <c r="CE285" s="156">
        <f t="shared" ca="1" si="152"/>
        <v>0</v>
      </c>
      <c r="CF285" s="158">
        <f t="shared" ca="1" si="153"/>
        <v>0</v>
      </c>
      <c r="CG285" s="159">
        <f t="shared" ca="1" si="154"/>
        <v>0</v>
      </c>
      <c r="CH285" s="160">
        <f t="shared" ca="1" si="155"/>
        <v>0.08</v>
      </c>
    </row>
    <row r="286" spans="1:86" hidden="1" outlineLevel="1">
      <c r="A286">
        <f t="shared" ca="1" si="161"/>
        <v>2</v>
      </c>
      <c r="B286" t="str">
        <f t="shared" ca="1" si="140"/>
        <v>EP3 LPD3 LPS3 LPM1</v>
      </c>
      <c r="C286" s="45">
        <f t="shared" si="163"/>
        <v>3</v>
      </c>
      <c r="D286" s="26">
        <v>0</v>
      </c>
      <c r="E286" s="45">
        <f t="shared" ca="1" si="157"/>
        <v>0</v>
      </c>
      <c r="F286" s="45">
        <f t="shared" ca="1" si="162"/>
        <v>0</v>
      </c>
      <c r="G286" s="45">
        <f t="shared" ca="1" si="158"/>
        <v>3</v>
      </c>
      <c r="H286" s="45">
        <f t="shared" ca="1" si="159"/>
        <v>3</v>
      </c>
      <c r="I286" s="45">
        <f t="shared" ca="1" si="160"/>
        <v>1</v>
      </c>
      <c r="BM286">
        <v>249</v>
      </c>
      <c r="BN286" s="69">
        <f t="shared" si="134"/>
        <v>0.04</v>
      </c>
      <c r="BO286" s="70">
        <f t="shared" si="135"/>
        <v>0</v>
      </c>
      <c r="BP286" s="71">
        <f t="shared" ca="1" si="141"/>
        <v>0</v>
      </c>
      <c r="BQ286" s="156">
        <f t="shared" ca="1" si="142"/>
        <v>0</v>
      </c>
      <c r="BR286" s="158">
        <f t="shared" ca="1" si="143"/>
        <v>0</v>
      </c>
      <c r="BS286" s="159">
        <f t="shared" ca="1" si="144"/>
        <v>0.04</v>
      </c>
      <c r="BT286" s="160">
        <f t="shared" ca="1" si="145"/>
        <v>-0.05</v>
      </c>
      <c r="BU286" s="69">
        <f t="shared" si="136"/>
        <v>0.04</v>
      </c>
      <c r="BV286" s="70">
        <f t="shared" si="137"/>
        <v>0</v>
      </c>
      <c r="BW286" s="71">
        <f t="shared" ca="1" si="146"/>
        <v>0</v>
      </c>
      <c r="BX286" s="156">
        <f t="shared" ca="1" si="147"/>
        <v>0</v>
      </c>
      <c r="BY286" s="158">
        <f t="shared" ca="1" si="148"/>
        <v>0</v>
      </c>
      <c r="BZ286" s="159">
        <f t="shared" ca="1" si="149"/>
        <v>0.04</v>
      </c>
      <c r="CA286" s="160">
        <f t="shared" ca="1" si="150"/>
        <v>-0.05</v>
      </c>
      <c r="CB286" s="69">
        <f t="shared" si="138"/>
        <v>0.04</v>
      </c>
      <c r="CC286" s="70">
        <f t="shared" si="139"/>
        <v>0</v>
      </c>
      <c r="CD286" s="71">
        <f t="shared" ca="1" si="151"/>
        <v>0</v>
      </c>
      <c r="CE286" s="156">
        <f t="shared" ca="1" si="152"/>
        <v>0</v>
      </c>
      <c r="CF286" s="158">
        <f t="shared" ca="1" si="153"/>
        <v>0</v>
      </c>
      <c r="CG286" s="159">
        <f t="shared" ca="1" si="154"/>
        <v>0.04</v>
      </c>
      <c r="CH286" s="160">
        <f t="shared" ca="1" si="155"/>
        <v>-0.05</v>
      </c>
    </row>
    <row r="287" spans="1:86" hidden="1" outlineLevel="1">
      <c r="A287">
        <f t="shared" ca="1" si="161"/>
        <v>2</v>
      </c>
      <c r="B287" t="str">
        <f t="shared" ca="1" si="140"/>
        <v>EP3 LPD3 LPS3 LPM2</v>
      </c>
      <c r="C287" s="45">
        <f t="shared" si="163"/>
        <v>3</v>
      </c>
      <c r="D287" s="26">
        <v>0</v>
      </c>
      <c r="E287" s="45">
        <f t="shared" ca="1" si="157"/>
        <v>0</v>
      </c>
      <c r="F287" s="45">
        <f t="shared" ca="1" si="162"/>
        <v>0</v>
      </c>
      <c r="G287" s="45">
        <f t="shared" ca="1" si="158"/>
        <v>3</v>
      </c>
      <c r="H287" s="45">
        <f t="shared" ca="1" si="159"/>
        <v>3</v>
      </c>
      <c r="I287" s="45">
        <f t="shared" ca="1" si="160"/>
        <v>2</v>
      </c>
      <c r="BM287">
        <v>250</v>
      </c>
      <c r="BN287" s="69">
        <f t="shared" si="134"/>
        <v>0.04</v>
      </c>
      <c r="BO287" s="70">
        <f t="shared" si="135"/>
        <v>0</v>
      </c>
      <c r="BP287" s="71">
        <f t="shared" ca="1" si="141"/>
        <v>0</v>
      </c>
      <c r="BQ287" s="156">
        <f t="shared" ca="1" si="142"/>
        <v>0</v>
      </c>
      <c r="BR287" s="158">
        <f t="shared" ca="1" si="143"/>
        <v>0</v>
      </c>
      <c r="BS287" s="159">
        <f t="shared" ca="1" si="144"/>
        <v>0.04</v>
      </c>
      <c r="BT287" s="160">
        <f t="shared" ca="1" si="145"/>
        <v>0</v>
      </c>
      <c r="BU287" s="69">
        <f t="shared" si="136"/>
        <v>0.04</v>
      </c>
      <c r="BV287" s="70">
        <f t="shared" si="137"/>
        <v>0</v>
      </c>
      <c r="BW287" s="71">
        <f t="shared" ca="1" si="146"/>
        <v>0</v>
      </c>
      <c r="BX287" s="156">
        <f t="shared" ca="1" si="147"/>
        <v>0</v>
      </c>
      <c r="BY287" s="158">
        <f t="shared" ca="1" si="148"/>
        <v>0</v>
      </c>
      <c r="BZ287" s="159">
        <f t="shared" ca="1" si="149"/>
        <v>0.04</v>
      </c>
      <c r="CA287" s="160">
        <f t="shared" ca="1" si="150"/>
        <v>0</v>
      </c>
      <c r="CB287" s="69">
        <f t="shared" si="138"/>
        <v>0.04</v>
      </c>
      <c r="CC287" s="70">
        <f t="shared" si="139"/>
        <v>0</v>
      </c>
      <c r="CD287" s="71">
        <f t="shared" ca="1" si="151"/>
        <v>0</v>
      </c>
      <c r="CE287" s="156">
        <f t="shared" ca="1" si="152"/>
        <v>0</v>
      </c>
      <c r="CF287" s="158">
        <f t="shared" ca="1" si="153"/>
        <v>0</v>
      </c>
      <c r="CG287" s="159">
        <f t="shared" ca="1" si="154"/>
        <v>0.04</v>
      </c>
      <c r="CH287" s="160">
        <f t="shared" ca="1" si="155"/>
        <v>0</v>
      </c>
    </row>
    <row r="288" spans="1:86" hidden="1" outlineLevel="1">
      <c r="A288">
        <f t="shared" ca="1" si="161"/>
        <v>2</v>
      </c>
      <c r="B288" t="str">
        <f t="shared" ca="1" si="140"/>
        <v>EP3 LPD3 LPS3 LPM3</v>
      </c>
      <c r="C288" s="45">
        <f t="shared" si="163"/>
        <v>3</v>
      </c>
      <c r="D288" s="26">
        <v>0</v>
      </c>
      <c r="E288" s="45">
        <f t="shared" ca="1" si="157"/>
        <v>0</v>
      </c>
      <c r="F288" s="45">
        <f t="shared" ca="1" si="162"/>
        <v>0</v>
      </c>
      <c r="G288" s="45">
        <f t="shared" ca="1" si="158"/>
        <v>3</v>
      </c>
      <c r="H288" s="45">
        <f t="shared" ca="1" si="159"/>
        <v>3</v>
      </c>
      <c r="I288" s="45">
        <f t="shared" ca="1" si="160"/>
        <v>3</v>
      </c>
      <c r="BM288">
        <v>251</v>
      </c>
      <c r="BN288" s="69">
        <f t="shared" si="134"/>
        <v>0.04</v>
      </c>
      <c r="BO288" s="70">
        <f t="shared" si="135"/>
        <v>0</v>
      </c>
      <c r="BP288" s="71">
        <f t="shared" ca="1" si="141"/>
        <v>0</v>
      </c>
      <c r="BQ288" s="156">
        <f t="shared" ca="1" si="142"/>
        <v>0</v>
      </c>
      <c r="BR288" s="158">
        <f t="shared" ca="1" si="143"/>
        <v>0</v>
      </c>
      <c r="BS288" s="159">
        <f t="shared" ca="1" si="144"/>
        <v>0.04</v>
      </c>
      <c r="BT288" s="160">
        <f t="shared" ca="1" si="145"/>
        <v>0.04</v>
      </c>
      <c r="BU288" s="69">
        <f t="shared" si="136"/>
        <v>0.04</v>
      </c>
      <c r="BV288" s="70">
        <f t="shared" si="137"/>
        <v>0</v>
      </c>
      <c r="BW288" s="71">
        <f t="shared" ca="1" si="146"/>
        <v>0</v>
      </c>
      <c r="BX288" s="156">
        <f t="shared" ca="1" si="147"/>
        <v>0</v>
      </c>
      <c r="BY288" s="158">
        <f t="shared" ca="1" si="148"/>
        <v>0</v>
      </c>
      <c r="BZ288" s="159">
        <f t="shared" ca="1" si="149"/>
        <v>0.04</v>
      </c>
      <c r="CA288" s="160">
        <f t="shared" ca="1" si="150"/>
        <v>0.04</v>
      </c>
      <c r="CB288" s="69">
        <f t="shared" si="138"/>
        <v>0.04</v>
      </c>
      <c r="CC288" s="70">
        <f t="shared" si="139"/>
        <v>0</v>
      </c>
      <c r="CD288" s="71">
        <f t="shared" ca="1" si="151"/>
        <v>0</v>
      </c>
      <c r="CE288" s="156">
        <f t="shared" ca="1" si="152"/>
        <v>0</v>
      </c>
      <c r="CF288" s="158">
        <f t="shared" ca="1" si="153"/>
        <v>0</v>
      </c>
      <c r="CG288" s="159">
        <f t="shared" ca="1" si="154"/>
        <v>0.04</v>
      </c>
      <c r="CH288" s="160">
        <f t="shared" ca="1" si="155"/>
        <v>0.04</v>
      </c>
    </row>
    <row r="289" spans="1:86" hidden="1" outlineLevel="1">
      <c r="A289">
        <f t="shared" ca="1" si="161"/>
        <v>2</v>
      </c>
      <c r="B289" t="str">
        <f t="shared" ca="1" si="140"/>
        <v>EP3 LPD3 LPS3 LPM4</v>
      </c>
      <c r="C289" s="45">
        <f t="shared" si="163"/>
        <v>3</v>
      </c>
      <c r="D289" s="26">
        <v>0</v>
      </c>
      <c r="E289" s="45">
        <f t="shared" ca="1" si="157"/>
        <v>0</v>
      </c>
      <c r="F289" s="45">
        <f t="shared" ca="1" si="162"/>
        <v>0</v>
      </c>
      <c r="G289" s="45">
        <f t="shared" ca="1" si="158"/>
        <v>3</v>
      </c>
      <c r="H289" s="45">
        <f t="shared" ca="1" si="159"/>
        <v>3</v>
      </c>
      <c r="I289" s="45">
        <f t="shared" ca="1" si="160"/>
        <v>4</v>
      </c>
      <c r="BM289">
        <v>252</v>
      </c>
      <c r="BN289" s="69">
        <f t="shared" si="134"/>
        <v>0.04</v>
      </c>
      <c r="BO289" s="70">
        <f t="shared" si="135"/>
        <v>0</v>
      </c>
      <c r="BP289" s="71">
        <f t="shared" ca="1" si="141"/>
        <v>0</v>
      </c>
      <c r="BQ289" s="156">
        <f t="shared" ca="1" si="142"/>
        <v>0</v>
      </c>
      <c r="BR289" s="158">
        <f t="shared" ca="1" si="143"/>
        <v>0</v>
      </c>
      <c r="BS289" s="159">
        <f t="shared" ca="1" si="144"/>
        <v>0.04</v>
      </c>
      <c r="BT289" s="160">
        <f t="shared" ca="1" si="145"/>
        <v>0.08</v>
      </c>
      <c r="BU289" s="69">
        <f t="shared" si="136"/>
        <v>0.04</v>
      </c>
      <c r="BV289" s="70">
        <f t="shared" si="137"/>
        <v>0</v>
      </c>
      <c r="BW289" s="71">
        <f t="shared" ca="1" si="146"/>
        <v>0</v>
      </c>
      <c r="BX289" s="156">
        <f t="shared" ca="1" si="147"/>
        <v>0</v>
      </c>
      <c r="BY289" s="158">
        <f t="shared" ca="1" si="148"/>
        <v>0</v>
      </c>
      <c r="BZ289" s="159">
        <f t="shared" ca="1" si="149"/>
        <v>0.04</v>
      </c>
      <c r="CA289" s="160">
        <f t="shared" ca="1" si="150"/>
        <v>0.08</v>
      </c>
      <c r="CB289" s="69">
        <f t="shared" si="138"/>
        <v>0.04</v>
      </c>
      <c r="CC289" s="70">
        <f t="shared" si="139"/>
        <v>0</v>
      </c>
      <c r="CD289" s="71">
        <f t="shared" ca="1" si="151"/>
        <v>0</v>
      </c>
      <c r="CE289" s="156">
        <f t="shared" ca="1" si="152"/>
        <v>0</v>
      </c>
      <c r="CF289" s="158">
        <f t="shared" ca="1" si="153"/>
        <v>0</v>
      </c>
      <c r="CG289" s="159">
        <f t="shared" ca="1" si="154"/>
        <v>0.04</v>
      </c>
      <c r="CH289" s="160">
        <f t="shared" ca="1" si="155"/>
        <v>0.08</v>
      </c>
    </row>
    <row r="290" spans="1:86" hidden="1" outlineLevel="1">
      <c r="A290">
        <f t="shared" ca="1" si="161"/>
        <v>2</v>
      </c>
      <c r="B290" t="str">
        <f t="shared" ca="1" si="140"/>
        <v>EP3 LPD3 LPS4 LPM1</v>
      </c>
      <c r="C290" s="45">
        <f t="shared" si="163"/>
        <v>3</v>
      </c>
      <c r="D290" s="26">
        <v>0</v>
      </c>
      <c r="E290" s="45">
        <f t="shared" ca="1" si="157"/>
        <v>0</v>
      </c>
      <c r="F290" s="45">
        <f t="shared" ca="1" si="162"/>
        <v>0</v>
      </c>
      <c r="G290" s="45">
        <f t="shared" ca="1" si="158"/>
        <v>3</v>
      </c>
      <c r="H290" s="45">
        <f t="shared" ca="1" si="159"/>
        <v>4</v>
      </c>
      <c r="I290" s="45">
        <f t="shared" ca="1" si="160"/>
        <v>1</v>
      </c>
      <c r="BM290">
        <v>253</v>
      </c>
      <c r="BN290" s="69">
        <f t="shared" si="134"/>
        <v>0.04</v>
      </c>
      <c r="BO290" s="70">
        <f t="shared" si="135"/>
        <v>0</v>
      </c>
      <c r="BP290" s="71">
        <f t="shared" ca="1" si="141"/>
        <v>0</v>
      </c>
      <c r="BQ290" s="156">
        <f t="shared" ca="1" si="142"/>
        <v>0</v>
      </c>
      <c r="BR290" s="158">
        <f t="shared" ca="1" si="143"/>
        <v>0</v>
      </c>
      <c r="BS290" s="159">
        <f t="shared" ca="1" si="144"/>
        <v>0.08</v>
      </c>
      <c r="BT290" s="160">
        <f t="shared" ca="1" si="145"/>
        <v>-0.05</v>
      </c>
      <c r="BU290" s="69">
        <f t="shared" si="136"/>
        <v>0.04</v>
      </c>
      <c r="BV290" s="70">
        <f t="shared" si="137"/>
        <v>0</v>
      </c>
      <c r="BW290" s="71">
        <f t="shared" ca="1" si="146"/>
        <v>0</v>
      </c>
      <c r="BX290" s="156">
        <f t="shared" ca="1" si="147"/>
        <v>0</v>
      </c>
      <c r="BY290" s="158">
        <f t="shared" ca="1" si="148"/>
        <v>0</v>
      </c>
      <c r="BZ290" s="159">
        <f t="shared" ca="1" si="149"/>
        <v>0.08</v>
      </c>
      <c r="CA290" s="160">
        <f t="shared" ca="1" si="150"/>
        <v>-0.05</v>
      </c>
      <c r="CB290" s="69">
        <f t="shared" si="138"/>
        <v>0.04</v>
      </c>
      <c r="CC290" s="70">
        <f t="shared" si="139"/>
        <v>0</v>
      </c>
      <c r="CD290" s="71">
        <f t="shared" ca="1" si="151"/>
        <v>0</v>
      </c>
      <c r="CE290" s="156">
        <f t="shared" ca="1" si="152"/>
        <v>0</v>
      </c>
      <c r="CF290" s="158">
        <f t="shared" ca="1" si="153"/>
        <v>0</v>
      </c>
      <c r="CG290" s="159">
        <f t="shared" ca="1" si="154"/>
        <v>0.08</v>
      </c>
      <c r="CH290" s="160">
        <f t="shared" ca="1" si="155"/>
        <v>-0.05</v>
      </c>
    </row>
    <row r="291" spans="1:86" hidden="1" outlineLevel="1">
      <c r="A291">
        <f t="shared" ca="1" si="161"/>
        <v>2</v>
      </c>
      <c r="B291" t="str">
        <f t="shared" ca="1" si="140"/>
        <v>EP3 LPD3 LPS4 LPM2</v>
      </c>
      <c r="C291" s="45">
        <f t="shared" si="163"/>
        <v>3</v>
      </c>
      <c r="D291" s="26">
        <v>0</v>
      </c>
      <c r="E291" s="45">
        <f t="shared" ca="1" si="157"/>
        <v>0</v>
      </c>
      <c r="F291" s="45">
        <f t="shared" ca="1" si="162"/>
        <v>0</v>
      </c>
      <c r="G291" s="45">
        <f t="shared" ca="1" si="158"/>
        <v>3</v>
      </c>
      <c r="H291" s="45">
        <f t="shared" ca="1" si="159"/>
        <v>4</v>
      </c>
      <c r="I291" s="45">
        <f t="shared" ca="1" si="160"/>
        <v>2</v>
      </c>
      <c r="BM291">
        <v>254</v>
      </c>
      <c r="BN291" s="69">
        <f t="shared" si="134"/>
        <v>0.04</v>
      </c>
      <c r="BO291" s="70">
        <f t="shared" si="135"/>
        <v>0</v>
      </c>
      <c r="BP291" s="71">
        <f t="shared" ca="1" si="141"/>
        <v>0</v>
      </c>
      <c r="BQ291" s="156">
        <f t="shared" ca="1" si="142"/>
        <v>0</v>
      </c>
      <c r="BR291" s="158">
        <f t="shared" ca="1" si="143"/>
        <v>0</v>
      </c>
      <c r="BS291" s="159">
        <f t="shared" ca="1" si="144"/>
        <v>0.08</v>
      </c>
      <c r="BT291" s="160">
        <f t="shared" ca="1" si="145"/>
        <v>0</v>
      </c>
      <c r="BU291" s="69">
        <f t="shared" si="136"/>
        <v>0.04</v>
      </c>
      <c r="BV291" s="70">
        <f t="shared" si="137"/>
        <v>0</v>
      </c>
      <c r="BW291" s="71">
        <f t="shared" ca="1" si="146"/>
        <v>0</v>
      </c>
      <c r="BX291" s="156">
        <f t="shared" ca="1" si="147"/>
        <v>0</v>
      </c>
      <c r="BY291" s="158">
        <f t="shared" ca="1" si="148"/>
        <v>0</v>
      </c>
      <c r="BZ291" s="159">
        <f t="shared" ca="1" si="149"/>
        <v>0.08</v>
      </c>
      <c r="CA291" s="160">
        <f t="shared" ca="1" si="150"/>
        <v>0</v>
      </c>
      <c r="CB291" s="69">
        <f t="shared" si="138"/>
        <v>0.04</v>
      </c>
      <c r="CC291" s="70">
        <f t="shared" si="139"/>
        <v>0</v>
      </c>
      <c r="CD291" s="71">
        <f t="shared" ca="1" si="151"/>
        <v>0</v>
      </c>
      <c r="CE291" s="156">
        <f t="shared" ca="1" si="152"/>
        <v>0</v>
      </c>
      <c r="CF291" s="158">
        <f t="shared" ca="1" si="153"/>
        <v>0</v>
      </c>
      <c r="CG291" s="159">
        <f t="shared" ca="1" si="154"/>
        <v>0.08</v>
      </c>
      <c r="CH291" s="160">
        <f t="shared" ca="1" si="155"/>
        <v>0</v>
      </c>
    </row>
    <row r="292" spans="1:86" hidden="1" outlineLevel="1">
      <c r="A292">
        <f t="shared" ca="1" si="161"/>
        <v>2</v>
      </c>
      <c r="B292" t="str">
        <f t="shared" ca="1" si="140"/>
        <v>EP3 LPD3 LPS4 LPM3</v>
      </c>
      <c r="C292" s="45">
        <f t="shared" si="163"/>
        <v>3</v>
      </c>
      <c r="D292" s="26">
        <v>0</v>
      </c>
      <c r="E292" s="45">
        <f t="shared" ca="1" si="157"/>
        <v>0</v>
      </c>
      <c r="F292" s="45">
        <f t="shared" ca="1" si="162"/>
        <v>0</v>
      </c>
      <c r="G292" s="45">
        <f t="shared" ca="1" si="158"/>
        <v>3</v>
      </c>
      <c r="H292" s="45">
        <f t="shared" ca="1" si="159"/>
        <v>4</v>
      </c>
      <c r="I292" s="45">
        <f t="shared" ca="1" si="160"/>
        <v>3</v>
      </c>
      <c r="BM292">
        <v>255</v>
      </c>
      <c r="BN292" s="69">
        <f t="shared" si="134"/>
        <v>0.04</v>
      </c>
      <c r="BO292" s="70">
        <f t="shared" si="135"/>
        <v>0</v>
      </c>
      <c r="BP292" s="71">
        <f t="shared" ca="1" si="141"/>
        <v>0</v>
      </c>
      <c r="BQ292" s="156">
        <f t="shared" ca="1" si="142"/>
        <v>0</v>
      </c>
      <c r="BR292" s="158">
        <f t="shared" ca="1" si="143"/>
        <v>0</v>
      </c>
      <c r="BS292" s="159">
        <f t="shared" ca="1" si="144"/>
        <v>0.08</v>
      </c>
      <c r="BT292" s="160">
        <f t="shared" ca="1" si="145"/>
        <v>0.04</v>
      </c>
      <c r="BU292" s="69">
        <f t="shared" si="136"/>
        <v>0.04</v>
      </c>
      <c r="BV292" s="70">
        <f t="shared" si="137"/>
        <v>0</v>
      </c>
      <c r="BW292" s="71">
        <f t="shared" ca="1" si="146"/>
        <v>0</v>
      </c>
      <c r="BX292" s="156">
        <f t="shared" ca="1" si="147"/>
        <v>0</v>
      </c>
      <c r="BY292" s="158">
        <f t="shared" ca="1" si="148"/>
        <v>0</v>
      </c>
      <c r="BZ292" s="159">
        <f t="shared" ca="1" si="149"/>
        <v>0.08</v>
      </c>
      <c r="CA292" s="160">
        <f t="shared" ca="1" si="150"/>
        <v>0.04</v>
      </c>
      <c r="CB292" s="69">
        <f t="shared" si="138"/>
        <v>0.04</v>
      </c>
      <c r="CC292" s="70">
        <f t="shared" si="139"/>
        <v>0</v>
      </c>
      <c r="CD292" s="71">
        <f t="shared" ca="1" si="151"/>
        <v>0</v>
      </c>
      <c r="CE292" s="156">
        <f t="shared" ca="1" si="152"/>
        <v>0</v>
      </c>
      <c r="CF292" s="158">
        <f t="shared" ca="1" si="153"/>
        <v>0</v>
      </c>
      <c r="CG292" s="159">
        <f t="shared" ca="1" si="154"/>
        <v>0.08</v>
      </c>
      <c r="CH292" s="160">
        <f t="shared" ca="1" si="155"/>
        <v>0.04</v>
      </c>
    </row>
    <row r="293" spans="1:86" hidden="1" outlineLevel="1">
      <c r="A293">
        <f t="shared" ca="1" si="161"/>
        <v>2</v>
      </c>
      <c r="B293" t="str">
        <f t="shared" ca="1" si="140"/>
        <v>EP3 LPD3 LPS4 LPM4</v>
      </c>
      <c r="C293" s="45">
        <f t="shared" si="163"/>
        <v>3</v>
      </c>
      <c r="D293" s="26">
        <v>0</v>
      </c>
      <c r="E293" s="45">
        <f t="shared" ca="1" si="157"/>
        <v>0</v>
      </c>
      <c r="F293" s="45">
        <f t="shared" ca="1" si="162"/>
        <v>0</v>
      </c>
      <c r="G293" s="45">
        <f t="shared" ca="1" si="158"/>
        <v>3</v>
      </c>
      <c r="H293" s="45">
        <f t="shared" ca="1" si="159"/>
        <v>4</v>
      </c>
      <c r="I293" s="45">
        <f t="shared" ca="1" si="160"/>
        <v>4</v>
      </c>
      <c r="BM293">
        <v>256</v>
      </c>
      <c r="BN293" s="69">
        <f t="shared" si="134"/>
        <v>0.04</v>
      </c>
      <c r="BO293" s="70">
        <f t="shared" si="135"/>
        <v>0</v>
      </c>
      <c r="BP293" s="71">
        <f t="shared" ca="1" si="141"/>
        <v>0</v>
      </c>
      <c r="BQ293" s="156">
        <f t="shared" ca="1" si="142"/>
        <v>0</v>
      </c>
      <c r="BR293" s="158">
        <f t="shared" ca="1" si="143"/>
        <v>0</v>
      </c>
      <c r="BS293" s="159">
        <f t="shared" ca="1" si="144"/>
        <v>0.08</v>
      </c>
      <c r="BT293" s="160">
        <f t="shared" ca="1" si="145"/>
        <v>0.08</v>
      </c>
      <c r="BU293" s="69">
        <f t="shared" si="136"/>
        <v>0.04</v>
      </c>
      <c r="BV293" s="70">
        <f t="shared" si="137"/>
        <v>0</v>
      </c>
      <c r="BW293" s="71">
        <f t="shared" ca="1" si="146"/>
        <v>0</v>
      </c>
      <c r="BX293" s="156">
        <f t="shared" ca="1" si="147"/>
        <v>0</v>
      </c>
      <c r="BY293" s="158">
        <f t="shared" ca="1" si="148"/>
        <v>0</v>
      </c>
      <c r="BZ293" s="159">
        <f t="shared" ca="1" si="149"/>
        <v>0.08</v>
      </c>
      <c r="CA293" s="160">
        <f t="shared" ca="1" si="150"/>
        <v>0.08</v>
      </c>
      <c r="CB293" s="69">
        <f t="shared" si="138"/>
        <v>0.04</v>
      </c>
      <c r="CC293" s="70">
        <f t="shared" si="139"/>
        <v>0</v>
      </c>
      <c r="CD293" s="71">
        <f t="shared" ca="1" si="151"/>
        <v>0</v>
      </c>
      <c r="CE293" s="156">
        <f t="shared" ca="1" si="152"/>
        <v>0</v>
      </c>
      <c r="CF293" s="158">
        <f t="shared" ca="1" si="153"/>
        <v>0</v>
      </c>
      <c r="CG293" s="159">
        <f t="shared" ca="1" si="154"/>
        <v>0.08</v>
      </c>
      <c r="CH293" s="160">
        <f t="shared" ca="1" si="155"/>
        <v>0.08</v>
      </c>
    </row>
    <row r="294" spans="1:86" hidden="1" outlineLevel="1">
      <c r="A294">
        <f t="shared" ref="A294:A317" ca="1" si="164">OFFSET(A294,-1,0)</f>
        <v>2</v>
      </c>
      <c r="B294" t="str">
        <f t="shared" ca="1" si="140"/>
        <v>EP3 LPD4 LPS1 LPM1</v>
      </c>
      <c r="C294" s="45">
        <f t="shared" si="163"/>
        <v>3</v>
      </c>
      <c r="D294" s="26">
        <v>0</v>
      </c>
      <c r="E294" s="45">
        <f t="shared" ca="1" si="157"/>
        <v>0</v>
      </c>
      <c r="F294" s="45">
        <f t="shared" ca="1" si="162"/>
        <v>0</v>
      </c>
      <c r="G294" s="45">
        <f t="shared" ca="1" si="158"/>
        <v>4</v>
      </c>
      <c r="H294" s="45">
        <f t="shared" ca="1" si="159"/>
        <v>1</v>
      </c>
      <c r="I294" s="45">
        <f t="shared" ca="1" si="160"/>
        <v>1</v>
      </c>
      <c r="BM294">
        <v>257</v>
      </c>
      <c r="BN294" s="69">
        <f t="shared" ref="BN294:BN357" si="165">IF($C294=0,0,INDEX($M$38:$M$41,$C294,1))</f>
        <v>0.04</v>
      </c>
      <c r="BO294" s="70">
        <f t="shared" ref="BO294:BO357" si="166">IF($D294=0,0,INDEX($N$38:$N$41,$D294,1))</f>
        <v>0</v>
      </c>
      <c r="BP294" s="71">
        <f t="shared" ca="1" si="141"/>
        <v>0</v>
      </c>
      <c r="BQ294" s="156">
        <f t="shared" ca="1" si="142"/>
        <v>0</v>
      </c>
      <c r="BR294" s="158">
        <f t="shared" ca="1" si="143"/>
        <v>0.05</v>
      </c>
      <c r="BS294" s="159">
        <f t="shared" ca="1" si="144"/>
        <v>-0.05</v>
      </c>
      <c r="BT294" s="160">
        <f t="shared" ca="1" si="145"/>
        <v>-0.05</v>
      </c>
      <c r="BU294" s="69">
        <f t="shared" ref="BU294:BU357" si="167">IF($C294=0,0,INDEX($M$38:$M$41,$C294,1))</f>
        <v>0.04</v>
      </c>
      <c r="BV294" s="70">
        <f t="shared" ref="BV294:BV357" si="168">IF($D294=0,0,INDEX($N$38:$N$41,$D294,1))</f>
        <v>0</v>
      </c>
      <c r="BW294" s="71">
        <f t="shared" ca="1" si="146"/>
        <v>0</v>
      </c>
      <c r="BX294" s="156">
        <f t="shared" ca="1" si="147"/>
        <v>0</v>
      </c>
      <c r="BY294" s="158">
        <f t="shared" ca="1" si="148"/>
        <v>0.05</v>
      </c>
      <c r="BZ294" s="159">
        <f t="shared" ca="1" si="149"/>
        <v>-0.05</v>
      </c>
      <c r="CA294" s="160">
        <f t="shared" ca="1" si="150"/>
        <v>-0.05</v>
      </c>
      <c r="CB294" s="69">
        <f t="shared" ref="CB294:CB357" si="169">IF($C294=0,0,INDEX($M$38:$M$41,$C294,1))</f>
        <v>0.04</v>
      </c>
      <c r="CC294" s="70">
        <f t="shared" ref="CC294:CC357" si="170">IF($D294=0,0,INDEX($N$38:$N$41,$D294,1))</f>
        <v>0</v>
      </c>
      <c r="CD294" s="71">
        <f t="shared" ca="1" si="151"/>
        <v>0</v>
      </c>
      <c r="CE294" s="156">
        <f t="shared" ca="1" si="152"/>
        <v>0</v>
      </c>
      <c r="CF294" s="158">
        <f t="shared" ca="1" si="153"/>
        <v>0.05</v>
      </c>
      <c r="CG294" s="159">
        <f t="shared" ca="1" si="154"/>
        <v>-0.05</v>
      </c>
      <c r="CH294" s="160">
        <f t="shared" ca="1" si="155"/>
        <v>-0.05</v>
      </c>
    </row>
    <row r="295" spans="1:86" hidden="1" outlineLevel="1">
      <c r="A295">
        <f t="shared" ca="1" si="164"/>
        <v>2</v>
      </c>
      <c r="B295" t="str">
        <f t="shared" ref="B295:B358" ca="1" si="171">"EP"&amp;$C295&amp;IF($A295=0," LPAll"&amp;$D295,"")&amp;IF($A295=1," LPD"&amp;$E295&amp;" LPS"&amp;$F295,"")&amp;IF($A295=2," LPD"&amp;$G295&amp;" LPS"&amp;$H295&amp;" LPM"&amp;$I295,"")</f>
        <v>EP3 LPD4 LPS1 LPM2</v>
      </c>
      <c r="C295" s="45">
        <f t="shared" si="163"/>
        <v>3</v>
      </c>
      <c r="D295" s="26">
        <v>0</v>
      </c>
      <c r="E295" s="45">
        <f t="shared" ca="1" si="157"/>
        <v>0</v>
      </c>
      <c r="F295" s="45">
        <f t="shared" ca="1" si="162"/>
        <v>0</v>
      </c>
      <c r="G295" s="45">
        <f t="shared" ca="1" si="158"/>
        <v>4</v>
      </c>
      <c r="H295" s="45">
        <f t="shared" ca="1" si="159"/>
        <v>1</v>
      </c>
      <c r="I295" s="45">
        <f t="shared" ca="1" si="160"/>
        <v>2</v>
      </c>
      <c r="BM295">
        <v>258</v>
      </c>
      <c r="BN295" s="69">
        <f t="shared" si="165"/>
        <v>0.04</v>
      </c>
      <c r="BO295" s="70">
        <f t="shared" si="166"/>
        <v>0</v>
      </c>
      <c r="BP295" s="71">
        <f t="shared" ref="BP295:BP358" ca="1" si="172">IF($E295=0,BO295,INDEX($O$38:$O$41,$E295,1))</f>
        <v>0</v>
      </c>
      <c r="BQ295" s="156">
        <f t="shared" ref="BQ295:BQ358" ca="1" si="173">IF($F295=0,BO295,INDEX($P$38:$P$41,$F295,1))</f>
        <v>0</v>
      </c>
      <c r="BR295" s="158">
        <f t="shared" ref="BR295:BR358" ca="1" si="174">IF($G295=0,BP295,INDEX($O$38:$O$41,$G295,1))</f>
        <v>0.05</v>
      </c>
      <c r="BS295" s="159">
        <f t="shared" ref="BS295:BS358" ca="1" si="175">IF($H295=0,BQ295,INDEX($P$38:$P$41,$H295,1))</f>
        <v>-0.05</v>
      </c>
      <c r="BT295" s="160">
        <f t="shared" ref="BT295:BT358" ca="1" si="176">IF($I295=0,BQ295,INDEX($Q$38:$Q$41,$I295,1))</f>
        <v>0</v>
      </c>
      <c r="BU295" s="69">
        <f t="shared" si="167"/>
        <v>0.04</v>
      </c>
      <c r="BV295" s="70">
        <f t="shared" si="168"/>
        <v>0</v>
      </c>
      <c r="BW295" s="71">
        <f t="shared" ref="BW295:BW358" ca="1" si="177">IF($E295=0,BV295,INDEX($O$38:$O$41,$E295,1))</f>
        <v>0</v>
      </c>
      <c r="BX295" s="156">
        <f t="shared" ref="BX295:BX358" ca="1" si="178">IF($F295=0,BV295,INDEX($P$38:$P$41,$F295,1))</f>
        <v>0</v>
      </c>
      <c r="BY295" s="158">
        <f t="shared" ref="BY295:BY358" ca="1" si="179">IF($G295=0,BW295,INDEX($O$38:$O$41,$G295,1))</f>
        <v>0.05</v>
      </c>
      <c r="BZ295" s="159">
        <f t="shared" ref="BZ295:BZ358" ca="1" si="180">IF($H295=0,BX295,INDEX($P$38:$P$41,$H295,1))</f>
        <v>-0.05</v>
      </c>
      <c r="CA295" s="160">
        <f t="shared" ref="CA295:CA358" ca="1" si="181">IF($I295=0,BX295,INDEX($Q$38:$Q$41,$I295,1))</f>
        <v>0</v>
      </c>
      <c r="CB295" s="69">
        <f t="shared" si="169"/>
        <v>0.04</v>
      </c>
      <c r="CC295" s="70">
        <f t="shared" si="170"/>
        <v>0</v>
      </c>
      <c r="CD295" s="71">
        <f t="shared" ref="CD295:CD358" ca="1" si="182">IF($E295=0,CC295,INDEX($O$38:$O$41,$E295,1))</f>
        <v>0</v>
      </c>
      <c r="CE295" s="156">
        <f t="shared" ref="CE295:CE358" ca="1" si="183">IF($F295=0,CC295,INDEX($P$38:$P$41,$F295,1))</f>
        <v>0</v>
      </c>
      <c r="CF295" s="158">
        <f t="shared" ref="CF295:CF358" ca="1" si="184">IF($G295=0,CD295,INDEX($O$38:$O$41,$G295,1))</f>
        <v>0.05</v>
      </c>
      <c r="CG295" s="159">
        <f t="shared" ref="CG295:CG358" ca="1" si="185">IF($H295=0,CE295,INDEX($P$38:$P$41,$H295,1))</f>
        <v>-0.05</v>
      </c>
      <c r="CH295" s="160">
        <f t="shared" ref="CH295:CH358" ca="1" si="186">IF($I295=0,CE295,INDEX($Q$38:$Q$41,$I295,1))</f>
        <v>0</v>
      </c>
    </row>
    <row r="296" spans="1:86" hidden="1" outlineLevel="1">
      <c r="A296">
        <f t="shared" ca="1" si="164"/>
        <v>2</v>
      </c>
      <c r="B296" t="str">
        <f t="shared" ca="1" si="171"/>
        <v>EP3 LPD4 LPS1 LPM3</v>
      </c>
      <c r="C296" s="45">
        <f t="shared" si="163"/>
        <v>3</v>
      </c>
      <c r="D296" s="26">
        <v>0</v>
      </c>
      <c r="E296" s="45">
        <f t="shared" ca="1" si="157"/>
        <v>0</v>
      </c>
      <c r="F296" s="45">
        <f t="shared" ca="1" si="162"/>
        <v>0</v>
      </c>
      <c r="G296" s="45">
        <f t="shared" ca="1" si="158"/>
        <v>4</v>
      </c>
      <c r="H296" s="45">
        <f t="shared" ca="1" si="159"/>
        <v>1</v>
      </c>
      <c r="I296" s="45">
        <f t="shared" ca="1" si="160"/>
        <v>3</v>
      </c>
      <c r="BM296">
        <v>259</v>
      </c>
      <c r="BN296" s="69">
        <f t="shared" si="165"/>
        <v>0.04</v>
      </c>
      <c r="BO296" s="70">
        <f t="shared" si="166"/>
        <v>0</v>
      </c>
      <c r="BP296" s="71">
        <f t="shared" ca="1" si="172"/>
        <v>0</v>
      </c>
      <c r="BQ296" s="156">
        <f t="shared" ca="1" si="173"/>
        <v>0</v>
      </c>
      <c r="BR296" s="158">
        <f t="shared" ca="1" si="174"/>
        <v>0.05</v>
      </c>
      <c r="BS296" s="159">
        <f t="shared" ca="1" si="175"/>
        <v>-0.05</v>
      </c>
      <c r="BT296" s="160">
        <f t="shared" ca="1" si="176"/>
        <v>0.04</v>
      </c>
      <c r="BU296" s="69">
        <f t="shared" si="167"/>
        <v>0.04</v>
      </c>
      <c r="BV296" s="70">
        <f t="shared" si="168"/>
        <v>0</v>
      </c>
      <c r="BW296" s="71">
        <f t="shared" ca="1" si="177"/>
        <v>0</v>
      </c>
      <c r="BX296" s="156">
        <f t="shared" ca="1" si="178"/>
        <v>0</v>
      </c>
      <c r="BY296" s="158">
        <f t="shared" ca="1" si="179"/>
        <v>0.05</v>
      </c>
      <c r="BZ296" s="159">
        <f t="shared" ca="1" si="180"/>
        <v>-0.05</v>
      </c>
      <c r="CA296" s="160">
        <f t="shared" ca="1" si="181"/>
        <v>0.04</v>
      </c>
      <c r="CB296" s="69">
        <f t="shared" si="169"/>
        <v>0.04</v>
      </c>
      <c r="CC296" s="70">
        <f t="shared" si="170"/>
        <v>0</v>
      </c>
      <c r="CD296" s="71">
        <f t="shared" ca="1" si="182"/>
        <v>0</v>
      </c>
      <c r="CE296" s="156">
        <f t="shared" ca="1" si="183"/>
        <v>0</v>
      </c>
      <c r="CF296" s="158">
        <f t="shared" ca="1" si="184"/>
        <v>0.05</v>
      </c>
      <c r="CG296" s="159">
        <f t="shared" ca="1" si="185"/>
        <v>-0.05</v>
      </c>
      <c r="CH296" s="160">
        <f t="shared" ca="1" si="186"/>
        <v>0.04</v>
      </c>
    </row>
    <row r="297" spans="1:86" hidden="1" outlineLevel="1">
      <c r="A297">
        <f t="shared" ca="1" si="164"/>
        <v>2</v>
      </c>
      <c r="B297" t="str">
        <f t="shared" ca="1" si="171"/>
        <v>EP3 LPD4 LPS1 LPM4</v>
      </c>
      <c r="C297" s="45">
        <f t="shared" si="163"/>
        <v>3</v>
      </c>
      <c r="D297" s="26">
        <v>0</v>
      </c>
      <c r="E297" s="45">
        <f t="shared" ca="1" si="157"/>
        <v>0</v>
      </c>
      <c r="F297" s="45">
        <f t="shared" ca="1" si="162"/>
        <v>0</v>
      </c>
      <c r="G297" s="45">
        <f t="shared" ca="1" si="158"/>
        <v>4</v>
      </c>
      <c r="H297" s="45">
        <f t="shared" ca="1" si="159"/>
        <v>1</v>
      </c>
      <c r="I297" s="45">
        <f t="shared" ca="1" si="160"/>
        <v>4</v>
      </c>
      <c r="BM297">
        <v>260</v>
      </c>
      <c r="BN297" s="69">
        <f t="shared" si="165"/>
        <v>0.04</v>
      </c>
      <c r="BO297" s="70">
        <f t="shared" si="166"/>
        <v>0</v>
      </c>
      <c r="BP297" s="71">
        <f t="shared" ca="1" si="172"/>
        <v>0</v>
      </c>
      <c r="BQ297" s="156">
        <f t="shared" ca="1" si="173"/>
        <v>0</v>
      </c>
      <c r="BR297" s="158">
        <f t="shared" ca="1" si="174"/>
        <v>0.05</v>
      </c>
      <c r="BS297" s="159">
        <f t="shared" ca="1" si="175"/>
        <v>-0.05</v>
      </c>
      <c r="BT297" s="160">
        <f t="shared" ca="1" si="176"/>
        <v>0.08</v>
      </c>
      <c r="BU297" s="69">
        <f t="shared" si="167"/>
        <v>0.04</v>
      </c>
      <c r="BV297" s="70">
        <f t="shared" si="168"/>
        <v>0</v>
      </c>
      <c r="BW297" s="71">
        <f t="shared" ca="1" si="177"/>
        <v>0</v>
      </c>
      <c r="BX297" s="156">
        <f t="shared" ca="1" si="178"/>
        <v>0</v>
      </c>
      <c r="BY297" s="158">
        <f t="shared" ca="1" si="179"/>
        <v>0.05</v>
      </c>
      <c r="BZ297" s="159">
        <f t="shared" ca="1" si="180"/>
        <v>-0.05</v>
      </c>
      <c r="CA297" s="160">
        <f t="shared" ca="1" si="181"/>
        <v>0.08</v>
      </c>
      <c r="CB297" s="69">
        <f t="shared" si="169"/>
        <v>0.04</v>
      </c>
      <c r="CC297" s="70">
        <f t="shared" si="170"/>
        <v>0</v>
      </c>
      <c r="CD297" s="71">
        <f t="shared" ca="1" si="182"/>
        <v>0</v>
      </c>
      <c r="CE297" s="156">
        <f t="shared" ca="1" si="183"/>
        <v>0</v>
      </c>
      <c r="CF297" s="158">
        <f t="shared" ca="1" si="184"/>
        <v>0.05</v>
      </c>
      <c r="CG297" s="159">
        <f t="shared" ca="1" si="185"/>
        <v>-0.05</v>
      </c>
      <c r="CH297" s="160">
        <f t="shared" ca="1" si="186"/>
        <v>0.08</v>
      </c>
    </row>
    <row r="298" spans="1:86" hidden="1" outlineLevel="1">
      <c r="A298">
        <f t="shared" ca="1" si="164"/>
        <v>2</v>
      </c>
      <c r="B298" t="str">
        <f t="shared" ca="1" si="171"/>
        <v>EP3 LPD4 LPS2 LPM1</v>
      </c>
      <c r="C298" s="45">
        <f t="shared" si="163"/>
        <v>3</v>
      </c>
      <c r="D298" s="26">
        <v>0</v>
      </c>
      <c r="E298" s="45">
        <f t="shared" ca="1" si="157"/>
        <v>0</v>
      </c>
      <c r="F298" s="45">
        <f t="shared" ca="1" si="162"/>
        <v>0</v>
      </c>
      <c r="G298" s="45">
        <f t="shared" ca="1" si="158"/>
        <v>4</v>
      </c>
      <c r="H298" s="45">
        <f t="shared" ca="1" si="159"/>
        <v>2</v>
      </c>
      <c r="I298" s="45">
        <f t="shared" ca="1" si="160"/>
        <v>1</v>
      </c>
      <c r="BM298">
        <v>261</v>
      </c>
      <c r="BN298" s="69">
        <f t="shared" si="165"/>
        <v>0.04</v>
      </c>
      <c r="BO298" s="70">
        <f t="shared" si="166"/>
        <v>0</v>
      </c>
      <c r="BP298" s="71">
        <f t="shared" ca="1" si="172"/>
        <v>0</v>
      </c>
      <c r="BQ298" s="156">
        <f t="shared" ca="1" si="173"/>
        <v>0</v>
      </c>
      <c r="BR298" s="158">
        <f t="shared" ca="1" si="174"/>
        <v>0.05</v>
      </c>
      <c r="BS298" s="159">
        <f t="shared" ca="1" si="175"/>
        <v>0</v>
      </c>
      <c r="BT298" s="160">
        <f t="shared" ca="1" si="176"/>
        <v>-0.05</v>
      </c>
      <c r="BU298" s="69">
        <f t="shared" si="167"/>
        <v>0.04</v>
      </c>
      <c r="BV298" s="70">
        <f t="shared" si="168"/>
        <v>0</v>
      </c>
      <c r="BW298" s="71">
        <f t="shared" ca="1" si="177"/>
        <v>0</v>
      </c>
      <c r="BX298" s="156">
        <f t="shared" ca="1" si="178"/>
        <v>0</v>
      </c>
      <c r="BY298" s="158">
        <f t="shared" ca="1" si="179"/>
        <v>0.05</v>
      </c>
      <c r="BZ298" s="159">
        <f t="shared" ca="1" si="180"/>
        <v>0</v>
      </c>
      <c r="CA298" s="160">
        <f t="shared" ca="1" si="181"/>
        <v>-0.05</v>
      </c>
      <c r="CB298" s="69">
        <f t="shared" si="169"/>
        <v>0.04</v>
      </c>
      <c r="CC298" s="70">
        <f t="shared" si="170"/>
        <v>0</v>
      </c>
      <c r="CD298" s="71">
        <f t="shared" ca="1" si="182"/>
        <v>0</v>
      </c>
      <c r="CE298" s="156">
        <f t="shared" ca="1" si="183"/>
        <v>0</v>
      </c>
      <c r="CF298" s="158">
        <f t="shared" ca="1" si="184"/>
        <v>0.05</v>
      </c>
      <c r="CG298" s="159">
        <f t="shared" ca="1" si="185"/>
        <v>0</v>
      </c>
      <c r="CH298" s="160">
        <f t="shared" ca="1" si="186"/>
        <v>-0.05</v>
      </c>
    </row>
    <row r="299" spans="1:86" hidden="1" outlineLevel="1">
      <c r="A299">
        <f t="shared" ca="1" si="164"/>
        <v>2</v>
      </c>
      <c r="B299" t="str">
        <f t="shared" ca="1" si="171"/>
        <v>EP3 LPD4 LPS2 LPM2</v>
      </c>
      <c r="C299" s="45">
        <f t="shared" si="163"/>
        <v>3</v>
      </c>
      <c r="D299" s="26">
        <v>0</v>
      </c>
      <c r="E299" s="45">
        <f t="shared" ca="1" si="157"/>
        <v>0</v>
      </c>
      <c r="F299" s="45">
        <f t="shared" ca="1" si="162"/>
        <v>0</v>
      </c>
      <c r="G299" s="45">
        <f t="shared" ca="1" si="158"/>
        <v>4</v>
      </c>
      <c r="H299" s="45">
        <f t="shared" ca="1" si="159"/>
        <v>2</v>
      </c>
      <c r="I299" s="45">
        <f t="shared" ca="1" si="160"/>
        <v>2</v>
      </c>
      <c r="BM299">
        <v>262</v>
      </c>
      <c r="BN299" s="69">
        <f t="shared" si="165"/>
        <v>0.04</v>
      </c>
      <c r="BO299" s="70">
        <f t="shared" si="166"/>
        <v>0</v>
      </c>
      <c r="BP299" s="71">
        <f t="shared" ca="1" si="172"/>
        <v>0</v>
      </c>
      <c r="BQ299" s="156">
        <f t="shared" ca="1" si="173"/>
        <v>0</v>
      </c>
      <c r="BR299" s="158">
        <f t="shared" ca="1" si="174"/>
        <v>0.05</v>
      </c>
      <c r="BS299" s="159">
        <f t="shared" ca="1" si="175"/>
        <v>0</v>
      </c>
      <c r="BT299" s="160">
        <f t="shared" ca="1" si="176"/>
        <v>0</v>
      </c>
      <c r="BU299" s="69">
        <f t="shared" si="167"/>
        <v>0.04</v>
      </c>
      <c r="BV299" s="70">
        <f t="shared" si="168"/>
        <v>0</v>
      </c>
      <c r="BW299" s="71">
        <f t="shared" ca="1" si="177"/>
        <v>0</v>
      </c>
      <c r="BX299" s="156">
        <f t="shared" ca="1" si="178"/>
        <v>0</v>
      </c>
      <c r="BY299" s="158">
        <f t="shared" ca="1" si="179"/>
        <v>0.05</v>
      </c>
      <c r="BZ299" s="159">
        <f t="shared" ca="1" si="180"/>
        <v>0</v>
      </c>
      <c r="CA299" s="160">
        <f t="shared" ca="1" si="181"/>
        <v>0</v>
      </c>
      <c r="CB299" s="69">
        <f t="shared" si="169"/>
        <v>0.04</v>
      </c>
      <c r="CC299" s="70">
        <f t="shared" si="170"/>
        <v>0</v>
      </c>
      <c r="CD299" s="71">
        <f t="shared" ca="1" si="182"/>
        <v>0</v>
      </c>
      <c r="CE299" s="156">
        <f t="shared" ca="1" si="183"/>
        <v>0</v>
      </c>
      <c r="CF299" s="158">
        <f t="shared" ca="1" si="184"/>
        <v>0.05</v>
      </c>
      <c r="CG299" s="159">
        <f t="shared" ca="1" si="185"/>
        <v>0</v>
      </c>
      <c r="CH299" s="160">
        <f t="shared" ca="1" si="186"/>
        <v>0</v>
      </c>
    </row>
    <row r="300" spans="1:86" hidden="1" outlineLevel="1">
      <c r="A300">
        <f t="shared" ca="1" si="164"/>
        <v>2</v>
      </c>
      <c r="B300" t="str">
        <f t="shared" ca="1" si="171"/>
        <v>EP3 LPD4 LPS2 LPM3</v>
      </c>
      <c r="C300" s="45">
        <f t="shared" si="163"/>
        <v>3</v>
      </c>
      <c r="D300" s="26">
        <v>0</v>
      </c>
      <c r="E300" s="45">
        <f t="shared" ca="1" si="157"/>
        <v>0</v>
      </c>
      <c r="F300" s="45">
        <f t="shared" ca="1" si="162"/>
        <v>0</v>
      </c>
      <c r="G300" s="45">
        <f t="shared" ca="1" si="158"/>
        <v>4</v>
      </c>
      <c r="H300" s="45">
        <f t="shared" ca="1" si="159"/>
        <v>2</v>
      </c>
      <c r="I300" s="45">
        <f t="shared" ca="1" si="160"/>
        <v>3</v>
      </c>
      <c r="BM300">
        <v>263</v>
      </c>
      <c r="BN300" s="69">
        <f t="shared" si="165"/>
        <v>0.04</v>
      </c>
      <c r="BO300" s="70">
        <f t="shared" si="166"/>
        <v>0</v>
      </c>
      <c r="BP300" s="71">
        <f t="shared" ca="1" si="172"/>
        <v>0</v>
      </c>
      <c r="BQ300" s="156">
        <f t="shared" ca="1" si="173"/>
        <v>0</v>
      </c>
      <c r="BR300" s="158">
        <f t="shared" ca="1" si="174"/>
        <v>0.05</v>
      </c>
      <c r="BS300" s="159">
        <f t="shared" ca="1" si="175"/>
        <v>0</v>
      </c>
      <c r="BT300" s="160">
        <f t="shared" ca="1" si="176"/>
        <v>0.04</v>
      </c>
      <c r="BU300" s="69">
        <f t="shared" si="167"/>
        <v>0.04</v>
      </c>
      <c r="BV300" s="70">
        <f t="shared" si="168"/>
        <v>0</v>
      </c>
      <c r="BW300" s="71">
        <f t="shared" ca="1" si="177"/>
        <v>0</v>
      </c>
      <c r="BX300" s="156">
        <f t="shared" ca="1" si="178"/>
        <v>0</v>
      </c>
      <c r="BY300" s="158">
        <f t="shared" ca="1" si="179"/>
        <v>0.05</v>
      </c>
      <c r="BZ300" s="159">
        <f t="shared" ca="1" si="180"/>
        <v>0</v>
      </c>
      <c r="CA300" s="160">
        <f t="shared" ca="1" si="181"/>
        <v>0.04</v>
      </c>
      <c r="CB300" s="69">
        <f t="shared" si="169"/>
        <v>0.04</v>
      </c>
      <c r="CC300" s="70">
        <f t="shared" si="170"/>
        <v>0</v>
      </c>
      <c r="CD300" s="71">
        <f t="shared" ca="1" si="182"/>
        <v>0</v>
      </c>
      <c r="CE300" s="156">
        <f t="shared" ca="1" si="183"/>
        <v>0</v>
      </c>
      <c r="CF300" s="158">
        <f t="shared" ca="1" si="184"/>
        <v>0.05</v>
      </c>
      <c r="CG300" s="159">
        <f t="shared" ca="1" si="185"/>
        <v>0</v>
      </c>
      <c r="CH300" s="160">
        <f t="shared" ca="1" si="186"/>
        <v>0.04</v>
      </c>
    </row>
    <row r="301" spans="1:86" hidden="1" outlineLevel="1">
      <c r="A301">
        <f t="shared" ca="1" si="164"/>
        <v>2</v>
      </c>
      <c r="B301" t="str">
        <f t="shared" ca="1" si="171"/>
        <v>EP3 LPD4 LPS2 LPM4</v>
      </c>
      <c r="C301" s="45">
        <f t="shared" si="163"/>
        <v>3</v>
      </c>
      <c r="D301" s="26">
        <v>0</v>
      </c>
      <c r="E301" s="45">
        <f t="shared" ca="1" si="157"/>
        <v>0</v>
      </c>
      <c r="F301" s="45">
        <f t="shared" ca="1" si="162"/>
        <v>0</v>
      </c>
      <c r="G301" s="45">
        <f t="shared" ca="1" si="158"/>
        <v>4</v>
      </c>
      <c r="H301" s="45">
        <f t="shared" ca="1" si="159"/>
        <v>2</v>
      </c>
      <c r="I301" s="45">
        <f t="shared" ca="1" si="160"/>
        <v>4</v>
      </c>
      <c r="BM301">
        <v>264</v>
      </c>
      <c r="BN301" s="69">
        <f t="shared" si="165"/>
        <v>0.04</v>
      </c>
      <c r="BO301" s="70">
        <f t="shared" si="166"/>
        <v>0</v>
      </c>
      <c r="BP301" s="71">
        <f t="shared" ca="1" si="172"/>
        <v>0</v>
      </c>
      <c r="BQ301" s="156">
        <f t="shared" ca="1" si="173"/>
        <v>0</v>
      </c>
      <c r="BR301" s="158">
        <f t="shared" ca="1" si="174"/>
        <v>0.05</v>
      </c>
      <c r="BS301" s="159">
        <f t="shared" ca="1" si="175"/>
        <v>0</v>
      </c>
      <c r="BT301" s="160">
        <f t="shared" ca="1" si="176"/>
        <v>0.08</v>
      </c>
      <c r="BU301" s="69">
        <f t="shared" si="167"/>
        <v>0.04</v>
      </c>
      <c r="BV301" s="70">
        <f t="shared" si="168"/>
        <v>0</v>
      </c>
      <c r="BW301" s="71">
        <f t="shared" ca="1" si="177"/>
        <v>0</v>
      </c>
      <c r="BX301" s="156">
        <f t="shared" ca="1" si="178"/>
        <v>0</v>
      </c>
      <c r="BY301" s="158">
        <f t="shared" ca="1" si="179"/>
        <v>0.05</v>
      </c>
      <c r="BZ301" s="159">
        <f t="shared" ca="1" si="180"/>
        <v>0</v>
      </c>
      <c r="CA301" s="160">
        <f t="shared" ca="1" si="181"/>
        <v>0.08</v>
      </c>
      <c r="CB301" s="69">
        <f t="shared" si="169"/>
        <v>0.04</v>
      </c>
      <c r="CC301" s="70">
        <f t="shared" si="170"/>
        <v>0</v>
      </c>
      <c r="CD301" s="71">
        <f t="shared" ca="1" si="182"/>
        <v>0</v>
      </c>
      <c r="CE301" s="156">
        <f t="shared" ca="1" si="183"/>
        <v>0</v>
      </c>
      <c r="CF301" s="158">
        <f t="shared" ca="1" si="184"/>
        <v>0.05</v>
      </c>
      <c r="CG301" s="159">
        <f t="shared" ca="1" si="185"/>
        <v>0</v>
      </c>
      <c r="CH301" s="160">
        <f t="shared" ca="1" si="186"/>
        <v>0.08</v>
      </c>
    </row>
    <row r="302" spans="1:86" hidden="1" outlineLevel="1">
      <c r="A302">
        <f t="shared" ca="1" si="164"/>
        <v>2</v>
      </c>
      <c r="B302" t="str">
        <f t="shared" ca="1" si="171"/>
        <v>EP3 LPD4 LPS3 LPM1</v>
      </c>
      <c r="C302" s="45">
        <f t="shared" si="163"/>
        <v>3</v>
      </c>
      <c r="D302" s="26">
        <v>0</v>
      </c>
      <c r="E302" s="45">
        <f t="shared" ca="1" si="157"/>
        <v>0</v>
      </c>
      <c r="F302" s="45">
        <f t="shared" ca="1" si="162"/>
        <v>0</v>
      </c>
      <c r="G302" s="45">
        <f t="shared" ca="1" si="158"/>
        <v>4</v>
      </c>
      <c r="H302" s="45">
        <f t="shared" ca="1" si="159"/>
        <v>3</v>
      </c>
      <c r="I302" s="45">
        <f t="shared" ca="1" si="160"/>
        <v>1</v>
      </c>
      <c r="BM302">
        <v>265</v>
      </c>
      <c r="BN302" s="69">
        <f t="shared" si="165"/>
        <v>0.04</v>
      </c>
      <c r="BO302" s="70">
        <f t="shared" si="166"/>
        <v>0</v>
      </c>
      <c r="BP302" s="71">
        <f t="shared" ca="1" si="172"/>
        <v>0</v>
      </c>
      <c r="BQ302" s="156">
        <f t="shared" ca="1" si="173"/>
        <v>0</v>
      </c>
      <c r="BR302" s="158">
        <f t="shared" ca="1" si="174"/>
        <v>0.05</v>
      </c>
      <c r="BS302" s="159">
        <f t="shared" ca="1" si="175"/>
        <v>0.04</v>
      </c>
      <c r="BT302" s="160">
        <f t="shared" ca="1" si="176"/>
        <v>-0.05</v>
      </c>
      <c r="BU302" s="69">
        <f t="shared" si="167"/>
        <v>0.04</v>
      </c>
      <c r="BV302" s="70">
        <f t="shared" si="168"/>
        <v>0</v>
      </c>
      <c r="BW302" s="71">
        <f t="shared" ca="1" si="177"/>
        <v>0</v>
      </c>
      <c r="BX302" s="156">
        <f t="shared" ca="1" si="178"/>
        <v>0</v>
      </c>
      <c r="BY302" s="158">
        <f t="shared" ca="1" si="179"/>
        <v>0.05</v>
      </c>
      <c r="BZ302" s="159">
        <f t="shared" ca="1" si="180"/>
        <v>0.04</v>
      </c>
      <c r="CA302" s="160">
        <f t="shared" ca="1" si="181"/>
        <v>-0.05</v>
      </c>
      <c r="CB302" s="69">
        <f t="shared" si="169"/>
        <v>0.04</v>
      </c>
      <c r="CC302" s="70">
        <f t="shared" si="170"/>
        <v>0</v>
      </c>
      <c r="CD302" s="71">
        <f t="shared" ca="1" si="182"/>
        <v>0</v>
      </c>
      <c r="CE302" s="156">
        <f t="shared" ca="1" si="183"/>
        <v>0</v>
      </c>
      <c r="CF302" s="158">
        <f t="shared" ca="1" si="184"/>
        <v>0.05</v>
      </c>
      <c r="CG302" s="159">
        <f t="shared" ca="1" si="185"/>
        <v>0.04</v>
      </c>
      <c r="CH302" s="160">
        <f t="shared" ca="1" si="186"/>
        <v>-0.05</v>
      </c>
    </row>
    <row r="303" spans="1:86" hidden="1" outlineLevel="1">
      <c r="A303">
        <f t="shared" ca="1" si="164"/>
        <v>2</v>
      </c>
      <c r="B303" t="str">
        <f t="shared" ca="1" si="171"/>
        <v>EP3 LPD4 LPS3 LPM2</v>
      </c>
      <c r="C303" s="45">
        <f t="shared" si="163"/>
        <v>3</v>
      </c>
      <c r="D303" s="26">
        <v>0</v>
      </c>
      <c r="E303" s="45">
        <f t="shared" ca="1" si="157"/>
        <v>0</v>
      </c>
      <c r="F303" s="45">
        <f t="shared" ca="1" si="162"/>
        <v>0</v>
      </c>
      <c r="G303" s="45">
        <f t="shared" ca="1" si="158"/>
        <v>4</v>
      </c>
      <c r="H303" s="45">
        <f t="shared" ca="1" si="159"/>
        <v>3</v>
      </c>
      <c r="I303" s="45">
        <f t="shared" ca="1" si="160"/>
        <v>2</v>
      </c>
      <c r="BM303">
        <v>266</v>
      </c>
      <c r="BN303" s="69">
        <f t="shared" si="165"/>
        <v>0.04</v>
      </c>
      <c r="BO303" s="70">
        <f t="shared" si="166"/>
        <v>0</v>
      </c>
      <c r="BP303" s="71">
        <f t="shared" ca="1" si="172"/>
        <v>0</v>
      </c>
      <c r="BQ303" s="156">
        <f t="shared" ca="1" si="173"/>
        <v>0</v>
      </c>
      <c r="BR303" s="158">
        <f t="shared" ca="1" si="174"/>
        <v>0.05</v>
      </c>
      <c r="BS303" s="159">
        <f t="shared" ca="1" si="175"/>
        <v>0.04</v>
      </c>
      <c r="BT303" s="160">
        <f t="shared" ca="1" si="176"/>
        <v>0</v>
      </c>
      <c r="BU303" s="69">
        <f t="shared" si="167"/>
        <v>0.04</v>
      </c>
      <c r="BV303" s="70">
        <f t="shared" si="168"/>
        <v>0</v>
      </c>
      <c r="BW303" s="71">
        <f t="shared" ca="1" si="177"/>
        <v>0</v>
      </c>
      <c r="BX303" s="156">
        <f t="shared" ca="1" si="178"/>
        <v>0</v>
      </c>
      <c r="BY303" s="158">
        <f t="shared" ca="1" si="179"/>
        <v>0.05</v>
      </c>
      <c r="BZ303" s="159">
        <f t="shared" ca="1" si="180"/>
        <v>0.04</v>
      </c>
      <c r="CA303" s="160">
        <f t="shared" ca="1" si="181"/>
        <v>0</v>
      </c>
      <c r="CB303" s="69">
        <f t="shared" si="169"/>
        <v>0.04</v>
      </c>
      <c r="CC303" s="70">
        <f t="shared" si="170"/>
        <v>0</v>
      </c>
      <c r="CD303" s="71">
        <f t="shared" ca="1" si="182"/>
        <v>0</v>
      </c>
      <c r="CE303" s="156">
        <f t="shared" ca="1" si="183"/>
        <v>0</v>
      </c>
      <c r="CF303" s="158">
        <f t="shared" ca="1" si="184"/>
        <v>0.05</v>
      </c>
      <c r="CG303" s="159">
        <f t="shared" ca="1" si="185"/>
        <v>0.04</v>
      </c>
      <c r="CH303" s="160">
        <f t="shared" ca="1" si="186"/>
        <v>0</v>
      </c>
    </row>
    <row r="304" spans="1:86" hidden="1" outlineLevel="1">
      <c r="A304">
        <f t="shared" ca="1" si="164"/>
        <v>2</v>
      </c>
      <c r="B304" t="str">
        <f t="shared" ca="1" si="171"/>
        <v>EP3 LPD4 LPS3 LPM3</v>
      </c>
      <c r="C304" s="45">
        <f t="shared" si="163"/>
        <v>3</v>
      </c>
      <c r="D304" s="26">
        <v>0</v>
      </c>
      <c r="E304" s="45">
        <f t="shared" ca="1" si="157"/>
        <v>0</v>
      </c>
      <c r="F304" s="45">
        <f t="shared" ca="1" si="162"/>
        <v>0</v>
      </c>
      <c r="G304" s="45">
        <f t="shared" ca="1" si="158"/>
        <v>4</v>
      </c>
      <c r="H304" s="45">
        <f t="shared" ca="1" si="159"/>
        <v>3</v>
      </c>
      <c r="I304" s="45">
        <f t="shared" ca="1" si="160"/>
        <v>3</v>
      </c>
      <c r="BM304">
        <v>267</v>
      </c>
      <c r="BN304" s="69">
        <f t="shared" si="165"/>
        <v>0.04</v>
      </c>
      <c r="BO304" s="70">
        <f t="shared" si="166"/>
        <v>0</v>
      </c>
      <c r="BP304" s="71">
        <f t="shared" ca="1" si="172"/>
        <v>0</v>
      </c>
      <c r="BQ304" s="156">
        <f t="shared" ca="1" si="173"/>
        <v>0</v>
      </c>
      <c r="BR304" s="158">
        <f t="shared" ca="1" si="174"/>
        <v>0.05</v>
      </c>
      <c r="BS304" s="159">
        <f t="shared" ca="1" si="175"/>
        <v>0.04</v>
      </c>
      <c r="BT304" s="160">
        <f t="shared" ca="1" si="176"/>
        <v>0.04</v>
      </c>
      <c r="BU304" s="69">
        <f t="shared" si="167"/>
        <v>0.04</v>
      </c>
      <c r="BV304" s="70">
        <f t="shared" si="168"/>
        <v>0</v>
      </c>
      <c r="BW304" s="71">
        <f t="shared" ca="1" si="177"/>
        <v>0</v>
      </c>
      <c r="BX304" s="156">
        <f t="shared" ca="1" si="178"/>
        <v>0</v>
      </c>
      <c r="BY304" s="158">
        <f t="shared" ca="1" si="179"/>
        <v>0.05</v>
      </c>
      <c r="BZ304" s="159">
        <f t="shared" ca="1" si="180"/>
        <v>0.04</v>
      </c>
      <c r="CA304" s="160">
        <f t="shared" ca="1" si="181"/>
        <v>0.04</v>
      </c>
      <c r="CB304" s="69">
        <f t="shared" si="169"/>
        <v>0.04</v>
      </c>
      <c r="CC304" s="70">
        <f t="shared" si="170"/>
        <v>0</v>
      </c>
      <c r="CD304" s="71">
        <f t="shared" ca="1" si="182"/>
        <v>0</v>
      </c>
      <c r="CE304" s="156">
        <f t="shared" ca="1" si="183"/>
        <v>0</v>
      </c>
      <c r="CF304" s="158">
        <f t="shared" ca="1" si="184"/>
        <v>0.05</v>
      </c>
      <c r="CG304" s="159">
        <f t="shared" ca="1" si="185"/>
        <v>0.04</v>
      </c>
      <c r="CH304" s="160">
        <f t="shared" ca="1" si="186"/>
        <v>0.04</v>
      </c>
    </row>
    <row r="305" spans="1:86" hidden="1" outlineLevel="1">
      <c r="A305">
        <f t="shared" ca="1" si="164"/>
        <v>2</v>
      </c>
      <c r="B305" t="str">
        <f t="shared" ca="1" si="171"/>
        <v>EP3 LPD4 LPS3 LPM4</v>
      </c>
      <c r="C305" s="45">
        <f t="shared" si="163"/>
        <v>3</v>
      </c>
      <c r="D305" s="26">
        <v>0</v>
      </c>
      <c r="E305" s="45">
        <f t="shared" ca="1" si="157"/>
        <v>0</v>
      </c>
      <c r="F305" s="45">
        <f t="shared" ca="1" si="162"/>
        <v>0</v>
      </c>
      <c r="G305" s="45">
        <f t="shared" ca="1" si="158"/>
        <v>4</v>
      </c>
      <c r="H305" s="45">
        <f t="shared" ca="1" si="159"/>
        <v>3</v>
      </c>
      <c r="I305" s="45">
        <f t="shared" ca="1" si="160"/>
        <v>4</v>
      </c>
      <c r="BM305">
        <v>268</v>
      </c>
      <c r="BN305" s="69">
        <f t="shared" si="165"/>
        <v>0.04</v>
      </c>
      <c r="BO305" s="70">
        <f t="shared" si="166"/>
        <v>0</v>
      </c>
      <c r="BP305" s="71">
        <f t="shared" ca="1" si="172"/>
        <v>0</v>
      </c>
      <c r="BQ305" s="156">
        <f t="shared" ca="1" si="173"/>
        <v>0</v>
      </c>
      <c r="BR305" s="158">
        <f t="shared" ca="1" si="174"/>
        <v>0.05</v>
      </c>
      <c r="BS305" s="159">
        <f t="shared" ca="1" si="175"/>
        <v>0.04</v>
      </c>
      <c r="BT305" s="160">
        <f t="shared" ca="1" si="176"/>
        <v>0.08</v>
      </c>
      <c r="BU305" s="69">
        <f t="shared" si="167"/>
        <v>0.04</v>
      </c>
      <c r="BV305" s="70">
        <f t="shared" si="168"/>
        <v>0</v>
      </c>
      <c r="BW305" s="71">
        <f t="shared" ca="1" si="177"/>
        <v>0</v>
      </c>
      <c r="BX305" s="156">
        <f t="shared" ca="1" si="178"/>
        <v>0</v>
      </c>
      <c r="BY305" s="158">
        <f t="shared" ca="1" si="179"/>
        <v>0.05</v>
      </c>
      <c r="BZ305" s="159">
        <f t="shared" ca="1" si="180"/>
        <v>0.04</v>
      </c>
      <c r="CA305" s="160">
        <f t="shared" ca="1" si="181"/>
        <v>0.08</v>
      </c>
      <c r="CB305" s="69">
        <f t="shared" si="169"/>
        <v>0.04</v>
      </c>
      <c r="CC305" s="70">
        <f t="shared" si="170"/>
        <v>0</v>
      </c>
      <c r="CD305" s="71">
        <f t="shared" ca="1" si="182"/>
        <v>0</v>
      </c>
      <c r="CE305" s="156">
        <f t="shared" ca="1" si="183"/>
        <v>0</v>
      </c>
      <c r="CF305" s="158">
        <f t="shared" ca="1" si="184"/>
        <v>0.05</v>
      </c>
      <c r="CG305" s="159">
        <f t="shared" ca="1" si="185"/>
        <v>0.04</v>
      </c>
      <c r="CH305" s="160">
        <f t="shared" ca="1" si="186"/>
        <v>0.08</v>
      </c>
    </row>
    <row r="306" spans="1:86" hidden="1" outlineLevel="1">
      <c r="A306">
        <f t="shared" ca="1" si="164"/>
        <v>2</v>
      </c>
      <c r="B306" t="str">
        <f t="shared" ca="1" si="171"/>
        <v>EP3 LPD4 LPS4 LPM1</v>
      </c>
      <c r="C306" s="45">
        <f t="shared" si="163"/>
        <v>3</v>
      </c>
      <c r="D306" s="26">
        <v>0</v>
      </c>
      <c r="E306" s="45">
        <f t="shared" ca="1" si="157"/>
        <v>0</v>
      </c>
      <c r="F306" s="45">
        <f t="shared" ca="1" si="162"/>
        <v>0</v>
      </c>
      <c r="G306" s="45">
        <f t="shared" ca="1" si="158"/>
        <v>4</v>
      </c>
      <c r="H306" s="45">
        <f t="shared" ca="1" si="159"/>
        <v>4</v>
      </c>
      <c r="I306" s="45">
        <f t="shared" ca="1" si="160"/>
        <v>1</v>
      </c>
      <c r="BM306">
        <v>269</v>
      </c>
      <c r="BN306" s="69">
        <f t="shared" si="165"/>
        <v>0.04</v>
      </c>
      <c r="BO306" s="70">
        <f t="shared" si="166"/>
        <v>0</v>
      </c>
      <c r="BP306" s="71">
        <f t="shared" ca="1" si="172"/>
        <v>0</v>
      </c>
      <c r="BQ306" s="156">
        <f t="shared" ca="1" si="173"/>
        <v>0</v>
      </c>
      <c r="BR306" s="158">
        <f t="shared" ca="1" si="174"/>
        <v>0.05</v>
      </c>
      <c r="BS306" s="159">
        <f t="shared" ca="1" si="175"/>
        <v>0.08</v>
      </c>
      <c r="BT306" s="160">
        <f t="shared" ca="1" si="176"/>
        <v>-0.05</v>
      </c>
      <c r="BU306" s="69">
        <f t="shared" si="167"/>
        <v>0.04</v>
      </c>
      <c r="BV306" s="70">
        <f t="shared" si="168"/>
        <v>0</v>
      </c>
      <c r="BW306" s="71">
        <f t="shared" ca="1" si="177"/>
        <v>0</v>
      </c>
      <c r="BX306" s="156">
        <f t="shared" ca="1" si="178"/>
        <v>0</v>
      </c>
      <c r="BY306" s="158">
        <f t="shared" ca="1" si="179"/>
        <v>0.05</v>
      </c>
      <c r="BZ306" s="159">
        <f t="shared" ca="1" si="180"/>
        <v>0.08</v>
      </c>
      <c r="CA306" s="160">
        <f t="shared" ca="1" si="181"/>
        <v>-0.05</v>
      </c>
      <c r="CB306" s="69">
        <f t="shared" si="169"/>
        <v>0.04</v>
      </c>
      <c r="CC306" s="70">
        <f t="shared" si="170"/>
        <v>0</v>
      </c>
      <c r="CD306" s="71">
        <f t="shared" ca="1" si="182"/>
        <v>0</v>
      </c>
      <c r="CE306" s="156">
        <f t="shared" ca="1" si="183"/>
        <v>0</v>
      </c>
      <c r="CF306" s="158">
        <f t="shared" ca="1" si="184"/>
        <v>0.05</v>
      </c>
      <c r="CG306" s="159">
        <f t="shared" ca="1" si="185"/>
        <v>0.08</v>
      </c>
      <c r="CH306" s="160">
        <f t="shared" ca="1" si="186"/>
        <v>-0.05</v>
      </c>
    </row>
    <row r="307" spans="1:86" hidden="1" outlineLevel="1">
      <c r="A307">
        <f t="shared" ca="1" si="164"/>
        <v>2</v>
      </c>
      <c r="B307" t="str">
        <f t="shared" ca="1" si="171"/>
        <v>EP3 LPD4 LPS4 LPM2</v>
      </c>
      <c r="C307" s="45">
        <f t="shared" si="163"/>
        <v>3</v>
      </c>
      <c r="D307" s="26">
        <v>0</v>
      </c>
      <c r="E307" s="45">
        <f t="shared" ca="1" si="157"/>
        <v>0</v>
      </c>
      <c r="F307" s="45">
        <f t="shared" ca="1" si="162"/>
        <v>0</v>
      </c>
      <c r="G307" s="45">
        <f t="shared" ca="1" si="158"/>
        <v>4</v>
      </c>
      <c r="H307" s="45">
        <f t="shared" ca="1" si="159"/>
        <v>4</v>
      </c>
      <c r="I307" s="45">
        <f t="shared" ca="1" si="160"/>
        <v>2</v>
      </c>
      <c r="BM307">
        <v>270</v>
      </c>
      <c r="BN307" s="69">
        <f t="shared" si="165"/>
        <v>0.04</v>
      </c>
      <c r="BO307" s="70">
        <f t="shared" si="166"/>
        <v>0</v>
      </c>
      <c r="BP307" s="71">
        <f t="shared" ca="1" si="172"/>
        <v>0</v>
      </c>
      <c r="BQ307" s="156">
        <f t="shared" ca="1" si="173"/>
        <v>0</v>
      </c>
      <c r="BR307" s="158">
        <f t="shared" ca="1" si="174"/>
        <v>0.05</v>
      </c>
      <c r="BS307" s="159">
        <f t="shared" ca="1" si="175"/>
        <v>0.08</v>
      </c>
      <c r="BT307" s="160">
        <f t="shared" ca="1" si="176"/>
        <v>0</v>
      </c>
      <c r="BU307" s="69">
        <f t="shared" si="167"/>
        <v>0.04</v>
      </c>
      <c r="BV307" s="70">
        <f t="shared" si="168"/>
        <v>0</v>
      </c>
      <c r="BW307" s="71">
        <f t="shared" ca="1" si="177"/>
        <v>0</v>
      </c>
      <c r="BX307" s="156">
        <f t="shared" ca="1" si="178"/>
        <v>0</v>
      </c>
      <c r="BY307" s="158">
        <f t="shared" ca="1" si="179"/>
        <v>0.05</v>
      </c>
      <c r="BZ307" s="159">
        <f t="shared" ca="1" si="180"/>
        <v>0.08</v>
      </c>
      <c r="CA307" s="160">
        <f t="shared" ca="1" si="181"/>
        <v>0</v>
      </c>
      <c r="CB307" s="69">
        <f t="shared" si="169"/>
        <v>0.04</v>
      </c>
      <c r="CC307" s="70">
        <f t="shared" si="170"/>
        <v>0</v>
      </c>
      <c r="CD307" s="71">
        <f t="shared" ca="1" si="182"/>
        <v>0</v>
      </c>
      <c r="CE307" s="156">
        <f t="shared" ca="1" si="183"/>
        <v>0</v>
      </c>
      <c r="CF307" s="158">
        <f t="shared" ca="1" si="184"/>
        <v>0.05</v>
      </c>
      <c r="CG307" s="159">
        <f t="shared" ca="1" si="185"/>
        <v>0.08</v>
      </c>
      <c r="CH307" s="160">
        <f t="shared" ca="1" si="186"/>
        <v>0</v>
      </c>
    </row>
    <row r="308" spans="1:86" hidden="1" outlineLevel="1">
      <c r="A308">
        <f t="shared" ca="1" si="164"/>
        <v>2</v>
      </c>
      <c r="B308" t="str">
        <f t="shared" ca="1" si="171"/>
        <v>EP3 LPD4 LPS4 LPM3</v>
      </c>
      <c r="C308" s="45">
        <f t="shared" si="163"/>
        <v>3</v>
      </c>
      <c r="D308" s="26">
        <v>0</v>
      </c>
      <c r="E308" s="45">
        <f t="shared" ca="1" si="157"/>
        <v>0</v>
      </c>
      <c r="F308" s="45">
        <f t="shared" ca="1" si="162"/>
        <v>0</v>
      </c>
      <c r="G308" s="45">
        <f t="shared" ca="1" si="158"/>
        <v>4</v>
      </c>
      <c r="H308" s="45">
        <f t="shared" ca="1" si="159"/>
        <v>4</v>
      </c>
      <c r="I308" s="45">
        <f t="shared" ca="1" si="160"/>
        <v>3</v>
      </c>
      <c r="BM308">
        <v>271</v>
      </c>
      <c r="BN308" s="69">
        <f t="shared" si="165"/>
        <v>0.04</v>
      </c>
      <c r="BO308" s="70">
        <f t="shared" si="166"/>
        <v>0</v>
      </c>
      <c r="BP308" s="71">
        <f t="shared" ca="1" si="172"/>
        <v>0</v>
      </c>
      <c r="BQ308" s="156">
        <f t="shared" ca="1" si="173"/>
        <v>0</v>
      </c>
      <c r="BR308" s="158">
        <f t="shared" ca="1" si="174"/>
        <v>0.05</v>
      </c>
      <c r="BS308" s="159">
        <f t="shared" ca="1" si="175"/>
        <v>0.08</v>
      </c>
      <c r="BT308" s="160">
        <f t="shared" ca="1" si="176"/>
        <v>0.04</v>
      </c>
      <c r="BU308" s="69">
        <f t="shared" si="167"/>
        <v>0.04</v>
      </c>
      <c r="BV308" s="70">
        <f t="shared" si="168"/>
        <v>0</v>
      </c>
      <c r="BW308" s="71">
        <f t="shared" ca="1" si="177"/>
        <v>0</v>
      </c>
      <c r="BX308" s="156">
        <f t="shared" ca="1" si="178"/>
        <v>0</v>
      </c>
      <c r="BY308" s="158">
        <f t="shared" ca="1" si="179"/>
        <v>0.05</v>
      </c>
      <c r="BZ308" s="159">
        <f t="shared" ca="1" si="180"/>
        <v>0.08</v>
      </c>
      <c r="CA308" s="160">
        <f t="shared" ca="1" si="181"/>
        <v>0.04</v>
      </c>
      <c r="CB308" s="69">
        <f t="shared" si="169"/>
        <v>0.04</v>
      </c>
      <c r="CC308" s="70">
        <f t="shared" si="170"/>
        <v>0</v>
      </c>
      <c r="CD308" s="71">
        <f t="shared" ca="1" si="182"/>
        <v>0</v>
      </c>
      <c r="CE308" s="156">
        <f t="shared" ca="1" si="183"/>
        <v>0</v>
      </c>
      <c r="CF308" s="158">
        <f t="shared" ca="1" si="184"/>
        <v>0.05</v>
      </c>
      <c r="CG308" s="159">
        <f t="shared" ca="1" si="185"/>
        <v>0.08</v>
      </c>
      <c r="CH308" s="160">
        <f t="shared" ca="1" si="186"/>
        <v>0.04</v>
      </c>
    </row>
    <row r="309" spans="1:86" hidden="1" outlineLevel="1">
      <c r="A309">
        <f t="shared" ca="1" si="164"/>
        <v>2</v>
      </c>
      <c r="B309" t="str">
        <f t="shared" ca="1" si="171"/>
        <v>EP3 LPD4 LPS4 LPM4</v>
      </c>
      <c r="C309" s="45">
        <f t="shared" si="163"/>
        <v>3</v>
      </c>
      <c r="D309" s="26">
        <v>0</v>
      </c>
      <c r="E309" s="45">
        <f t="shared" ca="1" si="157"/>
        <v>0</v>
      </c>
      <c r="F309" s="45">
        <f t="shared" ca="1" si="162"/>
        <v>0</v>
      </c>
      <c r="G309" s="45">
        <f t="shared" ca="1" si="158"/>
        <v>4</v>
      </c>
      <c r="H309" s="45">
        <f t="shared" ca="1" si="159"/>
        <v>4</v>
      </c>
      <c r="I309" s="45">
        <f t="shared" ca="1" si="160"/>
        <v>4</v>
      </c>
      <c r="BM309">
        <v>272</v>
      </c>
      <c r="BN309" s="69">
        <f t="shared" si="165"/>
        <v>0.04</v>
      </c>
      <c r="BO309" s="70">
        <f t="shared" si="166"/>
        <v>0</v>
      </c>
      <c r="BP309" s="71">
        <f t="shared" ca="1" si="172"/>
        <v>0</v>
      </c>
      <c r="BQ309" s="156">
        <f t="shared" ca="1" si="173"/>
        <v>0</v>
      </c>
      <c r="BR309" s="158">
        <f t="shared" ca="1" si="174"/>
        <v>0.05</v>
      </c>
      <c r="BS309" s="159">
        <f t="shared" ca="1" si="175"/>
        <v>0.08</v>
      </c>
      <c r="BT309" s="160">
        <f t="shared" ca="1" si="176"/>
        <v>0.08</v>
      </c>
      <c r="BU309" s="69">
        <f t="shared" si="167"/>
        <v>0.04</v>
      </c>
      <c r="BV309" s="70">
        <f t="shared" si="168"/>
        <v>0</v>
      </c>
      <c r="BW309" s="71">
        <f t="shared" ca="1" si="177"/>
        <v>0</v>
      </c>
      <c r="BX309" s="156">
        <f t="shared" ca="1" si="178"/>
        <v>0</v>
      </c>
      <c r="BY309" s="158">
        <f t="shared" ca="1" si="179"/>
        <v>0.05</v>
      </c>
      <c r="BZ309" s="159">
        <f t="shared" ca="1" si="180"/>
        <v>0.08</v>
      </c>
      <c r="CA309" s="160">
        <f t="shared" ca="1" si="181"/>
        <v>0.08</v>
      </c>
      <c r="CB309" s="69">
        <f t="shared" si="169"/>
        <v>0.04</v>
      </c>
      <c r="CC309" s="70">
        <f t="shared" si="170"/>
        <v>0</v>
      </c>
      <c r="CD309" s="71">
        <f t="shared" ca="1" si="182"/>
        <v>0</v>
      </c>
      <c r="CE309" s="156">
        <f t="shared" ca="1" si="183"/>
        <v>0</v>
      </c>
      <c r="CF309" s="158">
        <f t="shared" ca="1" si="184"/>
        <v>0.05</v>
      </c>
      <c r="CG309" s="159">
        <f t="shared" ca="1" si="185"/>
        <v>0.08</v>
      </c>
      <c r="CH309" s="160">
        <f t="shared" ca="1" si="186"/>
        <v>0.08</v>
      </c>
    </row>
    <row r="310" spans="1:86" hidden="1" outlineLevel="1">
      <c r="A310">
        <f t="shared" ca="1" si="164"/>
        <v>2</v>
      </c>
      <c r="B310" t="str">
        <f t="shared" ca="1" si="171"/>
        <v>EP4 LPD1 LPS1 LPM1</v>
      </c>
      <c r="C310" s="45">
        <f t="shared" ref="C310:C341" si="187">MOD(C246,4)+1</f>
        <v>4</v>
      </c>
      <c r="D310" s="26">
        <v>0</v>
      </c>
      <c r="E310" s="45">
        <f t="shared" ref="E310:E372" ca="1" si="188">(MOD(E306,4)+1)*($A310=E$33)</f>
        <v>0</v>
      </c>
      <c r="F310" s="45">
        <f t="shared" ca="1" si="162"/>
        <v>0</v>
      </c>
      <c r="G310" s="45">
        <f t="shared" ref="G310:G372" ca="1" si="189">(MOD(G294,4)+1)*($A310=G$33)</f>
        <v>1</v>
      </c>
      <c r="H310" s="45">
        <f t="shared" ref="H310:H372" ca="1" si="190">(MOD(H306,4)+1)*($A310=H$33)</f>
        <v>1</v>
      </c>
      <c r="I310" s="45">
        <f t="shared" ref="I310:I372" ca="1" si="191">(MOD(I309,4)+1)*($A310=I$33)</f>
        <v>1</v>
      </c>
      <c r="BM310">
        <v>273</v>
      </c>
      <c r="BN310" s="69">
        <f t="shared" si="165"/>
        <v>0.08</v>
      </c>
      <c r="BO310" s="70">
        <f t="shared" si="166"/>
        <v>0</v>
      </c>
      <c r="BP310" s="71">
        <f t="shared" ca="1" si="172"/>
        <v>0</v>
      </c>
      <c r="BQ310" s="156">
        <f t="shared" ca="1" si="173"/>
        <v>0</v>
      </c>
      <c r="BR310" s="158">
        <f t="shared" ca="1" si="174"/>
        <v>-0.08</v>
      </c>
      <c r="BS310" s="159">
        <f t="shared" ca="1" si="175"/>
        <v>-0.05</v>
      </c>
      <c r="BT310" s="160">
        <f t="shared" ca="1" si="176"/>
        <v>-0.05</v>
      </c>
      <c r="BU310" s="69">
        <f t="shared" si="167"/>
        <v>0.08</v>
      </c>
      <c r="BV310" s="70">
        <f t="shared" si="168"/>
        <v>0</v>
      </c>
      <c r="BW310" s="71">
        <f t="shared" ca="1" si="177"/>
        <v>0</v>
      </c>
      <c r="BX310" s="156">
        <f t="shared" ca="1" si="178"/>
        <v>0</v>
      </c>
      <c r="BY310" s="158">
        <f t="shared" ca="1" si="179"/>
        <v>-0.08</v>
      </c>
      <c r="BZ310" s="159">
        <f t="shared" ca="1" si="180"/>
        <v>-0.05</v>
      </c>
      <c r="CA310" s="160">
        <f t="shared" ca="1" si="181"/>
        <v>-0.05</v>
      </c>
      <c r="CB310" s="69">
        <f t="shared" si="169"/>
        <v>0.08</v>
      </c>
      <c r="CC310" s="70">
        <f t="shared" si="170"/>
        <v>0</v>
      </c>
      <c r="CD310" s="71">
        <f t="shared" ca="1" si="182"/>
        <v>0</v>
      </c>
      <c r="CE310" s="156">
        <f t="shared" ca="1" si="183"/>
        <v>0</v>
      </c>
      <c r="CF310" s="158">
        <f t="shared" ca="1" si="184"/>
        <v>-0.08</v>
      </c>
      <c r="CG310" s="159">
        <f t="shared" ca="1" si="185"/>
        <v>-0.05</v>
      </c>
      <c r="CH310" s="160">
        <f t="shared" ca="1" si="186"/>
        <v>-0.05</v>
      </c>
    </row>
    <row r="311" spans="1:86" hidden="1" outlineLevel="1">
      <c r="A311">
        <f t="shared" ca="1" si="164"/>
        <v>2</v>
      </c>
      <c r="B311" t="str">
        <f t="shared" ca="1" si="171"/>
        <v>EP4 LPD1 LPS1 LPM2</v>
      </c>
      <c r="C311" s="45">
        <f t="shared" si="187"/>
        <v>4</v>
      </c>
      <c r="D311" s="26">
        <v>0</v>
      </c>
      <c r="E311" s="45">
        <f t="shared" ca="1" si="188"/>
        <v>0</v>
      </c>
      <c r="F311" s="45">
        <f t="shared" ca="1" si="162"/>
        <v>0</v>
      </c>
      <c r="G311" s="45">
        <f t="shared" ca="1" si="189"/>
        <v>1</v>
      </c>
      <c r="H311" s="45">
        <f t="shared" ca="1" si="190"/>
        <v>1</v>
      </c>
      <c r="I311" s="45">
        <f t="shared" ca="1" si="191"/>
        <v>2</v>
      </c>
      <c r="BM311">
        <v>274</v>
      </c>
      <c r="BN311" s="69">
        <f t="shared" si="165"/>
        <v>0.08</v>
      </c>
      <c r="BO311" s="70">
        <f t="shared" si="166"/>
        <v>0</v>
      </c>
      <c r="BP311" s="71">
        <f t="shared" ca="1" si="172"/>
        <v>0</v>
      </c>
      <c r="BQ311" s="156">
        <f t="shared" ca="1" si="173"/>
        <v>0</v>
      </c>
      <c r="BR311" s="158">
        <f t="shared" ca="1" si="174"/>
        <v>-0.08</v>
      </c>
      <c r="BS311" s="159">
        <f t="shared" ca="1" si="175"/>
        <v>-0.05</v>
      </c>
      <c r="BT311" s="160">
        <f t="shared" ca="1" si="176"/>
        <v>0</v>
      </c>
      <c r="BU311" s="69">
        <f t="shared" si="167"/>
        <v>0.08</v>
      </c>
      <c r="BV311" s="70">
        <f t="shared" si="168"/>
        <v>0</v>
      </c>
      <c r="BW311" s="71">
        <f t="shared" ca="1" si="177"/>
        <v>0</v>
      </c>
      <c r="BX311" s="156">
        <f t="shared" ca="1" si="178"/>
        <v>0</v>
      </c>
      <c r="BY311" s="158">
        <f t="shared" ca="1" si="179"/>
        <v>-0.08</v>
      </c>
      <c r="BZ311" s="159">
        <f t="shared" ca="1" si="180"/>
        <v>-0.05</v>
      </c>
      <c r="CA311" s="160">
        <f t="shared" ca="1" si="181"/>
        <v>0</v>
      </c>
      <c r="CB311" s="69">
        <f t="shared" si="169"/>
        <v>0.08</v>
      </c>
      <c r="CC311" s="70">
        <f t="shared" si="170"/>
        <v>0</v>
      </c>
      <c r="CD311" s="71">
        <f t="shared" ca="1" si="182"/>
        <v>0</v>
      </c>
      <c r="CE311" s="156">
        <f t="shared" ca="1" si="183"/>
        <v>0</v>
      </c>
      <c r="CF311" s="158">
        <f t="shared" ca="1" si="184"/>
        <v>-0.08</v>
      </c>
      <c r="CG311" s="159">
        <f t="shared" ca="1" si="185"/>
        <v>-0.05</v>
      </c>
      <c r="CH311" s="160">
        <f t="shared" ca="1" si="186"/>
        <v>0</v>
      </c>
    </row>
    <row r="312" spans="1:86" hidden="1" outlineLevel="1">
      <c r="A312">
        <f t="shared" ca="1" si="164"/>
        <v>2</v>
      </c>
      <c r="B312" t="str">
        <f t="shared" ca="1" si="171"/>
        <v>EP4 LPD1 LPS1 LPM3</v>
      </c>
      <c r="C312" s="45">
        <f t="shared" si="187"/>
        <v>4</v>
      </c>
      <c r="D312" s="26">
        <v>0</v>
      </c>
      <c r="E312" s="45">
        <f t="shared" ca="1" si="188"/>
        <v>0</v>
      </c>
      <c r="F312" s="45">
        <f t="shared" ca="1" si="162"/>
        <v>0</v>
      </c>
      <c r="G312" s="45">
        <f t="shared" ca="1" si="189"/>
        <v>1</v>
      </c>
      <c r="H312" s="45">
        <f t="shared" ca="1" si="190"/>
        <v>1</v>
      </c>
      <c r="I312" s="45">
        <f t="shared" ca="1" si="191"/>
        <v>3</v>
      </c>
      <c r="BM312">
        <v>275</v>
      </c>
      <c r="BN312" s="69">
        <f t="shared" si="165"/>
        <v>0.08</v>
      </c>
      <c r="BO312" s="70">
        <f t="shared" si="166"/>
        <v>0</v>
      </c>
      <c r="BP312" s="71">
        <f t="shared" ca="1" si="172"/>
        <v>0</v>
      </c>
      <c r="BQ312" s="156">
        <f t="shared" ca="1" si="173"/>
        <v>0</v>
      </c>
      <c r="BR312" s="158">
        <f t="shared" ca="1" si="174"/>
        <v>-0.08</v>
      </c>
      <c r="BS312" s="159">
        <f t="shared" ca="1" si="175"/>
        <v>-0.05</v>
      </c>
      <c r="BT312" s="160">
        <f t="shared" ca="1" si="176"/>
        <v>0.04</v>
      </c>
      <c r="BU312" s="69">
        <f t="shared" si="167"/>
        <v>0.08</v>
      </c>
      <c r="BV312" s="70">
        <f t="shared" si="168"/>
        <v>0</v>
      </c>
      <c r="BW312" s="71">
        <f t="shared" ca="1" si="177"/>
        <v>0</v>
      </c>
      <c r="BX312" s="156">
        <f t="shared" ca="1" si="178"/>
        <v>0</v>
      </c>
      <c r="BY312" s="158">
        <f t="shared" ca="1" si="179"/>
        <v>-0.08</v>
      </c>
      <c r="BZ312" s="159">
        <f t="shared" ca="1" si="180"/>
        <v>-0.05</v>
      </c>
      <c r="CA312" s="160">
        <f t="shared" ca="1" si="181"/>
        <v>0.04</v>
      </c>
      <c r="CB312" s="69">
        <f t="shared" si="169"/>
        <v>0.08</v>
      </c>
      <c r="CC312" s="70">
        <f t="shared" si="170"/>
        <v>0</v>
      </c>
      <c r="CD312" s="71">
        <f t="shared" ca="1" si="182"/>
        <v>0</v>
      </c>
      <c r="CE312" s="156">
        <f t="shared" ca="1" si="183"/>
        <v>0</v>
      </c>
      <c r="CF312" s="158">
        <f t="shared" ca="1" si="184"/>
        <v>-0.08</v>
      </c>
      <c r="CG312" s="159">
        <f t="shared" ca="1" si="185"/>
        <v>-0.05</v>
      </c>
      <c r="CH312" s="160">
        <f t="shared" ca="1" si="186"/>
        <v>0.04</v>
      </c>
    </row>
    <row r="313" spans="1:86" hidden="1" outlineLevel="1">
      <c r="A313">
        <f t="shared" ca="1" si="164"/>
        <v>2</v>
      </c>
      <c r="B313" t="str">
        <f t="shared" ca="1" si="171"/>
        <v>EP4 LPD1 LPS1 LPM4</v>
      </c>
      <c r="C313" s="45">
        <f t="shared" si="187"/>
        <v>4</v>
      </c>
      <c r="D313" s="26">
        <v>0</v>
      </c>
      <c r="E313" s="45">
        <f t="shared" ca="1" si="188"/>
        <v>0</v>
      </c>
      <c r="F313" s="45">
        <f t="shared" ca="1" si="162"/>
        <v>0</v>
      </c>
      <c r="G313" s="45">
        <f t="shared" ca="1" si="189"/>
        <v>1</v>
      </c>
      <c r="H313" s="45">
        <f t="shared" ca="1" si="190"/>
        <v>1</v>
      </c>
      <c r="I313" s="45">
        <f t="shared" ca="1" si="191"/>
        <v>4</v>
      </c>
      <c r="BM313">
        <v>276</v>
      </c>
      <c r="BN313" s="69">
        <f t="shared" si="165"/>
        <v>0.08</v>
      </c>
      <c r="BO313" s="70">
        <f t="shared" si="166"/>
        <v>0</v>
      </c>
      <c r="BP313" s="71">
        <f t="shared" ca="1" si="172"/>
        <v>0</v>
      </c>
      <c r="BQ313" s="156">
        <f t="shared" ca="1" si="173"/>
        <v>0</v>
      </c>
      <c r="BR313" s="158">
        <f t="shared" ca="1" si="174"/>
        <v>-0.08</v>
      </c>
      <c r="BS313" s="159">
        <f t="shared" ca="1" si="175"/>
        <v>-0.05</v>
      </c>
      <c r="BT313" s="160">
        <f t="shared" ca="1" si="176"/>
        <v>0.08</v>
      </c>
      <c r="BU313" s="69">
        <f t="shared" si="167"/>
        <v>0.08</v>
      </c>
      <c r="BV313" s="70">
        <f t="shared" si="168"/>
        <v>0</v>
      </c>
      <c r="BW313" s="71">
        <f t="shared" ca="1" si="177"/>
        <v>0</v>
      </c>
      <c r="BX313" s="156">
        <f t="shared" ca="1" si="178"/>
        <v>0</v>
      </c>
      <c r="BY313" s="158">
        <f t="shared" ca="1" si="179"/>
        <v>-0.08</v>
      </c>
      <c r="BZ313" s="159">
        <f t="shared" ca="1" si="180"/>
        <v>-0.05</v>
      </c>
      <c r="CA313" s="160">
        <f t="shared" ca="1" si="181"/>
        <v>0.08</v>
      </c>
      <c r="CB313" s="69">
        <f t="shared" si="169"/>
        <v>0.08</v>
      </c>
      <c r="CC313" s="70">
        <f t="shared" si="170"/>
        <v>0</v>
      </c>
      <c r="CD313" s="71">
        <f t="shared" ca="1" si="182"/>
        <v>0</v>
      </c>
      <c r="CE313" s="156">
        <f t="shared" ca="1" si="183"/>
        <v>0</v>
      </c>
      <c r="CF313" s="158">
        <f t="shared" ca="1" si="184"/>
        <v>-0.08</v>
      </c>
      <c r="CG313" s="159">
        <f t="shared" ca="1" si="185"/>
        <v>-0.05</v>
      </c>
      <c r="CH313" s="160">
        <f t="shared" ca="1" si="186"/>
        <v>0.08</v>
      </c>
    </row>
    <row r="314" spans="1:86" hidden="1" outlineLevel="1">
      <c r="A314">
        <f t="shared" ca="1" si="164"/>
        <v>2</v>
      </c>
      <c r="B314" t="str">
        <f t="shared" ca="1" si="171"/>
        <v>EP4 LPD1 LPS2 LPM1</v>
      </c>
      <c r="C314" s="45">
        <f t="shared" si="187"/>
        <v>4</v>
      </c>
      <c r="D314" s="26">
        <v>0</v>
      </c>
      <c r="E314" s="45">
        <f t="shared" ca="1" si="188"/>
        <v>0</v>
      </c>
      <c r="F314" s="45">
        <f t="shared" ca="1" si="162"/>
        <v>0</v>
      </c>
      <c r="G314" s="45">
        <f t="shared" ca="1" si="189"/>
        <v>1</v>
      </c>
      <c r="H314" s="45">
        <f t="shared" ca="1" si="190"/>
        <v>2</v>
      </c>
      <c r="I314" s="45">
        <f t="shared" ca="1" si="191"/>
        <v>1</v>
      </c>
      <c r="BM314">
        <v>277</v>
      </c>
      <c r="BN314" s="69">
        <f t="shared" si="165"/>
        <v>0.08</v>
      </c>
      <c r="BO314" s="70">
        <f t="shared" si="166"/>
        <v>0</v>
      </c>
      <c r="BP314" s="71">
        <f t="shared" ca="1" si="172"/>
        <v>0</v>
      </c>
      <c r="BQ314" s="156">
        <f t="shared" ca="1" si="173"/>
        <v>0</v>
      </c>
      <c r="BR314" s="158">
        <f t="shared" ca="1" si="174"/>
        <v>-0.08</v>
      </c>
      <c r="BS314" s="159">
        <f t="shared" ca="1" si="175"/>
        <v>0</v>
      </c>
      <c r="BT314" s="160">
        <f t="shared" ca="1" si="176"/>
        <v>-0.05</v>
      </c>
      <c r="BU314" s="69">
        <f t="shared" si="167"/>
        <v>0.08</v>
      </c>
      <c r="BV314" s="70">
        <f t="shared" si="168"/>
        <v>0</v>
      </c>
      <c r="BW314" s="71">
        <f t="shared" ca="1" si="177"/>
        <v>0</v>
      </c>
      <c r="BX314" s="156">
        <f t="shared" ca="1" si="178"/>
        <v>0</v>
      </c>
      <c r="BY314" s="158">
        <f t="shared" ca="1" si="179"/>
        <v>-0.08</v>
      </c>
      <c r="BZ314" s="159">
        <f t="shared" ca="1" si="180"/>
        <v>0</v>
      </c>
      <c r="CA314" s="160">
        <f t="shared" ca="1" si="181"/>
        <v>-0.05</v>
      </c>
      <c r="CB314" s="69">
        <f t="shared" si="169"/>
        <v>0.08</v>
      </c>
      <c r="CC314" s="70">
        <f t="shared" si="170"/>
        <v>0</v>
      </c>
      <c r="CD314" s="71">
        <f t="shared" ca="1" si="182"/>
        <v>0</v>
      </c>
      <c r="CE314" s="156">
        <f t="shared" ca="1" si="183"/>
        <v>0</v>
      </c>
      <c r="CF314" s="158">
        <f t="shared" ca="1" si="184"/>
        <v>-0.08</v>
      </c>
      <c r="CG314" s="159">
        <f t="shared" ca="1" si="185"/>
        <v>0</v>
      </c>
      <c r="CH314" s="160">
        <f t="shared" ca="1" si="186"/>
        <v>-0.05</v>
      </c>
    </row>
    <row r="315" spans="1:86" hidden="1" outlineLevel="1">
      <c r="A315">
        <f t="shared" ca="1" si="164"/>
        <v>2</v>
      </c>
      <c r="B315" t="str">
        <f t="shared" ca="1" si="171"/>
        <v>EP4 LPD1 LPS2 LPM2</v>
      </c>
      <c r="C315" s="45">
        <f t="shared" si="187"/>
        <v>4</v>
      </c>
      <c r="D315" s="26">
        <v>0</v>
      </c>
      <c r="E315" s="45">
        <f t="shared" ca="1" si="188"/>
        <v>0</v>
      </c>
      <c r="F315" s="45">
        <f t="shared" ca="1" si="162"/>
        <v>0</v>
      </c>
      <c r="G315" s="45">
        <f t="shared" ca="1" si="189"/>
        <v>1</v>
      </c>
      <c r="H315" s="45">
        <f t="shared" ca="1" si="190"/>
        <v>2</v>
      </c>
      <c r="I315" s="45">
        <f t="shared" ca="1" si="191"/>
        <v>2</v>
      </c>
      <c r="BM315">
        <v>278</v>
      </c>
      <c r="BN315" s="69">
        <f t="shared" si="165"/>
        <v>0.08</v>
      </c>
      <c r="BO315" s="70">
        <f t="shared" si="166"/>
        <v>0</v>
      </c>
      <c r="BP315" s="71">
        <f t="shared" ca="1" si="172"/>
        <v>0</v>
      </c>
      <c r="BQ315" s="156">
        <f t="shared" ca="1" si="173"/>
        <v>0</v>
      </c>
      <c r="BR315" s="158">
        <f t="shared" ca="1" si="174"/>
        <v>-0.08</v>
      </c>
      <c r="BS315" s="159">
        <f t="shared" ca="1" si="175"/>
        <v>0</v>
      </c>
      <c r="BT315" s="160">
        <f t="shared" ca="1" si="176"/>
        <v>0</v>
      </c>
      <c r="BU315" s="69">
        <f t="shared" si="167"/>
        <v>0.08</v>
      </c>
      <c r="BV315" s="70">
        <f t="shared" si="168"/>
        <v>0</v>
      </c>
      <c r="BW315" s="71">
        <f t="shared" ca="1" si="177"/>
        <v>0</v>
      </c>
      <c r="BX315" s="156">
        <f t="shared" ca="1" si="178"/>
        <v>0</v>
      </c>
      <c r="BY315" s="158">
        <f t="shared" ca="1" si="179"/>
        <v>-0.08</v>
      </c>
      <c r="BZ315" s="159">
        <f t="shared" ca="1" si="180"/>
        <v>0</v>
      </c>
      <c r="CA315" s="160">
        <f t="shared" ca="1" si="181"/>
        <v>0</v>
      </c>
      <c r="CB315" s="69">
        <f t="shared" si="169"/>
        <v>0.08</v>
      </c>
      <c r="CC315" s="70">
        <f t="shared" si="170"/>
        <v>0</v>
      </c>
      <c r="CD315" s="71">
        <f t="shared" ca="1" si="182"/>
        <v>0</v>
      </c>
      <c r="CE315" s="156">
        <f t="shared" ca="1" si="183"/>
        <v>0</v>
      </c>
      <c r="CF315" s="158">
        <f t="shared" ca="1" si="184"/>
        <v>-0.08</v>
      </c>
      <c r="CG315" s="159">
        <f t="shared" ca="1" si="185"/>
        <v>0</v>
      </c>
      <c r="CH315" s="160">
        <f t="shared" ca="1" si="186"/>
        <v>0</v>
      </c>
    </row>
    <row r="316" spans="1:86" hidden="1" outlineLevel="1">
      <c r="A316">
        <f t="shared" ca="1" si="164"/>
        <v>2</v>
      </c>
      <c r="B316" t="str">
        <f t="shared" ca="1" si="171"/>
        <v>EP4 LPD1 LPS2 LPM3</v>
      </c>
      <c r="C316" s="45">
        <f t="shared" si="187"/>
        <v>4</v>
      </c>
      <c r="D316" s="26">
        <v>0</v>
      </c>
      <c r="E316" s="45">
        <f t="shared" ca="1" si="188"/>
        <v>0</v>
      </c>
      <c r="F316" s="45">
        <f t="shared" ref="F316:F372" ca="1" si="192">(MOD(F315,4)+1)*($A316=F$33)</f>
        <v>0</v>
      </c>
      <c r="G316" s="45">
        <f t="shared" ca="1" si="189"/>
        <v>1</v>
      </c>
      <c r="H316" s="45">
        <f t="shared" ca="1" si="190"/>
        <v>2</v>
      </c>
      <c r="I316" s="45">
        <f t="shared" ca="1" si="191"/>
        <v>3</v>
      </c>
      <c r="BM316">
        <v>279</v>
      </c>
      <c r="BN316" s="69">
        <f t="shared" si="165"/>
        <v>0.08</v>
      </c>
      <c r="BO316" s="70">
        <f t="shared" si="166"/>
        <v>0</v>
      </c>
      <c r="BP316" s="71">
        <f t="shared" ca="1" si="172"/>
        <v>0</v>
      </c>
      <c r="BQ316" s="156">
        <f t="shared" ca="1" si="173"/>
        <v>0</v>
      </c>
      <c r="BR316" s="158">
        <f t="shared" ca="1" si="174"/>
        <v>-0.08</v>
      </c>
      <c r="BS316" s="159">
        <f t="shared" ca="1" si="175"/>
        <v>0</v>
      </c>
      <c r="BT316" s="160">
        <f t="shared" ca="1" si="176"/>
        <v>0.04</v>
      </c>
      <c r="BU316" s="69">
        <f t="shared" si="167"/>
        <v>0.08</v>
      </c>
      <c r="BV316" s="70">
        <f t="shared" si="168"/>
        <v>0</v>
      </c>
      <c r="BW316" s="71">
        <f t="shared" ca="1" si="177"/>
        <v>0</v>
      </c>
      <c r="BX316" s="156">
        <f t="shared" ca="1" si="178"/>
        <v>0</v>
      </c>
      <c r="BY316" s="158">
        <f t="shared" ca="1" si="179"/>
        <v>-0.08</v>
      </c>
      <c r="BZ316" s="159">
        <f t="shared" ca="1" si="180"/>
        <v>0</v>
      </c>
      <c r="CA316" s="160">
        <f t="shared" ca="1" si="181"/>
        <v>0.04</v>
      </c>
      <c r="CB316" s="69">
        <f t="shared" si="169"/>
        <v>0.08</v>
      </c>
      <c r="CC316" s="70">
        <f t="shared" si="170"/>
        <v>0</v>
      </c>
      <c r="CD316" s="71">
        <f t="shared" ca="1" si="182"/>
        <v>0</v>
      </c>
      <c r="CE316" s="156">
        <f t="shared" ca="1" si="183"/>
        <v>0</v>
      </c>
      <c r="CF316" s="158">
        <f t="shared" ca="1" si="184"/>
        <v>-0.08</v>
      </c>
      <c r="CG316" s="159">
        <f t="shared" ca="1" si="185"/>
        <v>0</v>
      </c>
      <c r="CH316" s="160">
        <f t="shared" ca="1" si="186"/>
        <v>0.04</v>
      </c>
    </row>
    <row r="317" spans="1:86" hidden="1" outlineLevel="1">
      <c r="A317">
        <f t="shared" ca="1" si="164"/>
        <v>2</v>
      </c>
      <c r="B317" t="str">
        <f t="shared" ca="1" si="171"/>
        <v>EP4 LPD1 LPS2 LPM4</v>
      </c>
      <c r="C317" s="45">
        <f t="shared" si="187"/>
        <v>4</v>
      </c>
      <c r="D317" s="26">
        <v>0</v>
      </c>
      <c r="E317" s="45">
        <f t="shared" ca="1" si="188"/>
        <v>0</v>
      </c>
      <c r="F317" s="45">
        <f t="shared" ca="1" si="192"/>
        <v>0</v>
      </c>
      <c r="G317" s="45">
        <f t="shared" ca="1" si="189"/>
        <v>1</v>
      </c>
      <c r="H317" s="45">
        <f t="shared" ca="1" si="190"/>
        <v>2</v>
      </c>
      <c r="I317" s="45">
        <f t="shared" ca="1" si="191"/>
        <v>4</v>
      </c>
      <c r="BM317">
        <v>280</v>
      </c>
      <c r="BN317" s="69">
        <f t="shared" si="165"/>
        <v>0.08</v>
      </c>
      <c r="BO317" s="70">
        <f t="shared" si="166"/>
        <v>0</v>
      </c>
      <c r="BP317" s="71">
        <f t="shared" ca="1" si="172"/>
        <v>0</v>
      </c>
      <c r="BQ317" s="156">
        <f t="shared" ca="1" si="173"/>
        <v>0</v>
      </c>
      <c r="BR317" s="158">
        <f t="shared" ca="1" si="174"/>
        <v>-0.08</v>
      </c>
      <c r="BS317" s="159">
        <f t="shared" ca="1" si="175"/>
        <v>0</v>
      </c>
      <c r="BT317" s="160">
        <f t="shared" ca="1" si="176"/>
        <v>0.08</v>
      </c>
      <c r="BU317" s="69">
        <f t="shared" si="167"/>
        <v>0.08</v>
      </c>
      <c r="BV317" s="70">
        <f t="shared" si="168"/>
        <v>0</v>
      </c>
      <c r="BW317" s="71">
        <f t="shared" ca="1" si="177"/>
        <v>0</v>
      </c>
      <c r="BX317" s="156">
        <f t="shared" ca="1" si="178"/>
        <v>0</v>
      </c>
      <c r="BY317" s="158">
        <f t="shared" ca="1" si="179"/>
        <v>-0.08</v>
      </c>
      <c r="BZ317" s="159">
        <f t="shared" ca="1" si="180"/>
        <v>0</v>
      </c>
      <c r="CA317" s="160">
        <f t="shared" ca="1" si="181"/>
        <v>0.08</v>
      </c>
      <c r="CB317" s="69">
        <f t="shared" si="169"/>
        <v>0.08</v>
      </c>
      <c r="CC317" s="70">
        <f t="shared" si="170"/>
        <v>0</v>
      </c>
      <c r="CD317" s="71">
        <f t="shared" ca="1" si="182"/>
        <v>0</v>
      </c>
      <c r="CE317" s="156">
        <f t="shared" ca="1" si="183"/>
        <v>0</v>
      </c>
      <c r="CF317" s="158">
        <f t="shared" ca="1" si="184"/>
        <v>-0.08</v>
      </c>
      <c r="CG317" s="159">
        <f t="shared" ca="1" si="185"/>
        <v>0</v>
      </c>
      <c r="CH317" s="160">
        <f t="shared" ca="1" si="186"/>
        <v>0.08</v>
      </c>
    </row>
    <row r="318" spans="1:86" hidden="1" outlineLevel="1">
      <c r="A318">
        <f t="shared" ref="A318:A357" ca="1" si="193">OFFSET(A318,-1,0)</f>
        <v>2</v>
      </c>
      <c r="B318" t="str">
        <f t="shared" ca="1" si="171"/>
        <v>EP4 LPD1 LPS3 LPM1</v>
      </c>
      <c r="C318" s="45">
        <f t="shared" si="187"/>
        <v>4</v>
      </c>
      <c r="D318" s="26">
        <v>0</v>
      </c>
      <c r="E318" s="45">
        <f t="shared" ca="1" si="188"/>
        <v>0</v>
      </c>
      <c r="F318" s="45">
        <f t="shared" ca="1" si="192"/>
        <v>0</v>
      </c>
      <c r="G318" s="45">
        <f t="shared" ca="1" si="189"/>
        <v>1</v>
      </c>
      <c r="H318" s="45">
        <f t="shared" ca="1" si="190"/>
        <v>3</v>
      </c>
      <c r="I318" s="45">
        <f t="shared" ca="1" si="191"/>
        <v>1</v>
      </c>
      <c r="BM318">
        <v>281</v>
      </c>
      <c r="BN318" s="69">
        <f t="shared" si="165"/>
        <v>0.08</v>
      </c>
      <c r="BO318" s="70">
        <f t="shared" si="166"/>
        <v>0</v>
      </c>
      <c r="BP318" s="71">
        <f t="shared" ca="1" si="172"/>
        <v>0</v>
      </c>
      <c r="BQ318" s="156">
        <f t="shared" ca="1" si="173"/>
        <v>0</v>
      </c>
      <c r="BR318" s="158">
        <f t="shared" ca="1" si="174"/>
        <v>-0.08</v>
      </c>
      <c r="BS318" s="159">
        <f t="shared" ca="1" si="175"/>
        <v>0.04</v>
      </c>
      <c r="BT318" s="160">
        <f t="shared" ca="1" si="176"/>
        <v>-0.05</v>
      </c>
      <c r="BU318" s="69">
        <f t="shared" si="167"/>
        <v>0.08</v>
      </c>
      <c r="BV318" s="70">
        <f t="shared" si="168"/>
        <v>0</v>
      </c>
      <c r="BW318" s="71">
        <f t="shared" ca="1" si="177"/>
        <v>0</v>
      </c>
      <c r="BX318" s="156">
        <f t="shared" ca="1" si="178"/>
        <v>0</v>
      </c>
      <c r="BY318" s="158">
        <f t="shared" ca="1" si="179"/>
        <v>-0.08</v>
      </c>
      <c r="BZ318" s="159">
        <f t="shared" ca="1" si="180"/>
        <v>0.04</v>
      </c>
      <c r="CA318" s="160">
        <f t="shared" ca="1" si="181"/>
        <v>-0.05</v>
      </c>
      <c r="CB318" s="69">
        <f t="shared" si="169"/>
        <v>0.08</v>
      </c>
      <c r="CC318" s="70">
        <f t="shared" si="170"/>
        <v>0</v>
      </c>
      <c r="CD318" s="71">
        <f t="shared" ca="1" si="182"/>
        <v>0</v>
      </c>
      <c r="CE318" s="156">
        <f t="shared" ca="1" si="183"/>
        <v>0</v>
      </c>
      <c r="CF318" s="158">
        <f t="shared" ca="1" si="184"/>
        <v>-0.08</v>
      </c>
      <c r="CG318" s="159">
        <f t="shared" ca="1" si="185"/>
        <v>0.04</v>
      </c>
      <c r="CH318" s="160">
        <f t="shared" ca="1" si="186"/>
        <v>-0.05</v>
      </c>
    </row>
    <row r="319" spans="1:86" hidden="1" outlineLevel="1">
      <c r="A319">
        <f t="shared" ca="1" si="193"/>
        <v>2</v>
      </c>
      <c r="B319" t="str">
        <f t="shared" ca="1" si="171"/>
        <v>EP4 LPD1 LPS3 LPM2</v>
      </c>
      <c r="C319" s="45">
        <f t="shared" si="187"/>
        <v>4</v>
      </c>
      <c r="D319" s="26">
        <v>0</v>
      </c>
      <c r="E319" s="45">
        <f t="shared" ca="1" si="188"/>
        <v>0</v>
      </c>
      <c r="F319" s="45">
        <f t="shared" ca="1" si="192"/>
        <v>0</v>
      </c>
      <c r="G319" s="45">
        <f t="shared" ca="1" si="189"/>
        <v>1</v>
      </c>
      <c r="H319" s="45">
        <f t="shared" ca="1" si="190"/>
        <v>3</v>
      </c>
      <c r="I319" s="45">
        <f t="shared" ca="1" si="191"/>
        <v>2</v>
      </c>
      <c r="BM319">
        <v>282</v>
      </c>
      <c r="BN319" s="69">
        <f t="shared" si="165"/>
        <v>0.08</v>
      </c>
      <c r="BO319" s="70">
        <f t="shared" si="166"/>
        <v>0</v>
      </c>
      <c r="BP319" s="71">
        <f t="shared" ca="1" si="172"/>
        <v>0</v>
      </c>
      <c r="BQ319" s="156">
        <f t="shared" ca="1" si="173"/>
        <v>0</v>
      </c>
      <c r="BR319" s="158">
        <f t="shared" ca="1" si="174"/>
        <v>-0.08</v>
      </c>
      <c r="BS319" s="159">
        <f t="shared" ca="1" si="175"/>
        <v>0.04</v>
      </c>
      <c r="BT319" s="160">
        <f t="shared" ca="1" si="176"/>
        <v>0</v>
      </c>
      <c r="BU319" s="69">
        <f t="shared" si="167"/>
        <v>0.08</v>
      </c>
      <c r="BV319" s="70">
        <f t="shared" si="168"/>
        <v>0</v>
      </c>
      <c r="BW319" s="71">
        <f t="shared" ca="1" si="177"/>
        <v>0</v>
      </c>
      <c r="BX319" s="156">
        <f t="shared" ca="1" si="178"/>
        <v>0</v>
      </c>
      <c r="BY319" s="158">
        <f t="shared" ca="1" si="179"/>
        <v>-0.08</v>
      </c>
      <c r="BZ319" s="159">
        <f t="shared" ca="1" si="180"/>
        <v>0.04</v>
      </c>
      <c r="CA319" s="160">
        <f t="shared" ca="1" si="181"/>
        <v>0</v>
      </c>
      <c r="CB319" s="69">
        <f t="shared" si="169"/>
        <v>0.08</v>
      </c>
      <c r="CC319" s="70">
        <f t="shared" si="170"/>
        <v>0</v>
      </c>
      <c r="CD319" s="71">
        <f t="shared" ca="1" si="182"/>
        <v>0</v>
      </c>
      <c r="CE319" s="156">
        <f t="shared" ca="1" si="183"/>
        <v>0</v>
      </c>
      <c r="CF319" s="158">
        <f t="shared" ca="1" si="184"/>
        <v>-0.08</v>
      </c>
      <c r="CG319" s="159">
        <f t="shared" ca="1" si="185"/>
        <v>0.04</v>
      </c>
      <c r="CH319" s="160">
        <f t="shared" ca="1" si="186"/>
        <v>0</v>
      </c>
    </row>
    <row r="320" spans="1:86" hidden="1" outlineLevel="1">
      <c r="A320">
        <f t="shared" ca="1" si="193"/>
        <v>2</v>
      </c>
      <c r="B320" t="str">
        <f t="shared" ca="1" si="171"/>
        <v>EP4 LPD1 LPS3 LPM3</v>
      </c>
      <c r="C320" s="45">
        <f t="shared" si="187"/>
        <v>4</v>
      </c>
      <c r="D320" s="26">
        <v>0</v>
      </c>
      <c r="E320" s="45">
        <f t="shared" ca="1" si="188"/>
        <v>0</v>
      </c>
      <c r="F320" s="45">
        <f t="shared" ca="1" si="192"/>
        <v>0</v>
      </c>
      <c r="G320" s="45">
        <f t="shared" ca="1" si="189"/>
        <v>1</v>
      </c>
      <c r="H320" s="45">
        <f t="shared" ca="1" si="190"/>
        <v>3</v>
      </c>
      <c r="I320" s="45">
        <f t="shared" ca="1" si="191"/>
        <v>3</v>
      </c>
      <c r="BM320">
        <v>283</v>
      </c>
      <c r="BN320" s="69">
        <f t="shared" si="165"/>
        <v>0.08</v>
      </c>
      <c r="BO320" s="70">
        <f t="shared" si="166"/>
        <v>0</v>
      </c>
      <c r="BP320" s="71">
        <f t="shared" ca="1" si="172"/>
        <v>0</v>
      </c>
      <c r="BQ320" s="156">
        <f t="shared" ca="1" si="173"/>
        <v>0</v>
      </c>
      <c r="BR320" s="158">
        <f t="shared" ca="1" si="174"/>
        <v>-0.08</v>
      </c>
      <c r="BS320" s="159">
        <f t="shared" ca="1" si="175"/>
        <v>0.04</v>
      </c>
      <c r="BT320" s="160">
        <f t="shared" ca="1" si="176"/>
        <v>0.04</v>
      </c>
      <c r="BU320" s="69">
        <f t="shared" si="167"/>
        <v>0.08</v>
      </c>
      <c r="BV320" s="70">
        <f t="shared" si="168"/>
        <v>0</v>
      </c>
      <c r="BW320" s="71">
        <f t="shared" ca="1" si="177"/>
        <v>0</v>
      </c>
      <c r="BX320" s="156">
        <f t="shared" ca="1" si="178"/>
        <v>0</v>
      </c>
      <c r="BY320" s="158">
        <f t="shared" ca="1" si="179"/>
        <v>-0.08</v>
      </c>
      <c r="BZ320" s="159">
        <f t="shared" ca="1" si="180"/>
        <v>0.04</v>
      </c>
      <c r="CA320" s="160">
        <f t="shared" ca="1" si="181"/>
        <v>0.04</v>
      </c>
      <c r="CB320" s="69">
        <f t="shared" si="169"/>
        <v>0.08</v>
      </c>
      <c r="CC320" s="70">
        <f t="shared" si="170"/>
        <v>0</v>
      </c>
      <c r="CD320" s="71">
        <f t="shared" ca="1" si="182"/>
        <v>0</v>
      </c>
      <c r="CE320" s="156">
        <f t="shared" ca="1" si="183"/>
        <v>0</v>
      </c>
      <c r="CF320" s="158">
        <f t="shared" ca="1" si="184"/>
        <v>-0.08</v>
      </c>
      <c r="CG320" s="159">
        <f t="shared" ca="1" si="185"/>
        <v>0.04</v>
      </c>
      <c r="CH320" s="160">
        <f t="shared" ca="1" si="186"/>
        <v>0.04</v>
      </c>
    </row>
    <row r="321" spans="1:86" hidden="1" outlineLevel="1">
      <c r="A321">
        <f t="shared" ca="1" si="193"/>
        <v>2</v>
      </c>
      <c r="B321" t="str">
        <f t="shared" ca="1" si="171"/>
        <v>EP4 LPD1 LPS3 LPM4</v>
      </c>
      <c r="C321" s="45">
        <f t="shared" si="187"/>
        <v>4</v>
      </c>
      <c r="D321" s="26">
        <v>0</v>
      </c>
      <c r="E321" s="45">
        <f t="shared" ca="1" si="188"/>
        <v>0</v>
      </c>
      <c r="F321" s="45">
        <f t="shared" ca="1" si="192"/>
        <v>0</v>
      </c>
      <c r="G321" s="45">
        <f t="shared" ca="1" si="189"/>
        <v>1</v>
      </c>
      <c r="H321" s="45">
        <f t="shared" ca="1" si="190"/>
        <v>3</v>
      </c>
      <c r="I321" s="45">
        <f t="shared" ca="1" si="191"/>
        <v>4</v>
      </c>
      <c r="BM321">
        <v>284</v>
      </c>
      <c r="BN321" s="69">
        <f t="shared" si="165"/>
        <v>0.08</v>
      </c>
      <c r="BO321" s="70">
        <f t="shared" si="166"/>
        <v>0</v>
      </c>
      <c r="BP321" s="71">
        <f t="shared" ca="1" si="172"/>
        <v>0</v>
      </c>
      <c r="BQ321" s="156">
        <f t="shared" ca="1" si="173"/>
        <v>0</v>
      </c>
      <c r="BR321" s="158">
        <f t="shared" ca="1" si="174"/>
        <v>-0.08</v>
      </c>
      <c r="BS321" s="159">
        <f t="shared" ca="1" si="175"/>
        <v>0.04</v>
      </c>
      <c r="BT321" s="160">
        <f t="shared" ca="1" si="176"/>
        <v>0.08</v>
      </c>
      <c r="BU321" s="69">
        <f t="shared" si="167"/>
        <v>0.08</v>
      </c>
      <c r="BV321" s="70">
        <f t="shared" si="168"/>
        <v>0</v>
      </c>
      <c r="BW321" s="71">
        <f t="shared" ca="1" si="177"/>
        <v>0</v>
      </c>
      <c r="BX321" s="156">
        <f t="shared" ca="1" si="178"/>
        <v>0</v>
      </c>
      <c r="BY321" s="158">
        <f t="shared" ca="1" si="179"/>
        <v>-0.08</v>
      </c>
      <c r="BZ321" s="159">
        <f t="shared" ca="1" si="180"/>
        <v>0.04</v>
      </c>
      <c r="CA321" s="160">
        <f t="shared" ca="1" si="181"/>
        <v>0.08</v>
      </c>
      <c r="CB321" s="69">
        <f t="shared" si="169"/>
        <v>0.08</v>
      </c>
      <c r="CC321" s="70">
        <f t="shared" si="170"/>
        <v>0</v>
      </c>
      <c r="CD321" s="71">
        <f t="shared" ca="1" si="182"/>
        <v>0</v>
      </c>
      <c r="CE321" s="156">
        <f t="shared" ca="1" si="183"/>
        <v>0</v>
      </c>
      <c r="CF321" s="158">
        <f t="shared" ca="1" si="184"/>
        <v>-0.08</v>
      </c>
      <c r="CG321" s="159">
        <f t="shared" ca="1" si="185"/>
        <v>0.04</v>
      </c>
      <c r="CH321" s="160">
        <f t="shared" ca="1" si="186"/>
        <v>0.08</v>
      </c>
    </row>
    <row r="322" spans="1:86" hidden="1" outlineLevel="1">
      <c r="A322">
        <f t="shared" ca="1" si="193"/>
        <v>2</v>
      </c>
      <c r="B322" t="str">
        <f t="shared" ca="1" si="171"/>
        <v>EP4 LPD1 LPS4 LPM1</v>
      </c>
      <c r="C322" s="45">
        <f t="shared" si="187"/>
        <v>4</v>
      </c>
      <c r="D322" s="26">
        <v>0</v>
      </c>
      <c r="E322" s="45">
        <f t="shared" ca="1" si="188"/>
        <v>0</v>
      </c>
      <c r="F322" s="45">
        <f t="shared" ca="1" si="192"/>
        <v>0</v>
      </c>
      <c r="G322" s="45">
        <f t="shared" ca="1" si="189"/>
        <v>1</v>
      </c>
      <c r="H322" s="45">
        <f t="shared" ca="1" si="190"/>
        <v>4</v>
      </c>
      <c r="I322" s="45">
        <f t="shared" ca="1" si="191"/>
        <v>1</v>
      </c>
      <c r="BM322">
        <v>285</v>
      </c>
      <c r="BN322" s="69">
        <f t="shared" si="165"/>
        <v>0.08</v>
      </c>
      <c r="BO322" s="70">
        <f t="shared" si="166"/>
        <v>0</v>
      </c>
      <c r="BP322" s="71">
        <f t="shared" ca="1" si="172"/>
        <v>0</v>
      </c>
      <c r="BQ322" s="156">
        <f t="shared" ca="1" si="173"/>
        <v>0</v>
      </c>
      <c r="BR322" s="158">
        <f t="shared" ca="1" si="174"/>
        <v>-0.08</v>
      </c>
      <c r="BS322" s="159">
        <f t="shared" ca="1" si="175"/>
        <v>0.08</v>
      </c>
      <c r="BT322" s="160">
        <f t="shared" ca="1" si="176"/>
        <v>-0.05</v>
      </c>
      <c r="BU322" s="69">
        <f t="shared" si="167"/>
        <v>0.08</v>
      </c>
      <c r="BV322" s="70">
        <f t="shared" si="168"/>
        <v>0</v>
      </c>
      <c r="BW322" s="71">
        <f t="shared" ca="1" si="177"/>
        <v>0</v>
      </c>
      <c r="BX322" s="156">
        <f t="shared" ca="1" si="178"/>
        <v>0</v>
      </c>
      <c r="BY322" s="158">
        <f t="shared" ca="1" si="179"/>
        <v>-0.08</v>
      </c>
      <c r="BZ322" s="159">
        <f t="shared" ca="1" si="180"/>
        <v>0.08</v>
      </c>
      <c r="CA322" s="160">
        <f t="shared" ca="1" si="181"/>
        <v>-0.05</v>
      </c>
      <c r="CB322" s="69">
        <f t="shared" si="169"/>
        <v>0.08</v>
      </c>
      <c r="CC322" s="70">
        <f t="shared" si="170"/>
        <v>0</v>
      </c>
      <c r="CD322" s="71">
        <f t="shared" ca="1" si="182"/>
        <v>0</v>
      </c>
      <c r="CE322" s="156">
        <f t="shared" ca="1" si="183"/>
        <v>0</v>
      </c>
      <c r="CF322" s="158">
        <f t="shared" ca="1" si="184"/>
        <v>-0.08</v>
      </c>
      <c r="CG322" s="159">
        <f t="shared" ca="1" si="185"/>
        <v>0.08</v>
      </c>
      <c r="CH322" s="160">
        <f t="shared" ca="1" si="186"/>
        <v>-0.05</v>
      </c>
    </row>
    <row r="323" spans="1:86" hidden="1" outlineLevel="1">
      <c r="A323">
        <f t="shared" ca="1" si="193"/>
        <v>2</v>
      </c>
      <c r="B323" t="str">
        <f t="shared" ca="1" si="171"/>
        <v>EP4 LPD1 LPS4 LPM2</v>
      </c>
      <c r="C323" s="45">
        <f t="shared" si="187"/>
        <v>4</v>
      </c>
      <c r="D323" s="26">
        <v>0</v>
      </c>
      <c r="E323" s="45">
        <f t="shared" ca="1" si="188"/>
        <v>0</v>
      </c>
      <c r="F323" s="45">
        <f t="shared" ca="1" si="192"/>
        <v>0</v>
      </c>
      <c r="G323" s="45">
        <f t="shared" ca="1" si="189"/>
        <v>1</v>
      </c>
      <c r="H323" s="45">
        <f t="shared" ca="1" si="190"/>
        <v>4</v>
      </c>
      <c r="I323" s="45">
        <f t="shared" ca="1" si="191"/>
        <v>2</v>
      </c>
      <c r="BM323">
        <v>286</v>
      </c>
      <c r="BN323" s="69">
        <f t="shared" si="165"/>
        <v>0.08</v>
      </c>
      <c r="BO323" s="70">
        <f t="shared" si="166"/>
        <v>0</v>
      </c>
      <c r="BP323" s="71">
        <f t="shared" ca="1" si="172"/>
        <v>0</v>
      </c>
      <c r="BQ323" s="156">
        <f t="shared" ca="1" si="173"/>
        <v>0</v>
      </c>
      <c r="BR323" s="158">
        <f t="shared" ca="1" si="174"/>
        <v>-0.08</v>
      </c>
      <c r="BS323" s="159">
        <f t="shared" ca="1" si="175"/>
        <v>0.08</v>
      </c>
      <c r="BT323" s="160">
        <f t="shared" ca="1" si="176"/>
        <v>0</v>
      </c>
      <c r="BU323" s="69">
        <f t="shared" si="167"/>
        <v>0.08</v>
      </c>
      <c r="BV323" s="70">
        <f t="shared" si="168"/>
        <v>0</v>
      </c>
      <c r="BW323" s="71">
        <f t="shared" ca="1" si="177"/>
        <v>0</v>
      </c>
      <c r="BX323" s="156">
        <f t="shared" ca="1" si="178"/>
        <v>0</v>
      </c>
      <c r="BY323" s="158">
        <f t="shared" ca="1" si="179"/>
        <v>-0.08</v>
      </c>
      <c r="BZ323" s="159">
        <f t="shared" ca="1" si="180"/>
        <v>0.08</v>
      </c>
      <c r="CA323" s="160">
        <f t="shared" ca="1" si="181"/>
        <v>0</v>
      </c>
      <c r="CB323" s="69">
        <f t="shared" si="169"/>
        <v>0.08</v>
      </c>
      <c r="CC323" s="70">
        <f t="shared" si="170"/>
        <v>0</v>
      </c>
      <c r="CD323" s="71">
        <f t="shared" ca="1" si="182"/>
        <v>0</v>
      </c>
      <c r="CE323" s="156">
        <f t="shared" ca="1" si="183"/>
        <v>0</v>
      </c>
      <c r="CF323" s="158">
        <f t="shared" ca="1" si="184"/>
        <v>-0.08</v>
      </c>
      <c r="CG323" s="159">
        <f t="shared" ca="1" si="185"/>
        <v>0.08</v>
      </c>
      <c r="CH323" s="160">
        <f t="shared" ca="1" si="186"/>
        <v>0</v>
      </c>
    </row>
    <row r="324" spans="1:86" hidden="1" outlineLevel="1">
      <c r="A324">
        <f t="shared" ca="1" si="193"/>
        <v>2</v>
      </c>
      <c r="B324" t="str">
        <f t="shared" ca="1" si="171"/>
        <v>EP4 LPD1 LPS4 LPM3</v>
      </c>
      <c r="C324" s="45">
        <f t="shared" si="187"/>
        <v>4</v>
      </c>
      <c r="D324" s="26">
        <v>0</v>
      </c>
      <c r="E324" s="45">
        <f t="shared" ca="1" si="188"/>
        <v>0</v>
      </c>
      <c r="F324" s="45">
        <f t="shared" ca="1" si="192"/>
        <v>0</v>
      </c>
      <c r="G324" s="45">
        <f t="shared" ca="1" si="189"/>
        <v>1</v>
      </c>
      <c r="H324" s="45">
        <f t="shared" ca="1" si="190"/>
        <v>4</v>
      </c>
      <c r="I324" s="45">
        <f t="shared" ca="1" si="191"/>
        <v>3</v>
      </c>
      <c r="BM324">
        <v>287</v>
      </c>
      <c r="BN324" s="69">
        <f t="shared" si="165"/>
        <v>0.08</v>
      </c>
      <c r="BO324" s="70">
        <f t="shared" si="166"/>
        <v>0</v>
      </c>
      <c r="BP324" s="71">
        <f t="shared" ca="1" si="172"/>
        <v>0</v>
      </c>
      <c r="BQ324" s="156">
        <f t="shared" ca="1" si="173"/>
        <v>0</v>
      </c>
      <c r="BR324" s="158">
        <f t="shared" ca="1" si="174"/>
        <v>-0.08</v>
      </c>
      <c r="BS324" s="159">
        <f t="shared" ca="1" si="175"/>
        <v>0.08</v>
      </c>
      <c r="BT324" s="160">
        <f t="shared" ca="1" si="176"/>
        <v>0.04</v>
      </c>
      <c r="BU324" s="69">
        <f t="shared" si="167"/>
        <v>0.08</v>
      </c>
      <c r="BV324" s="70">
        <f t="shared" si="168"/>
        <v>0</v>
      </c>
      <c r="BW324" s="71">
        <f t="shared" ca="1" si="177"/>
        <v>0</v>
      </c>
      <c r="BX324" s="156">
        <f t="shared" ca="1" si="178"/>
        <v>0</v>
      </c>
      <c r="BY324" s="158">
        <f t="shared" ca="1" si="179"/>
        <v>-0.08</v>
      </c>
      <c r="BZ324" s="159">
        <f t="shared" ca="1" si="180"/>
        <v>0.08</v>
      </c>
      <c r="CA324" s="160">
        <f t="shared" ca="1" si="181"/>
        <v>0.04</v>
      </c>
      <c r="CB324" s="69">
        <f t="shared" si="169"/>
        <v>0.08</v>
      </c>
      <c r="CC324" s="70">
        <f t="shared" si="170"/>
        <v>0</v>
      </c>
      <c r="CD324" s="71">
        <f t="shared" ca="1" si="182"/>
        <v>0</v>
      </c>
      <c r="CE324" s="156">
        <f t="shared" ca="1" si="183"/>
        <v>0</v>
      </c>
      <c r="CF324" s="158">
        <f t="shared" ca="1" si="184"/>
        <v>-0.08</v>
      </c>
      <c r="CG324" s="159">
        <f t="shared" ca="1" si="185"/>
        <v>0.08</v>
      </c>
      <c r="CH324" s="160">
        <f t="shared" ca="1" si="186"/>
        <v>0.04</v>
      </c>
    </row>
    <row r="325" spans="1:86" hidden="1" outlineLevel="1">
      <c r="A325">
        <f t="shared" ca="1" si="193"/>
        <v>2</v>
      </c>
      <c r="B325" t="str">
        <f t="shared" ca="1" si="171"/>
        <v>EP4 LPD1 LPS4 LPM4</v>
      </c>
      <c r="C325" s="45">
        <f t="shared" si="187"/>
        <v>4</v>
      </c>
      <c r="D325" s="26">
        <v>0</v>
      </c>
      <c r="E325" s="45">
        <f t="shared" ca="1" si="188"/>
        <v>0</v>
      </c>
      <c r="F325" s="45">
        <f t="shared" ca="1" si="192"/>
        <v>0</v>
      </c>
      <c r="G325" s="45">
        <f t="shared" ca="1" si="189"/>
        <v>1</v>
      </c>
      <c r="H325" s="45">
        <f t="shared" ca="1" si="190"/>
        <v>4</v>
      </c>
      <c r="I325" s="45">
        <f t="shared" ca="1" si="191"/>
        <v>4</v>
      </c>
      <c r="BM325">
        <v>288</v>
      </c>
      <c r="BN325" s="69">
        <f t="shared" si="165"/>
        <v>0.08</v>
      </c>
      <c r="BO325" s="70">
        <f t="shared" si="166"/>
        <v>0</v>
      </c>
      <c r="BP325" s="71">
        <f t="shared" ca="1" si="172"/>
        <v>0</v>
      </c>
      <c r="BQ325" s="156">
        <f t="shared" ca="1" si="173"/>
        <v>0</v>
      </c>
      <c r="BR325" s="158">
        <f t="shared" ca="1" si="174"/>
        <v>-0.08</v>
      </c>
      <c r="BS325" s="159">
        <f t="shared" ca="1" si="175"/>
        <v>0.08</v>
      </c>
      <c r="BT325" s="160">
        <f t="shared" ca="1" si="176"/>
        <v>0.08</v>
      </c>
      <c r="BU325" s="69">
        <f t="shared" si="167"/>
        <v>0.08</v>
      </c>
      <c r="BV325" s="70">
        <f t="shared" si="168"/>
        <v>0</v>
      </c>
      <c r="BW325" s="71">
        <f t="shared" ca="1" si="177"/>
        <v>0</v>
      </c>
      <c r="BX325" s="156">
        <f t="shared" ca="1" si="178"/>
        <v>0</v>
      </c>
      <c r="BY325" s="158">
        <f t="shared" ca="1" si="179"/>
        <v>-0.08</v>
      </c>
      <c r="BZ325" s="159">
        <f t="shared" ca="1" si="180"/>
        <v>0.08</v>
      </c>
      <c r="CA325" s="160">
        <f t="shared" ca="1" si="181"/>
        <v>0.08</v>
      </c>
      <c r="CB325" s="69">
        <f t="shared" si="169"/>
        <v>0.08</v>
      </c>
      <c r="CC325" s="70">
        <f t="shared" si="170"/>
        <v>0</v>
      </c>
      <c r="CD325" s="71">
        <f t="shared" ca="1" si="182"/>
        <v>0</v>
      </c>
      <c r="CE325" s="156">
        <f t="shared" ca="1" si="183"/>
        <v>0</v>
      </c>
      <c r="CF325" s="158">
        <f t="shared" ca="1" si="184"/>
        <v>-0.08</v>
      </c>
      <c r="CG325" s="159">
        <f t="shared" ca="1" si="185"/>
        <v>0.08</v>
      </c>
      <c r="CH325" s="160">
        <f t="shared" ca="1" si="186"/>
        <v>0.08</v>
      </c>
    </row>
    <row r="326" spans="1:86" hidden="1" outlineLevel="1">
      <c r="A326">
        <f t="shared" ca="1" si="193"/>
        <v>2</v>
      </c>
      <c r="B326" t="str">
        <f t="shared" ca="1" si="171"/>
        <v>EP4 LPD2 LPS1 LPM1</v>
      </c>
      <c r="C326" s="45">
        <f t="shared" si="187"/>
        <v>4</v>
      </c>
      <c r="D326" s="26">
        <v>0</v>
      </c>
      <c r="E326" s="45">
        <f t="shared" ca="1" si="188"/>
        <v>0</v>
      </c>
      <c r="F326" s="45">
        <f t="shared" ca="1" si="192"/>
        <v>0</v>
      </c>
      <c r="G326" s="45">
        <f t="shared" ca="1" si="189"/>
        <v>2</v>
      </c>
      <c r="H326" s="45">
        <f t="shared" ca="1" si="190"/>
        <v>1</v>
      </c>
      <c r="I326" s="45">
        <f t="shared" ca="1" si="191"/>
        <v>1</v>
      </c>
      <c r="BM326">
        <v>289</v>
      </c>
      <c r="BN326" s="69">
        <f t="shared" si="165"/>
        <v>0.08</v>
      </c>
      <c r="BO326" s="70">
        <f t="shared" si="166"/>
        <v>0</v>
      </c>
      <c r="BP326" s="71">
        <f t="shared" ca="1" si="172"/>
        <v>0</v>
      </c>
      <c r="BQ326" s="156">
        <f t="shared" ca="1" si="173"/>
        <v>0</v>
      </c>
      <c r="BR326" s="158">
        <f t="shared" ca="1" si="174"/>
        <v>-0.04</v>
      </c>
      <c r="BS326" s="159">
        <f t="shared" ca="1" si="175"/>
        <v>-0.05</v>
      </c>
      <c r="BT326" s="160">
        <f t="shared" ca="1" si="176"/>
        <v>-0.05</v>
      </c>
      <c r="BU326" s="69">
        <f t="shared" si="167"/>
        <v>0.08</v>
      </c>
      <c r="BV326" s="70">
        <f t="shared" si="168"/>
        <v>0</v>
      </c>
      <c r="BW326" s="71">
        <f t="shared" ca="1" si="177"/>
        <v>0</v>
      </c>
      <c r="BX326" s="156">
        <f t="shared" ca="1" si="178"/>
        <v>0</v>
      </c>
      <c r="BY326" s="158">
        <f t="shared" ca="1" si="179"/>
        <v>-0.04</v>
      </c>
      <c r="BZ326" s="159">
        <f t="shared" ca="1" si="180"/>
        <v>-0.05</v>
      </c>
      <c r="CA326" s="160">
        <f t="shared" ca="1" si="181"/>
        <v>-0.05</v>
      </c>
      <c r="CB326" s="69">
        <f t="shared" si="169"/>
        <v>0.08</v>
      </c>
      <c r="CC326" s="70">
        <f t="shared" si="170"/>
        <v>0</v>
      </c>
      <c r="CD326" s="71">
        <f t="shared" ca="1" si="182"/>
        <v>0</v>
      </c>
      <c r="CE326" s="156">
        <f t="shared" ca="1" si="183"/>
        <v>0</v>
      </c>
      <c r="CF326" s="158">
        <f t="shared" ca="1" si="184"/>
        <v>-0.04</v>
      </c>
      <c r="CG326" s="159">
        <f t="shared" ca="1" si="185"/>
        <v>-0.05</v>
      </c>
      <c r="CH326" s="160">
        <f t="shared" ca="1" si="186"/>
        <v>-0.05</v>
      </c>
    </row>
    <row r="327" spans="1:86" hidden="1" outlineLevel="1">
      <c r="A327">
        <f t="shared" ca="1" si="193"/>
        <v>2</v>
      </c>
      <c r="B327" t="str">
        <f t="shared" ca="1" si="171"/>
        <v>EP4 LPD2 LPS1 LPM2</v>
      </c>
      <c r="C327" s="45">
        <f t="shared" si="187"/>
        <v>4</v>
      </c>
      <c r="D327" s="26">
        <v>0</v>
      </c>
      <c r="E327" s="45">
        <f t="shared" ca="1" si="188"/>
        <v>0</v>
      </c>
      <c r="F327" s="45">
        <f t="shared" ca="1" si="192"/>
        <v>0</v>
      </c>
      <c r="G327" s="45">
        <f t="shared" ca="1" si="189"/>
        <v>2</v>
      </c>
      <c r="H327" s="45">
        <f t="shared" ca="1" si="190"/>
        <v>1</v>
      </c>
      <c r="I327" s="45">
        <f t="shared" ca="1" si="191"/>
        <v>2</v>
      </c>
      <c r="BM327">
        <v>290</v>
      </c>
      <c r="BN327" s="69">
        <f t="shared" si="165"/>
        <v>0.08</v>
      </c>
      <c r="BO327" s="70">
        <f t="shared" si="166"/>
        <v>0</v>
      </c>
      <c r="BP327" s="71">
        <f t="shared" ca="1" si="172"/>
        <v>0</v>
      </c>
      <c r="BQ327" s="156">
        <f t="shared" ca="1" si="173"/>
        <v>0</v>
      </c>
      <c r="BR327" s="158">
        <f t="shared" ca="1" si="174"/>
        <v>-0.04</v>
      </c>
      <c r="BS327" s="159">
        <f t="shared" ca="1" si="175"/>
        <v>-0.05</v>
      </c>
      <c r="BT327" s="160">
        <f t="shared" ca="1" si="176"/>
        <v>0</v>
      </c>
      <c r="BU327" s="69">
        <f t="shared" si="167"/>
        <v>0.08</v>
      </c>
      <c r="BV327" s="70">
        <f t="shared" si="168"/>
        <v>0</v>
      </c>
      <c r="BW327" s="71">
        <f t="shared" ca="1" si="177"/>
        <v>0</v>
      </c>
      <c r="BX327" s="156">
        <f t="shared" ca="1" si="178"/>
        <v>0</v>
      </c>
      <c r="BY327" s="158">
        <f t="shared" ca="1" si="179"/>
        <v>-0.04</v>
      </c>
      <c r="BZ327" s="159">
        <f t="shared" ca="1" si="180"/>
        <v>-0.05</v>
      </c>
      <c r="CA327" s="160">
        <f t="shared" ca="1" si="181"/>
        <v>0</v>
      </c>
      <c r="CB327" s="69">
        <f t="shared" si="169"/>
        <v>0.08</v>
      </c>
      <c r="CC327" s="70">
        <f t="shared" si="170"/>
        <v>0</v>
      </c>
      <c r="CD327" s="71">
        <f t="shared" ca="1" si="182"/>
        <v>0</v>
      </c>
      <c r="CE327" s="156">
        <f t="shared" ca="1" si="183"/>
        <v>0</v>
      </c>
      <c r="CF327" s="158">
        <f t="shared" ca="1" si="184"/>
        <v>-0.04</v>
      </c>
      <c r="CG327" s="159">
        <f t="shared" ca="1" si="185"/>
        <v>-0.05</v>
      </c>
      <c r="CH327" s="160">
        <f t="shared" ca="1" si="186"/>
        <v>0</v>
      </c>
    </row>
    <row r="328" spans="1:86" hidden="1" outlineLevel="1">
      <c r="A328">
        <f t="shared" ca="1" si="193"/>
        <v>2</v>
      </c>
      <c r="B328" t="str">
        <f t="shared" ca="1" si="171"/>
        <v>EP4 LPD2 LPS1 LPM3</v>
      </c>
      <c r="C328" s="45">
        <f t="shared" si="187"/>
        <v>4</v>
      </c>
      <c r="D328" s="26">
        <v>0</v>
      </c>
      <c r="E328" s="45">
        <f t="shared" ca="1" si="188"/>
        <v>0</v>
      </c>
      <c r="F328" s="45">
        <f t="shared" ca="1" si="192"/>
        <v>0</v>
      </c>
      <c r="G328" s="45">
        <f t="shared" ca="1" si="189"/>
        <v>2</v>
      </c>
      <c r="H328" s="45">
        <f t="shared" ca="1" si="190"/>
        <v>1</v>
      </c>
      <c r="I328" s="45">
        <f t="shared" ca="1" si="191"/>
        <v>3</v>
      </c>
      <c r="BM328">
        <v>291</v>
      </c>
      <c r="BN328" s="69">
        <f t="shared" si="165"/>
        <v>0.08</v>
      </c>
      <c r="BO328" s="70">
        <f t="shared" si="166"/>
        <v>0</v>
      </c>
      <c r="BP328" s="71">
        <f t="shared" ca="1" si="172"/>
        <v>0</v>
      </c>
      <c r="BQ328" s="156">
        <f t="shared" ca="1" si="173"/>
        <v>0</v>
      </c>
      <c r="BR328" s="158">
        <f t="shared" ca="1" si="174"/>
        <v>-0.04</v>
      </c>
      <c r="BS328" s="159">
        <f t="shared" ca="1" si="175"/>
        <v>-0.05</v>
      </c>
      <c r="BT328" s="160">
        <f t="shared" ca="1" si="176"/>
        <v>0.04</v>
      </c>
      <c r="BU328" s="69">
        <f t="shared" si="167"/>
        <v>0.08</v>
      </c>
      <c r="BV328" s="70">
        <f t="shared" si="168"/>
        <v>0</v>
      </c>
      <c r="BW328" s="71">
        <f t="shared" ca="1" si="177"/>
        <v>0</v>
      </c>
      <c r="BX328" s="156">
        <f t="shared" ca="1" si="178"/>
        <v>0</v>
      </c>
      <c r="BY328" s="158">
        <f t="shared" ca="1" si="179"/>
        <v>-0.04</v>
      </c>
      <c r="BZ328" s="159">
        <f t="shared" ca="1" si="180"/>
        <v>-0.05</v>
      </c>
      <c r="CA328" s="160">
        <f t="shared" ca="1" si="181"/>
        <v>0.04</v>
      </c>
      <c r="CB328" s="69">
        <f t="shared" si="169"/>
        <v>0.08</v>
      </c>
      <c r="CC328" s="70">
        <f t="shared" si="170"/>
        <v>0</v>
      </c>
      <c r="CD328" s="71">
        <f t="shared" ca="1" si="182"/>
        <v>0</v>
      </c>
      <c r="CE328" s="156">
        <f t="shared" ca="1" si="183"/>
        <v>0</v>
      </c>
      <c r="CF328" s="158">
        <f t="shared" ca="1" si="184"/>
        <v>-0.04</v>
      </c>
      <c r="CG328" s="159">
        <f t="shared" ca="1" si="185"/>
        <v>-0.05</v>
      </c>
      <c r="CH328" s="160">
        <f t="shared" ca="1" si="186"/>
        <v>0.04</v>
      </c>
    </row>
    <row r="329" spans="1:86" hidden="1" outlineLevel="1">
      <c r="A329">
        <f t="shared" ca="1" si="193"/>
        <v>2</v>
      </c>
      <c r="B329" t="str">
        <f t="shared" ca="1" si="171"/>
        <v>EP4 LPD2 LPS1 LPM4</v>
      </c>
      <c r="C329" s="45">
        <f t="shared" si="187"/>
        <v>4</v>
      </c>
      <c r="D329" s="26">
        <v>0</v>
      </c>
      <c r="E329" s="45">
        <f t="shared" ca="1" si="188"/>
        <v>0</v>
      </c>
      <c r="F329" s="45">
        <f t="shared" ca="1" si="192"/>
        <v>0</v>
      </c>
      <c r="G329" s="45">
        <f t="shared" ca="1" si="189"/>
        <v>2</v>
      </c>
      <c r="H329" s="45">
        <f t="shared" ca="1" si="190"/>
        <v>1</v>
      </c>
      <c r="I329" s="45">
        <f t="shared" ca="1" si="191"/>
        <v>4</v>
      </c>
      <c r="BM329">
        <v>292</v>
      </c>
      <c r="BN329" s="69">
        <f t="shared" si="165"/>
        <v>0.08</v>
      </c>
      <c r="BO329" s="70">
        <f t="shared" si="166"/>
        <v>0</v>
      </c>
      <c r="BP329" s="71">
        <f t="shared" ca="1" si="172"/>
        <v>0</v>
      </c>
      <c r="BQ329" s="156">
        <f t="shared" ca="1" si="173"/>
        <v>0</v>
      </c>
      <c r="BR329" s="158">
        <f t="shared" ca="1" si="174"/>
        <v>-0.04</v>
      </c>
      <c r="BS329" s="159">
        <f t="shared" ca="1" si="175"/>
        <v>-0.05</v>
      </c>
      <c r="BT329" s="160">
        <f t="shared" ca="1" si="176"/>
        <v>0.08</v>
      </c>
      <c r="BU329" s="69">
        <f t="shared" si="167"/>
        <v>0.08</v>
      </c>
      <c r="BV329" s="70">
        <f t="shared" si="168"/>
        <v>0</v>
      </c>
      <c r="BW329" s="71">
        <f t="shared" ca="1" si="177"/>
        <v>0</v>
      </c>
      <c r="BX329" s="156">
        <f t="shared" ca="1" si="178"/>
        <v>0</v>
      </c>
      <c r="BY329" s="158">
        <f t="shared" ca="1" si="179"/>
        <v>-0.04</v>
      </c>
      <c r="BZ329" s="159">
        <f t="shared" ca="1" si="180"/>
        <v>-0.05</v>
      </c>
      <c r="CA329" s="160">
        <f t="shared" ca="1" si="181"/>
        <v>0.08</v>
      </c>
      <c r="CB329" s="69">
        <f t="shared" si="169"/>
        <v>0.08</v>
      </c>
      <c r="CC329" s="70">
        <f t="shared" si="170"/>
        <v>0</v>
      </c>
      <c r="CD329" s="71">
        <f t="shared" ca="1" si="182"/>
        <v>0</v>
      </c>
      <c r="CE329" s="156">
        <f t="shared" ca="1" si="183"/>
        <v>0</v>
      </c>
      <c r="CF329" s="158">
        <f t="shared" ca="1" si="184"/>
        <v>-0.04</v>
      </c>
      <c r="CG329" s="159">
        <f t="shared" ca="1" si="185"/>
        <v>-0.05</v>
      </c>
      <c r="CH329" s="160">
        <f t="shared" ca="1" si="186"/>
        <v>0.08</v>
      </c>
    </row>
    <row r="330" spans="1:86" hidden="1" outlineLevel="1">
      <c r="A330">
        <f t="shared" ca="1" si="193"/>
        <v>2</v>
      </c>
      <c r="B330" t="str">
        <f t="shared" ca="1" si="171"/>
        <v>EP4 LPD2 LPS2 LPM1</v>
      </c>
      <c r="C330" s="45">
        <f t="shared" si="187"/>
        <v>4</v>
      </c>
      <c r="D330" s="26">
        <v>0</v>
      </c>
      <c r="E330" s="45">
        <f t="shared" ca="1" si="188"/>
        <v>0</v>
      </c>
      <c r="F330" s="45">
        <f t="shared" ca="1" si="192"/>
        <v>0</v>
      </c>
      <c r="G330" s="45">
        <f t="shared" ca="1" si="189"/>
        <v>2</v>
      </c>
      <c r="H330" s="45">
        <f t="shared" ca="1" si="190"/>
        <v>2</v>
      </c>
      <c r="I330" s="45">
        <f t="shared" ca="1" si="191"/>
        <v>1</v>
      </c>
      <c r="BM330">
        <v>293</v>
      </c>
      <c r="BN330" s="69">
        <f t="shared" si="165"/>
        <v>0.08</v>
      </c>
      <c r="BO330" s="70">
        <f t="shared" si="166"/>
        <v>0</v>
      </c>
      <c r="BP330" s="71">
        <f t="shared" ca="1" si="172"/>
        <v>0</v>
      </c>
      <c r="BQ330" s="156">
        <f t="shared" ca="1" si="173"/>
        <v>0</v>
      </c>
      <c r="BR330" s="158">
        <f t="shared" ca="1" si="174"/>
        <v>-0.04</v>
      </c>
      <c r="BS330" s="159">
        <f t="shared" ca="1" si="175"/>
        <v>0</v>
      </c>
      <c r="BT330" s="160">
        <f t="shared" ca="1" si="176"/>
        <v>-0.05</v>
      </c>
      <c r="BU330" s="69">
        <f t="shared" si="167"/>
        <v>0.08</v>
      </c>
      <c r="BV330" s="70">
        <f t="shared" si="168"/>
        <v>0</v>
      </c>
      <c r="BW330" s="71">
        <f t="shared" ca="1" si="177"/>
        <v>0</v>
      </c>
      <c r="BX330" s="156">
        <f t="shared" ca="1" si="178"/>
        <v>0</v>
      </c>
      <c r="BY330" s="158">
        <f t="shared" ca="1" si="179"/>
        <v>-0.04</v>
      </c>
      <c r="BZ330" s="159">
        <f t="shared" ca="1" si="180"/>
        <v>0</v>
      </c>
      <c r="CA330" s="160">
        <f t="shared" ca="1" si="181"/>
        <v>-0.05</v>
      </c>
      <c r="CB330" s="69">
        <f t="shared" si="169"/>
        <v>0.08</v>
      </c>
      <c r="CC330" s="70">
        <f t="shared" si="170"/>
        <v>0</v>
      </c>
      <c r="CD330" s="71">
        <f t="shared" ca="1" si="182"/>
        <v>0</v>
      </c>
      <c r="CE330" s="156">
        <f t="shared" ca="1" si="183"/>
        <v>0</v>
      </c>
      <c r="CF330" s="158">
        <f t="shared" ca="1" si="184"/>
        <v>-0.04</v>
      </c>
      <c r="CG330" s="159">
        <f t="shared" ca="1" si="185"/>
        <v>0</v>
      </c>
      <c r="CH330" s="160">
        <f t="shared" ca="1" si="186"/>
        <v>-0.05</v>
      </c>
    </row>
    <row r="331" spans="1:86" hidden="1" outlineLevel="1">
      <c r="A331">
        <f t="shared" ca="1" si="193"/>
        <v>2</v>
      </c>
      <c r="B331" t="str">
        <f t="shared" ca="1" si="171"/>
        <v>EP4 LPD2 LPS2 LPM2</v>
      </c>
      <c r="C331" s="45">
        <f t="shared" si="187"/>
        <v>4</v>
      </c>
      <c r="D331" s="26">
        <v>0</v>
      </c>
      <c r="E331" s="45">
        <f t="shared" ca="1" si="188"/>
        <v>0</v>
      </c>
      <c r="F331" s="45">
        <f t="shared" ca="1" si="192"/>
        <v>0</v>
      </c>
      <c r="G331" s="45">
        <f t="shared" ca="1" si="189"/>
        <v>2</v>
      </c>
      <c r="H331" s="45">
        <f t="shared" ca="1" si="190"/>
        <v>2</v>
      </c>
      <c r="I331" s="45">
        <f t="shared" ca="1" si="191"/>
        <v>2</v>
      </c>
      <c r="BM331">
        <v>294</v>
      </c>
      <c r="BN331" s="69">
        <f t="shared" si="165"/>
        <v>0.08</v>
      </c>
      <c r="BO331" s="70">
        <f t="shared" si="166"/>
        <v>0</v>
      </c>
      <c r="BP331" s="71">
        <f t="shared" ca="1" si="172"/>
        <v>0</v>
      </c>
      <c r="BQ331" s="156">
        <f t="shared" ca="1" si="173"/>
        <v>0</v>
      </c>
      <c r="BR331" s="158">
        <f t="shared" ca="1" si="174"/>
        <v>-0.04</v>
      </c>
      <c r="BS331" s="159">
        <f t="shared" ca="1" si="175"/>
        <v>0</v>
      </c>
      <c r="BT331" s="160">
        <f t="shared" ca="1" si="176"/>
        <v>0</v>
      </c>
      <c r="BU331" s="69">
        <f t="shared" si="167"/>
        <v>0.08</v>
      </c>
      <c r="BV331" s="70">
        <f t="shared" si="168"/>
        <v>0</v>
      </c>
      <c r="BW331" s="71">
        <f t="shared" ca="1" si="177"/>
        <v>0</v>
      </c>
      <c r="BX331" s="156">
        <f t="shared" ca="1" si="178"/>
        <v>0</v>
      </c>
      <c r="BY331" s="158">
        <f t="shared" ca="1" si="179"/>
        <v>-0.04</v>
      </c>
      <c r="BZ331" s="159">
        <f t="shared" ca="1" si="180"/>
        <v>0</v>
      </c>
      <c r="CA331" s="160">
        <f t="shared" ca="1" si="181"/>
        <v>0</v>
      </c>
      <c r="CB331" s="69">
        <f t="shared" si="169"/>
        <v>0.08</v>
      </c>
      <c r="CC331" s="70">
        <f t="shared" si="170"/>
        <v>0</v>
      </c>
      <c r="CD331" s="71">
        <f t="shared" ca="1" si="182"/>
        <v>0</v>
      </c>
      <c r="CE331" s="156">
        <f t="shared" ca="1" si="183"/>
        <v>0</v>
      </c>
      <c r="CF331" s="158">
        <f t="shared" ca="1" si="184"/>
        <v>-0.04</v>
      </c>
      <c r="CG331" s="159">
        <f t="shared" ca="1" si="185"/>
        <v>0</v>
      </c>
      <c r="CH331" s="160">
        <f t="shared" ca="1" si="186"/>
        <v>0</v>
      </c>
    </row>
    <row r="332" spans="1:86" hidden="1" outlineLevel="1">
      <c r="A332">
        <f t="shared" ca="1" si="193"/>
        <v>2</v>
      </c>
      <c r="B332" t="str">
        <f t="shared" ca="1" si="171"/>
        <v>EP4 LPD2 LPS2 LPM3</v>
      </c>
      <c r="C332" s="45">
        <f t="shared" si="187"/>
        <v>4</v>
      </c>
      <c r="D332" s="26">
        <v>0</v>
      </c>
      <c r="E332" s="45">
        <f t="shared" ca="1" si="188"/>
        <v>0</v>
      </c>
      <c r="F332" s="45">
        <f t="shared" ca="1" si="192"/>
        <v>0</v>
      </c>
      <c r="G332" s="45">
        <f t="shared" ca="1" si="189"/>
        <v>2</v>
      </c>
      <c r="H332" s="45">
        <f t="shared" ca="1" si="190"/>
        <v>2</v>
      </c>
      <c r="I332" s="45">
        <f t="shared" ca="1" si="191"/>
        <v>3</v>
      </c>
      <c r="BM332">
        <v>295</v>
      </c>
      <c r="BN332" s="69">
        <f t="shared" si="165"/>
        <v>0.08</v>
      </c>
      <c r="BO332" s="70">
        <f t="shared" si="166"/>
        <v>0</v>
      </c>
      <c r="BP332" s="71">
        <f t="shared" ca="1" si="172"/>
        <v>0</v>
      </c>
      <c r="BQ332" s="156">
        <f t="shared" ca="1" si="173"/>
        <v>0</v>
      </c>
      <c r="BR332" s="158">
        <f t="shared" ca="1" si="174"/>
        <v>-0.04</v>
      </c>
      <c r="BS332" s="159">
        <f t="shared" ca="1" si="175"/>
        <v>0</v>
      </c>
      <c r="BT332" s="160">
        <f t="shared" ca="1" si="176"/>
        <v>0.04</v>
      </c>
      <c r="BU332" s="69">
        <f t="shared" si="167"/>
        <v>0.08</v>
      </c>
      <c r="BV332" s="70">
        <f t="shared" si="168"/>
        <v>0</v>
      </c>
      <c r="BW332" s="71">
        <f t="shared" ca="1" si="177"/>
        <v>0</v>
      </c>
      <c r="BX332" s="156">
        <f t="shared" ca="1" si="178"/>
        <v>0</v>
      </c>
      <c r="BY332" s="158">
        <f t="shared" ca="1" si="179"/>
        <v>-0.04</v>
      </c>
      <c r="BZ332" s="159">
        <f t="shared" ca="1" si="180"/>
        <v>0</v>
      </c>
      <c r="CA332" s="160">
        <f t="shared" ca="1" si="181"/>
        <v>0.04</v>
      </c>
      <c r="CB332" s="69">
        <f t="shared" si="169"/>
        <v>0.08</v>
      </c>
      <c r="CC332" s="70">
        <f t="shared" si="170"/>
        <v>0</v>
      </c>
      <c r="CD332" s="71">
        <f t="shared" ca="1" si="182"/>
        <v>0</v>
      </c>
      <c r="CE332" s="156">
        <f t="shared" ca="1" si="183"/>
        <v>0</v>
      </c>
      <c r="CF332" s="158">
        <f t="shared" ca="1" si="184"/>
        <v>-0.04</v>
      </c>
      <c r="CG332" s="159">
        <f t="shared" ca="1" si="185"/>
        <v>0</v>
      </c>
      <c r="CH332" s="160">
        <f t="shared" ca="1" si="186"/>
        <v>0.04</v>
      </c>
    </row>
    <row r="333" spans="1:86" hidden="1" outlineLevel="1">
      <c r="A333">
        <f t="shared" ca="1" si="193"/>
        <v>2</v>
      </c>
      <c r="B333" t="str">
        <f t="shared" ca="1" si="171"/>
        <v>EP4 LPD2 LPS2 LPM4</v>
      </c>
      <c r="C333" s="45">
        <f t="shared" si="187"/>
        <v>4</v>
      </c>
      <c r="D333" s="26">
        <v>0</v>
      </c>
      <c r="E333" s="45">
        <f t="shared" ca="1" si="188"/>
        <v>0</v>
      </c>
      <c r="F333" s="45">
        <f t="shared" ca="1" si="192"/>
        <v>0</v>
      </c>
      <c r="G333" s="45">
        <f t="shared" ca="1" si="189"/>
        <v>2</v>
      </c>
      <c r="H333" s="45">
        <f t="shared" ca="1" si="190"/>
        <v>2</v>
      </c>
      <c r="I333" s="45">
        <f t="shared" ca="1" si="191"/>
        <v>4</v>
      </c>
      <c r="BM333">
        <v>296</v>
      </c>
      <c r="BN333" s="69">
        <f t="shared" si="165"/>
        <v>0.08</v>
      </c>
      <c r="BO333" s="70">
        <f t="shared" si="166"/>
        <v>0</v>
      </c>
      <c r="BP333" s="71">
        <f t="shared" ca="1" si="172"/>
        <v>0</v>
      </c>
      <c r="BQ333" s="156">
        <f t="shared" ca="1" si="173"/>
        <v>0</v>
      </c>
      <c r="BR333" s="158">
        <f t="shared" ca="1" si="174"/>
        <v>-0.04</v>
      </c>
      <c r="BS333" s="159">
        <f t="shared" ca="1" si="175"/>
        <v>0</v>
      </c>
      <c r="BT333" s="160">
        <f t="shared" ca="1" si="176"/>
        <v>0.08</v>
      </c>
      <c r="BU333" s="69">
        <f t="shared" si="167"/>
        <v>0.08</v>
      </c>
      <c r="BV333" s="70">
        <f t="shared" si="168"/>
        <v>0</v>
      </c>
      <c r="BW333" s="71">
        <f t="shared" ca="1" si="177"/>
        <v>0</v>
      </c>
      <c r="BX333" s="156">
        <f t="shared" ca="1" si="178"/>
        <v>0</v>
      </c>
      <c r="BY333" s="158">
        <f t="shared" ca="1" si="179"/>
        <v>-0.04</v>
      </c>
      <c r="BZ333" s="159">
        <f t="shared" ca="1" si="180"/>
        <v>0</v>
      </c>
      <c r="CA333" s="160">
        <f t="shared" ca="1" si="181"/>
        <v>0.08</v>
      </c>
      <c r="CB333" s="69">
        <f t="shared" si="169"/>
        <v>0.08</v>
      </c>
      <c r="CC333" s="70">
        <f t="shared" si="170"/>
        <v>0</v>
      </c>
      <c r="CD333" s="71">
        <f t="shared" ca="1" si="182"/>
        <v>0</v>
      </c>
      <c r="CE333" s="156">
        <f t="shared" ca="1" si="183"/>
        <v>0</v>
      </c>
      <c r="CF333" s="158">
        <f t="shared" ca="1" si="184"/>
        <v>-0.04</v>
      </c>
      <c r="CG333" s="159">
        <f t="shared" ca="1" si="185"/>
        <v>0</v>
      </c>
      <c r="CH333" s="160">
        <f t="shared" ca="1" si="186"/>
        <v>0.08</v>
      </c>
    </row>
    <row r="334" spans="1:86" hidden="1" outlineLevel="1">
      <c r="A334">
        <f t="shared" ca="1" si="193"/>
        <v>2</v>
      </c>
      <c r="B334" t="str">
        <f t="shared" ca="1" si="171"/>
        <v>EP4 LPD2 LPS3 LPM1</v>
      </c>
      <c r="C334" s="45">
        <f t="shared" si="187"/>
        <v>4</v>
      </c>
      <c r="D334" s="26">
        <v>0</v>
      </c>
      <c r="E334" s="45">
        <f t="shared" ca="1" si="188"/>
        <v>0</v>
      </c>
      <c r="F334" s="45">
        <f t="shared" ca="1" si="192"/>
        <v>0</v>
      </c>
      <c r="G334" s="45">
        <f t="shared" ca="1" si="189"/>
        <v>2</v>
      </c>
      <c r="H334" s="45">
        <f t="shared" ca="1" si="190"/>
        <v>3</v>
      </c>
      <c r="I334" s="45">
        <f t="shared" ca="1" si="191"/>
        <v>1</v>
      </c>
      <c r="BM334">
        <v>297</v>
      </c>
      <c r="BN334" s="69">
        <f t="shared" si="165"/>
        <v>0.08</v>
      </c>
      <c r="BO334" s="70">
        <f t="shared" si="166"/>
        <v>0</v>
      </c>
      <c r="BP334" s="71">
        <f t="shared" ca="1" si="172"/>
        <v>0</v>
      </c>
      <c r="BQ334" s="156">
        <f t="shared" ca="1" si="173"/>
        <v>0</v>
      </c>
      <c r="BR334" s="158">
        <f t="shared" ca="1" si="174"/>
        <v>-0.04</v>
      </c>
      <c r="BS334" s="159">
        <f t="shared" ca="1" si="175"/>
        <v>0.04</v>
      </c>
      <c r="BT334" s="160">
        <f t="shared" ca="1" si="176"/>
        <v>-0.05</v>
      </c>
      <c r="BU334" s="69">
        <f t="shared" si="167"/>
        <v>0.08</v>
      </c>
      <c r="BV334" s="70">
        <f t="shared" si="168"/>
        <v>0</v>
      </c>
      <c r="BW334" s="71">
        <f t="shared" ca="1" si="177"/>
        <v>0</v>
      </c>
      <c r="BX334" s="156">
        <f t="shared" ca="1" si="178"/>
        <v>0</v>
      </c>
      <c r="BY334" s="158">
        <f t="shared" ca="1" si="179"/>
        <v>-0.04</v>
      </c>
      <c r="BZ334" s="159">
        <f t="shared" ca="1" si="180"/>
        <v>0.04</v>
      </c>
      <c r="CA334" s="160">
        <f t="shared" ca="1" si="181"/>
        <v>-0.05</v>
      </c>
      <c r="CB334" s="69">
        <f t="shared" si="169"/>
        <v>0.08</v>
      </c>
      <c r="CC334" s="70">
        <f t="shared" si="170"/>
        <v>0</v>
      </c>
      <c r="CD334" s="71">
        <f t="shared" ca="1" si="182"/>
        <v>0</v>
      </c>
      <c r="CE334" s="156">
        <f t="shared" ca="1" si="183"/>
        <v>0</v>
      </c>
      <c r="CF334" s="158">
        <f t="shared" ca="1" si="184"/>
        <v>-0.04</v>
      </c>
      <c r="CG334" s="159">
        <f t="shared" ca="1" si="185"/>
        <v>0.04</v>
      </c>
      <c r="CH334" s="160">
        <f t="shared" ca="1" si="186"/>
        <v>-0.05</v>
      </c>
    </row>
    <row r="335" spans="1:86" hidden="1" outlineLevel="1">
      <c r="A335">
        <f t="shared" ca="1" si="193"/>
        <v>2</v>
      </c>
      <c r="B335" t="str">
        <f t="shared" ca="1" si="171"/>
        <v>EP4 LPD2 LPS3 LPM2</v>
      </c>
      <c r="C335" s="45">
        <f t="shared" si="187"/>
        <v>4</v>
      </c>
      <c r="D335" s="26">
        <v>0</v>
      </c>
      <c r="E335" s="45">
        <f t="shared" ca="1" si="188"/>
        <v>0</v>
      </c>
      <c r="F335" s="45">
        <f t="shared" ca="1" si="192"/>
        <v>0</v>
      </c>
      <c r="G335" s="45">
        <f t="shared" ca="1" si="189"/>
        <v>2</v>
      </c>
      <c r="H335" s="45">
        <f t="shared" ca="1" si="190"/>
        <v>3</v>
      </c>
      <c r="I335" s="45">
        <f t="shared" ca="1" si="191"/>
        <v>2</v>
      </c>
      <c r="BM335">
        <v>298</v>
      </c>
      <c r="BN335" s="69">
        <f t="shared" si="165"/>
        <v>0.08</v>
      </c>
      <c r="BO335" s="70">
        <f t="shared" si="166"/>
        <v>0</v>
      </c>
      <c r="BP335" s="71">
        <f t="shared" ca="1" si="172"/>
        <v>0</v>
      </c>
      <c r="BQ335" s="156">
        <f t="shared" ca="1" si="173"/>
        <v>0</v>
      </c>
      <c r="BR335" s="158">
        <f t="shared" ca="1" si="174"/>
        <v>-0.04</v>
      </c>
      <c r="BS335" s="159">
        <f t="shared" ca="1" si="175"/>
        <v>0.04</v>
      </c>
      <c r="BT335" s="160">
        <f t="shared" ca="1" si="176"/>
        <v>0</v>
      </c>
      <c r="BU335" s="69">
        <f t="shared" si="167"/>
        <v>0.08</v>
      </c>
      <c r="BV335" s="70">
        <f t="shared" si="168"/>
        <v>0</v>
      </c>
      <c r="BW335" s="71">
        <f t="shared" ca="1" si="177"/>
        <v>0</v>
      </c>
      <c r="BX335" s="156">
        <f t="shared" ca="1" si="178"/>
        <v>0</v>
      </c>
      <c r="BY335" s="158">
        <f t="shared" ca="1" si="179"/>
        <v>-0.04</v>
      </c>
      <c r="BZ335" s="159">
        <f t="shared" ca="1" si="180"/>
        <v>0.04</v>
      </c>
      <c r="CA335" s="160">
        <f t="shared" ca="1" si="181"/>
        <v>0</v>
      </c>
      <c r="CB335" s="69">
        <f t="shared" si="169"/>
        <v>0.08</v>
      </c>
      <c r="CC335" s="70">
        <f t="shared" si="170"/>
        <v>0</v>
      </c>
      <c r="CD335" s="71">
        <f t="shared" ca="1" si="182"/>
        <v>0</v>
      </c>
      <c r="CE335" s="156">
        <f t="shared" ca="1" si="183"/>
        <v>0</v>
      </c>
      <c r="CF335" s="158">
        <f t="shared" ca="1" si="184"/>
        <v>-0.04</v>
      </c>
      <c r="CG335" s="159">
        <f t="shared" ca="1" si="185"/>
        <v>0.04</v>
      </c>
      <c r="CH335" s="160">
        <f t="shared" ca="1" si="186"/>
        <v>0</v>
      </c>
    </row>
    <row r="336" spans="1:86" hidden="1" outlineLevel="1">
      <c r="A336">
        <f t="shared" ca="1" si="193"/>
        <v>2</v>
      </c>
      <c r="B336" t="str">
        <f t="shared" ca="1" si="171"/>
        <v>EP4 LPD2 LPS3 LPM3</v>
      </c>
      <c r="C336" s="45">
        <f t="shared" si="187"/>
        <v>4</v>
      </c>
      <c r="D336" s="26">
        <v>0</v>
      </c>
      <c r="E336" s="45">
        <f t="shared" ca="1" si="188"/>
        <v>0</v>
      </c>
      <c r="F336" s="45">
        <f t="shared" ca="1" si="192"/>
        <v>0</v>
      </c>
      <c r="G336" s="45">
        <f t="shared" ca="1" si="189"/>
        <v>2</v>
      </c>
      <c r="H336" s="45">
        <f t="shared" ca="1" si="190"/>
        <v>3</v>
      </c>
      <c r="I336" s="45">
        <f t="shared" ca="1" si="191"/>
        <v>3</v>
      </c>
      <c r="BM336">
        <v>299</v>
      </c>
      <c r="BN336" s="69">
        <f t="shared" si="165"/>
        <v>0.08</v>
      </c>
      <c r="BO336" s="70">
        <f t="shared" si="166"/>
        <v>0</v>
      </c>
      <c r="BP336" s="71">
        <f t="shared" ca="1" si="172"/>
        <v>0</v>
      </c>
      <c r="BQ336" s="156">
        <f t="shared" ca="1" si="173"/>
        <v>0</v>
      </c>
      <c r="BR336" s="158">
        <f t="shared" ca="1" si="174"/>
        <v>-0.04</v>
      </c>
      <c r="BS336" s="159">
        <f t="shared" ca="1" si="175"/>
        <v>0.04</v>
      </c>
      <c r="BT336" s="160">
        <f t="shared" ca="1" si="176"/>
        <v>0.04</v>
      </c>
      <c r="BU336" s="69">
        <f t="shared" si="167"/>
        <v>0.08</v>
      </c>
      <c r="BV336" s="70">
        <f t="shared" si="168"/>
        <v>0</v>
      </c>
      <c r="BW336" s="71">
        <f t="shared" ca="1" si="177"/>
        <v>0</v>
      </c>
      <c r="BX336" s="156">
        <f t="shared" ca="1" si="178"/>
        <v>0</v>
      </c>
      <c r="BY336" s="158">
        <f t="shared" ca="1" si="179"/>
        <v>-0.04</v>
      </c>
      <c r="BZ336" s="159">
        <f t="shared" ca="1" si="180"/>
        <v>0.04</v>
      </c>
      <c r="CA336" s="160">
        <f t="shared" ca="1" si="181"/>
        <v>0.04</v>
      </c>
      <c r="CB336" s="69">
        <f t="shared" si="169"/>
        <v>0.08</v>
      </c>
      <c r="CC336" s="70">
        <f t="shared" si="170"/>
        <v>0</v>
      </c>
      <c r="CD336" s="71">
        <f t="shared" ca="1" si="182"/>
        <v>0</v>
      </c>
      <c r="CE336" s="156">
        <f t="shared" ca="1" si="183"/>
        <v>0</v>
      </c>
      <c r="CF336" s="158">
        <f t="shared" ca="1" si="184"/>
        <v>-0.04</v>
      </c>
      <c r="CG336" s="159">
        <f t="shared" ca="1" si="185"/>
        <v>0.04</v>
      </c>
      <c r="CH336" s="160">
        <f t="shared" ca="1" si="186"/>
        <v>0.04</v>
      </c>
    </row>
    <row r="337" spans="1:86" hidden="1" outlineLevel="1">
      <c r="A337">
        <f t="shared" ca="1" si="193"/>
        <v>2</v>
      </c>
      <c r="B337" t="str">
        <f t="shared" ca="1" si="171"/>
        <v>EP4 LPD2 LPS3 LPM4</v>
      </c>
      <c r="C337" s="45">
        <f t="shared" si="187"/>
        <v>4</v>
      </c>
      <c r="D337" s="26">
        <v>0</v>
      </c>
      <c r="E337" s="45">
        <f t="shared" ca="1" si="188"/>
        <v>0</v>
      </c>
      <c r="F337" s="45">
        <f t="shared" ca="1" si="192"/>
        <v>0</v>
      </c>
      <c r="G337" s="45">
        <f t="shared" ca="1" si="189"/>
        <v>2</v>
      </c>
      <c r="H337" s="45">
        <f t="shared" ca="1" si="190"/>
        <v>3</v>
      </c>
      <c r="I337" s="45">
        <f t="shared" ca="1" si="191"/>
        <v>4</v>
      </c>
      <c r="BM337">
        <v>300</v>
      </c>
      <c r="BN337" s="69">
        <f t="shared" si="165"/>
        <v>0.08</v>
      </c>
      <c r="BO337" s="70">
        <f t="shared" si="166"/>
        <v>0</v>
      </c>
      <c r="BP337" s="71">
        <f t="shared" ca="1" si="172"/>
        <v>0</v>
      </c>
      <c r="BQ337" s="156">
        <f t="shared" ca="1" si="173"/>
        <v>0</v>
      </c>
      <c r="BR337" s="158">
        <f t="shared" ca="1" si="174"/>
        <v>-0.04</v>
      </c>
      <c r="BS337" s="159">
        <f t="shared" ca="1" si="175"/>
        <v>0.04</v>
      </c>
      <c r="BT337" s="160">
        <f t="shared" ca="1" si="176"/>
        <v>0.08</v>
      </c>
      <c r="BU337" s="69">
        <f t="shared" si="167"/>
        <v>0.08</v>
      </c>
      <c r="BV337" s="70">
        <f t="shared" si="168"/>
        <v>0</v>
      </c>
      <c r="BW337" s="71">
        <f t="shared" ca="1" si="177"/>
        <v>0</v>
      </c>
      <c r="BX337" s="156">
        <f t="shared" ca="1" si="178"/>
        <v>0</v>
      </c>
      <c r="BY337" s="158">
        <f t="shared" ca="1" si="179"/>
        <v>-0.04</v>
      </c>
      <c r="BZ337" s="159">
        <f t="shared" ca="1" si="180"/>
        <v>0.04</v>
      </c>
      <c r="CA337" s="160">
        <f t="shared" ca="1" si="181"/>
        <v>0.08</v>
      </c>
      <c r="CB337" s="69">
        <f t="shared" si="169"/>
        <v>0.08</v>
      </c>
      <c r="CC337" s="70">
        <f t="shared" si="170"/>
        <v>0</v>
      </c>
      <c r="CD337" s="71">
        <f t="shared" ca="1" si="182"/>
        <v>0</v>
      </c>
      <c r="CE337" s="156">
        <f t="shared" ca="1" si="183"/>
        <v>0</v>
      </c>
      <c r="CF337" s="158">
        <f t="shared" ca="1" si="184"/>
        <v>-0.04</v>
      </c>
      <c r="CG337" s="159">
        <f t="shared" ca="1" si="185"/>
        <v>0.04</v>
      </c>
      <c r="CH337" s="160">
        <f t="shared" ca="1" si="186"/>
        <v>0.08</v>
      </c>
    </row>
    <row r="338" spans="1:86" hidden="1" outlineLevel="1">
      <c r="A338">
        <f t="shared" ca="1" si="193"/>
        <v>2</v>
      </c>
      <c r="B338" t="str">
        <f t="shared" ca="1" si="171"/>
        <v>EP4 LPD2 LPS4 LPM1</v>
      </c>
      <c r="C338" s="45">
        <f t="shared" si="187"/>
        <v>4</v>
      </c>
      <c r="D338" s="26">
        <v>0</v>
      </c>
      <c r="E338" s="45">
        <f t="shared" ca="1" si="188"/>
        <v>0</v>
      </c>
      <c r="F338" s="45">
        <f t="shared" ca="1" si="192"/>
        <v>0</v>
      </c>
      <c r="G338" s="45">
        <f t="shared" ca="1" si="189"/>
        <v>2</v>
      </c>
      <c r="H338" s="45">
        <f t="shared" ca="1" si="190"/>
        <v>4</v>
      </c>
      <c r="I338" s="45">
        <f t="shared" ca="1" si="191"/>
        <v>1</v>
      </c>
      <c r="BM338">
        <v>301</v>
      </c>
      <c r="BN338" s="69">
        <f t="shared" si="165"/>
        <v>0.08</v>
      </c>
      <c r="BO338" s="70">
        <f t="shared" si="166"/>
        <v>0</v>
      </c>
      <c r="BP338" s="71">
        <f t="shared" ca="1" si="172"/>
        <v>0</v>
      </c>
      <c r="BQ338" s="156">
        <f t="shared" ca="1" si="173"/>
        <v>0</v>
      </c>
      <c r="BR338" s="158">
        <f t="shared" ca="1" si="174"/>
        <v>-0.04</v>
      </c>
      <c r="BS338" s="159">
        <f t="shared" ca="1" si="175"/>
        <v>0.08</v>
      </c>
      <c r="BT338" s="160">
        <f t="shared" ca="1" si="176"/>
        <v>-0.05</v>
      </c>
      <c r="BU338" s="69">
        <f t="shared" si="167"/>
        <v>0.08</v>
      </c>
      <c r="BV338" s="70">
        <f t="shared" si="168"/>
        <v>0</v>
      </c>
      <c r="BW338" s="71">
        <f t="shared" ca="1" si="177"/>
        <v>0</v>
      </c>
      <c r="BX338" s="156">
        <f t="shared" ca="1" si="178"/>
        <v>0</v>
      </c>
      <c r="BY338" s="158">
        <f t="shared" ca="1" si="179"/>
        <v>-0.04</v>
      </c>
      <c r="BZ338" s="159">
        <f t="shared" ca="1" si="180"/>
        <v>0.08</v>
      </c>
      <c r="CA338" s="160">
        <f t="shared" ca="1" si="181"/>
        <v>-0.05</v>
      </c>
      <c r="CB338" s="69">
        <f t="shared" si="169"/>
        <v>0.08</v>
      </c>
      <c r="CC338" s="70">
        <f t="shared" si="170"/>
        <v>0</v>
      </c>
      <c r="CD338" s="71">
        <f t="shared" ca="1" si="182"/>
        <v>0</v>
      </c>
      <c r="CE338" s="156">
        <f t="shared" ca="1" si="183"/>
        <v>0</v>
      </c>
      <c r="CF338" s="158">
        <f t="shared" ca="1" si="184"/>
        <v>-0.04</v>
      </c>
      <c r="CG338" s="159">
        <f t="shared" ca="1" si="185"/>
        <v>0.08</v>
      </c>
      <c r="CH338" s="160">
        <f t="shared" ca="1" si="186"/>
        <v>-0.05</v>
      </c>
    </row>
    <row r="339" spans="1:86" hidden="1" outlineLevel="1">
      <c r="A339">
        <f t="shared" ca="1" si="193"/>
        <v>2</v>
      </c>
      <c r="B339" t="str">
        <f t="shared" ca="1" si="171"/>
        <v>EP4 LPD2 LPS4 LPM2</v>
      </c>
      <c r="C339" s="45">
        <f t="shared" si="187"/>
        <v>4</v>
      </c>
      <c r="D339" s="26">
        <v>0</v>
      </c>
      <c r="E339" s="45">
        <f t="shared" ca="1" si="188"/>
        <v>0</v>
      </c>
      <c r="F339" s="45">
        <f t="shared" ca="1" si="192"/>
        <v>0</v>
      </c>
      <c r="G339" s="45">
        <f t="shared" ca="1" si="189"/>
        <v>2</v>
      </c>
      <c r="H339" s="45">
        <f t="shared" ca="1" si="190"/>
        <v>4</v>
      </c>
      <c r="I339" s="45">
        <f t="shared" ca="1" si="191"/>
        <v>2</v>
      </c>
      <c r="BM339">
        <v>302</v>
      </c>
      <c r="BN339" s="69">
        <f t="shared" si="165"/>
        <v>0.08</v>
      </c>
      <c r="BO339" s="70">
        <f t="shared" si="166"/>
        <v>0</v>
      </c>
      <c r="BP339" s="71">
        <f t="shared" ca="1" si="172"/>
        <v>0</v>
      </c>
      <c r="BQ339" s="156">
        <f t="shared" ca="1" si="173"/>
        <v>0</v>
      </c>
      <c r="BR339" s="158">
        <f t="shared" ca="1" si="174"/>
        <v>-0.04</v>
      </c>
      <c r="BS339" s="159">
        <f t="shared" ca="1" si="175"/>
        <v>0.08</v>
      </c>
      <c r="BT339" s="160">
        <f t="shared" ca="1" si="176"/>
        <v>0</v>
      </c>
      <c r="BU339" s="69">
        <f t="shared" si="167"/>
        <v>0.08</v>
      </c>
      <c r="BV339" s="70">
        <f t="shared" si="168"/>
        <v>0</v>
      </c>
      <c r="BW339" s="71">
        <f t="shared" ca="1" si="177"/>
        <v>0</v>
      </c>
      <c r="BX339" s="156">
        <f t="shared" ca="1" si="178"/>
        <v>0</v>
      </c>
      <c r="BY339" s="158">
        <f t="shared" ca="1" si="179"/>
        <v>-0.04</v>
      </c>
      <c r="BZ339" s="159">
        <f t="shared" ca="1" si="180"/>
        <v>0.08</v>
      </c>
      <c r="CA339" s="160">
        <f t="shared" ca="1" si="181"/>
        <v>0</v>
      </c>
      <c r="CB339" s="69">
        <f t="shared" si="169"/>
        <v>0.08</v>
      </c>
      <c r="CC339" s="70">
        <f t="shared" si="170"/>
        <v>0</v>
      </c>
      <c r="CD339" s="71">
        <f t="shared" ca="1" si="182"/>
        <v>0</v>
      </c>
      <c r="CE339" s="156">
        <f t="shared" ca="1" si="183"/>
        <v>0</v>
      </c>
      <c r="CF339" s="158">
        <f t="shared" ca="1" si="184"/>
        <v>-0.04</v>
      </c>
      <c r="CG339" s="159">
        <f t="shared" ca="1" si="185"/>
        <v>0.08</v>
      </c>
      <c r="CH339" s="160">
        <f t="shared" ca="1" si="186"/>
        <v>0</v>
      </c>
    </row>
    <row r="340" spans="1:86" hidden="1" outlineLevel="1">
      <c r="A340">
        <f t="shared" ca="1" si="193"/>
        <v>2</v>
      </c>
      <c r="B340" t="str">
        <f t="shared" ca="1" si="171"/>
        <v>EP4 LPD2 LPS4 LPM3</v>
      </c>
      <c r="C340" s="45">
        <f t="shared" si="187"/>
        <v>4</v>
      </c>
      <c r="D340" s="26">
        <v>0</v>
      </c>
      <c r="E340" s="45">
        <f t="shared" ca="1" si="188"/>
        <v>0</v>
      </c>
      <c r="F340" s="45">
        <f t="shared" ca="1" si="192"/>
        <v>0</v>
      </c>
      <c r="G340" s="45">
        <f t="shared" ca="1" si="189"/>
        <v>2</v>
      </c>
      <c r="H340" s="45">
        <f t="shared" ca="1" si="190"/>
        <v>4</v>
      </c>
      <c r="I340" s="45">
        <f t="shared" ca="1" si="191"/>
        <v>3</v>
      </c>
      <c r="BM340">
        <v>303</v>
      </c>
      <c r="BN340" s="69">
        <f t="shared" si="165"/>
        <v>0.08</v>
      </c>
      <c r="BO340" s="70">
        <f t="shared" si="166"/>
        <v>0</v>
      </c>
      <c r="BP340" s="71">
        <f t="shared" ca="1" si="172"/>
        <v>0</v>
      </c>
      <c r="BQ340" s="156">
        <f t="shared" ca="1" si="173"/>
        <v>0</v>
      </c>
      <c r="BR340" s="158">
        <f t="shared" ca="1" si="174"/>
        <v>-0.04</v>
      </c>
      <c r="BS340" s="159">
        <f t="shared" ca="1" si="175"/>
        <v>0.08</v>
      </c>
      <c r="BT340" s="160">
        <f t="shared" ca="1" si="176"/>
        <v>0.04</v>
      </c>
      <c r="BU340" s="69">
        <f t="shared" si="167"/>
        <v>0.08</v>
      </c>
      <c r="BV340" s="70">
        <f t="shared" si="168"/>
        <v>0</v>
      </c>
      <c r="BW340" s="71">
        <f t="shared" ca="1" si="177"/>
        <v>0</v>
      </c>
      <c r="BX340" s="156">
        <f t="shared" ca="1" si="178"/>
        <v>0</v>
      </c>
      <c r="BY340" s="158">
        <f t="shared" ca="1" si="179"/>
        <v>-0.04</v>
      </c>
      <c r="BZ340" s="159">
        <f t="shared" ca="1" si="180"/>
        <v>0.08</v>
      </c>
      <c r="CA340" s="160">
        <f t="shared" ca="1" si="181"/>
        <v>0.04</v>
      </c>
      <c r="CB340" s="69">
        <f t="shared" si="169"/>
        <v>0.08</v>
      </c>
      <c r="CC340" s="70">
        <f t="shared" si="170"/>
        <v>0</v>
      </c>
      <c r="CD340" s="71">
        <f t="shared" ca="1" si="182"/>
        <v>0</v>
      </c>
      <c r="CE340" s="156">
        <f t="shared" ca="1" si="183"/>
        <v>0</v>
      </c>
      <c r="CF340" s="158">
        <f t="shared" ca="1" si="184"/>
        <v>-0.04</v>
      </c>
      <c r="CG340" s="159">
        <f t="shared" ca="1" si="185"/>
        <v>0.08</v>
      </c>
      <c r="CH340" s="160">
        <f t="shared" ca="1" si="186"/>
        <v>0.04</v>
      </c>
    </row>
    <row r="341" spans="1:86" hidden="1" outlineLevel="1">
      <c r="A341">
        <f t="shared" ca="1" si="193"/>
        <v>2</v>
      </c>
      <c r="B341" t="str">
        <f t="shared" ca="1" si="171"/>
        <v>EP4 LPD2 LPS4 LPM4</v>
      </c>
      <c r="C341" s="45">
        <f t="shared" si="187"/>
        <v>4</v>
      </c>
      <c r="D341" s="26">
        <v>0</v>
      </c>
      <c r="E341" s="45">
        <f t="shared" ca="1" si="188"/>
        <v>0</v>
      </c>
      <c r="F341" s="45">
        <f t="shared" ca="1" si="192"/>
        <v>0</v>
      </c>
      <c r="G341" s="45">
        <f t="shared" ca="1" si="189"/>
        <v>2</v>
      </c>
      <c r="H341" s="45">
        <f t="shared" ca="1" si="190"/>
        <v>4</v>
      </c>
      <c r="I341" s="45">
        <f t="shared" ca="1" si="191"/>
        <v>4</v>
      </c>
      <c r="BM341">
        <v>304</v>
      </c>
      <c r="BN341" s="69">
        <f t="shared" si="165"/>
        <v>0.08</v>
      </c>
      <c r="BO341" s="70">
        <f t="shared" si="166"/>
        <v>0</v>
      </c>
      <c r="BP341" s="71">
        <f t="shared" ca="1" si="172"/>
        <v>0</v>
      </c>
      <c r="BQ341" s="156">
        <f t="shared" ca="1" si="173"/>
        <v>0</v>
      </c>
      <c r="BR341" s="158">
        <f t="shared" ca="1" si="174"/>
        <v>-0.04</v>
      </c>
      <c r="BS341" s="159">
        <f t="shared" ca="1" si="175"/>
        <v>0.08</v>
      </c>
      <c r="BT341" s="160">
        <f t="shared" ca="1" si="176"/>
        <v>0.08</v>
      </c>
      <c r="BU341" s="69">
        <f t="shared" si="167"/>
        <v>0.08</v>
      </c>
      <c r="BV341" s="70">
        <f t="shared" si="168"/>
        <v>0</v>
      </c>
      <c r="BW341" s="71">
        <f t="shared" ca="1" si="177"/>
        <v>0</v>
      </c>
      <c r="BX341" s="156">
        <f t="shared" ca="1" si="178"/>
        <v>0</v>
      </c>
      <c r="BY341" s="158">
        <f t="shared" ca="1" si="179"/>
        <v>-0.04</v>
      </c>
      <c r="BZ341" s="159">
        <f t="shared" ca="1" si="180"/>
        <v>0.08</v>
      </c>
      <c r="CA341" s="160">
        <f t="shared" ca="1" si="181"/>
        <v>0.08</v>
      </c>
      <c r="CB341" s="69">
        <f t="shared" si="169"/>
        <v>0.08</v>
      </c>
      <c r="CC341" s="70">
        <f t="shared" si="170"/>
        <v>0</v>
      </c>
      <c r="CD341" s="71">
        <f t="shared" ca="1" si="182"/>
        <v>0</v>
      </c>
      <c r="CE341" s="156">
        <f t="shared" ca="1" si="183"/>
        <v>0</v>
      </c>
      <c r="CF341" s="158">
        <f t="shared" ca="1" si="184"/>
        <v>-0.04</v>
      </c>
      <c r="CG341" s="159">
        <f t="shared" ca="1" si="185"/>
        <v>0.08</v>
      </c>
      <c r="CH341" s="160">
        <f t="shared" ca="1" si="186"/>
        <v>0.08</v>
      </c>
    </row>
    <row r="342" spans="1:86" hidden="1" outlineLevel="1">
      <c r="A342">
        <f t="shared" ca="1" si="193"/>
        <v>2</v>
      </c>
      <c r="B342" t="str">
        <f t="shared" ca="1" si="171"/>
        <v>EP4 LPD3 LPS1 LPM1</v>
      </c>
      <c r="C342" s="45">
        <f t="shared" ref="C342:C373" si="194">MOD(C278,4)+1</f>
        <v>4</v>
      </c>
      <c r="D342" s="26">
        <v>0</v>
      </c>
      <c r="E342" s="45">
        <f t="shared" ca="1" si="188"/>
        <v>0</v>
      </c>
      <c r="F342" s="45">
        <f t="shared" ca="1" si="192"/>
        <v>0</v>
      </c>
      <c r="G342" s="45">
        <f t="shared" ca="1" si="189"/>
        <v>3</v>
      </c>
      <c r="H342" s="45">
        <f t="shared" ca="1" si="190"/>
        <v>1</v>
      </c>
      <c r="I342" s="45">
        <f t="shared" ca="1" si="191"/>
        <v>1</v>
      </c>
      <c r="BM342">
        <v>305</v>
      </c>
      <c r="BN342" s="69">
        <f t="shared" si="165"/>
        <v>0.08</v>
      </c>
      <c r="BO342" s="70">
        <f t="shared" si="166"/>
        <v>0</v>
      </c>
      <c r="BP342" s="71">
        <f t="shared" ca="1" si="172"/>
        <v>0</v>
      </c>
      <c r="BQ342" s="156">
        <f t="shared" ca="1" si="173"/>
        <v>0</v>
      </c>
      <c r="BR342" s="158">
        <f t="shared" ca="1" si="174"/>
        <v>0</v>
      </c>
      <c r="BS342" s="159">
        <f t="shared" ca="1" si="175"/>
        <v>-0.05</v>
      </c>
      <c r="BT342" s="160">
        <f t="shared" ca="1" si="176"/>
        <v>-0.05</v>
      </c>
      <c r="BU342" s="69">
        <f t="shared" si="167"/>
        <v>0.08</v>
      </c>
      <c r="BV342" s="70">
        <f t="shared" si="168"/>
        <v>0</v>
      </c>
      <c r="BW342" s="71">
        <f t="shared" ca="1" si="177"/>
        <v>0</v>
      </c>
      <c r="BX342" s="156">
        <f t="shared" ca="1" si="178"/>
        <v>0</v>
      </c>
      <c r="BY342" s="158">
        <f t="shared" ca="1" si="179"/>
        <v>0</v>
      </c>
      <c r="BZ342" s="159">
        <f t="shared" ca="1" si="180"/>
        <v>-0.05</v>
      </c>
      <c r="CA342" s="160">
        <f t="shared" ca="1" si="181"/>
        <v>-0.05</v>
      </c>
      <c r="CB342" s="69">
        <f t="shared" si="169"/>
        <v>0.08</v>
      </c>
      <c r="CC342" s="70">
        <f t="shared" si="170"/>
        <v>0</v>
      </c>
      <c r="CD342" s="71">
        <f t="shared" ca="1" si="182"/>
        <v>0</v>
      </c>
      <c r="CE342" s="156">
        <f t="shared" ca="1" si="183"/>
        <v>0</v>
      </c>
      <c r="CF342" s="158">
        <f t="shared" ca="1" si="184"/>
        <v>0</v>
      </c>
      <c r="CG342" s="159">
        <f t="shared" ca="1" si="185"/>
        <v>-0.05</v>
      </c>
      <c r="CH342" s="160">
        <f t="shared" ca="1" si="186"/>
        <v>-0.05</v>
      </c>
    </row>
    <row r="343" spans="1:86" hidden="1" outlineLevel="1">
      <c r="A343">
        <f t="shared" ca="1" si="193"/>
        <v>2</v>
      </c>
      <c r="B343" t="str">
        <f t="shared" ca="1" si="171"/>
        <v>EP4 LPD3 LPS1 LPM2</v>
      </c>
      <c r="C343" s="45">
        <f t="shared" si="194"/>
        <v>4</v>
      </c>
      <c r="D343" s="26">
        <v>0</v>
      </c>
      <c r="E343" s="45">
        <f t="shared" ca="1" si="188"/>
        <v>0</v>
      </c>
      <c r="F343" s="45">
        <f t="shared" ca="1" si="192"/>
        <v>0</v>
      </c>
      <c r="G343" s="45">
        <f t="shared" ca="1" si="189"/>
        <v>3</v>
      </c>
      <c r="H343" s="45">
        <f t="shared" ca="1" si="190"/>
        <v>1</v>
      </c>
      <c r="I343" s="45">
        <f t="shared" ca="1" si="191"/>
        <v>2</v>
      </c>
      <c r="BM343">
        <v>306</v>
      </c>
      <c r="BN343" s="69">
        <f t="shared" si="165"/>
        <v>0.08</v>
      </c>
      <c r="BO343" s="70">
        <f t="shared" si="166"/>
        <v>0</v>
      </c>
      <c r="BP343" s="71">
        <f t="shared" ca="1" si="172"/>
        <v>0</v>
      </c>
      <c r="BQ343" s="156">
        <f t="shared" ca="1" si="173"/>
        <v>0</v>
      </c>
      <c r="BR343" s="158">
        <f t="shared" ca="1" si="174"/>
        <v>0</v>
      </c>
      <c r="BS343" s="159">
        <f t="shared" ca="1" si="175"/>
        <v>-0.05</v>
      </c>
      <c r="BT343" s="160">
        <f t="shared" ca="1" si="176"/>
        <v>0</v>
      </c>
      <c r="BU343" s="69">
        <f t="shared" si="167"/>
        <v>0.08</v>
      </c>
      <c r="BV343" s="70">
        <f t="shared" si="168"/>
        <v>0</v>
      </c>
      <c r="BW343" s="71">
        <f t="shared" ca="1" si="177"/>
        <v>0</v>
      </c>
      <c r="BX343" s="156">
        <f t="shared" ca="1" si="178"/>
        <v>0</v>
      </c>
      <c r="BY343" s="158">
        <f t="shared" ca="1" si="179"/>
        <v>0</v>
      </c>
      <c r="BZ343" s="159">
        <f t="shared" ca="1" si="180"/>
        <v>-0.05</v>
      </c>
      <c r="CA343" s="160">
        <f t="shared" ca="1" si="181"/>
        <v>0</v>
      </c>
      <c r="CB343" s="69">
        <f t="shared" si="169"/>
        <v>0.08</v>
      </c>
      <c r="CC343" s="70">
        <f t="shared" si="170"/>
        <v>0</v>
      </c>
      <c r="CD343" s="71">
        <f t="shared" ca="1" si="182"/>
        <v>0</v>
      </c>
      <c r="CE343" s="156">
        <f t="shared" ca="1" si="183"/>
        <v>0</v>
      </c>
      <c r="CF343" s="158">
        <f t="shared" ca="1" si="184"/>
        <v>0</v>
      </c>
      <c r="CG343" s="159">
        <f t="shared" ca="1" si="185"/>
        <v>-0.05</v>
      </c>
      <c r="CH343" s="160">
        <f t="shared" ca="1" si="186"/>
        <v>0</v>
      </c>
    </row>
    <row r="344" spans="1:86" hidden="1" outlineLevel="1">
      <c r="A344">
        <f t="shared" ca="1" si="193"/>
        <v>2</v>
      </c>
      <c r="B344" t="str">
        <f t="shared" ca="1" si="171"/>
        <v>EP4 LPD3 LPS1 LPM3</v>
      </c>
      <c r="C344" s="45">
        <f t="shared" si="194"/>
        <v>4</v>
      </c>
      <c r="D344" s="26">
        <v>0</v>
      </c>
      <c r="E344" s="45">
        <f t="shared" ca="1" si="188"/>
        <v>0</v>
      </c>
      <c r="F344" s="45">
        <f t="shared" ca="1" si="192"/>
        <v>0</v>
      </c>
      <c r="G344" s="45">
        <f t="shared" ca="1" si="189"/>
        <v>3</v>
      </c>
      <c r="H344" s="45">
        <f t="shared" ca="1" si="190"/>
        <v>1</v>
      </c>
      <c r="I344" s="45">
        <f t="shared" ca="1" si="191"/>
        <v>3</v>
      </c>
      <c r="BM344">
        <v>307</v>
      </c>
      <c r="BN344" s="69">
        <f t="shared" si="165"/>
        <v>0.08</v>
      </c>
      <c r="BO344" s="70">
        <f t="shared" si="166"/>
        <v>0</v>
      </c>
      <c r="BP344" s="71">
        <f t="shared" ca="1" si="172"/>
        <v>0</v>
      </c>
      <c r="BQ344" s="156">
        <f t="shared" ca="1" si="173"/>
        <v>0</v>
      </c>
      <c r="BR344" s="158">
        <f t="shared" ca="1" si="174"/>
        <v>0</v>
      </c>
      <c r="BS344" s="159">
        <f t="shared" ca="1" si="175"/>
        <v>-0.05</v>
      </c>
      <c r="BT344" s="160">
        <f t="shared" ca="1" si="176"/>
        <v>0.04</v>
      </c>
      <c r="BU344" s="69">
        <f t="shared" si="167"/>
        <v>0.08</v>
      </c>
      <c r="BV344" s="70">
        <f t="shared" si="168"/>
        <v>0</v>
      </c>
      <c r="BW344" s="71">
        <f t="shared" ca="1" si="177"/>
        <v>0</v>
      </c>
      <c r="BX344" s="156">
        <f t="shared" ca="1" si="178"/>
        <v>0</v>
      </c>
      <c r="BY344" s="158">
        <f t="shared" ca="1" si="179"/>
        <v>0</v>
      </c>
      <c r="BZ344" s="159">
        <f t="shared" ca="1" si="180"/>
        <v>-0.05</v>
      </c>
      <c r="CA344" s="160">
        <f t="shared" ca="1" si="181"/>
        <v>0.04</v>
      </c>
      <c r="CB344" s="69">
        <f t="shared" si="169"/>
        <v>0.08</v>
      </c>
      <c r="CC344" s="70">
        <f t="shared" si="170"/>
        <v>0</v>
      </c>
      <c r="CD344" s="71">
        <f t="shared" ca="1" si="182"/>
        <v>0</v>
      </c>
      <c r="CE344" s="156">
        <f t="shared" ca="1" si="183"/>
        <v>0</v>
      </c>
      <c r="CF344" s="158">
        <f t="shared" ca="1" si="184"/>
        <v>0</v>
      </c>
      <c r="CG344" s="159">
        <f t="shared" ca="1" si="185"/>
        <v>-0.05</v>
      </c>
      <c r="CH344" s="160">
        <f t="shared" ca="1" si="186"/>
        <v>0.04</v>
      </c>
    </row>
    <row r="345" spans="1:86" hidden="1" outlineLevel="1">
      <c r="A345">
        <f t="shared" ca="1" si="193"/>
        <v>2</v>
      </c>
      <c r="B345" t="str">
        <f t="shared" ca="1" si="171"/>
        <v>EP4 LPD3 LPS1 LPM4</v>
      </c>
      <c r="C345" s="45">
        <f t="shared" si="194"/>
        <v>4</v>
      </c>
      <c r="D345" s="26">
        <v>0</v>
      </c>
      <c r="E345" s="45">
        <f t="shared" ca="1" si="188"/>
        <v>0</v>
      </c>
      <c r="F345" s="45">
        <f t="shared" ca="1" si="192"/>
        <v>0</v>
      </c>
      <c r="G345" s="45">
        <f t="shared" ca="1" si="189"/>
        <v>3</v>
      </c>
      <c r="H345" s="45">
        <f t="shared" ca="1" si="190"/>
        <v>1</v>
      </c>
      <c r="I345" s="45">
        <f t="shared" ca="1" si="191"/>
        <v>4</v>
      </c>
      <c r="BM345">
        <v>308</v>
      </c>
      <c r="BN345" s="69">
        <f t="shared" si="165"/>
        <v>0.08</v>
      </c>
      <c r="BO345" s="70">
        <f t="shared" si="166"/>
        <v>0</v>
      </c>
      <c r="BP345" s="71">
        <f t="shared" ca="1" si="172"/>
        <v>0</v>
      </c>
      <c r="BQ345" s="156">
        <f t="shared" ca="1" si="173"/>
        <v>0</v>
      </c>
      <c r="BR345" s="158">
        <f t="shared" ca="1" si="174"/>
        <v>0</v>
      </c>
      <c r="BS345" s="159">
        <f t="shared" ca="1" si="175"/>
        <v>-0.05</v>
      </c>
      <c r="BT345" s="160">
        <f t="shared" ca="1" si="176"/>
        <v>0.08</v>
      </c>
      <c r="BU345" s="69">
        <f t="shared" si="167"/>
        <v>0.08</v>
      </c>
      <c r="BV345" s="70">
        <f t="shared" si="168"/>
        <v>0</v>
      </c>
      <c r="BW345" s="71">
        <f t="shared" ca="1" si="177"/>
        <v>0</v>
      </c>
      <c r="BX345" s="156">
        <f t="shared" ca="1" si="178"/>
        <v>0</v>
      </c>
      <c r="BY345" s="158">
        <f t="shared" ca="1" si="179"/>
        <v>0</v>
      </c>
      <c r="BZ345" s="159">
        <f t="shared" ca="1" si="180"/>
        <v>-0.05</v>
      </c>
      <c r="CA345" s="160">
        <f t="shared" ca="1" si="181"/>
        <v>0.08</v>
      </c>
      <c r="CB345" s="69">
        <f t="shared" si="169"/>
        <v>0.08</v>
      </c>
      <c r="CC345" s="70">
        <f t="shared" si="170"/>
        <v>0</v>
      </c>
      <c r="CD345" s="71">
        <f t="shared" ca="1" si="182"/>
        <v>0</v>
      </c>
      <c r="CE345" s="156">
        <f t="shared" ca="1" si="183"/>
        <v>0</v>
      </c>
      <c r="CF345" s="158">
        <f t="shared" ca="1" si="184"/>
        <v>0</v>
      </c>
      <c r="CG345" s="159">
        <f t="shared" ca="1" si="185"/>
        <v>-0.05</v>
      </c>
      <c r="CH345" s="160">
        <f t="shared" ca="1" si="186"/>
        <v>0.08</v>
      </c>
    </row>
    <row r="346" spans="1:86" hidden="1" outlineLevel="1">
      <c r="A346">
        <f t="shared" ca="1" si="193"/>
        <v>2</v>
      </c>
      <c r="B346" t="str">
        <f t="shared" ca="1" si="171"/>
        <v>EP4 LPD3 LPS2 LPM1</v>
      </c>
      <c r="C346" s="45">
        <f t="shared" si="194"/>
        <v>4</v>
      </c>
      <c r="D346" s="26">
        <v>0</v>
      </c>
      <c r="E346" s="45">
        <f t="shared" ca="1" si="188"/>
        <v>0</v>
      </c>
      <c r="F346" s="45">
        <f t="shared" ca="1" si="192"/>
        <v>0</v>
      </c>
      <c r="G346" s="45">
        <f t="shared" ca="1" si="189"/>
        <v>3</v>
      </c>
      <c r="H346" s="45">
        <f t="shared" ca="1" si="190"/>
        <v>2</v>
      </c>
      <c r="I346" s="45">
        <f t="shared" ca="1" si="191"/>
        <v>1</v>
      </c>
      <c r="BM346">
        <v>309</v>
      </c>
      <c r="BN346" s="69">
        <f t="shared" si="165"/>
        <v>0.08</v>
      </c>
      <c r="BO346" s="70">
        <f t="shared" si="166"/>
        <v>0</v>
      </c>
      <c r="BP346" s="71">
        <f t="shared" ca="1" si="172"/>
        <v>0</v>
      </c>
      <c r="BQ346" s="156">
        <f t="shared" ca="1" si="173"/>
        <v>0</v>
      </c>
      <c r="BR346" s="158">
        <f t="shared" ca="1" si="174"/>
        <v>0</v>
      </c>
      <c r="BS346" s="159">
        <f t="shared" ca="1" si="175"/>
        <v>0</v>
      </c>
      <c r="BT346" s="160">
        <f t="shared" ca="1" si="176"/>
        <v>-0.05</v>
      </c>
      <c r="BU346" s="69">
        <f t="shared" si="167"/>
        <v>0.08</v>
      </c>
      <c r="BV346" s="70">
        <f t="shared" si="168"/>
        <v>0</v>
      </c>
      <c r="BW346" s="71">
        <f t="shared" ca="1" si="177"/>
        <v>0</v>
      </c>
      <c r="BX346" s="156">
        <f t="shared" ca="1" si="178"/>
        <v>0</v>
      </c>
      <c r="BY346" s="158">
        <f t="shared" ca="1" si="179"/>
        <v>0</v>
      </c>
      <c r="BZ346" s="159">
        <f t="shared" ca="1" si="180"/>
        <v>0</v>
      </c>
      <c r="CA346" s="160">
        <f t="shared" ca="1" si="181"/>
        <v>-0.05</v>
      </c>
      <c r="CB346" s="69">
        <f t="shared" si="169"/>
        <v>0.08</v>
      </c>
      <c r="CC346" s="70">
        <f t="shared" si="170"/>
        <v>0</v>
      </c>
      <c r="CD346" s="71">
        <f t="shared" ca="1" si="182"/>
        <v>0</v>
      </c>
      <c r="CE346" s="156">
        <f t="shared" ca="1" si="183"/>
        <v>0</v>
      </c>
      <c r="CF346" s="158">
        <f t="shared" ca="1" si="184"/>
        <v>0</v>
      </c>
      <c r="CG346" s="159">
        <f t="shared" ca="1" si="185"/>
        <v>0</v>
      </c>
      <c r="CH346" s="160">
        <f t="shared" ca="1" si="186"/>
        <v>-0.05</v>
      </c>
    </row>
    <row r="347" spans="1:86" hidden="1" outlineLevel="1">
      <c r="A347">
        <f t="shared" ca="1" si="193"/>
        <v>2</v>
      </c>
      <c r="B347" t="str">
        <f t="shared" ca="1" si="171"/>
        <v>EP4 LPD3 LPS2 LPM2</v>
      </c>
      <c r="C347" s="45">
        <f t="shared" si="194"/>
        <v>4</v>
      </c>
      <c r="D347" s="26">
        <v>0</v>
      </c>
      <c r="E347" s="45">
        <f t="shared" ca="1" si="188"/>
        <v>0</v>
      </c>
      <c r="F347" s="45">
        <f t="shared" ca="1" si="192"/>
        <v>0</v>
      </c>
      <c r="G347" s="45">
        <f t="shared" ca="1" si="189"/>
        <v>3</v>
      </c>
      <c r="H347" s="45">
        <f t="shared" ca="1" si="190"/>
        <v>2</v>
      </c>
      <c r="I347" s="45">
        <f t="shared" ca="1" si="191"/>
        <v>2</v>
      </c>
      <c r="BM347">
        <v>310</v>
      </c>
      <c r="BN347" s="69">
        <f t="shared" si="165"/>
        <v>0.08</v>
      </c>
      <c r="BO347" s="70">
        <f t="shared" si="166"/>
        <v>0</v>
      </c>
      <c r="BP347" s="71">
        <f t="shared" ca="1" si="172"/>
        <v>0</v>
      </c>
      <c r="BQ347" s="156">
        <f t="shared" ca="1" si="173"/>
        <v>0</v>
      </c>
      <c r="BR347" s="158">
        <f t="shared" ca="1" si="174"/>
        <v>0</v>
      </c>
      <c r="BS347" s="159">
        <f t="shared" ca="1" si="175"/>
        <v>0</v>
      </c>
      <c r="BT347" s="160">
        <f t="shared" ca="1" si="176"/>
        <v>0</v>
      </c>
      <c r="BU347" s="69">
        <f t="shared" si="167"/>
        <v>0.08</v>
      </c>
      <c r="BV347" s="70">
        <f t="shared" si="168"/>
        <v>0</v>
      </c>
      <c r="BW347" s="71">
        <f t="shared" ca="1" si="177"/>
        <v>0</v>
      </c>
      <c r="BX347" s="156">
        <f t="shared" ca="1" si="178"/>
        <v>0</v>
      </c>
      <c r="BY347" s="158">
        <f t="shared" ca="1" si="179"/>
        <v>0</v>
      </c>
      <c r="BZ347" s="159">
        <f t="shared" ca="1" si="180"/>
        <v>0</v>
      </c>
      <c r="CA347" s="160">
        <f t="shared" ca="1" si="181"/>
        <v>0</v>
      </c>
      <c r="CB347" s="69">
        <f t="shared" si="169"/>
        <v>0.08</v>
      </c>
      <c r="CC347" s="70">
        <f t="shared" si="170"/>
        <v>0</v>
      </c>
      <c r="CD347" s="71">
        <f t="shared" ca="1" si="182"/>
        <v>0</v>
      </c>
      <c r="CE347" s="156">
        <f t="shared" ca="1" si="183"/>
        <v>0</v>
      </c>
      <c r="CF347" s="158">
        <f t="shared" ca="1" si="184"/>
        <v>0</v>
      </c>
      <c r="CG347" s="159">
        <f t="shared" ca="1" si="185"/>
        <v>0</v>
      </c>
      <c r="CH347" s="160">
        <f t="shared" ca="1" si="186"/>
        <v>0</v>
      </c>
    </row>
    <row r="348" spans="1:86" hidden="1" outlineLevel="1">
      <c r="A348">
        <f t="shared" ca="1" si="193"/>
        <v>2</v>
      </c>
      <c r="B348" t="str">
        <f t="shared" ca="1" si="171"/>
        <v>EP4 LPD3 LPS2 LPM3</v>
      </c>
      <c r="C348" s="45">
        <f t="shared" si="194"/>
        <v>4</v>
      </c>
      <c r="D348" s="26">
        <v>0</v>
      </c>
      <c r="E348" s="45">
        <f t="shared" ca="1" si="188"/>
        <v>0</v>
      </c>
      <c r="F348" s="45">
        <f t="shared" ca="1" si="192"/>
        <v>0</v>
      </c>
      <c r="G348" s="45">
        <f t="shared" ca="1" si="189"/>
        <v>3</v>
      </c>
      <c r="H348" s="45">
        <f t="shared" ca="1" si="190"/>
        <v>2</v>
      </c>
      <c r="I348" s="45">
        <f t="shared" ca="1" si="191"/>
        <v>3</v>
      </c>
      <c r="BM348">
        <v>311</v>
      </c>
      <c r="BN348" s="69">
        <f t="shared" si="165"/>
        <v>0.08</v>
      </c>
      <c r="BO348" s="70">
        <f t="shared" si="166"/>
        <v>0</v>
      </c>
      <c r="BP348" s="71">
        <f t="shared" ca="1" si="172"/>
        <v>0</v>
      </c>
      <c r="BQ348" s="156">
        <f t="shared" ca="1" si="173"/>
        <v>0</v>
      </c>
      <c r="BR348" s="158">
        <f t="shared" ca="1" si="174"/>
        <v>0</v>
      </c>
      <c r="BS348" s="159">
        <f t="shared" ca="1" si="175"/>
        <v>0</v>
      </c>
      <c r="BT348" s="160">
        <f t="shared" ca="1" si="176"/>
        <v>0.04</v>
      </c>
      <c r="BU348" s="69">
        <f t="shared" si="167"/>
        <v>0.08</v>
      </c>
      <c r="BV348" s="70">
        <f t="shared" si="168"/>
        <v>0</v>
      </c>
      <c r="BW348" s="71">
        <f t="shared" ca="1" si="177"/>
        <v>0</v>
      </c>
      <c r="BX348" s="156">
        <f t="shared" ca="1" si="178"/>
        <v>0</v>
      </c>
      <c r="BY348" s="158">
        <f t="shared" ca="1" si="179"/>
        <v>0</v>
      </c>
      <c r="BZ348" s="159">
        <f t="shared" ca="1" si="180"/>
        <v>0</v>
      </c>
      <c r="CA348" s="160">
        <f t="shared" ca="1" si="181"/>
        <v>0.04</v>
      </c>
      <c r="CB348" s="69">
        <f t="shared" si="169"/>
        <v>0.08</v>
      </c>
      <c r="CC348" s="70">
        <f t="shared" si="170"/>
        <v>0</v>
      </c>
      <c r="CD348" s="71">
        <f t="shared" ca="1" si="182"/>
        <v>0</v>
      </c>
      <c r="CE348" s="156">
        <f t="shared" ca="1" si="183"/>
        <v>0</v>
      </c>
      <c r="CF348" s="158">
        <f t="shared" ca="1" si="184"/>
        <v>0</v>
      </c>
      <c r="CG348" s="159">
        <f t="shared" ca="1" si="185"/>
        <v>0</v>
      </c>
      <c r="CH348" s="160">
        <f t="shared" ca="1" si="186"/>
        <v>0.04</v>
      </c>
    </row>
    <row r="349" spans="1:86" hidden="1" outlineLevel="1">
      <c r="A349">
        <f t="shared" ca="1" si="193"/>
        <v>2</v>
      </c>
      <c r="B349" t="str">
        <f t="shared" ca="1" si="171"/>
        <v>EP4 LPD3 LPS2 LPM4</v>
      </c>
      <c r="C349" s="45">
        <f t="shared" si="194"/>
        <v>4</v>
      </c>
      <c r="D349" s="26">
        <v>0</v>
      </c>
      <c r="E349" s="45">
        <f t="shared" ca="1" si="188"/>
        <v>0</v>
      </c>
      <c r="F349" s="45">
        <f t="shared" ca="1" si="192"/>
        <v>0</v>
      </c>
      <c r="G349" s="45">
        <f t="shared" ca="1" si="189"/>
        <v>3</v>
      </c>
      <c r="H349" s="45">
        <f t="shared" ca="1" si="190"/>
        <v>2</v>
      </c>
      <c r="I349" s="45">
        <f t="shared" ca="1" si="191"/>
        <v>4</v>
      </c>
      <c r="BM349">
        <v>312</v>
      </c>
      <c r="BN349" s="69">
        <f t="shared" si="165"/>
        <v>0.08</v>
      </c>
      <c r="BO349" s="70">
        <f t="shared" si="166"/>
        <v>0</v>
      </c>
      <c r="BP349" s="71">
        <f t="shared" ca="1" si="172"/>
        <v>0</v>
      </c>
      <c r="BQ349" s="156">
        <f t="shared" ca="1" si="173"/>
        <v>0</v>
      </c>
      <c r="BR349" s="158">
        <f t="shared" ca="1" si="174"/>
        <v>0</v>
      </c>
      <c r="BS349" s="159">
        <f t="shared" ca="1" si="175"/>
        <v>0</v>
      </c>
      <c r="BT349" s="160">
        <f t="shared" ca="1" si="176"/>
        <v>0.08</v>
      </c>
      <c r="BU349" s="69">
        <f t="shared" si="167"/>
        <v>0.08</v>
      </c>
      <c r="BV349" s="70">
        <f t="shared" si="168"/>
        <v>0</v>
      </c>
      <c r="BW349" s="71">
        <f t="shared" ca="1" si="177"/>
        <v>0</v>
      </c>
      <c r="BX349" s="156">
        <f t="shared" ca="1" si="178"/>
        <v>0</v>
      </c>
      <c r="BY349" s="158">
        <f t="shared" ca="1" si="179"/>
        <v>0</v>
      </c>
      <c r="BZ349" s="159">
        <f t="shared" ca="1" si="180"/>
        <v>0</v>
      </c>
      <c r="CA349" s="160">
        <f t="shared" ca="1" si="181"/>
        <v>0.08</v>
      </c>
      <c r="CB349" s="69">
        <f t="shared" si="169"/>
        <v>0.08</v>
      </c>
      <c r="CC349" s="70">
        <f t="shared" si="170"/>
        <v>0</v>
      </c>
      <c r="CD349" s="71">
        <f t="shared" ca="1" si="182"/>
        <v>0</v>
      </c>
      <c r="CE349" s="156">
        <f t="shared" ca="1" si="183"/>
        <v>0</v>
      </c>
      <c r="CF349" s="158">
        <f t="shared" ca="1" si="184"/>
        <v>0</v>
      </c>
      <c r="CG349" s="159">
        <f t="shared" ca="1" si="185"/>
        <v>0</v>
      </c>
      <c r="CH349" s="160">
        <f t="shared" ca="1" si="186"/>
        <v>0.08</v>
      </c>
    </row>
    <row r="350" spans="1:86" hidden="1" outlineLevel="1">
      <c r="A350">
        <f t="shared" ca="1" si="193"/>
        <v>2</v>
      </c>
      <c r="B350" t="str">
        <f t="shared" ca="1" si="171"/>
        <v>EP4 LPD3 LPS3 LPM1</v>
      </c>
      <c r="C350" s="45">
        <f t="shared" si="194"/>
        <v>4</v>
      </c>
      <c r="D350" s="26">
        <v>0</v>
      </c>
      <c r="E350" s="45">
        <f t="shared" ca="1" si="188"/>
        <v>0</v>
      </c>
      <c r="F350" s="45">
        <f t="shared" ca="1" si="192"/>
        <v>0</v>
      </c>
      <c r="G350" s="45">
        <f t="shared" ca="1" si="189"/>
        <v>3</v>
      </c>
      <c r="H350" s="45">
        <f t="shared" ca="1" si="190"/>
        <v>3</v>
      </c>
      <c r="I350" s="45">
        <f t="shared" ca="1" si="191"/>
        <v>1</v>
      </c>
      <c r="BM350">
        <v>313</v>
      </c>
      <c r="BN350" s="69">
        <f t="shared" si="165"/>
        <v>0.08</v>
      </c>
      <c r="BO350" s="70">
        <f t="shared" si="166"/>
        <v>0</v>
      </c>
      <c r="BP350" s="71">
        <f t="shared" ca="1" si="172"/>
        <v>0</v>
      </c>
      <c r="BQ350" s="156">
        <f t="shared" ca="1" si="173"/>
        <v>0</v>
      </c>
      <c r="BR350" s="158">
        <f t="shared" ca="1" si="174"/>
        <v>0</v>
      </c>
      <c r="BS350" s="159">
        <f t="shared" ca="1" si="175"/>
        <v>0.04</v>
      </c>
      <c r="BT350" s="160">
        <f t="shared" ca="1" si="176"/>
        <v>-0.05</v>
      </c>
      <c r="BU350" s="69">
        <f t="shared" si="167"/>
        <v>0.08</v>
      </c>
      <c r="BV350" s="70">
        <f t="shared" si="168"/>
        <v>0</v>
      </c>
      <c r="BW350" s="71">
        <f t="shared" ca="1" si="177"/>
        <v>0</v>
      </c>
      <c r="BX350" s="156">
        <f t="shared" ca="1" si="178"/>
        <v>0</v>
      </c>
      <c r="BY350" s="158">
        <f t="shared" ca="1" si="179"/>
        <v>0</v>
      </c>
      <c r="BZ350" s="159">
        <f t="shared" ca="1" si="180"/>
        <v>0.04</v>
      </c>
      <c r="CA350" s="160">
        <f t="shared" ca="1" si="181"/>
        <v>-0.05</v>
      </c>
      <c r="CB350" s="69">
        <f t="shared" si="169"/>
        <v>0.08</v>
      </c>
      <c r="CC350" s="70">
        <f t="shared" si="170"/>
        <v>0</v>
      </c>
      <c r="CD350" s="71">
        <f t="shared" ca="1" si="182"/>
        <v>0</v>
      </c>
      <c r="CE350" s="156">
        <f t="shared" ca="1" si="183"/>
        <v>0</v>
      </c>
      <c r="CF350" s="158">
        <f t="shared" ca="1" si="184"/>
        <v>0</v>
      </c>
      <c r="CG350" s="159">
        <f t="shared" ca="1" si="185"/>
        <v>0.04</v>
      </c>
      <c r="CH350" s="160">
        <f t="shared" ca="1" si="186"/>
        <v>-0.05</v>
      </c>
    </row>
    <row r="351" spans="1:86" hidden="1" outlineLevel="1">
      <c r="A351">
        <f t="shared" ca="1" si="193"/>
        <v>2</v>
      </c>
      <c r="B351" t="str">
        <f t="shared" ca="1" si="171"/>
        <v>EP4 LPD3 LPS3 LPM2</v>
      </c>
      <c r="C351" s="45">
        <f t="shared" si="194"/>
        <v>4</v>
      </c>
      <c r="D351" s="26">
        <v>0</v>
      </c>
      <c r="E351" s="45">
        <f t="shared" ca="1" si="188"/>
        <v>0</v>
      </c>
      <c r="F351" s="45">
        <f t="shared" ca="1" si="192"/>
        <v>0</v>
      </c>
      <c r="G351" s="45">
        <f t="shared" ca="1" si="189"/>
        <v>3</v>
      </c>
      <c r="H351" s="45">
        <f t="shared" ca="1" si="190"/>
        <v>3</v>
      </c>
      <c r="I351" s="45">
        <f t="shared" ca="1" si="191"/>
        <v>2</v>
      </c>
      <c r="BM351">
        <v>314</v>
      </c>
      <c r="BN351" s="69">
        <f t="shared" si="165"/>
        <v>0.08</v>
      </c>
      <c r="BO351" s="70">
        <f t="shared" si="166"/>
        <v>0</v>
      </c>
      <c r="BP351" s="71">
        <f t="shared" ca="1" si="172"/>
        <v>0</v>
      </c>
      <c r="BQ351" s="156">
        <f t="shared" ca="1" si="173"/>
        <v>0</v>
      </c>
      <c r="BR351" s="158">
        <f t="shared" ca="1" si="174"/>
        <v>0</v>
      </c>
      <c r="BS351" s="159">
        <f t="shared" ca="1" si="175"/>
        <v>0.04</v>
      </c>
      <c r="BT351" s="160">
        <f t="shared" ca="1" si="176"/>
        <v>0</v>
      </c>
      <c r="BU351" s="69">
        <f t="shared" si="167"/>
        <v>0.08</v>
      </c>
      <c r="BV351" s="70">
        <f t="shared" si="168"/>
        <v>0</v>
      </c>
      <c r="BW351" s="71">
        <f t="shared" ca="1" si="177"/>
        <v>0</v>
      </c>
      <c r="BX351" s="156">
        <f t="shared" ca="1" si="178"/>
        <v>0</v>
      </c>
      <c r="BY351" s="158">
        <f t="shared" ca="1" si="179"/>
        <v>0</v>
      </c>
      <c r="BZ351" s="159">
        <f t="shared" ca="1" si="180"/>
        <v>0.04</v>
      </c>
      <c r="CA351" s="160">
        <f t="shared" ca="1" si="181"/>
        <v>0</v>
      </c>
      <c r="CB351" s="69">
        <f t="shared" si="169"/>
        <v>0.08</v>
      </c>
      <c r="CC351" s="70">
        <f t="shared" si="170"/>
        <v>0</v>
      </c>
      <c r="CD351" s="71">
        <f t="shared" ca="1" si="182"/>
        <v>0</v>
      </c>
      <c r="CE351" s="156">
        <f t="shared" ca="1" si="183"/>
        <v>0</v>
      </c>
      <c r="CF351" s="158">
        <f t="shared" ca="1" si="184"/>
        <v>0</v>
      </c>
      <c r="CG351" s="159">
        <f t="shared" ca="1" si="185"/>
        <v>0.04</v>
      </c>
      <c r="CH351" s="160">
        <f t="shared" ca="1" si="186"/>
        <v>0</v>
      </c>
    </row>
    <row r="352" spans="1:86" hidden="1" outlineLevel="1">
      <c r="A352">
        <f t="shared" ca="1" si="193"/>
        <v>2</v>
      </c>
      <c r="B352" t="str">
        <f t="shared" ca="1" si="171"/>
        <v>EP4 LPD3 LPS3 LPM3</v>
      </c>
      <c r="C352" s="45">
        <f t="shared" si="194"/>
        <v>4</v>
      </c>
      <c r="D352" s="26">
        <v>0</v>
      </c>
      <c r="E352" s="45">
        <f t="shared" ca="1" si="188"/>
        <v>0</v>
      </c>
      <c r="F352" s="45">
        <f t="shared" ca="1" si="192"/>
        <v>0</v>
      </c>
      <c r="G352" s="45">
        <f t="shared" ca="1" si="189"/>
        <v>3</v>
      </c>
      <c r="H352" s="45">
        <f t="shared" ca="1" si="190"/>
        <v>3</v>
      </c>
      <c r="I352" s="45">
        <f t="shared" ca="1" si="191"/>
        <v>3</v>
      </c>
      <c r="BM352">
        <v>315</v>
      </c>
      <c r="BN352" s="69">
        <f t="shared" si="165"/>
        <v>0.08</v>
      </c>
      <c r="BO352" s="70">
        <f t="shared" si="166"/>
        <v>0</v>
      </c>
      <c r="BP352" s="71">
        <f t="shared" ca="1" si="172"/>
        <v>0</v>
      </c>
      <c r="BQ352" s="156">
        <f t="shared" ca="1" si="173"/>
        <v>0</v>
      </c>
      <c r="BR352" s="158">
        <f t="shared" ca="1" si="174"/>
        <v>0</v>
      </c>
      <c r="BS352" s="159">
        <f t="shared" ca="1" si="175"/>
        <v>0.04</v>
      </c>
      <c r="BT352" s="160">
        <f t="shared" ca="1" si="176"/>
        <v>0.04</v>
      </c>
      <c r="BU352" s="69">
        <f t="shared" si="167"/>
        <v>0.08</v>
      </c>
      <c r="BV352" s="70">
        <f t="shared" si="168"/>
        <v>0</v>
      </c>
      <c r="BW352" s="71">
        <f t="shared" ca="1" si="177"/>
        <v>0</v>
      </c>
      <c r="BX352" s="156">
        <f t="shared" ca="1" si="178"/>
        <v>0</v>
      </c>
      <c r="BY352" s="158">
        <f t="shared" ca="1" si="179"/>
        <v>0</v>
      </c>
      <c r="BZ352" s="159">
        <f t="shared" ca="1" si="180"/>
        <v>0.04</v>
      </c>
      <c r="CA352" s="160">
        <f t="shared" ca="1" si="181"/>
        <v>0.04</v>
      </c>
      <c r="CB352" s="69">
        <f t="shared" si="169"/>
        <v>0.08</v>
      </c>
      <c r="CC352" s="70">
        <f t="shared" si="170"/>
        <v>0</v>
      </c>
      <c r="CD352" s="71">
        <f t="shared" ca="1" si="182"/>
        <v>0</v>
      </c>
      <c r="CE352" s="156">
        <f t="shared" ca="1" si="183"/>
        <v>0</v>
      </c>
      <c r="CF352" s="158">
        <f t="shared" ca="1" si="184"/>
        <v>0</v>
      </c>
      <c r="CG352" s="159">
        <f t="shared" ca="1" si="185"/>
        <v>0.04</v>
      </c>
      <c r="CH352" s="160">
        <f t="shared" ca="1" si="186"/>
        <v>0.04</v>
      </c>
    </row>
    <row r="353" spans="1:86" hidden="1" outlineLevel="1">
      <c r="A353">
        <f t="shared" ca="1" si="193"/>
        <v>2</v>
      </c>
      <c r="B353" t="str">
        <f t="shared" ca="1" si="171"/>
        <v>EP4 LPD3 LPS3 LPM4</v>
      </c>
      <c r="C353" s="45">
        <f t="shared" si="194"/>
        <v>4</v>
      </c>
      <c r="D353" s="26">
        <v>0</v>
      </c>
      <c r="E353" s="45">
        <f t="shared" ca="1" si="188"/>
        <v>0</v>
      </c>
      <c r="F353" s="45">
        <f t="shared" ca="1" si="192"/>
        <v>0</v>
      </c>
      <c r="G353" s="45">
        <f t="shared" ca="1" si="189"/>
        <v>3</v>
      </c>
      <c r="H353" s="45">
        <f t="shared" ca="1" si="190"/>
        <v>3</v>
      </c>
      <c r="I353" s="45">
        <f t="shared" ca="1" si="191"/>
        <v>4</v>
      </c>
      <c r="BM353">
        <v>316</v>
      </c>
      <c r="BN353" s="69">
        <f t="shared" si="165"/>
        <v>0.08</v>
      </c>
      <c r="BO353" s="70">
        <f t="shared" si="166"/>
        <v>0</v>
      </c>
      <c r="BP353" s="71">
        <f t="shared" ca="1" si="172"/>
        <v>0</v>
      </c>
      <c r="BQ353" s="156">
        <f t="shared" ca="1" si="173"/>
        <v>0</v>
      </c>
      <c r="BR353" s="158">
        <f t="shared" ca="1" si="174"/>
        <v>0</v>
      </c>
      <c r="BS353" s="159">
        <f t="shared" ca="1" si="175"/>
        <v>0.04</v>
      </c>
      <c r="BT353" s="160">
        <f t="shared" ca="1" si="176"/>
        <v>0.08</v>
      </c>
      <c r="BU353" s="69">
        <f t="shared" si="167"/>
        <v>0.08</v>
      </c>
      <c r="BV353" s="70">
        <f t="shared" si="168"/>
        <v>0</v>
      </c>
      <c r="BW353" s="71">
        <f t="shared" ca="1" si="177"/>
        <v>0</v>
      </c>
      <c r="BX353" s="156">
        <f t="shared" ca="1" si="178"/>
        <v>0</v>
      </c>
      <c r="BY353" s="158">
        <f t="shared" ca="1" si="179"/>
        <v>0</v>
      </c>
      <c r="BZ353" s="159">
        <f t="shared" ca="1" si="180"/>
        <v>0.04</v>
      </c>
      <c r="CA353" s="160">
        <f t="shared" ca="1" si="181"/>
        <v>0.08</v>
      </c>
      <c r="CB353" s="69">
        <f t="shared" si="169"/>
        <v>0.08</v>
      </c>
      <c r="CC353" s="70">
        <f t="shared" si="170"/>
        <v>0</v>
      </c>
      <c r="CD353" s="71">
        <f t="shared" ca="1" si="182"/>
        <v>0</v>
      </c>
      <c r="CE353" s="156">
        <f t="shared" ca="1" si="183"/>
        <v>0</v>
      </c>
      <c r="CF353" s="158">
        <f t="shared" ca="1" si="184"/>
        <v>0</v>
      </c>
      <c r="CG353" s="159">
        <f t="shared" ca="1" si="185"/>
        <v>0.04</v>
      </c>
      <c r="CH353" s="160">
        <f t="shared" ca="1" si="186"/>
        <v>0.08</v>
      </c>
    </row>
    <row r="354" spans="1:86" hidden="1" outlineLevel="1">
      <c r="A354">
        <f t="shared" ca="1" si="193"/>
        <v>2</v>
      </c>
      <c r="B354" t="str">
        <f t="shared" ca="1" si="171"/>
        <v>EP4 LPD3 LPS4 LPM1</v>
      </c>
      <c r="C354" s="45">
        <f t="shared" si="194"/>
        <v>4</v>
      </c>
      <c r="D354" s="26">
        <v>0</v>
      </c>
      <c r="E354" s="45">
        <f t="shared" ca="1" si="188"/>
        <v>0</v>
      </c>
      <c r="F354" s="45">
        <f t="shared" ca="1" si="192"/>
        <v>0</v>
      </c>
      <c r="G354" s="45">
        <f t="shared" ca="1" si="189"/>
        <v>3</v>
      </c>
      <c r="H354" s="45">
        <f t="shared" ca="1" si="190"/>
        <v>4</v>
      </c>
      <c r="I354" s="45">
        <f t="shared" ca="1" si="191"/>
        <v>1</v>
      </c>
      <c r="BM354">
        <v>317</v>
      </c>
      <c r="BN354" s="69">
        <f t="shared" si="165"/>
        <v>0.08</v>
      </c>
      <c r="BO354" s="70">
        <f t="shared" si="166"/>
        <v>0</v>
      </c>
      <c r="BP354" s="71">
        <f t="shared" ca="1" si="172"/>
        <v>0</v>
      </c>
      <c r="BQ354" s="156">
        <f t="shared" ca="1" si="173"/>
        <v>0</v>
      </c>
      <c r="BR354" s="158">
        <f t="shared" ca="1" si="174"/>
        <v>0</v>
      </c>
      <c r="BS354" s="159">
        <f t="shared" ca="1" si="175"/>
        <v>0.08</v>
      </c>
      <c r="BT354" s="160">
        <f t="shared" ca="1" si="176"/>
        <v>-0.05</v>
      </c>
      <c r="BU354" s="69">
        <f t="shared" si="167"/>
        <v>0.08</v>
      </c>
      <c r="BV354" s="70">
        <f t="shared" si="168"/>
        <v>0</v>
      </c>
      <c r="BW354" s="71">
        <f t="shared" ca="1" si="177"/>
        <v>0</v>
      </c>
      <c r="BX354" s="156">
        <f t="shared" ca="1" si="178"/>
        <v>0</v>
      </c>
      <c r="BY354" s="158">
        <f t="shared" ca="1" si="179"/>
        <v>0</v>
      </c>
      <c r="BZ354" s="159">
        <f t="shared" ca="1" si="180"/>
        <v>0.08</v>
      </c>
      <c r="CA354" s="160">
        <f t="shared" ca="1" si="181"/>
        <v>-0.05</v>
      </c>
      <c r="CB354" s="69">
        <f t="shared" si="169"/>
        <v>0.08</v>
      </c>
      <c r="CC354" s="70">
        <f t="shared" si="170"/>
        <v>0</v>
      </c>
      <c r="CD354" s="71">
        <f t="shared" ca="1" si="182"/>
        <v>0</v>
      </c>
      <c r="CE354" s="156">
        <f t="shared" ca="1" si="183"/>
        <v>0</v>
      </c>
      <c r="CF354" s="158">
        <f t="shared" ca="1" si="184"/>
        <v>0</v>
      </c>
      <c r="CG354" s="159">
        <f t="shared" ca="1" si="185"/>
        <v>0.08</v>
      </c>
      <c r="CH354" s="160">
        <f t="shared" ca="1" si="186"/>
        <v>-0.05</v>
      </c>
    </row>
    <row r="355" spans="1:86" hidden="1" outlineLevel="1">
      <c r="A355">
        <f t="shared" ca="1" si="193"/>
        <v>2</v>
      </c>
      <c r="B355" t="str">
        <f t="shared" ca="1" si="171"/>
        <v>EP4 LPD3 LPS4 LPM2</v>
      </c>
      <c r="C355" s="45">
        <f t="shared" si="194"/>
        <v>4</v>
      </c>
      <c r="D355" s="26">
        <v>0</v>
      </c>
      <c r="E355" s="45">
        <f t="shared" ca="1" si="188"/>
        <v>0</v>
      </c>
      <c r="F355" s="45">
        <f t="shared" ca="1" si="192"/>
        <v>0</v>
      </c>
      <c r="G355" s="45">
        <f t="shared" ca="1" si="189"/>
        <v>3</v>
      </c>
      <c r="H355" s="45">
        <f t="shared" ca="1" si="190"/>
        <v>4</v>
      </c>
      <c r="I355" s="45">
        <f t="shared" ca="1" si="191"/>
        <v>2</v>
      </c>
      <c r="BM355">
        <v>318</v>
      </c>
      <c r="BN355" s="69">
        <f t="shared" si="165"/>
        <v>0.08</v>
      </c>
      <c r="BO355" s="70">
        <f t="shared" si="166"/>
        <v>0</v>
      </c>
      <c r="BP355" s="71">
        <f t="shared" ca="1" si="172"/>
        <v>0</v>
      </c>
      <c r="BQ355" s="156">
        <f t="shared" ca="1" si="173"/>
        <v>0</v>
      </c>
      <c r="BR355" s="158">
        <f t="shared" ca="1" si="174"/>
        <v>0</v>
      </c>
      <c r="BS355" s="159">
        <f t="shared" ca="1" si="175"/>
        <v>0.08</v>
      </c>
      <c r="BT355" s="160">
        <f t="shared" ca="1" si="176"/>
        <v>0</v>
      </c>
      <c r="BU355" s="69">
        <f t="shared" si="167"/>
        <v>0.08</v>
      </c>
      <c r="BV355" s="70">
        <f t="shared" si="168"/>
        <v>0</v>
      </c>
      <c r="BW355" s="71">
        <f t="shared" ca="1" si="177"/>
        <v>0</v>
      </c>
      <c r="BX355" s="156">
        <f t="shared" ca="1" si="178"/>
        <v>0</v>
      </c>
      <c r="BY355" s="158">
        <f t="shared" ca="1" si="179"/>
        <v>0</v>
      </c>
      <c r="BZ355" s="159">
        <f t="shared" ca="1" si="180"/>
        <v>0.08</v>
      </c>
      <c r="CA355" s="160">
        <f t="shared" ca="1" si="181"/>
        <v>0</v>
      </c>
      <c r="CB355" s="69">
        <f t="shared" si="169"/>
        <v>0.08</v>
      </c>
      <c r="CC355" s="70">
        <f t="shared" si="170"/>
        <v>0</v>
      </c>
      <c r="CD355" s="71">
        <f t="shared" ca="1" si="182"/>
        <v>0</v>
      </c>
      <c r="CE355" s="156">
        <f t="shared" ca="1" si="183"/>
        <v>0</v>
      </c>
      <c r="CF355" s="158">
        <f t="shared" ca="1" si="184"/>
        <v>0</v>
      </c>
      <c r="CG355" s="159">
        <f t="shared" ca="1" si="185"/>
        <v>0.08</v>
      </c>
      <c r="CH355" s="160">
        <f t="shared" ca="1" si="186"/>
        <v>0</v>
      </c>
    </row>
    <row r="356" spans="1:86" hidden="1" outlineLevel="1">
      <c r="A356">
        <f t="shared" ca="1" si="193"/>
        <v>2</v>
      </c>
      <c r="B356" t="str">
        <f t="shared" ca="1" si="171"/>
        <v>EP4 LPD3 LPS4 LPM3</v>
      </c>
      <c r="C356" s="45">
        <f t="shared" si="194"/>
        <v>4</v>
      </c>
      <c r="D356" s="26">
        <v>0</v>
      </c>
      <c r="E356" s="45">
        <f t="shared" ca="1" si="188"/>
        <v>0</v>
      </c>
      <c r="F356" s="45">
        <f t="shared" ca="1" si="192"/>
        <v>0</v>
      </c>
      <c r="G356" s="45">
        <f t="shared" ca="1" si="189"/>
        <v>3</v>
      </c>
      <c r="H356" s="45">
        <f t="shared" ca="1" si="190"/>
        <v>4</v>
      </c>
      <c r="I356" s="45">
        <f t="shared" ca="1" si="191"/>
        <v>3</v>
      </c>
      <c r="BM356">
        <v>319</v>
      </c>
      <c r="BN356" s="69">
        <f t="shared" si="165"/>
        <v>0.08</v>
      </c>
      <c r="BO356" s="70">
        <f t="shared" si="166"/>
        <v>0</v>
      </c>
      <c r="BP356" s="71">
        <f t="shared" ca="1" si="172"/>
        <v>0</v>
      </c>
      <c r="BQ356" s="156">
        <f t="shared" ca="1" si="173"/>
        <v>0</v>
      </c>
      <c r="BR356" s="158">
        <f t="shared" ca="1" si="174"/>
        <v>0</v>
      </c>
      <c r="BS356" s="159">
        <f t="shared" ca="1" si="175"/>
        <v>0.08</v>
      </c>
      <c r="BT356" s="160">
        <f t="shared" ca="1" si="176"/>
        <v>0.04</v>
      </c>
      <c r="BU356" s="69">
        <f t="shared" si="167"/>
        <v>0.08</v>
      </c>
      <c r="BV356" s="70">
        <f t="shared" si="168"/>
        <v>0</v>
      </c>
      <c r="BW356" s="71">
        <f t="shared" ca="1" si="177"/>
        <v>0</v>
      </c>
      <c r="BX356" s="156">
        <f t="shared" ca="1" si="178"/>
        <v>0</v>
      </c>
      <c r="BY356" s="158">
        <f t="shared" ca="1" si="179"/>
        <v>0</v>
      </c>
      <c r="BZ356" s="159">
        <f t="shared" ca="1" si="180"/>
        <v>0.08</v>
      </c>
      <c r="CA356" s="160">
        <f t="shared" ca="1" si="181"/>
        <v>0.04</v>
      </c>
      <c r="CB356" s="69">
        <f t="shared" si="169"/>
        <v>0.08</v>
      </c>
      <c r="CC356" s="70">
        <f t="shared" si="170"/>
        <v>0</v>
      </c>
      <c r="CD356" s="71">
        <f t="shared" ca="1" si="182"/>
        <v>0</v>
      </c>
      <c r="CE356" s="156">
        <f t="shared" ca="1" si="183"/>
        <v>0</v>
      </c>
      <c r="CF356" s="158">
        <f t="shared" ca="1" si="184"/>
        <v>0</v>
      </c>
      <c r="CG356" s="159">
        <f t="shared" ca="1" si="185"/>
        <v>0.08</v>
      </c>
      <c r="CH356" s="160">
        <f t="shared" ca="1" si="186"/>
        <v>0.04</v>
      </c>
    </row>
    <row r="357" spans="1:86" hidden="1" outlineLevel="1">
      <c r="A357">
        <f t="shared" ca="1" si="193"/>
        <v>2</v>
      </c>
      <c r="B357" t="str">
        <f t="shared" ca="1" si="171"/>
        <v>EP4 LPD3 LPS4 LPM4</v>
      </c>
      <c r="C357" s="45">
        <f t="shared" si="194"/>
        <v>4</v>
      </c>
      <c r="D357" s="26">
        <v>0</v>
      </c>
      <c r="E357" s="45">
        <f t="shared" ca="1" si="188"/>
        <v>0</v>
      </c>
      <c r="F357" s="45">
        <f t="shared" ca="1" si="192"/>
        <v>0</v>
      </c>
      <c r="G357" s="45">
        <f t="shared" ca="1" si="189"/>
        <v>3</v>
      </c>
      <c r="H357" s="45">
        <f t="shared" ca="1" si="190"/>
        <v>4</v>
      </c>
      <c r="I357" s="45">
        <f t="shared" ca="1" si="191"/>
        <v>4</v>
      </c>
      <c r="BM357">
        <v>320</v>
      </c>
      <c r="BN357" s="69">
        <f t="shared" si="165"/>
        <v>0.08</v>
      </c>
      <c r="BO357" s="70">
        <f t="shared" si="166"/>
        <v>0</v>
      </c>
      <c r="BP357" s="71">
        <f t="shared" ca="1" si="172"/>
        <v>0</v>
      </c>
      <c r="BQ357" s="156">
        <f t="shared" ca="1" si="173"/>
        <v>0</v>
      </c>
      <c r="BR357" s="158">
        <f t="shared" ca="1" si="174"/>
        <v>0</v>
      </c>
      <c r="BS357" s="159">
        <f t="shared" ca="1" si="175"/>
        <v>0.08</v>
      </c>
      <c r="BT357" s="160">
        <f t="shared" ca="1" si="176"/>
        <v>0.08</v>
      </c>
      <c r="BU357" s="69">
        <f t="shared" si="167"/>
        <v>0.08</v>
      </c>
      <c r="BV357" s="70">
        <f t="shared" si="168"/>
        <v>0</v>
      </c>
      <c r="BW357" s="71">
        <f t="shared" ca="1" si="177"/>
        <v>0</v>
      </c>
      <c r="BX357" s="156">
        <f t="shared" ca="1" si="178"/>
        <v>0</v>
      </c>
      <c r="BY357" s="158">
        <f t="shared" ca="1" si="179"/>
        <v>0</v>
      </c>
      <c r="BZ357" s="159">
        <f t="shared" ca="1" si="180"/>
        <v>0.08</v>
      </c>
      <c r="CA357" s="160">
        <f t="shared" ca="1" si="181"/>
        <v>0.08</v>
      </c>
      <c r="CB357" s="69">
        <f t="shared" si="169"/>
        <v>0.08</v>
      </c>
      <c r="CC357" s="70">
        <f t="shared" si="170"/>
        <v>0</v>
      </c>
      <c r="CD357" s="71">
        <f t="shared" ca="1" si="182"/>
        <v>0</v>
      </c>
      <c r="CE357" s="156">
        <f t="shared" ca="1" si="183"/>
        <v>0</v>
      </c>
      <c r="CF357" s="158">
        <f t="shared" ca="1" si="184"/>
        <v>0</v>
      </c>
      <c r="CG357" s="159">
        <f t="shared" ca="1" si="185"/>
        <v>0.08</v>
      </c>
      <c r="CH357" s="160">
        <f t="shared" ca="1" si="186"/>
        <v>0.08</v>
      </c>
    </row>
    <row r="358" spans="1:86" hidden="1" outlineLevel="1">
      <c r="A358">
        <f t="shared" ref="A358:A373" ca="1" si="195">OFFSET(A358,-1,0)</f>
        <v>2</v>
      </c>
      <c r="B358" t="str">
        <f t="shared" ca="1" si="171"/>
        <v>EP4 LPD4 LPS1 LPM1</v>
      </c>
      <c r="C358" s="45">
        <f t="shared" si="194"/>
        <v>4</v>
      </c>
      <c r="D358" s="26">
        <v>0</v>
      </c>
      <c r="E358" s="45">
        <f t="shared" ca="1" si="188"/>
        <v>0</v>
      </c>
      <c r="F358" s="45">
        <f t="shared" ca="1" si="192"/>
        <v>0</v>
      </c>
      <c r="G358" s="45">
        <f t="shared" ca="1" si="189"/>
        <v>4</v>
      </c>
      <c r="H358" s="45">
        <f t="shared" ca="1" si="190"/>
        <v>1</v>
      </c>
      <c r="I358" s="45">
        <f t="shared" ca="1" si="191"/>
        <v>1</v>
      </c>
      <c r="BM358">
        <v>321</v>
      </c>
      <c r="BN358" s="69">
        <f t="shared" ref="BN358:BN373" si="196">IF($C358=0,0,INDEX($M$38:$M$41,$C358,1))</f>
        <v>0.08</v>
      </c>
      <c r="BO358" s="70">
        <f t="shared" ref="BO358:BO373" si="197">IF($D358=0,0,INDEX($N$38:$N$41,$D358,1))</f>
        <v>0</v>
      </c>
      <c r="BP358" s="71">
        <f t="shared" ca="1" si="172"/>
        <v>0</v>
      </c>
      <c r="BQ358" s="156">
        <f t="shared" ca="1" si="173"/>
        <v>0</v>
      </c>
      <c r="BR358" s="158">
        <f t="shared" ca="1" si="174"/>
        <v>0.05</v>
      </c>
      <c r="BS358" s="159">
        <f t="shared" ca="1" si="175"/>
        <v>-0.05</v>
      </c>
      <c r="BT358" s="160">
        <f t="shared" ca="1" si="176"/>
        <v>-0.05</v>
      </c>
      <c r="BU358" s="69">
        <f t="shared" ref="BU358:BU373" si="198">IF($C358=0,0,INDEX($M$38:$M$41,$C358,1))</f>
        <v>0.08</v>
      </c>
      <c r="BV358" s="70">
        <f t="shared" ref="BV358:BV373" si="199">IF($D358=0,0,INDEX($N$38:$N$41,$D358,1))</f>
        <v>0</v>
      </c>
      <c r="BW358" s="71">
        <f t="shared" ca="1" si="177"/>
        <v>0</v>
      </c>
      <c r="BX358" s="156">
        <f t="shared" ca="1" si="178"/>
        <v>0</v>
      </c>
      <c r="BY358" s="158">
        <f t="shared" ca="1" si="179"/>
        <v>0.05</v>
      </c>
      <c r="BZ358" s="159">
        <f t="shared" ca="1" si="180"/>
        <v>-0.05</v>
      </c>
      <c r="CA358" s="160">
        <f t="shared" ca="1" si="181"/>
        <v>-0.05</v>
      </c>
      <c r="CB358" s="69">
        <f t="shared" ref="CB358:CB373" si="200">IF($C358=0,0,INDEX($M$38:$M$41,$C358,1))</f>
        <v>0.08</v>
      </c>
      <c r="CC358" s="70">
        <f t="shared" ref="CC358:CC373" si="201">IF($D358=0,0,INDEX($N$38:$N$41,$D358,1))</f>
        <v>0</v>
      </c>
      <c r="CD358" s="71">
        <f t="shared" ca="1" si="182"/>
        <v>0</v>
      </c>
      <c r="CE358" s="156">
        <f t="shared" ca="1" si="183"/>
        <v>0</v>
      </c>
      <c r="CF358" s="158">
        <f t="shared" ca="1" si="184"/>
        <v>0.05</v>
      </c>
      <c r="CG358" s="159">
        <f t="shared" ca="1" si="185"/>
        <v>-0.05</v>
      </c>
      <c r="CH358" s="160">
        <f t="shared" ca="1" si="186"/>
        <v>-0.05</v>
      </c>
    </row>
    <row r="359" spans="1:86" hidden="1" outlineLevel="1">
      <c r="A359">
        <f t="shared" ca="1" si="195"/>
        <v>2</v>
      </c>
      <c r="B359" t="str">
        <f t="shared" ref="B359:B373" ca="1" si="202">"EP"&amp;$C359&amp;IF($A359=0," LPAll"&amp;$D359,"")&amp;IF($A359=1," LPD"&amp;$E359&amp;" LPS"&amp;$F359,"")&amp;IF($A359=2," LPD"&amp;$G359&amp;" LPS"&amp;$H359&amp;" LPM"&amp;$I359,"")</f>
        <v>EP4 LPD4 LPS1 LPM2</v>
      </c>
      <c r="C359" s="45">
        <f t="shared" si="194"/>
        <v>4</v>
      </c>
      <c r="D359" s="26">
        <v>0</v>
      </c>
      <c r="E359" s="45">
        <f t="shared" ca="1" si="188"/>
        <v>0</v>
      </c>
      <c r="F359" s="45">
        <f t="shared" ca="1" si="192"/>
        <v>0</v>
      </c>
      <c r="G359" s="45">
        <f t="shared" ca="1" si="189"/>
        <v>4</v>
      </c>
      <c r="H359" s="45">
        <f t="shared" ca="1" si="190"/>
        <v>1</v>
      </c>
      <c r="I359" s="45">
        <f t="shared" ca="1" si="191"/>
        <v>2</v>
      </c>
      <c r="BM359">
        <v>322</v>
      </c>
      <c r="BN359" s="69">
        <f t="shared" si="196"/>
        <v>0.08</v>
      </c>
      <c r="BO359" s="70">
        <f t="shared" si="197"/>
        <v>0</v>
      </c>
      <c r="BP359" s="71">
        <f t="shared" ref="BP359:BP373" ca="1" si="203">IF($E359=0,BO359,INDEX($O$38:$O$41,$E359,1))</f>
        <v>0</v>
      </c>
      <c r="BQ359" s="156">
        <f t="shared" ref="BQ359:BQ373" ca="1" si="204">IF($F359=0,BO359,INDEX($P$38:$P$41,$F359,1))</f>
        <v>0</v>
      </c>
      <c r="BR359" s="158">
        <f t="shared" ref="BR359:BR373" ca="1" si="205">IF($G359=0,BP359,INDEX($O$38:$O$41,$G359,1))</f>
        <v>0.05</v>
      </c>
      <c r="BS359" s="159">
        <f t="shared" ref="BS359:BS373" ca="1" si="206">IF($H359=0,BQ359,INDEX($P$38:$P$41,$H359,1))</f>
        <v>-0.05</v>
      </c>
      <c r="BT359" s="160">
        <f t="shared" ref="BT359:BT373" ca="1" si="207">IF($I359=0,BQ359,INDEX($Q$38:$Q$41,$I359,1))</f>
        <v>0</v>
      </c>
      <c r="BU359" s="69">
        <f t="shared" si="198"/>
        <v>0.08</v>
      </c>
      <c r="BV359" s="70">
        <f t="shared" si="199"/>
        <v>0</v>
      </c>
      <c r="BW359" s="71">
        <f t="shared" ref="BW359:BW373" ca="1" si="208">IF($E359=0,BV359,INDEX($O$38:$O$41,$E359,1))</f>
        <v>0</v>
      </c>
      <c r="BX359" s="156">
        <f t="shared" ref="BX359:BX373" ca="1" si="209">IF($F359=0,BV359,INDEX($P$38:$P$41,$F359,1))</f>
        <v>0</v>
      </c>
      <c r="BY359" s="158">
        <f t="shared" ref="BY359:BY373" ca="1" si="210">IF($G359=0,BW359,INDEX($O$38:$O$41,$G359,1))</f>
        <v>0.05</v>
      </c>
      <c r="BZ359" s="159">
        <f t="shared" ref="BZ359:BZ373" ca="1" si="211">IF($H359=0,BX359,INDEX($P$38:$P$41,$H359,1))</f>
        <v>-0.05</v>
      </c>
      <c r="CA359" s="160">
        <f t="shared" ref="CA359:CA373" ca="1" si="212">IF($I359=0,BX359,INDEX($Q$38:$Q$41,$I359,1))</f>
        <v>0</v>
      </c>
      <c r="CB359" s="69">
        <f t="shared" si="200"/>
        <v>0.08</v>
      </c>
      <c r="CC359" s="70">
        <f t="shared" si="201"/>
        <v>0</v>
      </c>
      <c r="CD359" s="71">
        <f t="shared" ref="CD359:CD373" ca="1" si="213">IF($E359=0,CC359,INDEX($O$38:$O$41,$E359,1))</f>
        <v>0</v>
      </c>
      <c r="CE359" s="156">
        <f t="shared" ref="CE359:CE373" ca="1" si="214">IF($F359=0,CC359,INDEX($P$38:$P$41,$F359,1))</f>
        <v>0</v>
      </c>
      <c r="CF359" s="158">
        <f t="shared" ref="CF359:CF373" ca="1" si="215">IF($G359=0,CD359,INDEX($O$38:$O$41,$G359,1))</f>
        <v>0.05</v>
      </c>
      <c r="CG359" s="159">
        <f t="shared" ref="CG359:CG373" ca="1" si="216">IF($H359=0,CE359,INDEX($P$38:$P$41,$H359,1))</f>
        <v>-0.05</v>
      </c>
      <c r="CH359" s="160">
        <f t="shared" ref="CH359:CH373" ca="1" si="217">IF($I359=0,CE359,INDEX($Q$38:$Q$41,$I359,1))</f>
        <v>0</v>
      </c>
    </row>
    <row r="360" spans="1:86" hidden="1" outlineLevel="1">
      <c r="A360">
        <f t="shared" ca="1" si="195"/>
        <v>2</v>
      </c>
      <c r="B360" t="str">
        <f t="shared" ca="1" si="202"/>
        <v>EP4 LPD4 LPS1 LPM3</v>
      </c>
      <c r="C360" s="45">
        <f t="shared" si="194"/>
        <v>4</v>
      </c>
      <c r="D360" s="26">
        <v>0</v>
      </c>
      <c r="E360" s="45">
        <f t="shared" ca="1" si="188"/>
        <v>0</v>
      </c>
      <c r="F360" s="45">
        <f t="shared" ca="1" si="192"/>
        <v>0</v>
      </c>
      <c r="G360" s="45">
        <f t="shared" ca="1" si="189"/>
        <v>4</v>
      </c>
      <c r="H360" s="45">
        <f t="shared" ca="1" si="190"/>
        <v>1</v>
      </c>
      <c r="I360" s="45">
        <f t="shared" ca="1" si="191"/>
        <v>3</v>
      </c>
      <c r="BM360">
        <v>323</v>
      </c>
      <c r="BN360" s="69">
        <f t="shared" si="196"/>
        <v>0.08</v>
      </c>
      <c r="BO360" s="70">
        <f t="shared" si="197"/>
        <v>0</v>
      </c>
      <c r="BP360" s="71">
        <f t="shared" ca="1" si="203"/>
        <v>0</v>
      </c>
      <c r="BQ360" s="156">
        <f t="shared" ca="1" si="204"/>
        <v>0</v>
      </c>
      <c r="BR360" s="158">
        <f t="shared" ca="1" si="205"/>
        <v>0.05</v>
      </c>
      <c r="BS360" s="159">
        <f t="shared" ca="1" si="206"/>
        <v>-0.05</v>
      </c>
      <c r="BT360" s="160">
        <f t="shared" ca="1" si="207"/>
        <v>0.04</v>
      </c>
      <c r="BU360" s="69">
        <f t="shared" si="198"/>
        <v>0.08</v>
      </c>
      <c r="BV360" s="70">
        <f t="shared" si="199"/>
        <v>0</v>
      </c>
      <c r="BW360" s="71">
        <f t="shared" ca="1" si="208"/>
        <v>0</v>
      </c>
      <c r="BX360" s="156">
        <f t="shared" ca="1" si="209"/>
        <v>0</v>
      </c>
      <c r="BY360" s="158">
        <f t="shared" ca="1" si="210"/>
        <v>0.05</v>
      </c>
      <c r="BZ360" s="159">
        <f t="shared" ca="1" si="211"/>
        <v>-0.05</v>
      </c>
      <c r="CA360" s="160">
        <f t="shared" ca="1" si="212"/>
        <v>0.04</v>
      </c>
      <c r="CB360" s="69">
        <f t="shared" si="200"/>
        <v>0.08</v>
      </c>
      <c r="CC360" s="70">
        <f t="shared" si="201"/>
        <v>0</v>
      </c>
      <c r="CD360" s="71">
        <f t="shared" ca="1" si="213"/>
        <v>0</v>
      </c>
      <c r="CE360" s="156">
        <f t="shared" ca="1" si="214"/>
        <v>0</v>
      </c>
      <c r="CF360" s="158">
        <f t="shared" ca="1" si="215"/>
        <v>0.05</v>
      </c>
      <c r="CG360" s="159">
        <f t="shared" ca="1" si="216"/>
        <v>-0.05</v>
      </c>
      <c r="CH360" s="160">
        <f t="shared" ca="1" si="217"/>
        <v>0.04</v>
      </c>
    </row>
    <row r="361" spans="1:86" hidden="1" outlineLevel="1">
      <c r="A361">
        <f t="shared" ca="1" si="195"/>
        <v>2</v>
      </c>
      <c r="B361" t="str">
        <f t="shared" ca="1" si="202"/>
        <v>EP4 LPD4 LPS1 LPM4</v>
      </c>
      <c r="C361" s="45">
        <f t="shared" si="194"/>
        <v>4</v>
      </c>
      <c r="D361" s="26">
        <v>0</v>
      </c>
      <c r="E361" s="45">
        <f t="shared" ca="1" si="188"/>
        <v>0</v>
      </c>
      <c r="F361" s="45">
        <f t="shared" ca="1" si="192"/>
        <v>0</v>
      </c>
      <c r="G361" s="45">
        <f t="shared" ca="1" si="189"/>
        <v>4</v>
      </c>
      <c r="H361" s="45">
        <f t="shared" ca="1" si="190"/>
        <v>1</v>
      </c>
      <c r="I361" s="45">
        <f t="shared" ca="1" si="191"/>
        <v>4</v>
      </c>
      <c r="BM361">
        <v>324</v>
      </c>
      <c r="BN361" s="69">
        <f t="shared" si="196"/>
        <v>0.08</v>
      </c>
      <c r="BO361" s="70">
        <f t="shared" si="197"/>
        <v>0</v>
      </c>
      <c r="BP361" s="71">
        <f t="shared" ca="1" si="203"/>
        <v>0</v>
      </c>
      <c r="BQ361" s="156">
        <f t="shared" ca="1" si="204"/>
        <v>0</v>
      </c>
      <c r="BR361" s="158">
        <f t="shared" ca="1" si="205"/>
        <v>0.05</v>
      </c>
      <c r="BS361" s="159">
        <f t="shared" ca="1" si="206"/>
        <v>-0.05</v>
      </c>
      <c r="BT361" s="160">
        <f t="shared" ca="1" si="207"/>
        <v>0.08</v>
      </c>
      <c r="BU361" s="69">
        <f t="shared" si="198"/>
        <v>0.08</v>
      </c>
      <c r="BV361" s="70">
        <f t="shared" si="199"/>
        <v>0</v>
      </c>
      <c r="BW361" s="71">
        <f t="shared" ca="1" si="208"/>
        <v>0</v>
      </c>
      <c r="BX361" s="156">
        <f t="shared" ca="1" si="209"/>
        <v>0</v>
      </c>
      <c r="BY361" s="158">
        <f t="shared" ca="1" si="210"/>
        <v>0.05</v>
      </c>
      <c r="BZ361" s="159">
        <f t="shared" ca="1" si="211"/>
        <v>-0.05</v>
      </c>
      <c r="CA361" s="160">
        <f t="shared" ca="1" si="212"/>
        <v>0.08</v>
      </c>
      <c r="CB361" s="69">
        <f t="shared" si="200"/>
        <v>0.08</v>
      </c>
      <c r="CC361" s="70">
        <f t="shared" si="201"/>
        <v>0</v>
      </c>
      <c r="CD361" s="71">
        <f t="shared" ca="1" si="213"/>
        <v>0</v>
      </c>
      <c r="CE361" s="156">
        <f t="shared" ca="1" si="214"/>
        <v>0</v>
      </c>
      <c r="CF361" s="158">
        <f t="shared" ca="1" si="215"/>
        <v>0.05</v>
      </c>
      <c r="CG361" s="159">
        <f t="shared" ca="1" si="216"/>
        <v>-0.05</v>
      </c>
      <c r="CH361" s="160">
        <f t="shared" ca="1" si="217"/>
        <v>0.08</v>
      </c>
    </row>
    <row r="362" spans="1:86" hidden="1" outlineLevel="1">
      <c r="A362">
        <f t="shared" ca="1" si="195"/>
        <v>2</v>
      </c>
      <c r="B362" t="str">
        <f t="shared" ca="1" si="202"/>
        <v>EP4 LPD4 LPS2 LPM1</v>
      </c>
      <c r="C362" s="45">
        <f t="shared" si="194"/>
        <v>4</v>
      </c>
      <c r="D362" s="26">
        <v>0</v>
      </c>
      <c r="E362" s="45">
        <f t="shared" ca="1" si="188"/>
        <v>0</v>
      </c>
      <c r="F362" s="45">
        <f t="shared" ca="1" si="192"/>
        <v>0</v>
      </c>
      <c r="G362" s="45">
        <f t="shared" ca="1" si="189"/>
        <v>4</v>
      </c>
      <c r="H362" s="45">
        <f t="shared" ca="1" si="190"/>
        <v>2</v>
      </c>
      <c r="I362" s="45">
        <f t="shared" ca="1" si="191"/>
        <v>1</v>
      </c>
      <c r="BM362">
        <v>325</v>
      </c>
      <c r="BN362" s="69">
        <f t="shared" si="196"/>
        <v>0.08</v>
      </c>
      <c r="BO362" s="70">
        <f t="shared" si="197"/>
        <v>0</v>
      </c>
      <c r="BP362" s="71">
        <f t="shared" ca="1" si="203"/>
        <v>0</v>
      </c>
      <c r="BQ362" s="156">
        <f t="shared" ca="1" si="204"/>
        <v>0</v>
      </c>
      <c r="BR362" s="158">
        <f t="shared" ca="1" si="205"/>
        <v>0.05</v>
      </c>
      <c r="BS362" s="159">
        <f t="shared" ca="1" si="206"/>
        <v>0</v>
      </c>
      <c r="BT362" s="160">
        <f t="shared" ca="1" si="207"/>
        <v>-0.05</v>
      </c>
      <c r="BU362" s="69">
        <f t="shared" si="198"/>
        <v>0.08</v>
      </c>
      <c r="BV362" s="70">
        <f t="shared" si="199"/>
        <v>0</v>
      </c>
      <c r="BW362" s="71">
        <f t="shared" ca="1" si="208"/>
        <v>0</v>
      </c>
      <c r="BX362" s="156">
        <f t="shared" ca="1" si="209"/>
        <v>0</v>
      </c>
      <c r="BY362" s="158">
        <f t="shared" ca="1" si="210"/>
        <v>0.05</v>
      </c>
      <c r="BZ362" s="159">
        <f t="shared" ca="1" si="211"/>
        <v>0</v>
      </c>
      <c r="CA362" s="160">
        <f t="shared" ca="1" si="212"/>
        <v>-0.05</v>
      </c>
      <c r="CB362" s="69">
        <f t="shared" si="200"/>
        <v>0.08</v>
      </c>
      <c r="CC362" s="70">
        <f t="shared" si="201"/>
        <v>0</v>
      </c>
      <c r="CD362" s="71">
        <f t="shared" ca="1" si="213"/>
        <v>0</v>
      </c>
      <c r="CE362" s="156">
        <f t="shared" ca="1" si="214"/>
        <v>0</v>
      </c>
      <c r="CF362" s="158">
        <f t="shared" ca="1" si="215"/>
        <v>0.05</v>
      </c>
      <c r="CG362" s="159">
        <f t="shared" ca="1" si="216"/>
        <v>0</v>
      </c>
      <c r="CH362" s="160">
        <f t="shared" ca="1" si="217"/>
        <v>-0.05</v>
      </c>
    </row>
    <row r="363" spans="1:86" hidden="1" outlineLevel="1">
      <c r="A363">
        <f t="shared" ca="1" si="195"/>
        <v>2</v>
      </c>
      <c r="B363" t="str">
        <f t="shared" ca="1" si="202"/>
        <v>EP4 LPD4 LPS2 LPM2</v>
      </c>
      <c r="C363" s="45">
        <f t="shared" si="194"/>
        <v>4</v>
      </c>
      <c r="D363" s="26">
        <v>0</v>
      </c>
      <c r="E363" s="45">
        <f t="shared" ca="1" si="188"/>
        <v>0</v>
      </c>
      <c r="F363" s="45">
        <f t="shared" ca="1" si="192"/>
        <v>0</v>
      </c>
      <c r="G363" s="45">
        <f t="shared" ca="1" si="189"/>
        <v>4</v>
      </c>
      <c r="H363" s="45">
        <f t="shared" ca="1" si="190"/>
        <v>2</v>
      </c>
      <c r="I363" s="45">
        <f t="shared" ca="1" si="191"/>
        <v>2</v>
      </c>
      <c r="BM363">
        <v>326</v>
      </c>
      <c r="BN363" s="69">
        <f t="shared" si="196"/>
        <v>0.08</v>
      </c>
      <c r="BO363" s="70">
        <f t="shared" si="197"/>
        <v>0</v>
      </c>
      <c r="BP363" s="71">
        <f t="shared" ca="1" si="203"/>
        <v>0</v>
      </c>
      <c r="BQ363" s="156">
        <f t="shared" ca="1" si="204"/>
        <v>0</v>
      </c>
      <c r="BR363" s="158">
        <f t="shared" ca="1" si="205"/>
        <v>0.05</v>
      </c>
      <c r="BS363" s="159">
        <f t="shared" ca="1" si="206"/>
        <v>0</v>
      </c>
      <c r="BT363" s="160">
        <f t="shared" ca="1" si="207"/>
        <v>0</v>
      </c>
      <c r="BU363" s="69">
        <f t="shared" si="198"/>
        <v>0.08</v>
      </c>
      <c r="BV363" s="70">
        <f t="shared" si="199"/>
        <v>0</v>
      </c>
      <c r="BW363" s="71">
        <f t="shared" ca="1" si="208"/>
        <v>0</v>
      </c>
      <c r="BX363" s="156">
        <f t="shared" ca="1" si="209"/>
        <v>0</v>
      </c>
      <c r="BY363" s="158">
        <f t="shared" ca="1" si="210"/>
        <v>0.05</v>
      </c>
      <c r="BZ363" s="159">
        <f t="shared" ca="1" si="211"/>
        <v>0</v>
      </c>
      <c r="CA363" s="160">
        <f t="shared" ca="1" si="212"/>
        <v>0</v>
      </c>
      <c r="CB363" s="69">
        <f t="shared" si="200"/>
        <v>0.08</v>
      </c>
      <c r="CC363" s="70">
        <f t="shared" si="201"/>
        <v>0</v>
      </c>
      <c r="CD363" s="71">
        <f t="shared" ca="1" si="213"/>
        <v>0</v>
      </c>
      <c r="CE363" s="156">
        <f t="shared" ca="1" si="214"/>
        <v>0</v>
      </c>
      <c r="CF363" s="158">
        <f t="shared" ca="1" si="215"/>
        <v>0.05</v>
      </c>
      <c r="CG363" s="159">
        <f t="shared" ca="1" si="216"/>
        <v>0</v>
      </c>
      <c r="CH363" s="160">
        <f t="shared" ca="1" si="217"/>
        <v>0</v>
      </c>
    </row>
    <row r="364" spans="1:86" hidden="1" outlineLevel="1">
      <c r="A364">
        <f t="shared" ca="1" si="195"/>
        <v>2</v>
      </c>
      <c r="B364" t="str">
        <f t="shared" ca="1" si="202"/>
        <v>EP4 LPD4 LPS2 LPM3</v>
      </c>
      <c r="C364" s="45">
        <f t="shared" si="194"/>
        <v>4</v>
      </c>
      <c r="D364" s="26">
        <v>0</v>
      </c>
      <c r="E364" s="45">
        <f t="shared" ca="1" si="188"/>
        <v>0</v>
      </c>
      <c r="F364" s="45">
        <f t="shared" ca="1" si="192"/>
        <v>0</v>
      </c>
      <c r="G364" s="45">
        <f t="shared" ca="1" si="189"/>
        <v>4</v>
      </c>
      <c r="H364" s="45">
        <f t="shared" ca="1" si="190"/>
        <v>2</v>
      </c>
      <c r="I364" s="45">
        <f t="shared" ca="1" si="191"/>
        <v>3</v>
      </c>
      <c r="BM364">
        <v>327</v>
      </c>
      <c r="BN364" s="69">
        <f t="shared" si="196"/>
        <v>0.08</v>
      </c>
      <c r="BO364" s="70">
        <f t="shared" si="197"/>
        <v>0</v>
      </c>
      <c r="BP364" s="71">
        <f t="shared" ca="1" si="203"/>
        <v>0</v>
      </c>
      <c r="BQ364" s="156">
        <f t="shared" ca="1" si="204"/>
        <v>0</v>
      </c>
      <c r="BR364" s="158">
        <f t="shared" ca="1" si="205"/>
        <v>0.05</v>
      </c>
      <c r="BS364" s="159">
        <f t="shared" ca="1" si="206"/>
        <v>0</v>
      </c>
      <c r="BT364" s="160">
        <f t="shared" ca="1" si="207"/>
        <v>0.04</v>
      </c>
      <c r="BU364" s="69">
        <f t="shared" si="198"/>
        <v>0.08</v>
      </c>
      <c r="BV364" s="70">
        <f t="shared" si="199"/>
        <v>0</v>
      </c>
      <c r="BW364" s="71">
        <f t="shared" ca="1" si="208"/>
        <v>0</v>
      </c>
      <c r="BX364" s="156">
        <f t="shared" ca="1" si="209"/>
        <v>0</v>
      </c>
      <c r="BY364" s="158">
        <f t="shared" ca="1" si="210"/>
        <v>0.05</v>
      </c>
      <c r="BZ364" s="159">
        <f t="shared" ca="1" si="211"/>
        <v>0</v>
      </c>
      <c r="CA364" s="160">
        <f t="shared" ca="1" si="212"/>
        <v>0.04</v>
      </c>
      <c r="CB364" s="69">
        <f t="shared" si="200"/>
        <v>0.08</v>
      </c>
      <c r="CC364" s="70">
        <f t="shared" si="201"/>
        <v>0</v>
      </c>
      <c r="CD364" s="71">
        <f t="shared" ca="1" si="213"/>
        <v>0</v>
      </c>
      <c r="CE364" s="156">
        <f t="shared" ca="1" si="214"/>
        <v>0</v>
      </c>
      <c r="CF364" s="158">
        <f t="shared" ca="1" si="215"/>
        <v>0.05</v>
      </c>
      <c r="CG364" s="159">
        <f t="shared" ca="1" si="216"/>
        <v>0</v>
      </c>
      <c r="CH364" s="160">
        <f t="shared" ca="1" si="217"/>
        <v>0.04</v>
      </c>
    </row>
    <row r="365" spans="1:86" hidden="1" outlineLevel="1">
      <c r="A365">
        <f t="shared" ca="1" si="195"/>
        <v>2</v>
      </c>
      <c r="B365" t="str">
        <f t="shared" ca="1" si="202"/>
        <v>EP4 LPD4 LPS2 LPM4</v>
      </c>
      <c r="C365" s="45">
        <f t="shared" si="194"/>
        <v>4</v>
      </c>
      <c r="D365" s="26">
        <v>0</v>
      </c>
      <c r="E365" s="45">
        <f t="shared" ca="1" si="188"/>
        <v>0</v>
      </c>
      <c r="F365" s="45">
        <f t="shared" ca="1" si="192"/>
        <v>0</v>
      </c>
      <c r="G365" s="45">
        <f t="shared" ca="1" si="189"/>
        <v>4</v>
      </c>
      <c r="H365" s="45">
        <f t="shared" ca="1" si="190"/>
        <v>2</v>
      </c>
      <c r="I365" s="45">
        <f t="shared" ca="1" si="191"/>
        <v>4</v>
      </c>
      <c r="BM365">
        <v>328</v>
      </c>
      <c r="BN365" s="69">
        <f t="shared" si="196"/>
        <v>0.08</v>
      </c>
      <c r="BO365" s="70">
        <f t="shared" si="197"/>
        <v>0</v>
      </c>
      <c r="BP365" s="71">
        <f t="shared" ca="1" si="203"/>
        <v>0</v>
      </c>
      <c r="BQ365" s="156">
        <f t="shared" ca="1" si="204"/>
        <v>0</v>
      </c>
      <c r="BR365" s="158">
        <f t="shared" ca="1" si="205"/>
        <v>0.05</v>
      </c>
      <c r="BS365" s="159">
        <f t="shared" ca="1" si="206"/>
        <v>0</v>
      </c>
      <c r="BT365" s="160">
        <f t="shared" ca="1" si="207"/>
        <v>0.08</v>
      </c>
      <c r="BU365" s="69">
        <f t="shared" si="198"/>
        <v>0.08</v>
      </c>
      <c r="BV365" s="70">
        <f t="shared" si="199"/>
        <v>0</v>
      </c>
      <c r="BW365" s="71">
        <f t="shared" ca="1" si="208"/>
        <v>0</v>
      </c>
      <c r="BX365" s="156">
        <f t="shared" ca="1" si="209"/>
        <v>0</v>
      </c>
      <c r="BY365" s="158">
        <f t="shared" ca="1" si="210"/>
        <v>0.05</v>
      </c>
      <c r="BZ365" s="159">
        <f t="shared" ca="1" si="211"/>
        <v>0</v>
      </c>
      <c r="CA365" s="160">
        <f t="shared" ca="1" si="212"/>
        <v>0.08</v>
      </c>
      <c r="CB365" s="69">
        <f t="shared" si="200"/>
        <v>0.08</v>
      </c>
      <c r="CC365" s="70">
        <f t="shared" si="201"/>
        <v>0</v>
      </c>
      <c r="CD365" s="71">
        <f t="shared" ca="1" si="213"/>
        <v>0</v>
      </c>
      <c r="CE365" s="156">
        <f t="shared" ca="1" si="214"/>
        <v>0</v>
      </c>
      <c r="CF365" s="158">
        <f t="shared" ca="1" si="215"/>
        <v>0.05</v>
      </c>
      <c r="CG365" s="159">
        <f t="shared" ca="1" si="216"/>
        <v>0</v>
      </c>
      <c r="CH365" s="160">
        <f t="shared" ca="1" si="217"/>
        <v>0.08</v>
      </c>
    </row>
    <row r="366" spans="1:86" hidden="1" outlineLevel="1">
      <c r="A366">
        <f t="shared" ca="1" si="195"/>
        <v>2</v>
      </c>
      <c r="B366" t="str">
        <f t="shared" ca="1" si="202"/>
        <v>EP4 LPD4 LPS3 LPM1</v>
      </c>
      <c r="C366" s="45">
        <f t="shared" si="194"/>
        <v>4</v>
      </c>
      <c r="D366" s="26">
        <v>0</v>
      </c>
      <c r="E366" s="45">
        <f t="shared" ca="1" si="188"/>
        <v>0</v>
      </c>
      <c r="F366" s="45">
        <f t="shared" ca="1" si="192"/>
        <v>0</v>
      </c>
      <c r="G366" s="45">
        <f t="shared" ca="1" si="189"/>
        <v>4</v>
      </c>
      <c r="H366" s="45">
        <f t="shared" ca="1" si="190"/>
        <v>3</v>
      </c>
      <c r="I366" s="45">
        <f t="shared" ca="1" si="191"/>
        <v>1</v>
      </c>
      <c r="BM366">
        <v>329</v>
      </c>
      <c r="BN366" s="69">
        <f t="shared" si="196"/>
        <v>0.08</v>
      </c>
      <c r="BO366" s="70">
        <f t="shared" si="197"/>
        <v>0</v>
      </c>
      <c r="BP366" s="71">
        <f t="shared" ca="1" si="203"/>
        <v>0</v>
      </c>
      <c r="BQ366" s="156">
        <f t="shared" ca="1" si="204"/>
        <v>0</v>
      </c>
      <c r="BR366" s="158">
        <f t="shared" ca="1" si="205"/>
        <v>0.05</v>
      </c>
      <c r="BS366" s="159">
        <f t="shared" ca="1" si="206"/>
        <v>0.04</v>
      </c>
      <c r="BT366" s="160">
        <f t="shared" ca="1" si="207"/>
        <v>-0.05</v>
      </c>
      <c r="BU366" s="69">
        <f t="shared" si="198"/>
        <v>0.08</v>
      </c>
      <c r="BV366" s="70">
        <f t="shared" si="199"/>
        <v>0</v>
      </c>
      <c r="BW366" s="71">
        <f t="shared" ca="1" si="208"/>
        <v>0</v>
      </c>
      <c r="BX366" s="156">
        <f t="shared" ca="1" si="209"/>
        <v>0</v>
      </c>
      <c r="BY366" s="158">
        <f t="shared" ca="1" si="210"/>
        <v>0.05</v>
      </c>
      <c r="BZ366" s="159">
        <f t="shared" ca="1" si="211"/>
        <v>0.04</v>
      </c>
      <c r="CA366" s="160">
        <f t="shared" ca="1" si="212"/>
        <v>-0.05</v>
      </c>
      <c r="CB366" s="69">
        <f t="shared" si="200"/>
        <v>0.08</v>
      </c>
      <c r="CC366" s="70">
        <f t="shared" si="201"/>
        <v>0</v>
      </c>
      <c r="CD366" s="71">
        <f t="shared" ca="1" si="213"/>
        <v>0</v>
      </c>
      <c r="CE366" s="156">
        <f t="shared" ca="1" si="214"/>
        <v>0</v>
      </c>
      <c r="CF366" s="158">
        <f t="shared" ca="1" si="215"/>
        <v>0.05</v>
      </c>
      <c r="CG366" s="159">
        <f t="shared" ca="1" si="216"/>
        <v>0.04</v>
      </c>
      <c r="CH366" s="160">
        <f t="shared" ca="1" si="217"/>
        <v>-0.05</v>
      </c>
    </row>
    <row r="367" spans="1:86" hidden="1" outlineLevel="1">
      <c r="A367">
        <f t="shared" ca="1" si="195"/>
        <v>2</v>
      </c>
      <c r="B367" t="str">
        <f t="shared" ca="1" si="202"/>
        <v>EP4 LPD4 LPS3 LPM2</v>
      </c>
      <c r="C367" s="45">
        <f t="shared" si="194"/>
        <v>4</v>
      </c>
      <c r="D367" s="26">
        <v>0</v>
      </c>
      <c r="E367" s="45">
        <f t="shared" ca="1" si="188"/>
        <v>0</v>
      </c>
      <c r="F367" s="45">
        <f t="shared" ca="1" si="192"/>
        <v>0</v>
      </c>
      <c r="G367" s="45">
        <f t="shared" ca="1" si="189"/>
        <v>4</v>
      </c>
      <c r="H367" s="45">
        <f t="shared" ca="1" si="190"/>
        <v>3</v>
      </c>
      <c r="I367" s="45">
        <f t="shared" ca="1" si="191"/>
        <v>2</v>
      </c>
      <c r="BM367">
        <v>330</v>
      </c>
      <c r="BN367" s="69">
        <f t="shared" si="196"/>
        <v>0.08</v>
      </c>
      <c r="BO367" s="70">
        <f t="shared" si="197"/>
        <v>0</v>
      </c>
      <c r="BP367" s="71">
        <f t="shared" ca="1" si="203"/>
        <v>0</v>
      </c>
      <c r="BQ367" s="156">
        <f t="shared" ca="1" si="204"/>
        <v>0</v>
      </c>
      <c r="BR367" s="158">
        <f t="shared" ca="1" si="205"/>
        <v>0.05</v>
      </c>
      <c r="BS367" s="159">
        <f t="shared" ca="1" si="206"/>
        <v>0.04</v>
      </c>
      <c r="BT367" s="160">
        <f t="shared" ca="1" si="207"/>
        <v>0</v>
      </c>
      <c r="BU367" s="69">
        <f t="shared" si="198"/>
        <v>0.08</v>
      </c>
      <c r="BV367" s="70">
        <f t="shared" si="199"/>
        <v>0</v>
      </c>
      <c r="BW367" s="71">
        <f t="shared" ca="1" si="208"/>
        <v>0</v>
      </c>
      <c r="BX367" s="156">
        <f t="shared" ca="1" si="209"/>
        <v>0</v>
      </c>
      <c r="BY367" s="158">
        <f t="shared" ca="1" si="210"/>
        <v>0.05</v>
      </c>
      <c r="BZ367" s="159">
        <f t="shared" ca="1" si="211"/>
        <v>0.04</v>
      </c>
      <c r="CA367" s="160">
        <f t="shared" ca="1" si="212"/>
        <v>0</v>
      </c>
      <c r="CB367" s="69">
        <f t="shared" si="200"/>
        <v>0.08</v>
      </c>
      <c r="CC367" s="70">
        <f t="shared" si="201"/>
        <v>0</v>
      </c>
      <c r="CD367" s="71">
        <f t="shared" ca="1" si="213"/>
        <v>0</v>
      </c>
      <c r="CE367" s="156">
        <f t="shared" ca="1" si="214"/>
        <v>0</v>
      </c>
      <c r="CF367" s="158">
        <f t="shared" ca="1" si="215"/>
        <v>0.05</v>
      </c>
      <c r="CG367" s="159">
        <f t="shared" ca="1" si="216"/>
        <v>0.04</v>
      </c>
      <c r="CH367" s="160">
        <f t="shared" ca="1" si="217"/>
        <v>0</v>
      </c>
    </row>
    <row r="368" spans="1:86" hidden="1" outlineLevel="1">
      <c r="A368">
        <f t="shared" ca="1" si="195"/>
        <v>2</v>
      </c>
      <c r="B368" t="str">
        <f t="shared" ca="1" si="202"/>
        <v>EP4 LPD4 LPS3 LPM3</v>
      </c>
      <c r="C368" s="45">
        <f t="shared" si="194"/>
        <v>4</v>
      </c>
      <c r="D368" s="26">
        <v>0</v>
      </c>
      <c r="E368" s="45">
        <f t="shared" ca="1" si="188"/>
        <v>0</v>
      </c>
      <c r="F368" s="45">
        <f t="shared" ca="1" si="192"/>
        <v>0</v>
      </c>
      <c r="G368" s="45">
        <f t="shared" ca="1" si="189"/>
        <v>4</v>
      </c>
      <c r="H368" s="45">
        <f t="shared" ca="1" si="190"/>
        <v>3</v>
      </c>
      <c r="I368" s="45">
        <f t="shared" ca="1" si="191"/>
        <v>3</v>
      </c>
      <c r="BM368">
        <v>331</v>
      </c>
      <c r="BN368" s="69">
        <f t="shared" si="196"/>
        <v>0.08</v>
      </c>
      <c r="BO368" s="70">
        <f t="shared" si="197"/>
        <v>0</v>
      </c>
      <c r="BP368" s="71">
        <f t="shared" ca="1" si="203"/>
        <v>0</v>
      </c>
      <c r="BQ368" s="156">
        <f t="shared" ca="1" si="204"/>
        <v>0</v>
      </c>
      <c r="BR368" s="158">
        <f t="shared" ca="1" si="205"/>
        <v>0.05</v>
      </c>
      <c r="BS368" s="159">
        <f t="shared" ca="1" si="206"/>
        <v>0.04</v>
      </c>
      <c r="BT368" s="160">
        <f t="shared" ca="1" si="207"/>
        <v>0.04</v>
      </c>
      <c r="BU368" s="69">
        <f t="shared" si="198"/>
        <v>0.08</v>
      </c>
      <c r="BV368" s="70">
        <f t="shared" si="199"/>
        <v>0</v>
      </c>
      <c r="BW368" s="71">
        <f t="shared" ca="1" si="208"/>
        <v>0</v>
      </c>
      <c r="BX368" s="156">
        <f t="shared" ca="1" si="209"/>
        <v>0</v>
      </c>
      <c r="BY368" s="158">
        <f t="shared" ca="1" si="210"/>
        <v>0.05</v>
      </c>
      <c r="BZ368" s="159">
        <f t="shared" ca="1" si="211"/>
        <v>0.04</v>
      </c>
      <c r="CA368" s="160">
        <f t="shared" ca="1" si="212"/>
        <v>0.04</v>
      </c>
      <c r="CB368" s="69">
        <f t="shared" si="200"/>
        <v>0.08</v>
      </c>
      <c r="CC368" s="70">
        <f t="shared" si="201"/>
        <v>0</v>
      </c>
      <c r="CD368" s="71">
        <f t="shared" ca="1" si="213"/>
        <v>0</v>
      </c>
      <c r="CE368" s="156">
        <f t="shared" ca="1" si="214"/>
        <v>0</v>
      </c>
      <c r="CF368" s="158">
        <f t="shared" ca="1" si="215"/>
        <v>0.05</v>
      </c>
      <c r="CG368" s="159">
        <f t="shared" ca="1" si="216"/>
        <v>0.04</v>
      </c>
      <c r="CH368" s="160">
        <f t="shared" ca="1" si="217"/>
        <v>0.04</v>
      </c>
    </row>
    <row r="369" spans="1:86" hidden="1" outlineLevel="1">
      <c r="A369">
        <f t="shared" ca="1" si="195"/>
        <v>2</v>
      </c>
      <c r="B369" t="str">
        <f t="shared" ca="1" si="202"/>
        <v>EP4 LPD4 LPS3 LPM4</v>
      </c>
      <c r="C369" s="45">
        <f t="shared" si="194"/>
        <v>4</v>
      </c>
      <c r="D369" s="26">
        <v>0</v>
      </c>
      <c r="E369" s="45">
        <f t="shared" ca="1" si="188"/>
        <v>0</v>
      </c>
      <c r="F369" s="45">
        <f t="shared" ca="1" si="192"/>
        <v>0</v>
      </c>
      <c r="G369" s="45">
        <f t="shared" ca="1" si="189"/>
        <v>4</v>
      </c>
      <c r="H369" s="45">
        <f t="shared" ca="1" si="190"/>
        <v>3</v>
      </c>
      <c r="I369" s="45">
        <f t="shared" ca="1" si="191"/>
        <v>4</v>
      </c>
      <c r="BM369">
        <v>332</v>
      </c>
      <c r="BN369" s="69">
        <f t="shared" si="196"/>
        <v>0.08</v>
      </c>
      <c r="BO369" s="70">
        <f t="shared" si="197"/>
        <v>0</v>
      </c>
      <c r="BP369" s="71">
        <f t="shared" ca="1" si="203"/>
        <v>0</v>
      </c>
      <c r="BQ369" s="156">
        <f t="shared" ca="1" si="204"/>
        <v>0</v>
      </c>
      <c r="BR369" s="158">
        <f t="shared" ca="1" si="205"/>
        <v>0.05</v>
      </c>
      <c r="BS369" s="159">
        <f t="shared" ca="1" si="206"/>
        <v>0.04</v>
      </c>
      <c r="BT369" s="160">
        <f t="shared" ca="1" si="207"/>
        <v>0.08</v>
      </c>
      <c r="BU369" s="69">
        <f t="shared" si="198"/>
        <v>0.08</v>
      </c>
      <c r="BV369" s="70">
        <f t="shared" si="199"/>
        <v>0</v>
      </c>
      <c r="BW369" s="71">
        <f t="shared" ca="1" si="208"/>
        <v>0</v>
      </c>
      <c r="BX369" s="156">
        <f t="shared" ca="1" si="209"/>
        <v>0</v>
      </c>
      <c r="BY369" s="158">
        <f t="shared" ca="1" si="210"/>
        <v>0.05</v>
      </c>
      <c r="BZ369" s="159">
        <f t="shared" ca="1" si="211"/>
        <v>0.04</v>
      </c>
      <c r="CA369" s="160">
        <f t="shared" ca="1" si="212"/>
        <v>0.08</v>
      </c>
      <c r="CB369" s="69">
        <f t="shared" si="200"/>
        <v>0.08</v>
      </c>
      <c r="CC369" s="70">
        <f t="shared" si="201"/>
        <v>0</v>
      </c>
      <c r="CD369" s="71">
        <f t="shared" ca="1" si="213"/>
        <v>0</v>
      </c>
      <c r="CE369" s="156">
        <f t="shared" ca="1" si="214"/>
        <v>0</v>
      </c>
      <c r="CF369" s="158">
        <f t="shared" ca="1" si="215"/>
        <v>0.05</v>
      </c>
      <c r="CG369" s="159">
        <f t="shared" ca="1" si="216"/>
        <v>0.04</v>
      </c>
      <c r="CH369" s="160">
        <f t="shared" ca="1" si="217"/>
        <v>0.08</v>
      </c>
    </row>
    <row r="370" spans="1:86" hidden="1" outlineLevel="1">
      <c r="A370">
        <f t="shared" ca="1" si="195"/>
        <v>2</v>
      </c>
      <c r="B370" t="str">
        <f t="shared" ca="1" si="202"/>
        <v>EP4 LPD4 LPS4 LPM1</v>
      </c>
      <c r="C370" s="45">
        <f t="shared" si="194"/>
        <v>4</v>
      </c>
      <c r="D370" s="26">
        <v>0</v>
      </c>
      <c r="E370" s="45">
        <f t="shared" ca="1" si="188"/>
        <v>0</v>
      </c>
      <c r="F370" s="45">
        <f t="shared" ca="1" si="192"/>
        <v>0</v>
      </c>
      <c r="G370" s="45">
        <f t="shared" ca="1" si="189"/>
        <v>4</v>
      </c>
      <c r="H370" s="45">
        <f t="shared" ca="1" si="190"/>
        <v>4</v>
      </c>
      <c r="I370" s="45">
        <f t="shared" ca="1" si="191"/>
        <v>1</v>
      </c>
      <c r="BM370">
        <v>333</v>
      </c>
      <c r="BN370" s="69">
        <f t="shared" si="196"/>
        <v>0.08</v>
      </c>
      <c r="BO370" s="70">
        <f t="shared" si="197"/>
        <v>0</v>
      </c>
      <c r="BP370" s="71">
        <f t="shared" ca="1" si="203"/>
        <v>0</v>
      </c>
      <c r="BQ370" s="156">
        <f t="shared" ca="1" si="204"/>
        <v>0</v>
      </c>
      <c r="BR370" s="158">
        <f t="shared" ca="1" si="205"/>
        <v>0.05</v>
      </c>
      <c r="BS370" s="159">
        <f t="shared" ca="1" si="206"/>
        <v>0.08</v>
      </c>
      <c r="BT370" s="160">
        <f t="shared" ca="1" si="207"/>
        <v>-0.05</v>
      </c>
      <c r="BU370" s="69">
        <f t="shared" si="198"/>
        <v>0.08</v>
      </c>
      <c r="BV370" s="70">
        <f t="shared" si="199"/>
        <v>0</v>
      </c>
      <c r="BW370" s="71">
        <f t="shared" ca="1" si="208"/>
        <v>0</v>
      </c>
      <c r="BX370" s="156">
        <f t="shared" ca="1" si="209"/>
        <v>0</v>
      </c>
      <c r="BY370" s="158">
        <f t="shared" ca="1" si="210"/>
        <v>0.05</v>
      </c>
      <c r="BZ370" s="159">
        <f t="shared" ca="1" si="211"/>
        <v>0.08</v>
      </c>
      <c r="CA370" s="160">
        <f t="shared" ca="1" si="212"/>
        <v>-0.05</v>
      </c>
      <c r="CB370" s="69">
        <f t="shared" si="200"/>
        <v>0.08</v>
      </c>
      <c r="CC370" s="70">
        <f t="shared" si="201"/>
        <v>0</v>
      </c>
      <c r="CD370" s="71">
        <f t="shared" ca="1" si="213"/>
        <v>0</v>
      </c>
      <c r="CE370" s="156">
        <f t="shared" ca="1" si="214"/>
        <v>0</v>
      </c>
      <c r="CF370" s="158">
        <f t="shared" ca="1" si="215"/>
        <v>0.05</v>
      </c>
      <c r="CG370" s="159">
        <f t="shared" ca="1" si="216"/>
        <v>0.08</v>
      </c>
      <c r="CH370" s="160">
        <f t="shared" ca="1" si="217"/>
        <v>-0.05</v>
      </c>
    </row>
    <row r="371" spans="1:86" hidden="1" outlineLevel="1">
      <c r="A371">
        <f t="shared" ca="1" si="195"/>
        <v>2</v>
      </c>
      <c r="B371" t="str">
        <f t="shared" ca="1" si="202"/>
        <v>EP4 LPD4 LPS4 LPM2</v>
      </c>
      <c r="C371" s="45">
        <f t="shared" si="194"/>
        <v>4</v>
      </c>
      <c r="D371" s="26">
        <v>0</v>
      </c>
      <c r="E371" s="45">
        <f t="shared" ca="1" si="188"/>
        <v>0</v>
      </c>
      <c r="F371" s="45">
        <f t="shared" ca="1" si="192"/>
        <v>0</v>
      </c>
      <c r="G371" s="45">
        <f t="shared" ca="1" si="189"/>
        <v>4</v>
      </c>
      <c r="H371" s="45">
        <f t="shared" ca="1" si="190"/>
        <v>4</v>
      </c>
      <c r="I371" s="45">
        <f t="shared" ca="1" si="191"/>
        <v>2</v>
      </c>
      <c r="BM371">
        <v>334</v>
      </c>
      <c r="BN371" s="69">
        <f t="shared" si="196"/>
        <v>0.08</v>
      </c>
      <c r="BO371" s="70">
        <f t="shared" si="197"/>
        <v>0</v>
      </c>
      <c r="BP371" s="71">
        <f t="shared" ca="1" si="203"/>
        <v>0</v>
      </c>
      <c r="BQ371" s="156">
        <f t="shared" ca="1" si="204"/>
        <v>0</v>
      </c>
      <c r="BR371" s="158">
        <f t="shared" ca="1" si="205"/>
        <v>0.05</v>
      </c>
      <c r="BS371" s="159">
        <f t="shared" ca="1" si="206"/>
        <v>0.08</v>
      </c>
      <c r="BT371" s="160">
        <f t="shared" ca="1" si="207"/>
        <v>0</v>
      </c>
      <c r="BU371" s="69">
        <f t="shared" si="198"/>
        <v>0.08</v>
      </c>
      <c r="BV371" s="70">
        <f t="shared" si="199"/>
        <v>0</v>
      </c>
      <c r="BW371" s="71">
        <f t="shared" ca="1" si="208"/>
        <v>0</v>
      </c>
      <c r="BX371" s="156">
        <f t="shared" ca="1" si="209"/>
        <v>0</v>
      </c>
      <c r="BY371" s="158">
        <f t="shared" ca="1" si="210"/>
        <v>0.05</v>
      </c>
      <c r="BZ371" s="159">
        <f t="shared" ca="1" si="211"/>
        <v>0.08</v>
      </c>
      <c r="CA371" s="160">
        <f t="shared" ca="1" si="212"/>
        <v>0</v>
      </c>
      <c r="CB371" s="69">
        <f t="shared" si="200"/>
        <v>0.08</v>
      </c>
      <c r="CC371" s="70">
        <f t="shared" si="201"/>
        <v>0</v>
      </c>
      <c r="CD371" s="71">
        <f t="shared" ca="1" si="213"/>
        <v>0</v>
      </c>
      <c r="CE371" s="156">
        <f t="shared" ca="1" si="214"/>
        <v>0</v>
      </c>
      <c r="CF371" s="158">
        <f t="shared" ca="1" si="215"/>
        <v>0.05</v>
      </c>
      <c r="CG371" s="159">
        <f t="shared" ca="1" si="216"/>
        <v>0.08</v>
      </c>
      <c r="CH371" s="160">
        <f t="shared" ca="1" si="217"/>
        <v>0</v>
      </c>
    </row>
    <row r="372" spans="1:86" hidden="1" outlineLevel="1">
      <c r="A372">
        <f t="shared" ca="1" si="195"/>
        <v>2</v>
      </c>
      <c r="B372" t="str">
        <f t="shared" ca="1" si="202"/>
        <v>EP4 LPD4 LPS4 LPM3</v>
      </c>
      <c r="C372" s="45">
        <f t="shared" si="194"/>
        <v>4</v>
      </c>
      <c r="D372" s="26">
        <v>0</v>
      </c>
      <c r="E372" s="45">
        <f t="shared" ca="1" si="188"/>
        <v>0</v>
      </c>
      <c r="F372" s="45">
        <f t="shared" ca="1" si="192"/>
        <v>0</v>
      </c>
      <c r="G372" s="45">
        <f t="shared" ca="1" si="189"/>
        <v>4</v>
      </c>
      <c r="H372" s="45">
        <f t="shared" ca="1" si="190"/>
        <v>4</v>
      </c>
      <c r="I372" s="45">
        <f t="shared" ca="1" si="191"/>
        <v>3</v>
      </c>
      <c r="BM372">
        <v>335</v>
      </c>
      <c r="BN372" s="69">
        <f t="shared" si="196"/>
        <v>0.08</v>
      </c>
      <c r="BO372" s="70">
        <f t="shared" si="197"/>
        <v>0</v>
      </c>
      <c r="BP372" s="71">
        <f t="shared" ca="1" si="203"/>
        <v>0</v>
      </c>
      <c r="BQ372" s="156">
        <f t="shared" ca="1" si="204"/>
        <v>0</v>
      </c>
      <c r="BR372" s="158">
        <f t="shared" ca="1" si="205"/>
        <v>0.05</v>
      </c>
      <c r="BS372" s="159">
        <f t="shared" ca="1" si="206"/>
        <v>0.08</v>
      </c>
      <c r="BT372" s="160">
        <f t="shared" ca="1" si="207"/>
        <v>0.04</v>
      </c>
      <c r="BU372" s="69">
        <f t="shared" si="198"/>
        <v>0.08</v>
      </c>
      <c r="BV372" s="70">
        <f t="shared" si="199"/>
        <v>0</v>
      </c>
      <c r="BW372" s="71">
        <f t="shared" ca="1" si="208"/>
        <v>0</v>
      </c>
      <c r="BX372" s="156">
        <f t="shared" ca="1" si="209"/>
        <v>0</v>
      </c>
      <c r="BY372" s="158">
        <f t="shared" ca="1" si="210"/>
        <v>0.05</v>
      </c>
      <c r="BZ372" s="159">
        <f t="shared" ca="1" si="211"/>
        <v>0.08</v>
      </c>
      <c r="CA372" s="160">
        <f t="shared" ca="1" si="212"/>
        <v>0.04</v>
      </c>
      <c r="CB372" s="69">
        <f t="shared" si="200"/>
        <v>0.08</v>
      </c>
      <c r="CC372" s="70">
        <f t="shared" si="201"/>
        <v>0</v>
      </c>
      <c r="CD372" s="71">
        <f t="shared" ca="1" si="213"/>
        <v>0</v>
      </c>
      <c r="CE372" s="156">
        <f t="shared" ca="1" si="214"/>
        <v>0</v>
      </c>
      <c r="CF372" s="158">
        <f t="shared" ca="1" si="215"/>
        <v>0.05</v>
      </c>
      <c r="CG372" s="159">
        <f t="shared" ca="1" si="216"/>
        <v>0.08</v>
      </c>
      <c r="CH372" s="160">
        <f t="shared" ca="1" si="217"/>
        <v>0.04</v>
      </c>
    </row>
    <row r="373" spans="1:86" hidden="1" outlineLevel="1">
      <c r="A373">
        <f t="shared" ca="1" si="195"/>
        <v>2</v>
      </c>
      <c r="B373" t="str">
        <f t="shared" ca="1" si="202"/>
        <v>EP4 LPD4 LPS4 LPM4</v>
      </c>
      <c r="C373" s="45">
        <f t="shared" si="194"/>
        <v>4</v>
      </c>
      <c r="D373" s="26">
        <v>0</v>
      </c>
      <c r="E373" s="45">
        <f ca="1">(MOD(E369,4)+1)*($A373=E$33)</f>
        <v>0</v>
      </c>
      <c r="F373" s="45">
        <f ca="1">(MOD(F372,4)+1)*($A373=F$33)</f>
        <v>0</v>
      </c>
      <c r="G373" s="45">
        <f ca="1">(MOD(G357,4)+1)*($A373=G$33)</f>
        <v>4</v>
      </c>
      <c r="H373" s="45">
        <f ca="1">(MOD(H369,4)+1)*($A373=H$33)</f>
        <v>4</v>
      </c>
      <c r="I373" s="45">
        <f ca="1">(MOD(I372,4)+1)*($A373=I$33)</f>
        <v>4</v>
      </c>
      <c r="BM373">
        <v>336</v>
      </c>
      <c r="BN373" s="69">
        <f t="shared" si="196"/>
        <v>0.08</v>
      </c>
      <c r="BO373" s="70">
        <f t="shared" si="197"/>
        <v>0</v>
      </c>
      <c r="BP373" s="71">
        <f t="shared" ca="1" si="203"/>
        <v>0</v>
      </c>
      <c r="BQ373" s="156">
        <f t="shared" ca="1" si="204"/>
        <v>0</v>
      </c>
      <c r="BR373" s="158">
        <f t="shared" ca="1" si="205"/>
        <v>0.05</v>
      </c>
      <c r="BS373" s="159">
        <f t="shared" ca="1" si="206"/>
        <v>0.08</v>
      </c>
      <c r="BT373" s="160">
        <f t="shared" ca="1" si="207"/>
        <v>0.08</v>
      </c>
      <c r="BU373" s="69">
        <f t="shared" si="198"/>
        <v>0.08</v>
      </c>
      <c r="BV373" s="70">
        <f t="shared" si="199"/>
        <v>0</v>
      </c>
      <c r="BW373" s="71">
        <f t="shared" ca="1" si="208"/>
        <v>0</v>
      </c>
      <c r="BX373" s="156">
        <f t="shared" ca="1" si="209"/>
        <v>0</v>
      </c>
      <c r="BY373" s="158">
        <f t="shared" ca="1" si="210"/>
        <v>0.05</v>
      </c>
      <c r="BZ373" s="159">
        <f t="shared" ca="1" si="211"/>
        <v>0.08</v>
      </c>
      <c r="CA373" s="160">
        <f t="shared" ca="1" si="212"/>
        <v>0.08</v>
      </c>
      <c r="CB373" s="69">
        <f t="shared" si="200"/>
        <v>0.08</v>
      </c>
      <c r="CC373" s="70">
        <f t="shared" si="201"/>
        <v>0</v>
      </c>
      <c r="CD373" s="71">
        <f t="shared" ca="1" si="213"/>
        <v>0</v>
      </c>
      <c r="CE373" s="156">
        <f t="shared" ca="1" si="214"/>
        <v>0</v>
      </c>
      <c r="CF373" s="158">
        <f t="shared" ca="1" si="215"/>
        <v>0.05</v>
      </c>
      <c r="CG373" s="159">
        <f t="shared" ca="1" si="216"/>
        <v>0.08</v>
      </c>
      <c r="CH373" s="160">
        <f t="shared" ca="1" si="217"/>
        <v>0.08</v>
      </c>
    </row>
    <row r="374" spans="1:86" hidden="1" outlineLevel="1"/>
    <row r="375" spans="1:86" ht="5.0999999999999996" hidden="1" customHeight="1" outlineLevel="1"/>
    <row r="376" spans="1:86" ht="5.0999999999999996" hidden="1" customHeight="1" outlineLevel="1"/>
    <row r="377" spans="1:86" ht="5.0999999999999996" hidden="1" customHeight="1" outlineLevel="1"/>
    <row r="378" spans="1:86" ht="5.0999999999999996" hidden="1" customHeight="1" outlineLevel="1"/>
    <row r="379" spans="1:86" ht="5.0999999999999996" hidden="1" customHeight="1" outlineLevel="1"/>
    <row r="380" spans="1:86" ht="5.0999999999999996" hidden="1" customHeight="1" outlineLevel="1"/>
    <row r="381" spans="1:86" ht="5.0999999999999996" hidden="1" customHeight="1" outlineLevel="1"/>
    <row r="382" spans="1:86" ht="5.0999999999999996" hidden="1" customHeight="1" outlineLevel="1"/>
    <row r="383" spans="1:86" ht="5.0999999999999996" hidden="1" customHeight="1" outlineLevel="1"/>
    <row r="384" spans="1:86" ht="5.0999999999999996" hidden="1" customHeight="1" outlineLevel="1"/>
    <row r="385" ht="5.0999999999999996" hidden="1" customHeight="1" outlineLevel="1"/>
    <row r="386" ht="5.0999999999999996" hidden="1" customHeight="1" outlineLevel="1"/>
    <row r="387" ht="5.0999999999999996" hidden="1" customHeight="1" outlineLevel="1"/>
    <row r="388" ht="5.0999999999999996" hidden="1" customHeight="1" outlineLevel="1"/>
    <row r="389" ht="5.0999999999999996" hidden="1" customHeight="1" outlineLevel="1"/>
    <row r="390" ht="5.0999999999999996" hidden="1" customHeight="1" outlineLevel="1"/>
    <row r="391" ht="5.0999999999999996" hidden="1" customHeight="1" outlineLevel="1"/>
    <row r="392" ht="5.0999999999999996" hidden="1" customHeight="1" outlineLevel="1"/>
    <row r="393" ht="5.0999999999999996" hidden="1" customHeight="1" outlineLevel="1"/>
    <row r="394" ht="5.0999999999999996" hidden="1" customHeight="1" outlineLevel="1"/>
    <row r="395" ht="5.0999999999999996" hidden="1" customHeight="1" outlineLevel="1"/>
    <row r="396" ht="5.0999999999999996" hidden="1" customHeight="1" outlineLevel="1"/>
    <row r="397" ht="5.0999999999999996" hidden="1" customHeight="1" outlineLevel="1"/>
    <row r="398" ht="5.0999999999999996" hidden="1" customHeight="1" outlineLevel="1"/>
    <row r="399" ht="5.0999999999999996" hidden="1" customHeight="1" outlineLevel="1"/>
    <row r="400" ht="5.0999999999999996" hidden="1" customHeight="1" outlineLevel="1"/>
    <row r="401" ht="5.0999999999999996" hidden="1" customHeight="1" outlineLevel="1"/>
    <row r="402" ht="5.0999999999999996" hidden="1" customHeight="1" outlineLevel="1"/>
    <row r="403" ht="5.0999999999999996" hidden="1" customHeight="1" outlineLevel="1"/>
    <row r="404" ht="5.0999999999999996" hidden="1" customHeight="1" outlineLevel="1"/>
    <row r="405" ht="5.0999999999999996" hidden="1" customHeight="1" outlineLevel="1"/>
    <row r="406" ht="5.0999999999999996" hidden="1" customHeight="1" outlineLevel="1"/>
    <row r="407" ht="5.0999999999999996" hidden="1" customHeight="1" outlineLevel="1"/>
    <row r="408" ht="5.0999999999999996" hidden="1" customHeight="1" outlineLevel="1"/>
    <row r="409" ht="5.0999999999999996" hidden="1" customHeight="1" outlineLevel="1"/>
    <row r="410" ht="5.0999999999999996" hidden="1" customHeight="1" outlineLevel="1"/>
    <row r="411" ht="5.0999999999999996" hidden="1" customHeight="1" outlineLevel="1"/>
    <row r="412" ht="5.0999999999999996" hidden="1" customHeight="1" outlineLevel="1"/>
    <row r="413" ht="5.0999999999999996" hidden="1" customHeight="1" outlineLevel="1"/>
    <row r="414" ht="5.0999999999999996" hidden="1" customHeight="1" outlineLevel="1"/>
    <row r="415" ht="5.0999999999999996" hidden="1" customHeight="1" outlineLevel="1"/>
    <row r="416" ht="5.0999999999999996" hidden="1" customHeight="1" outlineLevel="1"/>
    <row r="417" spans="2:170" ht="5.0999999999999996" hidden="1" customHeight="1" outlineLevel="1"/>
    <row r="418" spans="2:170" ht="5.0999999999999996" hidden="1" customHeight="1" outlineLevel="1"/>
    <row r="419" spans="2:170" ht="5.0999999999999996" hidden="1" customHeight="1" outlineLevel="1"/>
    <row r="420" spans="2:170" ht="5.0999999999999996" hidden="1" customHeight="1" outlineLevel="1"/>
    <row r="421" spans="2:170" ht="5.0999999999999996" hidden="1" customHeight="1" outlineLevel="1"/>
    <row r="422" spans="2:170" ht="5.0999999999999996" hidden="1" customHeight="1" outlineLevel="1"/>
    <row r="423" spans="2:170" ht="5.0999999999999996" hidden="1" customHeight="1" outlineLevel="1"/>
    <row r="424" spans="2:170" ht="5.0999999999999996" hidden="1" customHeight="1" outlineLevel="1"/>
    <row r="425" spans="2:170" ht="5.0999999999999996" hidden="1" customHeight="1" outlineLevel="1"/>
    <row r="426" spans="2:170" collapsed="1"/>
    <row r="427" spans="2:170" collapsed="1">
      <c r="B427" s="22" t="s">
        <v>591</v>
      </c>
    </row>
    <row r="428" spans="2:170" ht="68.25" hidden="1" customHeight="1" outlineLevel="1" collapsed="1">
      <c r="B428" s="267" t="s">
        <v>471</v>
      </c>
      <c r="C428" s="267"/>
      <c r="D428" s="267"/>
      <c r="E428" s="267"/>
      <c r="F428" s="267"/>
      <c r="G428" s="153"/>
      <c r="H428" s="153"/>
      <c r="I428" s="153"/>
      <c r="J428" s="113"/>
      <c r="K428" s="153"/>
      <c r="L428" s="113"/>
      <c r="M428" s="113"/>
      <c r="N428" s="153"/>
      <c r="O428" s="153"/>
      <c r="P428" s="113"/>
      <c r="Q428" s="113"/>
      <c r="R428" s="153"/>
      <c r="U428" s="153"/>
      <c r="V428" s="153"/>
      <c r="BK428" s="153"/>
      <c r="BL428" s="153"/>
    </row>
    <row r="429" spans="2:170" ht="81" hidden="1" customHeight="1" outlineLevel="1">
      <c r="B429" s="31" t="s">
        <v>470</v>
      </c>
      <c r="C429" s="121" t="s">
        <v>625</v>
      </c>
      <c r="D429" s="121"/>
      <c r="E429" s="149">
        <f>i.TOLoffset_r1*6</f>
        <v>12</v>
      </c>
      <c r="F429" s="149">
        <f>i.TOLoffset_r2*6</f>
        <v>144</v>
      </c>
      <c r="BN429" s="51" t="s">
        <v>651</v>
      </c>
      <c r="BO429" s="51" t="s">
        <v>651</v>
      </c>
      <c r="BP429" s="51" t="s">
        <v>650</v>
      </c>
      <c r="BQ429" s="51" t="s">
        <v>650</v>
      </c>
      <c r="BR429" s="51" t="s">
        <v>650</v>
      </c>
      <c r="BS429" s="51" t="s">
        <v>650</v>
      </c>
      <c r="BT429" s="51" t="s">
        <v>650</v>
      </c>
      <c r="BU429" s="51" t="s">
        <v>651</v>
      </c>
      <c r="BV429" s="51" t="s">
        <v>651</v>
      </c>
      <c r="BW429" s="51" t="s">
        <v>650</v>
      </c>
      <c r="BX429" s="51" t="s">
        <v>650</v>
      </c>
      <c r="BY429" s="51" t="s">
        <v>650</v>
      </c>
      <c r="BZ429" s="51" t="s">
        <v>650</v>
      </c>
      <c r="CA429" s="51" t="s">
        <v>650</v>
      </c>
      <c r="CB429" s="51" t="s">
        <v>651</v>
      </c>
      <c r="CC429" s="51" t="s">
        <v>651</v>
      </c>
      <c r="CD429" s="51" t="s">
        <v>650</v>
      </c>
      <c r="CE429" s="51" t="s">
        <v>650</v>
      </c>
      <c r="CF429" s="51" t="s">
        <v>650</v>
      </c>
      <c r="CG429" s="51" t="s">
        <v>650</v>
      </c>
      <c r="CH429" s="51" t="s">
        <v>650</v>
      </c>
      <c r="CI429" s="51" t="s">
        <v>651</v>
      </c>
      <c r="CJ429" s="51" t="s">
        <v>651</v>
      </c>
      <c r="CK429" s="51" t="s">
        <v>650</v>
      </c>
      <c r="CL429" s="51" t="s">
        <v>650</v>
      </c>
      <c r="CM429" s="51" t="s">
        <v>650</v>
      </c>
      <c r="CN429" s="51" t="s">
        <v>650</v>
      </c>
      <c r="CO429" s="51" t="s">
        <v>650</v>
      </c>
      <c r="CP429" s="51" t="s">
        <v>651</v>
      </c>
      <c r="CQ429" s="51" t="s">
        <v>651</v>
      </c>
      <c r="CR429" s="51" t="s">
        <v>650</v>
      </c>
      <c r="CS429" s="51" t="s">
        <v>650</v>
      </c>
      <c r="CT429" s="51" t="s">
        <v>650</v>
      </c>
      <c r="CU429" s="51" t="s">
        <v>650</v>
      </c>
      <c r="CV429" s="51" t="s">
        <v>650</v>
      </c>
      <c r="CW429" s="51" t="s">
        <v>651</v>
      </c>
      <c r="CX429" s="51" t="s">
        <v>651</v>
      </c>
      <c r="CY429" s="51" t="s">
        <v>650</v>
      </c>
      <c r="CZ429" s="51" t="s">
        <v>650</v>
      </c>
      <c r="DA429" s="51" t="s">
        <v>650</v>
      </c>
      <c r="DB429" s="51" t="s">
        <v>650</v>
      </c>
      <c r="DC429" s="51" t="s">
        <v>650</v>
      </c>
      <c r="DD429" s="51" t="s">
        <v>651</v>
      </c>
      <c r="DE429" s="51" t="s">
        <v>651</v>
      </c>
      <c r="DF429" s="51" t="s">
        <v>650</v>
      </c>
      <c r="DG429" s="51" t="s">
        <v>650</v>
      </c>
      <c r="DH429" s="51" t="s">
        <v>650</v>
      </c>
      <c r="DI429" s="51" t="s">
        <v>650</v>
      </c>
      <c r="DJ429" s="51" t="s">
        <v>650</v>
      </c>
      <c r="DK429" s="51" t="s">
        <v>651</v>
      </c>
      <c r="DL429" s="51" t="s">
        <v>651</v>
      </c>
      <c r="DM429" s="51" t="s">
        <v>650</v>
      </c>
      <c r="DN429" s="51" t="s">
        <v>650</v>
      </c>
      <c r="DO429" s="51" t="s">
        <v>650</v>
      </c>
      <c r="DP429" s="51" t="s">
        <v>650</v>
      </c>
      <c r="DQ429" s="51" t="s">
        <v>650</v>
      </c>
      <c r="DR429" s="51" t="s">
        <v>651</v>
      </c>
      <c r="DS429" s="51" t="s">
        <v>651</v>
      </c>
      <c r="DT429" s="51" t="s">
        <v>650</v>
      </c>
      <c r="DU429" s="51" t="s">
        <v>650</v>
      </c>
      <c r="DV429" s="51" t="s">
        <v>650</v>
      </c>
      <c r="DW429" s="51" t="s">
        <v>650</v>
      </c>
      <c r="DX429" s="51" t="s">
        <v>650</v>
      </c>
      <c r="DY429" s="51" t="s">
        <v>651</v>
      </c>
      <c r="DZ429" s="51" t="s">
        <v>651</v>
      </c>
      <c r="EA429" s="51" t="s">
        <v>650</v>
      </c>
      <c r="EB429" s="51" t="s">
        <v>650</v>
      </c>
      <c r="EC429" s="51" t="s">
        <v>650</v>
      </c>
      <c r="ED429" s="51" t="s">
        <v>650</v>
      </c>
      <c r="EE429" s="51" t="s">
        <v>650</v>
      </c>
      <c r="EF429" s="51" t="s">
        <v>651</v>
      </c>
      <c r="EG429" s="51" t="s">
        <v>651</v>
      </c>
      <c r="EH429" s="51" t="s">
        <v>650</v>
      </c>
      <c r="EI429" s="51" t="s">
        <v>650</v>
      </c>
      <c r="EJ429" s="51" t="s">
        <v>650</v>
      </c>
      <c r="EK429" s="51" t="s">
        <v>650</v>
      </c>
      <c r="EL429" s="51" t="s">
        <v>650</v>
      </c>
      <c r="EM429" s="51" t="s">
        <v>651</v>
      </c>
      <c r="EN429" s="51" t="s">
        <v>651</v>
      </c>
      <c r="EO429" s="51" t="s">
        <v>650</v>
      </c>
      <c r="EP429" s="51" t="s">
        <v>650</v>
      </c>
      <c r="EQ429" s="51" t="s">
        <v>650</v>
      </c>
      <c r="ER429" s="51" t="s">
        <v>650</v>
      </c>
      <c r="ES429" s="51" t="s">
        <v>650</v>
      </c>
      <c r="ET429" s="51" t="s">
        <v>651</v>
      </c>
      <c r="EU429" s="51" t="s">
        <v>651</v>
      </c>
      <c r="EV429" s="51" t="s">
        <v>650</v>
      </c>
      <c r="EW429" s="51" t="s">
        <v>650</v>
      </c>
      <c r="EX429" s="51" t="s">
        <v>650</v>
      </c>
      <c r="EY429" s="51" t="s">
        <v>650</v>
      </c>
      <c r="EZ429" s="51" t="s">
        <v>650</v>
      </c>
      <c r="FA429" s="51" t="s">
        <v>651</v>
      </c>
      <c r="FB429" s="51" t="s">
        <v>651</v>
      </c>
      <c r="FC429" s="51" t="s">
        <v>650</v>
      </c>
      <c r="FD429" s="51" t="s">
        <v>650</v>
      </c>
      <c r="FE429" s="51" t="s">
        <v>650</v>
      </c>
      <c r="FF429" s="51" t="s">
        <v>650</v>
      </c>
      <c r="FG429" s="51" t="s">
        <v>650</v>
      </c>
      <c r="FH429" s="51" t="s">
        <v>651</v>
      </c>
      <c r="FI429" s="51" t="s">
        <v>651</v>
      </c>
      <c r="FJ429" s="51" t="s">
        <v>650</v>
      </c>
      <c r="FK429" s="51" t="s">
        <v>650</v>
      </c>
      <c r="FL429" s="51" t="s">
        <v>650</v>
      </c>
      <c r="FM429" s="51" t="s">
        <v>650</v>
      </c>
      <c r="FN429" s="51" t="s">
        <v>650</v>
      </c>
    </row>
    <row r="430" spans="2:170" hidden="1" outlineLevel="1">
      <c r="B430" s="114">
        <f>B30</f>
        <v>1</v>
      </c>
      <c r="C430" t="s">
        <v>461</v>
      </c>
      <c r="X430" t="s">
        <v>467</v>
      </c>
      <c r="AS430" t="s">
        <v>469</v>
      </c>
    </row>
    <row r="431" spans="2:170" hidden="1" outlineLevel="1">
      <c r="C431" t="s">
        <v>462</v>
      </c>
      <c r="J431" t="s">
        <v>466</v>
      </c>
      <c r="Q431" t="s">
        <v>468</v>
      </c>
      <c r="X431" t="s">
        <v>462</v>
      </c>
      <c r="AE431" t="s">
        <v>466</v>
      </c>
      <c r="AL431" t="s">
        <v>468</v>
      </c>
      <c r="AS431" t="s">
        <v>462</v>
      </c>
      <c r="AZ431" t="s">
        <v>466</v>
      </c>
      <c r="BG431" t="s">
        <v>468</v>
      </c>
    </row>
    <row r="432" spans="2:170" hidden="1" outlineLevel="1">
      <c r="B432" t="s">
        <v>620</v>
      </c>
      <c r="C432" s="114">
        <f>C32</f>
        <v>101</v>
      </c>
      <c r="D432" s="114">
        <f>D32</f>
        <v>113</v>
      </c>
      <c r="E432" s="114">
        <f>E32</f>
        <v>123</v>
      </c>
      <c r="J432" s="114">
        <f>J32</f>
        <v>106</v>
      </c>
      <c r="K432" s="114">
        <f>K32</f>
        <v>118</v>
      </c>
      <c r="L432" s="114">
        <f>L32</f>
        <v>128</v>
      </c>
      <c r="Q432" s="114">
        <f>Q32</f>
        <v>112</v>
      </c>
      <c r="R432" s="114">
        <f>R32</f>
        <v>123</v>
      </c>
      <c r="S432" s="114">
        <f>S32</f>
        <v>135</v>
      </c>
      <c r="X432" s="114">
        <f>X32</f>
        <v>99</v>
      </c>
      <c r="Y432" s="114">
        <f>Y32</f>
        <v>111</v>
      </c>
      <c r="Z432" s="114">
        <f>Z32</f>
        <v>121</v>
      </c>
      <c r="AE432" s="114">
        <f>AE32</f>
        <v>104</v>
      </c>
      <c r="AF432" s="114">
        <f>AF32</f>
        <v>116</v>
      </c>
      <c r="AG432" s="114">
        <f>AG32</f>
        <v>126</v>
      </c>
      <c r="AL432" s="114">
        <f>AL32</f>
        <v>110</v>
      </c>
      <c r="AM432" s="114">
        <f>AM32</f>
        <v>121</v>
      </c>
      <c r="AN432" s="114">
        <f>AN32</f>
        <v>133</v>
      </c>
      <c r="AS432" s="114">
        <f>AS32</f>
        <v>97</v>
      </c>
      <c r="AT432" s="114">
        <f>AT32</f>
        <v>113</v>
      </c>
      <c r="AU432" s="114">
        <f>AU32</f>
        <v>123</v>
      </c>
      <c r="AZ432" s="114">
        <f>AZ32</f>
        <v>110</v>
      </c>
      <c r="BA432" s="114">
        <f>BA32</f>
        <v>122</v>
      </c>
      <c r="BB432" s="114">
        <f>BB32</f>
        <v>132</v>
      </c>
      <c r="BG432" s="114">
        <f>BG32</f>
        <v>118</v>
      </c>
      <c r="BH432" s="114">
        <f>BH32</f>
        <v>129</v>
      </c>
      <c r="BI432" s="114">
        <f>BI32</f>
        <v>141</v>
      </c>
      <c r="BN432" s="72">
        <f>CHOOSE($B$30,C432,X432,AS432)</f>
        <v>101</v>
      </c>
      <c r="BO432" s="72">
        <f>CHOOSE($B$30,D432,Y432,AT432)</f>
        <v>113</v>
      </c>
      <c r="BP432" s="72">
        <f>CHOOSE($B$30,E432,Z432,AU432)</f>
        <v>123</v>
      </c>
      <c r="BQ432" s="72"/>
      <c r="BR432" s="72"/>
      <c r="BS432" s="72"/>
      <c r="BT432" s="72"/>
      <c r="BU432" s="72">
        <f>CHOOSE($B$30,J432,AE432,AZ432)</f>
        <v>106</v>
      </c>
      <c r="BV432" s="72">
        <f>CHOOSE($B$30,K432,AF432,BA432)</f>
        <v>118</v>
      </c>
      <c r="BW432" s="72">
        <f>CHOOSE($B$30,L432,AG432,BB432)</f>
        <v>128</v>
      </c>
      <c r="BX432" s="72"/>
      <c r="BY432" s="72"/>
      <c r="BZ432" s="72"/>
      <c r="CA432" s="72"/>
      <c r="CB432" s="72">
        <f>CHOOSE($B$30,Q432,AL432,BG432)</f>
        <v>112</v>
      </c>
      <c r="CC432" s="72">
        <f>CHOOSE($B$30,R432,AM432,BH432)</f>
        <v>123</v>
      </c>
      <c r="CD432" s="72">
        <f>CHOOSE($B$30,S432,AN432,BI432)</f>
        <v>135</v>
      </c>
      <c r="CE432" s="72"/>
      <c r="CF432" s="72"/>
      <c r="CG432" s="72"/>
      <c r="CH432" s="72"/>
      <c r="CI432" s="72">
        <f>CHOOSE($B$30,X432,AS432,BN432)</f>
        <v>99</v>
      </c>
      <c r="CJ432" s="72">
        <f>CHOOSE($B$30,Y432,AT432,BO432)</f>
        <v>111</v>
      </c>
      <c r="CK432" s="72">
        <f>CHOOSE($B$30,Z432,AU432,BP432)</f>
        <v>121</v>
      </c>
      <c r="CL432" s="72"/>
      <c r="CM432" s="72"/>
      <c r="CN432" s="72"/>
      <c r="CO432" s="72"/>
      <c r="CP432" s="72">
        <f>CHOOSE($B$30,AE432,AZ432,BU432)</f>
        <v>104</v>
      </c>
      <c r="CQ432" s="72">
        <f>CHOOSE($B$30,AF432,BA432,BV432)</f>
        <v>116</v>
      </c>
      <c r="CR432" s="72">
        <f>CHOOSE($B$30,AG432,BB432,BW432)</f>
        <v>126</v>
      </c>
      <c r="CS432" s="72"/>
      <c r="CT432" s="72"/>
      <c r="CU432" s="72"/>
      <c r="CV432" s="72"/>
      <c r="CW432" s="72">
        <f>CHOOSE($B$30,AL432,BG432,CB432)</f>
        <v>110</v>
      </c>
      <c r="CX432" s="72">
        <f>CHOOSE($B$30,AM432,BH432,CC432)</f>
        <v>121</v>
      </c>
      <c r="CY432" s="72">
        <f>CHOOSE($B$30,AN432,BI432,CD432)</f>
        <v>133</v>
      </c>
      <c r="CZ432" s="72"/>
      <c r="DA432" s="72"/>
      <c r="DB432" s="72"/>
      <c r="DC432" s="72"/>
      <c r="DD432" s="72">
        <f>CHOOSE($B$30,AS432,BN432,CI432)</f>
        <v>97</v>
      </c>
      <c r="DE432" s="72">
        <f>CHOOSE($B$30,AT432,BO432,CJ432)</f>
        <v>113</v>
      </c>
      <c r="DF432" s="72">
        <f>CHOOSE($B$30,AU432,BP432,CK432)</f>
        <v>123</v>
      </c>
      <c r="DG432" s="72"/>
      <c r="DH432" s="72"/>
      <c r="DI432" s="72"/>
      <c r="DJ432" s="72"/>
      <c r="DK432" s="72">
        <f>CHOOSE($B$30,AZ432,BU432,CP432)</f>
        <v>110</v>
      </c>
      <c r="DL432" s="72">
        <f>CHOOSE($B$30,BA432,BV432,CQ432)</f>
        <v>122</v>
      </c>
      <c r="DM432" s="72">
        <f>CHOOSE($B$30,BB432,BW432,CR432)</f>
        <v>132</v>
      </c>
      <c r="DN432" s="72"/>
      <c r="DO432" s="72"/>
      <c r="DP432" s="72"/>
      <c r="DQ432" s="72"/>
      <c r="DR432" s="72">
        <f>CHOOSE($B$30,BG432,CB432,CW432)</f>
        <v>118</v>
      </c>
      <c r="DS432" s="72">
        <f>CHOOSE($B$30,BH432,CC432,CX432)</f>
        <v>129</v>
      </c>
      <c r="DT432" s="72">
        <f>CHOOSE($B$30,BI432,CD432,CY432)</f>
        <v>141</v>
      </c>
      <c r="DU432" s="72"/>
      <c r="DV432" s="72"/>
      <c r="DW432" s="72"/>
      <c r="DX432" s="72"/>
      <c r="DY432" s="72">
        <f>CHOOSE($B$30,BN432,CI432,DD432)</f>
        <v>101</v>
      </c>
      <c r="DZ432" s="72">
        <f>CHOOSE($B$30,BO432,CJ432,DE432)</f>
        <v>113</v>
      </c>
      <c r="EA432" s="72">
        <f>CHOOSE($B$30,BP432,CK432,DF432)</f>
        <v>123</v>
      </c>
      <c r="EB432" s="72"/>
      <c r="EC432" s="72"/>
      <c r="ED432" s="72"/>
      <c r="EE432" s="72"/>
      <c r="EF432" s="72">
        <f>CHOOSE($B$30,BU432,CP432,DK432)</f>
        <v>106</v>
      </c>
      <c r="EG432" s="72">
        <f>CHOOSE($B$30,BV432,CQ432,DL432)</f>
        <v>118</v>
      </c>
      <c r="EH432" s="72">
        <f>CHOOSE($B$30,BW432,CR432,DM432)</f>
        <v>128</v>
      </c>
      <c r="EI432" s="72"/>
      <c r="EJ432" s="72"/>
      <c r="EK432" s="72"/>
      <c r="EL432" s="72"/>
      <c r="EM432" s="72">
        <f>CHOOSE($B$30,CB432,CW432,DR432)</f>
        <v>112</v>
      </c>
      <c r="EN432" s="72">
        <f>CHOOSE($B$30,CC432,CX432,DS432)</f>
        <v>123</v>
      </c>
      <c r="EO432" s="72">
        <f>CHOOSE($B$30,CD432,CY432,DT432)</f>
        <v>135</v>
      </c>
      <c r="EP432" s="72"/>
      <c r="EQ432" s="72"/>
      <c r="ER432" s="72"/>
      <c r="ES432" s="72"/>
      <c r="ET432" s="72">
        <f>CHOOSE($B$30,CI432,DD432,DY432)</f>
        <v>99</v>
      </c>
      <c r="EU432" s="72">
        <f>CHOOSE($B$30,CJ432,DE432,DZ432)</f>
        <v>111</v>
      </c>
      <c r="EV432" s="72">
        <f>CHOOSE($B$30,CK432,DF432,EA432)</f>
        <v>121</v>
      </c>
      <c r="EW432" s="72"/>
      <c r="EX432" s="72"/>
      <c r="EY432" s="72"/>
      <c r="EZ432" s="72"/>
      <c r="FA432" s="72">
        <f>CHOOSE($B$30,CP432,DK432,EF432)</f>
        <v>104</v>
      </c>
      <c r="FB432" s="72">
        <f>CHOOSE($B$30,CQ432,DL432,EG432)</f>
        <v>116</v>
      </c>
      <c r="FC432" s="72">
        <f>CHOOSE($B$30,CR432,DM432,EH432)</f>
        <v>126</v>
      </c>
      <c r="FD432" s="72"/>
      <c r="FE432" s="72"/>
      <c r="FF432" s="72"/>
      <c r="FG432" s="72"/>
      <c r="FH432" s="72">
        <f>CHOOSE($B$30,CW432,DR432,EM432)</f>
        <v>110</v>
      </c>
      <c r="FI432" s="72">
        <f>CHOOSE($B$30,CX432,DS432,EN432)</f>
        <v>121</v>
      </c>
      <c r="FJ432" s="72">
        <f>CHOOSE($B$30,CY432,DT432,EO432)</f>
        <v>133</v>
      </c>
      <c r="FK432" s="72"/>
      <c r="FL432" s="72"/>
      <c r="FM432" s="72"/>
      <c r="FN432" s="72"/>
    </row>
    <row r="433" spans="2:170" hidden="1" outlineLevel="1">
      <c r="BN433" s="31" t="str">
        <f>BN432&amp;":"&amp;BO432</f>
        <v>101:113</v>
      </c>
      <c r="BO433" s="31" t="str">
        <f>BO432&amp;":"&amp;BP432</f>
        <v>113:123</v>
      </c>
      <c r="BP433" s="31" t="str">
        <f>BO433</f>
        <v>113:123</v>
      </c>
      <c r="BQ433" s="31" t="str">
        <f>BP433</f>
        <v>113:123</v>
      </c>
      <c r="BR433" s="31" t="str">
        <f>BQ433</f>
        <v>113:123</v>
      </c>
      <c r="BS433" s="31" t="str">
        <f>BR433</f>
        <v>113:123</v>
      </c>
      <c r="BT433" s="31" t="str">
        <f>BS433</f>
        <v>113:123</v>
      </c>
      <c r="BU433" s="31" t="str">
        <f>BU432&amp;":"&amp;BV432</f>
        <v>106:118</v>
      </c>
      <c r="BV433" s="31" t="str">
        <f>BV432&amp;":"&amp;BW432</f>
        <v>118:128</v>
      </c>
      <c r="BW433" s="31" t="str">
        <f>BV433</f>
        <v>118:128</v>
      </c>
      <c r="BX433" s="31" t="str">
        <f>BW433</f>
        <v>118:128</v>
      </c>
      <c r="BY433" s="31" t="str">
        <f>BX433</f>
        <v>118:128</v>
      </c>
      <c r="BZ433" s="31" t="str">
        <f>BY433</f>
        <v>118:128</v>
      </c>
      <c r="CA433" s="31" t="str">
        <f>BZ433</f>
        <v>118:128</v>
      </c>
      <c r="CB433" s="31" t="str">
        <f>CB432&amp;":"&amp;CC432</f>
        <v>112:123</v>
      </c>
      <c r="CC433" s="31" t="str">
        <f>CC432&amp;":"&amp;CD432</f>
        <v>123:135</v>
      </c>
      <c r="CD433" s="31" t="str">
        <f>CC433</f>
        <v>123:135</v>
      </c>
      <c r="CE433" s="31" t="str">
        <f>CD433</f>
        <v>123:135</v>
      </c>
      <c r="CF433" s="31" t="str">
        <f>CE433</f>
        <v>123:135</v>
      </c>
      <c r="CG433" s="31" t="str">
        <f>CF433</f>
        <v>123:135</v>
      </c>
      <c r="CH433" s="31" t="str">
        <f>CG433</f>
        <v>123:135</v>
      </c>
      <c r="CI433" s="31" t="str">
        <f>CI432&amp;":"&amp;CJ432</f>
        <v>99:111</v>
      </c>
      <c r="CJ433" s="31" t="str">
        <f>CJ432&amp;":"&amp;CK432</f>
        <v>111:121</v>
      </c>
      <c r="CK433" s="31" t="str">
        <f>CJ433</f>
        <v>111:121</v>
      </c>
      <c r="CL433" s="31" t="str">
        <f>CK433</f>
        <v>111:121</v>
      </c>
      <c r="CM433" s="31" t="str">
        <f>CL433</f>
        <v>111:121</v>
      </c>
      <c r="CN433" s="31" t="str">
        <f>CM433</f>
        <v>111:121</v>
      </c>
      <c r="CO433" s="31" t="str">
        <f>CN433</f>
        <v>111:121</v>
      </c>
      <c r="CP433" s="31" t="str">
        <f>CP432&amp;":"&amp;CQ432</f>
        <v>104:116</v>
      </c>
      <c r="CQ433" s="31" t="str">
        <f>CQ432&amp;":"&amp;CR432</f>
        <v>116:126</v>
      </c>
      <c r="CR433" s="31" t="str">
        <f>CQ433</f>
        <v>116:126</v>
      </c>
      <c r="CS433" s="31" t="str">
        <f>CR433</f>
        <v>116:126</v>
      </c>
      <c r="CT433" s="31" t="str">
        <f>CS433</f>
        <v>116:126</v>
      </c>
      <c r="CU433" s="31" t="str">
        <f>CT433</f>
        <v>116:126</v>
      </c>
      <c r="CV433" s="31" t="str">
        <f>CU433</f>
        <v>116:126</v>
      </c>
      <c r="CW433" s="31" t="str">
        <f>CW432&amp;":"&amp;CX432</f>
        <v>110:121</v>
      </c>
      <c r="CX433" s="31" t="str">
        <f>CX432&amp;":"&amp;CY432</f>
        <v>121:133</v>
      </c>
      <c r="CY433" s="31" t="str">
        <f>CX433</f>
        <v>121:133</v>
      </c>
      <c r="CZ433" s="31" t="str">
        <f>CY433</f>
        <v>121:133</v>
      </c>
      <c r="DA433" s="31" t="str">
        <f>CZ433</f>
        <v>121:133</v>
      </c>
      <c r="DB433" s="31" t="str">
        <f>DA433</f>
        <v>121:133</v>
      </c>
      <c r="DC433" s="31" t="str">
        <f>DB433</f>
        <v>121:133</v>
      </c>
      <c r="DD433" s="31" t="str">
        <f>DD432&amp;":"&amp;DE432</f>
        <v>97:113</v>
      </c>
      <c r="DE433" s="31" t="str">
        <f>DE432&amp;":"&amp;DF432</f>
        <v>113:123</v>
      </c>
      <c r="DF433" s="31" t="str">
        <f>DE433</f>
        <v>113:123</v>
      </c>
      <c r="DG433" s="31" t="str">
        <f>DF433</f>
        <v>113:123</v>
      </c>
      <c r="DH433" s="31" t="str">
        <f>DG433</f>
        <v>113:123</v>
      </c>
      <c r="DI433" s="31" t="str">
        <f>DH433</f>
        <v>113:123</v>
      </c>
      <c r="DJ433" s="31" t="str">
        <f>DI433</f>
        <v>113:123</v>
      </c>
      <c r="DK433" s="31" t="str">
        <f>DK432&amp;":"&amp;DL432</f>
        <v>110:122</v>
      </c>
      <c r="DL433" s="31" t="str">
        <f>DL432&amp;":"&amp;DM432</f>
        <v>122:132</v>
      </c>
      <c r="DM433" s="31" t="str">
        <f>DL433</f>
        <v>122:132</v>
      </c>
      <c r="DN433" s="31" t="str">
        <f>DM433</f>
        <v>122:132</v>
      </c>
      <c r="DO433" s="31" t="str">
        <f>DN433</f>
        <v>122:132</v>
      </c>
      <c r="DP433" s="31" t="str">
        <f>DO433</f>
        <v>122:132</v>
      </c>
      <c r="DQ433" s="31" t="str">
        <f>DP433</f>
        <v>122:132</v>
      </c>
      <c r="DR433" s="31" t="str">
        <f>DR432&amp;":"&amp;DS432</f>
        <v>118:129</v>
      </c>
      <c r="DS433" s="31" t="str">
        <f>DS432&amp;":"&amp;DT432</f>
        <v>129:141</v>
      </c>
      <c r="DT433" s="31" t="str">
        <f>DS433</f>
        <v>129:141</v>
      </c>
      <c r="DU433" s="31" t="str">
        <f>DT433</f>
        <v>129:141</v>
      </c>
      <c r="DV433" s="31" t="str">
        <f>DU433</f>
        <v>129:141</v>
      </c>
      <c r="DW433" s="31" t="str">
        <f>DV433</f>
        <v>129:141</v>
      </c>
      <c r="DX433" s="31" t="str">
        <f>DW433</f>
        <v>129:141</v>
      </c>
      <c r="DY433" s="31" t="str">
        <f>DY432&amp;":"&amp;DZ432</f>
        <v>101:113</v>
      </c>
      <c r="DZ433" s="31" t="str">
        <f>DZ432&amp;":"&amp;EA432</f>
        <v>113:123</v>
      </c>
      <c r="EA433" s="31" t="str">
        <f>DZ433</f>
        <v>113:123</v>
      </c>
      <c r="EB433" s="31" t="str">
        <f>EA433</f>
        <v>113:123</v>
      </c>
      <c r="EC433" s="31" t="str">
        <f>EB433</f>
        <v>113:123</v>
      </c>
      <c r="ED433" s="31" t="str">
        <f>EC433</f>
        <v>113:123</v>
      </c>
      <c r="EE433" s="31" t="str">
        <f>ED433</f>
        <v>113:123</v>
      </c>
      <c r="EF433" s="31" t="str">
        <f>EF432&amp;":"&amp;EG432</f>
        <v>106:118</v>
      </c>
      <c r="EG433" s="31" t="str">
        <f>EG432&amp;":"&amp;EH432</f>
        <v>118:128</v>
      </c>
      <c r="EH433" s="31" t="str">
        <f>EG433</f>
        <v>118:128</v>
      </c>
      <c r="EI433" s="31" t="str">
        <f>EH433</f>
        <v>118:128</v>
      </c>
      <c r="EJ433" s="31" t="str">
        <f>EI433</f>
        <v>118:128</v>
      </c>
      <c r="EK433" s="31" t="str">
        <f>EJ433</f>
        <v>118:128</v>
      </c>
      <c r="EL433" s="31" t="str">
        <f>EK433</f>
        <v>118:128</v>
      </c>
      <c r="EM433" s="31" t="str">
        <f>EM432&amp;":"&amp;EN432</f>
        <v>112:123</v>
      </c>
      <c r="EN433" s="31" t="str">
        <f>EN432&amp;":"&amp;EO432</f>
        <v>123:135</v>
      </c>
      <c r="EO433" s="31" t="str">
        <f>EN433</f>
        <v>123:135</v>
      </c>
      <c r="EP433" s="31" t="str">
        <f>EO433</f>
        <v>123:135</v>
      </c>
      <c r="EQ433" s="31" t="str">
        <f>EP433</f>
        <v>123:135</v>
      </c>
      <c r="ER433" s="31" t="str">
        <f>EQ433</f>
        <v>123:135</v>
      </c>
      <c r="ES433" s="31" t="str">
        <f>ER433</f>
        <v>123:135</v>
      </c>
      <c r="ET433" s="31" t="str">
        <f>ET432&amp;":"&amp;EU432</f>
        <v>99:111</v>
      </c>
      <c r="EU433" s="31" t="str">
        <f>EU432&amp;":"&amp;EV432</f>
        <v>111:121</v>
      </c>
      <c r="EV433" s="31" t="str">
        <f>EU433</f>
        <v>111:121</v>
      </c>
      <c r="EW433" s="31" t="str">
        <f>EV433</f>
        <v>111:121</v>
      </c>
      <c r="EX433" s="31" t="str">
        <f>EW433</f>
        <v>111:121</v>
      </c>
      <c r="EY433" s="31" t="str">
        <f>EX433</f>
        <v>111:121</v>
      </c>
      <c r="EZ433" s="31" t="str">
        <f>EY433</f>
        <v>111:121</v>
      </c>
      <c r="FA433" s="31" t="str">
        <f>FA432&amp;":"&amp;FB432</f>
        <v>104:116</v>
      </c>
      <c r="FB433" s="31" t="str">
        <f>FB432&amp;":"&amp;FC432</f>
        <v>116:126</v>
      </c>
      <c r="FC433" s="31" t="str">
        <f>FB433</f>
        <v>116:126</v>
      </c>
      <c r="FD433" s="31" t="str">
        <f>FC433</f>
        <v>116:126</v>
      </c>
      <c r="FE433" s="31" t="str">
        <f>FD433</f>
        <v>116:126</v>
      </c>
      <c r="FF433" s="31" t="str">
        <f>FE433</f>
        <v>116:126</v>
      </c>
      <c r="FG433" s="31" t="str">
        <f>FF433</f>
        <v>116:126</v>
      </c>
      <c r="FH433" s="31" t="str">
        <f>FH432&amp;":"&amp;FI432</f>
        <v>110:121</v>
      </c>
      <c r="FI433" s="31" t="str">
        <f>FI432&amp;":"&amp;FJ432</f>
        <v>121:133</v>
      </c>
      <c r="FJ433" s="31" t="str">
        <f>FI433</f>
        <v>121:133</v>
      </c>
      <c r="FK433" s="31" t="str">
        <f>FJ433</f>
        <v>121:133</v>
      </c>
      <c r="FL433" s="31" t="str">
        <f>FK433</f>
        <v>121:133</v>
      </c>
      <c r="FM433" s="31" t="str">
        <f>FL433</f>
        <v>121:133</v>
      </c>
      <c r="FN433" s="31" t="str">
        <f>FM433</f>
        <v>121:133</v>
      </c>
    </row>
    <row r="434" spans="2:170" hidden="1" outlineLevel="1">
      <c r="C434" s="119" t="s">
        <v>670</v>
      </c>
      <c r="D434" s="119" t="s">
        <v>669</v>
      </c>
      <c r="E434" s="119" t="s">
        <v>667</v>
      </c>
      <c r="F434" s="119" t="s">
        <v>623</v>
      </c>
      <c r="G434" s="119" t="s">
        <v>667</v>
      </c>
      <c r="H434" s="119" t="s">
        <v>623</v>
      </c>
      <c r="I434" s="119" t="s">
        <v>624</v>
      </c>
      <c r="J434" s="119" t="s">
        <v>670</v>
      </c>
      <c r="K434" s="119" t="s">
        <v>669</v>
      </c>
      <c r="L434" s="119" t="s">
        <v>667</v>
      </c>
      <c r="M434" s="119" t="s">
        <v>623</v>
      </c>
      <c r="N434" s="119" t="s">
        <v>667</v>
      </c>
      <c r="O434" s="119" t="s">
        <v>623</v>
      </c>
      <c r="P434" s="119" t="s">
        <v>624</v>
      </c>
      <c r="Q434" s="119" t="s">
        <v>670</v>
      </c>
      <c r="R434" s="119" t="s">
        <v>669</v>
      </c>
      <c r="S434" s="119" t="s">
        <v>667</v>
      </c>
      <c r="T434" s="119" t="s">
        <v>623</v>
      </c>
      <c r="U434" s="119" t="s">
        <v>667</v>
      </c>
      <c r="V434" s="119" t="s">
        <v>623</v>
      </c>
      <c r="W434" s="119" t="s">
        <v>624</v>
      </c>
      <c r="X434" s="119" t="s">
        <v>670</v>
      </c>
      <c r="Y434" s="119" t="s">
        <v>669</v>
      </c>
      <c r="Z434" s="119" t="s">
        <v>667</v>
      </c>
      <c r="AA434" s="119" t="s">
        <v>623</v>
      </c>
      <c r="AB434" s="119" t="s">
        <v>667</v>
      </c>
      <c r="AC434" s="119" t="s">
        <v>623</v>
      </c>
      <c r="AD434" s="119" t="s">
        <v>624</v>
      </c>
      <c r="AE434" s="119" t="s">
        <v>670</v>
      </c>
      <c r="AF434" s="119" t="s">
        <v>669</v>
      </c>
      <c r="AG434" s="119" t="s">
        <v>667</v>
      </c>
      <c r="AH434" s="119" t="s">
        <v>623</v>
      </c>
      <c r="AI434" s="119" t="s">
        <v>667</v>
      </c>
      <c r="AJ434" s="119" t="s">
        <v>623</v>
      </c>
      <c r="AK434" s="119" t="s">
        <v>624</v>
      </c>
      <c r="AL434" s="119" t="s">
        <v>670</v>
      </c>
      <c r="AM434" s="119" t="s">
        <v>669</v>
      </c>
      <c r="AN434" s="119" t="s">
        <v>667</v>
      </c>
      <c r="AO434" s="119" t="s">
        <v>623</v>
      </c>
      <c r="AP434" s="119" t="s">
        <v>667</v>
      </c>
      <c r="AQ434" s="119" t="s">
        <v>623</v>
      </c>
      <c r="AR434" s="119" t="s">
        <v>624</v>
      </c>
      <c r="AS434" s="119" t="s">
        <v>670</v>
      </c>
      <c r="AT434" s="119" t="s">
        <v>669</v>
      </c>
      <c r="AU434" s="119" t="s">
        <v>667</v>
      </c>
      <c r="AV434" s="119" t="s">
        <v>623</v>
      </c>
      <c r="AW434" s="119" t="s">
        <v>667</v>
      </c>
      <c r="AX434" s="119" t="s">
        <v>623</v>
      </c>
      <c r="AY434" s="119" t="s">
        <v>624</v>
      </c>
      <c r="AZ434" s="119" t="s">
        <v>670</v>
      </c>
      <c r="BA434" s="119" t="s">
        <v>669</v>
      </c>
      <c r="BB434" s="119" t="s">
        <v>667</v>
      </c>
      <c r="BC434" s="119" t="s">
        <v>623</v>
      </c>
      <c r="BD434" s="119" t="s">
        <v>667</v>
      </c>
      <c r="BE434" s="119" t="s">
        <v>623</v>
      </c>
      <c r="BF434" s="119" t="s">
        <v>624</v>
      </c>
      <c r="BG434" s="119" t="s">
        <v>670</v>
      </c>
      <c r="BH434" s="119" t="s">
        <v>669</v>
      </c>
      <c r="BI434" s="119" t="s">
        <v>667</v>
      </c>
      <c r="BJ434" s="119" t="s">
        <v>623</v>
      </c>
      <c r="BK434" s="119" t="s">
        <v>667</v>
      </c>
      <c r="BL434" s="119" t="s">
        <v>623</v>
      </c>
      <c r="BM434" s="119" t="s">
        <v>624</v>
      </c>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c r="DK434" s="31"/>
      <c r="DL434" s="31"/>
      <c r="DM434" s="31"/>
      <c r="DN434" s="31"/>
      <c r="DO434" s="31"/>
      <c r="DP434" s="31"/>
      <c r="DQ434" s="31"/>
      <c r="DR434" s="31"/>
      <c r="DS434" s="31"/>
      <c r="DT434" s="31"/>
      <c r="DU434" s="31"/>
      <c r="DV434" s="31"/>
      <c r="DW434" s="31"/>
      <c r="DX434" s="31"/>
      <c r="DY434" s="31"/>
      <c r="DZ434" s="31"/>
      <c r="EA434" s="31"/>
      <c r="EB434" s="31"/>
      <c r="EC434" s="31"/>
      <c r="ED434" s="31"/>
      <c r="EE434" s="31"/>
      <c r="EF434" s="31"/>
      <c r="EG434" s="31"/>
      <c r="EH434" s="31"/>
      <c r="EI434" s="31"/>
      <c r="EJ434" s="31"/>
      <c r="EK434" s="31"/>
      <c r="EL434" s="31"/>
      <c r="EM434" s="31"/>
      <c r="EN434" s="31"/>
      <c r="EO434" s="31"/>
      <c r="EP434" s="31"/>
      <c r="EQ434" s="31"/>
      <c r="ER434" s="31"/>
      <c r="ES434" s="31"/>
      <c r="ET434" s="31"/>
      <c r="EU434" s="31"/>
      <c r="EV434" s="31"/>
      <c r="EW434" s="31"/>
      <c r="EX434" s="31"/>
      <c r="EY434" s="31"/>
      <c r="EZ434" s="31"/>
      <c r="FA434" s="31"/>
      <c r="FB434" s="31"/>
      <c r="FC434" s="31"/>
      <c r="FD434" s="31"/>
      <c r="FE434" s="31"/>
      <c r="FF434" s="31"/>
      <c r="FG434" s="31"/>
      <c r="FH434" s="31"/>
      <c r="FI434" s="31"/>
      <c r="FJ434" s="31"/>
      <c r="FK434" s="31"/>
      <c r="FL434" s="31"/>
      <c r="FM434" s="31"/>
      <c r="FN434" s="31"/>
    </row>
    <row r="435" spans="2:170" hidden="1" outlineLevel="1">
      <c r="B435" t="s">
        <v>474</v>
      </c>
      <c r="C435" s="154" t="str">
        <f>LEFT(C$35,FIND(":",C$35)-1)+i.BMToffset_r1&amp;":"&amp;RIGHT(C$35,LEN(C$35)-FIND(":",C$35))+i.BMToffset_r1</f>
        <v>13:14</v>
      </c>
      <c r="D435" s="154" t="str">
        <f>LEFT(D$35,FIND(":",D$35)-1)+i.BMToffset_r1&amp;":"&amp;RIGHT(D$35,LEN(D$35)-FIND(":",D$35))+i.BMToffset_r1</f>
        <v>13:14</v>
      </c>
      <c r="E435" s="155" t="str">
        <f t="shared" ref="E435:BM435" si="218">LEFT(E$35,FIND(":",E$35)-1)+i.BMToffset_r2&amp;":"&amp;RIGHT(E$35,LEN(E$35)-FIND(":",E$35))+i.BMToffset_r2</f>
        <v>146:147</v>
      </c>
      <c r="F435" s="155" t="str">
        <f t="shared" si="218"/>
        <v>147:148</v>
      </c>
      <c r="G435" s="155" t="str">
        <f t="shared" si="218"/>
        <v>148:149</v>
      </c>
      <c r="H435" s="155" t="str">
        <f t="shared" si="218"/>
        <v>149:150</v>
      </c>
      <c r="I435" s="155" t="str">
        <f t="shared" si="218"/>
        <v>150:151</v>
      </c>
      <c r="J435" s="154" t="str">
        <f>LEFT(J$35,FIND(":",J$35)-1)+i.BMToffset_r1&amp;":"&amp;RIGHT(J$35,LEN(J$35)-FIND(":",J$35))+i.BMToffset_r1</f>
        <v>15:16</v>
      </c>
      <c r="K435" s="154" t="str">
        <f>LEFT(K$35,FIND(":",K$35)-1)+i.BMToffset_r1&amp;":"&amp;RIGHT(K$35,LEN(K$35)-FIND(":",K$35))+i.BMToffset_r1</f>
        <v>15:16</v>
      </c>
      <c r="L435" s="155" t="str">
        <f t="shared" si="218"/>
        <v>170:171</v>
      </c>
      <c r="M435" s="155" t="str">
        <f t="shared" si="218"/>
        <v>171:172</v>
      </c>
      <c r="N435" s="155" t="str">
        <f t="shared" si="218"/>
        <v>172:173</v>
      </c>
      <c r="O435" s="155" t="str">
        <f t="shared" si="218"/>
        <v>173:174</v>
      </c>
      <c r="P435" s="155" t="str">
        <f t="shared" si="218"/>
        <v>174:175</v>
      </c>
      <c r="Q435" s="154" t="str">
        <f>LEFT(Q$35,FIND(":",Q$35)-1)+i.BMToffset_r1&amp;":"&amp;RIGHT(Q$35,LEN(Q$35)-FIND(":",Q$35))+i.BMToffset_r1</f>
        <v>17:18</v>
      </c>
      <c r="R435" s="154" t="str">
        <f>LEFT(R$35,FIND(":",R$35)-1)+i.BMToffset_r1&amp;":"&amp;RIGHT(R$35,LEN(R$35)-FIND(":",R$35))+i.BMToffset_r1</f>
        <v>17:18</v>
      </c>
      <c r="S435" s="155" t="str">
        <f t="shared" si="218"/>
        <v>194:195</v>
      </c>
      <c r="T435" s="155" t="str">
        <f t="shared" si="218"/>
        <v>195:196</v>
      </c>
      <c r="U435" s="155" t="str">
        <f t="shared" si="218"/>
        <v>196:197</v>
      </c>
      <c r="V435" s="155" t="str">
        <f t="shared" si="218"/>
        <v>197:198</v>
      </c>
      <c r="W435" s="155" t="str">
        <f t="shared" si="218"/>
        <v>198:199</v>
      </c>
      <c r="X435" s="154" t="str">
        <f>LEFT(X$35,FIND(":",X$35)-1)+i.BMToffset_r1&amp;":"&amp;RIGHT(X$35,LEN(X$35)-FIND(":",X$35))+i.BMToffset_r1</f>
        <v>13:14</v>
      </c>
      <c r="Y435" s="154" t="str">
        <f>LEFT(Y$35,FIND(":",Y$35)-1)+i.BMToffset_r1&amp;":"&amp;RIGHT(Y$35,LEN(Y$35)-FIND(":",Y$35))+i.BMToffset_r1</f>
        <v>13:14</v>
      </c>
      <c r="Z435" s="155" t="str">
        <f t="shared" si="218"/>
        <v>146:147</v>
      </c>
      <c r="AA435" s="155" t="str">
        <f t="shared" si="218"/>
        <v>147:148</v>
      </c>
      <c r="AB435" s="155" t="str">
        <f t="shared" si="218"/>
        <v>148:149</v>
      </c>
      <c r="AC435" s="155" t="str">
        <f t="shared" si="218"/>
        <v>149:150</v>
      </c>
      <c r="AD435" s="155" t="str">
        <f t="shared" si="218"/>
        <v>150:151</v>
      </c>
      <c r="AE435" s="154" t="str">
        <f>LEFT(AE$35,FIND(":",AE$35)-1)+i.BMToffset_r1&amp;":"&amp;RIGHT(AE$35,LEN(AE$35)-FIND(":",AE$35))+i.BMToffset_r1</f>
        <v>15:16</v>
      </c>
      <c r="AF435" s="154" t="str">
        <f>LEFT(AF$35,FIND(":",AF$35)-1)+i.BMToffset_r1&amp;":"&amp;RIGHT(AF$35,LEN(AF$35)-FIND(":",AF$35))+i.BMToffset_r1</f>
        <v>15:16</v>
      </c>
      <c r="AG435" s="155" t="str">
        <f t="shared" si="218"/>
        <v>170:171</v>
      </c>
      <c r="AH435" s="155" t="str">
        <f t="shared" si="218"/>
        <v>171:172</v>
      </c>
      <c r="AI435" s="155" t="str">
        <f t="shared" si="218"/>
        <v>172:173</v>
      </c>
      <c r="AJ435" s="155" t="str">
        <f t="shared" si="218"/>
        <v>173:174</v>
      </c>
      <c r="AK435" s="155" t="str">
        <f t="shared" si="218"/>
        <v>174:175</v>
      </c>
      <c r="AL435" s="154" t="str">
        <f>LEFT(AL$35,FIND(":",AL$35)-1)+i.BMToffset_r1&amp;":"&amp;RIGHT(AL$35,LEN(AL$35)-FIND(":",AL$35))+i.BMToffset_r1</f>
        <v>17:18</v>
      </c>
      <c r="AM435" s="154" t="str">
        <f>LEFT(AM$35,FIND(":",AM$35)-1)+i.BMToffset_r1&amp;":"&amp;RIGHT(AM$35,LEN(AM$35)-FIND(":",AM$35))+i.BMToffset_r1</f>
        <v>17:18</v>
      </c>
      <c r="AN435" s="155" t="str">
        <f t="shared" si="218"/>
        <v>194:195</v>
      </c>
      <c r="AO435" s="155" t="str">
        <f t="shared" si="218"/>
        <v>195:196</v>
      </c>
      <c r="AP435" s="155" t="str">
        <f t="shared" si="218"/>
        <v>196:197</v>
      </c>
      <c r="AQ435" s="155" t="str">
        <f t="shared" si="218"/>
        <v>197:198</v>
      </c>
      <c r="AR435" s="155" t="str">
        <f t="shared" si="218"/>
        <v>198:199</v>
      </c>
      <c r="AS435" s="154" t="str">
        <f>LEFT(AS$35,FIND(":",AS$35)-1)+i.BMToffset_r1&amp;":"&amp;RIGHT(AS$35,LEN(AS$35)-FIND(":",AS$35))+i.BMToffset_r1</f>
        <v>13:14</v>
      </c>
      <c r="AT435" s="154" t="str">
        <f>LEFT(AT$35,FIND(":",AT$35)-1)+i.BMToffset_r1&amp;":"&amp;RIGHT(AT$35,LEN(AT$35)-FIND(":",AT$35))+i.BMToffset_r1</f>
        <v>13:14</v>
      </c>
      <c r="AU435" s="155" t="str">
        <f t="shared" si="218"/>
        <v>146:147</v>
      </c>
      <c r="AV435" s="155" t="str">
        <f t="shared" si="218"/>
        <v>147:148</v>
      </c>
      <c r="AW435" s="155" t="str">
        <f t="shared" si="218"/>
        <v>148:149</v>
      </c>
      <c r="AX435" s="155" t="str">
        <f t="shared" si="218"/>
        <v>149:150</v>
      </c>
      <c r="AY435" s="155" t="str">
        <f t="shared" si="218"/>
        <v>150:151</v>
      </c>
      <c r="AZ435" s="154" t="str">
        <f>LEFT(AZ$35,FIND(":",AZ$35)-1)+i.BMToffset_r1&amp;":"&amp;RIGHT(AZ$35,LEN(AZ$35)-FIND(":",AZ$35))+i.BMToffset_r1</f>
        <v>15:16</v>
      </c>
      <c r="BA435" s="154" t="str">
        <f>LEFT(BA$35,FIND(":",BA$35)-1)+i.BMToffset_r1&amp;":"&amp;RIGHT(BA$35,LEN(BA$35)-FIND(":",BA$35))+i.BMToffset_r1</f>
        <v>15:16</v>
      </c>
      <c r="BB435" s="155" t="str">
        <f t="shared" si="218"/>
        <v>170:171</v>
      </c>
      <c r="BC435" s="155" t="str">
        <f t="shared" si="218"/>
        <v>171:172</v>
      </c>
      <c r="BD435" s="155" t="str">
        <f t="shared" si="218"/>
        <v>172:173</v>
      </c>
      <c r="BE435" s="155" t="str">
        <f t="shared" si="218"/>
        <v>173:174</v>
      </c>
      <c r="BF435" s="155" t="str">
        <f t="shared" si="218"/>
        <v>174:175</v>
      </c>
      <c r="BG435" s="154" t="str">
        <f>LEFT(BG$35,FIND(":",BG$35)-1)+i.BMToffset_r1&amp;":"&amp;RIGHT(BG$35,LEN(BG$35)-FIND(":",BG$35))+i.BMToffset_r1</f>
        <v>17:18</v>
      </c>
      <c r="BH435" s="154" t="str">
        <f>LEFT(BH$35,FIND(":",BH$35)-1)+i.BMToffset_r1&amp;":"&amp;RIGHT(BH$35,LEN(BH$35)-FIND(":",BH$35))+i.BMToffset_r1</f>
        <v>17:18</v>
      </c>
      <c r="BI435" s="155" t="str">
        <f t="shared" si="218"/>
        <v>194:195</v>
      </c>
      <c r="BJ435" s="155" t="str">
        <f t="shared" si="218"/>
        <v>195:196</v>
      </c>
      <c r="BK435" s="155" t="str">
        <f t="shared" si="218"/>
        <v>196:197</v>
      </c>
      <c r="BL435" s="155" t="str">
        <f t="shared" si="218"/>
        <v>197:198</v>
      </c>
      <c r="BM435" s="155" t="str">
        <f t="shared" si="218"/>
        <v>198:199</v>
      </c>
      <c r="BN435" s="72" t="str">
        <f>CHOOSE($B$430,C435,X435,AS435)</f>
        <v>13:14</v>
      </c>
      <c r="BO435" s="72" t="str">
        <f t="shared" ref="BO435:DZ435" si="219">CHOOSE($B$430,D435,Y435,AT435)</f>
        <v>13:14</v>
      </c>
      <c r="BP435" s="72" t="str">
        <f t="shared" si="219"/>
        <v>146:147</v>
      </c>
      <c r="BQ435" s="72" t="str">
        <f t="shared" si="219"/>
        <v>147:148</v>
      </c>
      <c r="BR435" s="72" t="str">
        <f t="shared" si="219"/>
        <v>148:149</v>
      </c>
      <c r="BS435" s="72" t="str">
        <f t="shared" si="219"/>
        <v>149:150</v>
      </c>
      <c r="BT435" s="72" t="str">
        <f t="shared" si="219"/>
        <v>150:151</v>
      </c>
      <c r="BU435" s="72" t="str">
        <f t="shared" si="219"/>
        <v>15:16</v>
      </c>
      <c r="BV435" s="72" t="str">
        <f t="shared" si="219"/>
        <v>15:16</v>
      </c>
      <c r="BW435" s="72" t="str">
        <f t="shared" si="219"/>
        <v>170:171</v>
      </c>
      <c r="BX435" s="72" t="str">
        <f t="shared" si="219"/>
        <v>171:172</v>
      </c>
      <c r="BY435" s="72" t="str">
        <f t="shared" si="219"/>
        <v>172:173</v>
      </c>
      <c r="BZ435" s="72" t="str">
        <f t="shared" si="219"/>
        <v>173:174</v>
      </c>
      <c r="CA435" s="72" t="str">
        <f t="shared" si="219"/>
        <v>174:175</v>
      </c>
      <c r="CB435" s="72" t="str">
        <f t="shared" si="219"/>
        <v>17:18</v>
      </c>
      <c r="CC435" s="72" t="str">
        <f t="shared" si="219"/>
        <v>17:18</v>
      </c>
      <c r="CD435" s="72" t="str">
        <f t="shared" si="219"/>
        <v>194:195</v>
      </c>
      <c r="CE435" s="72" t="str">
        <f t="shared" si="219"/>
        <v>195:196</v>
      </c>
      <c r="CF435" s="72" t="str">
        <f t="shared" si="219"/>
        <v>196:197</v>
      </c>
      <c r="CG435" s="72" t="str">
        <f t="shared" si="219"/>
        <v>197:198</v>
      </c>
      <c r="CH435" s="72" t="str">
        <f t="shared" si="219"/>
        <v>198:199</v>
      </c>
      <c r="CI435" s="72" t="str">
        <f t="shared" si="219"/>
        <v>13:14</v>
      </c>
      <c r="CJ435" s="72" t="str">
        <f t="shared" si="219"/>
        <v>13:14</v>
      </c>
      <c r="CK435" s="72" t="str">
        <f t="shared" si="219"/>
        <v>146:147</v>
      </c>
      <c r="CL435" s="72" t="str">
        <f t="shared" si="219"/>
        <v>147:148</v>
      </c>
      <c r="CM435" s="72" t="str">
        <f t="shared" si="219"/>
        <v>148:149</v>
      </c>
      <c r="CN435" s="72" t="str">
        <f t="shared" si="219"/>
        <v>149:150</v>
      </c>
      <c r="CO435" s="72" t="str">
        <f t="shared" si="219"/>
        <v>150:151</v>
      </c>
      <c r="CP435" s="72" t="str">
        <f t="shared" si="219"/>
        <v>15:16</v>
      </c>
      <c r="CQ435" s="72" t="str">
        <f t="shared" si="219"/>
        <v>15:16</v>
      </c>
      <c r="CR435" s="72" t="str">
        <f t="shared" si="219"/>
        <v>170:171</v>
      </c>
      <c r="CS435" s="72" t="str">
        <f t="shared" si="219"/>
        <v>171:172</v>
      </c>
      <c r="CT435" s="72" t="str">
        <f t="shared" si="219"/>
        <v>172:173</v>
      </c>
      <c r="CU435" s="72" t="str">
        <f t="shared" si="219"/>
        <v>173:174</v>
      </c>
      <c r="CV435" s="72" t="str">
        <f t="shared" si="219"/>
        <v>174:175</v>
      </c>
      <c r="CW435" s="72" t="str">
        <f t="shared" si="219"/>
        <v>17:18</v>
      </c>
      <c r="CX435" s="72" t="str">
        <f t="shared" si="219"/>
        <v>17:18</v>
      </c>
      <c r="CY435" s="72" t="str">
        <f t="shared" si="219"/>
        <v>194:195</v>
      </c>
      <c r="CZ435" s="72" t="str">
        <f t="shared" si="219"/>
        <v>195:196</v>
      </c>
      <c r="DA435" s="72" t="str">
        <f t="shared" si="219"/>
        <v>196:197</v>
      </c>
      <c r="DB435" s="72" t="str">
        <f t="shared" si="219"/>
        <v>197:198</v>
      </c>
      <c r="DC435" s="72" t="str">
        <f t="shared" si="219"/>
        <v>198:199</v>
      </c>
      <c r="DD435" s="72" t="str">
        <f t="shared" si="219"/>
        <v>13:14</v>
      </c>
      <c r="DE435" s="72" t="str">
        <f t="shared" si="219"/>
        <v>13:14</v>
      </c>
      <c r="DF435" s="72" t="str">
        <f t="shared" si="219"/>
        <v>146:147</v>
      </c>
      <c r="DG435" s="72" t="str">
        <f t="shared" si="219"/>
        <v>147:148</v>
      </c>
      <c r="DH435" s="72" t="str">
        <f t="shared" si="219"/>
        <v>148:149</v>
      </c>
      <c r="DI435" s="72" t="str">
        <f t="shared" si="219"/>
        <v>149:150</v>
      </c>
      <c r="DJ435" s="72" t="str">
        <f t="shared" si="219"/>
        <v>150:151</v>
      </c>
      <c r="DK435" s="72" t="str">
        <f t="shared" si="219"/>
        <v>15:16</v>
      </c>
      <c r="DL435" s="72" t="str">
        <f t="shared" si="219"/>
        <v>15:16</v>
      </c>
      <c r="DM435" s="72" t="str">
        <f t="shared" si="219"/>
        <v>170:171</v>
      </c>
      <c r="DN435" s="72" t="str">
        <f t="shared" si="219"/>
        <v>171:172</v>
      </c>
      <c r="DO435" s="72" t="str">
        <f t="shared" si="219"/>
        <v>172:173</v>
      </c>
      <c r="DP435" s="72" t="str">
        <f t="shared" si="219"/>
        <v>173:174</v>
      </c>
      <c r="DQ435" s="72" t="str">
        <f t="shared" si="219"/>
        <v>174:175</v>
      </c>
      <c r="DR435" s="72" t="str">
        <f t="shared" si="219"/>
        <v>17:18</v>
      </c>
      <c r="DS435" s="72" t="str">
        <f t="shared" si="219"/>
        <v>17:18</v>
      </c>
      <c r="DT435" s="72" t="str">
        <f t="shared" si="219"/>
        <v>194:195</v>
      </c>
      <c r="DU435" s="72" t="str">
        <f t="shared" si="219"/>
        <v>195:196</v>
      </c>
      <c r="DV435" s="72" t="str">
        <f t="shared" si="219"/>
        <v>196:197</v>
      </c>
      <c r="DW435" s="72" t="str">
        <f t="shared" si="219"/>
        <v>197:198</v>
      </c>
      <c r="DX435" s="72" t="str">
        <f t="shared" si="219"/>
        <v>198:199</v>
      </c>
      <c r="DY435" s="72" t="str">
        <f t="shared" si="219"/>
        <v>13:14</v>
      </c>
      <c r="DZ435" s="72" t="str">
        <f t="shared" si="219"/>
        <v>13:14</v>
      </c>
      <c r="EA435" s="72" t="str">
        <f t="shared" ref="EA435:FN435" si="220">CHOOSE($B$430,BP435,CK435,DF435)</f>
        <v>146:147</v>
      </c>
      <c r="EB435" s="72" t="str">
        <f t="shared" si="220"/>
        <v>147:148</v>
      </c>
      <c r="EC435" s="72" t="str">
        <f t="shared" si="220"/>
        <v>148:149</v>
      </c>
      <c r="ED435" s="72" t="str">
        <f t="shared" si="220"/>
        <v>149:150</v>
      </c>
      <c r="EE435" s="72" t="str">
        <f t="shared" si="220"/>
        <v>150:151</v>
      </c>
      <c r="EF435" s="72" t="str">
        <f t="shared" si="220"/>
        <v>15:16</v>
      </c>
      <c r="EG435" s="72" t="str">
        <f t="shared" si="220"/>
        <v>15:16</v>
      </c>
      <c r="EH435" s="72" t="str">
        <f t="shared" si="220"/>
        <v>170:171</v>
      </c>
      <c r="EI435" s="72" t="str">
        <f t="shared" si="220"/>
        <v>171:172</v>
      </c>
      <c r="EJ435" s="72" t="str">
        <f t="shared" si="220"/>
        <v>172:173</v>
      </c>
      <c r="EK435" s="72" t="str">
        <f t="shared" si="220"/>
        <v>173:174</v>
      </c>
      <c r="EL435" s="72" t="str">
        <f t="shared" si="220"/>
        <v>174:175</v>
      </c>
      <c r="EM435" s="72" t="str">
        <f t="shared" si="220"/>
        <v>17:18</v>
      </c>
      <c r="EN435" s="72" t="str">
        <f t="shared" si="220"/>
        <v>17:18</v>
      </c>
      <c r="EO435" s="72" t="str">
        <f t="shared" si="220"/>
        <v>194:195</v>
      </c>
      <c r="EP435" s="72" t="str">
        <f t="shared" si="220"/>
        <v>195:196</v>
      </c>
      <c r="EQ435" s="72" t="str">
        <f t="shared" si="220"/>
        <v>196:197</v>
      </c>
      <c r="ER435" s="72" t="str">
        <f t="shared" si="220"/>
        <v>197:198</v>
      </c>
      <c r="ES435" s="72" t="str">
        <f t="shared" si="220"/>
        <v>198:199</v>
      </c>
      <c r="ET435" s="72" t="str">
        <f t="shared" si="220"/>
        <v>13:14</v>
      </c>
      <c r="EU435" s="72" t="str">
        <f t="shared" si="220"/>
        <v>13:14</v>
      </c>
      <c r="EV435" s="72" t="str">
        <f t="shared" si="220"/>
        <v>146:147</v>
      </c>
      <c r="EW435" s="72" t="str">
        <f t="shared" si="220"/>
        <v>147:148</v>
      </c>
      <c r="EX435" s="72" t="str">
        <f t="shared" si="220"/>
        <v>148:149</v>
      </c>
      <c r="EY435" s="72" t="str">
        <f t="shared" si="220"/>
        <v>149:150</v>
      </c>
      <c r="EZ435" s="72" t="str">
        <f t="shared" si="220"/>
        <v>150:151</v>
      </c>
      <c r="FA435" s="72" t="str">
        <f t="shared" si="220"/>
        <v>15:16</v>
      </c>
      <c r="FB435" s="72" t="str">
        <f t="shared" si="220"/>
        <v>15:16</v>
      </c>
      <c r="FC435" s="72" t="str">
        <f t="shared" si="220"/>
        <v>170:171</v>
      </c>
      <c r="FD435" s="72" t="str">
        <f t="shared" si="220"/>
        <v>171:172</v>
      </c>
      <c r="FE435" s="72" t="str">
        <f t="shared" si="220"/>
        <v>172:173</v>
      </c>
      <c r="FF435" s="72" t="str">
        <f t="shared" si="220"/>
        <v>173:174</v>
      </c>
      <c r="FG435" s="72" t="str">
        <f t="shared" si="220"/>
        <v>174:175</v>
      </c>
      <c r="FH435" s="72" t="str">
        <f t="shared" si="220"/>
        <v>17:18</v>
      </c>
      <c r="FI435" s="72" t="str">
        <f t="shared" si="220"/>
        <v>17:18</v>
      </c>
      <c r="FJ435" s="72" t="str">
        <f t="shared" si="220"/>
        <v>194:195</v>
      </c>
      <c r="FK435" s="72" t="str">
        <f t="shared" si="220"/>
        <v>195:196</v>
      </c>
      <c r="FL435" s="72" t="str">
        <f t="shared" si="220"/>
        <v>196:197</v>
      </c>
      <c r="FM435" s="72" t="str">
        <f t="shared" si="220"/>
        <v>197:198</v>
      </c>
      <c r="FN435" s="72" t="str">
        <f t="shared" si="220"/>
        <v>198:199</v>
      </c>
    </row>
    <row r="436" spans="2:170" ht="81" hidden="1" customHeight="1" outlineLevel="1" collapsed="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c r="BK436" s="51"/>
      <c r="BL436" s="51"/>
      <c r="BM436" s="51"/>
      <c r="BN436" s="150" t="str">
        <f>BN435&amp;", 0:1, "&amp;BN$33</f>
        <v>13:14, 0:1, 101:113</v>
      </c>
      <c r="BO436" s="150" t="str">
        <f>BO435&amp;", 0:1, "&amp;BO$33</f>
        <v>13:14, 0:1, 113:123</v>
      </c>
      <c r="BP436" s="151" t="str">
        <f>BP435&amp;", "&amp;BP$33</f>
        <v>146:147, 113:123</v>
      </c>
      <c r="BQ436" s="151" t="str">
        <f>BQ435&amp;", "&amp;BQ$33</f>
        <v>147:148, 113:123</v>
      </c>
      <c r="BR436" s="151" t="str">
        <f>BR435&amp;", "&amp;BR$33</f>
        <v>148:149, 113:123</v>
      </c>
      <c r="BS436" s="151" t="str">
        <f>BS435&amp;", "&amp;BS$33</f>
        <v>149:150, 113:123</v>
      </c>
      <c r="BT436" s="151" t="str">
        <f>BT435&amp;", "&amp;BT$33</f>
        <v>150:151, 113:123</v>
      </c>
      <c r="BU436" s="150" t="str">
        <f>BU435&amp;", 0:1, "&amp;BU$33</f>
        <v>15:16, 0:1, 106:118</v>
      </c>
      <c r="BV436" s="150" t="str">
        <f>BV435&amp;", 0:1, "&amp;BV$33</f>
        <v>15:16, 0:1, 118:128</v>
      </c>
      <c r="BW436" s="151" t="str">
        <f>BW435&amp;", "&amp;BW$33</f>
        <v>170:171, 118:128</v>
      </c>
      <c r="BX436" s="151" t="str">
        <f>BX435&amp;", "&amp;BX$33</f>
        <v>171:172, 118:128</v>
      </c>
      <c r="BY436" s="151" t="str">
        <f>BY435&amp;", "&amp;BY$33</f>
        <v>172:173, 118:128</v>
      </c>
      <c r="BZ436" s="151" t="str">
        <f>BZ435&amp;", "&amp;BZ$33</f>
        <v>173:174, 118:128</v>
      </c>
      <c r="CA436" s="151" t="str">
        <f>CA435&amp;", "&amp;CA$33</f>
        <v>174:175, 118:128</v>
      </c>
      <c r="CB436" s="150" t="str">
        <f>CB435&amp;", 0:1, "&amp;CB$33</f>
        <v>17:18, 0:1, 112:123</v>
      </c>
      <c r="CC436" s="150" t="str">
        <f>CC435&amp;", 0:1, "&amp;CC$33</f>
        <v>17:18, 0:1, 123:135</v>
      </c>
      <c r="CD436" s="151" t="str">
        <f>CD435&amp;", "&amp;CD$33</f>
        <v>194:195, 123:135</v>
      </c>
      <c r="CE436" s="151" t="str">
        <f>CE435&amp;", "&amp;CE$33</f>
        <v>195:196, 123:135</v>
      </c>
      <c r="CF436" s="151" t="str">
        <f>CF435&amp;", "&amp;CF$33</f>
        <v>196:197, 123:135</v>
      </c>
      <c r="CG436" s="151" t="str">
        <f>CG435&amp;", "&amp;CG$33</f>
        <v>197:198, 123:135</v>
      </c>
      <c r="CH436" s="151" t="str">
        <f>CH435&amp;", "&amp;CH$33</f>
        <v>198:199, 123:135</v>
      </c>
      <c r="CI436" s="150" t="str">
        <f>CI435&amp;", 0:1, "&amp;CI$33</f>
        <v>13:14, 0:1, 153:165</v>
      </c>
      <c r="CJ436" s="150" t="str">
        <f>CJ435&amp;", 0:1, "&amp;CJ$33</f>
        <v>13:14, 0:1, 165:175</v>
      </c>
      <c r="CK436" s="151" t="str">
        <f>CK435&amp;", "&amp;CK$33</f>
        <v>146:147, 165:175</v>
      </c>
      <c r="CL436" s="151" t="str">
        <f>CL435&amp;", "&amp;CL$33</f>
        <v>147:148, 165:175</v>
      </c>
      <c r="CM436" s="151" t="str">
        <f>CM435&amp;", "&amp;CM$33</f>
        <v>148:149, 165:175</v>
      </c>
      <c r="CN436" s="151" t="str">
        <f>CN435&amp;", "&amp;CN$33</f>
        <v>149:150, 165:175</v>
      </c>
      <c r="CO436" s="151" t="str">
        <f>CO435&amp;", "&amp;CO$33</f>
        <v>150:151, 165:175</v>
      </c>
      <c r="CP436" s="150" t="str">
        <f>CP435&amp;", 0:1, "&amp;CP$33</f>
        <v>15:16, 0:1, 158:170</v>
      </c>
      <c r="CQ436" s="150" t="str">
        <f>CQ435&amp;", 0:1, "&amp;CQ$33</f>
        <v>15:16, 0:1, 170:180</v>
      </c>
      <c r="CR436" s="151" t="str">
        <f>CR435&amp;", "&amp;CR$33</f>
        <v>170:171, 170:180</v>
      </c>
      <c r="CS436" s="151" t="str">
        <f>CS435&amp;", "&amp;CS$33</f>
        <v>171:172, 170:180</v>
      </c>
      <c r="CT436" s="151" t="str">
        <f>CT435&amp;", "&amp;CT$33</f>
        <v>172:173, 170:180</v>
      </c>
      <c r="CU436" s="151" t="str">
        <f>CU435&amp;", "&amp;CU$33</f>
        <v>173:174, 170:180</v>
      </c>
      <c r="CV436" s="151" t="str">
        <f>CV435&amp;", "&amp;CV$33</f>
        <v>174:175, 170:180</v>
      </c>
      <c r="CW436" s="150" t="str">
        <f>CW435&amp;", 0:1, "&amp;CW$33</f>
        <v>17:18, 0:1, 164:175</v>
      </c>
      <c r="CX436" s="150" t="str">
        <f>CX435&amp;", 0:1, "&amp;CX$33</f>
        <v>17:18, 0:1, 175:187</v>
      </c>
      <c r="CY436" s="151" t="str">
        <f>CY435&amp;", "&amp;CY$33</f>
        <v>194:195, 175:187</v>
      </c>
      <c r="CZ436" s="151" t="str">
        <f>CZ435&amp;", "&amp;CZ$33</f>
        <v>195:196, 175:187</v>
      </c>
      <c r="DA436" s="151" t="str">
        <f>DA435&amp;", "&amp;DA$33</f>
        <v>196:197, 175:187</v>
      </c>
      <c r="DB436" s="151" t="str">
        <f>DB435&amp;", "&amp;DB$33</f>
        <v>197:198, 175:187</v>
      </c>
      <c r="DC436" s="151" t="str">
        <f>DC435&amp;", "&amp;DC$33</f>
        <v>198:199, 175:187</v>
      </c>
      <c r="DD436" s="150" t="str">
        <f>DD435&amp;", 0:1, "&amp;DD$33</f>
        <v>13:14, 0:1, 205:217</v>
      </c>
      <c r="DE436" s="150" t="str">
        <f>DE435&amp;", 0:1, "&amp;DE$33</f>
        <v>13:14, 0:1, 217:227</v>
      </c>
      <c r="DF436" s="151" t="str">
        <f>DF435&amp;", "&amp;DF$33</f>
        <v>146:147, 217:227</v>
      </c>
      <c r="DG436" s="151" t="str">
        <f>DG435&amp;", "&amp;DG$33</f>
        <v>147:148, 217:227</v>
      </c>
      <c r="DH436" s="151" t="str">
        <f>DH435&amp;", "&amp;DH$33</f>
        <v>148:149, 217:227</v>
      </c>
      <c r="DI436" s="151" t="str">
        <f>DI435&amp;", "&amp;DI$33</f>
        <v>149:150, 217:227</v>
      </c>
      <c r="DJ436" s="151" t="str">
        <f>DJ435&amp;", "&amp;DJ$33</f>
        <v>150:151, 217:227</v>
      </c>
      <c r="DK436" s="150" t="str">
        <f>DK435&amp;", 0:1, "&amp;DK$33</f>
        <v>15:16, 0:1, 210:222</v>
      </c>
      <c r="DL436" s="150" t="str">
        <f>DL435&amp;", 0:1, "&amp;DL$33</f>
        <v>15:16, 0:1, 222:232</v>
      </c>
      <c r="DM436" s="151" t="str">
        <f>DM435&amp;", "&amp;DM$33</f>
        <v>170:171, 222:232</v>
      </c>
      <c r="DN436" s="151" t="str">
        <f>DN435&amp;", "&amp;DN$33</f>
        <v>171:172, 222:232</v>
      </c>
      <c r="DO436" s="151" t="str">
        <f>DO435&amp;", "&amp;DO$33</f>
        <v>172:173, 222:232</v>
      </c>
      <c r="DP436" s="151" t="str">
        <f>DP435&amp;", "&amp;DP$33</f>
        <v>173:174, 222:232</v>
      </c>
      <c r="DQ436" s="151" t="str">
        <f>DQ435&amp;", "&amp;DQ$33</f>
        <v>174:175, 222:232</v>
      </c>
      <c r="DR436" s="150" t="str">
        <f>DR435&amp;", 0:1, "&amp;DR$33</f>
        <v>17:18, 0:1, 216:227</v>
      </c>
      <c r="DS436" s="150" t="str">
        <f>DS435&amp;", 0:1, "&amp;DS$33</f>
        <v>17:18, 0:1, 227:239</v>
      </c>
      <c r="DT436" s="151" t="str">
        <f>DT435&amp;", "&amp;DT$33</f>
        <v>194:195, 227:239</v>
      </c>
      <c r="DU436" s="151" t="str">
        <f>DU435&amp;", "&amp;DU$33</f>
        <v>195:196, 227:239</v>
      </c>
      <c r="DV436" s="151" t="str">
        <f>DV435&amp;", "&amp;DV$33</f>
        <v>196:197, 227:239</v>
      </c>
      <c r="DW436" s="151" t="str">
        <f>DW435&amp;", "&amp;DW$33</f>
        <v>197:198, 227:239</v>
      </c>
      <c r="DX436" s="151" t="str">
        <f>DX435&amp;", "&amp;DX$33</f>
        <v>198:199, 227:239</v>
      </c>
      <c r="DY436" s="150" t="str">
        <f>DY435&amp;", 0:1, "&amp;DY$33</f>
        <v>13:14, 0:1, 257:269</v>
      </c>
      <c r="DZ436" s="150" t="str">
        <f>DZ435&amp;", 0:1, "&amp;DZ$33</f>
        <v>13:14, 0:1, 269:279</v>
      </c>
      <c r="EA436" s="151" t="str">
        <f>EA435&amp;", "&amp;EA$33</f>
        <v>146:147, 269:279</v>
      </c>
      <c r="EB436" s="151" t="str">
        <f>EB435&amp;", "&amp;EB$33</f>
        <v>147:148, 269:279</v>
      </c>
      <c r="EC436" s="151" t="str">
        <f>EC435&amp;", "&amp;EC$33</f>
        <v>148:149, 269:279</v>
      </c>
      <c r="ED436" s="151" t="str">
        <f>ED435&amp;", "&amp;ED$33</f>
        <v>149:150, 269:279</v>
      </c>
      <c r="EE436" s="151" t="str">
        <f>EE435&amp;", "&amp;EE$33</f>
        <v>150:151, 269:279</v>
      </c>
      <c r="EF436" s="150" t="str">
        <f>EF435&amp;", 0:1, "&amp;EF$33</f>
        <v>15:16, 0:1, 262:274</v>
      </c>
      <c r="EG436" s="150" t="str">
        <f>EG435&amp;", 0:1, "&amp;EG$33</f>
        <v>15:16, 0:1, 274:284</v>
      </c>
      <c r="EH436" s="151" t="str">
        <f>EH435&amp;", "&amp;EH$33</f>
        <v>170:171, 274:284</v>
      </c>
      <c r="EI436" s="151" t="str">
        <f>EI435&amp;", "&amp;EI$33</f>
        <v>171:172, 274:284</v>
      </c>
      <c r="EJ436" s="151" t="str">
        <f>EJ435&amp;", "&amp;EJ$33</f>
        <v>172:173, 274:284</v>
      </c>
      <c r="EK436" s="151" t="str">
        <f>EK435&amp;", "&amp;EK$33</f>
        <v>173:174, 274:284</v>
      </c>
      <c r="EL436" s="151" t="str">
        <f>EL435&amp;", "&amp;EL$33</f>
        <v>174:175, 274:284</v>
      </c>
      <c r="EM436" s="150" t="str">
        <f>EM435&amp;", 0:1, "&amp;EM$33</f>
        <v>17:18, 0:1, 268:279</v>
      </c>
      <c r="EN436" s="150" t="str">
        <f>EN435&amp;", 0:1, "&amp;EN$33</f>
        <v>17:18, 0:1, 279:291</v>
      </c>
      <c r="EO436" s="151" t="str">
        <f>EO435&amp;", "&amp;EO$33</f>
        <v>194:195, 279:291</v>
      </c>
      <c r="EP436" s="151" t="str">
        <f>EP435&amp;", "&amp;EP$33</f>
        <v>195:196, 279:291</v>
      </c>
      <c r="EQ436" s="151" t="str">
        <f>EQ435&amp;", "&amp;EQ$33</f>
        <v>196:197, 279:291</v>
      </c>
      <c r="ER436" s="151" t="str">
        <f>ER435&amp;", "&amp;ER$33</f>
        <v>197:198, 279:291</v>
      </c>
      <c r="ES436" s="151" t="str">
        <f>ES435&amp;", "&amp;ES$33</f>
        <v>198:199, 279:291</v>
      </c>
      <c r="ET436" s="150" t="str">
        <f>ET435&amp;", 0:1, "&amp;ET$33</f>
        <v>13:14, 0:1, 309:321</v>
      </c>
      <c r="EU436" s="150" t="str">
        <f>EU435&amp;", 0:1, "&amp;EU$33</f>
        <v>13:14, 0:1, 321:331</v>
      </c>
      <c r="EV436" s="151" t="str">
        <f>EV435&amp;", "&amp;EV$33</f>
        <v>146:147, 321:331</v>
      </c>
      <c r="EW436" s="151" t="str">
        <f>EW435&amp;", "&amp;EW$33</f>
        <v>147:148, 321:331</v>
      </c>
      <c r="EX436" s="151" t="str">
        <f>EX435&amp;", "&amp;EX$33</f>
        <v>148:149, 321:331</v>
      </c>
      <c r="EY436" s="151" t="str">
        <f>EY435&amp;", "&amp;EY$33</f>
        <v>149:150, 321:331</v>
      </c>
      <c r="EZ436" s="151" t="str">
        <f>EZ435&amp;", "&amp;EZ$33</f>
        <v>150:151, 321:331</v>
      </c>
      <c r="FA436" s="150" t="str">
        <f>FA435&amp;", 0:1, "&amp;FA$33</f>
        <v>15:16, 0:1, 314:326</v>
      </c>
      <c r="FB436" s="150" t="str">
        <f>FB435&amp;", 0:1, "&amp;FB$33</f>
        <v>15:16, 0:1, 326:336</v>
      </c>
      <c r="FC436" s="151" t="str">
        <f>FC435&amp;", "&amp;FC$33</f>
        <v>170:171, 326:336</v>
      </c>
      <c r="FD436" s="151" t="str">
        <f>FD435&amp;", "&amp;FD$33</f>
        <v>171:172, 326:336</v>
      </c>
      <c r="FE436" s="151" t="str">
        <f>FE435&amp;", "&amp;FE$33</f>
        <v>172:173, 326:336</v>
      </c>
      <c r="FF436" s="151" t="str">
        <f>FF435&amp;", "&amp;FF$33</f>
        <v>173:174, 326:336</v>
      </c>
      <c r="FG436" s="151" t="str">
        <f>FG435&amp;", "&amp;FG$33</f>
        <v>174:175, 326:336</v>
      </c>
      <c r="FH436" s="150" t="str">
        <f>FH435&amp;", 0:1, "&amp;FH$33</f>
        <v>17:18, 0:1, 320:331</v>
      </c>
      <c r="FI436" s="150" t="str">
        <f>FI435&amp;", 0:1, "&amp;FI$33</f>
        <v>17:18, 0:1, 331:343</v>
      </c>
      <c r="FJ436" s="151" t="str">
        <f>FJ435&amp;", "&amp;FJ$33</f>
        <v>194:195, 331:343</v>
      </c>
      <c r="FK436" s="151" t="str">
        <f>FK435&amp;", "&amp;FK$33</f>
        <v>195:196, 331:343</v>
      </c>
      <c r="FL436" s="151" t="str">
        <f>FL435&amp;", "&amp;FL$33</f>
        <v>196:197, 331:343</v>
      </c>
      <c r="FM436" s="151" t="str">
        <f>FM435&amp;", "&amp;FM$33</f>
        <v>197:198, 331:343</v>
      </c>
      <c r="FN436" s="151" t="str">
        <f>FN435&amp;", "&amp;FN$33</f>
        <v>198:199, 331:343</v>
      </c>
    </row>
    <row r="437" spans="2:170" hidden="1" outlineLevel="1">
      <c r="C437" s="52" t="s">
        <v>463</v>
      </c>
      <c r="D437" s="52" t="s">
        <v>668</v>
      </c>
      <c r="E437" s="52" t="s">
        <v>666</v>
      </c>
      <c r="F437" s="52" t="s">
        <v>464</v>
      </c>
      <c r="G437" s="52" t="s">
        <v>666</v>
      </c>
      <c r="H437" s="52" t="s">
        <v>464</v>
      </c>
      <c r="I437" s="52" t="s">
        <v>465</v>
      </c>
      <c r="M437" s="52" t="s">
        <v>463</v>
      </c>
      <c r="N437" s="52" t="s">
        <v>668</v>
      </c>
      <c r="O437" s="52" t="s">
        <v>666</v>
      </c>
      <c r="P437" s="52" t="s">
        <v>464</v>
      </c>
      <c r="Q437" s="52" t="s">
        <v>465</v>
      </c>
      <c r="BN437" t="s">
        <v>673</v>
      </c>
    </row>
    <row r="438" spans="2:170" hidden="1" outlineLevel="1">
      <c r="B438" t="str">
        <f t="shared" ref="B438:B459" si="221">"EP"&amp;$C438&amp;" LP-S"&amp;$E438&amp;" LP-M"&amp;$I438</f>
        <v>EP1 LP-S0 LP-M0</v>
      </c>
      <c r="C438" s="49">
        <f t="shared" ref="C438:I447" si="222">C38</f>
        <v>1</v>
      </c>
      <c r="D438" s="49">
        <f t="shared" si="222"/>
        <v>1</v>
      </c>
      <c r="E438" s="49">
        <f t="shared" si="222"/>
        <v>0</v>
      </c>
      <c r="F438" s="49">
        <f t="shared" si="222"/>
        <v>0</v>
      </c>
      <c r="G438" s="49">
        <f t="shared" si="222"/>
        <v>0</v>
      </c>
      <c r="H438" s="49">
        <f t="shared" si="222"/>
        <v>0</v>
      </c>
      <c r="I438" s="49">
        <f t="shared" si="222"/>
        <v>0</v>
      </c>
      <c r="L438">
        <v>1</v>
      </c>
      <c r="M438" s="114">
        <f t="shared" ref="M438:Q441" si="223">M38</f>
        <v>-0.05</v>
      </c>
      <c r="N438" s="114">
        <f t="shared" si="223"/>
        <v>-0.05</v>
      </c>
      <c r="O438" s="114">
        <f t="shared" si="223"/>
        <v>-0.08</v>
      </c>
      <c r="P438" s="114">
        <f t="shared" si="223"/>
        <v>-0.05</v>
      </c>
      <c r="Q438" s="114">
        <f t="shared" si="223"/>
        <v>-0.05</v>
      </c>
      <c r="BM438">
        <v>1</v>
      </c>
      <c r="BN438" s="69">
        <f t="shared" ref="BN438:BN501" si="224">IF($C438=0,0,INDEX($M$438:$M$441,$C438,1))</f>
        <v>-0.05</v>
      </c>
      <c r="BO438" s="70">
        <f t="shared" ref="BO438:BO501" si="225">IF($D438=0,0,INDEX($N$438:$N$441,$D438,1))</f>
        <v>-0.05</v>
      </c>
      <c r="BP438" s="71">
        <f>IF($E438=0,BO438,INDEX($O$438:$O$441,$E438,1))</f>
        <v>-0.05</v>
      </c>
      <c r="BQ438" s="156">
        <f>IF($F438=0,BO438,INDEX($P$438:$P$441,$F438,1))</f>
        <v>-0.05</v>
      </c>
      <c r="BR438" s="158">
        <f>IF($G438=0,BP438,INDEX($O$438:$O$441,$G438,1))</f>
        <v>-0.05</v>
      </c>
      <c r="BS438" s="159">
        <f>IF($H438=0,BQ438,INDEX($P$438:$P$441,$H438,1))</f>
        <v>-0.05</v>
      </c>
      <c r="BT438" s="160">
        <f>IF($I438=0,BQ438,INDEX($Q$438:$Q$441,$I438,1))</f>
        <v>-0.05</v>
      </c>
      <c r="BU438" s="69">
        <f t="shared" ref="BU438:CB453" si="226">IF($C438=0,0,INDEX($M$438:$M$441,$C438,1))</f>
        <v>-0.05</v>
      </c>
      <c r="BV438" s="70">
        <f t="shared" ref="BV438:CC453" si="227">IF($D438=0,0,INDEX($N$438:$N$441,$D438,1))</f>
        <v>-0.05</v>
      </c>
      <c r="BW438" s="71">
        <f t="shared" ref="BW438" si="228">IF($E438=0,BV438,INDEX($O$438:$O$441,$E438,1))</f>
        <v>-0.05</v>
      </c>
      <c r="BX438" s="156">
        <f t="shared" ref="BX438" si="229">IF($F438=0,BV438,INDEX($P$438:$P$441,$F438,1))</f>
        <v>-0.05</v>
      </c>
      <c r="BY438" s="158">
        <f t="shared" ref="BY438" si="230">IF($G438=0,BW438,INDEX($O$438:$O$441,$G438,1))</f>
        <v>-0.05</v>
      </c>
      <c r="BZ438" s="159">
        <f t="shared" ref="BZ438" si="231">IF($H438=0,BX438,INDEX($P$438:$P$441,$H438,1))</f>
        <v>-0.05</v>
      </c>
      <c r="CA438" s="160">
        <f t="shared" ref="CA438" si="232">IF($I438=0,BX438,INDEX($Q$438:$Q$441,$I438,1))</f>
        <v>-0.05</v>
      </c>
      <c r="CB438" s="69">
        <f t="shared" si="226"/>
        <v>-0.05</v>
      </c>
      <c r="CC438" s="70">
        <f t="shared" si="227"/>
        <v>-0.05</v>
      </c>
      <c r="CD438" s="71">
        <f t="shared" ref="CD438" si="233">IF($E438=0,CC438,INDEX($O$438:$O$441,$E438,1))</f>
        <v>-0.05</v>
      </c>
      <c r="CE438" s="156">
        <f t="shared" ref="CE438" si="234">IF($F438=0,CC438,INDEX($P$438:$P$441,$F438,1))</f>
        <v>-0.05</v>
      </c>
      <c r="CF438" s="158">
        <f t="shared" ref="CF438" si="235">IF($G438=0,CD438,INDEX($O$438:$O$441,$G438,1))</f>
        <v>-0.05</v>
      </c>
      <c r="CG438" s="159">
        <f t="shared" ref="CG438" si="236">IF($H438=0,CE438,INDEX($P$438:$P$441,$H438,1))</f>
        <v>-0.05</v>
      </c>
      <c r="CH438" s="160">
        <f t="shared" ref="CH438" si="237">IF($I438=0,CE438,INDEX($Q$438:$Q$441,$I438,1))</f>
        <v>-0.05</v>
      </c>
    </row>
    <row r="439" spans="2:170" hidden="1" outlineLevel="1">
      <c r="B439" t="str">
        <f t="shared" si="221"/>
        <v>EP1 LP-S0 LP-M0</v>
      </c>
      <c r="C439" s="49">
        <f t="shared" si="222"/>
        <v>1</v>
      </c>
      <c r="D439" s="49">
        <f t="shared" ca="1" si="222"/>
        <v>2</v>
      </c>
      <c r="E439" s="49">
        <f t="shared" si="222"/>
        <v>0</v>
      </c>
      <c r="F439" s="49">
        <f t="shared" si="222"/>
        <v>0</v>
      </c>
      <c r="G439" s="49">
        <f t="shared" si="222"/>
        <v>0</v>
      </c>
      <c r="H439" s="49">
        <f t="shared" si="222"/>
        <v>0</v>
      </c>
      <c r="I439" s="49">
        <f t="shared" si="222"/>
        <v>0</v>
      </c>
      <c r="L439">
        <v>2</v>
      </c>
      <c r="M439" s="114">
        <f t="shared" si="223"/>
        <v>0</v>
      </c>
      <c r="N439" s="114">
        <f t="shared" si="223"/>
        <v>0</v>
      </c>
      <c r="O439" s="114">
        <f t="shared" si="223"/>
        <v>-0.04</v>
      </c>
      <c r="P439" s="114">
        <f t="shared" si="223"/>
        <v>0</v>
      </c>
      <c r="Q439" s="114">
        <f t="shared" si="223"/>
        <v>0</v>
      </c>
      <c r="BM439">
        <v>2</v>
      </c>
      <c r="BN439" s="69">
        <f t="shared" si="224"/>
        <v>-0.05</v>
      </c>
      <c r="BO439" s="70">
        <f t="shared" ca="1" si="225"/>
        <v>0</v>
      </c>
      <c r="BP439" s="71">
        <f t="shared" ref="BP439:BP502" ca="1" si="238">IF($E439=0,BO439,INDEX($O$438:$O$441,$E439,1))</f>
        <v>0</v>
      </c>
      <c r="BQ439" s="156">
        <f t="shared" ref="BQ439:BQ502" ca="1" si="239">IF($F439=0,BO439,INDEX($P$438:$P$441,$F439,1))</f>
        <v>0</v>
      </c>
      <c r="BR439" s="158">
        <f t="shared" ref="BR439:BR502" ca="1" si="240">IF($G439=0,BP439,INDEX($O$438:$O$441,$G439,1))</f>
        <v>0</v>
      </c>
      <c r="BS439" s="159">
        <f t="shared" ref="BS439:BS502" ca="1" si="241">IF($H439=0,BQ439,INDEX($P$438:$P$441,$H439,1))</f>
        <v>0</v>
      </c>
      <c r="BT439" s="160">
        <f t="shared" ref="BT439:BT502" ca="1" si="242">IF($I439=0,BQ439,INDEX($Q$438:$Q$441,$I439,1))</f>
        <v>0</v>
      </c>
      <c r="BU439" s="69">
        <f t="shared" si="226"/>
        <v>-0.05</v>
      </c>
      <c r="BV439" s="70">
        <f t="shared" ca="1" si="227"/>
        <v>0</v>
      </c>
      <c r="BW439" s="71">
        <f t="shared" ref="BW439" ca="1" si="243">IF($E439=0,BV439,INDEX($O$438:$O$441,$E439,1))</f>
        <v>0</v>
      </c>
      <c r="BX439" s="156">
        <f t="shared" ref="BX439:BX502" ca="1" si="244">IF($F439=0,BV439,INDEX($P$438:$P$441,$F439,1))</f>
        <v>0</v>
      </c>
      <c r="BY439" s="158">
        <f t="shared" ref="BY439:BY502" ca="1" si="245">IF($G439=0,BW439,INDEX($O$438:$O$441,$G439,1))</f>
        <v>0</v>
      </c>
      <c r="BZ439" s="159">
        <f t="shared" ref="BZ439:BZ502" ca="1" si="246">IF($H439=0,BX439,INDEX($P$438:$P$441,$H439,1))</f>
        <v>0</v>
      </c>
      <c r="CA439" s="160">
        <f t="shared" ref="CA439:CA502" ca="1" si="247">IF($I439=0,BX439,INDEX($Q$438:$Q$441,$I439,1))</f>
        <v>0</v>
      </c>
      <c r="CB439" s="69">
        <f t="shared" si="226"/>
        <v>-0.05</v>
      </c>
      <c r="CC439" s="70">
        <f t="shared" ca="1" si="227"/>
        <v>0</v>
      </c>
      <c r="CD439" s="71">
        <f t="shared" ref="CD439" ca="1" si="248">IF($E439=0,CC439,INDEX($O$438:$O$441,$E439,1))</f>
        <v>0</v>
      </c>
      <c r="CE439" s="156">
        <f t="shared" ref="CE439:CE502" ca="1" si="249">IF($F439=0,CC439,INDEX($P$438:$P$441,$F439,1))</f>
        <v>0</v>
      </c>
      <c r="CF439" s="158">
        <f t="shared" ref="CF439:CF502" ca="1" si="250">IF($G439=0,CD439,INDEX($O$438:$O$441,$G439,1))</f>
        <v>0</v>
      </c>
      <c r="CG439" s="159">
        <f t="shared" ref="CG439:CG502" ca="1" si="251">IF($H439=0,CE439,INDEX($P$438:$P$441,$H439,1))</f>
        <v>0</v>
      </c>
      <c r="CH439" s="160">
        <f t="shared" ref="CH439:CH502" ca="1" si="252">IF($I439=0,CE439,INDEX($Q$438:$Q$441,$I439,1))</f>
        <v>0</v>
      </c>
    </row>
    <row r="440" spans="2:170" hidden="1" outlineLevel="1">
      <c r="B440" t="str">
        <f t="shared" si="221"/>
        <v>EP1 LP-S0 LP-M0</v>
      </c>
      <c r="C440" s="49">
        <f t="shared" si="222"/>
        <v>1</v>
      </c>
      <c r="D440" s="49">
        <f t="shared" ca="1" si="222"/>
        <v>3</v>
      </c>
      <c r="E440" s="49">
        <f t="shared" si="222"/>
        <v>0</v>
      </c>
      <c r="F440" s="49">
        <f t="shared" si="222"/>
        <v>0</v>
      </c>
      <c r="G440" s="49">
        <f t="shared" si="222"/>
        <v>0</v>
      </c>
      <c r="H440" s="49">
        <f t="shared" si="222"/>
        <v>0</v>
      </c>
      <c r="I440" s="49">
        <f t="shared" si="222"/>
        <v>0</v>
      </c>
      <c r="L440">
        <v>3</v>
      </c>
      <c r="M440" s="114">
        <f t="shared" si="223"/>
        <v>0.04</v>
      </c>
      <c r="N440" s="114">
        <f t="shared" si="223"/>
        <v>0.04</v>
      </c>
      <c r="O440" s="114">
        <f t="shared" si="223"/>
        <v>0</v>
      </c>
      <c r="P440" s="114">
        <f t="shared" si="223"/>
        <v>0.04</v>
      </c>
      <c r="Q440" s="114">
        <f t="shared" si="223"/>
        <v>0.04</v>
      </c>
      <c r="BM440">
        <v>3</v>
      </c>
      <c r="BN440" s="69">
        <f t="shared" si="224"/>
        <v>-0.05</v>
      </c>
      <c r="BO440" s="70">
        <f t="shared" ca="1" si="225"/>
        <v>0.04</v>
      </c>
      <c r="BP440" s="71">
        <f t="shared" ca="1" si="238"/>
        <v>0.04</v>
      </c>
      <c r="BQ440" s="156">
        <f t="shared" ca="1" si="239"/>
        <v>0.04</v>
      </c>
      <c r="BR440" s="158">
        <f t="shared" ca="1" si="240"/>
        <v>0.04</v>
      </c>
      <c r="BS440" s="159">
        <f t="shared" ca="1" si="241"/>
        <v>0.04</v>
      </c>
      <c r="BT440" s="160">
        <f t="shared" ca="1" si="242"/>
        <v>0.04</v>
      </c>
      <c r="BU440" s="69">
        <f t="shared" si="226"/>
        <v>-0.05</v>
      </c>
      <c r="BV440" s="70">
        <f t="shared" ca="1" si="227"/>
        <v>0.04</v>
      </c>
      <c r="BW440" s="71">
        <f t="shared" ref="BW440" ca="1" si="253">IF($E440=0,BV440,INDEX($O$438:$O$441,$E440,1))</f>
        <v>0.04</v>
      </c>
      <c r="BX440" s="156">
        <f t="shared" ca="1" si="244"/>
        <v>0.04</v>
      </c>
      <c r="BY440" s="158">
        <f t="shared" ca="1" si="245"/>
        <v>0.04</v>
      </c>
      <c r="BZ440" s="159">
        <f t="shared" ca="1" si="246"/>
        <v>0.04</v>
      </c>
      <c r="CA440" s="160">
        <f t="shared" ca="1" si="247"/>
        <v>0.04</v>
      </c>
      <c r="CB440" s="69">
        <f t="shared" si="226"/>
        <v>-0.05</v>
      </c>
      <c r="CC440" s="70">
        <f t="shared" ca="1" si="227"/>
        <v>0.04</v>
      </c>
      <c r="CD440" s="71">
        <f t="shared" ref="CD440" ca="1" si="254">IF($E440=0,CC440,INDEX($O$438:$O$441,$E440,1))</f>
        <v>0.04</v>
      </c>
      <c r="CE440" s="156">
        <f t="shared" ca="1" si="249"/>
        <v>0.04</v>
      </c>
      <c r="CF440" s="158">
        <f t="shared" ca="1" si="250"/>
        <v>0.04</v>
      </c>
      <c r="CG440" s="159">
        <f t="shared" ca="1" si="251"/>
        <v>0.04</v>
      </c>
      <c r="CH440" s="160">
        <f t="shared" ca="1" si="252"/>
        <v>0.04</v>
      </c>
    </row>
    <row r="441" spans="2:170" hidden="1" outlineLevel="1">
      <c r="B441" t="str">
        <f t="shared" si="221"/>
        <v>EP1 LP-S0 LP-M0</v>
      </c>
      <c r="C441" s="49">
        <f t="shared" si="222"/>
        <v>1</v>
      </c>
      <c r="D441" s="49">
        <f t="shared" ca="1" si="222"/>
        <v>4</v>
      </c>
      <c r="E441" s="49">
        <f t="shared" si="222"/>
        <v>0</v>
      </c>
      <c r="F441" s="49">
        <f t="shared" si="222"/>
        <v>0</v>
      </c>
      <c r="G441" s="49">
        <f t="shared" si="222"/>
        <v>0</v>
      </c>
      <c r="H441" s="49">
        <f t="shared" si="222"/>
        <v>0</v>
      </c>
      <c r="I441" s="49">
        <f t="shared" si="222"/>
        <v>0</v>
      </c>
      <c r="L441">
        <v>4</v>
      </c>
      <c r="M441" s="114">
        <f t="shared" si="223"/>
        <v>0.08</v>
      </c>
      <c r="N441" s="114">
        <f t="shared" si="223"/>
        <v>0.08</v>
      </c>
      <c r="O441" s="114">
        <f t="shared" si="223"/>
        <v>0.05</v>
      </c>
      <c r="P441" s="114">
        <f t="shared" si="223"/>
        <v>0.08</v>
      </c>
      <c r="Q441" s="114">
        <f t="shared" si="223"/>
        <v>0.08</v>
      </c>
      <c r="BM441">
        <v>4</v>
      </c>
      <c r="BN441" s="69">
        <f t="shared" si="224"/>
        <v>-0.05</v>
      </c>
      <c r="BO441" s="70">
        <f t="shared" ca="1" si="225"/>
        <v>0.08</v>
      </c>
      <c r="BP441" s="71">
        <f t="shared" ca="1" si="238"/>
        <v>0.08</v>
      </c>
      <c r="BQ441" s="156">
        <f t="shared" ca="1" si="239"/>
        <v>0.08</v>
      </c>
      <c r="BR441" s="158">
        <f t="shared" ca="1" si="240"/>
        <v>0.08</v>
      </c>
      <c r="BS441" s="159">
        <f t="shared" ca="1" si="241"/>
        <v>0.08</v>
      </c>
      <c r="BT441" s="160">
        <f t="shared" ca="1" si="242"/>
        <v>0.08</v>
      </c>
      <c r="BU441" s="69">
        <f t="shared" si="226"/>
        <v>-0.05</v>
      </c>
      <c r="BV441" s="70">
        <f t="shared" ca="1" si="227"/>
        <v>0.08</v>
      </c>
      <c r="BW441" s="71">
        <f t="shared" ref="BW441" ca="1" si="255">IF($E441=0,BV441,INDEX($O$438:$O$441,$E441,1))</f>
        <v>0.08</v>
      </c>
      <c r="BX441" s="156">
        <f t="shared" ca="1" si="244"/>
        <v>0.08</v>
      </c>
      <c r="BY441" s="158">
        <f t="shared" ca="1" si="245"/>
        <v>0.08</v>
      </c>
      <c r="BZ441" s="159">
        <f t="shared" ca="1" si="246"/>
        <v>0.08</v>
      </c>
      <c r="CA441" s="160">
        <f t="shared" ca="1" si="247"/>
        <v>0.08</v>
      </c>
      <c r="CB441" s="69">
        <f t="shared" si="226"/>
        <v>-0.05</v>
      </c>
      <c r="CC441" s="70">
        <f t="shared" ca="1" si="227"/>
        <v>0.08</v>
      </c>
      <c r="CD441" s="71">
        <f t="shared" ref="CD441" ca="1" si="256">IF($E441=0,CC441,INDEX($O$438:$O$441,$E441,1))</f>
        <v>0.08</v>
      </c>
      <c r="CE441" s="156">
        <f t="shared" ca="1" si="249"/>
        <v>0.08</v>
      </c>
      <c r="CF441" s="158">
        <f t="shared" ca="1" si="250"/>
        <v>0.08</v>
      </c>
      <c r="CG441" s="159">
        <f t="shared" ca="1" si="251"/>
        <v>0.08</v>
      </c>
      <c r="CH441" s="160">
        <f t="shared" ca="1" si="252"/>
        <v>0.08</v>
      </c>
    </row>
    <row r="442" spans="2:170" hidden="1" outlineLevel="1">
      <c r="B442" t="str">
        <f t="shared" ca="1" si="221"/>
        <v>EP2 LP-S0 LP-M0</v>
      </c>
      <c r="C442" s="49">
        <f t="shared" ca="1" si="222"/>
        <v>2</v>
      </c>
      <c r="D442" s="49">
        <f t="shared" ca="1" si="222"/>
        <v>1</v>
      </c>
      <c r="E442" s="49">
        <f t="shared" si="222"/>
        <v>0</v>
      </c>
      <c r="F442" s="49">
        <f t="shared" si="222"/>
        <v>0</v>
      </c>
      <c r="G442" s="49">
        <f t="shared" si="222"/>
        <v>0</v>
      </c>
      <c r="H442" s="49">
        <f t="shared" si="222"/>
        <v>0</v>
      </c>
      <c r="I442" s="49">
        <f t="shared" si="222"/>
        <v>0</v>
      </c>
      <c r="BM442">
        <v>5</v>
      </c>
      <c r="BN442" s="69">
        <f t="shared" ca="1" si="224"/>
        <v>0</v>
      </c>
      <c r="BO442" s="70">
        <f t="shared" ca="1" si="225"/>
        <v>-0.05</v>
      </c>
      <c r="BP442" s="71">
        <f t="shared" ca="1" si="238"/>
        <v>-0.05</v>
      </c>
      <c r="BQ442" s="156">
        <f t="shared" ca="1" si="239"/>
        <v>-0.05</v>
      </c>
      <c r="BR442" s="158">
        <f t="shared" ca="1" si="240"/>
        <v>-0.05</v>
      </c>
      <c r="BS442" s="159">
        <f t="shared" ca="1" si="241"/>
        <v>-0.05</v>
      </c>
      <c r="BT442" s="160">
        <f t="shared" ca="1" si="242"/>
        <v>-0.05</v>
      </c>
      <c r="BU442" s="69">
        <f t="shared" ca="1" si="226"/>
        <v>0</v>
      </c>
      <c r="BV442" s="70">
        <f t="shared" ca="1" si="227"/>
        <v>-0.05</v>
      </c>
      <c r="BW442" s="71">
        <f t="shared" ref="BW442" ca="1" si="257">IF($E442=0,BV442,INDEX($O$438:$O$441,$E442,1))</f>
        <v>-0.05</v>
      </c>
      <c r="BX442" s="156">
        <f t="shared" ca="1" si="244"/>
        <v>-0.05</v>
      </c>
      <c r="BY442" s="158">
        <f t="shared" ca="1" si="245"/>
        <v>-0.05</v>
      </c>
      <c r="BZ442" s="159">
        <f t="shared" ca="1" si="246"/>
        <v>-0.05</v>
      </c>
      <c r="CA442" s="160">
        <f t="shared" ca="1" si="247"/>
        <v>-0.05</v>
      </c>
      <c r="CB442" s="69">
        <f t="shared" ca="1" si="226"/>
        <v>0</v>
      </c>
      <c r="CC442" s="70">
        <f t="shared" ca="1" si="227"/>
        <v>-0.05</v>
      </c>
      <c r="CD442" s="71">
        <f t="shared" ref="CD442" ca="1" si="258">IF($E442=0,CC442,INDEX($O$438:$O$441,$E442,1))</f>
        <v>-0.05</v>
      </c>
      <c r="CE442" s="156">
        <f t="shared" ca="1" si="249"/>
        <v>-0.05</v>
      </c>
      <c r="CF442" s="158">
        <f t="shared" ca="1" si="250"/>
        <v>-0.05</v>
      </c>
      <c r="CG442" s="159">
        <f t="shared" ca="1" si="251"/>
        <v>-0.05</v>
      </c>
      <c r="CH442" s="160">
        <f t="shared" ca="1" si="252"/>
        <v>-0.05</v>
      </c>
    </row>
    <row r="443" spans="2:170" hidden="1" outlineLevel="1">
      <c r="B443" t="str">
        <f t="shared" ca="1" si="221"/>
        <v>EP2 LP-S0 LP-M0</v>
      </c>
      <c r="C443" s="49">
        <f t="shared" ca="1" si="222"/>
        <v>2</v>
      </c>
      <c r="D443" s="49">
        <f t="shared" ca="1" si="222"/>
        <v>2</v>
      </c>
      <c r="E443" s="49">
        <f t="shared" si="222"/>
        <v>0</v>
      </c>
      <c r="F443" s="49">
        <f t="shared" si="222"/>
        <v>0</v>
      </c>
      <c r="G443" s="49">
        <f t="shared" si="222"/>
        <v>0</v>
      </c>
      <c r="H443" s="49">
        <f t="shared" si="222"/>
        <v>0</v>
      </c>
      <c r="I443" s="49">
        <f t="shared" si="222"/>
        <v>0</v>
      </c>
      <c r="BM443">
        <v>6</v>
      </c>
      <c r="BN443" s="69">
        <f t="shared" ca="1" si="224"/>
        <v>0</v>
      </c>
      <c r="BO443" s="70">
        <f t="shared" ca="1" si="225"/>
        <v>0</v>
      </c>
      <c r="BP443" s="71">
        <f t="shared" ca="1" si="238"/>
        <v>0</v>
      </c>
      <c r="BQ443" s="156">
        <f t="shared" ca="1" si="239"/>
        <v>0</v>
      </c>
      <c r="BR443" s="158">
        <f t="shared" ca="1" si="240"/>
        <v>0</v>
      </c>
      <c r="BS443" s="159">
        <f t="shared" ca="1" si="241"/>
        <v>0</v>
      </c>
      <c r="BT443" s="160">
        <f t="shared" ca="1" si="242"/>
        <v>0</v>
      </c>
      <c r="BU443" s="69">
        <f t="shared" ca="1" si="226"/>
        <v>0</v>
      </c>
      <c r="BV443" s="70">
        <f t="shared" ca="1" si="227"/>
        <v>0</v>
      </c>
      <c r="BW443" s="71">
        <f t="shared" ref="BW443" ca="1" si="259">IF($E443=0,BV443,INDEX($O$438:$O$441,$E443,1))</f>
        <v>0</v>
      </c>
      <c r="BX443" s="156">
        <f t="shared" ca="1" si="244"/>
        <v>0</v>
      </c>
      <c r="BY443" s="158">
        <f t="shared" ca="1" si="245"/>
        <v>0</v>
      </c>
      <c r="BZ443" s="159">
        <f t="shared" ca="1" si="246"/>
        <v>0</v>
      </c>
      <c r="CA443" s="160">
        <f t="shared" ca="1" si="247"/>
        <v>0</v>
      </c>
      <c r="CB443" s="69">
        <f t="shared" ca="1" si="226"/>
        <v>0</v>
      </c>
      <c r="CC443" s="70">
        <f t="shared" ca="1" si="227"/>
        <v>0</v>
      </c>
      <c r="CD443" s="71">
        <f t="shared" ref="CD443" ca="1" si="260">IF($E443=0,CC443,INDEX($O$438:$O$441,$E443,1))</f>
        <v>0</v>
      </c>
      <c r="CE443" s="156">
        <f t="shared" ca="1" si="249"/>
        <v>0</v>
      </c>
      <c r="CF443" s="158">
        <f t="shared" ca="1" si="250"/>
        <v>0</v>
      </c>
      <c r="CG443" s="159">
        <f t="shared" ca="1" si="251"/>
        <v>0</v>
      </c>
      <c r="CH443" s="160">
        <f t="shared" ca="1" si="252"/>
        <v>0</v>
      </c>
    </row>
    <row r="444" spans="2:170" hidden="1" outlineLevel="1">
      <c r="B444" t="str">
        <f t="shared" ca="1" si="221"/>
        <v>EP2 LP-S0 LP-M0</v>
      </c>
      <c r="C444" s="49">
        <f t="shared" ca="1" si="222"/>
        <v>2</v>
      </c>
      <c r="D444" s="49">
        <f t="shared" ca="1" si="222"/>
        <v>3</v>
      </c>
      <c r="E444" s="49">
        <f t="shared" si="222"/>
        <v>0</v>
      </c>
      <c r="F444" s="49">
        <f t="shared" si="222"/>
        <v>0</v>
      </c>
      <c r="G444" s="49">
        <f t="shared" si="222"/>
        <v>0</v>
      </c>
      <c r="H444" s="49">
        <f t="shared" si="222"/>
        <v>0</v>
      </c>
      <c r="I444" s="49">
        <f t="shared" si="222"/>
        <v>0</v>
      </c>
      <c r="BM444">
        <v>7</v>
      </c>
      <c r="BN444" s="69">
        <f t="shared" ca="1" si="224"/>
        <v>0</v>
      </c>
      <c r="BO444" s="70">
        <f t="shared" ca="1" si="225"/>
        <v>0.04</v>
      </c>
      <c r="BP444" s="71">
        <f t="shared" ca="1" si="238"/>
        <v>0.04</v>
      </c>
      <c r="BQ444" s="156">
        <f t="shared" ca="1" si="239"/>
        <v>0.04</v>
      </c>
      <c r="BR444" s="158">
        <f t="shared" ca="1" si="240"/>
        <v>0.04</v>
      </c>
      <c r="BS444" s="159">
        <f t="shared" ca="1" si="241"/>
        <v>0.04</v>
      </c>
      <c r="BT444" s="160">
        <f t="shared" ca="1" si="242"/>
        <v>0.04</v>
      </c>
      <c r="BU444" s="69">
        <f t="shared" ca="1" si="226"/>
        <v>0</v>
      </c>
      <c r="BV444" s="70">
        <f t="shared" ca="1" si="227"/>
        <v>0.04</v>
      </c>
      <c r="BW444" s="71">
        <f t="shared" ref="BW444" ca="1" si="261">IF($E444=0,BV444,INDEX($O$438:$O$441,$E444,1))</f>
        <v>0.04</v>
      </c>
      <c r="BX444" s="156">
        <f t="shared" ca="1" si="244"/>
        <v>0.04</v>
      </c>
      <c r="BY444" s="158">
        <f t="shared" ca="1" si="245"/>
        <v>0.04</v>
      </c>
      <c r="BZ444" s="159">
        <f t="shared" ca="1" si="246"/>
        <v>0.04</v>
      </c>
      <c r="CA444" s="160">
        <f t="shared" ca="1" si="247"/>
        <v>0.04</v>
      </c>
      <c r="CB444" s="69">
        <f t="shared" ca="1" si="226"/>
        <v>0</v>
      </c>
      <c r="CC444" s="70">
        <f t="shared" ca="1" si="227"/>
        <v>0.04</v>
      </c>
      <c r="CD444" s="71">
        <f t="shared" ref="CD444" ca="1" si="262">IF($E444=0,CC444,INDEX($O$438:$O$441,$E444,1))</f>
        <v>0.04</v>
      </c>
      <c r="CE444" s="156">
        <f t="shared" ca="1" si="249"/>
        <v>0.04</v>
      </c>
      <c r="CF444" s="158">
        <f t="shared" ca="1" si="250"/>
        <v>0.04</v>
      </c>
      <c r="CG444" s="159">
        <f t="shared" ca="1" si="251"/>
        <v>0.04</v>
      </c>
      <c r="CH444" s="160">
        <f t="shared" ca="1" si="252"/>
        <v>0.04</v>
      </c>
    </row>
    <row r="445" spans="2:170" hidden="1" outlineLevel="1">
      <c r="B445" t="str">
        <f t="shared" ca="1" si="221"/>
        <v>EP2 LP-S0 LP-M0</v>
      </c>
      <c r="C445" s="49">
        <f t="shared" ca="1" si="222"/>
        <v>2</v>
      </c>
      <c r="D445" s="49">
        <f t="shared" ca="1" si="222"/>
        <v>4</v>
      </c>
      <c r="E445" s="49">
        <f t="shared" si="222"/>
        <v>0</v>
      </c>
      <c r="F445" s="49">
        <f t="shared" si="222"/>
        <v>0</v>
      </c>
      <c r="G445" s="49">
        <f t="shared" si="222"/>
        <v>0</v>
      </c>
      <c r="H445" s="49">
        <f t="shared" si="222"/>
        <v>0</v>
      </c>
      <c r="I445" s="49">
        <f t="shared" si="222"/>
        <v>0</v>
      </c>
      <c r="BM445">
        <v>8</v>
      </c>
      <c r="BN445" s="69">
        <f t="shared" ca="1" si="224"/>
        <v>0</v>
      </c>
      <c r="BO445" s="70">
        <f t="shared" ca="1" si="225"/>
        <v>0.08</v>
      </c>
      <c r="BP445" s="71">
        <f t="shared" ca="1" si="238"/>
        <v>0.08</v>
      </c>
      <c r="BQ445" s="156">
        <f t="shared" ca="1" si="239"/>
        <v>0.08</v>
      </c>
      <c r="BR445" s="158">
        <f t="shared" ca="1" si="240"/>
        <v>0.08</v>
      </c>
      <c r="BS445" s="159">
        <f t="shared" ca="1" si="241"/>
        <v>0.08</v>
      </c>
      <c r="BT445" s="160">
        <f t="shared" ca="1" si="242"/>
        <v>0.08</v>
      </c>
      <c r="BU445" s="69">
        <f t="shared" ca="1" si="226"/>
        <v>0</v>
      </c>
      <c r="BV445" s="70">
        <f t="shared" ca="1" si="227"/>
        <v>0.08</v>
      </c>
      <c r="BW445" s="71">
        <f t="shared" ref="BW445" ca="1" si="263">IF($E445=0,BV445,INDEX($O$438:$O$441,$E445,1))</f>
        <v>0.08</v>
      </c>
      <c r="BX445" s="156">
        <f t="shared" ca="1" si="244"/>
        <v>0.08</v>
      </c>
      <c r="BY445" s="158">
        <f t="shared" ca="1" si="245"/>
        <v>0.08</v>
      </c>
      <c r="BZ445" s="159">
        <f t="shared" ca="1" si="246"/>
        <v>0.08</v>
      </c>
      <c r="CA445" s="160">
        <f t="shared" ca="1" si="247"/>
        <v>0.08</v>
      </c>
      <c r="CB445" s="69">
        <f t="shared" ca="1" si="226"/>
        <v>0</v>
      </c>
      <c r="CC445" s="70">
        <f t="shared" ca="1" si="227"/>
        <v>0.08</v>
      </c>
      <c r="CD445" s="71">
        <f t="shared" ref="CD445" ca="1" si="264">IF($E445=0,CC445,INDEX($O$438:$O$441,$E445,1))</f>
        <v>0.08</v>
      </c>
      <c r="CE445" s="156">
        <f t="shared" ca="1" si="249"/>
        <v>0.08</v>
      </c>
      <c r="CF445" s="158">
        <f t="shared" ca="1" si="250"/>
        <v>0.08</v>
      </c>
      <c r="CG445" s="159">
        <f t="shared" ca="1" si="251"/>
        <v>0.08</v>
      </c>
      <c r="CH445" s="160">
        <f t="shared" ca="1" si="252"/>
        <v>0.08</v>
      </c>
    </row>
    <row r="446" spans="2:170" hidden="1" outlineLevel="1">
      <c r="B446" t="str">
        <f t="shared" ca="1" si="221"/>
        <v>EP3 LP-S0 LP-M0</v>
      </c>
      <c r="C446" s="49">
        <f t="shared" ca="1" si="222"/>
        <v>3</v>
      </c>
      <c r="D446" s="49">
        <f t="shared" ca="1" si="222"/>
        <v>1</v>
      </c>
      <c r="E446" s="49">
        <f t="shared" si="222"/>
        <v>0</v>
      </c>
      <c r="F446" s="49">
        <f t="shared" si="222"/>
        <v>0</v>
      </c>
      <c r="G446" s="49">
        <f t="shared" si="222"/>
        <v>0</v>
      </c>
      <c r="H446" s="49">
        <f t="shared" si="222"/>
        <v>0</v>
      </c>
      <c r="I446" s="49">
        <f t="shared" si="222"/>
        <v>0</v>
      </c>
      <c r="BM446">
        <v>9</v>
      </c>
      <c r="BN446" s="69">
        <f t="shared" ca="1" si="224"/>
        <v>0.04</v>
      </c>
      <c r="BO446" s="70">
        <f t="shared" ca="1" si="225"/>
        <v>-0.05</v>
      </c>
      <c r="BP446" s="71">
        <f t="shared" ca="1" si="238"/>
        <v>-0.05</v>
      </c>
      <c r="BQ446" s="156">
        <f t="shared" ca="1" si="239"/>
        <v>-0.05</v>
      </c>
      <c r="BR446" s="158">
        <f t="shared" ca="1" si="240"/>
        <v>-0.05</v>
      </c>
      <c r="BS446" s="159">
        <f t="shared" ca="1" si="241"/>
        <v>-0.05</v>
      </c>
      <c r="BT446" s="160">
        <f t="shared" ca="1" si="242"/>
        <v>-0.05</v>
      </c>
      <c r="BU446" s="69">
        <f t="shared" ca="1" si="226"/>
        <v>0.04</v>
      </c>
      <c r="BV446" s="70">
        <f t="shared" ca="1" si="227"/>
        <v>-0.05</v>
      </c>
      <c r="BW446" s="71">
        <f t="shared" ref="BW446" ca="1" si="265">IF($E446=0,BV446,INDEX($O$438:$O$441,$E446,1))</f>
        <v>-0.05</v>
      </c>
      <c r="BX446" s="156">
        <f t="shared" ca="1" si="244"/>
        <v>-0.05</v>
      </c>
      <c r="BY446" s="158">
        <f t="shared" ca="1" si="245"/>
        <v>-0.05</v>
      </c>
      <c r="BZ446" s="159">
        <f t="shared" ca="1" si="246"/>
        <v>-0.05</v>
      </c>
      <c r="CA446" s="160">
        <f t="shared" ca="1" si="247"/>
        <v>-0.05</v>
      </c>
      <c r="CB446" s="69">
        <f t="shared" ca="1" si="226"/>
        <v>0.04</v>
      </c>
      <c r="CC446" s="70">
        <f t="shared" ca="1" si="227"/>
        <v>-0.05</v>
      </c>
      <c r="CD446" s="71">
        <f t="shared" ref="CD446" ca="1" si="266">IF($E446=0,CC446,INDEX($O$438:$O$441,$E446,1))</f>
        <v>-0.05</v>
      </c>
      <c r="CE446" s="156">
        <f t="shared" ca="1" si="249"/>
        <v>-0.05</v>
      </c>
      <c r="CF446" s="158">
        <f t="shared" ca="1" si="250"/>
        <v>-0.05</v>
      </c>
      <c r="CG446" s="159">
        <f t="shared" ca="1" si="251"/>
        <v>-0.05</v>
      </c>
      <c r="CH446" s="160">
        <f t="shared" ca="1" si="252"/>
        <v>-0.05</v>
      </c>
    </row>
    <row r="447" spans="2:170" hidden="1" outlineLevel="1">
      <c r="B447" t="str">
        <f t="shared" ca="1" si="221"/>
        <v>EP3 LP-S0 LP-M0</v>
      </c>
      <c r="C447" s="49">
        <f t="shared" ca="1" si="222"/>
        <v>3</v>
      </c>
      <c r="D447" s="49">
        <f t="shared" ca="1" si="222"/>
        <v>2</v>
      </c>
      <c r="E447" s="49">
        <f t="shared" si="222"/>
        <v>0</v>
      </c>
      <c r="F447" s="49">
        <f t="shared" si="222"/>
        <v>0</v>
      </c>
      <c r="G447" s="49">
        <f t="shared" si="222"/>
        <v>0</v>
      </c>
      <c r="H447" s="49">
        <f t="shared" si="222"/>
        <v>0</v>
      </c>
      <c r="I447" s="49">
        <f t="shared" si="222"/>
        <v>0</v>
      </c>
      <c r="BM447">
        <v>10</v>
      </c>
      <c r="BN447" s="69">
        <f t="shared" ca="1" si="224"/>
        <v>0.04</v>
      </c>
      <c r="BO447" s="70">
        <f t="shared" ca="1" si="225"/>
        <v>0</v>
      </c>
      <c r="BP447" s="71">
        <f t="shared" ca="1" si="238"/>
        <v>0</v>
      </c>
      <c r="BQ447" s="156">
        <f t="shared" ca="1" si="239"/>
        <v>0</v>
      </c>
      <c r="BR447" s="158">
        <f t="shared" ca="1" si="240"/>
        <v>0</v>
      </c>
      <c r="BS447" s="159">
        <f t="shared" ca="1" si="241"/>
        <v>0</v>
      </c>
      <c r="BT447" s="160">
        <f t="shared" ca="1" si="242"/>
        <v>0</v>
      </c>
      <c r="BU447" s="69">
        <f t="shared" ca="1" si="226"/>
        <v>0.04</v>
      </c>
      <c r="BV447" s="70">
        <f t="shared" ca="1" si="227"/>
        <v>0</v>
      </c>
      <c r="BW447" s="71">
        <f t="shared" ref="BW447" ca="1" si="267">IF($E447=0,BV447,INDEX($O$438:$O$441,$E447,1))</f>
        <v>0</v>
      </c>
      <c r="BX447" s="156">
        <f t="shared" ca="1" si="244"/>
        <v>0</v>
      </c>
      <c r="BY447" s="158">
        <f t="shared" ca="1" si="245"/>
        <v>0</v>
      </c>
      <c r="BZ447" s="159">
        <f t="shared" ca="1" si="246"/>
        <v>0</v>
      </c>
      <c r="CA447" s="160">
        <f t="shared" ca="1" si="247"/>
        <v>0</v>
      </c>
      <c r="CB447" s="69">
        <f t="shared" ca="1" si="226"/>
        <v>0.04</v>
      </c>
      <c r="CC447" s="70">
        <f t="shared" ca="1" si="227"/>
        <v>0</v>
      </c>
      <c r="CD447" s="71">
        <f t="shared" ref="CD447" ca="1" si="268">IF($E447=0,CC447,INDEX($O$438:$O$441,$E447,1))</f>
        <v>0</v>
      </c>
      <c r="CE447" s="156">
        <f t="shared" ca="1" si="249"/>
        <v>0</v>
      </c>
      <c r="CF447" s="158">
        <f t="shared" ca="1" si="250"/>
        <v>0</v>
      </c>
      <c r="CG447" s="159">
        <f t="shared" ca="1" si="251"/>
        <v>0</v>
      </c>
      <c r="CH447" s="160">
        <f t="shared" ca="1" si="252"/>
        <v>0</v>
      </c>
    </row>
    <row r="448" spans="2:170" hidden="1" outlineLevel="1">
      <c r="B448" t="str">
        <f t="shared" ca="1" si="221"/>
        <v>EP3 LP-S0 LP-M0</v>
      </c>
      <c r="C448" s="49">
        <f t="shared" ref="C448:I457" ca="1" si="269">C48</f>
        <v>3</v>
      </c>
      <c r="D448" s="49">
        <f t="shared" ca="1" si="269"/>
        <v>3</v>
      </c>
      <c r="E448" s="49">
        <f t="shared" si="269"/>
        <v>0</v>
      </c>
      <c r="F448" s="49">
        <f t="shared" si="269"/>
        <v>0</v>
      </c>
      <c r="G448" s="49">
        <f t="shared" si="269"/>
        <v>0</v>
      </c>
      <c r="H448" s="49">
        <f t="shared" si="269"/>
        <v>0</v>
      </c>
      <c r="I448" s="49">
        <f t="shared" si="269"/>
        <v>0</v>
      </c>
      <c r="BM448">
        <v>11</v>
      </c>
      <c r="BN448" s="69">
        <f t="shared" ca="1" si="224"/>
        <v>0.04</v>
      </c>
      <c r="BO448" s="70">
        <f t="shared" ca="1" si="225"/>
        <v>0.04</v>
      </c>
      <c r="BP448" s="71">
        <f t="shared" ca="1" si="238"/>
        <v>0.04</v>
      </c>
      <c r="BQ448" s="156">
        <f t="shared" ca="1" si="239"/>
        <v>0.04</v>
      </c>
      <c r="BR448" s="158">
        <f t="shared" ca="1" si="240"/>
        <v>0.04</v>
      </c>
      <c r="BS448" s="159">
        <f t="shared" ca="1" si="241"/>
        <v>0.04</v>
      </c>
      <c r="BT448" s="160">
        <f t="shared" ca="1" si="242"/>
        <v>0.04</v>
      </c>
      <c r="BU448" s="69">
        <f t="shared" ca="1" si="226"/>
        <v>0.04</v>
      </c>
      <c r="BV448" s="70">
        <f t="shared" ca="1" si="227"/>
        <v>0.04</v>
      </c>
      <c r="BW448" s="71">
        <f t="shared" ref="BW448" ca="1" si="270">IF($E448=0,BV448,INDEX($O$438:$O$441,$E448,1))</f>
        <v>0.04</v>
      </c>
      <c r="BX448" s="156">
        <f t="shared" ca="1" si="244"/>
        <v>0.04</v>
      </c>
      <c r="BY448" s="158">
        <f t="shared" ca="1" si="245"/>
        <v>0.04</v>
      </c>
      <c r="BZ448" s="159">
        <f t="shared" ca="1" si="246"/>
        <v>0.04</v>
      </c>
      <c r="CA448" s="160">
        <f t="shared" ca="1" si="247"/>
        <v>0.04</v>
      </c>
      <c r="CB448" s="69">
        <f t="shared" ca="1" si="226"/>
        <v>0.04</v>
      </c>
      <c r="CC448" s="70">
        <f t="shared" ca="1" si="227"/>
        <v>0.04</v>
      </c>
      <c r="CD448" s="71">
        <f t="shared" ref="CD448" ca="1" si="271">IF($E448=0,CC448,INDEX($O$438:$O$441,$E448,1))</f>
        <v>0.04</v>
      </c>
      <c r="CE448" s="156">
        <f t="shared" ca="1" si="249"/>
        <v>0.04</v>
      </c>
      <c r="CF448" s="158">
        <f t="shared" ca="1" si="250"/>
        <v>0.04</v>
      </c>
      <c r="CG448" s="159">
        <f t="shared" ca="1" si="251"/>
        <v>0.04</v>
      </c>
      <c r="CH448" s="160">
        <f t="shared" ca="1" si="252"/>
        <v>0.04</v>
      </c>
    </row>
    <row r="449" spans="2:86" hidden="1" outlineLevel="1">
      <c r="B449" t="str">
        <f t="shared" ca="1" si="221"/>
        <v>EP3 LP-S0 LP-M0</v>
      </c>
      <c r="C449" s="49">
        <f t="shared" ca="1" si="269"/>
        <v>3</v>
      </c>
      <c r="D449" s="49">
        <f t="shared" ca="1" si="269"/>
        <v>4</v>
      </c>
      <c r="E449" s="49">
        <f t="shared" si="269"/>
        <v>0</v>
      </c>
      <c r="F449" s="49">
        <f t="shared" si="269"/>
        <v>0</v>
      </c>
      <c r="G449" s="49">
        <f t="shared" si="269"/>
        <v>0</v>
      </c>
      <c r="H449" s="49">
        <f t="shared" si="269"/>
        <v>0</v>
      </c>
      <c r="I449" s="49">
        <f t="shared" si="269"/>
        <v>0</v>
      </c>
      <c r="BM449">
        <v>12</v>
      </c>
      <c r="BN449" s="69">
        <f t="shared" ca="1" si="224"/>
        <v>0.04</v>
      </c>
      <c r="BO449" s="70">
        <f t="shared" ca="1" si="225"/>
        <v>0.08</v>
      </c>
      <c r="BP449" s="71">
        <f t="shared" ca="1" si="238"/>
        <v>0.08</v>
      </c>
      <c r="BQ449" s="156">
        <f t="shared" ca="1" si="239"/>
        <v>0.08</v>
      </c>
      <c r="BR449" s="158">
        <f t="shared" ca="1" si="240"/>
        <v>0.08</v>
      </c>
      <c r="BS449" s="159">
        <f t="shared" ca="1" si="241"/>
        <v>0.08</v>
      </c>
      <c r="BT449" s="160">
        <f t="shared" ca="1" si="242"/>
        <v>0.08</v>
      </c>
      <c r="BU449" s="69">
        <f t="shared" ca="1" si="226"/>
        <v>0.04</v>
      </c>
      <c r="BV449" s="70">
        <f t="shared" ca="1" si="227"/>
        <v>0.08</v>
      </c>
      <c r="BW449" s="71">
        <f t="shared" ref="BW449" ca="1" si="272">IF($E449=0,BV449,INDEX($O$438:$O$441,$E449,1))</f>
        <v>0.08</v>
      </c>
      <c r="BX449" s="156">
        <f t="shared" ca="1" si="244"/>
        <v>0.08</v>
      </c>
      <c r="BY449" s="158">
        <f t="shared" ca="1" si="245"/>
        <v>0.08</v>
      </c>
      <c r="BZ449" s="159">
        <f t="shared" ca="1" si="246"/>
        <v>0.08</v>
      </c>
      <c r="CA449" s="160">
        <f t="shared" ca="1" si="247"/>
        <v>0.08</v>
      </c>
      <c r="CB449" s="69">
        <f t="shared" ca="1" si="226"/>
        <v>0.04</v>
      </c>
      <c r="CC449" s="70">
        <f t="shared" ca="1" si="227"/>
        <v>0.08</v>
      </c>
      <c r="CD449" s="71">
        <f t="shared" ref="CD449" ca="1" si="273">IF($E449=0,CC449,INDEX($O$438:$O$441,$E449,1))</f>
        <v>0.08</v>
      </c>
      <c r="CE449" s="156">
        <f t="shared" ca="1" si="249"/>
        <v>0.08</v>
      </c>
      <c r="CF449" s="158">
        <f t="shared" ca="1" si="250"/>
        <v>0.08</v>
      </c>
      <c r="CG449" s="159">
        <f t="shared" ca="1" si="251"/>
        <v>0.08</v>
      </c>
      <c r="CH449" s="160">
        <f t="shared" ca="1" si="252"/>
        <v>0.08</v>
      </c>
    </row>
    <row r="450" spans="2:86" hidden="1" outlineLevel="1">
      <c r="B450" t="str">
        <f t="shared" ca="1" si="221"/>
        <v>EP4 LP-S0 LP-M0</v>
      </c>
      <c r="C450" s="49">
        <f t="shared" ca="1" si="269"/>
        <v>4</v>
      </c>
      <c r="D450" s="49">
        <f t="shared" ca="1" si="269"/>
        <v>1</v>
      </c>
      <c r="E450" s="49">
        <f t="shared" si="269"/>
        <v>0</v>
      </c>
      <c r="F450" s="49">
        <f t="shared" si="269"/>
        <v>0</v>
      </c>
      <c r="G450" s="49">
        <f t="shared" si="269"/>
        <v>0</v>
      </c>
      <c r="H450" s="49">
        <f t="shared" si="269"/>
        <v>0</v>
      </c>
      <c r="I450" s="49">
        <f t="shared" si="269"/>
        <v>0</v>
      </c>
      <c r="BM450">
        <v>13</v>
      </c>
      <c r="BN450" s="69">
        <f t="shared" ca="1" si="224"/>
        <v>0.08</v>
      </c>
      <c r="BO450" s="70">
        <f t="shared" ca="1" si="225"/>
        <v>-0.05</v>
      </c>
      <c r="BP450" s="71">
        <f t="shared" ca="1" si="238"/>
        <v>-0.05</v>
      </c>
      <c r="BQ450" s="156">
        <f t="shared" ca="1" si="239"/>
        <v>-0.05</v>
      </c>
      <c r="BR450" s="158">
        <f t="shared" ca="1" si="240"/>
        <v>-0.05</v>
      </c>
      <c r="BS450" s="159">
        <f t="shared" ca="1" si="241"/>
        <v>-0.05</v>
      </c>
      <c r="BT450" s="160">
        <f t="shared" ca="1" si="242"/>
        <v>-0.05</v>
      </c>
      <c r="BU450" s="69">
        <f t="shared" ca="1" si="226"/>
        <v>0.08</v>
      </c>
      <c r="BV450" s="70">
        <f t="shared" ca="1" si="227"/>
        <v>-0.05</v>
      </c>
      <c r="BW450" s="71">
        <f t="shared" ref="BW450" ca="1" si="274">IF($E450=0,BV450,INDEX($O$438:$O$441,$E450,1))</f>
        <v>-0.05</v>
      </c>
      <c r="BX450" s="156">
        <f t="shared" ca="1" si="244"/>
        <v>-0.05</v>
      </c>
      <c r="BY450" s="158">
        <f t="shared" ca="1" si="245"/>
        <v>-0.05</v>
      </c>
      <c r="BZ450" s="159">
        <f t="shared" ca="1" si="246"/>
        <v>-0.05</v>
      </c>
      <c r="CA450" s="160">
        <f t="shared" ca="1" si="247"/>
        <v>-0.05</v>
      </c>
      <c r="CB450" s="69">
        <f t="shared" ca="1" si="226"/>
        <v>0.08</v>
      </c>
      <c r="CC450" s="70">
        <f t="shared" ca="1" si="227"/>
        <v>-0.05</v>
      </c>
      <c r="CD450" s="71">
        <f t="shared" ref="CD450" ca="1" si="275">IF($E450=0,CC450,INDEX($O$438:$O$441,$E450,1))</f>
        <v>-0.05</v>
      </c>
      <c r="CE450" s="156">
        <f t="shared" ca="1" si="249"/>
        <v>-0.05</v>
      </c>
      <c r="CF450" s="158">
        <f t="shared" ca="1" si="250"/>
        <v>-0.05</v>
      </c>
      <c r="CG450" s="159">
        <f t="shared" ca="1" si="251"/>
        <v>-0.05</v>
      </c>
      <c r="CH450" s="160">
        <f t="shared" ca="1" si="252"/>
        <v>-0.05</v>
      </c>
    </row>
    <row r="451" spans="2:86" hidden="1" outlineLevel="1">
      <c r="B451" t="str">
        <f t="shared" ca="1" si="221"/>
        <v>EP4 LP-S0 LP-M0</v>
      </c>
      <c r="C451" s="49">
        <f t="shared" ca="1" si="269"/>
        <v>4</v>
      </c>
      <c r="D451" s="49">
        <f t="shared" ca="1" si="269"/>
        <v>2</v>
      </c>
      <c r="E451" s="49">
        <f t="shared" si="269"/>
        <v>0</v>
      </c>
      <c r="F451" s="49">
        <f t="shared" si="269"/>
        <v>0</v>
      </c>
      <c r="G451" s="49">
        <f t="shared" si="269"/>
        <v>0</v>
      </c>
      <c r="H451" s="49">
        <f t="shared" si="269"/>
        <v>0</v>
      </c>
      <c r="I451" s="49">
        <f t="shared" si="269"/>
        <v>0</v>
      </c>
      <c r="BM451">
        <v>14</v>
      </c>
      <c r="BN451" s="69">
        <f t="shared" ca="1" si="224"/>
        <v>0.08</v>
      </c>
      <c r="BO451" s="70">
        <f t="shared" ca="1" si="225"/>
        <v>0</v>
      </c>
      <c r="BP451" s="71">
        <f t="shared" ca="1" si="238"/>
        <v>0</v>
      </c>
      <c r="BQ451" s="156">
        <f t="shared" ca="1" si="239"/>
        <v>0</v>
      </c>
      <c r="BR451" s="158">
        <f t="shared" ca="1" si="240"/>
        <v>0</v>
      </c>
      <c r="BS451" s="159">
        <f t="shared" ca="1" si="241"/>
        <v>0</v>
      </c>
      <c r="BT451" s="160">
        <f t="shared" ca="1" si="242"/>
        <v>0</v>
      </c>
      <c r="BU451" s="69">
        <f t="shared" ca="1" si="226"/>
        <v>0.08</v>
      </c>
      <c r="BV451" s="70">
        <f t="shared" ca="1" si="227"/>
        <v>0</v>
      </c>
      <c r="BW451" s="71">
        <f t="shared" ref="BW451" ca="1" si="276">IF($E451=0,BV451,INDEX($O$438:$O$441,$E451,1))</f>
        <v>0</v>
      </c>
      <c r="BX451" s="156">
        <f t="shared" ca="1" si="244"/>
        <v>0</v>
      </c>
      <c r="BY451" s="158">
        <f t="shared" ca="1" si="245"/>
        <v>0</v>
      </c>
      <c r="BZ451" s="159">
        <f t="shared" ca="1" si="246"/>
        <v>0</v>
      </c>
      <c r="CA451" s="160">
        <f t="shared" ca="1" si="247"/>
        <v>0</v>
      </c>
      <c r="CB451" s="69">
        <f t="shared" ca="1" si="226"/>
        <v>0.08</v>
      </c>
      <c r="CC451" s="70">
        <f t="shared" ca="1" si="227"/>
        <v>0</v>
      </c>
      <c r="CD451" s="71">
        <f t="shared" ref="CD451" ca="1" si="277">IF($E451=0,CC451,INDEX($O$438:$O$441,$E451,1))</f>
        <v>0</v>
      </c>
      <c r="CE451" s="156">
        <f t="shared" ca="1" si="249"/>
        <v>0</v>
      </c>
      <c r="CF451" s="158">
        <f t="shared" ca="1" si="250"/>
        <v>0</v>
      </c>
      <c r="CG451" s="159">
        <f t="shared" ca="1" si="251"/>
        <v>0</v>
      </c>
      <c r="CH451" s="160">
        <f t="shared" ca="1" si="252"/>
        <v>0</v>
      </c>
    </row>
    <row r="452" spans="2:86" hidden="1" outlineLevel="1">
      <c r="B452" t="str">
        <f t="shared" ca="1" si="221"/>
        <v>EP4 LP-S0 LP-M0</v>
      </c>
      <c r="C452" s="49">
        <f t="shared" ca="1" si="269"/>
        <v>4</v>
      </c>
      <c r="D452" s="49">
        <f t="shared" ca="1" si="269"/>
        <v>3</v>
      </c>
      <c r="E452" s="49">
        <f t="shared" si="269"/>
        <v>0</v>
      </c>
      <c r="F452" s="49">
        <f t="shared" si="269"/>
        <v>0</v>
      </c>
      <c r="G452" s="49">
        <f t="shared" si="269"/>
        <v>0</v>
      </c>
      <c r="H452" s="49">
        <f t="shared" si="269"/>
        <v>0</v>
      </c>
      <c r="I452" s="49">
        <f t="shared" si="269"/>
        <v>0</v>
      </c>
      <c r="BM452">
        <v>15</v>
      </c>
      <c r="BN452" s="69">
        <f t="shared" ca="1" si="224"/>
        <v>0.08</v>
      </c>
      <c r="BO452" s="70">
        <f t="shared" ca="1" si="225"/>
        <v>0.04</v>
      </c>
      <c r="BP452" s="71">
        <f t="shared" ca="1" si="238"/>
        <v>0.04</v>
      </c>
      <c r="BQ452" s="156">
        <f t="shared" ca="1" si="239"/>
        <v>0.04</v>
      </c>
      <c r="BR452" s="158">
        <f t="shared" ca="1" si="240"/>
        <v>0.04</v>
      </c>
      <c r="BS452" s="159">
        <f t="shared" ca="1" si="241"/>
        <v>0.04</v>
      </c>
      <c r="BT452" s="160">
        <f t="shared" ca="1" si="242"/>
        <v>0.04</v>
      </c>
      <c r="BU452" s="69">
        <f t="shared" ca="1" si="226"/>
        <v>0.08</v>
      </c>
      <c r="BV452" s="70">
        <f t="shared" ca="1" si="227"/>
        <v>0.04</v>
      </c>
      <c r="BW452" s="71">
        <f t="shared" ref="BW452" ca="1" si="278">IF($E452=0,BV452,INDEX($O$438:$O$441,$E452,1))</f>
        <v>0.04</v>
      </c>
      <c r="BX452" s="156">
        <f t="shared" ca="1" si="244"/>
        <v>0.04</v>
      </c>
      <c r="BY452" s="158">
        <f t="shared" ca="1" si="245"/>
        <v>0.04</v>
      </c>
      <c r="BZ452" s="159">
        <f t="shared" ca="1" si="246"/>
        <v>0.04</v>
      </c>
      <c r="CA452" s="160">
        <f t="shared" ca="1" si="247"/>
        <v>0.04</v>
      </c>
      <c r="CB452" s="69">
        <f t="shared" ca="1" si="226"/>
        <v>0.08</v>
      </c>
      <c r="CC452" s="70">
        <f t="shared" ca="1" si="227"/>
        <v>0.04</v>
      </c>
      <c r="CD452" s="71">
        <f t="shared" ref="CD452" ca="1" si="279">IF($E452=0,CC452,INDEX($O$438:$O$441,$E452,1))</f>
        <v>0.04</v>
      </c>
      <c r="CE452" s="156">
        <f t="shared" ca="1" si="249"/>
        <v>0.04</v>
      </c>
      <c r="CF452" s="158">
        <f t="shared" ca="1" si="250"/>
        <v>0.04</v>
      </c>
      <c r="CG452" s="159">
        <f t="shared" ca="1" si="251"/>
        <v>0.04</v>
      </c>
      <c r="CH452" s="160">
        <f t="shared" ca="1" si="252"/>
        <v>0.04</v>
      </c>
    </row>
    <row r="453" spans="2:86" hidden="1" outlineLevel="1">
      <c r="B453" t="str">
        <f t="shared" ca="1" si="221"/>
        <v>EP4 LP-S0 LP-M0</v>
      </c>
      <c r="C453" s="49">
        <f t="shared" ca="1" si="269"/>
        <v>4</v>
      </c>
      <c r="D453" s="49">
        <f t="shared" ca="1" si="269"/>
        <v>4</v>
      </c>
      <c r="E453" s="49">
        <f t="shared" si="269"/>
        <v>0</v>
      </c>
      <c r="F453" s="49">
        <f t="shared" si="269"/>
        <v>0</v>
      </c>
      <c r="G453" s="49">
        <f t="shared" si="269"/>
        <v>0</v>
      </c>
      <c r="H453" s="49">
        <f t="shared" si="269"/>
        <v>0</v>
      </c>
      <c r="I453" s="49">
        <f t="shared" si="269"/>
        <v>0</v>
      </c>
      <c r="BM453">
        <v>16</v>
      </c>
      <c r="BN453" s="69">
        <f t="shared" ca="1" si="224"/>
        <v>0.08</v>
      </c>
      <c r="BO453" s="70">
        <f t="shared" ca="1" si="225"/>
        <v>0.08</v>
      </c>
      <c r="BP453" s="71">
        <f t="shared" ca="1" si="238"/>
        <v>0.08</v>
      </c>
      <c r="BQ453" s="156">
        <f t="shared" ca="1" si="239"/>
        <v>0.08</v>
      </c>
      <c r="BR453" s="158">
        <f t="shared" ca="1" si="240"/>
        <v>0.08</v>
      </c>
      <c r="BS453" s="159">
        <f t="shared" ca="1" si="241"/>
        <v>0.08</v>
      </c>
      <c r="BT453" s="160">
        <f t="shared" ca="1" si="242"/>
        <v>0.08</v>
      </c>
      <c r="BU453" s="69">
        <f t="shared" ca="1" si="226"/>
        <v>0.08</v>
      </c>
      <c r="BV453" s="70">
        <f t="shared" ca="1" si="227"/>
        <v>0.08</v>
      </c>
      <c r="BW453" s="71">
        <f t="shared" ref="BW453" ca="1" si="280">IF($E453=0,BV453,INDEX($O$438:$O$441,$E453,1))</f>
        <v>0.08</v>
      </c>
      <c r="BX453" s="156">
        <f t="shared" ca="1" si="244"/>
        <v>0.08</v>
      </c>
      <c r="BY453" s="158">
        <f t="shared" ca="1" si="245"/>
        <v>0.08</v>
      </c>
      <c r="BZ453" s="159">
        <f t="shared" ca="1" si="246"/>
        <v>0.08</v>
      </c>
      <c r="CA453" s="160">
        <f t="shared" ca="1" si="247"/>
        <v>0.08</v>
      </c>
      <c r="CB453" s="69">
        <f t="shared" ca="1" si="226"/>
        <v>0.08</v>
      </c>
      <c r="CC453" s="70">
        <f t="shared" ca="1" si="227"/>
        <v>0.08</v>
      </c>
      <c r="CD453" s="71">
        <f t="shared" ref="CD453" ca="1" si="281">IF($E453=0,CC453,INDEX($O$438:$O$441,$E453,1))</f>
        <v>0.08</v>
      </c>
      <c r="CE453" s="156">
        <f t="shared" ca="1" si="249"/>
        <v>0.08</v>
      </c>
      <c r="CF453" s="158">
        <f t="shared" ca="1" si="250"/>
        <v>0.08</v>
      </c>
      <c r="CG453" s="159">
        <f t="shared" ca="1" si="251"/>
        <v>0.08</v>
      </c>
      <c r="CH453" s="160">
        <f t="shared" ca="1" si="252"/>
        <v>0.08</v>
      </c>
    </row>
    <row r="454" spans="2:86" hidden="1" outlineLevel="1">
      <c r="B454" t="str">
        <f t="shared" si="221"/>
        <v>EP1 LP-S1 LP-M0</v>
      </c>
      <c r="C454" s="49">
        <f t="shared" si="269"/>
        <v>1</v>
      </c>
      <c r="D454" s="49">
        <f t="shared" si="269"/>
        <v>0</v>
      </c>
      <c r="E454" s="49">
        <f t="shared" si="269"/>
        <v>1</v>
      </c>
      <c r="F454" s="49">
        <f t="shared" si="269"/>
        <v>1</v>
      </c>
      <c r="G454" s="49">
        <f t="shared" si="269"/>
        <v>0</v>
      </c>
      <c r="H454" s="49">
        <f t="shared" si="269"/>
        <v>0</v>
      </c>
      <c r="I454" s="49">
        <f t="shared" si="269"/>
        <v>0</v>
      </c>
      <c r="BM454">
        <v>17</v>
      </c>
      <c r="BN454" s="69">
        <f t="shared" si="224"/>
        <v>-0.05</v>
      </c>
      <c r="BO454" s="70">
        <f t="shared" si="225"/>
        <v>0</v>
      </c>
      <c r="BP454" s="71">
        <f t="shared" si="238"/>
        <v>-0.08</v>
      </c>
      <c r="BQ454" s="156">
        <f t="shared" si="239"/>
        <v>-0.05</v>
      </c>
      <c r="BR454" s="158">
        <f t="shared" si="240"/>
        <v>-0.08</v>
      </c>
      <c r="BS454" s="159">
        <f t="shared" si="241"/>
        <v>-0.05</v>
      </c>
      <c r="BT454" s="160">
        <f t="shared" si="242"/>
        <v>-0.05</v>
      </c>
      <c r="BU454" s="69">
        <f t="shared" ref="BU454:CB517" si="282">IF($C454=0,0,INDEX($M$438:$M$441,$C454,1))</f>
        <v>-0.05</v>
      </c>
      <c r="BV454" s="70">
        <f t="shared" ref="BV454:CC517" si="283">IF($D454=0,0,INDEX($N$438:$N$441,$D454,1))</f>
        <v>0</v>
      </c>
      <c r="BW454" s="71">
        <f t="shared" ref="BW454" si="284">IF($E454=0,BV454,INDEX($O$438:$O$441,$E454,1))</f>
        <v>-0.08</v>
      </c>
      <c r="BX454" s="156">
        <f t="shared" si="244"/>
        <v>-0.05</v>
      </c>
      <c r="BY454" s="158">
        <f t="shared" si="245"/>
        <v>-0.08</v>
      </c>
      <c r="BZ454" s="159">
        <f t="shared" si="246"/>
        <v>-0.05</v>
      </c>
      <c r="CA454" s="160">
        <f t="shared" si="247"/>
        <v>-0.05</v>
      </c>
      <c r="CB454" s="69">
        <f t="shared" si="282"/>
        <v>-0.05</v>
      </c>
      <c r="CC454" s="70">
        <f t="shared" si="283"/>
        <v>0</v>
      </c>
      <c r="CD454" s="71">
        <f t="shared" ref="CD454" si="285">IF($E454=0,CC454,INDEX($O$438:$O$441,$E454,1))</f>
        <v>-0.08</v>
      </c>
      <c r="CE454" s="156">
        <f t="shared" si="249"/>
        <v>-0.05</v>
      </c>
      <c r="CF454" s="158">
        <f t="shared" si="250"/>
        <v>-0.08</v>
      </c>
      <c r="CG454" s="159">
        <f t="shared" si="251"/>
        <v>-0.05</v>
      </c>
      <c r="CH454" s="160">
        <f t="shared" si="252"/>
        <v>-0.05</v>
      </c>
    </row>
    <row r="455" spans="2:86" hidden="1" outlineLevel="1">
      <c r="B455" t="str">
        <f t="shared" si="221"/>
        <v>EP1 LP-S1 LP-M0</v>
      </c>
      <c r="C455" s="49">
        <f t="shared" si="269"/>
        <v>1</v>
      </c>
      <c r="D455" s="49">
        <f t="shared" si="269"/>
        <v>0</v>
      </c>
      <c r="E455" s="49">
        <f t="shared" si="269"/>
        <v>1</v>
      </c>
      <c r="F455" s="49">
        <f t="shared" ca="1" si="269"/>
        <v>2</v>
      </c>
      <c r="G455" s="49">
        <f t="shared" si="269"/>
        <v>0</v>
      </c>
      <c r="H455" s="49">
        <f t="shared" si="269"/>
        <v>0</v>
      </c>
      <c r="I455" s="49">
        <f t="shared" si="269"/>
        <v>0</v>
      </c>
      <c r="BM455">
        <v>18</v>
      </c>
      <c r="BN455" s="69">
        <f t="shared" si="224"/>
        <v>-0.05</v>
      </c>
      <c r="BO455" s="70">
        <f t="shared" si="225"/>
        <v>0</v>
      </c>
      <c r="BP455" s="71">
        <f t="shared" si="238"/>
        <v>-0.08</v>
      </c>
      <c r="BQ455" s="156">
        <f t="shared" ca="1" si="239"/>
        <v>0</v>
      </c>
      <c r="BR455" s="158">
        <f t="shared" si="240"/>
        <v>-0.08</v>
      </c>
      <c r="BS455" s="159">
        <f t="shared" ca="1" si="241"/>
        <v>0</v>
      </c>
      <c r="BT455" s="160">
        <f t="shared" ca="1" si="242"/>
        <v>0</v>
      </c>
      <c r="BU455" s="69">
        <f t="shared" si="282"/>
        <v>-0.05</v>
      </c>
      <c r="BV455" s="70">
        <f t="shared" si="283"/>
        <v>0</v>
      </c>
      <c r="BW455" s="71">
        <f t="shared" ref="BW455" si="286">IF($E455=0,BV455,INDEX($O$438:$O$441,$E455,1))</f>
        <v>-0.08</v>
      </c>
      <c r="BX455" s="156">
        <f t="shared" ca="1" si="244"/>
        <v>0</v>
      </c>
      <c r="BY455" s="158">
        <f t="shared" si="245"/>
        <v>-0.08</v>
      </c>
      <c r="BZ455" s="159">
        <f t="shared" ca="1" si="246"/>
        <v>0</v>
      </c>
      <c r="CA455" s="160">
        <f t="shared" ca="1" si="247"/>
        <v>0</v>
      </c>
      <c r="CB455" s="69">
        <f t="shared" si="282"/>
        <v>-0.05</v>
      </c>
      <c r="CC455" s="70">
        <f t="shared" si="283"/>
        <v>0</v>
      </c>
      <c r="CD455" s="71">
        <f t="shared" ref="CD455" si="287">IF($E455=0,CC455,INDEX($O$438:$O$441,$E455,1))</f>
        <v>-0.08</v>
      </c>
      <c r="CE455" s="156">
        <f t="shared" ca="1" si="249"/>
        <v>0</v>
      </c>
      <c r="CF455" s="158">
        <f t="shared" si="250"/>
        <v>-0.08</v>
      </c>
      <c r="CG455" s="159">
        <f t="shared" ca="1" si="251"/>
        <v>0</v>
      </c>
      <c r="CH455" s="160">
        <f t="shared" ca="1" si="252"/>
        <v>0</v>
      </c>
    </row>
    <row r="456" spans="2:86" hidden="1" outlineLevel="1">
      <c r="B456" t="str">
        <f t="shared" si="221"/>
        <v>EP1 LP-S1 LP-M0</v>
      </c>
      <c r="C456" s="49">
        <f t="shared" si="269"/>
        <v>1</v>
      </c>
      <c r="D456" s="49">
        <f t="shared" si="269"/>
        <v>0</v>
      </c>
      <c r="E456" s="49">
        <f t="shared" si="269"/>
        <v>1</v>
      </c>
      <c r="F456" s="49">
        <f t="shared" ca="1" si="269"/>
        <v>3</v>
      </c>
      <c r="G456" s="49">
        <f t="shared" si="269"/>
        <v>0</v>
      </c>
      <c r="H456" s="49">
        <f t="shared" si="269"/>
        <v>0</v>
      </c>
      <c r="I456" s="49">
        <f t="shared" si="269"/>
        <v>0</v>
      </c>
      <c r="BM456">
        <v>19</v>
      </c>
      <c r="BN456" s="69">
        <f t="shared" si="224"/>
        <v>-0.05</v>
      </c>
      <c r="BO456" s="70">
        <f t="shared" si="225"/>
        <v>0</v>
      </c>
      <c r="BP456" s="71">
        <f t="shared" si="238"/>
        <v>-0.08</v>
      </c>
      <c r="BQ456" s="156">
        <f t="shared" ca="1" si="239"/>
        <v>0.04</v>
      </c>
      <c r="BR456" s="158">
        <f t="shared" si="240"/>
        <v>-0.08</v>
      </c>
      <c r="BS456" s="159">
        <f t="shared" ca="1" si="241"/>
        <v>0.04</v>
      </c>
      <c r="BT456" s="160">
        <f t="shared" ca="1" si="242"/>
        <v>0.04</v>
      </c>
      <c r="BU456" s="69">
        <f t="shared" si="282"/>
        <v>-0.05</v>
      </c>
      <c r="BV456" s="70">
        <f t="shared" si="283"/>
        <v>0</v>
      </c>
      <c r="BW456" s="71">
        <f t="shared" ref="BW456" si="288">IF($E456=0,BV456,INDEX($O$438:$O$441,$E456,1))</f>
        <v>-0.08</v>
      </c>
      <c r="BX456" s="156">
        <f t="shared" ca="1" si="244"/>
        <v>0.04</v>
      </c>
      <c r="BY456" s="158">
        <f t="shared" si="245"/>
        <v>-0.08</v>
      </c>
      <c r="BZ456" s="159">
        <f t="shared" ca="1" si="246"/>
        <v>0.04</v>
      </c>
      <c r="CA456" s="160">
        <f t="shared" ca="1" si="247"/>
        <v>0.04</v>
      </c>
      <c r="CB456" s="69">
        <f t="shared" si="282"/>
        <v>-0.05</v>
      </c>
      <c r="CC456" s="70">
        <f t="shared" si="283"/>
        <v>0</v>
      </c>
      <c r="CD456" s="71">
        <f t="shared" ref="CD456" si="289">IF($E456=0,CC456,INDEX($O$438:$O$441,$E456,1))</f>
        <v>-0.08</v>
      </c>
      <c r="CE456" s="156">
        <f t="shared" ca="1" si="249"/>
        <v>0.04</v>
      </c>
      <c r="CF456" s="158">
        <f t="shared" si="250"/>
        <v>-0.08</v>
      </c>
      <c r="CG456" s="159">
        <f t="shared" ca="1" si="251"/>
        <v>0.04</v>
      </c>
      <c r="CH456" s="160">
        <f t="shared" ca="1" si="252"/>
        <v>0.04</v>
      </c>
    </row>
    <row r="457" spans="2:86" hidden="1" outlineLevel="1">
      <c r="B457" t="str">
        <f t="shared" si="221"/>
        <v>EP1 LP-S1 LP-M0</v>
      </c>
      <c r="C457" s="49">
        <f t="shared" si="269"/>
        <v>1</v>
      </c>
      <c r="D457" s="49">
        <f t="shared" si="269"/>
        <v>0</v>
      </c>
      <c r="E457" s="49">
        <f t="shared" si="269"/>
        <v>1</v>
      </c>
      <c r="F457" s="49">
        <f t="shared" ca="1" si="269"/>
        <v>4</v>
      </c>
      <c r="G457" s="49">
        <f t="shared" si="269"/>
        <v>0</v>
      </c>
      <c r="H457" s="49">
        <f t="shared" si="269"/>
        <v>0</v>
      </c>
      <c r="I457" s="49">
        <f t="shared" si="269"/>
        <v>0</v>
      </c>
      <c r="BM457">
        <v>20</v>
      </c>
      <c r="BN457" s="69">
        <f t="shared" si="224"/>
        <v>-0.05</v>
      </c>
      <c r="BO457" s="70">
        <f t="shared" si="225"/>
        <v>0</v>
      </c>
      <c r="BP457" s="71">
        <f t="shared" si="238"/>
        <v>-0.08</v>
      </c>
      <c r="BQ457" s="156">
        <f t="shared" ca="1" si="239"/>
        <v>0.08</v>
      </c>
      <c r="BR457" s="158">
        <f t="shared" si="240"/>
        <v>-0.08</v>
      </c>
      <c r="BS457" s="159">
        <f t="shared" ca="1" si="241"/>
        <v>0.08</v>
      </c>
      <c r="BT457" s="160">
        <f t="shared" ca="1" si="242"/>
        <v>0.08</v>
      </c>
      <c r="BU457" s="69">
        <f t="shared" si="282"/>
        <v>-0.05</v>
      </c>
      <c r="BV457" s="70">
        <f t="shared" si="283"/>
        <v>0</v>
      </c>
      <c r="BW457" s="71">
        <f t="shared" ref="BW457" si="290">IF($E457=0,BV457,INDEX($O$438:$O$441,$E457,1))</f>
        <v>-0.08</v>
      </c>
      <c r="BX457" s="156">
        <f t="shared" ca="1" si="244"/>
        <v>0.08</v>
      </c>
      <c r="BY457" s="158">
        <f t="shared" si="245"/>
        <v>-0.08</v>
      </c>
      <c r="BZ457" s="159">
        <f t="shared" ca="1" si="246"/>
        <v>0.08</v>
      </c>
      <c r="CA457" s="160">
        <f t="shared" ca="1" si="247"/>
        <v>0.08</v>
      </c>
      <c r="CB457" s="69">
        <f t="shared" si="282"/>
        <v>-0.05</v>
      </c>
      <c r="CC457" s="70">
        <f t="shared" si="283"/>
        <v>0</v>
      </c>
      <c r="CD457" s="71">
        <f t="shared" ref="CD457" si="291">IF($E457=0,CC457,INDEX($O$438:$O$441,$E457,1))</f>
        <v>-0.08</v>
      </c>
      <c r="CE457" s="156">
        <f t="shared" ca="1" si="249"/>
        <v>0.08</v>
      </c>
      <c r="CF457" s="158">
        <f t="shared" si="250"/>
        <v>-0.08</v>
      </c>
      <c r="CG457" s="159">
        <f t="shared" ca="1" si="251"/>
        <v>0.08</v>
      </c>
      <c r="CH457" s="160">
        <f t="shared" ca="1" si="252"/>
        <v>0.08</v>
      </c>
    </row>
    <row r="458" spans="2:86" hidden="1" outlineLevel="1">
      <c r="B458" t="str">
        <f t="shared" ca="1" si="221"/>
        <v>EP1 LP-S2 LP-M0</v>
      </c>
      <c r="C458" s="49">
        <f t="shared" ref="C458:I467" si="292">C58</f>
        <v>1</v>
      </c>
      <c r="D458" s="49">
        <f t="shared" si="292"/>
        <v>0</v>
      </c>
      <c r="E458" s="49">
        <f t="shared" ca="1" si="292"/>
        <v>2</v>
      </c>
      <c r="F458" s="49">
        <f t="shared" ca="1" si="292"/>
        <v>1</v>
      </c>
      <c r="G458" s="49">
        <f t="shared" si="292"/>
        <v>0</v>
      </c>
      <c r="H458" s="49">
        <f t="shared" si="292"/>
        <v>0</v>
      </c>
      <c r="I458" s="49">
        <f t="shared" si="292"/>
        <v>0</v>
      </c>
      <c r="BM458">
        <v>21</v>
      </c>
      <c r="BN458" s="69">
        <f t="shared" si="224"/>
        <v>-0.05</v>
      </c>
      <c r="BO458" s="70">
        <f t="shared" si="225"/>
        <v>0</v>
      </c>
      <c r="BP458" s="71">
        <f t="shared" ca="1" si="238"/>
        <v>-0.04</v>
      </c>
      <c r="BQ458" s="156">
        <f t="shared" ca="1" si="239"/>
        <v>-0.05</v>
      </c>
      <c r="BR458" s="158">
        <f t="shared" ca="1" si="240"/>
        <v>-0.04</v>
      </c>
      <c r="BS458" s="159">
        <f t="shared" ca="1" si="241"/>
        <v>-0.05</v>
      </c>
      <c r="BT458" s="160">
        <f t="shared" ca="1" si="242"/>
        <v>-0.05</v>
      </c>
      <c r="BU458" s="69">
        <f t="shared" si="282"/>
        <v>-0.05</v>
      </c>
      <c r="BV458" s="70">
        <f t="shared" si="283"/>
        <v>0</v>
      </c>
      <c r="BW458" s="71">
        <f t="shared" ref="BW458" ca="1" si="293">IF($E458=0,BV458,INDEX($O$438:$O$441,$E458,1))</f>
        <v>-0.04</v>
      </c>
      <c r="BX458" s="156">
        <f t="shared" ca="1" si="244"/>
        <v>-0.05</v>
      </c>
      <c r="BY458" s="158">
        <f t="shared" ca="1" si="245"/>
        <v>-0.04</v>
      </c>
      <c r="BZ458" s="159">
        <f t="shared" ca="1" si="246"/>
        <v>-0.05</v>
      </c>
      <c r="CA458" s="160">
        <f t="shared" ca="1" si="247"/>
        <v>-0.05</v>
      </c>
      <c r="CB458" s="69">
        <f t="shared" si="282"/>
        <v>-0.05</v>
      </c>
      <c r="CC458" s="70">
        <f t="shared" si="283"/>
        <v>0</v>
      </c>
      <c r="CD458" s="71">
        <f t="shared" ref="CD458" ca="1" si="294">IF($E458=0,CC458,INDEX($O$438:$O$441,$E458,1))</f>
        <v>-0.04</v>
      </c>
      <c r="CE458" s="156">
        <f t="shared" ca="1" si="249"/>
        <v>-0.05</v>
      </c>
      <c r="CF458" s="158">
        <f t="shared" ca="1" si="250"/>
        <v>-0.04</v>
      </c>
      <c r="CG458" s="159">
        <f t="shared" ca="1" si="251"/>
        <v>-0.05</v>
      </c>
      <c r="CH458" s="160">
        <f t="shared" ca="1" si="252"/>
        <v>-0.05</v>
      </c>
    </row>
    <row r="459" spans="2:86" hidden="1" outlineLevel="1">
      <c r="B459" t="str">
        <f t="shared" ca="1" si="221"/>
        <v>EP1 LP-S2 LP-M0</v>
      </c>
      <c r="C459" s="49">
        <f t="shared" si="292"/>
        <v>1</v>
      </c>
      <c r="D459" s="49">
        <f t="shared" si="292"/>
        <v>0</v>
      </c>
      <c r="E459" s="49">
        <f t="shared" ca="1" si="292"/>
        <v>2</v>
      </c>
      <c r="F459" s="49">
        <f t="shared" ca="1" si="292"/>
        <v>2</v>
      </c>
      <c r="G459" s="49">
        <f t="shared" si="292"/>
        <v>0</v>
      </c>
      <c r="H459" s="49">
        <f t="shared" si="292"/>
        <v>0</v>
      </c>
      <c r="I459" s="49">
        <f t="shared" si="292"/>
        <v>0</v>
      </c>
      <c r="BM459">
        <v>22</v>
      </c>
      <c r="BN459" s="69">
        <f t="shared" si="224"/>
        <v>-0.05</v>
      </c>
      <c r="BO459" s="70">
        <f t="shared" si="225"/>
        <v>0</v>
      </c>
      <c r="BP459" s="71">
        <f t="shared" ca="1" si="238"/>
        <v>-0.04</v>
      </c>
      <c r="BQ459" s="156">
        <f t="shared" ca="1" si="239"/>
        <v>0</v>
      </c>
      <c r="BR459" s="158">
        <f t="shared" ca="1" si="240"/>
        <v>-0.04</v>
      </c>
      <c r="BS459" s="159">
        <f t="shared" ca="1" si="241"/>
        <v>0</v>
      </c>
      <c r="BT459" s="160">
        <f t="shared" ca="1" si="242"/>
        <v>0</v>
      </c>
      <c r="BU459" s="69">
        <f t="shared" si="282"/>
        <v>-0.05</v>
      </c>
      <c r="BV459" s="70">
        <f t="shared" si="283"/>
        <v>0</v>
      </c>
      <c r="BW459" s="71">
        <f t="shared" ref="BW459" ca="1" si="295">IF($E459=0,BV459,INDEX($O$438:$O$441,$E459,1))</f>
        <v>-0.04</v>
      </c>
      <c r="BX459" s="156">
        <f t="shared" ca="1" si="244"/>
        <v>0</v>
      </c>
      <c r="BY459" s="158">
        <f t="shared" ca="1" si="245"/>
        <v>-0.04</v>
      </c>
      <c r="BZ459" s="159">
        <f t="shared" ca="1" si="246"/>
        <v>0</v>
      </c>
      <c r="CA459" s="160">
        <f t="shared" ca="1" si="247"/>
        <v>0</v>
      </c>
      <c r="CB459" s="69">
        <f t="shared" si="282"/>
        <v>-0.05</v>
      </c>
      <c r="CC459" s="70">
        <f t="shared" si="283"/>
        <v>0</v>
      </c>
      <c r="CD459" s="71">
        <f t="shared" ref="CD459" ca="1" si="296">IF($E459=0,CC459,INDEX($O$438:$O$441,$E459,1))</f>
        <v>-0.04</v>
      </c>
      <c r="CE459" s="156">
        <f t="shared" ca="1" si="249"/>
        <v>0</v>
      </c>
      <c r="CF459" s="158">
        <f t="shared" ca="1" si="250"/>
        <v>-0.04</v>
      </c>
      <c r="CG459" s="159">
        <f t="shared" ca="1" si="251"/>
        <v>0</v>
      </c>
      <c r="CH459" s="160">
        <f t="shared" ca="1" si="252"/>
        <v>0</v>
      </c>
    </row>
    <row r="460" spans="2:86" hidden="1" outlineLevel="1">
      <c r="B460" t="str">
        <f t="shared" ref="B460:B481" ca="1" si="297">"EP"&amp;$C460&amp;" LP-S"&amp;$E460&amp;" LP-M"&amp;$I460</f>
        <v>EP1 LP-S2 LP-M0</v>
      </c>
      <c r="C460" s="49">
        <f t="shared" si="292"/>
        <v>1</v>
      </c>
      <c r="D460" s="49">
        <f t="shared" si="292"/>
        <v>0</v>
      </c>
      <c r="E460" s="49">
        <f t="shared" ca="1" si="292"/>
        <v>2</v>
      </c>
      <c r="F460" s="49">
        <f t="shared" ca="1" si="292"/>
        <v>3</v>
      </c>
      <c r="G460" s="49">
        <f t="shared" si="292"/>
        <v>0</v>
      </c>
      <c r="H460" s="49">
        <f t="shared" si="292"/>
        <v>0</v>
      </c>
      <c r="I460" s="49">
        <f t="shared" si="292"/>
        <v>0</v>
      </c>
      <c r="BM460">
        <v>23</v>
      </c>
      <c r="BN460" s="69">
        <f t="shared" si="224"/>
        <v>-0.05</v>
      </c>
      <c r="BO460" s="70">
        <f t="shared" si="225"/>
        <v>0</v>
      </c>
      <c r="BP460" s="71">
        <f t="shared" ca="1" si="238"/>
        <v>-0.04</v>
      </c>
      <c r="BQ460" s="156">
        <f t="shared" ca="1" si="239"/>
        <v>0.04</v>
      </c>
      <c r="BR460" s="158">
        <f t="shared" ca="1" si="240"/>
        <v>-0.04</v>
      </c>
      <c r="BS460" s="159">
        <f t="shared" ca="1" si="241"/>
        <v>0.04</v>
      </c>
      <c r="BT460" s="160">
        <f t="shared" ca="1" si="242"/>
        <v>0.04</v>
      </c>
      <c r="BU460" s="69">
        <f t="shared" si="282"/>
        <v>-0.05</v>
      </c>
      <c r="BV460" s="70">
        <f t="shared" si="283"/>
        <v>0</v>
      </c>
      <c r="BW460" s="71">
        <f t="shared" ref="BW460" ca="1" si="298">IF($E460=0,BV460,INDEX($O$438:$O$441,$E460,1))</f>
        <v>-0.04</v>
      </c>
      <c r="BX460" s="156">
        <f t="shared" ca="1" si="244"/>
        <v>0.04</v>
      </c>
      <c r="BY460" s="158">
        <f t="shared" ca="1" si="245"/>
        <v>-0.04</v>
      </c>
      <c r="BZ460" s="159">
        <f t="shared" ca="1" si="246"/>
        <v>0.04</v>
      </c>
      <c r="CA460" s="160">
        <f t="shared" ca="1" si="247"/>
        <v>0.04</v>
      </c>
      <c r="CB460" s="69">
        <f t="shared" si="282"/>
        <v>-0.05</v>
      </c>
      <c r="CC460" s="70">
        <f t="shared" si="283"/>
        <v>0</v>
      </c>
      <c r="CD460" s="71">
        <f t="shared" ref="CD460" ca="1" si="299">IF($E460=0,CC460,INDEX($O$438:$O$441,$E460,1))</f>
        <v>-0.04</v>
      </c>
      <c r="CE460" s="156">
        <f t="shared" ca="1" si="249"/>
        <v>0.04</v>
      </c>
      <c r="CF460" s="158">
        <f t="shared" ca="1" si="250"/>
        <v>-0.04</v>
      </c>
      <c r="CG460" s="159">
        <f t="shared" ca="1" si="251"/>
        <v>0.04</v>
      </c>
      <c r="CH460" s="160">
        <f t="shared" ca="1" si="252"/>
        <v>0.04</v>
      </c>
    </row>
    <row r="461" spans="2:86" hidden="1" outlineLevel="1">
      <c r="B461" t="str">
        <f t="shared" ca="1" si="297"/>
        <v>EP1 LP-S2 LP-M0</v>
      </c>
      <c r="C461" s="49">
        <f t="shared" si="292"/>
        <v>1</v>
      </c>
      <c r="D461" s="49">
        <f t="shared" si="292"/>
        <v>0</v>
      </c>
      <c r="E461" s="49">
        <f t="shared" ca="1" si="292"/>
        <v>2</v>
      </c>
      <c r="F461" s="49">
        <f t="shared" ca="1" si="292"/>
        <v>4</v>
      </c>
      <c r="G461" s="49">
        <f t="shared" si="292"/>
        <v>0</v>
      </c>
      <c r="H461" s="49">
        <f t="shared" si="292"/>
        <v>0</v>
      </c>
      <c r="I461" s="49">
        <f t="shared" si="292"/>
        <v>0</v>
      </c>
      <c r="BM461">
        <v>24</v>
      </c>
      <c r="BN461" s="69">
        <f t="shared" si="224"/>
        <v>-0.05</v>
      </c>
      <c r="BO461" s="70">
        <f t="shared" si="225"/>
        <v>0</v>
      </c>
      <c r="BP461" s="71">
        <f t="shared" ca="1" si="238"/>
        <v>-0.04</v>
      </c>
      <c r="BQ461" s="156">
        <f t="shared" ca="1" si="239"/>
        <v>0.08</v>
      </c>
      <c r="BR461" s="158">
        <f t="shared" ca="1" si="240"/>
        <v>-0.04</v>
      </c>
      <c r="BS461" s="159">
        <f t="shared" ca="1" si="241"/>
        <v>0.08</v>
      </c>
      <c r="BT461" s="160">
        <f t="shared" ca="1" si="242"/>
        <v>0.08</v>
      </c>
      <c r="BU461" s="69">
        <f t="shared" si="282"/>
        <v>-0.05</v>
      </c>
      <c r="BV461" s="70">
        <f t="shared" si="283"/>
        <v>0</v>
      </c>
      <c r="BW461" s="71">
        <f t="shared" ref="BW461" ca="1" si="300">IF($E461=0,BV461,INDEX($O$438:$O$441,$E461,1))</f>
        <v>-0.04</v>
      </c>
      <c r="BX461" s="156">
        <f t="shared" ca="1" si="244"/>
        <v>0.08</v>
      </c>
      <c r="BY461" s="158">
        <f t="shared" ca="1" si="245"/>
        <v>-0.04</v>
      </c>
      <c r="BZ461" s="159">
        <f t="shared" ca="1" si="246"/>
        <v>0.08</v>
      </c>
      <c r="CA461" s="160">
        <f t="shared" ca="1" si="247"/>
        <v>0.08</v>
      </c>
      <c r="CB461" s="69">
        <f t="shared" si="282"/>
        <v>-0.05</v>
      </c>
      <c r="CC461" s="70">
        <f t="shared" si="283"/>
        <v>0</v>
      </c>
      <c r="CD461" s="71">
        <f t="shared" ref="CD461" ca="1" si="301">IF($E461=0,CC461,INDEX($O$438:$O$441,$E461,1))</f>
        <v>-0.04</v>
      </c>
      <c r="CE461" s="156">
        <f t="shared" ca="1" si="249"/>
        <v>0.08</v>
      </c>
      <c r="CF461" s="158">
        <f t="shared" ca="1" si="250"/>
        <v>-0.04</v>
      </c>
      <c r="CG461" s="159">
        <f t="shared" ca="1" si="251"/>
        <v>0.08</v>
      </c>
      <c r="CH461" s="160">
        <f t="shared" ca="1" si="252"/>
        <v>0.08</v>
      </c>
    </row>
    <row r="462" spans="2:86" hidden="1" outlineLevel="1">
      <c r="B462" t="str">
        <f t="shared" ca="1" si="297"/>
        <v>EP1 LP-S3 LP-M0</v>
      </c>
      <c r="C462" s="49">
        <f t="shared" si="292"/>
        <v>1</v>
      </c>
      <c r="D462" s="49">
        <f t="shared" si="292"/>
        <v>0</v>
      </c>
      <c r="E462" s="49">
        <f t="shared" ca="1" si="292"/>
        <v>3</v>
      </c>
      <c r="F462" s="49">
        <f t="shared" ca="1" si="292"/>
        <v>1</v>
      </c>
      <c r="G462" s="49">
        <f t="shared" si="292"/>
        <v>0</v>
      </c>
      <c r="H462" s="49">
        <f t="shared" si="292"/>
        <v>0</v>
      </c>
      <c r="I462" s="49">
        <f t="shared" si="292"/>
        <v>0</v>
      </c>
      <c r="BM462">
        <v>25</v>
      </c>
      <c r="BN462" s="69">
        <f t="shared" si="224"/>
        <v>-0.05</v>
      </c>
      <c r="BO462" s="70">
        <f t="shared" si="225"/>
        <v>0</v>
      </c>
      <c r="BP462" s="71">
        <f t="shared" ca="1" si="238"/>
        <v>0</v>
      </c>
      <c r="BQ462" s="156">
        <f t="shared" ca="1" si="239"/>
        <v>-0.05</v>
      </c>
      <c r="BR462" s="158">
        <f t="shared" ca="1" si="240"/>
        <v>0</v>
      </c>
      <c r="BS462" s="159">
        <f t="shared" ca="1" si="241"/>
        <v>-0.05</v>
      </c>
      <c r="BT462" s="160">
        <f t="shared" ca="1" si="242"/>
        <v>-0.05</v>
      </c>
      <c r="BU462" s="69">
        <f t="shared" si="282"/>
        <v>-0.05</v>
      </c>
      <c r="BV462" s="70">
        <f t="shared" si="283"/>
        <v>0</v>
      </c>
      <c r="BW462" s="71">
        <f t="shared" ref="BW462" ca="1" si="302">IF($E462=0,BV462,INDEX($O$438:$O$441,$E462,1))</f>
        <v>0</v>
      </c>
      <c r="BX462" s="156">
        <f t="shared" ca="1" si="244"/>
        <v>-0.05</v>
      </c>
      <c r="BY462" s="158">
        <f t="shared" ca="1" si="245"/>
        <v>0</v>
      </c>
      <c r="BZ462" s="159">
        <f t="shared" ca="1" si="246"/>
        <v>-0.05</v>
      </c>
      <c r="CA462" s="160">
        <f t="shared" ca="1" si="247"/>
        <v>-0.05</v>
      </c>
      <c r="CB462" s="69">
        <f t="shared" si="282"/>
        <v>-0.05</v>
      </c>
      <c r="CC462" s="70">
        <f t="shared" si="283"/>
        <v>0</v>
      </c>
      <c r="CD462" s="71">
        <f t="shared" ref="CD462" ca="1" si="303">IF($E462=0,CC462,INDEX($O$438:$O$441,$E462,1))</f>
        <v>0</v>
      </c>
      <c r="CE462" s="156">
        <f t="shared" ca="1" si="249"/>
        <v>-0.05</v>
      </c>
      <c r="CF462" s="158">
        <f t="shared" ca="1" si="250"/>
        <v>0</v>
      </c>
      <c r="CG462" s="159">
        <f t="shared" ca="1" si="251"/>
        <v>-0.05</v>
      </c>
      <c r="CH462" s="160">
        <f t="shared" ca="1" si="252"/>
        <v>-0.05</v>
      </c>
    </row>
    <row r="463" spans="2:86" hidden="1" outlineLevel="1">
      <c r="B463" t="str">
        <f t="shared" ca="1" si="297"/>
        <v>EP1 LP-S3 LP-M0</v>
      </c>
      <c r="C463" s="49">
        <f t="shared" si="292"/>
        <v>1</v>
      </c>
      <c r="D463" s="49">
        <f t="shared" si="292"/>
        <v>0</v>
      </c>
      <c r="E463" s="49">
        <f t="shared" ca="1" si="292"/>
        <v>3</v>
      </c>
      <c r="F463" s="49">
        <f t="shared" ca="1" si="292"/>
        <v>2</v>
      </c>
      <c r="G463" s="49">
        <f t="shared" si="292"/>
        <v>0</v>
      </c>
      <c r="H463" s="49">
        <f t="shared" si="292"/>
        <v>0</v>
      </c>
      <c r="I463" s="49">
        <f t="shared" si="292"/>
        <v>0</v>
      </c>
      <c r="BM463">
        <v>26</v>
      </c>
      <c r="BN463" s="69">
        <f t="shared" si="224"/>
        <v>-0.05</v>
      </c>
      <c r="BO463" s="70">
        <f t="shared" si="225"/>
        <v>0</v>
      </c>
      <c r="BP463" s="71">
        <f t="shared" ca="1" si="238"/>
        <v>0</v>
      </c>
      <c r="BQ463" s="156">
        <f t="shared" ca="1" si="239"/>
        <v>0</v>
      </c>
      <c r="BR463" s="158">
        <f t="shared" ca="1" si="240"/>
        <v>0</v>
      </c>
      <c r="BS463" s="159">
        <f t="shared" ca="1" si="241"/>
        <v>0</v>
      </c>
      <c r="BT463" s="160">
        <f t="shared" ca="1" si="242"/>
        <v>0</v>
      </c>
      <c r="BU463" s="69">
        <f t="shared" si="282"/>
        <v>-0.05</v>
      </c>
      <c r="BV463" s="70">
        <f t="shared" si="283"/>
        <v>0</v>
      </c>
      <c r="BW463" s="71">
        <f t="shared" ref="BW463" ca="1" si="304">IF($E463=0,BV463,INDEX($O$438:$O$441,$E463,1))</f>
        <v>0</v>
      </c>
      <c r="BX463" s="156">
        <f t="shared" ca="1" si="244"/>
        <v>0</v>
      </c>
      <c r="BY463" s="158">
        <f t="shared" ca="1" si="245"/>
        <v>0</v>
      </c>
      <c r="BZ463" s="159">
        <f t="shared" ca="1" si="246"/>
        <v>0</v>
      </c>
      <c r="CA463" s="160">
        <f t="shared" ca="1" si="247"/>
        <v>0</v>
      </c>
      <c r="CB463" s="69">
        <f t="shared" si="282"/>
        <v>-0.05</v>
      </c>
      <c r="CC463" s="70">
        <f t="shared" si="283"/>
        <v>0</v>
      </c>
      <c r="CD463" s="71">
        <f t="shared" ref="CD463" ca="1" si="305">IF($E463=0,CC463,INDEX($O$438:$O$441,$E463,1))</f>
        <v>0</v>
      </c>
      <c r="CE463" s="156">
        <f t="shared" ca="1" si="249"/>
        <v>0</v>
      </c>
      <c r="CF463" s="158">
        <f t="shared" ca="1" si="250"/>
        <v>0</v>
      </c>
      <c r="CG463" s="159">
        <f t="shared" ca="1" si="251"/>
        <v>0</v>
      </c>
      <c r="CH463" s="160">
        <f t="shared" ca="1" si="252"/>
        <v>0</v>
      </c>
    </row>
    <row r="464" spans="2:86" hidden="1" outlineLevel="1">
      <c r="B464" t="str">
        <f t="shared" ca="1" si="297"/>
        <v>EP1 LP-S3 LP-M0</v>
      </c>
      <c r="C464" s="49">
        <f t="shared" si="292"/>
        <v>1</v>
      </c>
      <c r="D464" s="49">
        <f t="shared" si="292"/>
        <v>0</v>
      </c>
      <c r="E464" s="49">
        <f t="shared" ca="1" si="292"/>
        <v>3</v>
      </c>
      <c r="F464" s="49">
        <f t="shared" ca="1" si="292"/>
        <v>3</v>
      </c>
      <c r="G464" s="49">
        <f t="shared" si="292"/>
        <v>0</v>
      </c>
      <c r="H464" s="49">
        <f t="shared" si="292"/>
        <v>0</v>
      </c>
      <c r="I464" s="49">
        <f t="shared" si="292"/>
        <v>0</v>
      </c>
      <c r="BM464">
        <v>27</v>
      </c>
      <c r="BN464" s="69">
        <f t="shared" si="224"/>
        <v>-0.05</v>
      </c>
      <c r="BO464" s="70">
        <f t="shared" si="225"/>
        <v>0</v>
      </c>
      <c r="BP464" s="71">
        <f t="shared" ca="1" si="238"/>
        <v>0</v>
      </c>
      <c r="BQ464" s="156">
        <f t="shared" ca="1" si="239"/>
        <v>0.04</v>
      </c>
      <c r="BR464" s="158">
        <f t="shared" ca="1" si="240"/>
        <v>0</v>
      </c>
      <c r="BS464" s="159">
        <f t="shared" ca="1" si="241"/>
        <v>0.04</v>
      </c>
      <c r="BT464" s="160">
        <f t="shared" ca="1" si="242"/>
        <v>0.04</v>
      </c>
      <c r="BU464" s="69">
        <f t="shared" si="282"/>
        <v>-0.05</v>
      </c>
      <c r="BV464" s="70">
        <f t="shared" si="283"/>
        <v>0</v>
      </c>
      <c r="BW464" s="71">
        <f t="shared" ref="BW464" ca="1" si="306">IF($E464=0,BV464,INDEX($O$438:$O$441,$E464,1))</f>
        <v>0</v>
      </c>
      <c r="BX464" s="156">
        <f t="shared" ca="1" si="244"/>
        <v>0.04</v>
      </c>
      <c r="BY464" s="158">
        <f t="shared" ca="1" si="245"/>
        <v>0</v>
      </c>
      <c r="BZ464" s="159">
        <f t="shared" ca="1" si="246"/>
        <v>0.04</v>
      </c>
      <c r="CA464" s="160">
        <f t="shared" ca="1" si="247"/>
        <v>0.04</v>
      </c>
      <c r="CB464" s="69">
        <f t="shared" si="282"/>
        <v>-0.05</v>
      </c>
      <c r="CC464" s="70">
        <f t="shared" si="283"/>
        <v>0</v>
      </c>
      <c r="CD464" s="71">
        <f t="shared" ref="CD464" ca="1" si="307">IF($E464=0,CC464,INDEX($O$438:$O$441,$E464,1))</f>
        <v>0</v>
      </c>
      <c r="CE464" s="156">
        <f t="shared" ca="1" si="249"/>
        <v>0.04</v>
      </c>
      <c r="CF464" s="158">
        <f t="shared" ca="1" si="250"/>
        <v>0</v>
      </c>
      <c r="CG464" s="159">
        <f t="shared" ca="1" si="251"/>
        <v>0.04</v>
      </c>
      <c r="CH464" s="160">
        <f t="shared" ca="1" si="252"/>
        <v>0.04</v>
      </c>
    </row>
    <row r="465" spans="2:86" hidden="1" outlineLevel="1">
      <c r="B465" t="str">
        <f t="shared" ca="1" si="297"/>
        <v>EP1 LP-S3 LP-M0</v>
      </c>
      <c r="C465" s="49">
        <f t="shared" si="292"/>
        <v>1</v>
      </c>
      <c r="D465" s="49">
        <f t="shared" si="292"/>
        <v>0</v>
      </c>
      <c r="E465" s="49">
        <f t="shared" ca="1" si="292"/>
        <v>3</v>
      </c>
      <c r="F465" s="49">
        <f t="shared" ca="1" si="292"/>
        <v>4</v>
      </c>
      <c r="G465" s="49">
        <f t="shared" si="292"/>
        <v>0</v>
      </c>
      <c r="H465" s="49">
        <f t="shared" si="292"/>
        <v>0</v>
      </c>
      <c r="I465" s="49">
        <f t="shared" si="292"/>
        <v>0</v>
      </c>
      <c r="BM465">
        <v>28</v>
      </c>
      <c r="BN465" s="69">
        <f t="shared" si="224"/>
        <v>-0.05</v>
      </c>
      <c r="BO465" s="70">
        <f t="shared" si="225"/>
        <v>0</v>
      </c>
      <c r="BP465" s="71">
        <f t="shared" ca="1" si="238"/>
        <v>0</v>
      </c>
      <c r="BQ465" s="156">
        <f t="shared" ca="1" si="239"/>
        <v>0.08</v>
      </c>
      <c r="BR465" s="158">
        <f t="shared" ca="1" si="240"/>
        <v>0</v>
      </c>
      <c r="BS465" s="159">
        <f t="shared" ca="1" si="241"/>
        <v>0.08</v>
      </c>
      <c r="BT465" s="160">
        <f t="shared" ca="1" si="242"/>
        <v>0.08</v>
      </c>
      <c r="BU465" s="69">
        <f t="shared" si="282"/>
        <v>-0.05</v>
      </c>
      <c r="BV465" s="70">
        <f t="shared" si="283"/>
        <v>0</v>
      </c>
      <c r="BW465" s="71">
        <f t="shared" ref="BW465" ca="1" si="308">IF($E465=0,BV465,INDEX($O$438:$O$441,$E465,1))</f>
        <v>0</v>
      </c>
      <c r="BX465" s="156">
        <f t="shared" ca="1" si="244"/>
        <v>0.08</v>
      </c>
      <c r="BY465" s="158">
        <f t="shared" ca="1" si="245"/>
        <v>0</v>
      </c>
      <c r="BZ465" s="159">
        <f t="shared" ca="1" si="246"/>
        <v>0.08</v>
      </c>
      <c r="CA465" s="160">
        <f t="shared" ca="1" si="247"/>
        <v>0.08</v>
      </c>
      <c r="CB465" s="69">
        <f t="shared" si="282"/>
        <v>-0.05</v>
      </c>
      <c r="CC465" s="70">
        <f t="shared" si="283"/>
        <v>0</v>
      </c>
      <c r="CD465" s="71">
        <f t="shared" ref="CD465" ca="1" si="309">IF($E465=0,CC465,INDEX($O$438:$O$441,$E465,1))</f>
        <v>0</v>
      </c>
      <c r="CE465" s="156">
        <f t="shared" ca="1" si="249"/>
        <v>0.08</v>
      </c>
      <c r="CF465" s="158">
        <f t="shared" ca="1" si="250"/>
        <v>0</v>
      </c>
      <c r="CG465" s="159">
        <f t="shared" ca="1" si="251"/>
        <v>0.08</v>
      </c>
      <c r="CH465" s="160">
        <f t="shared" ca="1" si="252"/>
        <v>0.08</v>
      </c>
    </row>
    <row r="466" spans="2:86" hidden="1" outlineLevel="1">
      <c r="B466" t="str">
        <f t="shared" ca="1" si="297"/>
        <v>EP1 LP-S4 LP-M0</v>
      </c>
      <c r="C466" s="49">
        <f t="shared" si="292"/>
        <v>1</v>
      </c>
      <c r="D466" s="49">
        <f t="shared" si="292"/>
        <v>0</v>
      </c>
      <c r="E466" s="49">
        <f t="shared" ca="1" si="292"/>
        <v>4</v>
      </c>
      <c r="F466" s="49">
        <f t="shared" ca="1" si="292"/>
        <v>1</v>
      </c>
      <c r="G466" s="49">
        <f t="shared" si="292"/>
        <v>0</v>
      </c>
      <c r="H466" s="49">
        <f t="shared" si="292"/>
        <v>0</v>
      </c>
      <c r="I466" s="49">
        <f t="shared" si="292"/>
        <v>0</v>
      </c>
      <c r="BM466">
        <v>29</v>
      </c>
      <c r="BN466" s="69">
        <f t="shared" si="224"/>
        <v>-0.05</v>
      </c>
      <c r="BO466" s="70">
        <f t="shared" si="225"/>
        <v>0</v>
      </c>
      <c r="BP466" s="71">
        <f t="shared" ca="1" si="238"/>
        <v>0.05</v>
      </c>
      <c r="BQ466" s="156">
        <f t="shared" ca="1" si="239"/>
        <v>-0.05</v>
      </c>
      <c r="BR466" s="158">
        <f t="shared" ca="1" si="240"/>
        <v>0.05</v>
      </c>
      <c r="BS466" s="159">
        <f t="shared" ca="1" si="241"/>
        <v>-0.05</v>
      </c>
      <c r="BT466" s="160">
        <f t="shared" ca="1" si="242"/>
        <v>-0.05</v>
      </c>
      <c r="BU466" s="69">
        <f t="shared" si="282"/>
        <v>-0.05</v>
      </c>
      <c r="BV466" s="70">
        <f t="shared" si="283"/>
        <v>0</v>
      </c>
      <c r="BW466" s="71">
        <f t="shared" ref="BW466" ca="1" si="310">IF($E466=0,BV466,INDEX($O$438:$O$441,$E466,1))</f>
        <v>0.05</v>
      </c>
      <c r="BX466" s="156">
        <f t="shared" ca="1" si="244"/>
        <v>-0.05</v>
      </c>
      <c r="BY466" s="158">
        <f t="shared" ca="1" si="245"/>
        <v>0.05</v>
      </c>
      <c r="BZ466" s="159">
        <f t="shared" ca="1" si="246"/>
        <v>-0.05</v>
      </c>
      <c r="CA466" s="160">
        <f t="shared" ca="1" si="247"/>
        <v>-0.05</v>
      </c>
      <c r="CB466" s="69">
        <f t="shared" si="282"/>
        <v>-0.05</v>
      </c>
      <c r="CC466" s="70">
        <f t="shared" si="283"/>
        <v>0</v>
      </c>
      <c r="CD466" s="71">
        <f t="shared" ref="CD466" ca="1" si="311">IF($E466=0,CC466,INDEX($O$438:$O$441,$E466,1))</f>
        <v>0.05</v>
      </c>
      <c r="CE466" s="156">
        <f t="shared" ca="1" si="249"/>
        <v>-0.05</v>
      </c>
      <c r="CF466" s="158">
        <f t="shared" ca="1" si="250"/>
        <v>0.05</v>
      </c>
      <c r="CG466" s="159">
        <f t="shared" ca="1" si="251"/>
        <v>-0.05</v>
      </c>
      <c r="CH466" s="160">
        <f t="shared" ca="1" si="252"/>
        <v>-0.05</v>
      </c>
    </row>
    <row r="467" spans="2:86" hidden="1" outlineLevel="1">
      <c r="B467" t="str">
        <f t="shared" ca="1" si="297"/>
        <v>EP1 LP-S4 LP-M0</v>
      </c>
      <c r="C467" s="49">
        <f t="shared" si="292"/>
        <v>1</v>
      </c>
      <c r="D467" s="49">
        <f t="shared" si="292"/>
        <v>0</v>
      </c>
      <c r="E467" s="49">
        <f t="shared" ca="1" si="292"/>
        <v>4</v>
      </c>
      <c r="F467" s="49">
        <f t="shared" ca="1" si="292"/>
        <v>2</v>
      </c>
      <c r="G467" s="49">
        <f t="shared" si="292"/>
        <v>0</v>
      </c>
      <c r="H467" s="49">
        <f t="shared" si="292"/>
        <v>0</v>
      </c>
      <c r="I467" s="49">
        <f t="shared" si="292"/>
        <v>0</v>
      </c>
      <c r="BM467">
        <v>30</v>
      </c>
      <c r="BN467" s="69">
        <f t="shared" si="224"/>
        <v>-0.05</v>
      </c>
      <c r="BO467" s="70">
        <f t="shared" si="225"/>
        <v>0</v>
      </c>
      <c r="BP467" s="71">
        <f t="shared" ca="1" si="238"/>
        <v>0.05</v>
      </c>
      <c r="BQ467" s="156">
        <f t="shared" ca="1" si="239"/>
        <v>0</v>
      </c>
      <c r="BR467" s="158">
        <f t="shared" ca="1" si="240"/>
        <v>0.05</v>
      </c>
      <c r="BS467" s="159">
        <f t="shared" ca="1" si="241"/>
        <v>0</v>
      </c>
      <c r="BT467" s="160">
        <f t="shared" ca="1" si="242"/>
        <v>0</v>
      </c>
      <c r="BU467" s="69">
        <f t="shared" si="282"/>
        <v>-0.05</v>
      </c>
      <c r="BV467" s="70">
        <f t="shared" si="283"/>
        <v>0</v>
      </c>
      <c r="BW467" s="71">
        <f t="shared" ref="BW467" ca="1" si="312">IF($E467=0,BV467,INDEX($O$438:$O$441,$E467,1))</f>
        <v>0.05</v>
      </c>
      <c r="BX467" s="156">
        <f t="shared" ca="1" si="244"/>
        <v>0</v>
      </c>
      <c r="BY467" s="158">
        <f t="shared" ca="1" si="245"/>
        <v>0.05</v>
      </c>
      <c r="BZ467" s="159">
        <f t="shared" ca="1" si="246"/>
        <v>0</v>
      </c>
      <c r="CA467" s="160">
        <f t="shared" ca="1" si="247"/>
        <v>0</v>
      </c>
      <c r="CB467" s="69">
        <f t="shared" si="282"/>
        <v>-0.05</v>
      </c>
      <c r="CC467" s="70">
        <f t="shared" si="283"/>
        <v>0</v>
      </c>
      <c r="CD467" s="71">
        <f t="shared" ref="CD467" ca="1" si="313">IF($E467=0,CC467,INDEX($O$438:$O$441,$E467,1))</f>
        <v>0.05</v>
      </c>
      <c r="CE467" s="156">
        <f t="shared" ca="1" si="249"/>
        <v>0</v>
      </c>
      <c r="CF467" s="158">
        <f t="shared" ca="1" si="250"/>
        <v>0.05</v>
      </c>
      <c r="CG467" s="159">
        <f t="shared" ca="1" si="251"/>
        <v>0</v>
      </c>
      <c r="CH467" s="160">
        <f t="shared" ca="1" si="252"/>
        <v>0</v>
      </c>
    </row>
    <row r="468" spans="2:86" hidden="1" outlineLevel="1">
      <c r="B468" t="str">
        <f t="shared" ca="1" si="297"/>
        <v>EP1 LP-S4 LP-M0</v>
      </c>
      <c r="C468" s="49">
        <f t="shared" ref="C468:I477" si="314">C68</f>
        <v>1</v>
      </c>
      <c r="D468" s="49">
        <f t="shared" si="314"/>
        <v>0</v>
      </c>
      <c r="E468" s="49">
        <f t="shared" ca="1" si="314"/>
        <v>4</v>
      </c>
      <c r="F468" s="49">
        <f t="shared" ca="1" si="314"/>
        <v>3</v>
      </c>
      <c r="G468" s="49">
        <f t="shared" si="314"/>
        <v>0</v>
      </c>
      <c r="H468" s="49">
        <f t="shared" si="314"/>
        <v>0</v>
      </c>
      <c r="I468" s="49">
        <f t="shared" si="314"/>
        <v>0</v>
      </c>
      <c r="BM468">
        <v>31</v>
      </c>
      <c r="BN468" s="69">
        <f t="shared" si="224"/>
        <v>-0.05</v>
      </c>
      <c r="BO468" s="70">
        <f t="shared" si="225"/>
        <v>0</v>
      </c>
      <c r="BP468" s="71">
        <f t="shared" ca="1" si="238"/>
        <v>0.05</v>
      </c>
      <c r="BQ468" s="156">
        <f t="shared" ca="1" si="239"/>
        <v>0.04</v>
      </c>
      <c r="BR468" s="158">
        <f t="shared" ca="1" si="240"/>
        <v>0.05</v>
      </c>
      <c r="BS468" s="159">
        <f t="shared" ca="1" si="241"/>
        <v>0.04</v>
      </c>
      <c r="BT468" s="160">
        <f t="shared" ca="1" si="242"/>
        <v>0.04</v>
      </c>
      <c r="BU468" s="69">
        <f t="shared" si="282"/>
        <v>-0.05</v>
      </c>
      <c r="BV468" s="70">
        <f t="shared" si="283"/>
        <v>0</v>
      </c>
      <c r="BW468" s="71">
        <f t="shared" ref="BW468" ca="1" si="315">IF($E468=0,BV468,INDEX($O$438:$O$441,$E468,1))</f>
        <v>0.05</v>
      </c>
      <c r="BX468" s="156">
        <f t="shared" ca="1" si="244"/>
        <v>0.04</v>
      </c>
      <c r="BY468" s="158">
        <f t="shared" ca="1" si="245"/>
        <v>0.05</v>
      </c>
      <c r="BZ468" s="159">
        <f t="shared" ca="1" si="246"/>
        <v>0.04</v>
      </c>
      <c r="CA468" s="160">
        <f t="shared" ca="1" si="247"/>
        <v>0.04</v>
      </c>
      <c r="CB468" s="69">
        <f t="shared" si="282"/>
        <v>-0.05</v>
      </c>
      <c r="CC468" s="70">
        <f t="shared" si="283"/>
        <v>0</v>
      </c>
      <c r="CD468" s="71">
        <f t="shared" ref="CD468" ca="1" si="316">IF($E468=0,CC468,INDEX($O$438:$O$441,$E468,1))</f>
        <v>0.05</v>
      </c>
      <c r="CE468" s="156">
        <f t="shared" ca="1" si="249"/>
        <v>0.04</v>
      </c>
      <c r="CF468" s="158">
        <f t="shared" ca="1" si="250"/>
        <v>0.05</v>
      </c>
      <c r="CG468" s="159">
        <f t="shared" ca="1" si="251"/>
        <v>0.04</v>
      </c>
      <c r="CH468" s="160">
        <f t="shared" ca="1" si="252"/>
        <v>0.04</v>
      </c>
    </row>
    <row r="469" spans="2:86" hidden="1" outlineLevel="1">
      <c r="B469" t="str">
        <f t="shared" ca="1" si="297"/>
        <v>EP1 LP-S4 LP-M0</v>
      </c>
      <c r="C469" s="49">
        <f t="shared" si="314"/>
        <v>1</v>
      </c>
      <c r="D469" s="49">
        <f t="shared" si="314"/>
        <v>0</v>
      </c>
      <c r="E469" s="49">
        <f t="shared" ca="1" si="314"/>
        <v>4</v>
      </c>
      <c r="F469" s="49">
        <f t="shared" ca="1" si="314"/>
        <v>4</v>
      </c>
      <c r="G469" s="49">
        <f t="shared" si="314"/>
        <v>0</v>
      </c>
      <c r="H469" s="49">
        <f t="shared" si="314"/>
        <v>0</v>
      </c>
      <c r="I469" s="49">
        <f t="shared" si="314"/>
        <v>0</v>
      </c>
      <c r="BM469">
        <v>32</v>
      </c>
      <c r="BN469" s="69">
        <f t="shared" si="224"/>
        <v>-0.05</v>
      </c>
      <c r="BO469" s="70">
        <f t="shared" si="225"/>
        <v>0</v>
      </c>
      <c r="BP469" s="71">
        <f t="shared" ca="1" si="238"/>
        <v>0.05</v>
      </c>
      <c r="BQ469" s="156">
        <f t="shared" ca="1" si="239"/>
        <v>0.08</v>
      </c>
      <c r="BR469" s="158">
        <f t="shared" ca="1" si="240"/>
        <v>0.05</v>
      </c>
      <c r="BS469" s="159">
        <f t="shared" ca="1" si="241"/>
        <v>0.08</v>
      </c>
      <c r="BT469" s="160">
        <f t="shared" ca="1" si="242"/>
        <v>0.08</v>
      </c>
      <c r="BU469" s="69">
        <f t="shared" si="282"/>
        <v>-0.05</v>
      </c>
      <c r="BV469" s="70">
        <f t="shared" si="283"/>
        <v>0</v>
      </c>
      <c r="BW469" s="71">
        <f t="shared" ref="BW469" ca="1" si="317">IF($E469=0,BV469,INDEX($O$438:$O$441,$E469,1))</f>
        <v>0.05</v>
      </c>
      <c r="BX469" s="156">
        <f t="shared" ca="1" si="244"/>
        <v>0.08</v>
      </c>
      <c r="BY469" s="158">
        <f t="shared" ca="1" si="245"/>
        <v>0.05</v>
      </c>
      <c r="BZ469" s="159">
        <f t="shared" ca="1" si="246"/>
        <v>0.08</v>
      </c>
      <c r="CA469" s="160">
        <f t="shared" ca="1" si="247"/>
        <v>0.08</v>
      </c>
      <c r="CB469" s="69">
        <f t="shared" si="282"/>
        <v>-0.05</v>
      </c>
      <c r="CC469" s="70">
        <f t="shared" si="283"/>
        <v>0</v>
      </c>
      <c r="CD469" s="71">
        <f t="shared" ref="CD469" ca="1" si="318">IF($E469=0,CC469,INDEX($O$438:$O$441,$E469,1))</f>
        <v>0.05</v>
      </c>
      <c r="CE469" s="156">
        <f t="shared" ca="1" si="249"/>
        <v>0.08</v>
      </c>
      <c r="CF469" s="158">
        <f t="shared" ca="1" si="250"/>
        <v>0.05</v>
      </c>
      <c r="CG469" s="159">
        <f t="shared" ca="1" si="251"/>
        <v>0.08</v>
      </c>
      <c r="CH469" s="160">
        <f t="shared" ca="1" si="252"/>
        <v>0.08</v>
      </c>
    </row>
    <row r="470" spans="2:86" hidden="1" outlineLevel="1">
      <c r="B470" t="str">
        <f t="shared" ca="1" si="297"/>
        <v>EP2 LP-S1 LP-M0</v>
      </c>
      <c r="C470" s="49">
        <f t="shared" si="314"/>
        <v>2</v>
      </c>
      <c r="D470" s="49">
        <f t="shared" si="314"/>
        <v>0</v>
      </c>
      <c r="E470" s="49">
        <f t="shared" ca="1" si="314"/>
        <v>1</v>
      </c>
      <c r="F470" s="49">
        <f t="shared" ca="1" si="314"/>
        <v>1</v>
      </c>
      <c r="G470" s="49">
        <f t="shared" si="314"/>
        <v>0</v>
      </c>
      <c r="H470" s="49">
        <f t="shared" si="314"/>
        <v>0</v>
      </c>
      <c r="I470" s="49">
        <f t="shared" si="314"/>
        <v>0</v>
      </c>
      <c r="BM470">
        <v>33</v>
      </c>
      <c r="BN470" s="69">
        <f t="shared" si="224"/>
        <v>0</v>
      </c>
      <c r="BO470" s="70">
        <f t="shared" si="225"/>
        <v>0</v>
      </c>
      <c r="BP470" s="71">
        <f t="shared" ca="1" si="238"/>
        <v>-0.08</v>
      </c>
      <c r="BQ470" s="156">
        <f t="shared" ca="1" si="239"/>
        <v>-0.05</v>
      </c>
      <c r="BR470" s="158">
        <f t="shared" ca="1" si="240"/>
        <v>-0.08</v>
      </c>
      <c r="BS470" s="159">
        <f t="shared" ca="1" si="241"/>
        <v>-0.05</v>
      </c>
      <c r="BT470" s="160">
        <f t="shared" ca="1" si="242"/>
        <v>-0.05</v>
      </c>
      <c r="BU470" s="69">
        <f t="shared" si="282"/>
        <v>0</v>
      </c>
      <c r="BV470" s="70">
        <f t="shared" si="283"/>
        <v>0</v>
      </c>
      <c r="BW470" s="71">
        <f t="shared" ref="BW470" ca="1" si="319">IF($E470=0,BV470,INDEX($O$438:$O$441,$E470,1))</f>
        <v>-0.08</v>
      </c>
      <c r="BX470" s="156">
        <f t="shared" ca="1" si="244"/>
        <v>-0.05</v>
      </c>
      <c r="BY470" s="158">
        <f t="shared" ca="1" si="245"/>
        <v>-0.08</v>
      </c>
      <c r="BZ470" s="159">
        <f t="shared" ca="1" si="246"/>
        <v>-0.05</v>
      </c>
      <c r="CA470" s="160">
        <f t="shared" ca="1" si="247"/>
        <v>-0.05</v>
      </c>
      <c r="CB470" s="69">
        <f t="shared" si="282"/>
        <v>0</v>
      </c>
      <c r="CC470" s="70">
        <f t="shared" si="283"/>
        <v>0</v>
      </c>
      <c r="CD470" s="71">
        <f t="shared" ref="CD470" ca="1" si="320">IF($E470=0,CC470,INDEX($O$438:$O$441,$E470,1))</f>
        <v>-0.08</v>
      </c>
      <c r="CE470" s="156">
        <f t="shared" ca="1" si="249"/>
        <v>-0.05</v>
      </c>
      <c r="CF470" s="158">
        <f t="shared" ca="1" si="250"/>
        <v>-0.08</v>
      </c>
      <c r="CG470" s="159">
        <f t="shared" ca="1" si="251"/>
        <v>-0.05</v>
      </c>
      <c r="CH470" s="160">
        <f t="shared" ca="1" si="252"/>
        <v>-0.05</v>
      </c>
    </row>
    <row r="471" spans="2:86" hidden="1" outlineLevel="1">
      <c r="B471" t="str">
        <f t="shared" ca="1" si="297"/>
        <v>EP2 LP-S1 LP-M0</v>
      </c>
      <c r="C471" s="49">
        <f t="shared" si="314"/>
        <v>2</v>
      </c>
      <c r="D471" s="49">
        <f t="shared" si="314"/>
        <v>0</v>
      </c>
      <c r="E471" s="49">
        <f t="shared" ca="1" si="314"/>
        <v>1</v>
      </c>
      <c r="F471" s="49">
        <f t="shared" ca="1" si="314"/>
        <v>2</v>
      </c>
      <c r="G471" s="49">
        <f t="shared" si="314"/>
        <v>0</v>
      </c>
      <c r="H471" s="49">
        <f t="shared" si="314"/>
        <v>0</v>
      </c>
      <c r="I471" s="49">
        <f t="shared" si="314"/>
        <v>0</v>
      </c>
      <c r="BM471">
        <v>34</v>
      </c>
      <c r="BN471" s="69">
        <f t="shared" si="224"/>
        <v>0</v>
      </c>
      <c r="BO471" s="70">
        <f t="shared" si="225"/>
        <v>0</v>
      </c>
      <c r="BP471" s="71">
        <f t="shared" ca="1" si="238"/>
        <v>-0.08</v>
      </c>
      <c r="BQ471" s="156">
        <f t="shared" ca="1" si="239"/>
        <v>0</v>
      </c>
      <c r="BR471" s="158">
        <f t="shared" ca="1" si="240"/>
        <v>-0.08</v>
      </c>
      <c r="BS471" s="159">
        <f t="shared" ca="1" si="241"/>
        <v>0</v>
      </c>
      <c r="BT471" s="160">
        <f t="shared" ca="1" si="242"/>
        <v>0</v>
      </c>
      <c r="BU471" s="69">
        <f t="shared" si="282"/>
        <v>0</v>
      </c>
      <c r="BV471" s="70">
        <f t="shared" si="283"/>
        <v>0</v>
      </c>
      <c r="BW471" s="71">
        <f t="shared" ref="BW471" ca="1" si="321">IF($E471=0,BV471,INDEX($O$438:$O$441,$E471,1))</f>
        <v>-0.08</v>
      </c>
      <c r="BX471" s="156">
        <f t="shared" ca="1" si="244"/>
        <v>0</v>
      </c>
      <c r="BY471" s="158">
        <f t="shared" ca="1" si="245"/>
        <v>-0.08</v>
      </c>
      <c r="BZ471" s="159">
        <f t="shared" ca="1" si="246"/>
        <v>0</v>
      </c>
      <c r="CA471" s="160">
        <f t="shared" ca="1" si="247"/>
        <v>0</v>
      </c>
      <c r="CB471" s="69">
        <f t="shared" si="282"/>
        <v>0</v>
      </c>
      <c r="CC471" s="70">
        <f t="shared" si="283"/>
        <v>0</v>
      </c>
      <c r="CD471" s="71">
        <f t="shared" ref="CD471" ca="1" si="322">IF($E471=0,CC471,INDEX($O$438:$O$441,$E471,1))</f>
        <v>-0.08</v>
      </c>
      <c r="CE471" s="156">
        <f t="shared" ca="1" si="249"/>
        <v>0</v>
      </c>
      <c r="CF471" s="158">
        <f t="shared" ca="1" si="250"/>
        <v>-0.08</v>
      </c>
      <c r="CG471" s="159">
        <f t="shared" ca="1" si="251"/>
        <v>0</v>
      </c>
      <c r="CH471" s="160">
        <f t="shared" ca="1" si="252"/>
        <v>0</v>
      </c>
    </row>
    <row r="472" spans="2:86" hidden="1" outlineLevel="1">
      <c r="B472" t="str">
        <f t="shared" ca="1" si="297"/>
        <v>EP2 LP-S1 LP-M0</v>
      </c>
      <c r="C472" s="49">
        <f t="shared" si="314"/>
        <v>2</v>
      </c>
      <c r="D472" s="49">
        <f t="shared" si="314"/>
        <v>0</v>
      </c>
      <c r="E472" s="49">
        <f t="shared" ca="1" si="314"/>
        <v>1</v>
      </c>
      <c r="F472" s="49">
        <f t="shared" ca="1" si="314"/>
        <v>3</v>
      </c>
      <c r="G472" s="49">
        <f t="shared" si="314"/>
        <v>0</v>
      </c>
      <c r="H472" s="49">
        <f t="shared" si="314"/>
        <v>0</v>
      </c>
      <c r="I472" s="49">
        <f t="shared" si="314"/>
        <v>0</v>
      </c>
      <c r="BM472">
        <v>35</v>
      </c>
      <c r="BN472" s="69">
        <f t="shared" si="224"/>
        <v>0</v>
      </c>
      <c r="BO472" s="70">
        <f t="shared" si="225"/>
        <v>0</v>
      </c>
      <c r="BP472" s="71">
        <f t="shared" ca="1" si="238"/>
        <v>-0.08</v>
      </c>
      <c r="BQ472" s="156">
        <f t="shared" ca="1" si="239"/>
        <v>0.04</v>
      </c>
      <c r="BR472" s="158">
        <f t="shared" ca="1" si="240"/>
        <v>-0.08</v>
      </c>
      <c r="BS472" s="159">
        <f t="shared" ca="1" si="241"/>
        <v>0.04</v>
      </c>
      <c r="BT472" s="160">
        <f t="shared" ca="1" si="242"/>
        <v>0.04</v>
      </c>
      <c r="BU472" s="69">
        <f t="shared" si="282"/>
        <v>0</v>
      </c>
      <c r="BV472" s="70">
        <f t="shared" si="283"/>
        <v>0</v>
      </c>
      <c r="BW472" s="71">
        <f t="shared" ref="BW472" ca="1" si="323">IF($E472=0,BV472,INDEX($O$438:$O$441,$E472,1))</f>
        <v>-0.08</v>
      </c>
      <c r="BX472" s="156">
        <f t="shared" ca="1" si="244"/>
        <v>0.04</v>
      </c>
      <c r="BY472" s="158">
        <f t="shared" ca="1" si="245"/>
        <v>-0.08</v>
      </c>
      <c r="BZ472" s="159">
        <f t="shared" ca="1" si="246"/>
        <v>0.04</v>
      </c>
      <c r="CA472" s="160">
        <f t="shared" ca="1" si="247"/>
        <v>0.04</v>
      </c>
      <c r="CB472" s="69">
        <f t="shared" si="282"/>
        <v>0</v>
      </c>
      <c r="CC472" s="70">
        <f t="shared" si="283"/>
        <v>0</v>
      </c>
      <c r="CD472" s="71">
        <f t="shared" ref="CD472" ca="1" si="324">IF($E472=0,CC472,INDEX($O$438:$O$441,$E472,1))</f>
        <v>-0.08</v>
      </c>
      <c r="CE472" s="156">
        <f t="shared" ca="1" si="249"/>
        <v>0.04</v>
      </c>
      <c r="CF472" s="158">
        <f t="shared" ca="1" si="250"/>
        <v>-0.08</v>
      </c>
      <c r="CG472" s="159">
        <f t="shared" ca="1" si="251"/>
        <v>0.04</v>
      </c>
      <c r="CH472" s="160">
        <f t="shared" ca="1" si="252"/>
        <v>0.04</v>
      </c>
    </row>
    <row r="473" spans="2:86" hidden="1" outlineLevel="1">
      <c r="B473" t="str">
        <f t="shared" ca="1" si="297"/>
        <v>EP2 LP-S1 LP-M0</v>
      </c>
      <c r="C473" s="49">
        <f t="shared" si="314"/>
        <v>2</v>
      </c>
      <c r="D473" s="49">
        <f t="shared" si="314"/>
        <v>0</v>
      </c>
      <c r="E473" s="49">
        <f t="shared" ca="1" si="314"/>
        <v>1</v>
      </c>
      <c r="F473" s="49">
        <f t="shared" ca="1" si="314"/>
        <v>4</v>
      </c>
      <c r="G473" s="49">
        <f t="shared" si="314"/>
        <v>0</v>
      </c>
      <c r="H473" s="49">
        <f t="shared" si="314"/>
        <v>0</v>
      </c>
      <c r="I473" s="49">
        <f t="shared" si="314"/>
        <v>0</v>
      </c>
      <c r="BM473">
        <v>36</v>
      </c>
      <c r="BN473" s="69">
        <f t="shared" si="224"/>
        <v>0</v>
      </c>
      <c r="BO473" s="70">
        <f t="shared" si="225"/>
        <v>0</v>
      </c>
      <c r="BP473" s="71">
        <f t="shared" ca="1" si="238"/>
        <v>-0.08</v>
      </c>
      <c r="BQ473" s="156">
        <f t="shared" ca="1" si="239"/>
        <v>0.08</v>
      </c>
      <c r="BR473" s="158">
        <f t="shared" ca="1" si="240"/>
        <v>-0.08</v>
      </c>
      <c r="BS473" s="159">
        <f t="shared" ca="1" si="241"/>
        <v>0.08</v>
      </c>
      <c r="BT473" s="160">
        <f t="shared" ca="1" si="242"/>
        <v>0.08</v>
      </c>
      <c r="BU473" s="69">
        <f t="shared" si="282"/>
        <v>0</v>
      </c>
      <c r="BV473" s="70">
        <f t="shared" si="283"/>
        <v>0</v>
      </c>
      <c r="BW473" s="71">
        <f t="shared" ref="BW473" ca="1" si="325">IF($E473=0,BV473,INDEX($O$438:$O$441,$E473,1))</f>
        <v>-0.08</v>
      </c>
      <c r="BX473" s="156">
        <f t="shared" ca="1" si="244"/>
        <v>0.08</v>
      </c>
      <c r="BY473" s="158">
        <f t="shared" ca="1" si="245"/>
        <v>-0.08</v>
      </c>
      <c r="BZ473" s="159">
        <f t="shared" ca="1" si="246"/>
        <v>0.08</v>
      </c>
      <c r="CA473" s="160">
        <f t="shared" ca="1" si="247"/>
        <v>0.08</v>
      </c>
      <c r="CB473" s="69">
        <f t="shared" si="282"/>
        <v>0</v>
      </c>
      <c r="CC473" s="70">
        <f t="shared" si="283"/>
        <v>0</v>
      </c>
      <c r="CD473" s="71">
        <f t="shared" ref="CD473" ca="1" si="326">IF($E473=0,CC473,INDEX($O$438:$O$441,$E473,1))</f>
        <v>-0.08</v>
      </c>
      <c r="CE473" s="156">
        <f t="shared" ca="1" si="249"/>
        <v>0.08</v>
      </c>
      <c r="CF473" s="158">
        <f t="shared" ca="1" si="250"/>
        <v>-0.08</v>
      </c>
      <c r="CG473" s="159">
        <f t="shared" ca="1" si="251"/>
        <v>0.08</v>
      </c>
      <c r="CH473" s="160">
        <f t="shared" ca="1" si="252"/>
        <v>0.08</v>
      </c>
    </row>
    <row r="474" spans="2:86" hidden="1" outlineLevel="1">
      <c r="B474" t="str">
        <f t="shared" ca="1" si="297"/>
        <v>EP2 LP-S2 LP-M0</v>
      </c>
      <c r="C474" s="49">
        <f t="shared" si="314"/>
        <v>2</v>
      </c>
      <c r="D474" s="49">
        <f t="shared" si="314"/>
        <v>0</v>
      </c>
      <c r="E474" s="49">
        <f t="shared" ca="1" si="314"/>
        <v>2</v>
      </c>
      <c r="F474" s="49">
        <f t="shared" ca="1" si="314"/>
        <v>1</v>
      </c>
      <c r="G474" s="49">
        <f t="shared" si="314"/>
        <v>0</v>
      </c>
      <c r="H474" s="49">
        <f t="shared" si="314"/>
        <v>0</v>
      </c>
      <c r="I474" s="49">
        <f t="shared" si="314"/>
        <v>0</v>
      </c>
      <c r="BM474">
        <v>37</v>
      </c>
      <c r="BN474" s="69">
        <f t="shared" si="224"/>
        <v>0</v>
      </c>
      <c r="BO474" s="70">
        <f t="shared" si="225"/>
        <v>0</v>
      </c>
      <c r="BP474" s="71">
        <f t="shared" ca="1" si="238"/>
        <v>-0.04</v>
      </c>
      <c r="BQ474" s="156">
        <f t="shared" ca="1" si="239"/>
        <v>-0.05</v>
      </c>
      <c r="BR474" s="158">
        <f t="shared" ca="1" si="240"/>
        <v>-0.04</v>
      </c>
      <c r="BS474" s="159">
        <f t="shared" ca="1" si="241"/>
        <v>-0.05</v>
      </c>
      <c r="BT474" s="160">
        <f t="shared" ca="1" si="242"/>
        <v>-0.05</v>
      </c>
      <c r="BU474" s="69">
        <f t="shared" si="282"/>
        <v>0</v>
      </c>
      <c r="BV474" s="70">
        <f t="shared" si="283"/>
        <v>0</v>
      </c>
      <c r="BW474" s="71">
        <f t="shared" ref="BW474" ca="1" si="327">IF($E474=0,BV474,INDEX($O$438:$O$441,$E474,1))</f>
        <v>-0.04</v>
      </c>
      <c r="BX474" s="156">
        <f t="shared" ca="1" si="244"/>
        <v>-0.05</v>
      </c>
      <c r="BY474" s="158">
        <f t="shared" ca="1" si="245"/>
        <v>-0.04</v>
      </c>
      <c r="BZ474" s="159">
        <f t="shared" ca="1" si="246"/>
        <v>-0.05</v>
      </c>
      <c r="CA474" s="160">
        <f t="shared" ca="1" si="247"/>
        <v>-0.05</v>
      </c>
      <c r="CB474" s="69">
        <f t="shared" si="282"/>
        <v>0</v>
      </c>
      <c r="CC474" s="70">
        <f t="shared" si="283"/>
        <v>0</v>
      </c>
      <c r="CD474" s="71">
        <f t="shared" ref="CD474" ca="1" si="328">IF($E474=0,CC474,INDEX($O$438:$O$441,$E474,1))</f>
        <v>-0.04</v>
      </c>
      <c r="CE474" s="156">
        <f t="shared" ca="1" si="249"/>
        <v>-0.05</v>
      </c>
      <c r="CF474" s="158">
        <f t="shared" ca="1" si="250"/>
        <v>-0.04</v>
      </c>
      <c r="CG474" s="159">
        <f t="shared" ca="1" si="251"/>
        <v>-0.05</v>
      </c>
      <c r="CH474" s="160">
        <f t="shared" ca="1" si="252"/>
        <v>-0.05</v>
      </c>
    </row>
    <row r="475" spans="2:86" hidden="1" outlineLevel="1">
      <c r="B475" t="str">
        <f t="shared" ca="1" si="297"/>
        <v>EP2 LP-S2 LP-M0</v>
      </c>
      <c r="C475" s="49">
        <f t="shared" si="314"/>
        <v>2</v>
      </c>
      <c r="D475" s="49">
        <f t="shared" si="314"/>
        <v>0</v>
      </c>
      <c r="E475" s="49">
        <f t="shared" ca="1" si="314"/>
        <v>2</v>
      </c>
      <c r="F475" s="49">
        <f t="shared" ca="1" si="314"/>
        <v>2</v>
      </c>
      <c r="G475" s="49">
        <f t="shared" si="314"/>
        <v>0</v>
      </c>
      <c r="H475" s="49">
        <f t="shared" si="314"/>
        <v>0</v>
      </c>
      <c r="I475" s="49">
        <f t="shared" si="314"/>
        <v>0</v>
      </c>
      <c r="BM475">
        <v>38</v>
      </c>
      <c r="BN475" s="69">
        <f t="shared" si="224"/>
        <v>0</v>
      </c>
      <c r="BO475" s="70">
        <f t="shared" si="225"/>
        <v>0</v>
      </c>
      <c r="BP475" s="71">
        <f t="shared" ca="1" si="238"/>
        <v>-0.04</v>
      </c>
      <c r="BQ475" s="156">
        <f t="shared" ca="1" si="239"/>
        <v>0</v>
      </c>
      <c r="BR475" s="158">
        <f t="shared" ca="1" si="240"/>
        <v>-0.04</v>
      </c>
      <c r="BS475" s="159">
        <f t="shared" ca="1" si="241"/>
        <v>0</v>
      </c>
      <c r="BT475" s="160">
        <f t="shared" ca="1" si="242"/>
        <v>0</v>
      </c>
      <c r="BU475" s="69">
        <f t="shared" si="282"/>
        <v>0</v>
      </c>
      <c r="BV475" s="70">
        <f t="shared" si="283"/>
        <v>0</v>
      </c>
      <c r="BW475" s="71">
        <f t="shared" ref="BW475" ca="1" si="329">IF($E475=0,BV475,INDEX($O$438:$O$441,$E475,1))</f>
        <v>-0.04</v>
      </c>
      <c r="BX475" s="156">
        <f t="shared" ca="1" si="244"/>
        <v>0</v>
      </c>
      <c r="BY475" s="158">
        <f t="shared" ca="1" si="245"/>
        <v>-0.04</v>
      </c>
      <c r="BZ475" s="159">
        <f t="shared" ca="1" si="246"/>
        <v>0</v>
      </c>
      <c r="CA475" s="160">
        <f t="shared" ca="1" si="247"/>
        <v>0</v>
      </c>
      <c r="CB475" s="69">
        <f t="shared" si="282"/>
        <v>0</v>
      </c>
      <c r="CC475" s="70">
        <f t="shared" si="283"/>
        <v>0</v>
      </c>
      <c r="CD475" s="71">
        <f t="shared" ref="CD475" ca="1" si="330">IF($E475=0,CC475,INDEX($O$438:$O$441,$E475,1))</f>
        <v>-0.04</v>
      </c>
      <c r="CE475" s="156">
        <f t="shared" ca="1" si="249"/>
        <v>0</v>
      </c>
      <c r="CF475" s="158">
        <f t="shared" ca="1" si="250"/>
        <v>-0.04</v>
      </c>
      <c r="CG475" s="159">
        <f t="shared" ca="1" si="251"/>
        <v>0</v>
      </c>
      <c r="CH475" s="160">
        <f t="shared" ca="1" si="252"/>
        <v>0</v>
      </c>
    </row>
    <row r="476" spans="2:86" hidden="1" outlineLevel="1">
      <c r="B476" t="str">
        <f t="shared" ca="1" si="297"/>
        <v>EP2 LP-S2 LP-M0</v>
      </c>
      <c r="C476" s="49">
        <f t="shared" si="314"/>
        <v>2</v>
      </c>
      <c r="D476" s="49">
        <f t="shared" si="314"/>
        <v>0</v>
      </c>
      <c r="E476" s="49">
        <f t="shared" ca="1" si="314"/>
        <v>2</v>
      </c>
      <c r="F476" s="49">
        <f t="shared" ca="1" si="314"/>
        <v>3</v>
      </c>
      <c r="G476" s="49">
        <f t="shared" si="314"/>
        <v>0</v>
      </c>
      <c r="H476" s="49">
        <f t="shared" si="314"/>
        <v>0</v>
      </c>
      <c r="I476" s="49">
        <f t="shared" si="314"/>
        <v>0</v>
      </c>
      <c r="BM476">
        <v>39</v>
      </c>
      <c r="BN476" s="69">
        <f t="shared" si="224"/>
        <v>0</v>
      </c>
      <c r="BO476" s="70">
        <f t="shared" si="225"/>
        <v>0</v>
      </c>
      <c r="BP476" s="71">
        <f t="shared" ca="1" si="238"/>
        <v>-0.04</v>
      </c>
      <c r="BQ476" s="156">
        <f t="shared" ca="1" si="239"/>
        <v>0.04</v>
      </c>
      <c r="BR476" s="158">
        <f t="shared" ca="1" si="240"/>
        <v>-0.04</v>
      </c>
      <c r="BS476" s="159">
        <f t="shared" ca="1" si="241"/>
        <v>0.04</v>
      </c>
      <c r="BT476" s="160">
        <f t="shared" ca="1" si="242"/>
        <v>0.04</v>
      </c>
      <c r="BU476" s="69">
        <f t="shared" si="282"/>
        <v>0</v>
      </c>
      <c r="BV476" s="70">
        <f t="shared" si="283"/>
        <v>0</v>
      </c>
      <c r="BW476" s="71">
        <f t="shared" ref="BW476" ca="1" si="331">IF($E476=0,BV476,INDEX($O$438:$O$441,$E476,1))</f>
        <v>-0.04</v>
      </c>
      <c r="BX476" s="156">
        <f t="shared" ca="1" si="244"/>
        <v>0.04</v>
      </c>
      <c r="BY476" s="158">
        <f t="shared" ca="1" si="245"/>
        <v>-0.04</v>
      </c>
      <c r="BZ476" s="159">
        <f t="shared" ca="1" si="246"/>
        <v>0.04</v>
      </c>
      <c r="CA476" s="160">
        <f t="shared" ca="1" si="247"/>
        <v>0.04</v>
      </c>
      <c r="CB476" s="69">
        <f t="shared" si="282"/>
        <v>0</v>
      </c>
      <c r="CC476" s="70">
        <f t="shared" si="283"/>
        <v>0</v>
      </c>
      <c r="CD476" s="71">
        <f t="shared" ref="CD476" ca="1" si="332">IF($E476=0,CC476,INDEX($O$438:$O$441,$E476,1))</f>
        <v>-0.04</v>
      </c>
      <c r="CE476" s="156">
        <f t="shared" ca="1" si="249"/>
        <v>0.04</v>
      </c>
      <c r="CF476" s="158">
        <f t="shared" ca="1" si="250"/>
        <v>-0.04</v>
      </c>
      <c r="CG476" s="159">
        <f t="shared" ca="1" si="251"/>
        <v>0.04</v>
      </c>
      <c r="CH476" s="160">
        <f t="shared" ca="1" si="252"/>
        <v>0.04</v>
      </c>
    </row>
    <row r="477" spans="2:86" hidden="1" outlineLevel="1">
      <c r="B477" t="str">
        <f t="shared" ca="1" si="297"/>
        <v>EP2 LP-S2 LP-M0</v>
      </c>
      <c r="C477" s="49">
        <f t="shared" si="314"/>
        <v>2</v>
      </c>
      <c r="D477" s="49">
        <f t="shared" si="314"/>
        <v>0</v>
      </c>
      <c r="E477" s="49">
        <f t="shared" ca="1" si="314"/>
        <v>2</v>
      </c>
      <c r="F477" s="49">
        <f t="shared" ca="1" si="314"/>
        <v>4</v>
      </c>
      <c r="G477" s="49">
        <f t="shared" si="314"/>
        <v>0</v>
      </c>
      <c r="H477" s="49">
        <f t="shared" si="314"/>
        <v>0</v>
      </c>
      <c r="I477" s="49">
        <f t="shared" si="314"/>
        <v>0</v>
      </c>
      <c r="BM477">
        <v>40</v>
      </c>
      <c r="BN477" s="69">
        <f t="shared" si="224"/>
        <v>0</v>
      </c>
      <c r="BO477" s="70">
        <f t="shared" si="225"/>
        <v>0</v>
      </c>
      <c r="BP477" s="71">
        <f t="shared" ca="1" si="238"/>
        <v>-0.04</v>
      </c>
      <c r="BQ477" s="156">
        <f t="shared" ca="1" si="239"/>
        <v>0.08</v>
      </c>
      <c r="BR477" s="158">
        <f t="shared" ca="1" si="240"/>
        <v>-0.04</v>
      </c>
      <c r="BS477" s="159">
        <f t="shared" ca="1" si="241"/>
        <v>0.08</v>
      </c>
      <c r="BT477" s="160">
        <f t="shared" ca="1" si="242"/>
        <v>0.08</v>
      </c>
      <c r="BU477" s="69">
        <f t="shared" si="282"/>
        <v>0</v>
      </c>
      <c r="BV477" s="70">
        <f t="shared" si="283"/>
        <v>0</v>
      </c>
      <c r="BW477" s="71">
        <f t="shared" ref="BW477" ca="1" si="333">IF($E477=0,BV477,INDEX($O$438:$O$441,$E477,1))</f>
        <v>-0.04</v>
      </c>
      <c r="BX477" s="156">
        <f t="shared" ca="1" si="244"/>
        <v>0.08</v>
      </c>
      <c r="BY477" s="158">
        <f t="shared" ca="1" si="245"/>
        <v>-0.04</v>
      </c>
      <c r="BZ477" s="159">
        <f t="shared" ca="1" si="246"/>
        <v>0.08</v>
      </c>
      <c r="CA477" s="160">
        <f t="shared" ca="1" si="247"/>
        <v>0.08</v>
      </c>
      <c r="CB477" s="69">
        <f t="shared" si="282"/>
        <v>0</v>
      </c>
      <c r="CC477" s="70">
        <f t="shared" si="283"/>
        <v>0</v>
      </c>
      <c r="CD477" s="71">
        <f t="shared" ref="CD477" ca="1" si="334">IF($E477=0,CC477,INDEX($O$438:$O$441,$E477,1))</f>
        <v>-0.04</v>
      </c>
      <c r="CE477" s="156">
        <f t="shared" ca="1" si="249"/>
        <v>0.08</v>
      </c>
      <c r="CF477" s="158">
        <f t="shared" ca="1" si="250"/>
        <v>-0.04</v>
      </c>
      <c r="CG477" s="159">
        <f t="shared" ca="1" si="251"/>
        <v>0.08</v>
      </c>
      <c r="CH477" s="160">
        <f t="shared" ca="1" si="252"/>
        <v>0.08</v>
      </c>
    </row>
    <row r="478" spans="2:86" hidden="1" outlineLevel="1">
      <c r="B478" t="str">
        <f t="shared" ca="1" si="297"/>
        <v>EP2 LP-S3 LP-M0</v>
      </c>
      <c r="C478" s="49">
        <f t="shared" ref="C478:I487" si="335">C78</f>
        <v>2</v>
      </c>
      <c r="D478" s="49">
        <f t="shared" si="335"/>
        <v>0</v>
      </c>
      <c r="E478" s="49">
        <f t="shared" ca="1" si="335"/>
        <v>3</v>
      </c>
      <c r="F478" s="49">
        <f t="shared" ca="1" si="335"/>
        <v>1</v>
      </c>
      <c r="G478" s="49">
        <f t="shared" si="335"/>
        <v>0</v>
      </c>
      <c r="H478" s="49">
        <f t="shared" si="335"/>
        <v>0</v>
      </c>
      <c r="I478" s="49">
        <f t="shared" si="335"/>
        <v>0</v>
      </c>
      <c r="BM478">
        <v>41</v>
      </c>
      <c r="BN478" s="69">
        <f t="shared" si="224"/>
        <v>0</v>
      </c>
      <c r="BO478" s="70">
        <f t="shared" si="225"/>
        <v>0</v>
      </c>
      <c r="BP478" s="71">
        <f t="shared" ca="1" si="238"/>
        <v>0</v>
      </c>
      <c r="BQ478" s="156">
        <f t="shared" ca="1" si="239"/>
        <v>-0.05</v>
      </c>
      <c r="BR478" s="158">
        <f t="shared" ca="1" si="240"/>
        <v>0</v>
      </c>
      <c r="BS478" s="159">
        <f t="shared" ca="1" si="241"/>
        <v>-0.05</v>
      </c>
      <c r="BT478" s="160">
        <f t="shared" ca="1" si="242"/>
        <v>-0.05</v>
      </c>
      <c r="BU478" s="69">
        <f t="shared" si="282"/>
        <v>0</v>
      </c>
      <c r="BV478" s="70">
        <f t="shared" si="283"/>
        <v>0</v>
      </c>
      <c r="BW478" s="71">
        <f t="shared" ref="BW478" ca="1" si="336">IF($E478=0,BV478,INDEX($O$438:$O$441,$E478,1))</f>
        <v>0</v>
      </c>
      <c r="BX478" s="156">
        <f t="shared" ca="1" si="244"/>
        <v>-0.05</v>
      </c>
      <c r="BY478" s="158">
        <f t="shared" ca="1" si="245"/>
        <v>0</v>
      </c>
      <c r="BZ478" s="159">
        <f t="shared" ca="1" si="246"/>
        <v>-0.05</v>
      </c>
      <c r="CA478" s="160">
        <f t="shared" ca="1" si="247"/>
        <v>-0.05</v>
      </c>
      <c r="CB478" s="69">
        <f t="shared" si="282"/>
        <v>0</v>
      </c>
      <c r="CC478" s="70">
        <f t="shared" si="283"/>
        <v>0</v>
      </c>
      <c r="CD478" s="71">
        <f t="shared" ref="CD478" ca="1" si="337">IF($E478=0,CC478,INDEX($O$438:$O$441,$E478,1))</f>
        <v>0</v>
      </c>
      <c r="CE478" s="156">
        <f t="shared" ca="1" si="249"/>
        <v>-0.05</v>
      </c>
      <c r="CF478" s="158">
        <f t="shared" ca="1" si="250"/>
        <v>0</v>
      </c>
      <c r="CG478" s="159">
        <f t="shared" ca="1" si="251"/>
        <v>-0.05</v>
      </c>
      <c r="CH478" s="160">
        <f t="shared" ca="1" si="252"/>
        <v>-0.05</v>
      </c>
    </row>
    <row r="479" spans="2:86" hidden="1" outlineLevel="1">
      <c r="B479" t="str">
        <f t="shared" ca="1" si="297"/>
        <v>EP2 LP-S3 LP-M0</v>
      </c>
      <c r="C479" s="49">
        <f t="shared" si="335"/>
        <v>2</v>
      </c>
      <c r="D479" s="49">
        <f t="shared" si="335"/>
        <v>0</v>
      </c>
      <c r="E479" s="49">
        <f t="shared" ca="1" si="335"/>
        <v>3</v>
      </c>
      <c r="F479" s="49">
        <f t="shared" ca="1" si="335"/>
        <v>2</v>
      </c>
      <c r="G479" s="49">
        <f t="shared" si="335"/>
        <v>0</v>
      </c>
      <c r="H479" s="49">
        <f t="shared" si="335"/>
        <v>0</v>
      </c>
      <c r="I479" s="49">
        <f t="shared" si="335"/>
        <v>0</v>
      </c>
      <c r="BM479">
        <v>42</v>
      </c>
      <c r="BN479" s="69">
        <f t="shared" si="224"/>
        <v>0</v>
      </c>
      <c r="BO479" s="70">
        <f t="shared" si="225"/>
        <v>0</v>
      </c>
      <c r="BP479" s="71">
        <f t="shared" ca="1" si="238"/>
        <v>0</v>
      </c>
      <c r="BQ479" s="156">
        <f t="shared" ca="1" si="239"/>
        <v>0</v>
      </c>
      <c r="BR479" s="158">
        <f t="shared" ca="1" si="240"/>
        <v>0</v>
      </c>
      <c r="BS479" s="159">
        <f t="shared" ca="1" si="241"/>
        <v>0</v>
      </c>
      <c r="BT479" s="160">
        <f t="shared" ca="1" si="242"/>
        <v>0</v>
      </c>
      <c r="BU479" s="69">
        <f t="shared" si="282"/>
        <v>0</v>
      </c>
      <c r="BV479" s="70">
        <f t="shared" si="283"/>
        <v>0</v>
      </c>
      <c r="BW479" s="71">
        <f t="shared" ref="BW479" ca="1" si="338">IF($E479=0,BV479,INDEX($O$438:$O$441,$E479,1))</f>
        <v>0</v>
      </c>
      <c r="BX479" s="156">
        <f t="shared" ca="1" si="244"/>
        <v>0</v>
      </c>
      <c r="BY479" s="158">
        <f t="shared" ca="1" si="245"/>
        <v>0</v>
      </c>
      <c r="BZ479" s="159">
        <f t="shared" ca="1" si="246"/>
        <v>0</v>
      </c>
      <c r="CA479" s="160">
        <f t="shared" ca="1" si="247"/>
        <v>0</v>
      </c>
      <c r="CB479" s="69">
        <f t="shared" si="282"/>
        <v>0</v>
      </c>
      <c r="CC479" s="70">
        <f t="shared" si="283"/>
        <v>0</v>
      </c>
      <c r="CD479" s="71">
        <f t="shared" ref="CD479" ca="1" si="339">IF($E479=0,CC479,INDEX($O$438:$O$441,$E479,1))</f>
        <v>0</v>
      </c>
      <c r="CE479" s="156">
        <f t="shared" ca="1" si="249"/>
        <v>0</v>
      </c>
      <c r="CF479" s="158">
        <f t="shared" ca="1" si="250"/>
        <v>0</v>
      </c>
      <c r="CG479" s="159">
        <f t="shared" ca="1" si="251"/>
        <v>0</v>
      </c>
      <c r="CH479" s="160">
        <f t="shared" ca="1" si="252"/>
        <v>0</v>
      </c>
    </row>
    <row r="480" spans="2:86" hidden="1" outlineLevel="1">
      <c r="B480" t="str">
        <f t="shared" ca="1" si="297"/>
        <v>EP2 LP-S3 LP-M0</v>
      </c>
      <c r="C480" s="49">
        <f t="shared" si="335"/>
        <v>2</v>
      </c>
      <c r="D480" s="49">
        <f t="shared" si="335"/>
        <v>0</v>
      </c>
      <c r="E480" s="49">
        <f t="shared" ca="1" si="335"/>
        <v>3</v>
      </c>
      <c r="F480" s="49">
        <f t="shared" ca="1" si="335"/>
        <v>3</v>
      </c>
      <c r="G480" s="49">
        <f t="shared" si="335"/>
        <v>0</v>
      </c>
      <c r="H480" s="49">
        <f t="shared" si="335"/>
        <v>0</v>
      </c>
      <c r="I480" s="49">
        <f t="shared" si="335"/>
        <v>0</v>
      </c>
      <c r="BM480">
        <v>43</v>
      </c>
      <c r="BN480" s="69">
        <f t="shared" si="224"/>
        <v>0</v>
      </c>
      <c r="BO480" s="70">
        <f t="shared" si="225"/>
        <v>0</v>
      </c>
      <c r="BP480" s="71">
        <f t="shared" ca="1" si="238"/>
        <v>0</v>
      </c>
      <c r="BQ480" s="156">
        <f t="shared" ca="1" si="239"/>
        <v>0.04</v>
      </c>
      <c r="BR480" s="158">
        <f t="shared" ca="1" si="240"/>
        <v>0</v>
      </c>
      <c r="BS480" s="159">
        <f t="shared" ca="1" si="241"/>
        <v>0.04</v>
      </c>
      <c r="BT480" s="160">
        <f t="shared" ca="1" si="242"/>
        <v>0.04</v>
      </c>
      <c r="BU480" s="69">
        <f t="shared" si="282"/>
        <v>0</v>
      </c>
      <c r="BV480" s="70">
        <f t="shared" si="283"/>
        <v>0</v>
      </c>
      <c r="BW480" s="71">
        <f t="shared" ref="BW480" ca="1" si="340">IF($E480=0,BV480,INDEX($O$438:$O$441,$E480,1))</f>
        <v>0</v>
      </c>
      <c r="BX480" s="156">
        <f t="shared" ca="1" si="244"/>
        <v>0.04</v>
      </c>
      <c r="BY480" s="158">
        <f t="shared" ca="1" si="245"/>
        <v>0</v>
      </c>
      <c r="BZ480" s="159">
        <f t="shared" ca="1" si="246"/>
        <v>0.04</v>
      </c>
      <c r="CA480" s="160">
        <f t="shared" ca="1" si="247"/>
        <v>0.04</v>
      </c>
      <c r="CB480" s="69">
        <f t="shared" si="282"/>
        <v>0</v>
      </c>
      <c r="CC480" s="70">
        <f t="shared" si="283"/>
        <v>0</v>
      </c>
      <c r="CD480" s="71">
        <f t="shared" ref="CD480" ca="1" si="341">IF($E480=0,CC480,INDEX($O$438:$O$441,$E480,1))</f>
        <v>0</v>
      </c>
      <c r="CE480" s="156">
        <f t="shared" ca="1" si="249"/>
        <v>0.04</v>
      </c>
      <c r="CF480" s="158">
        <f t="shared" ca="1" si="250"/>
        <v>0</v>
      </c>
      <c r="CG480" s="159">
        <f t="shared" ca="1" si="251"/>
        <v>0.04</v>
      </c>
      <c r="CH480" s="160">
        <f t="shared" ca="1" si="252"/>
        <v>0.04</v>
      </c>
    </row>
    <row r="481" spans="2:86" hidden="1" outlineLevel="1">
      <c r="B481" t="str">
        <f t="shared" ca="1" si="297"/>
        <v>EP2 LP-S3 LP-M0</v>
      </c>
      <c r="C481" s="49">
        <f t="shared" si="335"/>
        <v>2</v>
      </c>
      <c r="D481" s="49">
        <f t="shared" si="335"/>
        <v>0</v>
      </c>
      <c r="E481" s="49">
        <f t="shared" ca="1" si="335"/>
        <v>3</v>
      </c>
      <c r="F481" s="49">
        <f t="shared" ca="1" si="335"/>
        <v>4</v>
      </c>
      <c r="G481" s="49">
        <f t="shared" si="335"/>
        <v>0</v>
      </c>
      <c r="H481" s="49">
        <f t="shared" si="335"/>
        <v>0</v>
      </c>
      <c r="I481" s="49">
        <f t="shared" si="335"/>
        <v>0</v>
      </c>
      <c r="BM481">
        <v>44</v>
      </c>
      <c r="BN481" s="69">
        <f t="shared" si="224"/>
        <v>0</v>
      </c>
      <c r="BO481" s="70">
        <f t="shared" si="225"/>
        <v>0</v>
      </c>
      <c r="BP481" s="71">
        <f t="shared" ca="1" si="238"/>
        <v>0</v>
      </c>
      <c r="BQ481" s="156">
        <f t="shared" ca="1" si="239"/>
        <v>0.08</v>
      </c>
      <c r="BR481" s="158">
        <f t="shared" ca="1" si="240"/>
        <v>0</v>
      </c>
      <c r="BS481" s="159">
        <f t="shared" ca="1" si="241"/>
        <v>0.08</v>
      </c>
      <c r="BT481" s="160">
        <f t="shared" ca="1" si="242"/>
        <v>0.08</v>
      </c>
      <c r="BU481" s="69">
        <f t="shared" si="282"/>
        <v>0</v>
      </c>
      <c r="BV481" s="70">
        <f t="shared" si="283"/>
        <v>0</v>
      </c>
      <c r="BW481" s="71">
        <f t="shared" ref="BW481" ca="1" si="342">IF($E481=0,BV481,INDEX($O$438:$O$441,$E481,1))</f>
        <v>0</v>
      </c>
      <c r="BX481" s="156">
        <f t="shared" ca="1" si="244"/>
        <v>0.08</v>
      </c>
      <c r="BY481" s="158">
        <f t="shared" ca="1" si="245"/>
        <v>0</v>
      </c>
      <c r="BZ481" s="159">
        <f t="shared" ca="1" si="246"/>
        <v>0.08</v>
      </c>
      <c r="CA481" s="160">
        <f t="shared" ca="1" si="247"/>
        <v>0.08</v>
      </c>
      <c r="CB481" s="69">
        <f t="shared" si="282"/>
        <v>0</v>
      </c>
      <c r="CC481" s="70">
        <f t="shared" si="283"/>
        <v>0</v>
      </c>
      <c r="CD481" s="71">
        <f t="shared" ref="CD481" ca="1" si="343">IF($E481=0,CC481,INDEX($O$438:$O$441,$E481,1))</f>
        <v>0</v>
      </c>
      <c r="CE481" s="156">
        <f t="shared" ca="1" si="249"/>
        <v>0.08</v>
      </c>
      <c r="CF481" s="158">
        <f t="shared" ca="1" si="250"/>
        <v>0</v>
      </c>
      <c r="CG481" s="159">
        <f t="shared" ca="1" si="251"/>
        <v>0.08</v>
      </c>
      <c r="CH481" s="160">
        <f t="shared" ca="1" si="252"/>
        <v>0.08</v>
      </c>
    </row>
    <row r="482" spans="2:86" hidden="1" outlineLevel="1">
      <c r="B482" t="str">
        <f t="shared" ref="B482:B501" ca="1" si="344">"EP"&amp;$C482&amp;" LP-S"&amp;$E482&amp;" LP-M"&amp;$I482</f>
        <v>EP2 LP-S4 LP-M0</v>
      </c>
      <c r="C482" s="49">
        <f t="shared" si="335"/>
        <v>2</v>
      </c>
      <c r="D482" s="49">
        <f t="shared" si="335"/>
        <v>0</v>
      </c>
      <c r="E482" s="49">
        <f t="shared" ca="1" si="335"/>
        <v>4</v>
      </c>
      <c r="F482" s="49">
        <f t="shared" ca="1" si="335"/>
        <v>1</v>
      </c>
      <c r="G482" s="49">
        <f t="shared" si="335"/>
        <v>0</v>
      </c>
      <c r="H482" s="49">
        <f t="shared" si="335"/>
        <v>0</v>
      </c>
      <c r="I482" s="49">
        <f t="shared" si="335"/>
        <v>0</v>
      </c>
      <c r="BM482">
        <v>45</v>
      </c>
      <c r="BN482" s="69">
        <f t="shared" si="224"/>
        <v>0</v>
      </c>
      <c r="BO482" s="70">
        <f t="shared" si="225"/>
        <v>0</v>
      </c>
      <c r="BP482" s="71">
        <f t="shared" ca="1" si="238"/>
        <v>0.05</v>
      </c>
      <c r="BQ482" s="156">
        <f t="shared" ca="1" si="239"/>
        <v>-0.05</v>
      </c>
      <c r="BR482" s="158">
        <f t="shared" ca="1" si="240"/>
        <v>0.05</v>
      </c>
      <c r="BS482" s="159">
        <f t="shared" ca="1" si="241"/>
        <v>-0.05</v>
      </c>
      <c r="BT482" s="160">
        <f t="shared" ca="1" si="242"/>
        <v>-0.05</v>
      </c>
      <c r="BU482" s="69">
        <f t="shared" si="282"/>
        <v>0</v>
      </c>
      <c r="BV482" s="70">
        <f t="shared" si="283"/>
        <v>0</v>
      </c>
      <c r="BW482" s="71">
        <f t="shared" ref="BW482" ca="1" si="345">IF($E482=0,BV482,INDEX($O$438:$O$441,$E482,1))</f>
        <v>0.05</v>
      </c>
      <c r="BX482" s="156">
        <f t="shared" ca="1" si="244"/>
        <v>-0.05</v>
      </c>
      <c r="BY482" s="158">
        <f t="shared" ca="1" si="245"/>
        <v>0.05</v>
      </c>
      <c r="BZ482" s="159">
        <f t="shared" ca="1" si="246"/>
        <v>-0.05</v>
      </c>
      <c r="CA482" s="160">
        <f t="shared" ca="1" si="247"/>
        <v>-0.05</v>
      </c>
      <c r="CB482" s="69">
        <f t="shared" si="282"/>
        <v>0</v>
      </c>
      <c r="CC482" s="70">
        <f t="shared" si="283"/>
        <v>0</v>
      </c>
      <c r="CD482" s="71">
        <f t="shared" ref="CD482" ca="1" si="346">IF($E482=0,CC482,INDEX($O$438:$O$441,$E482,1))</f>
        <v>0.05</v>
      </c>
      <c r="CE482" s="156">
        <f t="shared" ca="1" si="249"/>
        <v>-0.05</v>
      </c>
      <c r="CF482" s="158">
        <f t="shared" ca="1" si="250"/>
        <v>0.05</v>
      </c>
      <c r="CG482" s="159">
        <f t="shared" ca="1" si="251"/>
        <v>-0.05</v>
      </c>
      <c r="CH482" s="160">
        <f t="shared" ca="1" si="252"/>
        <v>-0.05</v>
      </c>
    </row>
    <row r="483" spans="2:86" hidden="1" outlineLevel="1">
      <c r="B483" t="str">
        <f t="shared" ca="1" si="344"/>
        <v>EP2 LP-S4 LP-M0</v>
      </c>
      <c r="C483" s="49">
        <f t="shared" si="335"/>
        <v>2</v>
      </c>
      <c r="D483" s="49">
        <f t="shared" si="335"/>
        <v>0</v>
      </c>
      <c r="E483" s="49">
        <f t="shared" ca="1" si="335"/>
        <v>4</v>
      </c>
      <c r="F483" s="49">
        <f t="shared" ca="1" si="335"/>
        <v>2</v>
      </c>
      <c r="G483" s="49">
        <f t="shared" si="335"/>
        <v>0</v>
      </c>
      <c r="H483" s="49">
        <f t="shared" si="335"/>
        <v>0</v>
      </c>
      <c r="I483" s="49">
        <f t="shared" si="335"/>
        <v>0</v>
      </c>
      <c r="BM483">
        <v>46</v>
      </c>
      <c r="BN483" s="69">
        <f t="shared" si="224"/>
        <v>0</v>
      </c>
      <c r="BO483" s="70">
        <f t="shared" si="225"/>
        <v>0</v>
      </c>
      <c r="BP483" s="71">
        <f t="shared" ca="1" si="238"/>
        <v>0.05</v>
      </c>
      <c r="BQ483" s="156">
        <f t="shared" ca="1" si="239"/>
        <v>0</v>
      </c>
      <c r="BR483" s="158">
        <f t="shared" ca="1" si="240"/>
        <v>0.05</v>
      </c>
      <c r="BS483" s="159">
        <f t="shared" ca="1" si="241"/>
        <v>0</v>
      </c>
      <c r="BT483" s="160">
        <f t="shared" ca="1" si="242"/>
        <v>0</v>
      </c>
      <c r="BU483" s="69">
        <f t="shared" si="282"/>
        <v>0</v>
      </c>
      <c r="BV483" s="70">
        <f t="shared" si="283"/>
        <v>0</v>
      </c>
      <c r="BW483" s="71">
        <f t="shared" ref="BW483" ca="1" si="347">IF($E483=0,BV483,INDEX($O$438:$O$441,$E483,1))</f>
        <v>0.05</v>
      </c>
      <c r="BX483" s="156">
        <f t="shared" ca="1" si="244"/>
        <v>0</v>
      </c>
      <c r="BY483" s="158">
        <f t="shared" ca="1" si="245"/>
        <v>0.05</v>
      </c>
      <c r="BZ483" s="159">
        <f t="shared" ca="1" si="246"/>
        <v>0</v>
      </c>
      <c r="CA483" s="160">
        <f t="shared" ca="1" si="247"/>
        <v>0</v>
      </c>
      <c r="CB483" s="69">
        <f t="shared" si="282"/>
        <v>0</v>
      </c>
      <c r="CC483" s="70">
        <f t="shared" si="283"/>
        <v>0</v>
      </c>
      <c r="CD483" s="71">
        <f t="shared" ref="CD483" ca="1" si="348">IF($E483=0,CC483,INDEX($O$438:$O$441,$E483,1))</f>
        <v>0.05</v>
      </c>
      <c r="CE483" s="156">
        <f t="shared" ca="1" si="249"/>
        <v>0</v>
      </c>
      <c r="CF483" s="158">
        <f t="shared" ca="1" si="250"/>
        <v>0.05</v>
      </c>
      <c r="CG483" s="159">
        <f t="shared" ca="1" si="251"/>
        <v>0</v>
      </c>
      <c r="CH483" s="160">
        <f t="shared" ca="1" si="252"/>
        <v>0</v>
      </c>
    </row>
    <row r="484" spans="2:86" hidden="1" outlineLevel="1">
      <c r="B484" t="str">
        <f t="shared" ca="1" si="344"/>
        <v>EP2 LP-S4 LP-M0</v>
      </c>
      <c r="C484" s="49">
        <f t="shared" si="335"/>
        <v>2</v>
      </c>
      <c r="D484" s="49">
        <f t="shared" si="335"/>
        <v>0</v>
      </c>
      <c r="E484" s="49">
        <f t="shared" ca="1" si="335"/>
        <v>4</v>
      </c>
      <c r="F484" s="49">
        <f t="shared" ca="1" si="335"/>
        <v>3</v>
      </c>
      <c r="G484" s="49">
        <f t="shared" si="335"/>
        <v>0</v>
      </c>
      <c r="H484" s="49">
        <f t="shared" si="335"/>
        <v>0</v>
      </c>
      <c r="I484" s="49">
        <f t="shared" si="335"/>
        <v>0</v>
      </c>
      <c r="BM484">
        <v>47</v>
      </c>
      <c r="BN484" s="69">
        <f t="shared" si="224"/>
        <v>0</v>
      </c>
      <c r="BO484" s="70">
        <f t="shared" si="225"/>
        <v>0</v>
      </c>
      <c r="BP484" s="71">
        <f t="shared" ca="1" si="238"/>
        <v>0.05</v>
      </c>
      <c r="BQ484" s="156">
        <f t="shared" ca="1" si="239"/>
        <v>0.04</v>
      </c>
      <c r="BR484" s="158">
        <f t="shared" ca="1" si="240"/>
        <v>0.05</v>
      </c>
      <c r="BS484" s="159">
        <f t="shared" ca="1" si="241"/>
        <v>0.04</v>
      </c>
      <c r="BT484" s="160">
        <f t="shared" ca="1" si="242"/>
        <v>0.04</v>
      </c>
      <c r="BU484" s="69">
        <f t="shared" si="282"/>
        <v>0</v>
      </c>
      <c r="BV484" s="70">
        <f t="shared" si="283"/>
        <v>0</v>
      </c>
      <c r="BW484" s="71">
        <f t="shared" ref="BW484" ca="1" si="349">IF($E484=0,BV484,INDEX($O$438:$O$441,$E484,1))</f>
        <v>0.05</v>
      </c>
      <c r="BX484" s="156">
        <f t="shared" ca="1" si="244"/>
        <v>0.04</v>
      </c>
      <c r="BY484" s="158">
        <f t="shared" ca="1" si="245"/>
        <v>0.05</v>
      </c>
      <c r="BZ484" s="159">
        <f t="shared" ca="1" si="246"/>
        <v>0.04</v>
      </c>
      <c r="CA484" s="160">
        <f t="shared" ca="1" si="247"/>
        <v>0.04</v>
      </c>
      <c r="CB484" s="69">
        <f t="shared" si="282"/>
        <v>0</v>
      </c>
      <c r="CC484" s="70">
        <f t="shared" si="283"/>
        <v>0</v>
      </c>
      <c r="CD484" s="71">
        <f t="shared" ref="CD484" ca="1" si="350">IF($E484=0,CC484,INDEX($O$438:$O$441,$E484,1))</f>
        <v>0.05</v>
      </c>
      <c r="CE484" s="156">
        <f t="shared" ca="1" si="249"/>
        <v>0.04</v>
      </c>
      <c r="CF484" s="158">
        <f t="shared" ca="1" si="250"/>
        <v>0.05</v>
      </c>
      <c r="CG484" s="159">
        <f t="shared" ca="1" si="251"/>
        <v>0.04</v>
      </c>
      <c r="CH484" s="160">
        <f t="shared" ca="1" si="252"/>
        <v>0.04</v>
      </c>
    </row>
    <row r="485" spans="2:86" hidden="1" outlineLevel="1">
      <c r="B485" t="str">
        <f t="shared" ca="1" si="344"/>
        <v>EP2 LP-S4 LP-M0</v>
      </c>
      <c r="C485" s="49">
        <f t="shared" si="335"/>
        <v>2</v>
      </c>
      <c r="D485" s="49">
        <f t="shared" si="335"/>
        <v>0</v>
      </c>
      <c r="E485" s="49">
        <f t="shared" ca="1" si="335"/>
        <v>4</v>
      </c>
      <c r="F485" s="49">
        <f t="shared" ca="1" si="335"/>
        <v>4</v>
      </c>
      <c r="G485" s="49">
        <f t="shared" si="335"/>
        <v>0</v>
      </c>
      <c r="H485" s="49">
        <f t="shared" si="335"/>
        <v>0</v>
      </c>
      <c r="I485" s="49">
        <f t="shared" si="335"/>
        <v>0</v>
      </c>
      <c r="BM485">
        <v>48</v>
      </c>
      <c r="BN485" s="69">
        <f t="shared" si="224"/>
        <v>0</v>
      </c>
      <c r="BO485" s="70">
        <f t="shared" si="225"/>
        <v>0</v>
      </c>
      <c r="BP485" s="71">
        <f t="shared" ca="1" si="238"/>
        <v>0.05</v>
      </c>
      <c r="BQ485" s="156">
        <f t="shared" ca="1" si="239"/>
        <v>0.08</v>
      </c>
      <c r="BR485" s="158">
        <f t="shared" ca="1" si="240"/>
        <v>0.05</v>
      </c>
      <c r="BS485" s="159">
        <f t="shared" ca="1" si="241"/>
        <v>0.08</v>
      </c>
      <c r="BT485" s="160">
        <f t="shared" ca="1" si="242"/>
        <v>0.08</v>
      </c>
      <c r="BU485" s="69">
        <f t="shared" si="282"/>
        <v>0</v>
      </c>
      <c r="BV485" s="70">
        <f t="shared" si="283"/>
        <v>0</v>
      </c>
      <c r="BW485" s="71">
        <f t="shared" ref="BW485" ca="1" si="351">IF($E485=0,BV485,INDEX($O$438:$O$441,$E485,1))</f>
        <v>0.05</v>
      </c>
      <c r="BX485" s="156">
        <f t="shared" ca="1" si="244"/>
        <v>0.08</v>
      </c>
      <c r="BY485" s="158">
        <f t="shared" ca="1" si="245"/>
        <v>0.05</v>
      </c>
      <c r="BZ485" s="159">
        <f t="shared" ca="1" si="246"/>
        <v>0.08</v>
      </c>
      <c r="CA485" s="160">
        <f t="shared" ca="1" si="247"/>
        <v>0.08</v>
      </c>
      <c r="CB485" s="69">
        <f t="shared" si="282"/>
        <v>0</v>
      </c>
      <c r="CC485" s="70">
        <f t="shared" si="283"/>
        <v>0</v>
      </c>
      <c r="CD485" s="71">
        <f t="shared" ref="CD485" ca="1" si="352">IF($E485=0,CC485,INDEX($O$438:$O$441,$E485,1))</f>
        <v>0.05</v>
      </c>
      <c r="CE485" s="156">
        <f t="shared" ca="1" si="249"/>
        <v>0.08</v>
      </c>
      <c r="CF485" s="158">
        <f t="shared" ca="1" si="250"/>
        <v>0.05</v>
      </c>
      <c r="CG485" s="159">
        <f t="shared" ca="1" si="251"/>
        <v>0.08</v>
      </c>
      <c r="CH485" s="160">
        <f t="shared" ca="1" si="252"/>
        <v>0.08</v>
      </c>
    </row>
    <row r="486" spans="2:86" hidden="1" outlineLevel="1">
      <c r="B486" t="str">
        <f t="shared" ca="1" si="344"/>
        <v>EP3 LP-S1 LP-M0</v>
      </c>
      <c r="C486" s="49">
        <f t="shared" si="335"/>
        <v>3</v>
      </c>
      <c r="D486" s="49">
        <f t="shared" si="335"/>
        <v>0</v>
      </c>
      <c r="E486" s="49">
        <f t="shared" ca="1" si="335"/>
        <v>1</v>
      </c>
      <c r="F486" s="49">
        <f t="shared" ca="1" si="335"/>
        <v>1</v>
      </c>
      <c r="G486" s="49">
        <f t="shared" si="335"/>
        <v>0</v>
      </c>
      <c r="H486" s="49">
        <f t="shared" si="335"/>
        <v>0</v>
      </c>
      <c r="I486" s="49">
        <f t="shared" si="335"/>
        <v>0</v>
      </c>
      <c r="BM486">
        <v>49</v>
      </c>
      <c r="BN486" s="69">
        <f t="shared" si="224"/>
        <v>0.04</v>
      </c>
      <c r="BO486" s="70">
        <f t="shared" si="225"/>
        <v>0</v>
      </c>
      <c r="BP486" s="71">
        <f t="shared" ca="1" si="238"/>
        <v>-0.08</v>
      </c>
      <c r="BQ486" s="156">
        <f t="shared" ca="1" si="239"/>
        <v>-0.05</v>
      </c>
      <c r="BR486" s="158">
        <f t="shared" ca="1" si="240"/>
        <v>-0.08</v>
      </c>
      <c r="BS486" s="159">
        <f t="shared" ca="1" si="241"/>
        <v>-0.05</v>
      </c>
      <c r="BT486" s="160">
        <f t="shared" ca="1" si="242"/>
        <v>-0.05</v>
      </c>
      <c r="BU486" s="69">
        <f t="shared" si="282"/>
        <v>0.04</v>
      </c>
      <c r="BV486" s="70">
        <f t="shared" si="283"/>
        <v>0</v>
      </c>
      <c r="BW486" s="71">
        <f t="shared" ref="BW486" ca="1" si="353">IF($E486=0,BV486,INDEX($O$438:$O$441,$E486,1))</f>
        <v>-0.08</v>
      </c>
      <c r="BX486" s="156">
        <f t="shared" ca="1" si="244"/>
        <v>-0.05</v>
      </c>
      <c r="BY486" s="158">
        <f t="shared" ca="1" si="245"/>
        <v>-0.08</v>
      </c>
      <c r="BZ486" s="159">
        <f t="shared" ca="1" si="246"/>
        <v>-0.05</v>
      </c>
      <c r="CA486" s="160">
        <f t="shared" ca="1" si="247"/>
        <v>-0.05</v>
      </c>
      <c r="CB486" s="69">
        <f t="shared" si="282"/>
        <v>0.04</v>
      </c>
      <c r="CC486" s="70">
        <f t="shared" si="283"/>
        <v>0</v>
      </c>
      <c r="CD486" s="71">
        <f t="shared" ref="CD486" ca="1" si="354">IF($E486=0,CC486,INDEX($O$438:$O$441,$E486,1))</f>
        <v>-0.08</v>
      </c>
      <c r="CE486" s="156">
        <f t="shared" ca="1" si="249"/>
        <v>-0.05</v>
      </c>
      <c r="CF486" s="158">
        <f t="shared" ca="1" si="250"/>
        <v>-0.08</v>
      </c>
      <c r="CG486" s="159">
        <f t="shared" ca="1" si="251"/>
        <v>-0.05</v>
      </c>
      <c r="CH486" s="160">
        <f t="shared" ca="1" si="252"/>
        <v>-0.05</v>
      </c>
    </row>
    <row r="487" spans="2:86" hidden="1" outlineLevel="1">
      <c r="B487" t="str">
        <f t="shared" ca="1" si="344"/>
        <v>EP3 LP-S1 LP-M0</v>
      </c>
      <c r="C487" s="49">
        <f t="shared" si="335"/>
        <v>3</v>
      </c>
      <c r="D487" s="49">
        <f t="shared" si="335"/>
        <v>0</v>
      </c>
      <c r="E487" s="49">
        <f t="shared" ca="1" si="335"/>
        <v>1</v>
      </c>
      <c r="F487" s="49">
        <f t="shared" ca="1" si="335"/>
        <v>2</v>
      </c>
      <c r="G487" s="49">
        <f t="shared" si="335"/>
        <v>0</v>
      </c>
      <c r="H487" s="49">
        <f t="shared" si="335"/>
        <v>0</v>
      </c>
      <c r="I487" s="49">
        <f t="shared" si="335"/>
        <v>0</v>
      </c>
      <c r="BM487">
        <v>50</v>
      </c>
      <c r="BN487" s="69">
        <f t="shared" si="224"/>
        <v>0.04</v>
      </c>
      <c r="BO487" s="70">
        <f t="shared" si="225"/>
        <v>0</v>
      </c>
      <c r="BP487" s="71">
        <f t="shared" ca="1" si="238"/>
        <v>-0.08</v>
      </c>
      <c r="BQ487" s="156">
        <f t="shared" ca="1" si="239"/>
        <v>0</v>
      </c>
      <c r="BR487" s="158">
        <f t="shared" ca="1" si="240"/>
        <v>-0.08</v>
      </c>
      <c r="BS487" s="159">
        <f t="shared" ca="1" si="241"/>
        <v>0</v>
      </c>
      <c r="BT487" s="160">
        <f t="shared" ca="1" si="242"/>
        <v>0</v>
      </c>
      <c r="BU487" s="69">
        <f t="shared" si="282"/>
        <v>0.04</v>
      </c>
      <c r="BV487" s="70">
        <f t="shared" si="283"/>
        <v>0</v>
      </c>
      <c r="BW487" s="71">
        <f t="shared" ref="BW487" ca="1" si="355">IF($E487=0,BV487,INDEX($O$438:$O$441,$E487,1))</f>
        <v>-0.08</v>
      </c>
      <c r="BX487" s="156">
        <f t="shared" ca="1" si="244"/>
        <v>0</v>
      </c>
      <c r="BY487" s="158">
        <f t="shared" ca="1" si="245"/>
        <v>-0.08</v>
      </c>
      <c r="BZ487" s="159">
        <f t="shared" ca="1" si="246"/>
        <v>0</v>
      </c>
      <c r="CA487" s="160">
        <f t="shared" ca="1" si="247"/>
        <v>0</v>
      </c>
      <c r="CB487" s="69">
        <f t="shared" si="282"/>
        <v>0.04</v>
      </c>
      <c r="CC487" s="70">
        <f t="shared" si="283"/>
        <v>0</v>
      </c>
      <c r="CD487" s="71">
        <f t="shared" ref="CD487" ca="1" si="356">IF($E487=0,CC487,INDEX($O$438:$O$441,$E487,1))</f>
        <v>-0.08</v>
      </c>
      <c r="CE487" s="156">
        <f t="shared" ca="1" si="249"/>
        <v>0</v>
      </c>
      <c r="CF487" s="158">
        <f t="shared" ca="1" si="250"/>
        <v>-0.08</v>
      </c>
      <c r="CG487" s="159">
        <f t="shared" ca="1" si="251"/>
        <v>0</v>
      </c>
      <c r="CH487" s="160">
        <f t="shared" ca="1" si="252"/>
        <v>0</v>
      </c>
    </row>
    <row r="488" spans="2:86" hidden="1" outlineLevel="1">
      <c r="B488" t="str">
        <f t="shared" ca="1" si="344"/>
        <v>EP3 LP-S1 LP-M0</v>
      </c>
      <c r="C488" s="49">
        <f t="shared" ref="C488:I497" si="357">C88</f>
        <v>3</v>
      </c>
      <c r="D488" s="49">
        <f t="shared" si="357"/>
        <v>0</v>
      </c>
      <c r="E488" s="49">
        <f t="shared" ca="1" si="357"/>
        <v>1</v>
      </c>
      <c r="F488" s="49">
        <f t="shared" ca="1" si="357"/>
        <v>3</v>
      </c>
      <c r="G488" s="49">
        <f t="shared" si="357"/>
        <v>0</v>
      </c>
      <c r="H488" s="49">
        <f t="shared" si="357"/>
        <v>0</v>
      </c>
      <c r="I488" s="49">
        <f t="shared" si="357"/>
        <v>0</v>
      </c>
      <c r="BM488">
        <v>51</v>
      </c>
      <c r="BN488" s="69">
        <f t="shared" si="224"/>
        <v>0.04</v>
      </c>
      <c r="BO488" s="70">
        <f t="shared" si="225"/>
        <v>0</v>
      </c>
      <c r="BP488" s="71">
        <f t="shared" ca="1" si="238"/>
        <v>-0.08</v>
      </c>
      <c r="BQ488" s="156">
        <f t="shared" ca="1" si="239"/>
        <v>0.04</v>
      </c>
      <c r="BR488" s="158">
        <f t="shared" ca="1" si="240"/>
        <v>-0.08</v>
      </c>
      <c r="BS488" s="159">
        <f t="shared" ca="1" si="241"/>
        <v>0.04</v>
      </c>
      <c r="BT488" s="160">
        <f t="shared" ca="1" si="242"/>
        <v>0.04</v>
      </c>
      <c r="BU488" s="69">
        <f t="shared" si="282"/>
        <v>0.04</v>
      </c>
      <c r="BV488" s="70">
        <f t="shared" si="283"/>
        <v>0</v>
      </c>
      <c r="BW488" s="71">
        <f t="shared" ref="BW488" ca="1" si="358">IF($E488=0,BV488,INDEX($O$438:$O$441,$E488,1))</f>
        <v>-0.08</v>
      </c>
      <c r="BX488" s="156">
        <f t="shared" ca="1" si="244"/>
        <v>0.04</v>
      </c>
      <c r="BY488" s="158">
        <f t="shared" ca="1" si="245"/>
        <v>-0.08</v>
      </c>
      <c r="BZ488" s="159">
        <f t="shared" ca="1" si="246"/>
        <v>0.04</v>
      </c>
      <c r="CA488" s="160">
        <f t="shared" ca="1" si="247"/>
        <v>0.04</v>
      </c>
      <c r="CB488" s="69">
        <f t="shared" si="282"/>
        <v>0.04</v>
      </c>
      <c r="CC488" s="70">
        <f t="shared" si="283"/>
        <v>0</v>
      </c>
      <c r="CD488" s="71">
        <f t="shared" ref="CD488" ca="1" si="359">IF($E488=0,CC488,INDEX($O$438:$O$441,$E488,1))</f>
        <v>-0.08</v>
      </c>
      <c r="CE488" s="156">
        <f t="shared" ca="1" si="249"/>
        <v>0.04</v>
      </c>
      <c r="CF488" s="158">
        <f t="shared" ca="1" si="250"/>
        <v>-0.08</v>
      </c>
      <c r="CG488" s="159">
        <f t="shared" ca="1" si="251"/>
        <v>0.04</v>
      </c>
      <c r="CH488" s="160">
        <f t="shared" ca="1" si="252"/>
        <v>0.04</v>
      </c>
    </row>
    <row r="489" spans="2:86" hidden="1" outlineLevel="1">
      <c r="B489" t="str">
        <f t="shared" ca="1" si="344"/>
        <v>EP3 LP-S1 LP-M0</v>
      </c>
      <c r="C489" s="49">
        <f t="shared" si="357"/>
        <v>3</v>
      </c>
      <c r="D489" s="49">
        <f t="shared" si="357"/>
        <v>0</v>
      </c>
      <c r="E489" s="49">
        <f t="shared" ca="1" si="357"/>
        <v>1</v>
      </c>
      <c r="F489" s="49">
        <f t="shared" ca="1" si="357"/>
        <v>4</v>
      </c>
      <c r="G489" s="49">
        <f t="shared" si="357"/>
        <v>0</v>
      </c>
      <c r="H489" s="49">
        <f t="shared" si="357"/>
        <v>0</v>
      </c>
      <c r="I489" s="49">
        <f t="shared" si="357"/>
        <v>0</v>
      </c>
      <c r="BM489">
        <v>52</v>
      </c>
      <c r="BN489" s="69">
        <f t="shared" si="224"/>
        <v>0.04</v>
      </c>
      <c r="BO489" s="70">
        <f t="shared" si="225"/>
        <v>0</v>
      </c>
      <c r="BP489" s="71">
        <f t="shared" ca="1" si="238"/>
        <v>-0.08</v>
      </c>
      <c r="BQ489" s="156">
        <f t="shared" ca="1" si="239"/>
        <v>0.08</v>
      </c>
      <c r="BR489" s="158">
        <f t="shared" ca="1" si="240"/>
        <v>-0.08</v>
      </c>
      <c r="BS489" s="159">
        <f t="shared" ca="1" si="241"/>
        <v>0.08</v>
      </c>
      <c r="BT489" s="160">
        <f t="shared" ca="1" si="242"/>
        <v>0.08</v>
      </c>
      <c r="BU489" s="69">
        <f t="shared" si="282"/>
        <v>0.04</v>
      </c>
      <c r="BV489" s="70">
        <f t="shared" si="283"/>
        <v>0</v>
      </c>
      <c r="BW489" s="71">
        <f t="shared" ref="BW489" ca="1" si="360">IF($E489=0,BV489,INDEX($O$438:$O$441,$E489,1))</f>
        <v>-0.08</v>
      </c>
      <c r="BX489" s="156">
        <f t="shared" ca="1" si="244"/>
        <v>0.08</v>
      </c>
      <c r="BY489" s="158">
        <f t="shared" ca="1" si="245"/>
        <v>-0.08</v>
      </c>
      <c r="BZ489" s="159">
        <f t="shared" ca="1" si="246"/>
        <v>0.08</v>
      </c>
      <c r="CA489" s="160">
        <f t="shared" ca="1" si="247"/>
        <v>0.08</v>
      </c>
      <c r="CB489" s="69">
        <f t="shared" si="282"/>
        <v>0.04</v>
      </c>
      <c r="CC489" s="70">
        <f t="shared" si="283"/>
        <v>0</v>
      </c>
      <c r="CD489" s="71">
        <f t="shared" ref="CD489" ca="1" si="361">IF($E489=0,CC489,INDEX($O$438:$O$441,$E489,1))</f>
        <v>-0.08</v>
      </c>
      <c r="CE489" s="156">
        <f t="shared" ca="1" si="249"/>
        <v>0.08</v>
      </c>
      <c r="CF489" s="158">
        <f t="shared" ca="1" si="250"/>
        <v>-0.08</v>
      </c>
      <c r="CG489" s="159">
        <f t="shared" ca="1" si="251"/>
        <v>0.08</v>
      </c>
      <c r="CH489" s="160">
        <f t="shared" ca="1" si="252"/>
        <v>0.08</v>
      </c>
    </row>
    <row r="490" spans="2:86" hidden="1" outlineLevel="1">
      <c r="B490" t="str">
        <f t="shared" ca="1" si="344"/>
        <v>EP3 LP-S2 LP-M0</v>
      </c>
      <c r="C490" s="49">
        <f t="shared" si="357"/>
        <v>3</v>
      </c>
      <c r="D490" s="49">
        <f t="shared" si="357"/>
        <v>0</v>
      </c>
      <c r="E490" s="49">
        <f t="shared" ca="1" si="357"/>
        <v>2</v>
      </c>
      <c r="F490" s="49">
        <f t="shared" ca="1" si="357"/>
        <v>1</v>
      </c>
      <c r="G490" s="49">
        <f t="shared" si="357"/>
        <v>0</v>
      </c>
      <c r="H490" s="49">
        <f t="shared" si="357"/>
        <v>0</v>
      </c>
      <c r="I490" s="49">
        <f t="shared" si="357"/>
        <v>0</v>
      </c>
      <c r="BM490">
        <v>53</v>
      </c>
      <c r="BN490" s="69">
        <f t="shared" si="224"/>
        <v>0.04</v>
      </c>
      <c r="BO490" s="70">
        <f t="shared" si="225"/>
        <v>0</v>
      </c>
      <c r="BP490" s="71">
        <f t="shared" ca="1" si="238"/>
        <v>-0.04</v>
      </c>
      <c r="BQ490" s="156">
        <f t="shared" ca="1" si="239"/>
        <v>-0.05</v>
      </c>
      <c r="BR490" s="158">
        <f t="shared" ca="1" si="240"/>
        <v>-0.04</v>
      </c>
      <c r="BS490" s="159">
        <f t="shared" ca="1" si="241"/>
        <v>-0.05</v>
      </c>
      <c r="BT490" s="160">
        <f t="shared" ca="1" si="242"/>
        <v>-0.05</v>
      </c>
      <c r="BU490" s="69">
        <f t="shared" si="282"/>
        <v>0.04</v>
      </c>
      <c r="BV490" s="70">
        <f t="shared" si="283"/>
        <v>0</v>
      </c>
      <c r="BW490" s="71">
        <f t="shared" ref="BW490" ca="1" si="362">IF($E490=0,BV490,INDEX($O$438:$O$441,$E490,1))</f>
        <v>-0.04</v>
      </c>
      <c r="BX490" s="156">
        <f t="shared" ca="1" si="244"/>
        <v>-0.05</v>
      </c>
      <c r="BY490" s="158">
        <f t="shared" ca="1" si="245"/>
        <v>-0.04</v>
      </c>
      <c r="BZ490" s="159">
        <f t="shared" ca="1" si="246"/>
        <v>-0.05</v>
      </c>
      <c r="CA490" s="160">
        <f t="shared" ca="1" si="247"/>
        <v>-0.05</v>
      </c>
      <c r="CB490" s="69">
        <f t="shared" si="282"/>
        <v>0.04</v>
      </c>
      <c r="CC490" s="70">
        <f t="shared" si="283"/>
        <v>0</v>
      </c>
      <c r="CD490" s="71">
        <f t="shared" ref="CD490" ca="1" si="363">IF($E490=0,CC490,INDEX($O$438:$O$441,$E490,1))</f>
        <v>-0.04</v>
      </c>
      <c r="CE490" s="156">
        <f t="shared" ca="1" si="249"/>
        <v>-0.05</v>
      </c>
      <c r="CF490" s="158">
        <f t="shared" ca="1" si="250"/>
        <v>-0.04</v>
      </c>
      <c r="CG490" s="159">
        <f t="shared" ca="1" si="251"/>
        <v>-0.05</v>
      </c>
      <c r="CH490" s="160">
        <f t="shared" ca="1" si="252"/>
        <v>-0.05</v>
      </c>
    </row>
    <row r="491" spans="2:86" hidden="1" outlineLevel="1">
      <c r="B491" t="str">
        <f t="shared" ca="1" si="344"/>
        <v>EP3 LP-S2 LP-M0</v>
      </c>
      <c r="C491" s="49">
        <f t="shared" si="357"/>
        <v>3</v>
      </c>
      <c r="D491" s="49">
        <f t="shared" si="357"/>
        <v>0</v>
      </c>
      <c r="E491" s="49">
        <f t="shared" ca="1" si="357"/>
        <v>2</v>
      </c>
      <c r="F491" s="49">
        <f t="shared" ca="1" si="357"/>
        <v>2</v>
      </c>
      <c r="G491" s="49">
        <f t="shared" si="357"/>
        <v>0</v>
      </c>
      <c r="H491" s="49">
        <f t="shared" si="357"/>
        <v>0</v>
      </c>
      <c r="I491" s="49">
        <f t="shared" si="357"/>
        <v>0</v>
      </c>
      <c r="BM491">
        <v>54</v>
      </c>
      <c r="BN491" s="69">
        <f t="shared" si="224"/>
        <v>0.04</v>
      </c>
      <c r="BO491" s="70">
        <f t="shared" si="225"/>
        <v>0</v>
      </c>
      <c r="BP491" s="71">
        <f t="shared" ca="1" si="238"/>
        <v>-0.04</v>
      </c>
      <c r="BQ491" s="156">
        <f t="shared" ca="1" si="239"/>
        <v>0</v>
      </c>
      <c r="BR491" s="158">
        <f t="shared" ca="1" si="240"/>
        <v>-0.04</v>
      </c>
      <c r="BS491" s="159">
        <f t="shared" ca="1" si="241"/>
        <v>0</v>
      </c>
      <c r="BT491" s="160">
        <f t="shared" ca="1" si="242"/>
        <v>0</v>
      </c>
      <c r="BU491" s="69">
        <f t="shared" si="282"/>
        <v>0.04</v>
      </c>
      <c r="BV491" s="70">
        <f t="shared" si="283"/>
        <v>0</v>
      </c>
      <c r="BW491" s="71">
        <f t="shared" ref="BW491" ca="1" si="364">IF($E491=0,BV491,INDEX($O$438:$O$441,$E491,1))</f>
        <v>-0.04</v>
      </c>
      <c r="BX491" s="156">
        <f t="shared" ca="1" si="244"/>
        <v>0</v>
      </c>
      <c r="BY491" s="158">
        <f t="shared" ca="1" si="245"/>
        <v>-0.04</v>
      </c>
      <c r="BZ491" s="159">
        <f t="shared" ca="1" si="246"/>
        <v>0</v>
      </c>
      <c r="CA491" s="160">
        <f t="shared" ca="1" si="247"/>
        <v>0</v>
      </c>
      <c r="CB491" s="69">
        <f t="shared" si="282"/>
        <v>0.04</v>
      </c>
      <c r="CC491" s="70">
        <f t="shared" si="283"/>
        <v>0</v>
      </c>
      <c r="CD491" s="71">
        <f t="shared" ref="CD491" ca="1" si="365">IF($E491=0,CC491,INDEX($O$438:$O$441,$E491,1))</f>
        <v>-0.04</v>
      </c>
      <c r="CE491" s="156">
        <f t="shared" ca="1" si="249"/>
        <v>0</v>
      </c>
      <c r="CF491" s="158">
        <f t="shared" ca="1" si="250"/>
        <v>-0.04</v>
      </c>
      <c r="CG491" s="159">
        <f t="shared" ca="1" si="251"/>
        <v>0</v>
      </c>
      <c r="CH491" s="160">
        <f t="shared" ca="1" si="252"/>
        <v>0</v>
      </c>
    </row>
    <row r="492" spans="2:86" hidden="1" outlineLevel="1">
      <c r="B492" t="str">
        <f t="shared" ca="1" si="344"/>
        <v>EP3 LP-S2 LP-M0</v>
      </c>
      <c r="C492" s="49">
        <f t="shared" si="357"/>
        <v>3</v>
      </c>
      <c r="D492" s="49">
        <f t="shared" si="357"/>
        <v>0</v>
      </c>
      <c r="E492" s="49">
        <f t="shared" ca="1" si="357"/>
        <v>2</v>
      </c>
      <c r="F492" s="49">
        <f t="shared" ca="1" si="357"/>
        <v>3</v>
      </c>
      <c r="G492" s="49">
        <f t="shared" si="357"/>
        <v>0</v>
      </c>
      <c r="H492" s="49">
        <f t="shared" si="357"/>
        <v>0</v>
      </c>
      <c r="I492" s="49">
        <f t="shared" si="357"/>
        <v>0</v>
      </c>
      <c r="BM492">
        <v>55</v>
      </c>
      <c r="BN492" s="69">
        <f t="shared" si="224"/>
        <v>0.04</v>
      </c>
      <c r="BO492" s="70">
        <f t="shared" si="225"/>
        <v>0</v>
      </c>
      <c r="BP492" s="71">
        <f t="shared" ca="1" si="238"/>
        <v>-0.04</v>
      </c>
      <c r="BQ492" s="156">
        <f t="shared" ca="1" si="239"/>
        <v>0.04</v>
      </c>
      <c r="BR492" s="158">
        <f t="shared" ca="1" si="240"/>
        <v>-0.04</v>
      </c>
      <c r="BS492" s="159">
        <f t="shared" ca="1" si="241"/>
        <v>0.04</v>
      </c>
      <c r="BT492" s="160">
        <f t="shared" ca="1" si="242"/>
        <v>0.04</v>
      </c>
      <c r="BU492" s="69">
        <f t="shared" si="282"/>
        <v>0.04</v>
      </c>
      <c r="BV492" s="70">
        <f t="shared" si="283"/>
        <v>0</v>
      </c>
      <c r="BW492" s="71">
        <f t="shared" ref="BW492" ca="1" si="366">IF($E492=0,BV492,INDEX($O$438:$O$441,$E492,1))</f>
        <v>-0.04</v>
      </c>
      <c r="BX492" s="156">
        <f t="shared" ca="1" si="244"/>
        <v>0.04</v>
      </c>
      <c r="BY492" s="158">
        <f t="shared" ca="1" si="245"/>
        <v>-0.04</v>
      </c>
      <c r="BZ492" s="159">
        <f t="shared" ca="1" si="246"/>
        <v>0.04</v>
      </c>
      <c r="CA492" s="160">
        <f t="shared" ca="1" si="247"/>
        <v>0.04</v>
      </c>
      <c r="CB492" s="69">
        <f t="shared" si="282"/>
        <v>0.04</v>
      </c>
      <c r="CC492" s="70">
        <f t="shared" si="283"/>
        <v>0</v>
      </c>
      <c r="CD492" s="71">
        <f t="shared" ref="CD492" ca="1" si="367">IF($E492=0,CC492,INDEX($O$438:$O$441,$E492,1))</f>
        <v>-0.04</v>
      </c>
      <c r="CE492" s="156">
        <f t="shared" ca="1" si="249"/>
        <v>0.04</v>
      </c>
      <c r="CF492" s="158">
        <f t="shared" ca="1" si="250"/>
        <v>-0.04</v>
      </c>
      <c r="CG492" s="159">
        <f t="shared" ca="1" si="251"/>
        <v>0.04</v>
      </c>
      <c r="CH492" s="160">
        <f t="shared" ca="1" si="252"/>
        <v>0.04</v>
      </c>
    </row>
    <row r="493" spans="2:86" hidden="1" outlineLevel="1">
      <c r="B493" t="str">
        <f t="shared" ca="1" si="344"/>
        <v>EP3 LP-S2 LP-M0</v>
      </c>
      <c r="C493" s="49">
        <f t="shared" si="357"/>
        <v>3</v>
      </c>
      <c r="D493" s="49">
        <f t="shared" si="357"/>
        <v>0</v>
      </c>
      <c r="E493" s="49">
        <f t="shared" ca="1" si="357"/>
        <v>2</v>
      </c>
      <c r="F493" s="49">
        <f t="shared" ca="1" si="357"/>
        <v>4</v>
      </c>
      <c r="G493" s="49">
        <f t="shared" si="357"/>
        <v>0</v>
      </c>
      <c r="H493" s="49">
        <f t="shared" si="357"/>
        <v>0</v>
      </c>
      <c r="I493" s="49">
        <f t="shared" si="357"/>
        <v>0</v>
      </c>
      <c r="BM493">
        <v>56</v>
      </c>
      <c r="BN493" s="69">
        <f t="shared" si="224"/>
        <v>0.04</v>
      </c>
      <c r="BO493" s="70">
        <f t="shared" si="225"/>
        <v>0</v>
      </c>
      <c r="BP493" s="71">
        <f t="shared" ca="1" si="238"/>
        <v>-0.04</v>
      </c>
      <c r="BQ493" s="156">
        <f t="shared" ca="1" si="239"/>
        <v>0.08</v>
      </c>
      <c r="BR493" s="158">
        <f t="shared" ca="1" si="240"/>
        <v>-0.04</v>
      </c>
      <c r="BS493" s="159">
        <f t="shared" ca="1" si="241"/>
        <v>0.08</v>
      </c>
      <c r="BT493" s="160">
        <f t="shared" ca="1" si="242"/>
        <v>0.08</v>
      </c>
      <c r="BU493" s="69">
        <f t="shared" si="282"/>
        <v>0.04</v>
      </c>
      <c r="BV493" s="70">
        <f t="shared" si="283"/>
        <v>0</v>
      </c>
      <c r="BW493" s="71">
        <f t="shared" ref="BW493" ca="1" si="368">IF($E493=0,BV493,INDEX($O$438:$O$441,$E493,1))</f>
        <v>-0.04</v>
      </c>
      <c r="BX493" s="156">
        <f t="shared" ca="1" si="244"/>
        <v>0.08</v>
      </c>
      <c r="BY493" s="158">
        <f t="shared" ca="1" si="245"/>
        <v>-0.04</v>
      </c>
      <c r="BZ493" s="159">
        <f t="shared" ca="1" si="246"/>
        <v>0.08</v>
      </c>
      <c r="CA493" s="160">
        <f t="shared" ca="1" si="247"/>
        <v>0.08</v>
      </c>
      <c r="CB493" s="69">
        <f t="shared" si="282"/>
        <v>0.04</v>
      </c>
      <c r="CC493" s="70">
        <f t="shared" si="283"/>
        <v>0</v>
      </c>
      <c r="CD493" s="71">
        <f t="shared" ref="CD493" ca="1" si="369">IF($E493=0,CC493,INDEX($O$438:$O$441,$E493,1))</f>
        <v>-0.04</v>
      </c>
      <c r="CE493" s="156">
        <f t="shared" ca="1" si="249"/>
        <v>0.08</v>
      </c>
      <c r="CF493" s="158">
        <f t="shared" ca="1" si="250"/>
        <v>-0.04</v>
      </c>
      <c r="CG493" s="159">
        <f t="shared" ca="1" si="251"/>
        <v>0.08</v>
      </c>
      <c r="CH493" s="160">
        <f t="shared" ca="1" si="252"/>
        <v>0.08</v>
      </c>
    </row>
    <row r="494" spans="2:86" hidden="1" outlineLevel="1">
      <c r="B494" t="str">
        <f t="shared" ca="1" si="344"/>
        <v>EP3 LP-S3 LP-M0</v>
      </c>
      <c r="C494" s="49">
        <f t="shared" si="357"/>
        <v>3</v>
      </c>
      <c r="D494" s="49">
        <f t="shared" si="357"/>
        <v>0</v>
      </c>
      <c r="E494" s="49">
        <f t="shared" ca="1" si="357"/>
        <v>3</v>
      </c>
      <c r="F494" s="49">
        <f t="shared" ca="1" si="357"/>
        <v>1</v>
      </c>
      <c r="G494" s="49">
        <f t="shared" si="357"/>
        <v>0</v>
      </c>
      <c r="H494" s="49">
        <f t="shared" si="357"/>
        <v>0</v>
      </c>
      <c r="I494" s="49">
        <f t="shared" si="357"/>
        <v>0</v>
      </c>
      <c r="BM494">
        <v>57</v>
      </c>
      <c r="BN494" s="69">
        <f t="shared" si="224"/>
        <v>0.04</v>
      </c>
      <c r="BO494" s="70">
        <f t="shared" si="225"/>
        <v>0</v>
      </c>
      <c r="BP494" s="71">
        <f t="shared" ca="1" si="238"/>
        <v>0</v>
      </c>
      <c r="BQ494" s="156">
        <f t="shared" ca="1" si="239"/>
        <v>-0.05</v>
      </c>
      <c r="BR494" s="158">
        <f t="shared" ca="1" si="240"/>
        <v>0</v>
      </c>
      <c r="BS494" s="159">
        <f t="shared" ca="1" si="241"/>
        <v>-0.05</v>
      </c>
      <c r="BT494" s="160">
        <f t="shared" ca="1" si="242"/>
        <v>-0.05</v>
      </c>
      <c r="BU494" s="69">
        <f t="shared" si="282"/>
        <v>0.04</v>
      </c>
      <c r="BV494" s="70">
        <f t="shared" si="283"/>
        <v>0</v>
      </c>
      <c r="BW494" s="71">
        <f t="shared" ref="BW494" ca="1" si="370">IF($E494=0,BV494,INDEX($O$438:$O$441,$E494,1))</f>
        <v>0</v>
      </c>
      <c r="BX494" s="156">
        <f t="shared" ca="1" si="244"/>
        <v>-0.05</v>
      </c>
      <c r="BY494" s="158">
        <f t="shared" ca="1" si="245"/>
        <v>0</v>
      </c>
      <c r="BZ494" s="159">
        <f t="shared" ca="1" si="246"/>
        <v>-0.05</v>
      </c>
      <c r="CA494" s="160">
        <f t="shared" ca="1" si="247"/>
        <v>-0.05</v>
      </c>
      <c r="CB494" s="69">
        <f t="shared" si="282"/>
        <v>0.04</v>
      </c>
      <c r="CC494" s="70">
        <f t="shared" si="283"/>
        <v>0</v>
      </c>
      <c r="CD494" s="71">
        <f t="shared" ref="CD494" ca="1" si="371">IF($E494=0,CC494,INDEX($O$438:$O$441,$E494,1))</f>
        <v>0</v>
      </c>
      <c r="CE494" s="156">
        <f t="shared" ca="1" si="249"/>
        <v>-0.05</v>
      </c>
      <c r="CF494" s="158">
        <f t="shared" ca="1" si="250"/>
        <v>0</v>
      </c>
      <c r="CG494" s="159">
        <f t="shared" ca="1" si="251"/>
        <v>-0.05</v>
      </c>
      <c r="CH494" s="160">
        <f t="shared" ca="1" si="252"/>
        <v>-0.05</v>
      </c>
    </row>
    <row r="495" spans="2:86" hidden="1" outlineLevel="1">
      <c r="B495" t="str">
        <f t="shared" ca="1" si="344"/>
        <v>EP3 LP-S3 LP-M0</v>
      </c>
      <c r="C495" s="49">
        <f t="shared" si="357"/>
        <v>3</v>
      </c>
      <c r="D495" s="49">
        <f t="shared" si="357"/>
        <v>0</v>
      </c>
      <c r="E495" s="49">
        <f t="shared" ca="1" si="357"/>
        <v>3</v>
      </c>
      <c r="F495" s="49">
        <f t="shared" ca="1" si="357"/>
        <v>2</v>
      </c>
      <c r="G495" s="49">
        <f t="shared" si="357"/>
        <v>0</v>
      </c>
      <c r="H495" s="49">
        <f t="shared" si="357"/>
        <v>0</v>
      </c>
      <c r="I495" s="49">
        <f t="shared" si="357"/>
        <v>0</v>
      </c>
      <c r="BM495">
        <v>58</v>
      </c>
      <c r="BN495" s="69">
        <f t="shared" si="224"/>
        <v>0.04</v>
      </c>
      <c r="BO495" s="70">
        <f t="shared" si="225"/>
        <v>0</v>
      </c>
      <c r="BP495" s="71">
        <f t="shared" ca="1" si="238"/>
        <v>0</v>
      </c>
      <c r="BQ495" s="156">
        <f t="shared" ca="1" si="239"/>
        <v>0</v>
      </c>
      <c r="BR495" s="158">
        <f t="shared" ca="1" si="240"/>
        <v>0</v>
      </c>
      <c r="BS495" s="159">
        <f t="shared" ca="1" si="241"/>
        <v>0</v>
      </c>
      <c r="BT495" s="160">
        <f t="shared" ca="1" si="242"/>
        <v>0</v>
      </c>
      <c r="BU495" s="69">
        <f t="shared" si="282"/>
        <v>0.04</v>
      </c>
      <c r="BV495" s="70">
        <f t="shared" si="283"/>
        <v>0</v>
      </c>
      <c r="BW495" s="71">
        <f t="shared" ref="BW495" ca="1" si="372">IF($E495=0,BV495,INDEX($O$438:$O$441,$E495,1))</f>
        <v>0</v>
      </c>
      <c r="BX495" s="156">
        <f t="shared" ca="1" si="244"/>
        <v>0</v>
      </c>
      <c r="BY495" s="158">
        <f t="shared" ca="1" si="245"/>
        <v>0</v>
      </c>
      <c r="BZ495" s="159">
        <f t="shared" ca="1" si="246"/>
        <v>0</v>
      </c>
      <c r="CA495" s="160">
        <f t="shared" ca="1" si="247"/>
        <v>0</v>
      </c>
      <c r="CB495" s="69">
        <f t="shared" si="282"/>
        <v>0.04</v>
      </c>
      <c r="CC495" s="70">
        <f t="shared" si="283"/>
        <v>0</v>
      </c>
      <c r="CD495" s="71">
        <f t="shared" ref="CD495" ca="1" si="373">IF($E495=0,CC495,INDEX($O$438:$O$441,$E495,1))</f>
        <v>0</v>
      </c>
      <c r="CE495" s="156">
        <f t="shared" ca="1" si="249"/>
        <v>0</v>
      </c>
      <c r="CF495" s="158">
        <f t="shared" ca="1" si="250"/>
        <v>0</v>
      </c>
      <c r="CG495" s="159">
        <f t="shared" ca="1" si="251"/>
        <v>0</v>
      </c>
      <c r="CH495" s="160">
        <f t="shared" ca="1" si="252"/>
        <v>0</v>
      </c>
    </row>
    <row r="496" spans="2:86" hidden="1" outlineLevel="1">
      <c r="B496" t="str">
        <f t="shared" ca="1" si="344"/>
        <v>EP3 LP-S3 LP-M0</v>
      </c>
      <c r="C496" s="49">
        <f t="shared" si="357"/>
        <v>3</v>
      </c>
      <c r="D496" s="49">
        <f t="shared" si="357"/>
        <v>0</v>
      </c>
      <c r="E496" s="49">
        <f t="shared" ca="1" si="357"/>
        <v>3</v>
      </c>
      <c r="F496" s="49">
        <f t="shared" ca="1" si="357"/>
        <v>3</v>
      </c>
      <c r="G496" s="49">
        <f t="shared" si="357"/>
        <v>0</v>
      </c>
      <c r="H496" s="49">
        <f t="shared" si="357"/>
        <v>0</v>
      </c>
      <c r="I496" s="49">
        <f t="shared" si="357"/>
        <v>0</v>
      </c>
      <c r="BM496">
        <v>59</v>
      </c>
      <c r="BN496" s="69">
        <f t="shared" si="224"/>
        <v>0.04</v>
      </c>
      <c r="BO496" s="70">
        <f t="shared" si="225"/>
        <v>0</v>
      </c>
      <c r="BP496" s="71">
        <f t="shared" ca="1" si="238"/>
        <v>0</v>
      </c>
      <c r="BQ496" s="156">
        <f t="shared" ca="1" si="239"/>
        <v>0.04</v>
      </c>
      <c r="BR496" s="158">
        <f t="shared" ca="1" si="240"/>
        <v>0</v>
      </c>
      <c r="BS496" s="159">
        <f t="shared" ca="1" si="241"/>
        <v>0.04</v>
      </c>
      <c r="BT496" s="160">
        <f t="shared" ca="1" si="242"/>
        <v>0.04</v>
      </c>
      <c r="BU496" s="69">
        <f t="shared" si="282"/>
        <v>0.04</v>
      </c>
      <c r="BV496" s="70">
        <f t="shared" si="283"/>
        <v>0</v>
      </c>
      <c r="BW496" s="71">
        <f t="shared" ref="BW496" ca="1" si="374">IF($E496=0,BV496,INDEX($O$438:$O$441,$E496,1))</f>
        <v>0</v>
      </c>
      <c r="BX496" s="156">
        <f t="shared" ca="1" si="244"/>
        <v>0.04</v>
      </c>
      <c r="BY496" s="158">
        <f t="shared" ca="1" si="245"/>
        <v>0</v>
      </c>
      <c r="BZ496" s="159">
        <f t="shared" ca="1" si="246"/>
        <v>0.04</v>
      </c>
      <c r="CA496" s="160">
        <f t="shared" ca="1" si="247"/>
        <v>0.04</v>
      </c>
      <c r="CB496" s="69">
        <f t="shared" si="282"/>
        <v>0.04</v>
      </c>
      <c r="CC496" s="70">
        <f t="shared" si="283"/>
        <v>0</v>
      </c>
      <c r="CD496" s="71">
        <f t="shared" ref="CD496" ca="1" si="375">IF($E496=0,CC496,INDEX($O$438:$O$441,$E496,1))</f>
        <v>0</v>
      </c>
      <c r="CE496" s="156">
        <f t="shared" ca="1" si="249"/>
        <v>0.04</v>
      </c>
      <c r="CF496" s="158">
        <f t="shared" ca="1" si="250"/>
        <v>0</v>
      </c>
      <c r="CG496" s="159">
        <f t="shared" ca="1" si="251"/>
        <v>0.04</v>
      </c>
      <c r="CH496" s="160">
        <f t="shared" ca="1" si="252"/>
        <v>0.04</v>
      </c>
    </row>
    <row r="497" spans="2:86" hidden="1" outlineLevel="1">
      <c r="B497" t="str">
        <f t="shared" ca="1" si="344"/>
        <v>EP3 LP-S3 LP-M0</v>
      </c>
      <c r="C497" s="49">
        <f t="shared" si="357"/>
        <v>3</v>
      </c>
      <c r="D497" s="49">
        <f t="shared" si="357"/>
        <v>0</v>
      </c>
      <c r="E497" s="49">
        <f t="shared" ca="1" si="357"/>
        <v>3</v>
      </c>
      <c r="F497" s="49">
        <f t="shared" ca="1" si="357"/>
        <v>4</v>
      </c>
      <c r="G497" s="49">
        <f t="shared" si="357"/>
        <v>0</v>
      </c>
      <c r="H497" s="49">
        <f t="shared" si="357"/>
        <v>0</v>
      </c>
      <c r="I497" s="49">
        <f t="shared" si="357"/>
        <v>0</v>
      </c>
      <c r="BM497">
        <v>60</v>
      </c>
      <c r="BN497" s="69">
        <f t="shared" si="224"/>
        <v>0.04</v>
      </c>
      <c r="BO497" s="70">
        <f t="shared" si="225"/>
        <v>0</v>
      </c>
      <c r="BP497" s="71">
        <f t="shared" ca="1" si="238"/>
        <v>0</v>
      </c>
      <c r="BQ497" s="156">
        <f t="shared" ca="1" si="239"/>
        <v>0.08</v>
      </c>
      <c r="BR497" s="158">
        <f t="shared" ca="1" si="240"/>
        <v>0</v>
      </c>
      <c r="BS497" s="159">
        <f t="shared" ca="1" si="241"/>
        <v>0.08</v>
      </c>
      <c r="BT497" s="160">
        <f t="shared" ca="1" si="242"/>
        <v>0.08</v>
      </c>
      <c r="BU497" s="69">
        <f t="shared" si="282"/>
        <v>0.04</v>
      </c>
      <c r="BV497" s="70">
        <f t="shared" si="283"/>
        <v>0</v>
      </c>
      <c r="BW497" s="71">
        <f t="shared" ref="BW497" ca="1" si="376">IF($E497=0,BV497,INDEX($O$438:$O$441,$E497,1))</f>
        <v>0</v>
      </c>
      <c r="BX497" s="156">
        <f t="shared" ca="1" si="244"/>
        <v>0.08</v>
      </c>
      <c r="BY497" s="158">
        <f t="shared" ca="1" si="245"/>
        <v>0</v>
      </c>
      <c r="BZ497" s="159">
        <f t="shared" ca="1" si="246"/>
        <v>0.08</v>
      </c>
      <c r="CA497" s="160">
        <f t="shared" ca="1" si="247"/>
        <v>0.08</v>
      </c>
      <c r="CB497" s="69">
        <f t="shared" si="282"/>
        <v>0.04</v>
      </c>
      <c r="CC497" s="70">
        <f t="shared" si="283"/>
        <v>0</v>
      </c>
      <c r="CD497" s="71">
        <f t="shared" ref="CD497" ca="1" si="377">IF($E497=0,CC497,INDEX($O$438:$O$441,$E497,1))</f>
        <v>0</v>
      </c>
      <c r="CE497" s="156">
        <f t="shared" ca="1" si="249"/>
        <v>0.08</v>
      </c>
      <c r="CF497" s="158">
        <f t="shared" ca="1" si="250"/>
        <v>0</v>
      </c>
      <c r="CG497" s="159">
        <f t="shared" ca="1" si="251"/>
        <v>0.08</v>
      </c>
      <c r="CH497" s="160">
        <f t="shared" ca="1" si="252"/>
        <v>0.08</v>
      </c>
    </row>
    <row r="498" spans="2:86" hidden="1" outlineLevel="1">
      <c r="B498" t="str">
        <f t="shared" ca="1" si="344"/>
        <v>EP3 LP-S4 LP-M0</v>
      </c>
      <c r="C498" s="49">
        <f t="shared" ref="C498:I507" si="378">C98</f>
        <v>3</v>
      </c>
      <c r="D498" s="49">
        <f t="shared" si="378"/>
        <v>0</v>
      </c>
      <c r="E498" s="49">
        <f t="shared" ca="1" si="378"/>
        <v>4</v>
      </c>
      <c r="F498" s="49">
        <f t="shared" ca="1" si="378"/>
        <v>1</v>
      </c>
      <c r="G498" s="49">
        <f t="shared" si="378"/>
        <v>0</v>
      </c>
      <c r="H498" s="49">
        <f t="shared" si="378"/>
        <v>0</v>
      </c>
      <c r="I498" s="49">
        <f t="shared" si="378"/>
        <v>0</v>
      </c>
      <c r="BM498">
        <v>61</v>
      </c>
      <c r="BN498" s="69">
        <f t="shared" si="224"/>
        <v>0.04</v>
      </c>
      <c r="BO498" s="70">
        <f t="shared" si="225"/>
        <v>0</v>
      </c>
      <c r="BP498" s="71">
        <f t="shared" ca="1" si="238"/>
        <v>0.05</v>
      </c>
      <c r="BQ498" s="156">
        <f t="shared" ca="1" si="239"/>
        <v>-0.05</v>
      </c>
      <c r="BR498" s="158">
        <f t="shared" ca="1" si="240"/>
        <v>0.05</v>
      </c>
      <c r="BS498" s="159">
        <f t="shared" ca="1" si="241"/>
        <v>-0.05</v>
      </c>
      <c r="BT498" s="160">
        <f t="shared" ca="1" si="242"/>
        <v>-0.05</v>
      </c>
      <c r="BU498" s="69">
        <f t="shared" si="282"/>
        <v>0.04</v>
      </c>
      <c r="BV498" s="70">
        <f t="shared" si="283"/>
        <v>0</v>
      </c>
      <c r="BW498" s="71">
        <f t="shared" ref="BW498" ca="1" si="379">IF($E498=0,BV498,INDEX($O$438:$O$441,$E498,1))</f>
        <v>0.05</v>
      </c>
      <c r="BX498" s="156">
        <f t="shared" ca="1" si="244"/>
        <v>-0.05</v>
      </c>
      <c r="BY498" s="158">
        <f t="shared" ca="1" si="245"/>
        <v>0.05</v>
      </c>
      <c r="BZ498" s="159">
        <f t="shared" ca="1" si="246"/>
        <v>-0.05</v>
      </c>
      <c r="CA498" s="160">
        <f t="shared" ca="1" si="247"/>
        <v>-0.05</v>
      </c>
      <c r="CB498" s="69">
        <f t="shared" si="282"/>
        <v>0.04</v>
      </c>
      <c r="CC498" s="70">
        <f t="shared" si="283"/>
        <v>0</v>
      </c>
      <c r="CD498" s="71">
        <f t="shared" ref="CD498" ca="1" si="380">IF($E498=0,CC498,INDEX($O$438:$O$441,$E498,1))</f>
        <v>0.05</v>
      </c>
      <c r="CE498" s="156">
        <f t="shared" ca="1" si="249"/>
        <v>-0.05</v>
      </c>
      <c r="CF498" s="158">
        <f t="shared" ca="1" si="250"/>
        <v>0.05</v>
      </c>
      <c r="CG498" s="159">
        <f t="shared" ca="1" si="251"/>
        <v>-0.05</v>
      </c>
      <c r="CH498" s="160">
        <f t="shared" ca="1" si="252"/>
        <v>-0.05</v>
      </c>
    </row>
    <row r="499" spans="2:86" hidden="1" outlineLevel="1">
      <c r="B499" t="str">
        <f t="shared" ca="1" si="344"/>
        <v>EP3 LP-S4 LP-M0</v>
      </c>
      <c r="C499" s="49">
        <f t="shared" si="378"/>
        <v>3</v>
      </c>
      <c r="D499" s="49">
        <f t="shared" si="378"/>
        <v>0</v>
      </c>
      <c r="E499" s="49">
        <f t="shared" ca="1" si="378"/>
        <v>4</v>
      </c>
      <c r="F499" s="49">
        <f t="shared" ca="1" si="378"/>
        <v>2</v>
      </c>
      <c r="G499" s="49">
        <f t="shared" si="378"/>
        <v>0</v>
      </c>
      <c r="H499" s="49">
        <f t="shared" si="378"/>
        <v>0</v>
      </c>
      <c r="I499" s="49">
        <f t="shared" si="378"/>
        <v>0</v>
      </c>
      <c r="BM499">
        <v>62</v>
      </c>
      <c r="BN499" s="69">
        <f t="shared" si="224"/>
        <v>0.04</v>
      </c>
      <c r="BO499" s="70">
        <f t="shared" si="225"/>
        <v>0</v>
      </c>
      <c r="BP499" s="71">
        <f t="shared" ca="1" si="238"/>
        <v>0.05</v>
      </c>
      <c r="BQ499" s="156">
        <f t="shared" ca="1" si="239"/>
        <v>0</v>
      </c>
      <c r="BR499" s="158">
        <f t="shared" ca="1" si="240"/>
        <v>0.05</v>
      </c>
      <c r="BS499" s="159">
        <f t="shared" ca="1" si="241"/>
        <v>0</v>
      </c>
      <c r="BT499" s="160">
        <f t="shared" ca="1" si="242"/>
        <v>0</v>
      </c>
      <c r="BU499" s="69">
        <f t="shared" si="282"/>
        <v>0.04</v>
      </c>
      <c r="BV499" s="70">
        <f t="shared" si="283"/>
        <v>0</v>
      </c>
      <c r="BW499" s="71">
        <f t="shared" ref="BW499" ca="1" si="381">IF($E499=0,BV499,INDEX($O$438:$O$441,$E499,1))</f>
        <v>0.05</v>
      </c>
      <c r="BX499" s="156">
        <f t="shared" ca="1" si="244"/>
        <v>0</v>
      </c>
      <c r="BY499" s="158">
        <f t="shared" ca="1" si="245"/>
        <v>0.05</v>
      </c>
      <c r="BZ499" s="159">
        <f t="shared" ca="1" si="246"/>
        <v>0</v>
      </c>
      <c r="CA499" s="160">
        <f t="shared" ca="1" si="247"/>
        <v>0</v>
      </c>
      <c r="CB499" s="69">
        <f t="shared" si="282"/>
        <v>0.04</v>
      </c>
      <c r="CC499" s="70">
        <f t="shared" si="283"/>
        <v>0</v>
      </c>
      <c r="CD499" s="71">
        <f t="shared" ref="CD499" ca="1" si="382">IF($E499=0,CC499,INDEX($O$438:$O$441,$E499,1))</f>
        <v>0.05</v>
      </c>
      <c r="CE499" s="156">
        <f t="shared" ca="1" si="249"/>
        <v>0</v>
      </c>
      <c r="CF499" s="158">
        <f t="shared" ca="1" si="250"/>
        <v>0.05</v>
      </c>
      <c r="CG499" s="159">
        <f t="shared" ca="1" si="251"/>
        <v>0</v>
      </c>
      <c r="CH499" s="160">
        <f t="shared" ca="1" si="252"/>
        <v>0</v>
      </c>
    </row>
    <row r="500" spans="2:86" hidden="1" outlineLevel="1">
      <c r="B500" t="str">
        <f t="shared" ca="1" si="344"/>
        <v>EP3 LP-S4 LP-M0</v>
      </c>
      <c r="C500" s="49">
        <f t="shared" si="378"/>
        <v>3</v>
      </c>
      <c r="D500" s="49">
        <f t="shared" si="378"/>
        <v>0</v>
      </c>
      <c r="E500" s="49">
        <f t="shared" ca="1" si="378"/>
        <v>4</v>
      </c>
      <c r="F500" s="49">
        <f t="shared" ca="1" si="378"/>
        <v>3</v>
      </c>
      <c r="G500" s="49">
        <f t="shared" si="378"/>
        <v>0</v>
      </c>
      <c r="H500" s="49">
        <f t="shared" si="378"/>
        <v>0</v>
      </c>
      <c r="I500" s="49">
        <f t="shared" si="378"/>
        <v>0</v>
      </c>
      <c r="BM500">
        <v>63</v>
      </c>
      <c r="BN500" s="69">
        <f t="shared" si="224"/>
        <v>0.04</v>
      </c>
      <c r="BO500" s="70">
        <f t="shared" si="225"/>
        <v>0</v>
      </c>
      <c r="BP500" s="71">
        <f t="shared" ca="1" si="238"/>
        <v>0.05</v>
      </c>
      <c r="BQ500" s="156">
        <f t="shared" ca="1" si="239"/>
        <v>0.04</v>
      </c>
      <c r="BR500" s="158">
        <f t="shared" ca="1" si="240"/>
        <v>0.05</v>
      </c>
      <c r="BS500" s="159">
        <f t="shared" ca="1" si="241"/>
        <v>0.04</v>
      </c>
      <c r="BT500" s="160">
        <f t="shared" ca="1" si="242"/>
        <v>0.04</v>
      </c>
      <c r="BU500" s="69">
        <f t="shared" si="282"/>
        <v>0.04</v>
      </c>
      <c r="BV500" s="70">
        <f t="shared" si="283"/>
        <v>0</v>
      </c>
      <c r="BW500" s="71">
        <f t="shared" ref="BW500" ca="1" si="383">IF($E500=0,BV500,INDEX($O$438:$O$441,$E500,1))</f>
        <v>0.05</v>
      </c>
      <c r="BX500" s="156">
        <f t="shared" ca="1" si="244"/>
        <v>0.04</v>
      </c>
      <c r="BY500" s="158">
        <f t="shared" ca="1" si="245"/>
        <v>0.05</v>
      </c>
      <c r="BZ500" s="159">
        <f t="shared" ca="1" si="246"/>
        <v>0.04</v>
      </c>
      <c r="CA500" s="160">
        <f t="shared" ca="1" si="247"/>
        <v>0.04</v>
      </c>
      <c r="CB500" s="69">
        <f t="shared" si="282"/>
        <v>0.04</v>
      </c>
      <c r="CC500" s="70">
        <f t="shared" si="283"/>
        <v>0</v>
      </c>
      <c r="CD500" s="71">
        <f t="shared" ref="CD500" ca="1" si="384">IF($E500=0,CC500,INDEX($O$438:$O$441,$E500,1))</f>
        <v>0.05</v>
      </c>
      <c r="CE500" s="156">
        <f t="shared" ca="1" si="249"/>
        <v>0.04</v>
      </c>
      <c r="CF500" s="158">
        <f t="shared" ca="1" si="250"/>
        <v>0.05</v>
      </c>
      <c r="CG500" s="159">
        <f t="shared" ca="1" si="251"/>
        <v>0.04</v>
      </c>
      <c r="CH500" s="160">
        <f t="shared" ca="1" si="252"/>
        <v>0.04</v>
      </c>
    </row>
    <row r="501" spans="2:86" hidden="1" outlineLevel="1">
      <c r="B501" t="str">
        <f t="shared" ca="1" si="344"/>
        <v>EP3 LP-S4 LP-M0</v>
      </c>
      <c r="C501" s="49">
        <f t="shared" si="378"/>
        <v>3</v>
      </c>
      <c r="D501" s="49">
        <f t="shared" si="378"/>
        <v>0</v>
      </c>
      <c r="E501" s="49">
        <f t="shared" ca="1" si="378"/>
        <v>4</v>
      </c>
      <c r="F501" s="49">
        <f t="shared" ca="1" si="378"/>
        <v>4</v>
      </c>
      <c r="G501" s="49">
        <f t="shared" si="378"/>
        <v>0</v>
      </c>
      <c r="H501" s="49">
        <f t="shared" si="378"/>
        <v>0</v>
      </c>
      <c r="I501" s="49">
        <f t="shared" si="378"/>
        <v>0</v>
      </c>
      <c r="BM501">
        <v>64</v>
      </c>
      <c r="BN501" s="69">
        <f t="shared" si="224"/>
        <v>0.04</v>
      </c>
      <c r="BO501" s="70">
        <f t="shared" si="225"/>
        <v>0</v>
      </c>
      <c r="BP501" s="71">
        <f t="shared" ca="1" si="238"/>
        <v>0.05</v>
      </c>
      <c r="BQ501" s="156">
        <f t="shared" ca="1" si="239"/>
        <v>0.08</v>
      </c>
      <c r="BR501" s="158">
        <f t="shared" ca="1" si="240"/>
        <v>0.05</v>
      </c>
      <c r="BS501" s="159">
        <f t="shared" ca="1" si="241"/>
        <v>0.08</v>
      </c>
      <c r="BT501" s="160">
        <f t="shared" ca="1" si="242"/>
        <v>0.08</v>
      </c>
      <c r="BU501" s="69">
        <f t="shared" si="282"/>
        <v>0.04</v>
      </c>
      <c r="BV501" s="70">
        <f t="shared" si="283"/>
        <v>0</v>
      </c>
      <c r="BW501" s="71">
        <f t="shared" ref="BW501" ca="1" si="385">IF($E501=0,BV501,INDEX($O$438:$O$441,$E501,1))</f>
        <v>0.05</v>
      </c>
      <c r="BX501" s="156">
        <f t="shared" ca="1" si="244"/>
        <v>0.08</v>
      </c>
      <c r="BY501" s="158">
        <f t="shared" ca="1" si="245"/>
        <v>0.05</v>
      </c>
      <c r="BZ501" s="159">
        <f t="shared" ca="1" si="246"/>
        <v>0.08</v>
      </c>
      <c r="CA501" s="160">
        <f t="shared" ca="1" si="247"/>
        <v>0.08</v>
      </c>
      <c r="CB501" s="69">
        <f t="shared" si="282"/>
        <v>0.04</v>
      </c>
      <c r="CC501" s="70">
        <f t="shared" si="283"/>
        <v>0</v>
      </c>
      <c r="CD501" s="71">
        <f t="shared" ref="CD501" ca="1" si="386">IF($E501=0,CC501,INDEX($O$438:$O$441,$E501,1))</f>
        <v>0.05</v>
      </c>
      <c r="CE501" s="156">
        <f t="shared" ca="1" si="249"/>
        <v>0.08</v>
      </c>
      <c r="CF501" s="158">
        <f t="shared" ca="1" si="250"/>
        <v>0.05</v>
      </c>
      <c r="CG501" s="159">
        <f t="shared" ca="1" si="251"/>
        <v>0.08</v>
      </c>
      <c r="CH501" s="160">
        <f t="shared" ca="1" si="252"/>
        <v>0.08</v>
      </c>
    </row>
    <row r="502" spans="2:86" hidden="1" outlineLevel="1">
      <c r="B502" t="str">
        <f t="shared" ref="B502:B517" ca="1" si="387">"EP"&amp;$C502&amp;" LP-S"&amp;$E502&amp;" LP-M"&amp;$I502</f>
        <v>EP4 LP-S1 LP-M0</v>
      </c>
      <c r="C502" s="49">
        <f t="shared" si="378"/>
        <v>4</v>
      </c>
      <c r="D502" s="49">
        <f t="shared" si="378"/>
        <v>0</v>
      </c>
      <c r="E502" s="49">
        <f t="shared" ca="1" si="378"/>
        <v>1</v>
      </c>
      <c r="F502" s="49">
        <f t="shared" ca="1" si="378"/>
        <v>1</v>
      </c>
      <c r="G502" s="49">
        <f t="shared" si="378"/>
        <v>0</v>
      </c>
      <c r="H502" s="49">
        <f t="shared" si="378"/>
        <v>0</v>
      </c>
      <c r="I502" s="49">
        <f t="shared" si="378"/>
        <v>0</v>
      </c>
      <c r="BM502">
        <v>65</v>
      </c>
      <c r="BN502" s="69">
        <f t="shared" ref="BN502:BN565" si="388">IF($C502=0,0,INDEX($M$438:$M$441,$C502,1))</f>
        <v>0.08</v>
      </c>
      <c r="BO502" s="70">
        <f t="shared" ref="BO502:BO565" si="389">IF($D502=0,0,INDEX($N$438:$N$441,$D502,1))</f>
        <v>0</v>
      </c>
      <c r="BP502" s="71">
        <f t="shared" ca="1" si="238"/>
        <v>-0.08</v>
      </c>
      <c r="BQ502" s="156">
        <f t="shared" ca="1" si="239"/>
        <v>-0.05</v>
      </c>
      <c r="BR502" s="158">
        <f t="shared" ca="1" si="240"/>
        <v>-0.08</v>
      </c>
      <c r="BS502" s="159">
        <f t="shared" ca="1" si="241"/>
        <v>-0.05</v>
      </c>
      <c r="BT502" s="160">
        <f t="shared" ca="1" si="242"/>
        <v>-0.05</v>
      </c>
      <c r="BU502" s="69">
        <f t="shared" si="282"/>
        <v>0.08</v>
      </c>
      <c r="BV502" s="70">
        <f t="shared" si="283"/>
        <v>0</v>
      </c>
      <c r="BW502" s="71">
        <f t="shared" ref="BW502" ca="1" si="390">IF($E502=0,BV502,INDEX($O$438:$O$441,$E502,1))</f>
        <v>-0.08</v>
      </c>
      <c r="BX502" s="156">
        <f t="shared" ca="1" si="244"/>
        <v>-0.05</v>
      </c>
      <c r="BY502" s="158">
        <f t="shared" ca="1" si="245"/>
        <v>-0.08</v>
      </c>
      <c r="BZ502" s="159">
        <f t="shared" ca="1" si="246"/>
        <v>-0.05</v>
      </c>
      <c r="CA502" s="160">
        <f t="shared" ca="1" si="247"/>
        <v>-0.05</v>
      </c>
      <c r="CB502" s="69">
        <f t="shared" si="282"/>
        <v>0.08</v>
      </c>
      <c r="CC502" s="70">
        <f t="shared" si="283"/>
        <v>0</v>
      </c>
      <c r="CD502" s="71">
        <f t="shared" ref="CD502" ca="1" si="391">IF($E502=0,CC502,INDEX($O$438:$O$441,$E502,1))</f>
        <v>-0.08</v>
      </c>
      <c r="CE502" s="156">
        <f t="shared" ca="1" si="249"/>
        <v>-0.05</v>
      </c>
      <c r="CF502" s="158">
        <f t="shared" ca="1" si="250"/>
        <v>-0.08</v>
      </c>
      <c r="CG502" s="159">
        <f t="shared" ca="1" si="251"/>
        <v>-0.05</v>
      </c>
      <c r="CH502" s="160">
        <f t="shared" ca="1" si="252"/>
        <v>-0.05</v>
      </c>
    </row>
    <row r="503" spans="2:86" hidden="1" outlineLevel="1">
      <c r="B503" t="str">
        <f t="shared" ca="1" si="387"/>
        <v>EP4 LP-S1 LP-M0</v>
      </c>
      <c r="C503" s="49">
        <f t="shared" si="378"/>
        <v>4</v>
      </c>
      <c r="D503" s="49">
        <f t="shared" si="378"/>
        <v>0</v>
      </c>
      <c r="E503" s="49">
        <f t="shared" ca="1" si="378"/>
        <v>1</v>
      </c>
      <c r="F503" s="49">
        <f t="shared" ca="1" si="378"/>
        <v>2</v>
      </c>
      <c r="G503" s="49">
        <f t="shared" si="378"/>
        <v>0</v>
      </c>
      <c r="H503" s="49">
        <f t="shared" si="378"/>
        <v>0</v>
      </c>
      <c r="I503" s="49">
        <f t="shared" si="378"/>
        <v>0</v>
      </c>
      <c r="BM503">
        <v>66</v>
      </c>
      <c r="BN503" s="69">
        <f t="shared" si="388"/>
        <v>0.08</v>
      </c>
      <c r="BO503" s="70">
        <f t="shared" si="389"/>
        <v>0</v>
      </c>
      <c r="BP503" s="71">
        <f t="shared" ref="BP503:BP566" ca="1" si="392">IF($E503=0,BO503,INDEX($O$438:$O$441,$E503,1))</f>
        <v>-0.08</v>
      </c>
      <c r="BQ503" s="156">
        <f t="shared" ref="BQ503:BQ566" ca="1" si="393">IF($F503=0,BO503,INDEX($P$438:$P$441,$F503,1))</f>
        <v>0</v>
      </c>
      <c r="BR503" s="158">
        <f t="shared" ref="BR503:BR566" ca="1" si="394">IF($G503=0,BP503,INDEX($O$438:$O$441,$G503,1))</f>
        <v>-0.08</v>
      </c>
      <c r="BS503" s="159">
        <f t="shared" ref="BS503:BS566" ca="1" si="395">IF($H503=0,BQ503,INDEX($P$438:$P$441,$H503,1))</f>
        <v>0</v>
      </c>
      <c r="BT503" s="160">
        <f t="shared" ref="BT503:BT566" ca="1" si="396">IF($I503=0,BQ503,INDEX($Q$438:$Q$441,$I503,1))</f>
        <v>0</v>
      </c>
      <c r="BU503" s="69">
        <f t="shared" si="282"/>
        <v>0.08</v>
      </c>
      <c r="BV503" s="70">
        <f t="shared" si="283"/>
        <v>0</v>
      </c>
      <c r="BW503" s="71">
        <f t="shared" ref="BW503" ca="1" si="397">IF($E503=0,BV503,INDEX($O$438:$O$441,$E503,1))</f>
        <v>-0.08</v>
      </c>
      <c r="BX503" s="156">
        <f t="shared" ref="BX503:BX566" ca="1" si="398">IF($F503=0,BV503,INDEX($P$438:$P$441,$F503,1))</f>
        <v>0</v>
      </c>
      <c r="BY503" s="158">
        <f t="shared" ref="BY503:BY566" ca="1" si="399">IF($G503=0,BW503,INDEX($O$438:$O$441,$G503,1))</f>
        <v>-0.08</v>
      </c>
      <c r="BZ503" s="159">
        <f t="shared" ref="BZ503:BZ566" ca="1" si="400">IF($H503=0,BX503,INDEX($P$438:$P$441,$H503,1))</f>
        <v>0</v>
      </c>
      <c r="CA503" s="160">
        <f t="shared" ref="CA503:CA566" ca="1" si="401">IF($I503=0,BX503,INDEX($Q$438:$Q$441,$I503,1))</f>
        <v>0</v>
      </c>
      <c r="CB503" s="69">
        <f t="shared" si="282"/>
        <v>0.08</v>
      </c>
      <c r="CC503" s="70">
        <f t="shared" si="283"/>
        <v>0</v>
      </c>
      <c r="CD503" s="71">
        <f t="shared" ref="CD503" ca="1" si="402">IF($E503=0,CC503,INDEX($O$438:$O$441,$E503,1))</f>
        <v>-0.08</v>
      </c>
      <c r="CE503" s="156">
        <f t="shared" ref="CE503:CE566" ca="1" si="403">IF($F503=0,CC503,INDEX($P$438:$P$441,$F503,1))</f>
        <v>0</v>
      </c>
      <c r="CF503" s="158">
        <f t="shared" ref="CF503:CF566" ca="1" si="404">IF($G503=0,CD503,INDEX($O$438:$O$441,$G503,1))</f>
        <v>-0.08</v>
      </c>
      <c r="CG503" s="159">
        <f t="shared" ref="CG503:CG566" ca="1" si="405">IF($H503=0,CE503,INDEX($P$438:$P$441,$H503,1))</f>
        <v>0</v>
      </c>
      <c r="CH503" s="160">
        <f t="shared" ref="CH503:CH566" ca="1" si="406">IF($I503=0,CE503,INDEX($Q$438:$Q$441,$I503,1))</f>
        <v>0</v>
      </c>
    </row>
    <row r="504" spans="2:86" hidden="1" outlineLevel="1">
      <c r="B504" t="str">
        <f t="shared" ca="1" si="387"/>
        <v>EP4 LP-S1 LP-M0</v>
      </c>
      <c r="C504" s="49">
        <f t="shared" si="378"/>
        <v>4</v>
      </c>
      <c r="D504" s="49">
        <f t="shared" si="378"/>
        <v>0</v>
      </c>
      <c r="E504" s="49">
        <f t="shared" ca="1" si="378"/>
        <v>1</v>
      </c>
      <c r="F504" s="49">
        <f t="shared" ca="1" si="378"/>
        <v>3</v>
      </c>
      <c r="G504" s="49">
        <f t="shared" si="378"/>
        <v>0</v>
      </c>
      <c r="H504" s="49">
        <f t="shared" si="378"/>
        <v>0</v>
      </c>
      <c r="I504" s="49">
        <f t="shared" si="378"/>
        <v>0</v>
      </c>
      <c r="BM504">
        <v>67</v>
      </c>
      <c r="BN504" s="69">
        <f t="shared" si="388"/>
        <v>0.08</v>
      </c>
      <c r="BO504" s="70">
        <f t="shared" si="389"/>
        <v>0</v>
      </c>
      <c r="BP504" s="71">
        <f t="shared" ca="1" si="392"/>
        <v>-0.08</v>
      </c>
      <c r="BQ504" s="156">
        <f t="shared" ca="1" si="393"/>
        <v>0.04</v>
      </c>
      <c r="BR504" s="158">
        <f t="shared" ca="1" si="394"/>
        <v>-0.08</v>
      </c>
      <c r="BS504" s="159">
        <f t="shared" ca="1" si="395"/>
        <v>0.04</v>
      </c>
      <c r="BT504" s="160">
        <f t="shared" ca="1" si="396"/>
        <v>0.04</v>
      </c>
      <c r="BU504" s="69">
        <f t="shared" si="282"/>
        <v>0.08</v>
      </c>
      <c r="BV504" s="70">
        <f t="shared" si="283"/>
        <v>0</v>
      </c>
      <c r="BW504" s="71">
        <f t="shared" ref="BW504" ca="1" si="407">IF($E504=0,BV504,INDEX($O$438:$O$441,$E504,1))</f>
        <v>-0.08</v>
      </c>
      <c r="BX504" s="156">
        <f t="shared" ca="1" si="398"/>
        <v>0.04</v>
      </c>
      <c r="BY504" s="158">
        <f t="shared" ca="1" si="399"/>
        <v>-0.08</v>
      </c>
      <c r="BZ504" s="159">
        <f t="shared" ca="1" si="400"/>
        <v>0.04</v>
      </c>
      <c r="CA504" s="160">
        <f t="shared" ca="1" si="401"/>
        <v>0.04</v>
      </c>
      <c r="CB504" s="69">
        <f t="shared" si="282"/>
        <v>0.08</v>
      </c>
      <c r="CC504" s="70">
        <f t="shared" si="283"/>
        <v>0</v>
      </c>
      <c r="CD504" s="71">
        <f t="shared" ref="CD504" ca="1" si="408">IF($E504=0,CC504,INDEX($O$438:$O$441,$E504,1))</f>
        <v>-0.08</v>
      </c>
      <c r="CE504" s="156">
        <f t="shared" ca="1" si="403"/>
        <v>0.04</v>
      </c>
      <c r="CF504" s="158">
        <f t="shared" ca="1" si="404"/>
        <v>-0.08</v>
      </c>
      <c r="CG504" s="159">
        <f t="shared" ca="1" si="405"/>
        <v>0.04</v>
      </c>
      <c r="CH504" s="160">
        <f t="shared" ca="1" si="406"/>
        <v>0.04</v>
      </c>
    </row>
    <row r="505" spans="2:86" hidden="1" outlineLevel="1">
      <c r="B505" t="str">
        <f t="shared" ca="1" si="387"/>
        <v>EP4 LP-S1 LP-M0</v>
      </c>
      <c r="C505" s="49">
        <f t="shared" si="378"/>
        <v>4</v>
      </c>
      <c r="D505" s="49">
        <f t="shared" si="378"/>
        <v>0</v>
      </c>
      <c r="E505" s="49">
        <f t="shared" ca="1" si="378"/>
        <v>1</v>
      </c>
      <c r="F505" s="49">
        <f t="shared" ca="1" si="378"/>
        <v>4</v>
      </c>
      <c r="G505" s="49">
        <f t="shared" si="378"/>
        <v>0</v>
      </c>
      <c r="H505" s="49">
        <f t="shared" si="378"/>
        <v>0</v>
      </c>
      <c r="I505" s="49">
        <f t="shared" si="378"/>
        <v>0</v>
      </c>
      <c r="BM505">
        <v>68</v>
      </c>
      <c r="BN505" s="69">
        <f t="shared" si="388"/>
        <v>0.08</v>
      </c>
      <c r="BO505" s="70">
        <f t="shared" si="389"/>
        <v>0</v>
      </c>
      <c r="BP505" s="71">
        <f t="shared" ca="1" si="392"/>
        <v>-0.08</v>
      </c>
      <c r="BQ505" s="156">
        <f t="shared" ca="1" si="393"/>
        <v>0.08</v>
      </c>
      <c r="BR505" s="158">
        <f t="shared" ca="1" si="394"/>
        <v>-0.08</v>
      </c>
      <c r="BS505" s="159">
        <f t="shared" ca="1" si="395"/>
        <v>0.08</v>
      </c>
      <c r="BT505" s="160">
        <f t="shared" ca="1" si="396"/>
        <v>0.08</v>
      </c>
      <c r="BU505" s="69">
        <f t="shared" si="282"/>
        <v>0.08</v>
      </c>
      <c r="BV505" s="70">
        <f t="shared" si="283"/>
        <v>0</v>
      </c>
      <c r="BW505" s="71">
        <f t="shared" ref="BW505" ca="1" si="409">IF($E505=0,BV505,INDEX($O$438:$O$441,$E505,1))</f>
        <v>-0.08</v>
      </c>
      <c r="BX505" s="156">
        <f t="shared" ca="1" si="398"/>
        <v>0.08</v>
      </c>
      <c r="BY505" s="158">
        <f t="shared" ca="1" si="399"/>
        <v>-0.08</v>
      </c>
      <c r="BZ505" s="159">
        <f t="shared" ca="1" si="400"/>
        <v>0.08</v>
      </c>
      <c r="CA505" s="160">
        <f t="shared" ca="1" si="401"/>
        <v>0.08</v>
      </c>
      <c r="CB505" s="69">
        <f t="shared" si="282"/>
        <v>0.08</v>
      </c>
      <c r="CC505" s="70">
        <f t="shared" si="283"/>
        <v>0</v>
      </c>
      <c r="CD505" s="71">
        <f t="shared" ref="CD505" ca="1" si="410">IF($E505=0,CC505,INDEX($O$438:$O$441,$E505,1))</f>
        <v>-0.08</v>
      </c>
      <c r="CE505" s="156">
        <f t="shared" ca="1" si="403"/>
        <v>0.08</v>
      </c>
      <c r="CF505" s="158">
        <f t="shared" ca="1" si="404"/>
        <v>-0.08</v>
      </c>
      <c r="CG505" s="159">
        <f t="shared" ca="1" si="405"/>
        <v>0.08</v>
      </c>
      <c r="CH505" s="160">
        <f t="shared" ca="1" si="406"/>
        <v>0.08</v>
      </c>
    </row>
    <row r="506" spans="2:86" hidden="1" outlineLevel="1">
      <c r="B506" t="str">
        <f t="shared" ca="1" si="387"/>
        <v>EP4 LP-S2 LP-M0</v>
      </c>
      <c r="C506" s="49">
        <f t="shared" si="378"/>
        <v>4</v>
      </c>
      <c r="D506" s="49">
        <f t="shared" si="378"/>
        <v>0</v>
      </c>
      <c r="E506" s="49">
        <f t="shared" ca="1" si="378"/>
        <v>2</v>
      </c>
      <c r="F506" s="49">
        <f t="shared" ca="1" si="378"/>
        <v>1</v>
      </c>
      <c r="G506" s="49">
        <f t="shared" si="378"/>
        <v>0</v>
      </c>
      <c r="H506" s="49">
        <f t="shared" si="378"/>
        <v>0</v>
      </c>
      <c r="I506" s="49">
        <f t="shared" si="378"/>
        <v>0</v>
      </c>
      <c r="BM506">
        <v>69</v>
      </c>
      <c r="BN506" s="69">
        <f t="shared" si="388"/>
        <v>0.08</v>
      </c>
      <c r="BO506" s="70">
        <f t="shared" si="389"/>
        <v>0</v>
      </c>
      <c r="BP506" s="71">
        <f t="shared" ca="1" si="392"/>
        <v>-0.04</v>
      </c>
      <c r="BQ506" s="156">
        <f t="shared" ca="1" si="393"/>
        <v>-0.05</v>
      </c>
      <c r="BR506" s="158">
        <f t="shared" ca="1" si="394"/>
        <v>-0.04</v>
      </c>
      <c r="BS506" s="159">
        <f t="shared" ca="1" si="395"/>
        <v>-0.05</v>
      </c>
      <c r="BT506" s="160">
        <f t="shared" ca="1" si="396"/>
        <v>-0.05</v>
      </c>
      <c r="BU506" s="69">
        <f t="shared" si="282"/>
        <v>0.08</v>
      </c>
      <c r="BV506" s="70">
        <f t="shared" si="283"/>
        <v>0</v>
      </c>
      <c r="BW506" s="71">
        <f t="shared" ref="BW506" ca="1" si="411">IF($E506=0,BV506,INDEX($O$438:$O$441,$E506,1))</f>
        <v>-0.04</v>
      </c>
      <c r="BX506" s="156">
        <f t="shared" ca="1" si="398"/>
        <v>-0.05</v>
      </c>
      <c r="BY506" s="158">
        <f t="shared" ca="1" si="399"/>
        <v>-0.04</v>
      </c>
      <c r="BZ506" s="159">
        <f t="shared" ca="1" si="400"/>
        <v>-0.05</v>
      </c>
      <c r="CA506" s="160">
        <f t="shared" ca="1" si="401"/>
        <v>-0.05</v>
      </c>
      <c r="CB506" s="69">
        <f t="shared" si="282"/>
        <v>0.08</v>
      </c>
      <c r="CC506" s="70">
        <f t="shared" si="283"/>
        <v>0</v>
      </c>
      <c r="CD506" s="71">
        <f t="shared" ref="CD506" ca="1" si="412">IF($E506=0,CC506,INDEX($O$438:$O$441,$E506,1))</f>
        <v>-0.04</v>
      </c>
      <c r="CE506" s="156">
        <f t="shared" ca="1" si="403"/>
        <v>-0.05</v>
      </c>
      <c r="CF506" s="158">
        <f t="shared" ca="1" si="404"/>
        <v>-0.04</v>
      </c>
      <c r="CG506" s="159">
        <f t="shared" ca="1" si="405"/>
        <v>-0.05</v>
      </c>
      <c r="CH506" s="160">
        <f t="shared" ca="1" si="406"/>
        <v>-0.05</v>
      </c>
    </row>
    <row r="507" spans="2:86" hidden="1" outlineLevel="1">
      <c r="B507" t="str">
        <f t="shared" ca="1" si="387"/>
        <v>EP4 LP-S2 LP-M0</v>
      </c>
      <c r="C507" s="49">
        <f t="shared" si="378"/>
        <v>4</v>
      </c>
      <c r="D507" s="49">
        <f t="shared" si="378"/>
        <v>0</v>
      </c>
      <c r="E507" s="49">
        <f t="shared" ca="1" si="378"/>
        <v>2</v>
      </c>
      <c r="F507" s="49">
        <f t="shared" ca="1" si="378"/>
        <v>2</v>
      </c>
      <c r="G507" s="49">
        <f t="shared" si="378"/>
        <v>0</v>
      </c>
      <c r="H507" s="49">
        <f t="shared" si="378"/>
        <v>0</v>
      </c>
      <c r="I507" s="49">
        <f t="shared" si="378"/>
        <v>0</v>
      </c>
      <c r="BM507">
        <v>70</v>
      </c>
      <c r="BN507" s="69">
        <f t="shared" si="388"/>
        <v>0.08</v>
      </c>
      <c r="BO507" s="70">
        <f t="shared" si="389"/>
        <v>0</v>
      </c>
      <c r="BP507" s="71">
        <f t="shared" ca="1" si="392"/>
        <v>-0.04</v>
      </c>
      <c r="BQ507" s="156">
        <f t="shared" ca="1" si="393"/>
        <v>0</v>
      </c>
      <c r="BR507" s="158">
        <f t="shared" ca="1" si="394"/>
        <v>-0.04</v>
      </c>
      <c r="BS507" s="159">
        <f t="shared" ca="1" si="395"/>
        <v>0</v>
      </c>
      <c r="BT507" s="160">
        <f t="shared" ca="1" si="396"/>
        <v>0</v>
      </c>
      <c r="BU507" s="69">
        <f t="shared" si="282"/>
        <v>0.08</v>
      </c>
      <c r="BV507" s="70">
        <f t="shared" si="283"/>
        <v>0</v>
      </c>
      <c r="BW507" s="71">
        <f t="shared" ref="BW507" ca="1" si="413">IF($E507=0,BV507,INDEX($O$438:$O$441,$E507,1))</f>
        <v>-0.04</v>
      </c>
      <c r="BX507" s="156">
        <f t="shared" ca="1" si="398"/>
        <v>0</v>
      </c>
      <c r="BY507" s="158">
        <f t="shared" ca="1" si="399"/>
        <v>-0.04</v>
      </c>
      <c r="BZ507" s="159">
        <f t="shared" ca="1" si="400"/>
        <v>0</v>
      </c>
      <c r="CA507" s="160">
        <f t="shared" ca="1" si="401"/>
        <v>0</v>
      </c>
      <c r="CB507" s="69">
        <f t="shared" si="282"/>
        <v>0.08</v>
      </c>
      <c r="CC507" s="70">
        <f t="shared" si="283"/>
        <v>0</v>
      </c>
      <c r="CD507" s="71">
        <f t="shared" ref="CD507" ca="1" si="414">IF($E507=0,CC507,INDEX($O$438:$O$441,$E507,1))</f>
        <v>-0.04</v>
      </c>
      <c r="CE507" s="156">
        <f t="shared" ca="1" si="403"/>
        <v>0</v>
      </c>
      <c r="CF507" s="158">
        <f t="shared" ca="1" si="404"/>
        <v>-0.04</v>
      </c>
      <c r="CG507" s="159">
        <f t="shared" ca="1" si="405"/>
        <v>0</v>
      </c>
      <c r="CH507" s="160">
        <f t="shared" ca="1" si="406"/>
        <v>0</v>
      </c>
    </row>
    <row r="508" spans="2:86" hidden="1" outlineLevel="1">
      <c r="B508" t="str">
        <f t="shared" ca="1" si="387"/>
        <v>EP4 LP-S2 LP-M0</v>
      </c>
      <c r="C508" s="49">
        <f t="shared" ref="C508:I517" si="415">C108</f>
        <v>4</v>
      </c>
      <c r="D508" s="49">
        <f t="shared" si="415"/>
        <v>0</v>
      </c>
      <c r="E508" s="49">
        <f t="shared" ca="1" si="415"/>
        <v>2</v>
      </c>
      <c r="F508" s="49">
        <f t="shared" ca="1" si="415"/>
        <v>3</v>
      </c>
      <c r="G508" s="49">
        <f t="shared" si="415"/>
        <v>0</v>
      </c>
      <c r="H508" s="49">
        <f t="shared" si="415"/>
        <v>0</v>
      </c>
      <c r="I508" s="49">
        <f t="shared" si="415"/>
        <v>0</v>
      </c>
      <c r="BM508">
        <v>71</v>
      </c>
      <c r="BN508" s="69">
        <f t="shared" si="388"/>
        <v>0.08</v>
      </c>
      <c r="BO508" s="70">
        <f t="shared" si="389"/>
        <v>0</v>
      </c>
      <c r="BP508" s="71">
        <f t="shared" ca="1" si="392"/>
        <v>-0.04</v>
      </c>
      <c r="BQ508" s="156">
        <f t="shared" ca="1" si="393"/>
        <v>0.04</v>
      </c>
      <c r="BR508" s="158">
        <f t="shared" ca="1" si="394"/>
        <v>-0.04</v>
      </c>
      <c r="BS508" s="159">
        <f t="shared" ca="1" si="395"/>
        <v>0.04</v>
      </c>
      <c r="BT508" s="160">
        <f t="shared" ca="1" si="396"/>
        <v>0.04</v>
      </c>
      <c r="BU508" s="69">
        <f t="shared" si="282"/>
        <v>0.08</v>
      </c>
      <c r="BV508" s="70">
        <f t="shared" si="283"/>
        <v>0</v>
      </c>
      <c r="BW508" s="71">
        <f t="shared" ref="BW508" ca="1" si="416">IF($E508=0,BV508,INDEX($O$438:$O$441,$E508,1))</f>
        <v>-0.04</v>
      </c>
      <c r="BX508" s="156">
        <f t="shared" ca="1" si="398"/>
        <v>0.04</v>
      </c>
      <c r="BY508" s="158">
        <f t="shared" ca="1" si="399"/>
        <v>-0.04</v>
      </c>
      <c r="BZ508" s="159">
        <f t="shared" ca="1" si="400"/>
        <v>0.04</v>
      </c>
      <c r="CA508" s="160">
        <f t="shared" ca="1" si="401"/>
        <v>0.04</v>
      </c>
      <c r="CB508" s="69">
        <f t="shared" si="282"/>
        <v>0.08</v>
      </c>
      <c r="CC508" s="70">
        <f t="shared" si="283"/>
        <v>0</v>
      </c>
      <c r="CD508" s="71">
        <f t="shared" ref="CD508" ca="1" si="417">IF($E508=0,CC508,INDEX($O$438:$O$441,$E508,1))</f>
        <v>-0.04</v>
      </c>
      <c r="CE508" s="156">
        <f t="shared" ca="1" si="403"/>
        <v>0.04</v>
      </c>
      <c r="CF508" s="158">
        <f t="shared" ca="1" si="404"/>
        <v>-0.04</v>
      </c>
      <c r="CG508" s="159">
        <f t="shared" ca="1" si="405"/>
        <v>0.04</v>
      </c>
      <c r="CH508" s="160">
        <f t="shared" ca="1" si="406"/>
        <v>0.04</v>
      </c>
    </row>
    <row r="509" spans="2:86" hidden="1" outlineLevel="1">
      <c r="B509" t="str">
        <f t="shared" ca="1" si="387"/>
        <v>EP4 LP-S2 LP-M0</v>
      </c>
      <c r="C509" s="49">
        <f t="shared" si="415"/>
        <v>4</v>
      </c>
      <c r="D509" s="49">
        <f t="shared" si="415"/>
        <v>0</v>
      </c>
      <c r="E509" s="49">
        <f t="shared" ca="1" si="415"/>
        <v>2</v>
      </c>
      <c r="F509" s="49">
        <f t="shared" ca="1" si="415"/>
        <v>4</v>
      </c>
      <c r="G509" s="49">
        <f t="shared" si="415"/>
        <v>0</v>
      </c>
      <c r="H509" s="49">
        <f t="shared" si="415"/>
        <v>0</v>
      </c>
      <c r="I509" s="49">
        <f t="shared" si="415"/>
        <v>0</v>
      </c>
      <c r="BM509">
        <v>72</v>
      </c>
      <c r="BN509" s="69">
        <f t="shared" si="388"/>
        <v>0.08</v>
      </c>
      <c r="BO509" s="70">
        <f t="shared" si="389"/>
        <v>0</v>
      </c>
      <c r="BP509" s="71">
        <f t="shared" ca="1" si="392"/>
        <v>-0.04</v>
      </c>
      <c r="BQ509" s="156">
        <f t="shared" ca="1" si="393"/>
        <v>0.08</v>
      </c>
      <c r="BR509" s="158">
        <f t="shared" ca="1" si="394"/>
        <v>-0.04</v>
      </c>
      <c r="BS509" s="159">
        <f t="shared" ca="1" si="395"/>
        <v>0.08</v>
      </c>
      <c r="BT509" s="160">
        <f t="shared" ca="1" si="396"/>
        <v>0.08</v>
      </c>
      <c r="BU509" s="69">
        <f t="shared" si="282"/>
        <v>0.08</v>
      </c>
      <c r="BV509" s="70">
        <f t="shared" si="283"/>
        <v>0</v>
      </c>
      <c r="BW509" s="71">
        <f t="shared" ref="BW509" ca="1" si="418">IF($E509=0,BV509,INDEX($O$438:$O$441,$E509,1))</f>
        <v>-0.04</v>
      </c>
      <c r="BX509" s="156">
        <f t="shared" ca="1" si="398"/>
        <v>0.08</v>
      </c>
      <c r="BY509" s="158">
        <f t="shared" ca="1" si="399"/>
        <v>-0.04</v>
      </c>
      <c r="BZ509" s="159">
        <f t="shared" ca="1" si="400"/>
        <v>0.08</v>
      </c>
      <c r="CA509" s="160">
        <f t="shared" ca="1" si="401"/>
        <v>0.08</v>
      </c>
      <c r="CB509" s="69">
        <f t="shared" si="282"/>
        <v>0.08</v>
      </c>
      <c r="CC509" s="70">
        <f t="shared" si="283"/>
        <v>0</v>
      </c>
      <c r="CD509" s="71">
        <f t="shared" ref="CD509" ca="1" si="419">IF($E509=0,CC509,INDEX($O$438:$O$441,$E509,1))</f>
        <v>-0.04</v>
      </c>
      <c r="CE509" s="156">
        <f t="shared" ca="1" si="403"/>
        <v>0.08</v>
      </c>
      <c r="CF509" s="158">
        <f t="shared" ca="1" si="404"/>
        <v>-0.04</v>
      </c>
      <c r="CG509" s="159">
        <f t="shared" ca="1" si="405"/>
        <v>0.08</v>
      </c>
      <c r="CH509" s="160">
        <f t="shared" ca="1" si="406"/>
        <v>0.08</v>
      </c>
    </row>
    <row r="510" spans="2:86" hidden="1" outlineLevel="1">
      <c r="B510" t="str">
        <f t="shared" ca="1" si="387"/>
        <v>EP4 LP-S3 LP-M0</v>
      </c>
      <c r="C510" s="49">
        <f t="shared" si="415"/>
        <v>4</v>
      </c>
      <c r="D510" s="49">
        <f t="shared" si="415"/>
        <v>0</v>
      </c>
      <c r="E510" s="49">
        <f t="shared" ca="1" si="415"/>
        <v>3</v>
      </c>
      <c r="F510" s="49">
        <f t="shared" ca="1" si="415"/>
        <v>1</v>
      </c>
      <c r="G510" s="49">
        <f t="shared" si="415"/>
        <v>0</v>
      </c>
      <c r="H510" s="49">
        <f t="shared" si="415"/>
        <v>0</v>
      </c>
      <c r="I510" s="49">
        <f t="shared" si="415"/>
        <v>0</v>
      </c>
      <c r="BM510">
        <v>73</v>
      </c>
      <c r="BN510" s="69">
        <f t="shared" si="388"/>
        <v>0.08</v>
      </c>
      <c r="BO510" s="70">
        <f t="shared" si="389"/>
        <v>0</v>
      </c>
      <c r="BP510" s="71">
        <f t="shared" ca="1" si="392"/>
        <v>0</v>
      </c>
      <c r="BQ510" s="156">
        <f t="shared" ca="1" si="393"/>
        <v>-0.05</v>
      </c>
      <c r="BR510" s="158">
        <f t="shared" ca="1" si="394"/>
        <v>0</v>
      </c>
      <c r="BS510" s="159">
        <f t="shared" ca="1" si="395"/>
        <v>-0.05</v>
      </c>
      <c r="BT510" s="160">
        <f t="shared" ca="1" si="396"/>
        <v>-0.05</v>
      </c>
      <c r="BU510" s="69">
        <f t="shared" si="282"/>
        <v>0.08</v>
      </c>
      <c r="BV510" s="70">
        <f t="shared" si="283"/>
        <v>0</v>
      </c>
      <c r="BW510" s="71">
        <f t="shared" ref="BW510" ca="1" si="420">IF($E510=0,BV510,INDEX($O$438:$O$441,$E510,1))</f>
        <v>0</v>
      </c>
      <c r="BX510" s="156">
        <f t="shared" ca="1" si="398"/>
        <v>-0.05</v>
      </c>
      <c r="BY510" s="158">
        <f t="shared" ca="1" si="399"/>
        <v>0</v>
      </c>
      <c r="BZ510" s="159">
        <f t="shared" ca="1" si="400"/>
        <v>-0.05</v>
      </c>
      <c r="CA510" s="160">
        <f t="shared" ca="1" si="401"/>
        <v>-0.05</v>
      </c>
      <c r="CB510" s="69">
        <f t="shared" si="282"/>
        <v>0.08</v>
      </c>
      <c r="CC510" s="70">
        <f t="shared" si="283"/>
        <v>0</v>
      </c>
      <c r="CD510" s="71">
        <f t="shared" ref="CD510" ca="1" si="421">IF($E510=0,CC510,INDEX($O$438:$O$441,$E510,1))</f>
        <v>0</v>
      </c>
      <c r="CE510" s="156">
        <f t="shared" ca="1" si="403"/>
        <v>-0.05</v>
      </c>
      <c r="CF510" s="158">
        <f t="shared" ca="1" si="404"/>
        <v>0</v>
      </c>
      <c r="CG510" s="159">
        <f t="shared" ca="1" si="405"/>
        <v>-0.05</v>
      </c>
      <c r="CH510" s="160">
        <f t="shared" ca="1" si="406"/>
        <v>-0.05</v>
      </c>
    </row>
    <row r="511" spans="2:86" hidden="1" outlineLevel="1">
      <c r="B511" t="str">
        <f t="shared" ca="1" si="387"/>
        <v>EP4 LP-S3 LP-M0</v>
      </c>
      <c r="C511" s="49">
        <f t="shared" si="415"/>
        <v>4</v>
      </c>
      <c r="D511" s="49">
        <f t="shared" si="415"/>
        <v>0</v>
      </c>
      <c r="E511" s="49">
        <f t="shared" ca="1" si="415"/>
        <v>3</v>
      </c>
      <c r="F511" s="49">
        <f t="shared" ca="1" si="415"/>
        <v>2</v>
      </c>
      <c r="G511" s="49">
        <f t="shared" si="415"/>
        <v>0</v>
      </c>
      <c r="H511" s="49">
        <f t="shared" si="415"/>
        <v>0</v>
      </c>
      <c r="I511" s="49">
        <f t="shared" si="415"/>
        <v>0</v>
      </c>
      <c r="BM511">
        <v>74</v>
      </c>
      <c r="BN511" s="69">
        <f t="shared" si="388"/>
        <v>0.08</v>
      </c>
      <c r="BO511" s="70">
        <f t="shared" si="389"/>
        <v>0</v>
      </c>
      <c r="BP511" s="71">
        <f t="shared" ca="1" si="392"/>
        <v>0</v>
      </c>
      <c r="BQ511" s="156">
        <f t="shared" ca="1" si="393"/>
        <v>0</v>
      </c>
      <c r="BR511" s="158">
        <f t="shared" ca="1" si="394"/>
        <v>0</v>
      </c>
      <c r="BS511" s="159">
        <f t="shared" ca="1" si="395"/>
        <v>0</v>
      </c>
      <c r="BT511" s="160">
        <f t="shared" ca="1" si="396"/>
        <v>0</v>
      </c>
      <c r="BU511" s="69">
        <f t="shared" si="282"/>
        <v>0.08</v>
      </c>
      <c r="BV511" s="70">
        <f t="shared" si="283"/>
        <v>0</v>
      </c>
      <c r="BW511" s="71">
        <f t="shared" ref="BW511" ca="1" si="422">IF($E511=0,BV511,INDEX($O$438:$O$441,$E511,1))</f>
        <v>0</v>
      </c>
      <c r="BX511" s="156">
        <f t="shared" ca="1" si="398"/>
        <v>0</v>
      </c>
      <c r="BY511" s="158">
        <f t="shared" ca="1" si="399"/>
        <v>0</v>
      </c>
      <c r="BZ511" s="159">
        <f t="shared" ca="1" si="400"/>
        <v>0</v>
      </c>
      <c r="CA511" s="160">
        <f t="shared" ca="1" si="401"/>
        <v>0</v>
      </c>
      <c r="CB511" s="69">
        <f t="shared" si="282"/>
        <v>0.08</v>
      </c>
      <c r="CC511" s="70">
        <f t="shared" si="283"/>
        <v>0</v>
      </c>
      <c r="CD511" s="71">
        <f t="shared" ref="CD511" ca="1" si="423">IF($E511=0,CC511,INDEX($O$438:$O$441,$E511,1))</f>
        <v>0</v>
      </c>
      <c r="CE511" s="156">
        <f t="shared" ca="1" si="403"/>
        <v>0</v>
      </c>
      <c r="CF511" s="158">
        <f t="shared" ca="1" si="404"/>
        <v>0</v>
      </c>
      <c r="CG511" s="159">
        <f t="shared" ca="1" si="405"/>
        <v>0</v>
      </c>
      <c r="CH511" s="160">
        <f t="shared" ca="1" si="406"/>
        <v>0</v>
      </c>
    </row>
    <row r="512" spans="2:86" hidden="1" outlineLevel="1">
      <c r="B512" t="str">
        <f t="shared" ca="1" si="387"/>
        <v>EP4 LP-S3 LP-M0</v>
      </c>
      <c r="C512" s="49">
        <f t="shared" si="415"/>
        <v>4</v>
      </c>
      <c r="D512" s="49">
        <f t="shared" si="415"/>
        <v>0</v>
      </c>
      <c r="E512" s="49">
        <f t="shared" ca="1" si="415"/>
        <v>3</v>
      </c>
      <c r="F512" s="49">
        <f t="shared" ca="1" si="415"/>
        <v>3</v>
      </c>
      <c r="G512" s="49">
        <f t="shared" si="415"/>
        <v>0</v>
      </c>
      <c r="H512" s="49">
        <f t="shared" si="415"/>
        <v>0</v>
      </c>
      <c r="I512" s="49">
        <f t="shared" si="415"/>
        <v>0</v>
      </c>
      <c r="BM512">
        <v>75</v>
      </c>
      <c r="BN512" s="69">
        <f t="shared" si="388"/>
        <v>0.08</v>
      </c>
      <c r="BO512" s="70">
        <f t="shared" si="389"/>
        <v>0</v>
      </c>
      <c r="BP512" s="71">
        <f t="shared" ca="1" si="392"/>
        <v>0</v>
      </c>
      <c r="BQ512" s="156">
        <f t="shared" ca="1" si="393"/>
        <v>0.04</v>
      </c>
      <c r="BR512" s="158">
        <f t="shared" ca="1" si="394"/>
        <v>0</v>
      </c>
      <c r="BS512" s="159">
        <f t="shared" ca="1" si="395"/>
        <v>0.04</v>
      </c>
      <c r="BT512" s="160">
        <f t="shared" ca="1" si="396"/>
        <v>0.04</v>
      </c>
      <c r="BU512" s="69">
        <f t="shared" si="282"/>
        <v>0.08</v>
      </c>
      <c r="BV512" s="70">
        <f t="shared" si="283"/>
        <v>0</v>
      </c>
      <c r="BW512" s="71">
        <f t="shared" ref="BW512" ca="1" si="424">IF($E512=0,BV512,INDEX($O$438:$O$441,$E512,1))</f>
        <v>0</v>
      </c>
      <c r="BX512" s="156">
        <f t="shared" ca="1" si="398"/>
        <v>0.04</v>
      </c>
      <c r="BY512" s="158">
        <f t="shared" ca="1" si="399"/>
        <v>0</v>
      </c>
      <c r="BZ512" s="159">
        <f t="shared" ca="1" si="400"/>
        <v>0.04</v>
      </c>
      <c r="CA512" s="160">
        <f t="shared" ca="1" si="401"/>
        <v>0.04</v>
      </c>
      <c r="CB512" s="69">
        <f t="shared" si="282"/>
        <v>0.08</v>
      </c>
      <c r="CC512" s="70">
        <f t="shared" si="283"/>
        <v>0</v>
      </c>
      <c r="CD512" s="71">
        <f t="shared" ref="CD512" ca="1" si="425">IF($E512=0,CC512,INDEX($O$438:$O$441,$E512,1))</f>
        <v>0</v>
      </c>
      <c r="CE512" s="156">
        <f t="shared" ca="1" si="403"/>
        <v>0.04</v>
      </c>
      <c r="CF512" s="158">
        <f t="shared" ca="1" si="404"/>
        <v>0</v>
      </c>
      <c r="CG512" s="159">
        <f t="shared" ca="1" si="405"/>
        <v>0.04</v>
      </c>
      <c r="CH512" s="160">
        <f t="shared" ca="1" si="406"/>
        <v>0.04</v>
      </c>
    </row>
    <row r="513" spans="2:86" hidden="1" outlineLevel="1">
      <c r="B513" t="str">
        <f t="shared" ca="1" si="387"/>
        <v>EP4 LP-S3 LP-M0</v>
      </c>
      <c r="C513" s="49">
        <f t="shared" si="415"/>
        <v>4</v>
      </c>
      <c r="D513" s="49">
        <f t="shared" si="415"/>
        <v>0</v>
      </c>
      <c r="E513" s="49">
        <f t="shared" ca="1" si="415"/>
        <v>3</v>
      </c>
      <c r="F513" s="49">
        <f t="shared" ca="1" si="415"/>
        <v>4</v>
      </c>
      <c r="G513" s="49">
        <f t="shared" si="415"/>
        <v>0</v>
      </c>
      <c r="H513" s="49">
        <f t="shared" si="415"/>
        <v>0</v>
      </c>
      <c r="I513" s="49">
        <f t="shared" si="415"/>
        <v>0</v>
      </c>
      <c r="BM513">
        <v>76</v>
      </c>
      <c r="BN513" s="69">
        <f t="shared" si="388"/>
        <v>0.08</v>
      </c>
      <c r="BO513" s="70">
        <f t="shared" si="389"/>
        <v>0</v>
      </c>
      <c r="BP513" s="71">
        <f t="shared" ca="1" si="392"/>
        <v>0</v>
      </c>
      <c r="BQ513" s="156">
        <f t="shared" ca="1" si="393"/>
        <v>0.08</v>
      </c>
      <c r="BR513" s="158">
        <f t="shared" ca="1" si="394"/>
        <v>0</v>
      </c>
      <c r="BS513" s="159">
        <f t="shared" ca="1" si="395"/>
        <v>0.08</v>
      </c>
      <c r="BT513" s="160">
        <f t="shared" ca="1" si="396"/>
        <v>0.08</v>
      </c>
      <c r="BU513" s="69">
        <f t="shared" si="282"/>
        <v>0.08</v>
      </c>
      <c r="BV513" s="70">
        <f t="shared" si="283"/>
        <v>0</v>
      </c>
      <c r="BW513" s="71">
        <f t="shared" ref="BW513" ca="1" si="426">IF($E513=0,BV513,INDEX($O$438:$O$441,$E513,1))</f>
        <v>0</v>
      </c>
      <c r="BX513" s="156">
        <f t="shared" ca="1" si="398"/>
        <v>0.08</v>
      </c>
      <c r="BY513" s="158">
        <f t="shared" ca="1" si="399"/>
        <v>0</v>
      </c>
      <c r="BZ513" s="159">
        <f t="shared" ca="1" si="400"/>
        <v>0.08</v>
      </c>
      <c r="CA513" s="160">
        <f t="shared" ca="1" si="401"/>
        <v>0.08</v>
      </c>
      <c r="CB513" s="69">
        <f t="shared" si="282"/>
        <v>0.08</v>
      </c>
      <c r="CC513" s="70">
        <f t="shared" si="283"/>
        <v>0</v>
      </c>
      <c r="CD513" s="71">
        <f t="shared" ref="CD513" ca="1" si="427">IF($E513=0,CC513,INDEX($O$438:$O$441,$E513,1))</f>
        <v>0</v>
      </c>
      <c r="CE513" s="156">
        <f t="shared" ca="1" si="403"/>
        <v>0.08</v>
      </c>
      <c r="CF513" s="158">
        <f t="shared" ca="1" si="404"/>
        <v>0</v>
      </c>
      <c r="CG513" s="159">
        <f t="shared" ca="1" si="405"/>
        <v>0.08</v>
      </c>
      <c r="CH513" s="160">
        <f t="shared" ca="1" si="406"/>
        <v>0.08</v>
      </c>
    </row>
    <row r="514" spans="2:86" hidden="1" outlineLevel="1">
      <c r="B514" t="str">
        <f t="shared" ca="1" si="387"/>
        <v>EP4 LP-S4 LP-M0</v>
      </c>
      <c r="C514" s="49">
        <f t="shared" si="415"/>
        <v>4</v>
      </c>
      <c r="D514" s="49">
        <f t="shared" si="415"/>
        <v>0</v>
      </c>
      <c r="E514" s="49">
        <f t="shared" ca="1" si="415"/>
        <v>4</v>
      </c>
      <c r="F514" s="49">
        <f t="shared" ca="1" si="415"/>
        <v>1</v>
      </c>
      <c r="G514" s="49">
        <f t="shared" si="415"/>
        <v>0</v>
      </c>
      <c r="H514" s="49">
        <f t="shared" si="415"/>
        <v>0</v>
      </c>
      <c r="I514" s="49">
        <f t="shared" si="415"/>
        <v>0</v>
      </c>
      <c r="BM514">
        <v>77</v>
      </c>
      <c r="BN514" s="69">
        <f t="shared" si="388"/>
        <v>0.08</v>
      </c>
      <c r="BO514" s="70">
        <f t="shared" si="389"/>
        <v>0</v>
      </c>
      <c r="BP514" s="71">
        <f t="shared" ca="1" si="392"/>
        <v>0.05</v>
      </c>
      <c r="BQ514" s="156">
        <f t="shared" ca="1" si="393"/>
        <v>-0.05</v>
      </c>
      <c r="BR514" s="158">
        <f t="shared" ca="1" si="394"/>
        <v>0.05</v>
      </c>
      <c r="BS514" s="159">
        <f t="shared" ca="1" si="395"/>
        <v>-0.05</v>
      </c>
      <c r="BT514" s="160">
        <f t="shared" ca="1" si="396"/>
        <v>-0.05</v>
      </c>
      <c r="BU514" s="69">
        <f t="shared" si="282"/>
        <v>0.08</v>
      </c>
      <c r="BV514" s="70">
        <f t="shared" si="283"/>
        <v>0</v>
      </c>
      <c r="BW514" s="71">
        <f t="shared" ref="BW514" ca="1" si="428">IF($E514=0,BV514,INDEX($O$438:$O$441,$E514,1))</f>
        <v>0.05</v>
      </c>
      <c r="BX514" s="156">
        <f t="shared" ca="1" si="398"/>
        <v>-0.05</v>
      </c>
      <c r="BY514" s="158">
        <f t="shared" ca="1" si="399"/>
        <v>0.05</v>
      </c>
      <c r="BZ514" s="159">
        <f t="shared" ca="1" si="400"/>
        <v>-0.05</v>
      </c>
      <c r="CA514" s="160">
        <f t="shared" ca="1" si="401"/>
        <v>-0.05</v>
      </c>
      <c r="CB514" s="69">
        <f t="shared" si="282"/>
        <v>0.08</v>
      </c>
      <c r="CC514" s="70">
        <f t="shared" si="283"/>
        <v>0</v>
      </c>
      <c r="CD514" s="71">
        <f t="shared" ref="CD514" ca="1" si="429">IF($E514=0,CC514,INDEX($O$438:$O$441,$E514,1))</f>
        <v>0.05</v>
      </c>
      <c r="CE514" s="156">
        <f t="shared" ca="1" si="403"/>
        <v>-0.05</v>
      </c>
      <c r="CF514" s="158">
        <f t="shared" ca="1" si="404"/>
        <v>0.05</v>
      </c>
      <c r="CG514" s="159">
        <f t="shared" ca="1" si="405"/>
        <v>-0.05</v>
      </c>
      <c r="CH514" s="160">
        <f t="shared" ca="1" si="406"/>
        <v>-0.05</v>
      </c>
    </row>
    <row r="515" spans="2:86" hidden="1" outlineLevel="1">
      <c r="B515" t="str">
        <f t="shared" ca="1" si="387"/>
        <v>EP4 LP-S4 LP-M0</v>
      </c>
      <c r="C515" s="49">
        <f t="shared" si="415"/>
        <v>4</v>
      </c>
      <c r="D515" s="49">
        <f t="shared" si="415"/>
        <v>0</v>
      </c>
      <c r="E515" s="49">
        <f t="shared" ca="1" si="415"/>
        <v>4</v>
      </c>
      <c r="F515" s="49">
        <f t="shared" ca="1" si="415"/>
        <v>2</v>
      </c>
      <c r="G515" s="49">
        <f t="shared" si="415"/>
        <v>0</v>
      </c>
      <c r="H515" s="49">
        <f t="shared" si="415"/>
        <v>0</v>
      </c>
      <c r="I515" s="49">
        <f t="shared" si="415"/>
        <v>0</v>
      </c>
      <c r="BM515">
        <v>78</v>
      </c>
      <c r="BN515" s="69">
        <f t="shared" si="388"/>
        <v>0.08</v>
      </c>
      <c r="BO515" s="70">
        <f t="shared" si="389"/>
        <v>0</v>
      </c>
      <c r="BP515" s="71">
        <f t="shared" ca="1" si="392"/>
        <v>0.05</v>
      </c>
      <c r="BQ515" s="156">
        <f t="shared" ca="1" si="393"/>
        <v>0</v>
      </c>
      <c r="BR515" s="158">
        <f t="shared" ca="1" si="394"/>
        <v>0.05</v>
      </c>
      <c r="BS515" s="159">
        <f t="shared" ca="1" si="395"/>
        <v>0</v>
      </c>
      <c r="BT515" s="160">
        <f t="shared" ca="1" si="396"/>
        <v>0</v>
      </c>
      <c r="BU515" s="69">
        <f t="shared" si="282"/>
        <v>0.08</v>
      </c>
      <c r="BV515" s="70">
        <f t="shared" si="283"/>
        <v>0</v>
      </c>
      <c r="BW515" s="71">
        <f t="shared" ref="BW515" ca="1" si="430">IF($E515=0,BV515,INDEX($O$438:$O$441,$E515,1))</f>
        <v>0.05</v>
      </c>
      <c r="BX515" s="156">
        <f t="shared" ca="1" si="398"/>
        <v>0</v>
      </c>
      <c r="BY515" s="158">
        <f t="shared" ca="1" si="399"/>
        <v>0.05</v>
      </c>
      <c r="BZ515" s="159">
        <f t="shared" ca="1" si="400"/>
        <v>0</v>
      </c>
      <c r="CA515" s="160">
        <f t="shared" ca="1" si="401"/>
        <v>0</v>
      </c>
      <c r="CB515" s="69">
        <f t="shared" si="282"/>
        <v>0.08</v>
      </c>
      <c r="CC515" s="70">
        <f t="shared" si="283"/>
        <v>0</v>
      </c>
      <c r="CD515" s="71">
        <f t="shared" ref="CD515" ca="1" si="431">IF($E515=0,CC515,INDEX($O$438:$O$441,$E515,1))</f>
        <v>0.05</v>
      </c>
      <c r="CE515" s="156">
        <f t="shared" ca="1" si="403"/>
        <v>0</v>
      </c>
      <c r="CF515" s="158">
        <f t="shared" ca="1" si="404"/>
        <v>0.05</v>
      </c>
      <c r="CG515" s="159">
        <f t="shared" ca="1" si="405"/>
        <v>0</v>
      </c>
      <c r="CH515" s="160">
        <f t="shared" ca="1" si="406"/>
        <v>0</v>
      </c>
    </row>
    <row r="516" spans="2:86" hidden="1" outlineLevel="1">
      <c r="B516" t="str">
        <f t="shared" ca="1" si="387"/>
        <v>EP4 LP-S4 LP-M0</v>
      </c>
      <c r="C516" s="49">
        <f t="shared" si="415"/>
        <v>4</v>
      </c>
      <c r="D516" s="49">
        <f t="shared" si="415"/>
        <v>0</v>
      </c>
      <c r="E516" s="49">
        <f t="shared" ca="1" si="415"/>
        <v>4</v>
      </c>
      <c r="F516" s="49">
        <f t="shared" ca="1" si="415"/>
        <v>3</v>
      </c>
      <c r="G516" s="49">
        <f t="shared" si="415"/>
        <v>0</v>
      </c>
      <c r="H516" s="49">
        <f t="shared" si="415"/>
        <v>0</v>
      </c>
      <c r="I516" s="49">
        <f t="shared" si="415"/>
        <v>0</v>
      </c>
      <c r="BM516">
        <v>79</v>
      </c>
      <c r="BN516" s="69">
        <f t="shared" si="388"/>
        <v>0.08</v>
      </c>
      <c r="BO516" s="70">
        <f t="shared" si="389"/>
        <v>0</v>
      </c>
      <c r="BP516" s="71">
        <f t="shared" ca="1" si="392"/>
        <v>0.05</v>
      </c>
      <c r="BQ516" s="156">
        <f t="shared" ca="1" si="393"/>
        <v>0.04</v>
      </c>
      <c r="BR516" s="158">
        <f t="shared" ca="1" si="394"/>
        <v>0.05</v>
      </c>
      <c r="BS516" s="159">
        <f t="shared" ca="1" si="395"/>
        <v>0.04</v>
      </c>
      <c r="BT516" s="160">
        <f t="shared" ca="1" si="396"/>
        <v>0.04</v>
      </c>
      <c r="BU516" s="69">
        <f t="shared" si="282"/>
        <v>0.08</v>
      </c>
      <c r="BV516" s="70">
        <f t="shared" si="283"/>
        <v>0</v>
      </c>
      <c r="BW516" s="71">
        <f t="shared" ref="BW516" ca="1" si="432">IF($E516=0,BV516,INDEX($O$438:$O$441,$E516,1))</f>
        <v>0.05</v>
      </c>
      <c r="BX516" s="156">
        <f t="shared" ca="1" si="398"/>
        <v>0.04</v>
      </c>
      <c r="BY516" s="158">
        <f t="shared" ca="1" si="399"/>
        <v>0.05</v>
      </c>
      <c r="BZ516" s="159">
        <f t="shared" ca="1" si="400"/>
        <v>0.04</v>
      </c>
      <c r="CA516" s="160">
        <f t="shared" ca="1" si="401"/>
        <v>0.04</v>
      </c>
      <c r="CB516" s="69">
        <f t="shared" si="282"/>
        <v>0.08</v>
      </c>
      <c r="CC516" s="70">
        <f t="shared" si="283"/>
        <v>0</v>
      </c>
      <c r="CD516" s="71">
        <f t="shared" ref="CD516" ca="1" si="433">IF($E516=0,CC516,INDEX($O$438:$O$441,$E516,1))</f>
        <v>0.05</v>
      </c>
      <c r="CE516" s="156">
        <f t="shared" ca="1" si="403"/>
        <v>0.04</v>
      </c>
      <c r="CF516" s="158">
        <f t="shared" ca="1" si="404"/>
        <v>0.05</v>
      </c>
      <c r="CG516" s="159">
        <f t="shared" ca="1" si="405"/>
        <v>0.04</v>
      </c>
      <c r="CH516" s="160">
        <f t="shared" ca="1" si="406"/>
        <v>0.04</v>
      </c>
    </row>
    <row r="517" spans="2:86" hidden="1" outlineLevel="1">
      <c r="B517" t="str">
        <f t="shared" ca="1" si="387"/>
        <v>EP4 LP-S4 LP-M0</v>
      </c>
      <c r="C517" s="49">
        <f t="shared" si="415"/>
        <v>4</v>
      </c>
      <c r="D517" s="49">
        <f t="shared" si="415"/>
        <v>0</v>
      </c>
      <c r="E517" s="49">
        <f t="shared" ca="1" si="415"/>
        <v>4</v>
      </c>
      <c r="F517" s="49">
        <f t="shared" ca="1" si="415"/>
        <v>4</v>
      </c>
      <c r="G517" s="49">
        <f t="shared" si="415"/>
        <v>0</v>
      </c>
      <c r="H517" s="49">
        <f t="shared" si="415"/>
        <v>0</v>
      </c>
      <c r="I517" s="49">
        <f t="shared" si="415"/>
        <v>0</v>
      </c>
      <c r="BM517">
        <v>80</v>
      </c>
      <c r="BN517" s="69">
        <f t="shared" si="388"/>
        <v>0.08</v>
      </c>
      <c r="BO517" s="70">
        <f t="shared" si="389"/>
        <v>0</v>
      </c>
      <c r="BP517" s="71">
        <f t="shared" ca="1" si="392"/>
        <v>0.05</v>
      </c>
      <c r="BQ517" s="156">
        <f t="shared" ca="1" si="393"/>
        <v>0.08</v>
      </c>
      <c r="BR517" s="158">
        <f t="shared" ca="1" si="394"/>
        <v>0.05</v>
      </c>
      <c r="BS517" s="159">
        <f t="shared" ca="1" si="395"/>
        <v>0.08</v>
      </c>
      <c r="BT517" s="160">
        <f t="shared" ca="1" si="396"/>
        <v>0.08</v>
      </c>
      <c r="BU517" s="69">
        <f t="shared" si="282"/>
        <v>0.08</v>
      </c>
      <c r="BV517" s="70">
        <f t="shared" si="283"/>
        <v>0</v>
      </c>
      <c r="BW517" s="71">
        <f t="shared" ref="BW517" ca="1" si="434">IF($E517=0,BV517,INDEX($O$438:$O$441,$E517,1))</f>
        <v>0.05</v>
      </c>
      <c r="BX517" s="156">
        <f t="shared" ca="1" si="398"/>
        <v>0.08</v>
      </c>
      <c r="BY517" s="158">
        <f t="shared" ca="1" si="399"/>
        <v>0.05</v>
      </c>
      <c r="BZ517" s="159">
        <f t="shared" ca="1" si="400"/>
        <v>0.08</v>
      </c>
      <c r="CA517" s="160">
        <f t="shared" ca="1" si="401"/>
        <v>0.08</v>
      </c>
      <c r="CB517" s="69">
        <f t="shared" si="282"/>
        <v>0.08</v>
      </c>
      <c r="CC517" s="70">
        <f t="shared" si="283"/>
        <v>0</v>
      </c>
      <c r="CD517" s="71">
        <f t="shared" ref="CD517" ca="1" si="435">IF($E517=0,CC517,INDEX($O$438:$O$441,$E517,1))</f>
        <v>0.05</v>
      </c>
      <c r="CE517" s="156">
        <f t="shared" ca="1" si="403"/>
        <v>0.08</v>
      </c>
      <c r="CF517" s="158">
        <f t="shared" ca="1" si="404"/>
        <v>0.05</v>
      </c>
      <c r="CG517" s="159">
        <f t="shared" ca="1" si="405"/>
        <v>0.08</v>
      </c>
      <c r="CH517" s="160">
        <f t="shared" ca="1" si="406"/>
        <v>0.08</v>
      </c>
    </row>
    <row r="518" spans="2:86" hidden="1" outlineLevel="1">
      <c r="B518" t="str">
        <f t="shared" ref="B518:B544" ca="1" si="436">"EP"&amp;$C518&amp;" LP-D"&amp;$E518&amp;" LP-S"&amp;$F518&amp;" LP-M"&amp;$I518</f>
        <v>EP1 LP-D0 LP-S0 LP-M1</v>
      </c>
      <c r="C518" s="49">
        <f t="shared" ref="C518:I527" si="437">C118</f>
        <v>1</v>
      </c>
      <c r="D518" s="49">
        <f t="shared" si="437"/>
        <v>0</v>
      </c>
      <c r="E518" s="49">
        <f t="shared" ca="1" si="437"/>
        <v>0</v>
      </c>
      <c r="F518" s="49">
        <f t="shared" ca="1" si="437"/>
        <v>0</v>
      </c>
      <c r="G518" s="49">
        <f t="shared" si="437"/>
        <v>1</v>
      </c>
      <c r="H518" s="49">
        <f t="shared" si="437"/>
        <v>1</v>
      </c>
      <c r="I518" s="49">
        <f t="shared" si="437"/>
        <v>1</v>
      </c>
      <c r="BM518">
        <v>81</v>
      </c>
      <c r="BN518" s="69">
        <f t="shared" si="388"/>
        <v>-0.05</v>
      </c>
      <c r="BO518" s="70">
        <f t="shared" si="389"/>
        <v>0</v>
      </c>
      <c r="BP518" s="71">
        <f t="shared" ca="1" si="392"/>
        <v>0</v>
      </c>
      <c r="BQ518" s="156">
        <f t="shared" ca="1" si="393"/>
        <v>0</v>
      </c>
      <c r="BR518" s="158">
        <f t="shared" si="394"/>
        <v>-0.08</v>
      </c>
      <c r="BS518" s="159">
        <f t="shared" si="395"/>
        <v>-0.05</v>
      </c>
      <c r="BT518" s="160">
        <f t="shared" si="396"/>
        <v>-0.05</v>
      </c>
      <c r="BU518" s="69">
        <f t="shared" ref="BU518:CB581" si="438">IF($C518=0,0,INDEX($M$438:$M$441,$C518,1))</f>
        <v>-0.05</v>
      </c>
      <c r="BV518" s="70">
        <f t="shared" ref="BV518:CC581" si="439">IF($D518=0,0,INDEX($N$438:$N$441,$D518,1))</f>
        <v>0</v>
      </c>
      <c r="BW518" s="71">
        <f t="shared" ref="BW518" ca="1" si="440">IF($E518=0,BV518,INDEX($O$438:$O$441,$E518,1))</f>
        <v>0</v>
      </c>
      <c r="BX518" s="156">
        <f t="shared" ca="1" si="398"/>
        <v>0</v>
      </c>
      <c r="BY518" s="158">
        <f t="shared" si="399"/>
        <v>-0.08</v>
      </c>
      <c r="BZ518" s="159">
        <f t="shared" si="400"/>
        <v>-0.05</v>
      </c>
      <c r="CA518" s="160">
        <f t="shared" si="401"/>
        <v>-0.05</v>
      </c>
      <c r="CB518" s="69">
        <f t="shared" si="438"/>
        <v>-0.05</v>
      </c>
      <c r="CC518" s="70">
        <f t="shared" si="439"/>
        <v>0</v>
      </c>
      <c r="CD518" s="71">
        <f t="shared" ref="CD518" ca="1" si="441">IF($E518=0,CC518,INDEX($O$438:$O$441,$E518,1))</f>
        <v>0</v>
      </c>
      <c r="CE518" s="156">
        <f t="shared" ca="1" si="403"/>
        <v>0</v>
      </c>
      <c r="CF518" s="158">
        <f t="shared" si="404"/>
        <v>-0.08</v>
      </c>
      <c r="CG518" s="159">
        <f t="shared" si="405"/>
        <v>-0.05</v>
      </c>
      <c r="CH518" s="160">
        <f t="shared" si="406"/>
        <v>-0.05</v>
      </c>
    </row>
    <row r="519" spans="2:86" hidden="1" outlineLevel="1">
      <c r="B519" t="str">
        <f t="shared" ca="1" si="436"/>
        <v>EP1 LP-D0 LP-S0 LP-M2</v>
      </c>
      <c r="C519" s="49">
        <f t="shared" si="437"/>
        <v>1</v>
      </c>
      <c r="D519" s="49">
        <f t="shared" si="437"/>
        <v>0</v>
      </c>
      <c r="E519" s="49">
        <f t="shared" ca="1" si="437"/>
        <v>0</v>
      </c>
      <c r="F519" s="49">
        <f t="shared" ca="1" si="437"/>
        <v>0</v>
      </c>
      <c r="G519" s="49">
        <f t="shared" ca="1" si="437"/>
        <v>1</v>
      </c>
      <c r="H519" s="49">
        <f t="shared" ca="1" si="437"/>
        <v>1</v>
      </c>
      <c r="I519" s="49">
        <f t="shared" ca="1" si="437"/>
        <v>2</v>
      </c>
      <c r="BM519">
        <v>82</v>
      </c>
      <c r="BN519" s="69">
        <f t="shared" si="388"/>
        <v>-0.05</v>
      </c>
      <c r="BO519" s="70">
        <f t="shared" si="389"/>
        <v>0</v>
      </c>
      <c r="BP519" s="71">
        <f t="shared" ca="1" si="392"/>
        <v>0</v>
      </c>
      <c r="BQ519" s="156">
        <f t="shared" ca="1" si="393"/>
        <v>0</v>
      </c>
      <c r="BR519" s="158">
        <f t="shared" ca="1" si="394"/>
        <v>-0.08</v>
      </c>
      <c r="BS519" s="159">
        <f t="shared" ca="1" si="395"/>
        <v>-0.05</v>
      </c>
      <c r="BT519" s="160">
        <f t="shared" ca="1" si="396"/>
        <v>0</v>
      </c>
      <c r="BU519" s="69">
        <f t="shared" si="438"/>
        <v>-0.05</v>
      </c>
      <c r="BV519" s="70">
        <f t="shared" si="439"/>
        <v>0</v>
      </c>
      <c r="BW519" s="71">
        <f t="shared" ref="BW519" ca="1" si="442">IF($E519=0,BV519,INDEX($O$438:$O$441,$E519,1))</f>
        <v>0</v>
      </c>
      <c r="BX519" s="156">
        <f t="shared" ca="1" si="398"/>
        <v>0</v>
      </c>
      <c r="BY519" s="158">
        <f t="shared" ca="1" si="399"/>
        <v>-0.08</v>
      </c>
      <c r="BZ519" s="159">
        <f t="shared" ca="1" si="400"/>
        <v>-0.05</v>
      </c>
      <c r="CA519" s="160">
        <f t="shared" ca="1" si="401"/>
        <v>0</v>
      </c>
      <c r="CB519" s="69">
        <f t="shared" si="438"/>
        <v>-0.05</v>
      </c>
      <c r="CC519" s="70">
        <f t="shared" si="439"/>
        <v>0</v>
      </c>
      <c r="CD519" s="71">
        <f t="shared" ref="CD519" ca="1" si="443">IF($E519=0,CC519,INDEX($O$438:$O$441,$E519,1))</f>
        <v>0</v>
      </c>
      <c r="CE519" s="156">
        <f t="shared" ca="1" si="403"/>
        <v>0</v>
      </c>
      <c r="CF519" s="158">
        <f t="shared" ca="1" si="404"/>
        <v>-0.08</v>
      </c>
      <c r="CG519" s="159">
        <f t="shared" ca="1" si="405"/>
        <v>-0.05</v>
      </c>
      <c r="CH519" s="160">
        <f t="shared" ca="1" si="406"/>
        <v>0</v>
      </c>
    </row>
    <row r="520" spans="2:86" hidden="1" outlineLevel="1">
      <c r="B520" t="str">
        <f t="shared" ca="1" si="436"/>
        <v>EP1 LP-D0 LP-S0 LP-M3</v>
      </c>
      <c r="C520" s="49">
        <f t="shared" si="437"/>
        <v>1</v>
      </c>
      <c r="D520" s="49">
        <f t="shared" si="437"/>
        <v>0</v>
      </c>
      <c r="E520" s="49">
        <f t="shared" ca="1" si="437"/>
        <v>0</v>
      </c>
      <c r="F520" s="49">
        <f t="shared" ca="1" si="437"/>
        <v>0</v>
      </c>
      <c r="G520" s="49">
        <f t="shared" ca="1" si="437"/>
        <v>1</v>
      </c>
      <c r="H520" s="49">
        <f t="shared" ca="1" si="437"/>
        <v>1</v>
      </c>
      <c r="I520" s="49">
        <f t="shared" ca="1" si="437"/>
        <v>3</v>
      </c>
      <c r="BM520">
        <v>83</v>
      </c>
      <c r="BN520" s="69">
        <f t="shared" si="388"/>
        <v>-0.05</v>
      </c>
      <c r="BO520" s="70">
        <f t="shared" si="389"/>
        <v>0</v>
      </c>
      <c r="BP520" s="71">
        <f t="shared" ca="1" si="392"/>
        <v>0</v>
      </c>
      <c r="BQ520" s="156">
        <f t="shared" ca="1" si="393"/>
        <v>0</v>
      </c>
      <c r="BR520" s="158">
        <f t="shared" ca="1" si="394"/>
        <v>-0.08</v>
      </c>
      <c r="BS520" s="159">
        <f t="shared" ca="1" si="395"/>
        <v>-0.05</v>
      </c>
      <c r="BT520" s="160">
        <f t="shared" ca="1" si="396"/>
        <v>0.04</v>
      </c>
      <c r="BU520" s="69">
        <f t="shared" si="438"/>
        <v>-0.05</v>
      </c>
      <c r="BV520" s="70">
        <f t="shared" si="439"/>
        <v>0</v>
      </c>
      <c r="BW520" s="71">
        <f t="shared" ref="BW520" ca="1" si="444">IF($E520=0,BV520,INDEX($O$438:$O$441,$E520,1))</f>
        <v>0</v>
      </c>
      <c r="BX520" s="156">
        <f t="shared" ca="1" si="398"/>
        <v>0</v>
      </c>
      <c r="BY520" s="158">
        <f t="shared" ca="1" si="399"/>
        <v>-0.08</v>
      </c>
      <c r="BZ520" s="159">
        <f t="shared" ca="1" si="400"/>
        <v>-0.05</v>
      </c>
      <c r="CA520" s="160">
        <f t="shared" ca="1" si="401"/>
        <v>0.04</v>
      </c>
      <c r="CB520" s="69">
        <f t="shared" si="438"/>
        <v>-0.05</v>
      </c>
      <c r="CC520" s="70">
        <f t="shared" si="439"/>
        <v>0</v>
      </c>
      <c r="CD520" s="71">
        <f t="shared" ref="CD520" ca="1" si="445">IF($E520=0,CC520,INDEX($O$438:$O$441,$E520,1))</f>
        <v>0</v>
      </c>
      <c r="CE520" s="156">
        <f t="shared" ca="1" si="403"/>
        <v>0</v>
      </c>
      <c r="CF520" s="158">
        <f t="shared" ca="1" si="404"/>
        <v>-0.08</v>
      </c>
      <c r="CG520" s="159">
        <f t="shared" ca="1" si="405"/>
        <v>-0.05</v>
      </c>
      <c r="CH520" s="160">
        <f t="shared" ca="1" si="406"/>
        <v>0.04</v>
      </c>
    </row>
    <row r="521" spans="2:86" hidden="1" outlineLevel="1">
      <c r="B521" t="str">
        <f t="shared" ca="1" si="436"/>
        <v>EP1 LP-D0 LP-S0 LP-M4</v>
      </c>
      <c r="C521" s="49">
        <f t="shared" si="437"/>
        <v>1</v>
      </c>
      <c r="D521" s="49">
        <f t="shared" si="437"/>
        <v>0</v>
      </c>
      <c r="E521" s="49">
        <f t="shared" ca="1" si="437"/>
        <v>0</v>
      </c>
      <c r="F521" s="49">
        <f t="shared" ca="1" si="437"/>
        <v>0</v>
      </c>
      <c r="G521" s="49">
        <f t="shared" ca="1" si="437"/>
        <v>1</v>
      </c>
      <c r="H521" s="49">
        <f t="shared" ca="1" si="437"/>
        <v>1</v>
      </c>
      <c r="I521" s="49">
        <f t="shared" ca="1" si="437"/>
        <v>4</v>
      </c>
      <c r="BM521">
        <v>84</v>
      </c>
      <c r="BN521" s="69">
        <f t="shared" si="388"/>
        <v>-0.05</v>
      </c>
      <c r="BO521" s="70">
        <f t="shared" si="389"/>
        <v>0</v>
      </c>
      <c r="BP521" s="71">
        <f t="shared" ca="1" si="392"/>
        <v>0</v>
      </c>
      <c r="BQ521" s="156">
        <f t="shared" ca="1" si="393"/>
        <v>0</v>
      </c>
      <c r="BR521" s="158">
        <f t="shared" ca="1" si="394"/>
        <v>-0.08</v>
      </c>
      <c r="BS521" s="159">
        <f t="shared" ca="1" si="395"/>
        <v>-0.05</v>
      </c>
      <c r="BT521" s="160">
        <f t="shared" ca="1" si="396"/>
        <v>0.08</v>
      </c>
      <c r="BU521" s="69">
        <f t="shared" si="438"/>
        <v>-0.05</v>
      </c>
      <c r="BV521" s="70">
        <f t="shared" si="439"/>
        <v>0</v>
      </c>
      <c r="BW521" s="71">
        <f t="shared" ref="BW521" ca="1" si="446">IF($E521=0,BV521,INDEX($O$438:$O$441,$E521,1))</f>
        <v>0</v>
      </c>
      <c r="BX521" s="156">
        <f t="shared" ca="1" si="398"/>
        <v>0</v>
      </c>
      <c r="BY521" s="158">
        <f t="shared" ca="1" si="399"/>
        <v>-0.08</v>
      </c>
      <c r="BZ521" s="159">
        <f t="shared" ca="1" si="400"/>
        <v>-0.05</v>
      </c>
      <c r="CA521" s="160">
        <f t="shared" ca="1" si="401"/>
        <v>0.08</v>
      </c>
      <c r="CB521" s="69">
        <f t="shared" si="438"/>
        <v>-0.05</v>
      </c>
      <c r="CC521" s="70">
        <f t="shared" si="439"/>
        <v>0</v>
      </c>
      <c r="CD521" s="71">
        <f t="shared" ref="CD521" ca="1" si="447">IF($E521=0,CC521,INDEX($O$438:$O$441,$E521,1))</f>
        <v>0</v>
      </c>
      <c r="CE521" s="156">
        <f t="shared" ca="1" si="403"/>
        <v>0</v>
      </c>
      <c r="CF521" s="158">
        <f t="shared" ca="1" si="404"/>
        <v>-0.08</v>
      </c>
      <c r="CG521" s="159">
        <f t="shared" ca="1" si="405"/>
        <v>-0.05</v>
      </c>
      <c r="CH521" s="160">
        <f t="shared" ca="1" si="406"/>
        <v>0.08</v>
      </c>
    </row>
    <row r="522" spans="2:86" hidden="1" outlineLevel="1">
      <c r="B522" t="str">
        <f t="shared" ca="1" si="436"/>
        <v>EP1 LP-D0 LP-S0 LP-M1</v>
      </c>
      <c r="C522" s="49">
        <f t="shared" si="437"/>
        <v>1</v>
      </c>
      <c r="D522" s="49">
        <f t="shared" si="437"/>
        <v>0</v>
      </c>
      <c r="E522" s="49">
        <f t="shared" ca="1" si="437"/>
        <v>0</v>
      </c>
      <c r="F522" s="49">
        <f t="shared" ca="1" si="437"/>
        <v>0</v>
      </c>
      <c r="G522" s="49">
        <f t="shared" ca="1" si="437"/>
        <v>1</v>
      </c>
      <c r="H522" s="49">
        <f t="shared" ca="1" si="437"/>
        <v>2</v>
      </c>
      <c r="I522" s="49">
        <f t="shared" ca="1" si="437"/>
        <v>1</v>
      </c>
      <c r="BM522">
        <v>85</v>
      </c>
      <c r="BN522" s="69">
        <f t="shared" si="388"/>
        <v>-0.05</v>
      </c>
      <c r="BO522" s="70">
        <f t="shared" si="389"/>
        <v>0</v>
      </c>
      <c r="BP522" s="71">
        <f t="shared" ca="1" si="392"/>
        <v>0</v>
      </c>
      <c r="BQ522" s="156">
        <f t="shared" ca="1" si="393"/>
        <v>0</v>
      </c>
      <c r="BR522" s="158">
        <f t="shared" ca="1" si="394"/>
        <v>-0.08</v>
      </c>
      <c r="BS522" s="159">
        <f t="shared" ca="1" si="395"/>
        <v>0</v>
      </c>
      <c r="BT522" s="160">
        <f t="shared" ca="1" si="396"/>
        <v>-0.05</v>
      </c>
      <c r="BU522" s="69">
        <f t="shared" si="438"/>
        <v>-0.05</v>
      </c>
      <c r="BV522" s="70">
        <f t="shared" si="439"/>
        <v>0</v>
      </c>
      <c r="BW522" s="71">
        <f t="shared" ref="BW522" ca="1" si="448">IF($E522=0,BV522,INDEX($O$438:$O$441,$E522,1))</f>
        <v>0</v>
      </c>
      <c r="BX522" s="156">
        <f t="shared" ca="1" si="398"/>
        <v>0</v>
      </c>
      <c r="BY522" s="158">
        <f t="shared" ca="1" si="399"/>
        <v>-0.08</v>
      </c>
      <c r="BZ522" s="159">
        <f t="shared" ca="1" si="400"/>
        <v>0</v>
      </c>
      <c r="CA522" s="160">
        <f t="shared" ca="1" si="401"/>
        <v>-0.05</v>
      </c>
      <c r="CB522" s="69">
        <f t="shared" si="438"/>
        <v>-0.05</v>
      </c>
      <c r="CC522" s="70">
        <f t="shared" si="439"/>
        <v>0</v>
      </c>
      <c r="CD522" s="71">
        <f t="shared" ref="CD522" ca="1" si="449">IF($E522=0,CC522,INDEX($O$438:$O$441,$E522,1))</f>
        <v>0</v>
      </c>
      <c r="CE522" s="156">
        <f t="shared" ca="1" si="403"/>
        <v>0</v>
      </c>
      <c r="CF522" s="158">
        <f t="shared" ca="1" si="404"/>
        <v>-0.08</v>
      </c>
      <c r="CG522" s="159">
        <f t="shared" ca="1" si="405"/>
        <v>0</v>
      </c>
      <c r="CH522" s="160">
        <f t="shared" ca="1" si="406"/>
        <v>-0.05</v>
      </c>
    </row>
    <row r="523" spans="2:86" hidden="1" outlineLevel="1">
      <c r="B523" t="str">
        <f t="shared" ca="1" si="436"/>
        <v>EP1 LP-D0 LP-S0 LP-M2</v>
      </c>
      <c r="C523" s="49">
        <f t="shared" si="437"/>
        <v>1</v>
      </c>
      <c r="D523" s="49">
        <f t="shared" si="437"/>
        <v>0</v>
      </c>
      <c r="E523" s="49">
        <f t="shared" ca="1" si="437"/>
        <v>0</v>
      </c>
      <c r="F523" s="49">
        <f t="shared" ca="1" si="437"/>
        <v>0</v>
      </c>
      <c r="G523" s="49">
        <f t="shared" ca="1" si="437"/>
        <v>1</v>
      </c>
      <c r="H523" s="49">
        <f t="shared" ca="1" si="437"/>
        <v>2</v>
      </c>
      <c r="I523" s="49">
        <f t="shared" ca="1" si="437"/>
        <v>2</v>
      </c>
      <c r="BM523">
        <v>86</v>
      </c>
      <c r="BN523" s="69">
        <f t="shared" si="388"/>
        <v>-0.05</v>
      </c>
      <c r="BO523" s="70">
        <f t="shared" si="389"/>
        <v>0</v>
      </c>
      <c r="BP523" s="71">
        <f t="shared" ca="1" si="392"/>
        <v>0</v>
      </c>
      <c r="BQ523" s="156">
        <f t="shared" ca="1" si="393"/>
        <v>0</v>
      </c>
      <c r="BR523" s="158">
        <f t="shared" ca="1" si="394"/>
        <v>-0.08</v>
      </c>
      <c r="BS523" s="159">
        <f t="shared" ca="1" si="395"/>
        <v>0</v>
      </c>
      <c r="BT523" s="160">
        <f t="shared" ca="1" si="396"/>
        <v>0</v>
      </c>
      <c r="BU523" s="69">
        <f t="shared" si="438"/>
        <v>-0.05</v>
      </c>
      <c r="BV523" s="70">
        <f t="shared" si="439"/>
        <v>0</v>
      </c>
      <c r="BW523" s="71">
        <f t="shared" ref="BW523" ca="1" si="450">IF($E523=0,BV523,INDEX($O$438:$O$441,$E523,1))</f>
        <v>0</v>
      </c>
      <c r="BX523" s="156">
        <f t="shared" ca="1" si="398"/>
        <v>0</v>
      </c>
      <c r="BY523" s="158">
        <f t="shared" ca="1" si="399"/>
        <v>-0.08</v>
      </c>
      <c r="BZ523" s="159">
        <f t="shared" ca="1" si="400"/>
        <v>0</v>
      </c>
      <c r="CA523" s="160">
        <f t="shared" ca="1" si="401"/>
        <v>0</v>
      </c>
      <c r="CB523" s="69">
        <f t="shared" si="438"/>
        <v>-0.05</v>
      </c>
      <c r="CC523" s="70">
        <f t="shared" si="439"/>
        <v>0</v>
      </c>
      <c r="CD523" s="71">
        <f t="shared" ref="CD523" ca="1" si="451">IF($E523=0,CC523,INDEX($O$438:$O$441,$E523,1))</f>
        <v>0</v>
      </c>
      <c r="CE523" s="156">
        <f t="shared" ca="1" si="403"/>
        <v>0</v>
      </c>
      <c r="CF523" s="158">
        <f t="shared" ca="1" si="404"/>
        <v>-0.08</v>
      </c>
      <c r="CG523" s="159">
        <f t="shared" ca="1" si="405"/>
        <v>0</v>
      </c>
      <c r="CH523" s="160">
        <f t="shared" ca="1" si="406"/>
        <v>0</v>
      </c>
    </row>
    <row r="524" spans="2:86" hidden="1" outlineLevel="1">
      <c r="B524" t="str">
        <f t="shared" ca="1" si="436"/>
        <v>EP1 LP-D0 LP-S0 LP-M3</v>
      </c>
      <c r="C524" s="49">
        <f t="shared" si="437"/>
        <v>1</v>
      </c>
      <c r="D524" s="49">
        <f t="shared" si="437"/>
        <v>0</v>
      </c>
      <c r="E524" s="49">
        <f t="shared" ca="1" si="437"/>
        <v>0</v>
      </c>
      <c r="F524" s="49">
        <f t="shared" ca="1" si="437"/>
        <v>0</v>
      </c>
      <c r="G524" s="49">
        <f t="shared" ca="1" si="437"/>
        <v>1</v>
      </c>
      <c r="H524" s="49">
        <f t="shared" ca="1" si="437"/>
        <v>2</v>
      </c>
      <c r="I524" s="49">
        <f t="shared" ca="1" si="437"/>
        <v>3</v>
      </c>
      <c r="BM524">
        <v>87</v>
      </c>
      <c r="BN524" s="69">
        <f t="shared" si="388"/>
        <v>-0.05</v>
      </c>
      <c r="BO524" s="70">
        <f t="shared" si="389"/>
        <v>0</v>
      </c>
      <c r="BP524" s="71">
        <f t="shared" ca="1" si="392"/>
        <v>0</v>
      </c>
      <c r="BQ524" s="156">
        <f t="shared" ca="1" si="393"/>
        <v>0</v>
      </c>
      <c r="BR524" s="158">
        <f t="shared" ca="1" si="394"/>
        <v>-0.08</v>
      </c>
      <c r="BS524" s="159">
        <f t="shared" ca="1" si="395"/>
        <v>0</v>
      </c>
      <c r="BT524" s="160">
        <f t="shared" ca="1" si="396"/>
        <v>0.04</v>
      </c>
      <c r="BU524" s="69">
        <f t="shared" si="438"/>
        <v>-0.05</v>
      </c>
      <c r="BV524" s="70">
        <f t="shared" si="439"/>
        <v>0</v>
      </c>
      <c r="BW524" s="71">
        <f t="shared" ref="BW524" ca="1" si="452">IF($E524=0,BV524,INDEX($O$438:$O$441,$E524,1))</f>
        <v>0</v>
      </c>
      <c r="BX524" s="156">
        <f t="shared" ca="1" si="398"/>
        <v>0</v>
      </c>
      <c r="BY524" s="158">
        <f t="shared" ca="1" si="399"/>
        <v>-0.08</v>
      </c>
      <c r="BZ524" s="159">
        <f t="shared" ca="1" si="400"/>
        <v>0</v>
      </c>
      <c r="CA524" s="160">
        <f t="shared" ca="1" si="401"/>
        <v>0.04</v>
      </c>
      <c r="CB524" s="69">
        <f t="shared" si="438"/>
        <v>-0.05</v>
      </c>
      <c r="CC524" s="70">
        <f t="shared" si="439"/>
        <v>0</v>
      </c>
      <c r="CD524" s="71">
        <f t="shared" ref="CD524" ca="1" si="453">IF($E524=0,CC524,INDEX($O$438:$O$441,$E524,1))</f>
        <v>0</v>
      </c>
      <c r="CE524" s="156">
        <f t="shared" ca="1" si="403"/>
        <v>0</v>
      </c>
      <c r="CF524" s="158">
        <f t="shared" ca="1" si="404"/>
        <v>-0.08</v>
      </c>
      <c r="CG524" s="159">
        <f t="shared" ca="1" si="405"/>
        <v>0</v>
      </c>
      <c r="CH524" s="160">
        <f t="shared" ca="1" si="406"/>
        <v>0.04</v>
      </c>
    </row>
    <row r="525" spans="2:86" hidden="1" outlineLevel="1">
      <c r="B525" t="str">
        <f t="shared" ca="1" si="436"/>
        <v>EP1 LP-D0 LP-S0 LP-M4</v>
      </c>
      <c r="C525" s="49">
        <f t="shared" si="437"/>
        <v>1</v>
      </c>
      <c r="D525" s="49">
        <f t="shared" si="437"/>
        <v>0</v>
      </c>
      <c r="E525" s="49">
        <f t="shared" ca="1" si="437"/>
        <v>0</v>
      </c>
      <c r="F525" s="49">
        <f t="shared" ca="1" si="437"/>
        <v>0</v>
      </c>
      <c r="G525" s="49">
        <f t="shared" ca="1" si="437"/>
        <v>1</v>
      </c>
      <c r="H525" s="49">
        <f t="shared" ca="1" si="437"/>
        <v>2</v>
      </c>
      <c r="I525" s="49">
        <f t="shared" ca="1" si="437"/>
        <v>4</v>
      </c>
      <c r="BM525">
        <v>88</v>
      </c>
      <c r="BN525" s="69">
        <f t="shared" si="388"/>
        <v>-0.05</v>
      </c>
      <c r="BO525" s="70">
        <f t="shared" si="389"/>
        <v>0</v>
      </c>
      <c r="BP525" s="71">
        <f t="shared" ca="1" si="392"/>
        <v>0</v>
      </c>
      <c r="BQ525" s="156">
        <f t="shared" ca="1" si="393"/>
        <v>0</v>
      </c>
      <c r="BR525" s="158">
        <f t="shared" ca="1" si="394"/>
        <v>-0.08</v>
      </c>
      <c r="BS525" s="159">
        <f t="shared" ca="1" si="395"/>
        <v>0</v>
      </c>
      <c r="BT525" s="160">
        <f t="shared" ca="1" si="396"/>
        <v>0.08</v>
      </c>
      <c r="BU525" s="69">
        <f t="shared" si="438"/>
        <v>-0.05</v>
      </c>
      <c r="BV525" s="70">
        <f t="shared" si="439"/>
        <v>0</v>
      </c>
      <c r="BW525" s="71">
        <f t="shared" ref="BW525" ca="1" si="454">IF($E525=0,BV525,INDEX($O$438:$O$441,$E525,1))</f>
        <v>0</v>
      </c>
      <c r="BX525" s="156">
        <f t="shared" ca="1" si="398"/>
        <v>0</v>
      </c>
      <c r="BY525" s="158">
        <f t="shared" ca="1" si="399"/>
        <v>-0.08</v>
      </c>
      <c r="BZ525" s="159">
        <f t="shared" ca="1" si="400"/>
        <v>0</v>
      </c>
      <c r="CA525" s="160">
        <f t="shared" ca="1" si="401"/>
        <v>0.08</v>
      </c>
      <c r="CB525" s="69">
        <f t="shared" si="438"/>
        <v>-0.05</v>
      </c>
      <c r="CC525" s="70">
        <f t="shared" si="439"/>
        <v>0</v>
      </c>
      <c r="CD525" s="71">
        <f t="shared" ref="CD525" ca="1" si="455">IF($E525=0,CC525,INDEX($O$438:$O$441,$E525,1))</f>
        <v>0</v>
      </c>
      <c r="CE525" s="156">
        <f t="shared" ca="1" si="403"/>
        <v>0</v>
      </c>
      <c r="CF525" s="158">
        <f t="shared" ca="1" si="404"/>
        <v>-0.08</v>
      </c>
      <c r="CG525" s="159">
        <f t="shared" ca="1" si="405"/>
        <v>0</v>
      </c>
      <c r="CH525" s="160">
        <f t="shared" ca="1" si="406"/>
        <v>0.08</v>
      </c>
    </row>
    <row r="526" spans="2:86" hidden="1" outlineLevel="1">
      <c r="B526" t="str">
        <f t="shared" ca="1" si="436"/>
        <v>EP1 LP-D0 LP-S0 LP-M1</v>
      </c>
      <c r="C526" s="49">
        <f t="shared" si="437"/>
        <v>1</v>
      </c>
      <c r="D526" s="49">
        <f t="shared" si="437"/>
        <v>0</v>
      </c>
      <c r="E526" s="49">
        <f t="shared" ca="1" si="437"/>
        <v>0</v>
      </c>
      <c r="F526" s="49">
        <f t="shared" ca="1" si="437"/>
        <v>0</v>
      </c>
      <c r="G526" s="49">
        <f t="shared" ca="1" si="437"/>
        <v>1</v>
      </c>
      <c r="H526" s="49">
        <f t="shared" ca="1" si="437"/>
        <v>3</v>
      </c>
      <c r="I526" s="49">
        <f t="shared" ca="1" si="437"/>
        <v>1</v>
      </c>
      <c r="BM526">
        <v>89</v>
      </c>
      <c r="BN526" s="69">
        <f t="shared" si="388"/>
        <v>-0.05</v>
      </c>
      <c r="BO526" s="70">
        <f t="shared" si="389"/>
        <v>0</v>
      </c>
      <c r="BP526" s="71">
        <f t="shared" ca="1" si="392"/>
        <v>0</v>
      </c>
      <c r="BQ526" s="156">
        <f t="shared" ca="1" si="393"/>
        <v>0</v>
      </c>
      <c r="BR526" s="158">
        <f t="shared" ca="1" si="394"/>
        <v>-0.08</v>
      </c>
      <c r="BS526" s="159">
        <f t="shared" ca="1" si="395"/>
        <v>0.04</v>
      </c>
      <c r="BT526" s="160">
        <f t="shared" ca="1" si="396"/>
        <v>-0.05</v>
      </c>
      <c r="BU526" s="69">
        <f t="shared" si="438"/>
        <v>-0.05</v>
      </c>
      <c r="BV526" s="70">
        <f t="shared" si="439"/>
        <v>0</v>
      </c>
      <c r="BW526" s="71">
        <f t="shared" ref="BW526" ca="1" si="456">IF($E526=0,BV526,INDEX($O$438:$O$441,$E526,1))</f>
        <v>0</v>
      </c>
      <c r="BX526" s="156">
        <f t="shared" ca="1" si="398"/>
        <v>0</v>
      </c>
      <c r="BY526" s="158">
        <f t="shared" ca="1" si="399"/>
        <v>-0.08</v>
      </c>
      <c r="BZ526" s="159">
        <f t="shared" ca="1" si="400"/>
        <v>0.04</v>
      </c>
      <c r="CA526" s="160">
        <f t="shared" ca="1" si="401"/>
        <v>-0.05</v>
      </c>
      <c r="CB526" s="69">
        <f t="shared" si="438"/>
        <v>-0.05</v>
      </c>
      <c r="CC526" s="70">
        <f t="shared" si="439"/>
        <v>0</v>
      </c>
      <c r="CD526" s="71">
        <f t="shared" ref="CD526" ca="1" si="457">IF($E526=0,CC526,INDEX($O$438:$O$441,$E526,1))</f>
        <v>0</v>
      </c>
      <c r="CE526" s="156">
        <f t="shared" ca="1" si="403"/>
        <v>0</v>
      </c>
      <c r="CF526" s="158">
        <f t="shared" ca="1" si="404"/>
        <v>-0.08</v>
      </c>
      <c r="CG526" s="159">
        <f t="shared" ca="1" si="405"/>
        <v>0.04</v>
      </c>
      <c r="CH526" s="160">
        <f t="shared" ca="1" si="406"/>
        <v>-0.05</v>
      </c>
    </row>
    <row r="527" spans="2:86" hidden="1" outlineLevel="1">
      <c r="B527" t="str">
        <f t="shared" ca="1" si="436"/>
        <v>EP1 LP-D0 LP-S0 LP-M2</v>
      </c>
      <c r="C527" s="49">
        <f t="shared" si="437"/>
        <v>1</v>
      </c>
      <c r="D527" s="49">
        <f t="shared" si="437"/>
        <v>0</v>
      </c>
      <c r="E527" s="49">
        <f t="shared" ca="1" si="437"/>
        <v>0</v>
      </c>
      <c r="F527" s="49">
        <f t="shared" ca="1" si="437"/>
        <v>0</v>
      </c>
      <c r="G527" s="49">
        <f t="shared" ca="1" si="437"/>
        <v>1</v>
      </c>
      <c r="H527" s="49">
        <f t="shared" ca="1" si="437"/>
        <v>3</v>
      </c>
      <c r="I527" s="49">
        <f t="shared" ca="1" si="437"/>
        <v>2</v>
      </c>
      <c r="BM527">
        <v>90</v>
      </c>
      <c r="BN527" s="69">
        <f t="shared" si="388"/>
        <v>-0.05</v>
      </c>
      <c r="BO527" s="70">
        <f t="shared" si="389"/>
        <v>0</v>
      </c>
      <c r="BP527" s="71">
        <f t="shared" ca="1" si="392"/>
        <v>0</v>
      </c>
      <c r="BQ527" s="156">
        <f t="shared" ca="1" si="393"/>
        <v>0</v>
      </c>
      <c r="BR527" s="158">
        <f t="shared" ca="1" si="394"/>
        <v>-0.08</v>
      </c>
      <c r="BS527" s="159">
        <f t="shared" ca="1" si="395"/>
        <v>0.04</v>
      </c>
      <c r="BT527" s="160">
        <f t="shared" ca="1" si="396"/>
        <v>0</v>
      </c>
      <c r="BU527" s="69">
        <f t="shared" si="438"/>
        <v>-0.05</v>
      </c>
      <c r="BV527" s="70">
        <f t="shared" si="439"/>
        <v>0</v>
      </c>
      <c r="BW527" s="71">
        <f t="shared" ref="BW527" ca="1" si="458">IF($E527=0,BV527,INDEX($O$438:$O$441,$E527,1))</f>
        <v>0</v>
      </c>
      <c r="BX527" s="156">
        <f t="shared" ca="1" si="398"/>
        <v>0</v>
      </c>
      <c r="BY527" s="158">
        <f t="shared" ca="1" si="399"/>
        <v>-0.08</v>
      </c>
      <c r="BZ527" s="159">
        <f t="shared" ca="1" si="400"/>
        <v>0.04</v>
      </c>
      <c r="CA527" s="160">
        <f t="shared" ca="1" si="401"/>
        <v>0</v>
      </c>
      <c r="CB527" s="69">
        <f t="shared" si="438"/>
        <v>-0.05</v>
      </c>
      <c r="CC527" s="70">
        <f t="shared" si="439"/>
        <v>0</v>
      </c>
      <c r="CD527" s="71">
        <f t="shared" ref="CD527" ca="1" si="459">IF($E527=0,CC527,INDEX($O$438:$O$441,$E527,1))</f>
        <v>0</v>
      </c>
      <c r="CE527" s="156">
        <f t="shared" ca="1" si="403"/>
        <v>0</v>
      </c>
      <c r="CF527" s="158">
        <f t="shared" ca="1" si="404"/>
        <v>-0.08</v>
      </c>
      <c r="CG527" s="159">
        <f t="shared" ca="1" si="405"/>
        <v>0.04</v>
      </c>
      <c r="CH527" s="160">
        <f t="shared" ca="1" si="406"/>
        <v>0</v>
      </c>
    </row>
    <row r="528" spans="2:86" hidden="1" outlineLevel="1">
      <c r="B528" t="str">
        <f t="shared" ca="1" si="436"/>
        <v>EP1 LP-D0 LP-S0 LP-M3</v>
      </c>
      <c r="C528" s="49">
        <f t="shared" ref="C528:I537" si="460">C128</f>
        <v>1</v>
      </c>
      <c r="D528" s="49">
        <f t="shared" si="460"/>
        <v>0</v>
      </c>
      <c r="E528" s="49">
        <f t="shared" ca="1" si="460"/>
        <v>0</v>
      </c>
      <c r="F528" s="49">
        <f t="shared" ca="1" si="460"/>
        <v>0</v>
      </c>
      <c r="G528" s="49">
        <f t="shared" ca="1" si="460"/>
        <v>1</v>
      </c>
      <c r="H528" s="49">
        <f t="shared" ca="1" si="460"/>
        <v>3</v>
      </c>
      <c r="I528" s="49">
        <f t="shared" ca="1" si="460"/>
        <v>3</v>
      </c>
      <c r="BM528">
        <v>91</v>
      </c>
      <c r="BN528" s="69">
        <f t="shared" si="388"/>
        <v>-0.05</v>
      </c>
      <c r="BO528" s="70">
        <f t="shared" si="389"/>
        <v>0</v>
      </c>
      <c r="BP528" s="71">
        <f t="shared" ca="1" si="392"/>
        <v>0</v>
      </c>
      <c r="BQ528" s="156">
        <f t="shared" ca="1" si="393"/>
        <v>0</v>
      </c>
      <c r="BR528" s="158">
        <f t="shared" ca="1" si="394"/>
        <v>-0.08</v>
      </c>
      <c r="BS528" s="159">
        <f t="shared" ca="1" si="395"/>
        <v>0.04</v>
      </c>
      <c r="BT528" s="160">
        <f t="shared" ca="1" si="396"/>
        <v>0.04</v>
      </c>
      <c r="BU528" s="69">
        <f t="shared" si="438"/>
        <v>-0.05</v>
      </c>
      <c r="BV528" s="70">
        <f t="shared" si="439"/>
        <v>0</v>
      </c>
      <c r="BW528" s="71">
        <f t="shared" ref="BW528" ca="1" si="461">IF($E528=0,BV528,INDEX($O$438:$O$441,$E528,1))</f>
        <v>0</v>
      </c>
      <c r="BX528" s="156">
        <f t="shared" ca="1" si="398"/>
        <v>0</v>
      </c>
      <c r="BY528" s="158">
        <f t="shared" ca="1" si="399"/>
        <v>-0.08</v>
      </c>
      <c r="BZ528" s="159">
        <f t="shared" ca="1" si="400"/>
        <v>0.04</v>
      </c>
      <c r="CA528" s="160">
        <f t="shared" ca="1" si="401"/>
        <v>0.04</v>
      </c>
      <c r="CB528" s="69">
        <f t="shared" si="438"/>
        <v>-0.05</v>
      </c>
      <c r="CC528" s="70">
        <f t="shared" si="439"/>
        <v>0</v>
      </c>
      <c r="CD528" s="71">
        <f t="shared" ref="CD528" ca="1" si="462">IF($E528=0,CC528,INDEX($O$438:$O$441,$E528,1))</f>
        <v>0</v>
      </c>
      <c r="CE528" s="156">
        <f t="shared" ca="1" si="403"/>
        <v>0</v>
      </c>
      <c r="CF528" s="158">
        <f t="shared" ca="1" si="404"/>
        <v>-0.08</v>
      </c>
      <c r="CG528" s="159">
        <f t="shared" ca="1" si="405"/>
        <v>0.04</v>
      </c>
      <c r="CH528" s="160">
        <f t="shared" ca="1" si="406"/>
        <v>0.04</v>
      </c>
    </row>
    <row r="529" spans="2:86" hidden="1" outlineLevel="1">
      <c r="B529" t="str">
        <f t="shared" ca="1" si="436"/>
        <v>EP1 LP-D0 LP-S0 LP-M4</v>
      </c>
      <c r="C529" s="49">
        <f t="shared" si="460"/>
        <v>1</v>
      </c>
      <c r="D529" s="49">
        <f t="shared" si="460"/>
        <v>0</v>
      </c>
      <c r="E529" s="49">
        <f t="shared" ca="1" si="460"/>
        <v>0</v>
      </c>
      <c r="F529" s="49">
        <f t="shared" ca="1" si="460"/>
        <v>0</v>
      </c>
      <c r="G529" s="49">
        <f t="shared" ca="1" si="460"/>
        <v>1</v>
      </c>
      <c r="H529" s="49">
        <f t="shared" ca="1" si="460"/>
        <v>3</v>
      </c>
      <c r="I529" s="49">
        <f t="shared" ca="1" si="460"/>
        <v>4</v>
      </c>
      <c r="BM529">
        <v>92</v>
      </c>
      <c r="BN529" s="69">
        <f t="shared" si="388"/>
        <v>-0.05</v>
      </c>
      <c r="BO529" s="70">
        <f t="shared" si="389"/>
        <v>0</v>
      </c>
      <c r="BP529" s="71">
        <f t="shared" ca="1" si="392"/>
        <v>0</v>
      </c>
      <c r="BQ529" s="156">
        <f t="shared" ca="1" si="393"/>
        <v>0</v>
      </c>
      <c r="BR529" s="158">
        <f t="shared" ca="1" si="394"/>
        <v>-0.08</v>
      </c>
      <c r="BS529" s="159">
        <f t="shared" ca="1" si="395"/>
        <v>0.04</v>
      </c>
      <c r="BT529" s="160">
        <f t="shared" ca="1" si="396"/>
        <v>0.08</v>
      </c>
      <c r="BU529" s="69">
        <f t="shared" si="438"/>
        <v>-0.05</v>
      </c>
      <c r="BV529" s="70">
        <f t="shared" si="439"/>
        <v>0</v>
      </c>
      <c r="BW529" s="71">
        <f t="shared" ref="BW529" ca="1" si="463">IF($E529=0,BV529,INDEX($O$438:$O$441,$E529,1))</f>
        <v>0</v>
      </c>
      <c r="BX529" s="156">
        <f t="shared" ca="1" si="398"/>
        <v>0</v>
      </c>
      <c r="BY529" s="158">
        <f t="shared" ca="1" si="399"/>
        <v>-0.08</v>
      </c>
      <c r="BZ529" s="159">
        <f t="shared" ca="1" si="400"/>
        <v>0.04</v>
      </c>
      <c r="CA529" s="160">
        <f t="shared" ca="1" si="401"/>
        <v>0.08</v>
      </c>
      <c r="CB529" s="69">
        <f t="shared" si="438"/>
        <v>-0.05</v>
      </c>
      <c r="CC529" s="70">
        <f t="shared" si="439"/>
        <v>0</v>
      </c>
      <c r="CD529" s="71">
        <f t="shared" ref="CD529" ca="1" si="464">IF($E529=0,CC529,INDEX($O$438:$O$441,$E529,1))</f>
        <v>0</v>
      </c>
      <c r="CE529" s="156">
        <f t="shared" ca="1" si="403"/>
        <v>0</v>
      </c>
      <c r="CF529" s="158">
        <f t="shared" ca="1" si="404"/>
        <v>-0.08</v>
      </c>
      <c r="CG529" s="159">
        <f t="shared" ca="1" si="405"/>
        <v>0.04</v>
      </c>
      <c r="CH529" s="160">
        <f t="shared" ca="1" si="406"/>
        <v>0.08</v>
      </c>
    </row>
    <row r="530" spans="2:86" hidden="1" outlineLevel="1">
      <c r="B530" t="str">
        <f t="shared" ca="1" si="436"/>
        <v>EP1 LP-D0 LP-S0 LP-M1</v>
      </c>
      <c r="C530" s="49">
        <f t="shared" si="460"/>
        <v>1</v>
      </c>
      <c r="D530" s="49">
        <f t="shared" si="460"/>
        <v>0</v>
      </c>
      <c r="E530" s="49">
        <f t="shared" ca="1" si="460"/>
        <v>0</v>
      </c>
      <c r="F530" s="49">
        <f t="shared" ca="1" si="460"/>
        <v>0</v>
      </c>
      <c r="G530" s="49">
        <f t="shared" ca="1" si="460"/>
        <v>1</v>
      </c>
      <c r="H530" s="49">
        <f t="shared" ca="1" si="460"/>
        <v>4</v>
      </c>
      <c r="I530" s="49">
        <f t="shared" ca="1" si="460"/>
        <v>1</v>
      </c>
      <c r="BM530">
        <v>93</v>
      </c>
      <c r="BN530" s="69">
        <f t="shared" si="388"/>
        <v>-0.05</v>
      </c>
      <c r="BO530" s="70">
        <f t="shared" si="389"/>
        <v>0</v>
      </c>
      <c r="BP530" s="71">
        <f t="shared" ca="1" si="392"/>
        <v>0</v>
      </c>
      <c r="BQ530" s="156">
        <f t="shared" ca="1" si="393"/>
        <v>0</v>
      </c>
      <c r="BR530" s="158">
        <f t="shared" ca="1" si="394"/>
        <v>-0.08</v>
      </c>
      <c r="BS530" s="159">
        <f t="shared" ca="1" si="395"/>
        <v>0.08</v>
      </c>
      <c r="BT530" s="160">
        <f t="shared" ca="1" si="396"/>
        <v>-0.05</v>
      </c>
      <c r="BU530" s="69">
        <f t="shared" si="438"/>
        <v>-0.05</v>
      </c>
      <c r="BV530" s="70">
        <f t="shared" si="439"/>
        <v>0</v>
      </c>
      <c r="BW530" s="71">
        <f t="shared" ref="BW530" ca="1" si="465">IF($E530=0,BV530,INDEX($O$438:$O$441,$E530,1))</f>
        <v>0</v>
      </c>
      <c r="BX530" s="156">
        <f t="shared" ca="1" si="398"/>
        <v>0</v>
      </c>
      <c r="BY530" s="158">
        <f t="shared" ca="1" si="399"/>
        <v>-0.08</v>
      </c>
      <c r="BZ530" s="159">
        <f t="shared" ca="1" si="400"/>
        <v>0.08</v>
      </c>
      <c r="CA530" s="160">
        <f t="shared" ca="1" si="401"/>
        <v>-0.05</v>
      </c>
      <c r="CB530" s="69">
        <f t="shared" si="438"/>
        <v>-0.05</v>
      </c>
      <c r="CC530" s="70">
        <f t="shared" si="439"/>
        <v>0</v>
      </c>
      <c r="CD530" s="71">
        <f t="shared" ref="CD530" ca="1" si="466">IF($E530=0,CC530,INDEX($O$438:$O$441,$E530,1))</f>
        <v>0</v>
      </c>
      <c r="CE530" s="156">
        <f t="shared" ca="1" si="403"/>
        <v>0</v>
      </c>
      <c r="CF530" s="158">
        <f t="shared" ca="1" si="404"/>
        <v>-0.08</v>
      </c>
      <c r="CG530" s="159">
        <f t="shared" ca="1" si="405"/>
        <v>0.08</v>
      </c>
      <c r="CH530" s="160">
        <f t="shared" ca="1" si="406"/>
        <v>-0.05</v>
      </c>
    </row>
    <row r="531" spans="2:86" hidden="1" outlineLevel="1">
      <c r="B531" t="str">
        <f t="shared" ca="1" si="436"/>
        <v>EP1 LP-D0 LP-S0 LP-M2</v>
      </c>
      <c r="C531" s="49">
        <f t="shared" si="460"/>
        <v>1</v>
      </c>
      <c r="D531" s="49">
        <f t="shared" si="460"/>
        <v>0</v>
      </c>
      <c r="E531" s="49">
        <f t="shared" ca="1" si="460"/>
        <v>0</v>
      </c>
      <c r="F531" s="49">
        <f t="shared" ca="1" si="460"/>
        <v>0</v>
      </c>
      <c r="G531" s="49">
        <f t="shared" ca="1" si="460"/>
        <v>1</v>
      </c>
      <c r="H531" s="49">
        <f t="shared" ca="1" si="460"/>
        <v>4</v>
      </c>
      <c r="I531" s="49">
        <f t="shared" ca="1" si="460"/>
        <v>2</v>
      </c>
      <c r="BM531">
        <v>94</v>
      </c>
      <c r="BN531" s="69">
        <f t="shared" si="388"/>
        <v>-0.05</v>
      </c>
      <c r="BO531" s="70">
        <f t="shared" si="389"/>
        <v>0</v>
      </c>
      <c r="BP531" s="71">
        <f t="shared" ca="1" si="392"/>
        <v>0</v>
      </c>
      <c r="BQ531" s="156">
        <f t="shared" ca="1" si="393"/>
        <v>0</v>
      </c>
      <c r="BR531" s="158">
        <f t="shared" ca="1" si="394"/>
        <v>-0.08</v>
      </c>
      <c r="BS531" s="159">
        <f t="shared" ca="1" si="395"/>
        <v>0.08</v>
      </c>
      <c r="BT531" s="160">
        <f t="shared" ca="1" si="396"/>
        <v>0</v>
      </c>
      <c r="BU531" s="69">
        <f t="shared" si="438"/>
        <v>-0.05</v>
      </c>
      <c r="BV531" s="70">
        <f t="shared" si="439"/>
        <v>0</v>
      </c>
      <c r="BW531" s="71">
        <f t="shared" ref="BW531" ca="1" si="467">IF($E531=0,BV531,INDEX($O$438:$O$441,$E531,1))</f>
        <v>0</v>
      </c>
      <c r="BX531" s="156">
        <f t="shared" ca="1" si="398"/>
        <v>0</v>
      </c>
      <c r="BY531" s="158">
        <f t="shared" ca="1" si="399"/>
        <v>-0.08</v>
      </c>
      <c r="BZ531" s="159">
        <f t="shared" ca="1" si="400"/>
        <v>0.08</v>
      </c>
      <c r="CA531" s="160">
        <f t="shared" ca="1" si="401"/>
        <v>0</v>
      </c>
      <c r="CB531" s="69">
        <f t="shared" si="438"/>
        <v>-0.05</v>
      </c>
      <c r="CC531" s="70">
        <f t="shared" si="439"/>
        <v>0</v>
      </c>
      <c r="CD531" s="71">
        <f t="shared" ref="CD531" ca="1" si="468">IF($E531=0,CC531,INDEX($O$438:$O$441,$E531,1))</f>
        <v>0</v>
      </c>
      <c r="CE531" s="156">
        <f t="shared" ca="1" si="403"/>
        <v>0</v>
      </c>
      <c r="CF531" s="158">
        <f t="shared" ca="1" si="404"/>
        <v>-0.08</v>
      </c>
      <c r="CG531" s="159">
        <f t="shared" ca="1" si="405"/>
        <v>0.08</v>
      </c>
      <c r="CH531" s="160">
        <f t="shared" ca="1" si="406"/>
        <v>0</v>
      </c>
    </row>
    <row r="532" spans="2:86" hidden="1" outlineLevel="1">
      <c r="B532" t="str">
        <f t="shared" ca="1" si="436"/>
        <v>EP1 LP-D0 LP-S0 LP-M3</v>
      </c>
      <c r="C532" s="49">
        <f t="shared" si="460"/>
        <v>1</v>
      </c>
      <c r="D532" s="49">
        <f t="shared" si="460"/>
        <v>0</v>
      </c>
      <c r="E532" s="49">
        <f t="shared" ca="1" si="460"/>
        <v>0</v>
      </c>
      <c r="F532" s="49">
        <f t="shared" ca="1" si="460"/>
        <v>0</v>
      </c>
      <c r="G532" s="49">
        <f t="shared" ca="1" si="460"/>
        <v>1</v>
      </c>
      <c r="H532" s="49">
        <f t="shared" ca="1" si="460"/>
        <v>4</v>
      </c>
      <c r="I532" s="49">
        <f t="shared" ca="1" si="460"/>
        <v>3</v>
      </c>
      <c r="BM532">
        <v>95</v>
      </c>
      <c r="BN532" s="69">
        <f t="shared" si="388"/>
        <v>-0.05</v>
      </c>
      <c r="BO532" s="70">
        <f t="shared" si="389"/>
        <v>0</v>
      </c>
      <c r="BP532" s="71">
        <f t="shared" ca="1" si="392"/>
        <v>0</v>
      </c>
      <c r="BQ532" s="156">
        <f t="shared" ca="1" si="393"/>
        <v>0</v>
      </c>
      <c r="BR532" s="158">
        <f t="shared" ca="1" si="394"/>
        <v>-0.08</v>
      </c>
      <c r="BS532" s="159">
        <f t="shared" ca="1" si="395"/>
        <v>0.08</v>
      </c>
      <c r="BT532" s="160">
        <f t="shared" ca="1" si="396"/>
        <v>0.04</v>
      </c>
      <c r="BU532" s="69">
        <f t="shared" si="438"/>
        <v>-0.05</v>
      </c>
      <c r="BV532" s="70">
        <f t="shared" si="439"/>
        <v>0</v>
      </c>
      <c r="BW532" s="71">
        <f t="shared" ref="BW532" ca="1" si="469">IF($E532=0,BV532,INDEX($O$438:$O$441,$E532,1))</f>
        <v>0</v>
      </c>
      <c r="BX532" s="156">
        <f t="shared" ca="1" si="398"/>
        <v>0</v>
      </c>
      <c r="BY532" s="158">
        <f t="shared" ca="1" si="399"/>
        <v>-0.08</v>
      </c>
      <c r="BZ532" s="159">
        <f t="shared" ca="1" si="400"/>
        <v>0.08</v>
      </c>
      <c r="CA532" s="160">
        <f t="shared" ca="1" si="401"/>
        <v>0.04</v>
      </c>
      <c r="CB532" s="69">
        <f t="shared" si="438"/>
        <v>-0.05</v>
      </c>
      <c r="CC532" s="70">
        <f t="shared" si="439"/>
        <v>0</v>
      </c>
      <c r="CD532" s="71">
        <f t="shared" ref="CD532" ca="1" si="470">IF($E532=0,CC532,INDEX($O$438:$O$441,$E532,1))</f>
        <v>0</v>
      </c>
      <c r="CE532" s="156">
        <f t="shared" ca="1" si="403"/>
        <v>0</v>
      </c>
      <c r="CF532" s="158">
        <f t="shared" ca="1" si="404"/>
        <v>-0.08</v>
      </c>
      <c r="CG532" s="159">
        <f t="shared" ca="1" si="405"/>
        <v>0.08</v>
      </c>
      <c r="CH532" s="160">
        <f t="shared" ca="1" si="406"/>
        <v>0.04</v>
      </c>
    </row>
    <row r="533" spans="2:86" hidden="1" outlineLevel="1">
      <c r="B533" t="str">
        <f t="shared" ca="1" si="436"/>
        <v>EP1 LP-D0 LP-S0 LP-M4</v>
      </c>
      <c r="C533" s="49">
        <f t="shared" si="460"/>
        <v>1</v>
      </c>
      <c r="D533" s="49">
        <f t="shared" si="460"/>
        <v>0</v>
      </c>
      <c r="E533" s="49">
        <f t="shared" ca="1" si="460"/>
        <v>0</v>
      </c>
      <c r="F533" s="49">
        <f t="shared" ca="1" si="460"/>
        <v>0</v>
      </c>
      <c r="G533" s="49">
        <f t="shared" ca="1" si="460"/>
        <v>1</v>
      </c>
      <c r="H533" s="49">
        <f t="shared" ca="1" si="460"/>
        <v>4</v>
      </c>
      <c r="I533" s="49">
        <f t="shared" ca="1" si="460"/>
        <v>4</v>
      </c>
      <c r="BM533">
        <v>96</v>
      </c>
      <c r="BN533" s="69">
        <f t="shared" si="388"/>
        <v>-0.05</v>
      </c>
      <c r="BO533" s="70">
        <f t="shared" si="389"/>
        <v>0</v>
      </c>
      <c r="BP533" s="71">
        <f t="shared" ca="1" si="392"/>
        <v>0</v>
      </c>
      <c r="BQ533" s="156">
        <f t="shared" ca="1" si="393"/>
        <v>0</v>
      </c>
      <c r="BR533" s="158">
        <f t="shared" ca="1" si="394"/>
        <v>-0.08</v>
      </c>
      <c r="BS533" s="159">
        <f t="shared" ca="1" si="395"/>
        <v>0.08</v>
      </c>
      <c r="BT533" s="160">
        <f t="shared" ca="1" si="396"/>
        <v>0.08</v>
      </c>
      <c r="BU533" s="69">
        <f t="shared" si="438"/>
        <v>-0.05</v>
      </c>
      <c r="BV533" s="70">
        <f t="shared" si="439"/>
        <v>0</v>
      </c>
      <c r="BW533" s="71">
        <f t="shared" ref="BW533" ca="1" si="471">IF($E533=0,BV533,INDEX($O$438:$O$441,$E533,1))</f>
        <v>0</v>
      </c>
      <c r="BX533" s="156">
        <f t="shared" ca="1" si="398"/>
        <v>0</v>
      </c>
      <c r="BY533" s="158">
        <f t="shared" ca="1" si="399"/>
        <v>-0.08</v>
      </c>
      <c r="BZ533" s="159">
        <f t="shared" ca="1" si="400"/>
        <v>0.08</v>
      </c>
      <c r="CA533" s="160">
        <f t="shared" ca="1" si="401"/>
        <v>0.08</v>
      </c>
      <c r="CB533" s="69">
        <f t="shared" si="438"/>
        <v>-0.05</v>
      </c>
      <c r="CC533" s="70">
        <f t="shared" si="439"/>
        <v>0</v>
      </c>
      <c r="CD533" s="71">
        <f t="shared" ref="CD533" ca="1" si="472">IF($E533=0,CC533,INDEX($O$438:$O$441,$E533,1))</f>
        <v>0</v>
      </c>
      <c r="CE533" s="156">
        <f t="shared" ca="1" si="403"/>
        <v>0</v>
      </c>
      <c r="CF533" s="158">
        <f t="shared" ca="1" si="404"/>
        <v>-0.08</v>
      </c>
      <c r="CG533" s="159">
        <f t="shared" ca="1" si="405"/>
        <v>0.08</v>
      </c>
      <c r="CH533" s="160">
        <f t="shared" ca="1" si="406"/>
        <v>0.08</v>
      </c>
    </row>
    <row r="534" spans="2:86" hidden="1" outlineLevel="1">
      <c r="B534" t="str">
        <f t="shared" ca="1" si="436"/>
        <v>EP1 LP-D0 LP-S0 LP-M1</v>
      </c>
      <c r="C534" s="49">
        <f t="shared" si="460"/>
        <v>1</v>
      </c>
      <c r="D534" s="49">
        <f t="shared" si="460"/>
        <v>0</v>
      </c>
      <c r="E534" s="49">
        <f t="shared" ca="1" si="460"/>
        <v>0</v>
      </c>
      <c r="F534" s="49">
        <f t="shared" ca="1" si="460"/>
        <v>0</v>
      </c>
      <c r="G534" s="49">
        <f t="shared" ca="1" si="460"/>
        <v>2</v>
      </c>
      <c r="H534" s="49">
        <f t="shared" ca="1" si="460"/>
        <v>1</v>
      </c>
      <c r="I534" s="49">
        <f t="shared" ca="1" si="460"/>
        <v>1</v>
      </c>
      <c r="BM534">
        <v>97</v>
      </c>
      <c r="BN534" s="69">
        <f t="shared" si="388"/>
        <v>-0.05</v>
      </c>
      <c r="BO534" s="70">
        <f t="shared" si="389"/>
        <v>0</v>
      </c>
      <c r="BP534" s="71">
        <f t="shared" ca="1" si="392"/>
        <v>0</v>
      </c>
      <c r="BQ534" s="156">
        <f t="shared" ca="1" si="393"/>
        <v>0</v>
      </c>
      <c r="BR534" s="158">
        <f t="shared" ca="1" si="394"/>
        <v>-0.04</v>
      </c>
      <c r="BS534" s="159">
        <f t="shared" ca="1" si="395"/>
        <v>-0.05</v>
      </c>
      <c r="BT534" s="160">
        <f t="shared" ca="1" si="396"/>
        <v>-0.05</v>
      </c>
      <c r="BU534" s="69">
        <f t="shared" si="438"/>
        <v>-0.05</v>
      </c>
      <c r="BV534" s="70">
        <f t="shared" si="439"/>
        <v>0</v>
      </c>
      <c r="BW534" s="71">
        <f t="shared" ref="BW534" ca="1" si="473">IF($E534=0,BV534,INDEX($O$438:$O$441,$E534,1))</f>
        <v>0</v>
      </c>
      <c r="BX534" s="156">
        <f t="shared" ca="1" si="398"/>
        <v>0</v>
      </c>
      <c r="BY534" s="158">
        <f t="shared" ca="1" si="399"/>
        <v>-0.04</v>
      </c>
      <c r="BZ534" s="159">
        <f t="shared" ca="1" si="400"/>
        <v>-0.05</v>
      </c>
      <c r="CA534" s="160">
        <f t="shared" ca="1" si="401"/>
        <v>-0.05</v>
      </c>
      <c r="CB534" s="69">
        <f t="shared" si="438"/>
        <v>-0.05</v>
      </c>
      <c r="CC534" s="70">
        <f t="shared" si="439"/>
        <v>0</v>
      </c>
      <c r="CD534" s="71">
        <f t="shared" ref="CD534" ca="1" si="474">IF($E534=0,CC534,INDEX($O$438:$O$441,$E534,1))</f>
        <v>0</v>
      </c>
      <c r="CE534" s="156">
        <f t="shared" ca="1" si="403"/>
        <v>0</v>
      </c>
      <c r="CF534" s="158">
        <f t="shared" ca="1" si="404"/>
        <v>-0.04</v>
      </c>
      <c r="CG534" s="159">
        <f t="shared" ca="1" si="405"/>
        <v>-0.05</v>
      </c>
      <c r="CH534" s="160">
        <f t="shared" ca="1" si="406"/>
        <v>-0.05</v>
      </c>
    </row>
    <row r="535" spans="2:86" hidden="1" outlineLevel="1">
      <c r="B535" t="str">
        <f t="shared" ca="1" si="436"/>
        <v>EP1 LP-D0 LP-S0 LP-M2</v>
      </c>
      <c r="C535" s="49">
        <f t="shared" si="460"/>
        <v>1</v>
      </c>
      <c r="D535" s="49">
        <f t="shared" si="460"/>
        <v>0</v>
      </c>
      <c r="E535" s="49">
        <f t="shared" ca="1" si="460"/>
        <v>0</v>
      </c>
      <c r="F535" s="49">
        <f t="shared" ca="1" si="460"/>
        <v>0</v>
      </c>
      <c r="G535" s="49">
        <f t="shared" ca="1" si="460"/>
        <v>2</v>
      </c>
      <c r="H535" s="49">
        <f t="shared" ca="1" si="460"/>
        <v>1</v>
      </c>
      <c r="I535" s="49">
        <f t="shared" ca="1" si="460"/>
        <v>2</v>
      </c>
      <c r="BM535">
        <v>98</v>
      </c>
      <c r="BN535" s="69">
        <f t="shared" si="388"/>
        <v>-0.05</v>
      </c>
      <c r="BO535" s="70">
        <f t="shared" si="389"/>
        <v>0</v>
      </c>
      <c r="BP535" s="71">
        <f t="shared" ca="1" si="392"/>
        <v>0</v>
      </c>
      <c r="BQ535" s="156">
        <f t="shared" ca="1" si="393"/>
        <v>0</v>
      </c>
      <c r="BR535" s="158">
        <f t="shared" ca="1" si="394"/>
        <v>-0.04</v>
      </c>
      <c r="BS535" s="159">
        <f t="shared" ca="1" si="395"/>
        <v>-0.05</v>
      </c>
      <c r="BT535" s="160">
        <f t="shared" ca="1" si="396"/>
        <v>0</v>
      </c>
      <c r="BU535" s="69">
        <f t="shared" si="438"/>
        <v>-0.05</v>
      </c>
      <c r="BV535" s="70">
        <f t="shared" si="439"/>
        <v>0</v>
      </c>
      <c r="BW535" s="71">
        <f t="shared" ref="BW535" ca="1" si="475">IF($E535=0,BV535,INDEX($O$438:$O$441,$E535,1))</f>
        <v>0</v>
      </c>
      <c r="BX535" s="156">
        <f t="shared" ca="1" si="398"/>
        <v>0</v>
      </c>
      <c r="BY535" s="158">
        <f t="shared" ca="1" si="399"/>
        <v>-0.04</v>
      </c>
      <c r="BZ535" s="159">
        <f t="shared" ca="1" si="400"/>
        <v>-0.05</v>
      </c>
      <c r="CA535" s="160">
        <f t="shared" ca="1" si="401"/>
        <v>0</v>
      </c>
      <c r="CB535" s="69">
        <f t="shared" si="438"/>
        <v>-0.05</v>
      </c>
      <c r="CC535" s="70">
        <f t="shared" si="439"/>
        <v>0</v>
      </c>
      <c r="CD535" s="71">
        <f t="shared" ref="CD535" ca="1" si="476">IF($E535=0,CC535,INDEX($O$438:$O$441,$E535,1))</f>
        <v>0</v>
      </c>
      <c r="CE535" s="156">
        <f t="shared" ca="1" si="403"/>
        <v>0</v>
      </c>
      <c r="CF535" s="158">
        <f t="shared" ca="1" si="404"/>
        <v>-0.04</v>
      </c>
      <c r="CG535" s="159">
        <f t="shared" ca="1" si="405"/>
        <v>-0.05</v>
      </c>
      <c r="CH535" s="160">
        <f t="shared" ca="1" si="406"/>
        <v>0</v>
      </c>
    </row>
    <row r="536" spans="2:86" hidden="1" outlineLevel="1">
      <c r="B536" t="str">
        <f t="shared" ca="1" si="436"/>
        <v>EP1 LP-D0 LP-S0 LP-M3</v>
      </c>
      <c r="C536" s="49">
        <f t="shared" si="460"/>
        <v>1</v>
      </c>
      <c r="D536" s="49">
        <f t="shared" si="460"/>
        <v>0</v>
      </c>
      <c r="E536" s="49">
        <f t="shared" ca="1" si="460"/>
        <v>0</v>
      </c>
      <c r="F536" s="49">
        <f t="shared" ca="1" si="460"/>
        <v>0</v>
      </c>
      <c r="G536" s="49">
        <f t="shared" ca="1" si="460"/>
        <v>2</v>
      </c>
      <c r="H536" s="49">
        <f t="shared" ca="1" si="460"/>
        <v>1</v>
      </c>
      <c r="I536" s="49">
        <f t="shared" ca="1" si="460"/>
        <v>3</v>
      </c>
      <c r="BM536">
        <v>99</v>
      </c>
      <c r="BN536" s="69">
        <f t="shared" si="388"/>
        <v>-0.05</v>
      </c>
      <c r="BO536" s="70">
        <f t="shared" si="389"/>
        <v>0</v>
      </c>
      <c r="BP536" s="71">
        <f t="shared" ca="1" si="392"/>
        <v>0</v>
      </c>
      <c r="BQ536" s="156">
        <f t="shared" ca="1" si="393"/>
        <v>0</v>
      </c>
      <c r="BR536" s="158">
        <f t="shared" ca="1" si="394"/>
        <v>-0.04</v>
      </c>
      <c r="BS536" s="159">
        <f t="shared" ca="1" si="395"/>
        <v>-0.05</v>
      </c>
      <c r="BT536" s="160">
        <f t="shared" ca="1" si="396"/>
        <v>0.04</v>
      </c>
      <c r="BU536" s="69">
        <f t="shared" si="438"/>
        <v>-0.05</v>
      </c>
      <c r="BV536" s="70">
        <f t="shared" si="439"/>
        <v>0</v>
      </c>
      <c r="BW536" s="71">
        <f t="shared" ref="BW536" ca="1" si="477">IF($E536=0,BV536,INDEX($O$438:$O$441,$E536,1))</f>
        <v>0</v>
      </c>
      <c r="BX536" s="156">
        <f t="shared" ca="1" si="398"/>
        <v>0</v>
      </c>
      <c r="BY536" s="158">
        <f t="shared" ca="1" si="399"/>
        <v>-0.04</v>
      </c>
      <c r="BZ536" s="159">
        <f t="shared" ca="1" si="400"/>
        <v>-0.05</v>
      </c>
      <c r="CA536" s="160">
        <f t="shared" ca="1" si="401"/>
        <v>0.04</v>
      </c>
      <c r="CB536" s="69">
        <f t="shared" si="438"/>
        <v>-0.05</v>
      </c>
      <c r="CC536" s="70">
        <f t="shared" si="439"/>
        <v>0</v>
      </c>
      <c r="CD536" s="71">
        <f t="shared" ref="CD536" ca="1" si="478">IF($E536=0,CC536,INDEX($O$438:$O$441,$E536,1))</f>
        <v>0</v>
      </c>
      <c r="CE536" s="156">
        <f t="shared" ca="1" si="403"/>
        <v>0</v>
      </c>
      <c r="CF536" s="158">
        <f t="shared" ca="1" si="404"/>
        <v>-0.04</v>
      </c>
      <c r="CG536" s="159">
        <f t="shared" ca="1" si="405"/>
        <v>-0.05</v>
      </c>
      <c r="CH536" s="160">
        <f t="shared" ca="1" si="406"/>
        <v>0.04</v>
      </c>
    </row>
    <row r="537" spans="2:86" hidden="1" outlineLevel="1">
      <c r="B537" t="str">
        <f t="shared" ca="1" si="436"/>
        <v>EP1 LP-D0 LP-S0 LP-M4</v>
      </c>
      <c r="C537" s="49">
        <f t="shared" si="460"/>
        <v>1</v>
      </c>
      <c r="D537" s="49">
        <f t="shared" si="460"/>
        <v>0</v>
      </c>
      <c r="E537" s="49">
        <f t="shared" ca="1" si="460"/>
        <v>0</v>
      </c>
      <c r="F537" s="49">
        <f t="shared" ca="1" si="460"/>
        <v>0</v>
      </c>
      <c r="G537" s="49">
        <f t="shared" ca="1" si="460"/>
        <v>2</v>
      </c>
      <c r="H537" s="49">
        <f t="shared" ca="1" si="460"/>
        <v>1</v>
      </c>
      <c r="I537" s="49">
        <f t="shared" ca="1" si="460"/>
        <v>4</v>
      </c>
      <c r="BM537">
        <v>100</v>
      </c>
      <c r="BN537" s="69">
        <f t="shared" si="388"/>
        <v>-0.05</v>
      </c>
      <c r="BO537" s="70">
        <f t="shared" si="389"/>
        <v>0</v>
      </c>
      <c r="BP537" s="71">
        <f t="shared" ca="1" si="392"/>
        <v>0</v>
      </c>
      <c r="BQ537" s="156">
        <f t="shared" ca="1" si="393"/>
        <v>0</v>
      </c>
      <c r="BR537" s="158">
        <f t="shared" ca="1" si="394"/>
        <v>-0.04</v>
      </c>
      <c r="BS537" s="159">
        <f t="shared" ca="1" si="395"/>
        <v>-0.05</v>
      </c>
      <c r="BT537" s="160">
        <f t="shared" ca="1" si="396"/>
        <v>0.08</v>
      </c>
      <c r="BU537" s="69">
        <f t="shared" si="438"/>
        <v>-0.05</v>
      </c>
      <c r="BV537" s="70">
        <f t="shared" si="439"/>
        <v>0</v>
      </c>
      <c r="BW537" s="71">
        <f t="shared" ref="BW537" ca="1" si="479">IF($E537=0,BV537,INDEX($O$438:$O$441,$E537,1))</f>
        <v>0</v>
      </c>
      <c r="BX537" s="156">
        <f t="shared" ca="1" si="398"/>
        <v>0</v>
      </c>
      <c r="BY537" s="158">
        <f t="shared" ca="1" si="399"/>
        <v>-0.04</v>
      </c>
      <c r="BZ537" s="159">
        <f t="shared" ca="1" si="400"/>
        <v>-0.05</v>
      </c>
      <c r="CA537" s="160">
        <f t="shared" ca="1" si="401"/>
        <v>0.08</v>
      </c>
      <c r="CB537" s="69">
        <f t="shared" si="438"/>
        <v>-0.05</v>
      </c>
      <c r="CC537" s="70">
        <f t="shared" si="439"/>
        <v>0</v>
      </c>
      <c r="CD537" s="71">
        <f t="shared" ref="CD537" ca="1" si="480">IF($E537=0,CC537,INDEX($O$438:$O$441,$E537,1))</f>
        <v>0</v>
      </c>
      <c r="CE537" s="156">
        <f t="shared" ca="1" si="403"/>
        <v>0</v>
      </c>
      <c r="CF537" s="158">
        <f t="shared" ca="1" si="404"/>
        <v>-0.04</v>
      </c>
      <c r="CG537" s="159">
        <f t="shared" ca="1" si="405"/>
        <v>-0.05</v>
      </c>
      <c r="CH537" s="160">
        <f t="shared" ca="1" si="406"/>
        <v>0.08</v>
      </c>
    </row>
    <row r="538" spans="2:86" hidden="1" outlineLevel="1">
      <c r="B538" t="str">
        <f t="shared" ca="1" si="436"/>
        <v>EP1 LP-D0 LP-S0 LP-M1</v>
      </c>
      <c r="C538" s="49">
        <f t="shared" ref="C538:I547" si="481">C138</f>
        <v>1</v>
      </c>
      <c r="D538" s="49">
        <f t="shared" si="481"/>
        <v>0</v>
      </c>
      <c r="E538" s="49">
        <f t="shared" ca="1" si="481"/>
        <v>0</v>
      </c>
      <c r="F538" s="49">
        <f t="shared" ca="1" si="481"/>
        <v>0</v>
      </c>
      <c r="G538" s="49">
        <f t="shared" ca="1" si="481"/>
        <v>2</v>
      </c>
      <c r="H538" s="49">
        <f t="shared" ca="1" si="481"/>
        <v>2</v>
      </c>
      <c r="I538" s="49">
        <f t="shared" ca="1" si="481"/>
        <v>1</v>
      </c>
      <c r="BM538">
        <v>101</v>
      </c>
      <c r="BN538" s="69">
        <f t="shared" si="388"/>
        <v>-0.05</v>
      </c>
      <c r="BO538" s="70">
        <f t="shared" si="389"/>
        <v>0</v>
      </c>
      <c r="BP538" s="71">
        <f t="shared" ca="1" si="392"/>
        <v>0</v>
      </c>
      <c r="BQ538" s="156">
        <f t="shared" ca="1" si="393"/>
        <v>0</v>
      </c>
      <c r="BR538" s="158">
        <f t="shared" ca="1" si="394"/>
        <v>-0.04</v>
      </c>
      <c r="BS538" s="159">
        <f t="shared" ca="1" si="395"/>
        <v>0</v>
      </c>
      <c r="BT538" s="160">
        <f t="shared" ca="1" si="396"/>
        <v>-0.05</v>
      </c>
      <c r="BU538" s="69">
        <f t="shared" si="438"/>
        <v>-0.05</v>
      </c>
      <c r="BV538" s="70">
        <f t="shared" si="439"/>
        <v>0</v>
      </c>
      <c r="BW538" s="71">
        <f t="shared" ref="BW538" ca="1" si="482">IF($E538=0,BV538,INDEX($O$438:$O$441,$E538,1))</f>
        <v>0</v>
      </c>
      <c r="BX538" s="156">
        <f t="shared" ca="1" si="398"/>
        <v>0</v>
      </c>
      <c r="BY538" s="158">
        <f t="shared" ca="1" si="399"/>
        <v>-0.04</v>
      </c>
      <c r="BZ538" s="159">
        <f t="shared" ca="1" si="400"/>
        <v>0</v>
      </c>
      <c r="CA538" s="160">
        <f t="shared" ca="1" si="401"/>
        <v>-0.05</v>
      </c>
      <c r="CB538" s="69">
        <f t="shared" si="438"/>
        <v>-0.05</v>
      </c>
      <c r="CC538" s="70">
        <f t="shared" si="439"/>
        <v>0</v>
      </c>
      <c r="CD538" s="71">
        <f t="shared" ref="CD538" ca="1" si="483">IF($E538=0,CC538,INDEX($O$438:$O$441,$E538,1))</f>
        <v>0</v>
      </c>
      <c r="CE538" s="156">
        <f t="shared" ca="1" si="403"/>
        <v>0</v>
      </c>
      <c r="CF538" s="158">
        <f t="shared" ca="1" si="404"/>
        <v>-0.04</v>
      </c>
      <c r="CG538" s="159">
        <f t="shared" ca="1" si="405"/>
        <v>0</v>
      </c>
      <c r="CH538" s="160">
        <f t="shared" ca="1" si="406"/>
        <v>-0.05</v>
      </c>
    </row>
    <row r="539" spans="2:86" hidden="1" outlineLevel="1">
      <c r="B539" t="str">
        <f t="shared" ca="1" si="436"/>
        <v>EP1 LP-D0 LP-S0 LP-M2</v>
      </c>
      <c r="C539" s="49">
        <f t="shared" si="481"/>
        <v>1</v>
      </c>
      <c r="D539" s="49">
        <f t="shared" si="481"/>
        <v>0</v>
      </c>
      <c r="E539" s="49">
        <f t="shared" ca="1" si="481"/>
        <v>0</v>
      </c>
      <c r="F539" s="49">
        <f t="shared" ca="1" si="481"/>
        <v>0</v>
      </c>
      <c r="G539" s="49">
        <f t="shared" ca="1" si="481"/>
        <v>2</v>
      </c>
      <c r="H539" s="49">
        <f t="shared" ca="1" si="481"/>
        <v>2</v>
      </c>
      <c r="I539" s="49">
        <f t="shared" ca="1" si="481"/>
        <v>2</v>
      </c>
      <c r="BM539">
        <v>102</v>
      </c>
      <c r="BN539" s="69">
        <f t="shared" si="388"/>
        <v>-0.05</v>
      </c>
      <c r="BO539" s="70">
        <f t="shared" si="389"/>
        <v>0</v>
      </c>
      <c r="BP539" s="71">
        <f t="shared" ca="1" si="392"/>
        <v>0</v>
      </c>
      <c r="BQ539" s="156">
        <f t="shared" ca="1" si="393"/>
        <v>0</v>
      </c>
      <c r="BR539" s="158">
        <f t="shared" ca="1" si="394"/>
        <v>-0.04</v>
      </c>
      <c r="BS539" s="159">
        <f t="shared" ca="1" si="395"/>
        <v>0</v>
      </c>
      <c r="BT539" s="160">
        <f t="shared" ca="1" si="396"/>
        <v>0</v>
      </c>
      <c r="BU539" s="69">
        <f t="shared" si="438"/>
        <v>-0.05</v>
      </c>
      <c r="BV539" s="70">
        <f t="shared" si="439"/>
        <v>0</v>
      </c>
      <c r="BW539" s="71">
        <f t="shared" ref="BW539" ca="1" si="484">IF($E539=0,BV539,INDEX($O$438:$O$441,$E539,1))</f>
        <v>0</v>
      </c>
      <c r="BX539" s="156">
        <f t="shared" ca="1" si="398"/>
        <v>0</v>
      </c>
      <c r="BY539" s="158">
        <f t="shared" ca="1" si="399"/>
        <v>-0.04</v>
      </c>
      <c r="BZ539" s="159">
        <f t="shared" ca="1" si="400"/>
        <v>0</v>
      </c>
      <c r="CA539" s="160">
        <f t="shared" ca="1" si="401"/>
        <v>0</v>
      </c>
      <c r="CB539" s="69">
        <f t="shared" si="438"/>
        <v>-0.05</v>
      </c>
      <c r="CC539" s="70">
        <f t="shared" si="439"/>
        <v>0</v>
      </c>
      <c r="CD539" s="71">
        <f t="shared" ref="CD539" ca="1" si="485">IF($E539=0,CC539,INDEX($O$438:$O$441,$E539,1))</f>
        <v>0</v>
      </c>
      <c r="CE539" s="156">
        <f t="shared" ca="1" si="403"/>
        <v>0</v>
      </c>
      <c r="CF539" s="158">
        <f t="shared" ca="1" si="404"/>
        <v>-0.04</v>
      </c>
      <c r="CG539" s="159">
        <f t="shared" ca="1" si="405"/>
        <v>0</v>
      </c>
      <c r="CH539" s="160">
        <f t="shared" ca="1" si="406"/>
        <v>0</v>
      </c>
    </row>
    <row r="540" spans="2:86" hidden="1" outlineLevel="1">
      <c r="B540" t="str">
        <f t="shared" ca="1" si="436"/>
        <v>EP1 LP-D0 LP-S0 LP-M3</v>
      </c>
      <c r="C540" s="49">
        <f t="shared" si="481"/>
        <v>1</v>
      </c>
      <c r="D540" s="49">
        <f t="shared" si="481"/>
        <v>0</v>
      </c>
      <c r="E540" s="49">
        <f t="shared" ca="1" si="481"/>
        <v>0</v>
      </c>
      <c r="F540" s="49">
        <f t="shared" ca="1" si="481"/>
        <v>0</v>
      </c>
      <c r="G540" s="49">
        <f t="shared" ca="1" si="481"/>
        <v>2</v>
      </c>
      <c r="H540" s="49">
        <f t="shared" ca="1" si="481"/>
        <v>2</v>
      </c>
      <c r="I540" s="49">
        <f t="shared" ca="1" si="481"/>
        <v>3</v>
      </c>
      <c r="BM540">
        <v>103</v>
      </c>
      <c r="BN540" s="69">
        <f t="shared" si="388"/>
        <v>-0.05</v>
      </c>
      <c r="BO540" s="70">
        <f t="shared" si="389"/>
        <v>0</v>
      </c>
      <c r="BP540" s="71">
        <f t="shared" ca="1" si="392"/>
        <v>0</v>
      </c>
      <c r="BQ540" s="156">
        <f t="shared" ca="1" si="393"/>
        <v>0</v>
      </c>
      <c r="BR540" s="158">
        <f t="shared" ca="1" si="394"/>
        <v>-0.04</v>
      </c>
      <c r="BS540" s="159">
        <f t="shared" ca="1" si="395"/>
        <v>0</v>
      </c>
      <c r="BT540" s="160">
        <f t="shared" ca="1" si="396"/>
        <v>0.04</v>
      </c>
      <c r="BU540" s="69">
        <f t="shared" si="438"/>
        <v>-0.05</v>
      </c>
      <c r="BV540" s="70">
        <f t="shared" si="439"/>
        <v>0</v>
      </c>
      <c r="BW540" s="71">
        <f t="shared" ref="BW540" ca="1" si="486">IF($E540=0,BV540,INDEX($O$438:$O$441,$E540,1))</f>
        <v>0</v>
      </c>
      <c r="BX540" s="156">
        <f t="shared" ca="1" si="398"/>
        <v>0</v>
      </c>
      <c r="BY540" s="158">
        <f t="shared" ca="1" si="399"/>
        <v>-0.04</v>
      </c>
      <c r="BZ540" s="159">
        <f t="shared" ca="1" si="400"/>
        <v>0</v>
      </c>
      <c r="CA540" s="160">
        <f t="shared" ca="1" si="401"/>
        <v>0.04</v>
      </c>
      <c r="CB540" s="69">
        <f t="shared" si="438"/>
        <v>-0.05</v>
      </c>
      <c r="CC540" s="70">
        <f t="shared" si="439"/>
        <v>0</v>
      </c>
      <c r="CD540" s="71">
        <f t="shared" ref="CD540" ca="1" si="487">IF($E540=0,CC540,INDEX($O$438:$O$441,$E540,1))</f>
        <v>0</v>
      </c>
      <c r="CE540" s="156">
        <f t="shared" ca="1" si="403"/>
        <v>0</v>
      </c>
      <c r="CF540" s="158">
        <f t="shared" ca="1" si="404"/>
        <v>-0.04</v>
      </c>
      <c r="CG540" s="159">
        <f t="shared" ca="1" si="405"/>
        <v>0</v>
      </c>
      <c r="CH540" s="160">
        <f t="shared" ca="1" si="406"/>
        <v>0.04</v>
      </c>
    </row>
    <row r="541" spans="2:86" hidden="1" outlineLevel="1">
      <c r="B541" t="str">
        <f t="shared" ca="1" si="436"/>
        <v>EP1 LP-D0 LP-S0 LP-M4</v>
      </c>
      <c r="C541" s="49">
        <f t="shared" si="481"/>
        <v>1</v>
      </c>
      <c r="D541" s="49">
        <f t="shared" si="481"/>
        <v>0</v>
      </c>
      <c r="E541" s="49">
        <f t="shared" ca="1" si="481"/>
        <v>0</v>
      </c>
      <c r="F541" s="49">
        <f t="shared" ca="1" si="481"/>
        <v>0</v>
      </c>
      <c r="G541" s="49">
        <f t="shared" ca="1" si="481"/>
        <v>2</v>
      </c>
      <c r="H541" s="49">
        <f t="shared" ca="1" si="481"/>
        <v>2</v>
      </c>
      <c r="I541" s="49">
        <f t="shared" ca="1" si="481"/>
        <v>4</v>
      </c>
      <c r="BM541">
        <v>104</v>
      </c>
      <c r="BN541" s="69">
        <f t="shared" si="388"/>
        <v>-0.05</v>
      </c>
      <c r="BO541" s="70">
        <f t="shared" si="389"/>
        <v>0</v>
      </c>
      <c r="BP541" s="71">
        <f t="shared" ca="1" si="392"/>
        <v>0</v>
      </c>
      <c r="BQ541" s="156">
        <f t="shared" ca="1" si="393"/>
        <v>0</v>
      </c>
      <c r="BR541" s="158">
        <f t="shared" ca="1" si="394"/>
        <v>-0.04</v>
      </c>
      <c r="BS541" s="159">
        <f t="shared" ca="1" si="395"/>
        <v>0</v>
      </c>
      <c r="BT541" s="160">
        <f t="shared" ca="1" si="396"/>
        <v>0.08</v>
      </c>
      <c r="BU541" s="69">
        <f t="shared" si="438"/>
        <v>-0.05</v>
      </c>
      <c r="BV541" s="70">
        <f t="shared" si="439"/>
        <v>0</v>
      </c>
      <c r="BW541" s="71">
        <f t="shared" ref="BW541" ca="1" si="488">IF($E541=0,BV541,INDEX($O$438:$O$441,$E541,1))</f>
        <v>0</v>
      </c>
      <c r="BX541" s="156">
        <f t="shared" ca="1" si="398"/>
        <v>0</v>
      </c>
      <c r="BY541" s="158">
        <f t="shared" ca="1" si="399"/>
        <v>-0.04</v>
      </c>
      <c r="BZ541" s="159">
        <f t="shared" ca="1" si="400"/>
        <v>0</v>
      </c>
      <c r="CA541" s="160">
        <f t="shared" ca="1" si="401"/>
        <v>0.08</v>
      </c>
      <c r="CB541" s="69">
        <f t="shared" si="438"/>
        <v>-0.05</v>
      </c>
      <c r="CC541" s="70">
        <f t="shared" si="439"/>
        <v>0</v>
      </c>
      <c r="CD541" s="71">
        <f t="shared" ref="CD541" ca="1" si="489">IF($E541=0,CC541,INDEX($O$438:$O$441,$E541,1))</f>
        <v>0</v>
      </c>
      <c r="CE541" s="156">
        <f t="shared" ca="1" si="403"/>
        <v>0</v>
      </c>
      <c r="CF541" s="158">
        <f t="shared" ca="1" si="404"/>
        <v>-0.04</v>
      </c>
      <c r="CG541" s="159">
        <f t="shared" ca="1" si="405"/>
        <v>0</v>
      </c>
      <c r="CH541" s="160">
        <f t="shared" ca="1" si="406"/>
        <v>0.08</v>
      </c>
    </row>
    <row r="542" spans="2:86" hidden="1" outlineLevel="1">
      <c r="B542" t="str">
        <f t="shared" ca="1" si="436"/>
        <v>EP1 LP-D0 LP-S0 LP-M1</v>
      </c>
      <c r="C542" s="49">
        <f t="shared" si="481"/>
        <v>1</v>
      </c>
      <c r="D542" s="49">
        <f t="shared" si="481"/>
        <v>0</v>
      </c>
      <c r="E542" s="49">
        <f t="shared" ca="1" si="481"/>
        <v>0</v>
      </c>
      <c r="F542" s="49">
        <f t="shared" ca="1" si="481"/>
        <v>0</v>
      </c>
      <c r="G542" s="49">
        <f t="shared" ca="1" si="481"/>
        <v>2</v>
      </c>
      <c r="H542" s="49">
        <f t="shared" ca="1" si="481"/>
        <v>3</v>
      </c>
      <c r="I542" s="49">
        <f t="shared" ca="1" si="481"/>
        <v>1</v>
      </c>
      <c r="BM542">
        <v>105</v>
      </c>
      <c r="BN542" s="69">
        <f t="shared" si="388"/>
        <v>-0.05</v>
      </c>
      <c r="BO542" s="70">
        <f t="shared" si="389"/>
        <v>0</v>
      </c>
      <c r="BP542" s="71">
        <f t="shared" ca="1" si="392"/>
        <v>0</v>
      </c>
      <c r="BQ542" s="156">
        <f t="shared" ca="1" si="393"/>
        <v>0</v>
      </c>
      <c r="BR542" s="158">
        <f t="shared" ca="1" si="394"/>
        <v>-0.04</v>
      </c>
      <c r="BS542" s="159">
        <f t="shared" ca="1" si="395"/>
        <v>0.04</v>
      </c>
      <c r="BT542" s="160">
        <f t="shared" ca="1" si="396"/>
        <v>-0.05</v>
      </c>
      <c r="BU542" s="69">
        <f t="shared" si="438"/>
        <v>-0.05</v>
      </c>
      <c r="BV542" s="70">
        <f t="shared" si="439"/>
        <v>0</v>
      </c>
      <c r="BW542" s="71">
        <f t="shared" ref="BW542" ca="1" si="490">IF($E542=0,BV542,INDEX($O$438:$O$441,$E542,1))</f>
        <v>0</v>
      </c>
      <c r="BX542" s="156">
        <f t="shared" ca="1" si="398"/>
        <v>0</v>
      </c>
      <c r="BY542" s="158">
        <f t="shared" ca="1" si="399"/>
        <v>-0.04</v>
      </c>
      <c r="BZ542" s="159">
        <f t="shared" ca="1" si="400"/>
        <v>0.04</v>
      </c>
      <c r="CA542" s="160">
        <f t="shared" ca="1" si="401"/>
        <v>-0.05</v>
      </c>
      <c r="CB542" s="69">
        <f t="shared" si="438"/>
        <v>-0.05</v>
      </c>
      <c r="CC542" s="70">
        <f t="shared" si="439"/>
        <v>0</v>
      </c>
      <c r="CD542" s="71">
        <f t="shared" ref="CD542" ca="1" si="491">IF($E542=0,CC542,INDEX($O$438:$O$441,$E542,1))</f>
        <v>0</v>
      </c>
      <c r="CE542" s="156">
        <f t="shared" ca="1" si="403"/>
        <v>0</v>
      </c>
      <c r="CF542" s="158">
        <f t="shared" ca="1" si="404"/>
        <v>-0.04</v>
      </c>
      <c r="CG542" s="159">
        <f t="shared" ca="1" si="405"/>
        <v>0.04</v>
      </c>
      <c r="CH542" s="160">
        <f t="shared" ca="1" si="406"/>
        <v>-0.05</v>
      </c>
    </row>
    <row r="543" spans="2:86" hidden="1" outlineLevel="1">
      <c r="B543" t="str">
        <f t="shared" ca="1" si="436"/>
        <v>EP1 LP-D0 LP-S0 LP-M2</v>
      </c>
      <c r="C543" s="49">
        <f t="shared" si="481"/>
        <v>1</v>
      </c>
      <c r="D543" s="49">
        <f t="shared" si="481"/>
        <v>0</v>
      </c>
      <c r="E543" s="49">
        <f t="shared" ca="1" si="481"/>
        <v>0</v>
      </c>
      <c r="F543" s="49">
        <f t="shared" ca="1" si="481"/>
        <v>0</v>
      </c>
      <c r="G543" s="49">
        <f t="shared" ca="1" si="481"/>
        <v>2</v>
      </c>
      <c r="H543" s="49">
        <f t="shared" ca="1" si="481"/>
        <v>3</v>
      </c>
      <c r="I543" s="49">
        <f t="shared" ca="1" si="481"/>
        <v>2</v>
      </c>
      <c r="BM543">
        <v>106</v>
      </c>
      <c r="BN543" s="69">
        <f t="shared" si="388"/>
        <v>-0.05</v>
      </c>
      <c r="BO543" s="70">
        <f t="shared" si="389"/>
        <v>0</v>
      </c>
      <c r="BP543" s="71">
        <f t="shared" ca="1" si="392"/>
        <v>0</v>
      </c>
      <c r="BQ543" s="156">
        <f t="shared" ca="1" si="393"/>
        <v>0</v>
      </c>
      <c r="BR543" s="158">
        <f t="shared" ca="1" si="394"/>
        <v>-0.04</v>
      </c>
      <c r="BS543" s="159">
        <f t="shared" ca="1" si="395"/>
        <v>0.04</v>
      </c>
      <c r="BT543" s="160">
        <f t="shared" ca="1" si="396"/>
        <v>0</v>
      </c>
      <c r="BU543" s="69">
        <f t="shared" si="438"/>
        <v>-0.05</v>
      </c>
      <c r="BV543" s="70">
        <f t="shared" si="439"/>
        <v>0</v>
      </c>
      <c r="BW543" s="71">
        <f t="shared" ref="BW543" ca="1" si="492">IF($E543=0,BV543,INDEX($O$438:$O$441,$E543,1))</f>
        <v>0</v>
      </c>
      <c r="BX543" s="156">
        <f t="shared" ca="1" si="398"/>
        <v>0</v>
      </c>
      <c r="BY543" s="158">
        <f t="shared" ca="1" si="399"/>
        <v>-0.04</v>
      </c>
      <c r="BZ543" s="159">
        <f t="shared" ca="1" si="400"/>
        <v>0.04</v>
      </c>
      <c r="CA543" s="160">
        <f t="shared" ca="1" si="401"/>
        <v>0</v>
      </c>
      <c r="CB543" s="69">
        <f t="shared" si="438"/>
        <v>-0.05</v>
      </c>
      <c r="CC543" s="70">
        <f t="shared" si="439"/>
        <v>0</v>
      </c>
      <c r="CD543" s="71">
        <f t="shared" ref="CD543" ca="1" si="493">IF($E543=0,CC543,INDEX($O$438:$O$441,$E543,1))</f>
        <v>0</v>
      </c>
      <c r="CE543" s="156">
        <f t="shared" ca="1" si="403"/>
        <v>0</v>
      </c>
      <c r="CF543" s="158">
        <f t="shared" ca="1" si="404"/>
        <v>-0.04</v>
      </c>
      <c r="CG543" s="159">
        <f t="shared" ca="1" si="405"/>
        <v>0.04</v>
      </c>
      <c r="CH543" s="160">
        <f t="shared" ca="1" si="406"/>
        <v>0</v>
      </c>
    </row>
    <row r="544" spans="2:86" hidden="1" outlineLevel="1">
      <c r="B544" t="str">
        <f t="shared" ca="1" si="436"/>
        <v>EP1 LP-D0 LP-S0 LP-M3</v>
      </c>
      <c r="C544" s="49">
        <f t="shared" si="481"/>
        <v>1</v>
      </c>
      <c r="D544" s="49">
        <f t="shared" si="481"/>
        <v>0</v>
      </c>
      <c r="E544" s="49">
        <f t="shared" ca="1" si="481"/>
        <v>0</v>
      </c>
      <c r="F544" s="49">
        <f t="shared" ca="1" si="481"/>
        <v>0</v>
      </c>
      <c r="G544" s="49">
        <f t="shared" ca="1" si="481"/>
        <v>2</v>
      </c>
      <c r="H544" s="49">
        <f t="shared" ca="1" si="481"/>
        <v>3</v>
      </c>
      <c r="I544" s="49">
        <f t="shared" ca="1" si="481"/>
        <v>3</v>
      </c>
      <c r="BM544">
        <v>107</v>
      </c>
      <c r="BN544" s="69">
        <f t="shared" si="388"/>
        <v>-0.05</v>
      </c>
      <c r="BO544" s="70">
        <f t="shared" si="389"/>
        <v>0</v>
      </c>
      <c r="BP544" s="71">
        <f t="shared" ca="1" si="392"/>
        <v>0</v>
      </c>
      <c r="BQ544" s="156">
        <f t="shared" ca="1" si="393"/>
        <v>0</v>
      </c>
      <c r="BR544" s="158">
        <f t="shared" ca="1" si="394"/>
        <v>-0.04</v>
      </c>
      <c r="BS544" s="159">
        <f t="shared" ca="1" si="395"/>
        <v>0.04</v>
      </c>
      <c r="BT544" s="160">
        <f t="shared" ca="1" si="396"/>
        <v>0.04</v>
      </c>
      <c r="BU544" s="69">
        <f t="shared" si="438"/>
        <v>-0.05</v>
      </c>
      <c r="BV544" s="70">
        <f t="shared" si="439"/>
        <v>0</v>
      </c>
      <c r="BW544" s="71">
        <f t="shared" ref="BW544" ca="1" si="494">IF($E544=0,BV544,INDEX($O$438:$O$441,$E544,1))</f>
        <v>0</v>
      </c>
      <c r="BX544" s="156">
        <f t="shared" ca="1" si="398"/>
        <v>0</v>
      </c>
      <c r="BY544" s="158">
        <f t="shared" ca="1" si="399"/>
        <v>-0.04</v>
      </c>
      <c r="BZ544" s="159">
        <f t="shared" ca="1" si="400"/>
        <v>0.04</v>
      </c>
      <c r="CA544" s="160">
        <f t="shared" ca="1" si="401"/>
        <v>0.04</v>
      </c>
      <c r="CB544" s="69">
        <f t="shared" si="438"/>
        <v>-0.05</v>
      </c>
      <c r="CC544" s="70">
        <f t="shared" si="439"/>
        <v>0</v>
      </c>
      <c r="CD544" s="71">
        <f t="shared" ref="CD544" ca="1" si="495">IF($E544=0,CC544,INDEX($O$438:$O$441,$E544,1))</f>
        <v>0</v>
      </c>
      <c r="CE544" s="156">
        <f t="shared" ca="1" si="403"/>
        <v>0</v>
      </c>
      <c r="CF544" s="158">
        <f t="shared" ca="1" si="404"/>
        <v>-0.04</v>
      </c>
      <c r="CG544" s="159">
        <f t="shared" ca="1" si="405"/>
        <v>0.04</v>
      </c>
      <c r="CH544" s="160">
        <f t="shared" ca="1" si="406"/>
        <v>0.04</v>
      </c>
    </row>
    <row r="545" spans="2:86" hidden="1" outlineLevel="1">
      <c r="B545" t="str">
        <f t="shared" ref="B545:B581" ca="1" si="496">"EP"&amp;$C545&amp;" LP-D"&amp;$E545&amp;" LP-S"&amp;$F545&amp;" LP-M"&amp;$I545</f>
        <v>EP1 LP-D0 LP-S0 LP-M4</v>
      </c>
      <c r="C545" s="49">
        <f t="shared" si="481"/>
        <v>1</v>
      </c>
      <c r="D545" s="49">
        <f t="shared" si="481"/>
        <v>0</v>
      </c>
      <c r="E545" s="49">
        <f t="shared" ca="1" si="481"/>
        <v>0</v>
      </c>
      <c r="F545" s="49">
        <f t="shared" ca="1" si="481"/>
        <v>0</v>
      </c>
      <c r="G545" s="49">
        <f t="shared" ca="1" si="481"/>
        <v>2</v>
      </c>
      <c r="H545" s="49">
        <f t="shared" ca="1" si="481"/>
        <v>3</v>
      </c>
      <c r="I545" s="49">
        <f t="shared" ca="1" si="481"/>
        <v>4</v>
      </c>
      <c r="BM545">
        <v>108</v>
      </c>
      <c r="BN545" s="69">
        <f t="shared" si="388"/>
        <v>-0.05</v>
      </c>
      <c r="BO545" s="70">
        <f t="shared" si="389"/>
        <v>0</v>
      </c>
      <c r="BP545" s="71">
        <f t="shared" ca="1" si="392"/>
        <v>0</v>
      </c>
      <c r="BQ545" s="156">
        <f t="shared" ca="1" si="393"/>
        <v>0</v>
      </c>
      <c r="BR545" s="158">
        <f t="shared" ca="1" si="394"/>
        <v>-0.04</v>
      </c>
      <c r="BS545" s="159">
        <f t="shared" ca="1" si="395"/>
        <v>0.04</v>
      </c>
      <c r="BT545" s="160">
        <f t="shared" ca="1" si="396"/>
        <v>0.08</v>
      </c>
      <c r="BU545" s="69">
        <f t="shared" si="438"/>
        <v>-0.05</v>
      </c>
      <c r="BV545" s="70">
        <f t="shared" si="439"/>
        <v>0</v>
      </c>
      <c r="BW545" s="71">
        <f t="shared" ref="BW545" ca="1" si="497">IF($E545=0,BV545,INDEX($O$438:$O$441,$E545,1))</f>
        <v>0</v>
      </c>
      <c r="BX545" s="156">
        <f t="shared" ca="1" si="398"/>
        <v>0</v>
      </c>
      <c r="BY545" s="158">
        <f t="shared" ca="1" si="399"/>
        <v>-0.04</v>
      </c>
      <c r="BZ545" s="159">
        <f t="shared" ca="1" si="400"/>
        <v>0.04</v>
      </c>
      <c r="CA545" s="160">
        <f t="shared" ca="1" si="401"/>
        <v>0.08</v>
      </c>
      <c r="CB545" s="69">
        <f t="shared" si="438"/>
        <v>-0.05</v>
      </c>
      <c r="CC545" s="70">
        <f t="shared" si="439"/>
        <v>0</v>
      </c>
      <c r="CD545" s="71">
        <f t="shared" ref="CD545" ca="1" si="498">IF($E545=0,CC545,INDEX($O$438:$O$441,$E545,1))</f>
        <v>0</v>
      </c>
      <c r="CE545" s="156">
        <f t="shared" ca="1" si="403"/>
        <v>0</v>
      </c>
      <c r="CF545" s="158">
        <f t="shared" ca="1" si="404"/>
        <v>-0.04</v>
      </c>
      <c r="CG545" s="159">
        <f t="shared" ca="1" si="405"/>
        <v>0.04</v>
      </c>
      <c r="CH545" s="160">
        <f t="shared" ca="1" si="406"/>
        <v>0.08</v>
      </c>
    </row>
    <row r="546" spans="2:86" hidden="1" outlineLevel="1">
      <c r="B546" t="str">
        <f t="shared" ca="1" si="496"/>
        <v>EP1 LP-D0 LP-S0 LP-M1</v>
      </c>
      <c r="C546" s="49">
        <f t="shared" si="481"/>
        <v>1</v>
      </c>
      <c r="D546" s="49">
        <f t="shared" si="481"/>
        <v>0</v>
      </c>
      <c r="E546" s="49">
        <f t="shared" ca="1" si="481"/>
        <v>0</v>
      </c>
      <c r="F546" s="49">
        <f t="shared" ca="1" si="481"/>
        <v>0</v>
      </c>
      <c r="G546" s="49">
        <f t="shared" ca="1" si="481"/>
        <v>2</v>
      </c>
      <c r="H546" s="49">
        <f t="shared" ca="1" si="481"/>
        <v>4</v>
      </c>
      <c r="I546" s="49">
        <f t="shared" ca="1" si="481"/>
        <v>1</v>
      </c>
      <c r="BM546">
        <v>109</v>
      </c>
      <c r="BN546" s="69">
        <f t="shared" si="388"/>
        <v>-0.05</v>
      </c>
      <c r="BO546" s="70">
        <f t="shared" si="389"/>
        <v>0</v>
      </c>
      <c r="BP546" s="71">
        <f t="shared" ca="1" si="392"/>
        <v>0</v>
      </c>
      <c r="BQ546" s="156">
        <f t="shared" ca="1" si="393"/>
        <v>0</v>
      </c>
      <c r="BR546" s="158">
        <f t="shared" ca="1" si="394"/>
        <v>-0.04</v>
      </c>
      <c r="BS546" s="159">
        <f t="shared" ca="1" si="395"/>
        <v>0.08</v>
      </c>
      <c r="BT546" s="160">
        <f t="shared" ca="1" si="396"/>
        <v>-0.05</v>
      </c>
      <c r="BU546" s="69">
        <f t="shared" si="438"/>
        <v>-0.05</v>
      </c>
      <c r="BV546" s="70">
        <f t="shared" si="439"/>
        <v>0</v>
      </c>
      <c r="BW546" s="71">
        <f t="shared" ref="BW546" ca="1" si="499">IF($E546=0,BV546,INDEX($O$438:$O$441,$E546,1))</f>
        <v>0</v>
      </c>
      <c r="BX546" s="156">
        <f t="shared" ca="1" si="398"/>
        <v>0</v>
      </c>
      <c r="BY546" s="158">
        <f t="shared" ca="1" si="399"/>
        <v>-0.04</v>
      </c>
      <c r="BZ546" s="159">
        <f t="shared" ca="1" si="400"/>
        <v>0.08</v>
      </c>
      <c r="CA546" s="160">
        <f t="shared" ca="1" si="401"/>
        <v>-0.05</v>
      </c>
      <c r="CB546" s="69">
        <f t="shared" si="438"/>
        <v>-0.05</v>
      </c>
      <c r="CC546" s="70">
        <f t="shared" si="439"/>
        <v>0</v>
      </c>
      <c r="CD546" s="71">
        <f t="shared" ref="CD546" ca="1" si="500">IF($E546=0,CC546,INDEX($O$438:$O$441,$E546,1))</f>
        <v>0</v>
      </c>
      <c r="CE546" s="156">
        <f t="shared" ca="1" si="403"/>
        <v>0</v>
      </c>
      <c r="CF546" s="158">
        <f t="shared" ca="1" si="404"/>
        <v>-0.04</v>
      </c>
      <c r="CG546" s="159">
        <f t="shared" ca="1" si="405"/>
        <v>0.08</v>
      </c>
      <c r="CH546" s="160">
        <f t="shared" ca="1" si="406"/>
        <v>-0.05</v>
      </c>
    </row>
    <row r="547" spans="2:86" hidden="1" outlineLevel="1">
      <c r="B547" t="str">
        <f t="shared" ca="1" si="496"/>
        <v>EP1 LP-D0 LP-S0 LP-M2</v>
      </c>
      <c r="C547" s="49">
        <f t="shared" si="481"/>
        <v>1</v>
      </c>
      <c r="D547" s="49">
        <f t="shared" si="481"/>
        <v>0</v>
      </c>
      <c r="E547" s="49">
        <f t="shared" ca="1" si="481"/>
        <v>0</v>
      </c>
      <c r="F547" s="49">
        <f t="shared" ca="1" si="481"/>
        <v>0</v>
      </c>
      <c r="G547" s="49">
        <f t="shared" ca="1" si="481"/>
        <v>2</v>
      </c>
      <c r="H547" s="49">
        <f t="shared" ca="1" si="481"/>
        <v>4</v>
      </c>
      <c r="I547" s="49">
        <f t="shared" ca="1" si="481"/>
        <v>2</v>
      </c>
      <c r="BM547">
        <v>110</v>
      </c>
      <c r="BN547" s="69">
        <f t="shared" si="388"/>
        <v>-0.05</v>
      </c>
      <c r="BO547" s="70">
        <f t="shared" si="389"/>
        <v>0</v>
      </c>
      <c r="BP547" s="71">
        <f t="shared" ca="1" si="392"/>
        <v>0</v>
      </c>
      <c r="BQ547" s="156">
        <f t="shared" ca="1" si="393"/>
        <v>0</v>
      </c>
      <c r="BR547" s="158">
        <f t="shared" ca="1" si="394"/>
        <v>-0.04</v>
      </c>
      <c r="BS547" s="159">
        <f t="shared" ca="1" si="395"/>
        <v>0.08</v>
      </c>
      <c r="BT547" s="160">
        <f t="shared" ca="1" si="396"/>
        <v>0</v>
      </c>
      <c r="BU547" s="69">
        <f t="shared" si="438"/>
        <v>-0.05</v>
      </c>
      <c r="BV547" s="70">
        <f t="shared" si="439"/>
        <v>0</v>
      </c>
      <c r="BW547" s="71">
        <f t="shared" ref="BW547" ca="1" si="501">IF($E547=0,BV547,INDEX($O$438:$O$441,$E547,1))</f>
        <v>0</v>
      </c>
      <c r="BX547" s="156">
        <f t="shared" ca="1" si="398"/>
        <v>0</v>
      </c>
      <c r="BY547" s="158">
        <f t="shared" ca="1" si="399"/>
        <v>-0.04</v>
      </c>
      <c r="BZ547" s="159">
        <f t="shared" ca="1" si="400"/>
        <v>0.08</v>
      </c>
      <c r="CA547" s="160">
        <f t="shared" ca="1" si="401"/>
        <v>0</v>
      </c>
      <c r="CB547" s="69">
        <f t="shared" si="438"/>
        <v>-0.05</v>
      </c>
      <c r="CC547" s="70">
        <f t="shared" si="439"/>
        <v>0</v>
      </c>
      <c r="CD547" s="71">
        <f t="shared" ref="CD547" ca="1" si="502">IF($E547=0,CC547,INDEX($O$438:$O$441,$E547,1))</f>
        <v>0</v>
      </c>
      <c r="CE547" s="156">
        <f t="shared" ca="1" si="403"/>
        <v>0</v>
      </c>
      <c r="CF547" s="158">
        <f t="shared" ca="1" si="404"/>
        <v>-0.04</v>
      </c>
      <c r="CG547" s="159">
        <f t="shared" ca="1" si="405"/>
        <v>0.08</v>
      </c>
      <c r="CH547" s="160">
        <f t="shared" ca="1" si="406"/>
        <v>0</v>
      </c>
    </row>
    <row r="548" spans="2:86" hidden="1" outlineLevel="1">
      <c r="B548" t="str">
        <f t="shared" ca="1" si="496"/>
        <v>EP1 LP-D0 LP-S0 LP-M3</v>
      </c>
      <c r="C548" s="49">
        <f t="shared" ref="C548:I557" si="503">C148</f>
        <v>1</v>
      </c>
      <c r="D548" s="49">
        <f t="shared" si="503"/>
        <v>0</v>
      </c>
      <c r="E548" s="49">
        <f t="shared" ca="1" si="503"/>
        <v>0</v>
      </c>
      <c r="F548" s="49">
        <f t="shared" ca="1" si="503"/>
        <v>0</v>
      </c>
      <c r="G548" s="49">
        <f t="shared" ca="1" si="503"/>
        <v>2</v>
      </c>
      <c r="H548" s="49">
        <f t="shared" ca="1" si="503"/>
        <v>4</v>
      </c>
      <c r="I548" s="49">
        <f t="shared" ca="1" si="503"/>
        <v>3</v>
      </c>
      <c r="BM548">
        <v>111</v>
      </c>
      <c r="BN548" s="69">
        <f t="shared" si="388"/>
        <v>-0.05</v>
      </c>
      <c r="BO548" s="70">
        <f t="shared" si="389"/>
        <v>0</v>
      </c>
      <c r="BP548" s="71">
        <f t="shared" ca="1" si="392"/>
        <v>0</v>
      </c>
      <c r="BQ548" s="156">
        <f t="shared" ca="1" si="393"/>
        <v>0</v>
      </c>
      <c r="BR548" s="158">
        <f t="shared" ca="1" si="394"/>
        <v>-0.04</v>
      </c>
      <c r="BS548" s="159">
        <f t="shared" ca="1" si="395"/>
        <v>0.08</v>
      </c>
      <c r="BT548" s="160">
        <f t="shared" ca="1" si="396"/>
        <v>0.04</v>
      </c>
      <c r="BU548" s="69">
        <f t="shared" si="438"/>
        <v>-0.05</v>
      </c>
      <c r="BV548" s="70">
        <f t="shared" si="439"/>
        <v>0</v>
      </c>
      <c r="BW548" s="71">
        <f t="shared" ref="BW548" ca="1" si="504">IF($E548=0,BV548,INDEX($O$438:$O$441,$E548,1))</f>
        <v>0</v>
      </c>
      <c r="BX548" s="156">
        <f t="shared" ca="1" si="398"/>
        <v>0</v>
      </c>
      <c r="BY548" s="158">
        <f t="shared" ca="1" si="399"/>
        <v>-0.04</v>
      </c>
      <c r="BZ548" s="159">
        <f t="shared" ca="1" si="400"/>
        <v>0.08</v>
      </c>
      <c r="CA548" s="160">
        <f t="shared" ca="1" si="401"/>
        <v>0.04</v>
      </c>
      <c r="CB548" s="69">
        <f t="shared" si="438"/>
        <v>-0.05</v>
      </c>
      <c r="CC548" s="70">
        <f t="shared" si="439"/>
        <v>0</v>
      </c>
      <c r="CD548" s="71">
        <f t="shared" ref="CD548" ca="1" si="505">IF($E548=0,CC548,INDEX($O$438:$O$441,$E548,1))</f>
        <v>0</v>
      </c>
      <c r="CE548" s="156">
        <f t="shared" ca="1" si="403"/>
        <v>0</v>
      </c>
      <c r="CF548" s="158">
        <f t="shared" ca="1" si="404"/>
        <v>-0.04</v>
      </c>
      <c r="CG548" s="159">
        <f t="shared" ca="1" si="405"/>
        <v>0.08</v>
      </c>
      <c r="CH548" s="160">
        <f t="shared" ca="1" si="406"/>
        <v>0.04</v>
      </c>
    </row>
    <row r="549" spans="2:86" hidden="1" outlineLevel="1">
      <c r="B549" t="str">
        <f t="shared" ca="1" si="496"/>
        <v>EP1 LP-D0 LP-S0 LP-M4</v>
      </c>
      <c r="C549" s="49">
        <f t="shared" si="503"/>
        <v>1</v>
      </c>
      <c r="D549" s="49">
        <f t="shared" si="503"/>
        <v>0</v>
      </c>
      <c r="E549" s="49">
        <f t="shared" ca="1" si="503"/>
        <v>0</v>
      </c>
      <c r="F549" s="49">
        <f t="shared" ca="1" si="503"/>
        <v>0</v>
      </c>
      <c r="G549" s="49">
        <f t="shared" ca="1" si="503"/>
        <v>2</v>
      </c>
      <c r="H549" s="49">
        <f t="shared" ca="1" si="503"/>
        <v>4</v>
      </c>
      <c r="I549" s="49">
        <f t="shared" ca="1" si="503"/>
        <v>4</v>
      </c>
      <c r="BM549">
        <v>112</v>
      </c>
      <c r="BN549" s="69">
        <f t="shared" si="388"/>
        <v>-0.05</v>
      </c>
      <c r="BO549" s="70">
        <f t="shared" si="389"/>
        <v>0</v>
      </c>
      <c r="BP549" s="71">
        <f t="shared" ca="1" si="392"/>
        <v>0</v>
      </c>
      <c r="BQ549" s="156">
        <f t="shared" ca="1" si="393"/>
        <v>0</v>
      </c>
      <c r="BR549" s="158">
        <f t="shared" ca="1" si="394"/>
        <v>-0.04</v>
      </c>
      <c r="BS549" s="159">
        <f t="shared" ca="1" si="395"/>
        <v>0.08</v>
      </c>
      <c r="BT549" s="160">
        <f t="shared" ca="1" si="396"/>
        <v>0.08</v>
      </c>
      <c r="BU549" s="69">
        <f t="shared" si="438"/>
        <v>-0.05</v>
      </c>
      <c r="BV549" s="70">
        <f t="shared" si="439"/>
        <v>0</v>
      </c>
      <c r="BW549" s="71">
        <f t="shared" ref="BW549" ca="1" si="506">IF($E549=0,BV549,INDEX($O$438:$O$441,$E549,1))</f>
        <v>0</v>
      </c>
      <c r="BX549" s="156">
        <f t="shared" ca="1" si="398"/>
        <v>0</v>
      </c>
      <c r="BY549" s="158">
        <f t="shared" ca="1" si="399"/>
        <v>-0.04</v>
      </c>
      <c r="BZ549" s="159">
        <f t="shared" ca="1" si="400"/>
        <v>0.08</v>
      </c>
      <c r="CA549" s="160">
        <f t="shared" ca="1" si="401"/>
        <v>0.08</v>
      </c>
      <c r="CB549" s="69">
        <f t="shared" si="438"/>
        <v>-0.05</v>
      </c>
      <c r="CC549" s="70">
        <f t="shared" si="439"/>
        <v>0</v>
      </c>
      <c r="CD549" s="71">
        <f t="shared" ref="CD549" ca="1" si="507">IF($E549=0,CC549,INDEX($O$438:$O$441,$E549,1))</f>
        <v>0</v>
      </c>
      <c r="CE549" s="156">
        <f t="shared" ca="1" si="403"/>
        <v>0</v>
      </c>
      <c r="CF549" s="158">
        <f t="shared" ca="1" si="404"/>
        <v>-0.04</v>
      </c>
      <c r="CG549" s="159">
        <f t="shared" ca="1" si="405"/>
        <v>0.08</v>
      </c>
      <c r="CH549" s="160">
        <f t="shared" ca="1" si="406"/>
        <v>0.08</v>
      </c>
    </row>
    <row r="550" spans="2:86" hidden="1" outlineLevel="1">
      <c r="B550" t="str">
        <f t="shared" ca="1" si="496"/>
        <v>EP1 LP-D0 LP-S0 LP-M1</v>
      </c>
      <c r="C550" s="49">
        <f t="shared" si="503"/>
        <v>1</v>
      </c>
      <c r="D550" s="49">
        <f t="shared" si="503"/>
        <v>0</v>
      </c>
      <c r="E550" s="49">
        <f t="shared" ca="1" si="503"/>
        <v>0</v>
      </c>
      <c r="F550" s="49">
        <f t="shared" ca="1" si="503"/>
        <v>0</v>
      </c>
      <c r="G550" s="49">
        <f t="shared" ca="1" si="503"/>
        <v>3</v>
      </c>
      <c r="H550" s="49">
        <f t="shared" ca="1" si="503"/>
        <v>1</v>
      </c>
      <c r="I550" s="49">
        <f t="shared" ca="1" si="503"/>
        <v>1</v>
      </c>
      <c r="BM550">
        <v>113</v>
      </c>
      <c r="BN550" s="69">
        <f t="shared" si="388"/>
        <v>-0.05</v>
      </c>
      <c r="BO550" s="70">
        <f t="shared" si="389"/>
        <v>0</v>
      </c>
      <c r="BP550" s="71">
        <f t="shared" ca="1" si="392"/>
        <v>0</v>
      </c>
      <c r="BQ550" s="156">
        <f t="shared" ca="1" si="393"/>
        <v>0</v>
      </c>
      <c r="BR550" s="158">
        <f t="shared" ca="1" si="394"/>
        <v>0</v>
      </c>
      <c r="BS550" s="159">
        <f t="shared" ca="1" si="395"/>
        <v>-0.05</v>
      </c>
      <c r="BT550" s="160">
        <f t="shared" ca="1" si="396"/>
        <v>-0.05</v>
      </c>
      <c r="BU550" s="69">
        <f t="shared" si="438"/>
        <v>-0.05</v>
      </c>
      <c r="BV550" s="70">
        <f t="shared" si="439"/>
        <v>0</v>
      </c>
      <c r="BW550" s="71">
        <f t="shared" ref="BW550" ca="1" si="508">IF($E550=0,BV550,INDEX($O$438:$O$441,$E550,1))</f>
        <v>0</v>
      </c>
      <c r="BX550" s="156">
        <f t="shared" ca="1" si="398"/>
        <v>0</v>
      </c>
      <c r="BY550" s="158">
        <f t="shared" ca="1" si="399"/>
        <v>0</v>
      </c>
      <c r="BZ550" s="159">
        <f t="shared" ca="1" si="400"/>
        <v>-0.05</v>
      </c>
      <c r="CA550" s="160">
        <f t="shared" ca="1" si="401"/>
        <v>-0.05</v>
      </c>
      <c r="CB550" s="69">
        <f t="shared" si="438"/>
        <v>-0.05</v>
      </c>
      <c r="CC550" s="70">
        <f t="shared" si="439"/>
        <v>0</v>
      </c>
      <c r="CD550" s="71">
        <f t="shared" ref="CD550" ca="1" si="509">IF($E550=0,CC550,INDEX($O$438:$O$441,$E550,1))</f>
        <v>0</v>
      </c>
      <c r="CE550" s="156">
        <f t="shared" ca="1" si="403"/>
        <v>0</v>
      </c>
      <c r="CF550" s="158">
        <f t="shared" ca="1" si="404"/>
        <v>0</v>
      </c>
      <c r="CG550" s="159">
        <f t="shared" ca="1" si="405"/>
        <v>-0.05</v>
      </c>
      <c r="CH550" s="160">
        <f t="shared" ca="1" si="406"/>
        <v>-0.05</v>
      </c>
    </row>
    <row r="551" spans="2:86" hidden="1" outlineLevel="1">
      <c r="B551" t="str">
        <f t="shared" ca="1" si="496"/>
        <v>EP1 LP-D0 LP-S0 LP-M2</v>
      </c>
      <c r="C551" s="49">
        <f t="shared" si="503"/>
        <v>1</v>
      </c>
      <c r="D551" s="49">
        <f t="shared" si="503"/>
        <v>0</v>
      </c>
      <c r="E551" s="49">
        <f t="shared" ca="1" si="503"/>
        <v>0</v>
      </c>
      <c r="F551" s="49">
        <f t="shared" ca="1" si="503"/>
        <v>0</v>
      </c>
      <c r="G551" s="49">
        <f t="shared" ca="1" si="503"/>
        <v>3</v>
      </c>
      <c r="H551" s="49">
        <f t="shared" ca="1" si="503"/>
        <v>1</v>
      </c>
      <c r="I551" s="49">
        <f t="shared" ca="1" si="503"/>
        <v>2</v>
      </c>
      <c r="BM551">
        <v>114</v>
      </c>
      <c r="BN551" s="69">
        <f t="shared" si="388"/>
        <v>-0.05</v>
      </c>
      <c r="BO551" s="70">
        <f t="shared" si="389"/>
        <v>0</v>
      </c>
      <c r="BP551" s="71">
        <f t="shared" ca="1" si="392"/>
        <v>0</v>
      </c>
      <c r="BQ551" s="156">
        <f t="shared" ca="1" si="393"/>
        <v>0</v>
      </c>
      <c r="BR551" s="158">
        <f t="shared" ca="1" si="394"/>
        <v>0</v>
      </c>
      <c r="BS551" s="159">
        <f t="shared" ca="1" si="395"/>
        <v>-0.05</v>
      </c>
      <c r="BT551" s="160">
        <f t="shared" ca="1" si="396"/>
        <v>0</v>
      </c>
      <c r="BU551" s="69">
        <f t="shared" si="438"/>
        <v>-0.05</v>
      </c>
      <c r="BV551" s="70">
        <f t="shared" si="439"/>
        <v>0</v>
      </c>
      <c r="BW551" s="71">
        <f t="shared" ref="BW551" ca="1" si="510">IF($E551=0,BV551,INDEX($O$438:$O$441,$E551,1))</f>
        <v>0</v>
      </c>
      <c r="BX551" s="156">
        <f t="shared" ca="1" si="398"/>
        <v>0</v>
      </c>
      <c r="BY551" s="158">
        <f t="shared" ca="1" si="399"/>
        <v>0</v>
      </c>
      <c r="BZ551" s="159">
        <f t="shared" ca="1" si="400"/>
        <v>-0.05</v>
      </c>
      <c r="CA551" s="160">
        <f t="shared" ca="1" si="401"/>
        <v>0</v>
      </c>
      <c r="CB551" s="69">
        <f t="shared" si="438"/>
        <v>-0.05</v>
      </c>
      <c r="CC551" s="70">
        <f t="shared" si="439"/>
        <v>0</v>
      </c>
      <c r="CD551" s="71">
        <f t="shared" ref="CD551" ca="1" si="511">IF($E551=0,CC551,INDEX($O$438:$O$441,$E551,1))</f>
        <v>0</v>
      </c>
      <c r="CE551" s="156">
        <f t="shared" ca="1" si="403"/>
        <v>0</v>
      </c>
      <c r="CF551" s="158">
        <f t="shared" ca="1" si="404"/>
        <v>0</v>
      </c>
      <c r="CG551" s="159">
        <f t="shared" ca="1" si="405"/>
        <v>-0.05</v>
      </c>
      <c r="CH551" s="160">
        <f t="shared" ca="1" si="406"/>
        <v>0</v>
      </c>
    </row>
    <row r="552" spans="2:86" hidden="1" outlineLevel="1">
      <c r="B552" t="str">
        <f t="shared" ca="1" si="496"/>
        <v>EP1 LP-D0 LP-S0 LP-M3</v>
      </c>
      <c r="C552" s="49">
        <f t="shared" si="503"/>
        <v>1</v>
      </c>
      <c r="D552" s="49">
        <f t="shared" si="503"/>
        <v>0</v>
      </c>
      <c r="E552" s="49">
        <f t="shared" ca="1" si="503"/>
        <v>0</v>
      </c>
      <c r="F552" s="49">
        <f t="shared" ca="1" si="503"/>
        <v>0</v>
      </c>
      <c r="G552" s="49">
        <f t="shared" ca="1" si="503"/>
        <v>3</v>
      </c>
      <c r="H552" s="49">
        <f t="shared" ca="1" si="503"/>
        <v>1</v>
      </c>
      <c r="I552" s="49">
        <f t="shared" ca="1" si="503"/>
        <v>3</v>
      </c>
      <c r="BM552">
        <v>115</v>
      </c>
      <c r="BN552" s="69">
        <f t="shared" si="388"/>
        <v>-0.05</v>
      </c>
      <c r="BO552" s="70">
        <f t="shared" si="389"/>
        <v>0</v>
      </c>
      <c r="BP552" s="71">
        <f t="shared" ca="1" si="392"/>
        <v>0</v>
      </c>
      <c r="BQ552" s="156">
        <f t="shared" ca="1" si="393"/>
        <v>0</v>
      </c>
      <c r="BR552" s="158">
        <f t="shared" ca="1" si="394"/>
        <v>0</v>
      </c>
      <c r="BS552" s="159">
        <f t="shared" ca="1" si="395"/>
        <v>-0.05</v>
      </c>
      <c r="BT552" s="160">
        <f t="shared" ca="1" si="396"/>
        <v>0.04</v>
      </c>
      <c r="BU552" s="69">
        <f t="shared" si="438"/>
        <v>-0.05</v>
      </c>
      <c r="BV552" s="70">
        <f t="shared" si="439"/>
        <v>0</v>
      </c>
      <c r="BW552" s="71">
        <f t="shared" ref="BW552" ca="1" si="512">IF($E552=0,BV552,INDEX($O$438:$O$441,$E552,1))</f>
        <v>0</v>
      </c>
      <c r="BX552" s="156">
        <f t="shared" ca="1" si="398"/>
        <v>0</v>
      </c>
      <c r="BY552" s="158">
        <f t="shared" ca="1" si="399"/>
        <v>0</v>
      </c>
      <c r="BZ552" s="159">
        <f t="shared" ca="1" si="400"/>
        <v>-0.05</v>
      </c>
      <c r="CA552" s="160">
        <f t="shared" ca="1" si="401"/>
        <v>0.04</v>
      </c>
      <c r="CB552" s="69">
        <f t="shared" si="438"/>
        <v>-0.05</v>
      </c>
      <c r="CC552" s="70">
        <f t="shared" si="439"/>
        <v>0</v>
      </c>
      <c r="CD552" s="71">
        <f t="shared" ref="CD552" ca="1" si="513">IF($E552=0,CC552,INDEX($O$438:$O$441,$E552,1))</f>
        <v>0</v>
      </c>
      <c r="CE552" s="156">
        <f t="shared" ca="1" si="403"/>
        <v>0</v>
      </c>
      <c r="CF552" s="158">
        <f t="shared" ca="1" si="404"/>
        <v>0</v>
      </c>
      <c r="CG552" s="159">
        <f t="shared" ca="1" si="405"/>
        <v>-0.05</v>
      </c>
      <c r="CH552" s="160">
        <f t="shared" ca="1" si="406"/>
        <v>0.04</v>
      </c>
    </row>
    <row r="553" spans="2:86" hidden="1" outlineLevel="1">
      <c r="B553" t="str">
        <f t="shared" ca="1" si="496"/>
        <v>EP1 LP-D0 LP-S0 LP-M4</v>
      </c>
      <c r="C553" s="49">
        <f t="shared" si="503"/>
        <v>1</v>
      </c>
      <c r="D553" s="49">
        <f t="shared" si="503"/>
        <v>0</v>
      </c>
      <c r="E553" s="49">
        <f t="shared" ca="1" si="503"/>
        <v>0</v>
      </c>
      <c r="F553" s="49">
        <f t="shared" ca="1" si="503"/>
        <v>0</v>
      </c>
      <c r="G553" s="49">
        <f t="shared" ca="1" si="503"/>
        <v>3</v>
      </c>
      <c r="H553" s="49">
        <f t="shared" ca="1" si="503"/>
        <v>1</v>
      </c>
      <c r="I553" s="49">
        <f t="shared" ca="1" si="503"/>
        <v>4</v>
      </c>
      <c r="BM553">
        <v>116</v>
      </c>
      <c r="BN553" s="69">
        <f t="shared" si="388"/>
        <v>-0.05</v>
      </c>
      <c r="BO553" s="70">
        <f t="shared" si="389"/>
        <v>0</v>
      </c>
      <c r="BP553" s="71">
        <f t="shared" ca="1" si="392"/>
        <v>0</v>
      </c>
      <c r="BQ553" s="156">
        <f t="shared" ca="1" si="393"/>
        <v>0</v>
      </c>
      <c r="BR553" s="158">
        <f t="shared" ca="1" si="394"/>
        <v>0</v>
      </c>
      <c r="BS553" s="159">
        <f t="shared" ca="1" si="395"/>
        <v>-0.05</v>
      </c>
      <c r="BT553" s="160">
        <f t="shared" ca="1" si="396"/>
        <v>0.08</v>
      </c>
      <c r="BU553" s="69">
        <f t="shared" si="438"/>
        <v>-0.05</v>
      </c>
      <c r="BV553" s="70">
        <f t="shared" si="439"/>
        <v>0</v>
      </c>
      <c r="BW553" s="71">
        <f t="shared" ref="BW553" ca="1" si="514">IF($E553=0,BV553,INDEX($O$438:$O$441,$E553,1))</f>
        <v>0</v>
      </c>
      <c r="BX553" s="156">
        <f t="shared" ca="1" si="398"/>
        <v>0</v>
      </c>
      <c r="BY553" s="158">
        <f t="shared" ca="1" si="399"/>
        <v>0</v>
      </c>
      <c r="BZ553" s="159">
        <f t="shared" ca="1" si="400"/>
        <v>-0.05</v>
      </c>
      <c r="CA553" s="160">
        <f t="shared" ca="1" si="401"/>
        <v>0.08</v>
      </c>
      <c r="CB553" s="69">
        <f t="shared" si="438"/>
        <v>-0.05</v>
      </c>
      <c r="CC553" s="70">
        <f t="shared" si="439"/>
        <v>0</v>
      </c>
      <c r="CD553" s="71">
        <f t="shared" ref="CD553" ca="1" si="515">IF($E553=0,CC553,INDEX($O$438:$O$441,$E553,1))</f>
        <v>0</v>
      </c>
      <c r="CE553" s="156">
        <f t="shared" ca="1" si="403"/>
        <v>0</v>
      </c>
      <c r="CF553" s="158">
        <f t="shared" ca="1" si="404"/>
        <v>0</v>
      </c>
      <c r="CG553" s="159">
        <f t="shared" ca="1" si="405"/>
        <v>-0.05</v>
      </c>
      <c r="CH553" s="160">
        <f t="shared" ca="1" si="406"/>
        <v>0.08</v>
      </c>
    </row>
    <row r="554" spans="2:86" hidden="1" outlineLevel="1">
      <c r="B554" t="str">
        <f t="shared" ca="1" si="496"/>
        <v>EP1 LP-D0 LP-S0 LP-M1</v>
      </c>
      <c r="C554" s="49">
        <f t="shared" si="503"/>
        <v>1</v>
      </c>
      <c r="D554" s="49">
        <f t="shared" si="503"/>
        <v>0</v>
      </c>
      <c r="E554" s="49">
        <f t="shared" ca="1" si="503"/>
        <v>0</v>
      </c>
      <c r="F554" s="49">
        <f t="shared" ca="1" si="503"/>
        <v>0</v>
      </c>
      <c r="G554" s="49">
        <f t="shared" ca="1" si="503"/>
        <v>3</v>
      </c>
      <c r="H554" s="49">
        <f t="shared" ca="1" si="503"/>
        <v>2</v>
      </c>
      <c r="I554" s="49">
        <f t="shared" ca="1" si="503"/>
        <v>1</v>
      </c>
      <c r="BM554">
        <v>117</v>
      </c>
      <c r="BN554" s="69">
        <f t="shared" si="388"/>
        <v>-0.05</v>
      </c>
      <c r="BO554" s="70">
        <f t="shared" si="389"/>
        <v>0</v>
      </c>
      <c r="BP554" s="71">
        <f t="shared" ca="1" si="392"/>
        <v>0</v>
      </c>
      <c r="BQ554" s="156">
        <f t="shared" ca="1" si="393"/>
        <v>0</v>
      </c>
      <c r="BR554" s="158">
        <f t="shared" ca="1" si="394"/>
        <v>0</v>
      </c>
      <c r="BS554" s="159">
        <f t="shared" ca="1" si="395"/>
        <v>0</v>
      </c>
      <c r="BT554" s="160">
        <f t="shared" ca="1" si="396"/>
        <v>-0.05</v>
      </c>
      <c r="BU554" s="69">
        <f t="shared" si="438"/>
        <v>-0.05</v>
      </c>
      <c r="BV554" s="70">
        <f t="shared" si="439"/>
        <v>0</v>
      </c>
      <c r="BW554" s="71">
        <f t="shared" ref="BW554" ca="1" si="516">IF($E554=0,BV554,INDEX($O$438:$O$441,$E554,1))</f>
        <v>0</v>
      </c>
      <c r="BX554" s="156">
        <f t="shared" ca="1" si="398"/>
        <v>0</v>
      </c>
      <c r="BY554" s="158">
        <f t="shared" ca="1" si="399"/>
        <v>0</v>
      </c>
      <c r="BZ554" s="159">
        <f t="shared" ca="1" si="400"/>
        <v>0</v>
      </c>
      <c r="CA554" s="160">
        <f t="shared" ca="1" si="401"/>
        <v>-0.05</v>
      </c>
      <c r="CB554" s="69">
        <f t="shared" si="438"/>
        <v>-0.05</v>
      </c>
      <c r="CC554" s="70">
        <f t="shared" si="439"/>
        <v>0</v>
      </c>
      <c r="CD554" s="71">
        <f t="shared" ref="CD554" ca="1" si="517">IF($E554=0,CC554,INDEX($O$438:$O$441,$E554,1))</f>
        <v>0</v>
      </c>
      <c r="CE554" s="156">
        <f t="shared" ca="1" si="403"/>
        <v>0</v>
      </c>
      <c r="CF554" s="158">
        <f t="shared" ca="1" si="404"/>
        <v>0</v>
      </c>
      <c r="CG554" s="159">
        <f t="shared" ca="1" si="405"/>
        <v>0</v>
      </c>
      <c r="CH554" s="160">
        <f t="shared" ca="1" si="406"/>
        <v>-0.05</v>
      </c>
    </row>
    <row r="555" spans="2:86" hidden="1" outlineLevel="1">
      <c r="B555" t="str">
        <f t="shared" ca="1" si="496"/>
        <v>EP1 LP-D0 LP-S0 LP-M2</v>
      </c>
      <c r="C555" s="49">
        <f t="shared" si="503"/>
        <v>1</v>
      </c>
      <c r="D555" s="49">
        <f t="shared" si="503"/>
        <v>0</v>
      </c>
      <c r="E555" s="49">
        <f t="shared" ca="1" si="503"/>
        <v>0</v>
      </c>
      <c r="F555" s="49">
        <f t="shared" ca="1" si="503"/>
        <v>0</v>
      </c>
      <c r="G555" s="49">
        <f t="shared" ca="1" si="503"/>
        <v>3</v>
      </c>
      <c r="H555" s="49">
        <f t="shared" ca="1" si="503"/>
        <v>2</v>
      </c>
      <c r="I555" s="49">
        <f t="shared" ca="1" si="503"/>
        <v>2</v>
      </c>
      <c r="BM555">
        <v>118</v>
      </c>
      <c r="BN555" s="69">
        <f t="shared" si="388"/>
        <v>-0.05</v>
      </c>
      <c r="BO555" s="70">
        <f t="shared" si="389"/>
        <v>0</v>
      </c>
      <c r="BP555" s="71">
        <f t="shared" ca="1" si="392"/>
        <v>0</v>
      </c>
      <c r="BQ555" s="156">
        <f t="shared" ca="1" si="393"/>
        <v>0</v>
      </c>
      <c r="BR555" s="158">
        <f t="shared" ca="1" si="394"/>
        <v>0</v>
      </c>
      <c r="BS555" s="159">
        <f t="shared" ca="1" si="395"/>
        <v>0</v>
      </c>
      <c r="BT555" s="160">
        <f t="shared" ca="1" si="396"/>
        <v>0</v>
      </c>
      <c r="BU555" s="69">
        <f t="shared" si="438"/>
        <v>-0.05</v>
      </c>
      <c r="BV555" s="70">
        <f t="shared" si="439"/>
        <v>0</v>
      </c>
      <c r="BW555" s="71">
        <f t="shared" ref="BW555" ca="1" si="518">IF($E555=0,BV555,INDEX($O$438:$O$441,$E555,1))</f>
        <v>0</v>
      </c>
      <c r="BX555" s="156">
        <f t="shared" ca="1" si="398"/>
        <v>0</v>
      </c>
      <c r="BY555" s="158">
        <f t="shared" ca="1" si="399"/>
        <v>0</v>
      </c>
      <c r="BZ555" s="159">
        <f t="shared" ca="1" si="400"/>
        <v>0</v>
      </c>
      <c r="CA555" s="160">
        <f t="shared" ca="1" si="401"/>
        <v>0</v>
      </c>
      <c r="CB555" s="69">
        <f t="shared" si="438"/>
        <v>-0.05</v>
      </c>
      <c r="CC555" s="70">
        <f t="shared" si="439"/>
        <v>0</v>
      </c>
      <c r="CD555" s="71">
        <f t="shared" ref="CD555" ca="1" si="519">IF($E555=0,CC555,INDEX($O$438:$O$441,$E555,1))</f>
        <v>0</v>
      </c>
      <c r="CE555" s="156">
        <f t="shared" ca="1" si="403"/>
        <v>0</v>
      </c>
      <c r="CF555" s="158">
        <f t="shared" ca="1" si="404"/>
        <v>0</v>
      </c>
      <c r="CG555" s="159">
        <f t="shared" ca="1" si="405"/>
        <v>0</v>
      </c>
      <c r="CH555" s="160">
        <f t="shared" ca="1" si="406"/>
        <v>0</v>
      </c>
    </row>
    <row r="556" spans="2:86" hidden="1" outlineLevel="1">
      <c r="B556" t="str">
        <f t="shared" ca="1" si="496"/>
        <v>EP1 LP-D0 LP-S0 LP-M3</v>
      </c>
      <c r="C556" s="49">
        <f t="shared" si="503"/>
        <v>1</v>
      </c>
      <c r="D556" s="49">
        <f t="shared" si="503"/>
        <v>0</v>
      </c>
      <c r="E556" s="49">
        <f t="shared" ca="1" si="503"/>
        <v>0</v>
      </c>
      <c r="F556" s="49">
        <f t="shared" ca="1" si="503"/>
        <v>0</v>
      </c>
      <c r="G556" s="49">
        <f t="shared" ca="1" si="503"/>
        <v>3</v>
      </c>
      <c r="H556" s="49">
        <f t="shared" ca="1" si="503"/>
        <v>2</v>
      </c>
      <c r="I556" s="49">
        <f t="shared" ca="1" si="503"/>
        <v>3</v>
      </c>
      <c r="BM556">
        <v>119</v>
      </c>
      <c r="BN556" s="69">
        <f t="shared" si="388"/>
        <v>-0.05</v>
      </c>
      <c r="BO556" s="70">
        <f t="shared" si="389"/>
        <v>0</v>
      </c>
      <c r="BP556" s="71">
        <f t="shared" ca="1" si="392"/>
        <v>0</v>
      </c>
      <c r="BQ556" s="156">
        <f t="shared" ca="1" si="393"/>
        <v>0</v>
      </c>
      <c r="BR556" s="158">
        <f t="shared" ca="1" si="394"/>
        <v>0</v>
      </c>
      <c r="BS556" s="159">
        <f t="shared" ca="1" si="395"/>
        <v>0</v>
      </c>
      <c r="BT556" s="160">
        <f t="shared" ca="1" si="396"/>
        <v>0.04</v>
      </c>
      <c r="BU556" s="69">
        <f t="shared" si="438"/>
        <v>-0.05</v>
      </c>
      <c r="BV556" s="70">
        <f t="shared" si="439"/>
        <v>0</v>
      </c>
      <c r="BW556" s="71">
        <f t="shared" ref="BW556" ca="1" si="520">IF($E556=0,BV556,INDEX($O$438:$O$441,$E556,1))</f>
        <v>0</v>
      </c>
      <c r="BX556" s="156">
        <f t="shared" ca="1" si="398"/>
        <v>0</v>
      </c>
      <c r="BY556" s="158">
        <f t="shared" ca="1" si="399"/>
        <v>0</v>
      </c>
      <c r="BZ556" s="159">
        <f t="shared" ca="1" si="400"/>
        <v>0</v>
      </c>
      <c r="CA556" s="160">
        <f t="shared" ca="1" si="401"/>
        <v>0.04</v>
      </c>
      <c r="CB556" s="69">
        <f t="shared" si="438"/>
        <v>-0.05</v>
      </c>
      <c r="CC556" s="70">
        <f t="shared" si="439"/>
        <v>0</v>
      </c>
      <c r="CD556" s="71">
        <f t="shared" ref="CD556" ca="1" si="521">IF($E556=0,CC556,INDEX($O$438:$O$441,$E556,1))</f>
        <v>0</v>
      </c>
      <c r="CE556" s="156">
        <f t="shared" ca="1" si="403"/>
        <v>0</v>
      </c>
      <c r="CF556" s="158">
        <f t="shared" ca="1" si="404"/>
        <v>0</v>
      </c>
      <c r="CG556" s="159">
        <f t="shared" ca="1" si="405"/>
        <v>0</v>
      </c>
      <c r="CH556" s="160">
        <f t="shared" ca="1" si="406"/>
        <v>0.04</v>
      </c>
    </row>
    <row r="557" spans="2:86" hidden="1" outlineLevel="1">
      <c r="B557" t="str">
        <f t="shared" ca="1" si="496"/>
        <v>EP1 LP-D0 LP-S0 LP-M4</v>
      </c>
      <c r="C557" s="49">
        <f t="shared" si="503"/>
        <v>1</v>
      </c>
      <c r="D557" s="49">
        <f t="shared" si="503"/>
        <v>0</v>
      </c>
      <c r="E557" s="49">
        <f t="shared" ca="1" si="503"/>
        <v>0</v>
      </c>
      <c r="F557" s="49">
        <f t="shared" ca="1" si="503"/>
        <v>0</v>
      </c>
      <c r="G557" s="49">
        <f t="shared" ca="1" si="503"/>
        <v>3</v>
      </c>
      <c r="H557" s="49">
        <f t="shared" ca="1" si="503"/>
        <v>2</v>
      </c>
      <c r="I557" s="49">
        <f t="shared" ca="1" si="503"/>
        <v>4</v>
      </c>
      <c r="BM557">
        <v>120</v>
      </c>
      <c r="BN557" s="69">
        <f t="shared" si="388"/>
        <v>-0.05</v>
      </c>
      <c r="BO557" s="70">
        <f t="shared" si="389"/>
        <v>0</v>
      </c>
      <c r="BP557" s="71">
        <f t="shared" ca="1" si="392"/>
        <v>0</v>
      </c>
      <c r="BQ557" s="156">
        <f t="shared" ca="1" si="393"/>
        <v>0</v>
      </c>
      <c r="BR557" s="158">
        <f t="shared" ca="1" si="394"/>
        <v>0</v>
      </c>
      <c r="BS557" s="159">
        <f t="shared" ca="1" si="395"/>
        <v>0</v>
      </c>
      <c r="BT557" s="160">
        <f t="shared" ca="1" si="396"/>
        <v>0.08</v>
      </c>
      <c r="BU557" s="69">
        <f t="shared" si="438"/>
        <v>-0.05</v>
      </c>
      <c r="BV557" s="70">
        <f t="shared" si="439"/>
        <v>0</v>
      </c>
      <c r="BW557" s="71">
        <f t="shared" ref="BW557" ca="1" si="522">IF($E557=0,BV557,INDEX($O$438:$O$441,$E557,1))</f>
        <v>0</v>
      </c>
      <c r="BX557" s="156">
        <f t="shared" ca="1" si="398"/>
        <v>0</v>
      </c>
      <c r="BY557" s="158">
        <f t="shared" ca="1" si="399"/>
        <v>0</v>
      </c>
      <c r="BZ557" s="159">
        <f t="shared" ca="1" si="400"/>
        <v>0</v>
      </c>
      <c r="CA557" s="160">
        <f t="shared" ca="1" si="401"/>
        <v>0.08</v>
      </c>
      <c r="CB557" s="69">
        <f t="shared" si="438"/>
        <v>-0.05</v>
      </c>
      <c r="CC557" s="70">
        <f t="shared" si="439"/>
        <v>0</v>
      </c>
      <c r="CD557" s="71">
        <f t="shared" ref="CD557" ca="1" si="523">IF($E557=0,CC557,INDEX($O$438:$O$441,$E557,1))</f>
        <v>0</v>
      </c>
      <c r="CE557" s="156">
        <f t="shared" ca="1" si="403"/>
        <v>0</v>
      </c>
      <c r="CF557" s="158">
        <f t="shared" ca="1" si="404"/>
        <v>0</v>
      </c>
      <c r="CG557" s="159">
        <f t="shared" ca="1" si="405"/>
        <v>0</v>
      </c>
      <c r="CH557" s="160">
        <f t="shared" ca="1" si="406"/>
        <v>0.08</v>
      </c>
    </row>
    <row r="558" spans="2:86" hidden="1" outlineLevel="1">
      <c r="B558" t="str">
        <f t="shared" ca="1" si="496"/>
        <v>EP1 LP-D0 LP-S0 LP-M1</v>
      </c>
      <c r="C558" s="49">
        <f t="shared" ref="C558:I567" si="524">C158</f>
        <v>1</v>
      </c>
      <c r="D558" s="49">
        <f t="shared" si="524"/>
        <v>0</v>
      </c>
      <c r="E558" s="49">
        <f t="shared" ca="1" si="524"/>
        <v>0</v>
      </c>
      <c r="F558" s="49">
        <f t="shared" ca="1" si="524"/>
        <v>0</v>
      </c>
      <c r="G558" s="49">
        <f t="shared" ca="1" si="524"/>
        <v>3</v>
      </c>
      <c r="H558" s="49">
        <f t="shared" ca="1" si="524"/>
        <v>3</v>
      </c>
      <c r="I558" s="49">
        <f t="shared" ca="1" si="524"/>
        <v>1</v>
      </c>
      <c r="BM558">
        <v>121</v>
      </c>
      <c r="BN558" s="69">
        <f t="shared" si="388"/>
        <v>-0.05</v>
      </c>
      <c r="BO558" s="70">
        <f t="shared" si="389"/>
        <v>0</v>
      </c>
      <c r="BP558" s="71">
        <f t="shared" ca="1" si="392"/>
        <v>0</v>
      </c>
      <c r="BQ558" s="156">
        <f t="shared" ca="1" si="393"/>
        <v>0</v>
      </c>
      <c r="BR558" s="158">
        <f t="shared" ca="1" si="394"/>
        <v>0</v>
      </c>
      <c r="BS558" s="159">
        <f t="shared" ca="1" si="395"/>
        <v>0.04</v>
      </c>
      <c r="BT558" s="160">
        <f t="shared" ca="1" si="396"/>
        <v>-0.05</v>
      </c>
      <c r="BU558" s="69">
        <f t="shared" si="438"/>
        <v>-0.05</v>
      </c>
      <c r="BV558" s="70">
        <f t="shared" si="439"/>
        <v>0</v>
      </c>
      <c r="BW558" s="71">
        <f t="shared" ref="BW558" ca="1" si="525">IF($E558=0,BV558,INDEX($O$438:$O$441,$E558,1))</f>
        <v>0</v>
      </c>
      <c r="BX558" s="156">
        <f t="shared" ca="1" si="398"/>
        <v>0</v>
      </c>
      <c r="BY558" s="158">
        <f t="shared" ca="1" si="399"/>
        <v>0</v>
      </c>
      <c r="BZ558" s="159">
        <f t="shared" ca="1" si="400"/>
        <v>0.04</v>
      </c>
      <c r="CA558" s="160">
        <f t="shared" ca="1" si="401"/>
        <v>-0.05</v>
      </c>
      <c r="CB558" s="69">
        <f t="shared" si="438"/>
        <v>-0.05</v>
      </c>
      <c r="CC558" s="70">
        <f t="shared" si="439"/>
        <v>0</v>
      </c>
      <c r="CD558" s="71">
        <f t="shared" ref="CD558" ca="1" si="526">IF($E558=0,CC558,INDEX($O$438:$O$441,$E558,1))</f>
        <v>0</v>
      </c>
      <c r="CE558" s="156">
        <f t="shared" ca="1" si="403"/>
        <v>0</v>
      </c>
      <c r="CF558" s="158">
        <f t="shared" ca="1" si="404"/>
        <v>0</v>
      </c>
      <c r="CG558" s="159">
        <f t="shared" ca="1" si="405"/>
        <v>0.04</v>
      </c>
      <c r="CH558" s="160">
        <f t="shared" ca="1" si="406"/>
        <v>-0.05</v>
      </c>
    </row>
    <row r="559" spans="2:86" hidden="1" outlineLevel="1">
      <c r="B559" t="str">
        <f t="shared" ca="1" si="496"/>
        <v>EP1 LP-D0 LP-S0 LP-M2</v>
      </c>
      <c r="C559" s="49">
        <f t="shared" si="524"/>
        <v>1</v>
      </c>
      <c r="D559" s="49">
        <f t="shared" si="524"/>
        <v>0</v>
      </c>
      <c r="E559" s="49">
        <f t="shared" ca="1" si="524"/>
        <v>0</v>
      </c>
      <c r="F559" s="49">
        <f t="shared" ca="1" si="524"/>
        <v>0</v>
      </c>
      <c r="G559" s="49">
        <f t="shared" ca="1" si="524"/>
        <v>3</v>
      </c>
      <c r="H559" s="49">
        <f t="shared" ca="1" si="524"/>
        <v>3</v>
      </c>
      <c r="I559" s="49">
        <f t="shared" ca="1" si="524"/>
        <v>2</v>
      </c>
      <c r="BM559">
        <v>122</v>
      </c>
      <c r="BN559" s="69">
        <f t="shared" si="388"/>
        <v>-0.05</v>
      </c>
      <c r="BO559" s="70">
        <f t="shared" si="389"/>
        <v>0</v>
      </c>
      <c r="BP559" s="71">
        <f t="shared" ca="1" si="392"/>
        <v>0</v>
      </c>
      <c r="BQ559" s="156">
        <f t="shared" ca="1" si="393"/>
        <v>0</v>
      </c>
      <c r="BR559" s="158">
        <f t="shared" ca="1" si="394"/>
        <v>0</v>
      </c>
      <c r="BS559" s="159">
        <f t="shared" ca="1" si="395"/>
        <v>0.04</v>
      </c>
      <c r="BT559" s="160">
        <f t="shared" ca="1" si="396"/>
        <v>0</v>
      </c>
      <c r="BU559" s="69">
        <f t="shared" si="438"/>
        <v>-0.05</v>
      </c>
      <c r="BV559" s="70">
        <f t="shared" si="439"/>
        <v>0</v>
      </c>
      <c r="BW559" s="71">
        <f t="shared" ref="BW559" ca="1" si="527">IF($E559=0,BV559,INDEX($O$438:$O$441,$E559,1))</f>
        <v>0</v>
      </c>
      <c r="BX559" s="156">
        <f t="shared" ca="1" si="398"/>
        <v>0</v>
      </c>
      <c r="BY559" s="158">
        <f t="shared" ca="1" si="399"/>
        <v>0</v>
      </c>
      <c r="BZ559" s="159">
        <f t="shared" ca="1" si="400"/>
        <v>0.04</v>
      </c>
      <c r="CA559" s="160">
        <f t="shared" ca="1" si="401"/>
        <v>0</v>
      </c>
      <c r="CB559" s="69">
        <f t="shared" si="438"/>
        <v>-0.05</v>
      </c>
      <c r="CC559" s="70">
        <f t="shared" si="439"/>
        <v>0</v>
      </c>
      <c r="CD559" s="71">
        <f t="shared" ref="CD559" ca="1" si="528">IF($E559=0,CC559,INDEX($O$438:$O$441,$E559,1))</f>
        <v>0</v>
      </c>
      <c r="CE559" s="156">
        <f t="shared" ca="1" si="403"/>
        <v>0</v>
      </c>
      <c r="CF559" s="158">
        <f t="shared" ca="1" si="404"/>
        <v>0</v>
      </c>
      <c r="CG559" s="159">
        <f t="shared" ca="1" si="405"/>
        <v>0.04</v>
      </c>
      <c r="CH559" s="160">
        <f t="shared" ca="1" si="406"/>
        <v>0</v>
      </c>
    </row>
    <row r="560" spans="2:86" hidden="1" outlineLevel="1">
      <c r="B560" t="str">
        <f t="shared" ca="1" si="496"/>
        <v>EP1 LP-D0 LP-S0 LP-M3</v>
      </c>
      <c r="C560" s="49">
        <f t="shared" si="524"/>
        <v>1</v>
      </c>
      <c r="D560" s="49">
        <f t="shared" si="524"/>
        <v>0</v>
      </c>
      <c r="E560" s="49">
        <f t="shared" ca="1" si="524"/>
        <v>0</v>
      </c>
      <c r="F560" s="49">
        <f t="shared" ca="1" si="524"/>
        <v>0</v>
      </c>
      <c r="G560" s="49">
        <f t="shared" ca="1" si="524"/>
        <v>3</v>
      </c>
      <c r="H560" s="49">
        <f t="shared" ca="1" si="524"/>
        <v>3</v>
      </c>
      <c r="I560" s="49">
        <f t="shared" ca="1" si="524"/>
        <v>3</v>
      </c>
      <c r="BM560">
        <v>123</v>
      </c>
      <c r="BN560" s="69">
        <f t="shared" si="388"/>
        <v>-0.05</v>
      </c>
      <c r="BO560" s="70">
        <f t="shared" si="389"/>
        <v>0</v>
      </c>
      <c r="BP560" s="71">
        <f t="shared" ca="1" si="392"/>
        <v>0</v>
      </c>
      <c r="BQ560" s="156">
        <f t="shared" ca="1" si="393"/>
        <v>0</v>
      </c>
      <c r="BR560" s="158">
        <f t="shared" ca="1" si="394"/>
        <v>0</v>
      </c>
      <c r="BS560" s="159">
        <f t="shared" ca="1" si="395"/>
        <v>0.04</v>
      </c>
      <c r="BT560" s="160">
        <f t="shared" ca="1" si="396"/>
        <v>0.04</v>
      </c>
      <c r="BU560" s="69">
        <f t="shared" si="438"/>
        <v>-0.05</v>
      </c>
      <c r="BV560" s="70">
        <f t="shared" si="439"/>
        <v>0</v>
      </c>
      <c r="BW560" s="71">
        <f t="shared" ref="BW560" ca="1" si="529">IF($E560=0,BV560,INDEX($O$438:$O$441,$E560,1))</f>
        <v>0</v>
      </c>
      <c r="BX560" s="156">
        <f t="shared" ca="1" si="398"/>
        <v>0</v>
      </c>
      <c r="BY560" s="158">
        <f t="shared" ca="1" si="399"/>
        <v>0</v>
      </c>
      <c r="BZ560" s="159">
        <f t="shared" ca="1" si="400"/>
        <v>0.04</v>
      </c>
      <c r="CA560" s="160">
        <f t="shared" ca="1" si="401"/>
        <v>0.04</v>
      </c>
      <c r="CB560" s="69">
        <f t="shared" si="438"/>
        <v>-0.05</v>
      </c>
      <c r="CC560" s="70">
        <f t="shared" si="439"/>
        <v>0</v>
      </c>
      <c r="CD560" s="71">
        <f t="shared" ref="CD560" ca="1" si="530">IF($E560=0,CC560,INDEX($O$438:$O$441,$E560,1))</f>
        <v>0</v>
      </c>
      <c r="CE560" s="156">
        <f t="shared" ca="1" si="403"/>
        <v>0</v>
      </c>
      <c r="CF560" s="158">
        <f t="shared" ca="1" si="404"/>
        <v>0</v>
      </c>
      <c r="CG560" s="159">
        <f t="shared" ca="1" si="405"/>
        <v>0.04</v>
      </c>
      <c r="CH560" s="160">
        <f t="shared" ca="1" si="406"/>
        <v>0.04</v>
      </c>
    </row>
    <row r="561" spans="2:86" hidden="1" outlineLevel="1">
      <c r="B561" t="str">
        <f t="shared" ca="1" si="496"/>
        <v>EP1 LP-D0 LP-S0 LP-M4</v>
      </c>
      <c r="C561" s="49">
        <f t="shared" si="524"/>
        <v>1</v>
      </c>
      <c r="D561" s="49">
        <f t="shared" si="524"/>
        <v>0</v>
      </c>
      <c r="E561" s="49">
        <f t="shared" ca="1" si="524"/>
        <v>0</v>
      </c>
      <c r="F561" s="49">
        <f t="shared" ca="1" si="524"/>
        <v>0</v>
      </c>
      <c r="G561" s="49">
        <f t="shared" ca="1" si="524"/>
        <v>3</v>
      </c>
      <c r="H561" s="49">
        <f t="shared" ca="1" si="524"/>
        <v>3</v>
      </c>
      <c r="I561" s="49">
        <f t="shared" ca="1" si="524"/>
        <v>4</v>
      </c>
      <c r="BM561">
        <v>124</v>
      </c>
      <c r="BN561" s="69">
        <f t="shared" si="388"/>
        <v>-0.05</v>
      </c>
      <c r="BO561" s="70">
        <f t="shared" si="389"/>
        <v>0</v>
      </c>
      <c r="BP561" s="71">
        <f t="shared" ca="1" si="392"/>
        <v>0</v>
      </c>
      <c r="BQ561" s="156">
        <f t="shared" ca="1" si="393"/>
        <v>0</v>
      </c>
      <c r="BR561" s="158">
        <f t="shared" ca="1" si="394"/>
        <v>0</v>
      </c>
      <c r="BS561" s="159">
        <f t="shared" ca="1" si="395"/>
        <v>0.04</v>
      </c>
      <c r="BT561" s="160">
        <f t="shared" ca="1" si="396"/>
        <v>0.08</v>
      </c>
      <c r="BU561" s="69">
        <f t="shared" si="438"/>
        <v>-0.05</v>
      </c>
      <c r="BV561" s="70">
        <f t="shared" si="439"/>
        <v>0</v>
      </c>
      <c r="BW561" s="71">
        <f t="shared" ref="BW561" ca="1" si="531">IF($E561=0,BV561,INDEX($O$438:$O$441,$E561,1))</f>
        <v>0</v>
      </c>
      <c r="BX561" s="156">
        <f t="shared" ca="1" si="398"/>
        <v>0</v>
      </c>
      <c r="BY561" s="158">
        <f t="shared" ca="1" si="399"/>
        <v>0</v>
      </c>
      <c r="BZ561" s="159">
        <f t="shared" ca="1" si="400"/>
        <v>0.04</v>
      </c>
      <c r="CA561" s="160">
        <f t="shared" ca="1" si="401"/>
        <v>0.08</v>
      </c>
      <c r="CB561" s="69">
        <f t="shared" si="438"/>
        <v>-0.05</v>
      </c>
      <c r="CC561" s="70">
        <f t="shared" si="439"/>
        <v>0</v>
      </c>
      <c r="CD561" s="71">
        <f t="shared" ref="CD561" ca="1" si="532">IF($E561=0,CC561,INDEX($O$438:$O$441,$E561,1))</f>
        <v>0</v>
      </c>
      <c r="CE561" s="156">
        <f t="shared" ca="1" si="403"/>
        <v>0</v>
      </c>
      <c r="CF561" s="158">
        <f t="shared" ca="1" si="404"/>
        <v>0</v>
      </c>
      <c r="CG561" s="159">
        <f t="shared" ca="1" si="405"/>
        <v>0.04</v>
      </c>
      <c r="CH561" s="160">
        <f t="shared" ca="1" si="406"/>
        <v>0.08</v>
      </c>
    </row>
    <row r="562" spans="2:86" hidden="1" outlineLevel="1">
      <c r="B562" t="str">
        <f t="shared" ca="1" si="496"/>
        <v>EP1 LP-D0 LP-S0 LP-M1</v>
      </c>
      <c r="C562" s="49">
        <f t="shared" si="524"/>
        <v>1</v>
      </c>
      <c r="D562" s="49">
        <f t="shared" si="524"/>
        <v>0</v>
      </c>
      <c r="E562" s="49">
        <f t="shared" ca="1" si="524"/>
        <v>0</v>
      </c>
      <c r="F562" s="49">
        <f t="shared" ca="1" si="524"/>
        <v>0</v>
      </c>
      <c r="G562" s="49">
        <f t="shared" ca="1" si="524"/>
        <v>3</v>
      </c>
      <c r="H562" s="49">
        <f t="shared" ca="1" si="524"/>
        <v>4</v>
      </c>
      <c r="I562" s="49">
        <f t="shared" ca="1" si="524"/>
        <v>1</v>
      </c>
      <c r="BM562">
        <v>125</v>
      </c>
      <c r="BN562" s="69">
        <f t="shared" si="388"/>
        <v>-0.05</v>
      </c>
      <c r="BO562" s="70">
        <f t="shared" si="389"/>
        <v>0</v>
      </c>
      <c r="BP562" s="71">
        <f t="shared" ca="1" si="392"/>
        <v>0</v>
      </c>
      <c r="BQ562" s="156">
        <f t="shared" ca="1" si="393"/>
        <v>0</v>
      </c>
      <c r="BR562" s="158">
        <f t="shared" ca="1" si="394"/>
        <v>0</v>
      </c>
      <c r="BS562" s="159">
        <f t="shared" ca="1" si="395"/>
        <v>0.08</v>
      </c>
      <c r="BT562" s="160">
        <f t="shared" ca="1" si="396"/>
        <v>-0.05</v>
      </c>
      <c r="BU562" s="69">
        <f t="shared" si="438"/>
        <v>-0.05</v>
      </c>
      <c r="BV562" s="70">
        <f t="shared" si="439"/>
        <v>0</v>
      </c>
      <c r="BW562" s="71">
        <f t="shared" ref="BW562" ca="1" si="533">IF($E562=0,BV562,INDEX($O$438:$O$441,$E562,1))</f>
        <v>0</v>
      </c>
      <c r="BX562" s="156">
        <f t="shared" ca="1" si="398"/>
        <v>0</v>
      </c>
      <c r="BY562" s="158">
        <f t="shared" ca="1" si="399"/>
        <v>0</v>
      </c>
      <c r="BZ562" s="159">
        <f t="shared" ca="1" si="400"/>
        <v>0.08</v>
      </c>
      <c r="CA562" s="160">
        <f t="shared" ca="1" si="401"/>
        <v>-0.05</v>
      </c>
      <c r="CB562" s="69">
        <f t="shared" si="438"/>
        <v>-0.05</v>
      </c>
      <c r="CC562" s="70">
        <f t="shared" si="439"/>
        <v>0</v>
      </c>
      <c r="CD562" s="71">
        <f t="shared" ref="CD562" ca="1" si="534">IF($E562=0,CC562,INDEX($O$438:$O$441,$E562,1))</f>
        <v>0</v>
      </c>
      <c r="CE562" s="156">
        <f t="shared" ca="1" si="403"/>
        <v>0</v>
      </c>
      <c r="CF562" s="158">
        <f t="shared" ca="1" si="404"/>
        <v>0</v>
      </c>
      <c r="CG562" s="159">
        <f t="shared" ca="1" si="405"/>
        <v>0.08</v>
      </c>
      <c r="CH562" s="160">
        <f t="shared" ca="1" si="406"/>
        <v>-0.05</v>
      </c>
    </row>
    <row r="563" spans="2:86" hidden="1" outlineLevel="1">
      <c r="B563" t="str">
        <f t="shared" ca="1" si="496"/>
        <v>EP1 LP-D0 LP-S0 LP-M2</v>
      </c>
      <c r="C563" s="49">
        <f t="shared" si="524"/>
        <v>1</v>
      </c>
      <c r="D563" s="49">
        <f t="shared" si="524"/>
        <v>0</v>
      </c>
      <c r="E563" s="49">
        <f t="shared" ca="1" si="524"/>
        <v>0</v>
      </c>
      <c r="F563" s="49">
        <f t="shared" ca="1" si="524"/>
        <v>0</v>
      </c>
      <c r="G563" s="49">
        <f t="shared" ca="1" si="524"/>
        <v>3</v>
      </c>
      <c r="H563" s="49">
        <f t="shared" ca="1" si="524"/>
        <v>4</v>
      </c>
      <c r="I563" s="49">
        <f t="shared" ca="1" si="524"/>
        <v>2</v>
      </c>
      <c r="BM563">
        <v>126</v>
      </c>
      <c r="BN563" s="69">
        <f t="shared" si="388"/>
        <v>-0.05</v>
      </c>
      <c r="BO563" s="70">
        <f t="shared" si="389"/>
        <v>0</v>
      </c>
      <c r="BP563" s="71">
        <f t="shared" ca="1" si="392"/>
        <v>0</v>
      </c>
      <c r="BQ563" s="156">
        <f t="shared" ca="1" si="393"/>
        <v>0</v>
      </c>
      <c r="BR563" s="158">
        <f t="shared" ca="1" si="394"/>
        <v>0</v>
      </c>
      <c r="BS563" s="159">
        <f t="shared" ca="1" si="395"/>
        <v>0.08</v>
      </c>
      <c r="BT563" s="160">
        <f t="shared" ca="1" si="396"/>
        <v>0</v>
      </c>
      <c r="BU563" s="69">
        <f t="shared" si="438"/>
        <v>-0.05</v>
      </c>
      <c r="BV563" s="70">
        <f t="shared" si="439"/>
        <v>0</v>
      </c>
      <c r="BW563" s="71">
        <f t="shared" ref="BW563" ca="1" si="535">IF($E563=0,BV563,INDEX($O$438:$O$441,$E563,1))</f>
        <v>0</v>
      </c>
      <c r="BX563" s="156">
        <f t="shared" ca="1" si="398"/>
        <v>0</v>
      </c>
      <c r="BY563" s="158">
        <f t="shared" ca="1" si="399"/>
        <v>0</v>
      </c>
      <c r="BZ563" s="159">
        <f t="shared" ca="1" si="400"/>
        <v>0.08</v>
      </c>
      <c r="CA563" s="160">
        <f t="shared" ca="1" si="401"/>
        <v>0</v>
      </c>
      <c r="CB563" s="69">
        <f t="shared" si="438"/>
        <v>-0.05</v>
      </c>
      <c r="CC563" s="70">
        <f t="shared" si="439"/>
        <v>0</v>
      </c>
      <c r="CD563" s="71">
        <f t="shared" ref="CD563" ca="1" si="536">IF($E563=0,CC563,INDEX($O$438:$O$441,$E563,1))</f>
        <v>0</v>
      </c>
      <c r="CE563" s="156">
        <f t="shared" ca="1" si="403"/>
        <v>0</v>
      </c>
      <c r="CF563" s="158">
        <f t="shared" ca="1" si="404"/>
        <v>0</v>
      </c>
      <c r="CG563" s="159">
        <f t="shared" ca="1" si="405"/>
        <v>0.08</v>
      </c>
      <c r="CH563" s="160">
        <f t="shared" ca="1" si="406"/>
        <v>0</v>
      </c>
    </row>
    <row r="564" spans="2:86" hidden="1" outlineLevel="1">
      <c r="B564" t="str">
        <f t="shared" ca="1" si="496"/>
        <v>EP1 LP-D0 LP-S0 LP-M3</v>
      </c>
      <c r="C564" s="49">
        <f t="shared" si="524"/>
        <v>1</v>
      </c>
      <c r="D564" s="49">
        <f t="shared" si="524"/>
        <v>0</v>
      </c>
      <c r="E564" s="49">
        <f t="shared" ca="1" si="524"/>
        <v>0</v>
      </c>
      <c r="F564" s="49">
        <f t="shared" ca="1" si="524"/>
        <v>0</v>
      </c>
      <c r="G564" s="49">
        <f t="shared" ca="1" si="524"/>
        <v>3</v>
      </c>
      <c r="H564" s="49">
        <f t="shared" ca="1" si="524"/>
        <v>4</v>
      </c>
      <c r="I564" s="49">
        <f t="shared" ca="1" si="524"/>
        <v>3</v>
      </c>
      <c r="BM564">
        <v>127</v>
      </c>
      <c r="BN564" s="69">
        <f t="shared" si="388"/>
        <v>-0.05</v>
      </c>
      <c r="BO564" s="70">
        <f t="shared" si="389"/>
        <v>0</v>
      </c>
      <c r="BP564" s="71">
        <f t="shared" ca="1" si="392"/>
        <v>0</v>
      </c>
      <c r="BQ564" s="156">
        <f t="shared" ca="1" si="393"/>
        <v>0</v>
      </c>
      <c r="BR564" s="158">
        <f t="shared" ca="1" si="394"/>
        <v>0</v>
      </c>
      <c r="BS564" s="159">
        <f t="shared" ca="1" si="395"/>
        <v>0.08</v>
      </c>
      <c r="BT564" s="160">
        <f t="shared" ca="1" si="396"/>
        <v>0.04</v>
      </c>
      <c r="BU564" s="69">
        <f t="shared" si="438"/>
        <v>-0.05</v>
      </c>
      <c r="BV564" s="70">
        <f t="shared" si="439"/>
        <v>0</v>
      </c>
      <c r="BW564" s="71">
        <f t="shared" ref="BW564" ca="1" si="537">IF($E564=0,BV564,INDEX($O$438:$O$441,$E564,1))</f>
        <v>0</v>
      </c>
      <c r="BX564" s="156">
        <f t="shared" ca="1" si="398"/>
        <v>0</v>
      </c>
      <c r="BY564" s="158">
        <f t="shared" ca="1" si="399"/>
        <v>0</v>
      </c>
      <c r="BZ564" s="159">
        <f t="shared" ca="1" si="400"/>
        <v>0.08</v>
      </c>
      <c r="CA564" s="160">
        <f t="shared" ca="1" si="401"/>
        <v>0.04</v>
      </c>
      <c r="CB564" s="69">
        <f t="shared" si="438"/>
        <v>-0.05</v>
      </c>
      <c r="CC564" s="70">
        <f t="shared" si="439"/>
        <v>0</v>
      </c>
      <c r="CD564" s="71">
        <f t="shared" ref="CD564" ca="1" si="538">IF($E564=0,CC564,INDEX($O$438:$O$441,$E564,1))</f>
        <v>0</v>
      </c>
      <c r="CE564" s="156">
        <f t="shared" ca="1" si="403"/>
        <v>0</v>
      </c>
      <c r="CF564" s="158">
        <f t="shared" ca="1" si="404"/>
        <v>0</v>
      </c>
      <c r="CG564" s="159">
        <f t="shared" ca="1" si="405"/>
        <v>0.08</v>
      </c>
      <c r="CH564" s="160">
        <f t="shared" ca="1" si="406"/>
        <v>0.04</v>
      </c>
    </row>
    <row r="565" spans="2:86" hidden="1" outlineLevel="1">
      <c r="B565" t="str">
        <f t="shared" ca="1" si="496"/>
        <v>EP1 LP-D0 LP-S0 LP-M4</v>
      </c>
      <c r="C565" s="49">
        <f t="shared" si="524"/>
        <v>1</v>
      </c>
      <c r="D565" s="49">
        <f t="shared" si="524"/>
        <v>0</v>
      </c>
      <c r="E565" s="49">
        <f t="shared" ca="1" si="524"/>
        <v>0</v>
      </c>
      <c r="F565" s="49">
        <f t="shared" ca="1" si="524"/>
        <v>0</v>
      </c>
      <c r="G565" s="49">
        <f t="shared" ca="1" si="524"/>
        <v>3</v>
      </c>
      <c r="H565" s="49">
        <f t="shared" ca="1" si="524"/>
        <v>4</v>
      </c>
      <c r="I565" s="49">
        <f t="shared" ca="1" si="524"/>
        <v>4</v>
      </c>
      <c r="BM565">
        <v>128</v>
      </c>
      <c r="BN565" s="69">
        <f t="shared" si="388"/>
        <v>-0.05</v>
      </c>
      <c r="BO565" s="70">
        <f t="shared" si="389"/>
        <v>0</v>
      </c>
      <c r="BP565" s="71">
        <f t="shared" ca="1" si="392"/>
        <v>0</v>
      </c>
      <c r="BQ565" s="156">
        <f t="shared" ca="1" si="393"/>
        <v>0</v>
      </c>
      <c r="BR565" s="158">
        <f t="shared" ca="1" si="394"/>
        <v>0</v>
      </c>
      <c r="BS565" s="159">
        <f t="shared" ca="1" si="395"/>
        <v>0.08</v>
      </c>
      <c r="BT565" s="160">
        <f t="shared" ca="1" si="396"/>
        <v>0.08</v>
      </c>
      <c r="BU565" s="69">
        <f t="shared" si="438"/>
        <v>-0.05</v>
      </c>
      <c r="BV565" s="70">
        <f t="shared" si="439"/>
        <v>0</v>
      </c>
      <c r="BW565" s="71">
        <f t="shared" ref="BW565" ca="1" si="539">IF($E565=0,BV565,INDEX($O$438:$O$441,$E565,1))</f>
        <v>0</v>
      </c>
      <c r="BX565" s="156">
        <f t="shared" ca="1" si="398"/>
        <v>0</v>
      </c>
      <c r="BY565" s="158">
        <f t="shared" ca="1" si="399"/>
        <v>0</v>
      </c>
      <c r="BZ565" s="159">
        <f t="shared" ca="1" si="400"/>
        <v>0.08</v>
      </c>
      <c r="CA565" s="160">
        <f t="shared" ca="1" si="401"/>
        <v>0.08</v>
      </c>
      <c r="CB565" s="69">
        <f t="shared" si="438"/>
        <v>-0.05</v>
      </c>
      <c r="CC565" s="70">
        <f t="shared" si="439"/>
        <v>0</v>
      </c>
      <c r="CD565" s="71">
        <f t="shared" ref="CD565" ca="1" si="540">IF($E565=0,CC565,INDEX($O$438:$O$441,$E565,1))</f>
        <v>0</v>
      </c>
      <c r="CE565" s="156">
        <f t="shared" ca="1" si="403"/>
        <v>0</v>
      </c>
      <c r="CF565" s="158">
        <f t="shared" ca="1" si="404"/>
        <v>0</v>
      </c>
      <c r="CG565" s="159">
        <f t="shared" ca="1" si="405"/>
        <v>0.08</v>
      </c>
      <c r="CH565" s="160">
        <f t="shared" ca="1" si="406"/>
        <v>0.08</v>
      </c>
    </row>
    <row r="566" spans="2:86" hidden="1" outlineLevel="1">
      <c r="B566" t="str">
        <f t="shared" ca="1" si="496"/>
        <v>EP1 LP-D0 LP-S0 LP-M1</v>
      </c>
      <c r="C566" s="49">
        <f t="shared" si="524"/>
        <v>1</v>
      </c>
      <c r="D566" s="49">
        <f t="shared" si="524"/>
        <v>0</v>
      </c>
      <c r="E566" s="49">
        <f t="shared" ca="1" si="524"/>
        <v>0</v>
      </c>
      <c r="F566" s="49">
        <f t="shared" ca="1" si="524"/>
        <v>0</v>
      </c>
      <c r="G566" s="49">
        <f t="shared" ca="1" si="524"/>
        <v>4</v>
      </c>
      <c r="H566" s="49">
        <f t="shared" ca="1" si="524"/>
        <v>1</v>
      </c>
      <c r="I566" s="49">
        <f t="shared" ca="1" si="524"/>
        <v>1</v>
      </c>
      <c r="BM566">
        <v>129</v>
      </c>
      <c r="BN566" s="69">
        <f t="shared" ref="BN566:BN629" si="541">IF($C566=0,0,INDEX($M$438:$M$441,$C566,1))</f>
        <v>-0.05</v>
      </c>
      <c r="BO566" s="70">
        <f t="shared" ref="BO566:BO629" si="542">IF($D566=0,0,INDEX($N$438:$N$441,$D566,1))</f>
        <v>0</v>
      </c>
      <c r="BP566" s="71">
        <f t="shared" ca="1" si="392"/>
        <v>0</v>
      </c>
      <c r="BQ566" s="156">
        <f t="shared" ca="1" si="393"/>
        <v>0</v>
      </c>
      <c r="BR566" s="158">
        <f t="shared" ca="1" si="394"/>
        <v>0.05</v>
      </c>
      <c r="BS566" s="159">
        <f t="shared" ca="1" si="395"/>
        <v>-0.05</v>
      </c>
      <c r="BT566" s="160">
        <f t="shared" ca="1" si="396"/>
        <v>-0.05</v>
      </c>
      <c r="BU566" s="69">
        <f t="shared" si="438"/>
        <v>-0.05</v>
      </c>
      <c r="BV566" s="70">
        <f t="shared" si="439"/>
        <v>0</v>
      </c>
      <c r="BW566" s="71">
        <f t="shared" ref="BW566" ca="1" si="543">IF($E566=0,BV566,INDEX($O$438:$O$441,$E566,1))</f>
        <v>0</v>
      </c>
      <c r="BX566" s="156">
        <f t="shared" ca="1" si="398"/>
        <v>0</v>
      </c>
      <c r="BY566" s="158">
        <f t="shared" ca="1" si="399"/>
        <v>0.05</v>
      </c>
      <c r="BZ566" s="159">
        <f t="shared" ca="1" si="400"/>
        <v>-0.05</v>
      </c>
      <c r="CA566" s="160">
        <f t="shared" ca="1" si="401"/>
        <v>-0.05</v>
      </c>
      <c r="CB566" s="69">
        <f t="shared" si="438"/>
        <v>-0.05</v>
      </c>
      <c r="CC566" s="70">
        <f t="shared" si="439"/>
        <v>0</v>
      </c>
      <c r="CD566" s="71">
        <f t="shared" ref="CD566" ca="1" si="544">IF($E566=0,CC566,INDEX($O$438:$O$441,$E566,1))</f>
        <v>0</v>
      </c>
      <c r="CE566" s="156">
        <f t="shared" ca="1" si="403"/>
        <v>0</v>
      </c>
      <c r="CF566" s="158">
        <f t="shared" ca="1" si="404"/>
        <v>0.05</v>
      </c>
      <c r="CG566" s="159">
        <f t="shared" ca="1" si="405"/>
        <v>-0.05</v>
      </c>
      <c r="CH566" s="160">
        <f t="shared" ca="1" si="406"/>
        <v>-0.05</v>
      </c>
    </row>
    <row r="567" spans="2:86" hidden="1" outlineLevel="1">
      <c r="B567" t="str">
        <f t="shared" ca="1" si="496"/>
        <v>EP1 LP-D0 LP-S0 LP-M2</v>
      </c>
      <c r="C567" s="49">
        <f t="shared" si="524"/>
        <v>1</v>
      </c>
      <c r="D567" s="49">
        <f t="shared" si="524"/>
        <v>0</v>
      </c>
      <c r="E567" s="49">
        <f t="shared" ca="1" si="524"/>
        <v>0</v>
      </c>
      <c r="F567" s="49">
        <f t="shared" ca="1" si="524"/>
        <v>0</v>
      </c>
      <c r="G567" s="49">
        <f t="shared" ca="1" si="524"/>
        <v>4</v>
      </c>
      <c r="H567" s="49">
        <f t="shared" ca="1" si="524"/>
        <v>1</v>
      </c>
      <c r="I567" s="49">
        <f t="shared" ca="1" si="524"/>
        <v>2</v>
      </c>
      <c r="BM567">
        <v>130</v>
      </c>
      <c r="BN567" s="69">
        <f t="shared" si="541"/>
        <v>-0.05</v>
      </c>
      <c r="BO567" s="70">
        <f t="shared" si="542"/>
        <v>0</v>
      </c>
      <c r="BP567" s="71">
        <f t="shared" ref="BP567:BP630" ca="1" si="545">IF($E567=0,BO567,INDEX($O$438:$O$441,$E567,1))</f>
        <v>0</v>
      </c>
      <c r="BQ567" s="156">
        <f t="shared" ref="BQ567:BQ630" ca="1" si="546">IF($F567=0,BO567,INDEX($P$438:$P$441,$F567,1))</f>
        <v>0</v>
      </c>
      <c r="BR567" s="158">
        <f t="shared" ref="BR567:BR630" ca="1" si="547">IF($G567=0,BP567,INDEX($O$438:$O$441,$G567,1))</f>
        <v>0.05</v>
      </c>
      <c r="BS567" s="159">
        <f t="shared" ref="BS567:BS630" ca="1" si="548">IF($H567=0,BQ567,INDEX($P$438:$P$441,$H567,1))</f>
        <v>-0.05</v>
      </c>
      <c r="BT567" s="160">
        <f t="shared" ref="BT567:BT630" ca="1" si="549">IF($I567=0,BQ567,INDEX($Q$438:$Q$441,$I567,1))</f>
        <v>0</v>
      </c>
      <c r="BU567" s="69">
        <f t="shared" si="438"/>
        <v>-0.05</v>
      </c>
      <c r="BV567" s="70">
        <f t="shared" si="439"/>
        <v>0</v>
      </c>
      <c r="BW567" s="71">
        <f t="shared" ref="BW567" ca="1" si="550">IF($E567=0,BV567,INDEX($O$438:$O$441,$E567,1))</f>
        <v>0</v>
      </c>
      <c r="BX567" s="156">
        <f t="shared" ref="BX567:BX630" ca="1" si="551">IF($F567=0,BV567,INDEX($P$438:$P$441,$F567,1))</f>
        <v>0</v>
      </c>
      <c r="BY567" s="158">
        <f t="shared" ref="BY567:BY630" ca="1" si="552">IF($G567=0,BW567,INDEX($O$438:$O$441,$G567,1))</f>
        <v>0.05</v>
      </c>
      <c r="BZ567" s="159">
        <f t="shared" ref="BZ567:BZ630" ca="1" si="553">IF($H567=0,BX567,INDEX($P$438:$P$441,$H567,1))</f>
        <v>-0.05</v>
      </c>
      <c r="CA567" s="160">
        <f t="shared" ref="CA567:CA630" ca="1" si="554">IF($I567=0,BX567,INDEX($Q$438:$Q$441,$I567,1))</f>
        <v>0</v>
      </c>
      <c r="CB567" s="69">
        <f t="shared" si="438"/>
        <v>-0.05</v>
      </c>
      <c r="CC567" s="70">
        <f t="shared" si="439"/>
        <v>0</v>
      </c>
      <c r="CD567" s="71">
        <f t="shared" ref="CD567" ca="1" si="555">IF($E567=0,CC567,INDEX($O$438:$O$441,$E567,1))</f>
        <v>0</v>
      </c>
      <c r="CE567" s="156">
        <f t="shared" ref="CE567:CE630" ca="1" si="556">IF($F567=0,CC567,INDEX($P$438:$P$441,$F567,1))</f>
        <v>0</v>
      </c>
      <c r="CF567" s="158">
        <f t="shared" ref="CF567:CF630" ca="1" si="557">IF($G567=0,CD567,INDEX($O$438:$O$441,$G567,1))</f>
        <v>0.05</v>
      </c>
      <c r="CG567" s="159">
        <f t="shared" ref="CG567:CG630" ca="1" si="558">IF($H567=0,CE567,INDEX($P$438:$P$441,$H567,1))</f>
        <v>-0.05</v>
      </c>
      <c r="CH567" s="160">
        <f t="shared" ref="CH567:CH630" ca="1" si="559">IF($I567=0,CE567,INDEX($Q$438:$Q$441,$I567,1))</f>
        <v>0</v>
      </c>
    </row>
    <row r="568" spans="2:86" hidden="1" outlineLevel="1">
      <c r="B568" t="str">
        <f t="shared" ca="1" si="496"/>
        <v>EP1 LP-D0 LP-S0 LP-M3</v>
      </c>
      <c r="C568" s="49">
        <f t="shared" ref="C568:I577" si="560">C168</f>
        <v>1</v>
      </c>
      <c r="D568" s="49">
        <f t="shared" si="560"/>
        <v>0</v>
      </c>
      <c r="E568" s="49">
        <f t="shared" ca="1" si="560"/>
        <v>0</v>
      </c>
      <c r="F568" s="49">
        <f t="shared" ca="1" si="560"/>
        <v>0</v>
      </c>
      <c r="G568" s="49">
        <f t="shared" ca="1" si="560"/>
        <v>4</v>
      </c>
      <c r="H568" s="49">
        <f t="shared" ca="1" si="560"/>
        <v>1</v>
      </c>
      <c r="I568" s="49">
        <f t="shared" ca="1" si="560"/>
        <v>3</v>
      </c>
      <c r="BM568">
        <v>131</v>
      </c>
      <c r="BN568" s="69">
        <f t="shared" si="541"/>
        <v>-0.05</v>
      </c>
      <c r="BO568" s="70">
        <f t="shared" si="542"/>
        <v>0</v>
      </c>
      <c r="BP568" s="71">
        <f t="shared" ca="1" si="545"/>
        <v>0</v>
      </c>
      <c r="BQ568" s="156">
        <f t="shared" ca="1" si="546"/>
        <v>0</v>
      </c>
      <c r="BR568" s="158">
        <f t="shared" ca="1" si="547"/>
        <v>0.05</v>
      </c>
      <c r="BS568" s="159">
        <f t="shared" ca="1" si="548"/>
        <v>-0.05</v>
      </c>
      <c r="BT568" s="160">
        <f t="shared" ca="1" si="549"/>
        <v>0.04</v>
      </c>
      <c r="BU568" s="69">
        <f t="shared" si="438"/>
        <v>-0.05</v>
      </c>
      <c r="BV568" s="70">
        <f t="shared" si="439"/>
        <v>0</v>
      </c>
      <c r="BW568" s="71">
        <f t="shared" ref="BW568" ca="1" si="561">IF($E568=0,BV568,INDEX($O$438:$O$441,$E568,1))</f>
        <v>0</v>
      </c>
      <c r="BX568" s="156">
        <f t="shared" ca="1" si="551"/>
        <v>0</v>
      </c>
      <c r="BY568" s="158">
        <f t="shared" ca="1" si="552"/>
        <v>0.05</v>
      </c>
      <c r="BZ568" s="159">
        <f t="shared" ca="1" si="553"/>
        <v>-0.05</v>
      </c>
      <c r="CA568" s="160">
        <f t="shared" ca="1" si="554"/>
        <v>0.04</v>
      </c>
      <c r="CB568" s="69">
        <f t="shared" si="438"/>
        <v>-0.05</v>
      </c>
      <c r="CC568" s="70">
        <f t="shared" si="439"/>
        <v>0</v>
      </c>
      <c r="CD568" s="71">
        <f t="shared" ref="CD568" ca="1" si="562">IF($E568=0,CC568,INDEX($O$438:$O$441,$E568,1))</f>
        <v>0</v>
      </c>
      <c r="CE568" s="156">
        <f t="shared" ca="1" si="556"/>
        <v>0</v>
      </c>
      <c r="CF568" s="158">
        <f t="shared" ca="1" si="557"/>
        <v>0.05</v>
      </c>
      <c r="CG568" s="159">
        <f t="shared" ca="1" si="558"/>
        <v>-0.05</v>
      </c>
      <c r="CH568" s="160">
        <f t="shared" ca="1" si="559"/>
        <v>0.04</v>
      </c>
    </row>
    <row r="569" spans="2:86" hidden="1" outlineLevel="1">
      <c r="B569" t="str">
        <f t="shared" ca="1" si="496"/>
        <v>EP1 LP-D0 LP-S0 LP-M4</v>
      </c>
      <c r="C569" s="49">
        <f t="shared" si="560"/>
        <v>1</v>
      </c>
      <c r="D569" s="49">
        <f t="shared" si="560"/>
        <v>0</v>
      </c>
      <c r="E569" s="49">
        <f t="shared" ca="1" si="560"/>
        <v>0</v>
      </c>
      <c r="F569" s="49">
        <f t="shared" ca="1" si="560"/>
        <v>0</v>
      </c>
      <c r="G569" s="49">
        <f t="shared" ca="1" si="560"/>
        <v>4</v>
      </c>
      <c r="H569" s="49">
        <f t="shared" ca="1" si="560"/>
        <v>1</v>
      </c>
      <c r="I569" s="49">
        <f t="shared" ca="1" si="560"/>
        <v>4</v>
      </c>
      <c r="BM569">
        <v>132</v>
      </c>
      <c r="BN569" s="69">
        <f t="shared" si="541"/>
        <v>-0.05</v>
      </c>
      <c r="BO569" s="70">
        <f t="shared" si="542"/>
        <v>0</v>
      </c>
      <c r="BP569" s="71">
        <f t="shared" ca="1" si="545"/>
        <v>0</v>
      </c>
      <c r="BQ569" s="156">
        <f t="shared" ca="1" si="546"/>
        <v>0</v>
      </c>
      <c r="BR569" s="158">
        <f t="shared" ca="1" si="547"/>
        <v>0.05</v>
      </c>
      <c r="BS569" s="159">
        <f t="shared" ca="1" si="548"/>
        <v>-0.05</v>
      </c>
      <c r="BT569" s="160">
        <f t="shared" ca="1" si="549"/>
        <v>0.08</v>
      </c>
      <c r="BU569" s="69">
        <f t="shared" si="438"/>
        <v>-0.05</v>
      </c>
      <c r="BV569" s="70">
        <f t="shared" si="439"/>
        <v>0</v>
      </c>
      <c r="BW569" s="71">
        <f t="shared" ref="BW569" ca="1" si="563">IF($E569=0,BV569,INDEX($O$438:$O$441,$E569,1))</f>
        <v>0</v>
      </c>
      <c r="BX569" s="156">
        <f t="shared" ca="1" si="551"/>
        <v>0</v>
      </c>
      <c r="BY569" s="158">
        <f t="shared" ca="1" si="552"/>
        <v>0.05</v>
      </c>
      <c r="BZ569" s="159">
        <f t="shared" ca="1" si="553"/>
        <v>-0.05</v>
      </c>
      <c r="CA569" s="160">
        <f t="shared" ca="1" si="554"/>
        <v>0.08</v>
      </c>
      <c r="CB569" s="69">
        <f t="shared" si="438"/>
        <v>-0.05</v>
      </c>
      <c r="CC569" s="70">
        <f t="shared" si="439"/>
        <v>0</v>
      </c>
      <c r="CD569" s="71">
        <f t="shared" ref="CD569" ca="1" si="564">IF($E569=0,CC569,INDEX($O$438:$O$441,$E569,1))</f>
        <v>0</v>
      </c>
      <c r="CE569" s="156">
        <f t="shared" ca="1" si="556"/>
        <v>0</v>
      </c>
      <c r="CF569" s="158">
        <f t="shared" ca="1" si="557"/>
        <v>0.05</v>
      </c>
      <c r="CG569" s="159">
        <f t="shared" ca="1" si="558"/>
        <v>-0.05</v>
      </c>
      <c r="CH569" s="160">
        <f t="shared" ca="1" si="559"/>
        <v>0.08</v>
      </c>
    </row>
    <row r="570" spans="2:86" hidden="1" outlineLevel="1">
      <c r="B570" t="str">
        <f t="shared" ca="1" si="496"/>
        <v>EP1 LP-D0 LP-S0 LP-M1</v>
      </c>
      <c r="C570" s="49">
        <f t="shared" si="560"/>
        <v>1</v>
      </c>
      <c r="D570" s="49">
        <f t="shared" si="560"/>
        <v>0</v>
      </c>
      <c r="E570" s="49">
        <f t="shared" ca="1" si="560"/>
        <v>0</v>
      </c>
      <c r="F570" s="49">
        <f t="shared" ca="1" si="560"/>
        <v>0</v>
      </c>
      <c r="G570" s="49">
        <f t="shared" ca="1" si="560"/>
        <v>4</v>
      </c>
      <c r="H570" s="49">
        <f t="shared" ca="1" si="560"/>
        <v>2</v>
      </c>
      <c r="I570" s="49">
        <f t="shared" ca="1" si="560"/>
        <v>1</v>
      </c>
      <c r="BM570">
        <v>133</v>
      </c>
      <c r="BN570" s="69">
        <f t="shared" si="541"/>
        <v>-0.05</v>
      </c>
      <c r="BO570" s="70">
        <f t="shared" si="542"/>
        <v>0</v>
      </c>
      <c r="BP570" s="71">
        <f t="shared" ca="1" si="545"/>
        <v>0</v>
      </c>
      <c r="BQ570" s="156">
        <f t="shared" ca="1" si="546"/>
        <v>0</v>
      </c>
      <c r="BR570" s="158">
        <f t="shared" ca="1" si="547"/>
        <v>0.05</v>
      </c>
      <c r="BS570" s="159">
        <f t="shared" ca="1" si="548"/>
        <v>0</v>
      </c>
      <c r="BT570" s="160">
        <f t="shared" ca="1" si="549"/>
        <v>-0.05</v>
      </c>
      <c r="BU570" s="69">
        <f t="shared" si="438"/>
        <v>-0.05</v>
      </c>
      <c r="BV570" s="70">
        <f t="shared" si="439"/>
        <v>0</v>
      </c>
      <c r="BW570" s="71">
        <f t="shared" ref="BW570" ca="1" si="565">IF($E570=0,BV570,INDEX($O$438:$O$441,$E570,1))</f>
        <v>0</v>
      </c>
      <c r="BX570" s="156">
        <f t="shared" ca="1" si="551"/>
        <v>0</v>
      </c>
      <c r="BY570" s="158">
        <f t="shared" ca="1" si="552"/>
        <v>0.05</v>
      </c>
      <c r="BZ570" s="159">
        <f t="shared" ca="1" si="553"/>
        <v>0</v>
      </c>
      <c r="CA570" s="160">
        <f t="shared" ca="1" si="554"/>
        <v>-0.05</v>
      </c>
      <c r="CB570" s="69">
        <f t="shared" si="438"/>
        <v>-0.05</v>
      </c>
      <c r="CC570" s="70">
        <f t="shared" si="439"/>
        <v>0</v>
      </c>
      <c r="CD570" s="71">
        <f t="shared" ref="CD570" ca="1" si="566">IF($E570=0,CC570,INDEX($O$438:$O$441,$E570,1))</f>
        <v>0</v>
      </c>
      <c r="CE570" s="156">
        <f t="shared" ca="1" si="556"/>
        <v>0</v>
      </c>
      <c r="CF570" s="158">
        <f t="shared" ca="1" si="557"/>
        <v>0.05</v>
      </c>
      <c r="CG570" s="159">
        <f t="shared" ca="1" si="558"/>
        <v>0</v>
      </c>
      <c r="CH570" s="160">
        <f t="shared" ca="1" si="559"/>
        <v>-0.05</v>
      </c>
    </row>
    <row r="571" spans="2:86" hidden="1" outlineLevel="1">
      <c r="B571" t="str">
        <f t="shared" ca="1" si="496"/>
        <v>EP1 LP-D0 LP-S0 LP-M2</v>
      </c>
      <c r="C571" s="49">
        <f t="shared" si="560"/>
        <v>1</v>
      </c>
      <c r="D571" s="49">
        <f t="shared" si="560"/>
        <v>0</v>
      </c>
      <c r="E571" s="49">
        <f t="shared" ca="1" si="560"/>
        <v>0</v>
      </c>
      <c r="F571" s="49">
        <f t="shared" ca="1" si="560"/>
        <v>0</v>
      </c>
      <c r="G571" s="49">
        <f t="shared" ca="1" si="560"/>
        <v>4</v>
      </c>
      <c r="H571" s="49">
        <f t="shared" ca="1" si="560"/>
        <v>2</v>
      </c>
      <c r="I571" s="49">
        <f t="shared" ca="1" si="560"/>
        <v>2</v>
      </c>
      <c r="BM571">
        <v>134</v>
      </c>
      <c r="BN571" s="69">
        <f t="shared" si="541"/>
        <v>-0.05</v>
      </c>
      <c r="BO571" s="70">
        <f t="shared" si="542"/>
        <v>0</v>
      </c>
      <c r="BP571" s="71">
        <f t="shared" ca="1" si="545"/>
        <v>0</v>
      </c>
      <c r="BQ571" s="156">
        <f t="shared" ca="1" si="546"/>
        <v>0</v>
      </c>
      <c r="BR571" s="158">
        <f t="shared" ca="1" si="547"/>
        <v>0.05</v>
      </c>
      <c r="BS571" s="159">
        <f t="shared" ca="1" si="548"/>
        <v>0</v>
      </c>
      <c r="BT571" s="160">
        <f t="shared" ca="1" si="549"/>
        <v>0</v>
      </c>
      <c r="BU571" s="69">
        <f t="shared" si="438"/>
        <v>-0.05</v>
      </c>
      <c r="BV571" s="70">
        <f t="shared" si="439"/>
        <v>0</v>
      </c>
      <c r="BW571" s="71">
        <f t="shared" ref="BW571" ca="1" si="567">IF($E571=0,BV571,INDEX($O$438:$O$441,$E571,1))</f>
        <v>0</v>
      </c>
      <c r="BX571" s="156">
        <f t="shared" ca="1" si="551"/>
        <v>0</v>
      </c>
      <c r="BY571" s="158">
        <f t="shared" ca="1" si="552"/>
        <v>0.05</v>
      </c>
      <c r="BZ571" s="159">
        <f t="shared" ca="1" si="553"/>
        <v>0</v>
      </c>
      <c r="CA571" s="160">
        <f t="shared" ca="1" si="554"/>
        <v>0</v>
      </c>
      <c r="CB571" s="69">
        <f t="shared" si="438"/>
        <v>-0.05</v>
      </c>
      <c r="CC571" s="70">
        <f t="shared" si="439"/>
        <v>0</v>
      </c>
      <c r="CD571" s="71">
        <f t="shared" ref="CD571" ca="1" si="568">IF($E571=0,CC571,INDEX($O$438:$O$441,$E571,1))</f>
        <v>0</v>
      </c>
      <c r="CE571" s="156">
        <f t="shared" ca="1" si="556"/>
        <v>0</v>
      </c>
      <c r="CF571" s="158">
        <f t="shared" ca="1" si="557"/>
        <v>0.05</v>
      </c>
      <c r="CG571" s="159">
        <f t="shared" ca="1" si="558"/>
        <v>0</v>
      </c>
      <c r="CH571" s="160">
        <f t="shared" ca="1" si="559"/>
        <v>0</v>
      </c>
    </row>
    <row r="572" spans="2:86" hidden="1" outlineLevel="1">
      <c r="B572" t="str">
        <f t="shared" ca="1" si="496"/>
        <v>EP1 LP-D0 LP-S0 LP-M3</v>
      </c>
      <c r="C572" s="49">
        <f t="shared" si="560"/>
        <v>1</v>
      </c>
      <c r="D572" s="49">
        <f t="shared" si="560"/>
        <v>0</v>
      </c>
      <c r="E572" s="49">
        <f t="shared" ca="1" si="560"/>
        <v>0</v>
      </c>
      <c r="F572" s="49">
        <f t="shared" ca="1" si="560"/>
        <v>0</v>
      </c>
      <c r="G572" s="49">
        <f t="shared" ca="1" si="560"/>
        <v>4</v>
      </c>
      <c r="H572" s="49">
        <f t="shared" ca="1" si="560"/>
        <v>2</v>
      </c>
      <c r="I572" s="49">
        <f t="shared" ca="1" si="560"/>
        <v>3</v>
      </c>
      <c r="BM572">
        <v>135</v>
      </c>
      <c r="BN572" s="69">
        <f t="shared" si="541"/>
        <v>-0.05</v>
      </c>
      <c r="BO572" s="70">
        <f t="shared" si="542"/>
        <v>0</v>
      </c>
      <c r="BP572" s="71">
        <f t="shared" ca="1" si="545"/>
        <v>0</v>
      </c>
      <c r="BQ572" s="156">
        <f t="shared" ca="1" si="546"/>
        <v>0</v>
      </c>
      <c r="BR572" s="158">
        <f t="shared" ca="1" si="547"/>
        <v>0.05</v>
      </c>
      <c r="BS572" s="159">
        <f t="shared" ca="1" si="548"/>
        <v>0</v>
      </c>
      <c r="BT572" s="160">
        <f t="shared" ca="1" si="549"/>
        <v>0.04</v>
      </c>
      <c r="BU572" s="69">
        <f t="shared" si="438"/>
        <v>-0.05</v>
      </c>
      <c r="BV572" s="70">
        <f t="shared" si="439"/>
        <v>0</v>
      </c>
      <c r="BW572" s="71">
        <f t="shared" ref="BW572" ca="1" si="569">IF($E572=0,BV572,INDEX($O$438:$O$441,$E572,1))</f>
        <v>0</v>
      </c>
      <c r="BX572" s="156">
        <f t="shared" ca="1" si="551"/>
        <v>0</v>
      </c>
      <c r="BY572" s="158">
        <f t="shared" ca="1" si="552"/>
        <v>0.05</v>
      </c>
      <c r="BZ572" s="159">
        <f t="shared" ca="1" si="553"/>
        <v>0</v>
      </c>
      <c r="CA572" s="160">
        <f t="shared" ca="1" si="554"/>
        <v>0.04</v>
      </c>
      <c r="CB572" s="69">
        <f t="shared" si="438"/>
        <v>-0.05</v>
      </c>
      <c r="CC572" s="70">
        <f t="shared" si="439"/>
        <v>0</v>
      </c>
      <c r="CD572" s="71">
        <f t="shared" ref="CD572" ca="1" si="570">IF($E572=0,CC572,INDEX($O$438:$O$441,$E572,1))</f>
        <v>0</v>
      </c>
      <c r="CE572" s="156">
        <f t="shared" ca="1" si="556"/>
        <v>0</v>
      </c>
      <c r="CF572" s="158">
        <f t="shared" ca="1" si="557"/>
        <v>0.05</v>
      </c>
      <c r="CG572" s="159">
        <f t="shared" ca="1" si="558"/>
        <v>0</v>
      </c>
      <c r="CH572" s="160">
        <f t="shared" ca="1" si="559"/>
        <v>0.04</v>
      </c>
    </row>
    <row r="573" spans="2:86" hidden="1" outlineLevel="1">
      <c r="B573" t="str">
        <f t="shared" ca="1" si="496"/>
        <v>EP1 LP-D0 LP-S0 LP-M4</v>
      </c>
      <c r="C573" s="49">
        <f t="shared" si="560"/>
        <v>1</v>
      </c>
      <c r="D573" s="49">
        <f t="shared" si="560"/>
        <v>0</v>
      </c>
      <c r="E573" s="49">
        <f t="shared" ca="1" si="560"/>
        <v>0</v>
      </c>
      <c r="F573" s="49">
        <f t="shared" ca="1" si="560"/>
        <v>0</v>
      </c>
      <c r="G573" s="49">
        <f t="shared" ca="1" si="560"/>
        <v>4</v>
      </c>
      <c r="H573" s="49">
        <f t="shared" ca="1" si="560"/>
        <v>2</v>
      </c>
      <c r="I573" s="49">
        <f t="shared" ca="1" si="560"/>
        <v>4</v>
      </c>
      <c r="BM573">
        <v>136</v>
      </c>
      <c r="BN573" s="69">
        <f t="shared" si="541"/>
        <v>-0.05</v>
      </c>
      <c r="BO573" s="70">
        <f t="shared" si="542"/>
        <v>0</v>
      </c>
      <c r="BP573" s="71">
        <f t="shared" ca="1" si="545"/>
        <v>0</v>
      </c>
      <c r="BQ573" s="156">
        <f t="shared" ca="1" si="546"/>
        <v>0</v>
      </c>
      <c r="BR573" s="158">
        <f t="shared" ca="1" si="547"/>
        <v>0.05</v>
      </c>
      <c r="BS573" s="159">
        <f t="shared" ca="1" si="548"/>
        <v>0</v>
      </c>
      <c r="BT573" s="160">
        <f t="shared" ca="1" si="549"/>
        <v>0.08</v>
      </c>
      <c r="BU573" s="69">
        <f t="shared" si="438"/>
        <v>-0.05</v>
      </c>
      <c r="BV573" s="70">
        <f t="shared" si="439"/>
        <v>0</v>
      </c>
      <c r="BW573" s="71">
        <f t="shared" ref="BW573" ca="1" si="571">IF($E573=0,BV573,INDEX($O$438:$O$441,$E573,1))</f>
        <v>0</v>
      </c>
      <c r="BX573" s="156">
        <f t="shared" ca="1" si="551"/>
        <v>0</v>
      </c>
      <c r="BY573" s="158">
        <f t="shared" ca="1" si="552"/>
        <v>0.05</v>
      </c>
      <c r="BZ573" s="159">
        <f t="shared" ca="1" si="553"/>
        <v>0</v>
      </c>
      <c r="CA573" s="160">
        <f t="shared" ca="1" si="554"/>
        <v>0.08</v>
      </c>
      <c r="CB573" s="69">
        <f t="shared" si="438"/>
        <v>-0.05</v>
      </c>
      <c r="CC573" s="70">
        <f t="shared" si="439"/>
        <v>0</v>
      </c>
      <c r="CD573" s="71">
        <f t="shared" ref="CD573" ca="1" si="572">IF($E573=0,CC573,INDEX($O$438:$O$441,$E573,1))</f>
        <v>0</v>
      </c>
      <c r="CE573" s="156">
        <f t="shared" ca="1" si="556"/>
        <v>0</v>
      </c>
      <c r="CF573" s="158">
        <f t="shared" ca="1" si="557"/>
        <v>0.05</v>
      </c>
      <c r="CG573" s="159">
        <f t="shared" ca="1" si="558"/>
        <v>0</v>
      </c>
      <c r="CH573" s="160">
        <f t="shared" ca="1" si="559"/>
        <v>0.08</v>
      </c>
    </row>
    <row r="574" spans="2:86" hidden="1" outlineLevel="1">
      <c r="B574" t="str">
        <f t="shared" ca="1" si="496"/>
        <v>EP1 LP-D0 LP-S0 LP-M1</v>
      </c>
      <c r="C574" s="49">
        <f t="shared" si="560"/>
        <v>1</v>
      </c>
      <c r="D574" s="49">
        <f t="shared" si="560"/>
        <v>0</v>
      </c>
      <c r="E574" s="49">
        <f t="shared" ca="1" si="560"/>
        <v>0</v>
      </c>
      <c r="F574" s="49">
        <f t="shared" ca="1" si="560"/>
        <v>0</v>
      </c>
      <c r="G574" s="49">
        <f t="shared" ca="1" si="560"/>
        <v>4</v>
      </c>
      <c r="H574" s="49">
        <f t="shared" ca="1" si="560"/>
        <v>3</v>
      </c>
      <c r="I574" s="49">
        <f t="shared" ca="1" si="560"/>
        <v>1</v>
      </c>
      <c r="BM574">
        <v>137</v>
      </c>
      <c r="BN574" s="69">
        <f t="shared" si="541"/>
        <v>-0.05</v>
      </c>
      <c r="BO574" s="70">
        <f t="shared" si="542"/>
        <v>0</v>
      </c>
      <c r="BP574" s="71">
        <f t="shared" ca="1" si="545"/>
        <v>0</v>
      </c>
      <c r="BQ574" s="156">
        <f t="shared" ca="1" si="546"/>
        <v>0</v>
      </c>
      <c r="BR574" s="158">
        <f t="shared" ca="1" si="547"/>
        <v>0.05</v>
      </c>
      <c r="BS574" s="159">
        <f t="shared" ca="1" si="548"/>
        <v>0.04</v>
      </c>
      <c r="BT574" s="160">
        <f t="shared" ca="1" si="549"/>
        <v>-0.05</v>
      </c>
      <c r="BU574" s="69">
        <f t="shared" si="438"/>
        <v>-0.05</v>
      </c>
      <c r="BV574" s="70">
        <f t="shared" si="439"/>
        <v>0</v>
      </c>
      <c r="BW574" s="71">
        <f t="shared" ref="BW574" ca="1" si="573">IF($E574=0,BV574,INDEX($O$438:$O$441,$E574,1))</f>
        <v>0</v>
      </c>
      <c r="BX574" s="156">
        <f t="shared" ca="1" si="551"/>
        <v>0</v>
      </c>
      <c r="BY574" s="158">
        <f t="shared" ca="1" si="552"/>
        <v>0.05</v>
      </c>
      <c r="BZ574" s="159">
        <f t="shared" ca="1" si="553"/>
        <v>0.04</v>
      </c>
      <c r="CA574" s="160">
        <f t="shared" ca="1" si="554"/>
        <v>-0.05</v>
      </c>
      <c r="CB574" s="69">
        <f t="shared" si="438"/>
        <v>-0.05</v>
      </c>
      <c r="CC574" s="70">
        <f t="shared" si="439"/>
        <v>0</v>
      </c>
      <c r="CD574" s="71">
        <f t="shared" ref="CD574" ca="1" si="574">IF($E574=0,CC574,INDEX($O$438:$O$441,$E574,1))</f>
        <v>0</v>
      </c>
      <c r="CE574" s="156">
        <f t="shared" ca="1" si="556"/>
        <v>0</v>
      </c>
      <c r="CF574" s="158">
        <f t="shared" ca="1" si="557"/>
        <v>0.05</v>
      </c>
      <c r="CG574" s="159">
        <f t="shared" ca="1" si="558"/>
        <v>0.04</v>
      </c>
      <c r="CH574" s="160">
        <f t="shared" ca="1" si="559"/>
        <v>-0.05</v>
      </c>
    </row>
    <row r="575" spans="2:86" hidden="1" outlineLevel="1">
      <c r="B575" t="str">
        <f t="shared" ca="1" si="496"/>
        <v>EP1 LP-D0 LP-S0 LP-M2</v>
      </c>
      <c r="C575" s="49">
        <f t="shared" si="560"/>
        <v>1</v>
      </c>
      <c r="D575" s="49">
        <f t="shared" si="560"/>
        <v>0</v>
      </c>
      <c r="E575" s="49">
        <f t="shared" ca="1" si="560"/>
        <v>0</v>
      </c>
      <c r="F575" s="49">
        <f t="shared" ca="1" si="560"/>
        <v>0</v>
      </c>
      <c r="G575" s="49">
        <f t="shared" ca="1" si="560"/>
        <v>4</v>
      </c>
      <c r="H575" s="49">
        <f t="shared" ca="1" si="560"/>
        <v>3</v>
      </c>
      <c r="I575" s="49">
        <f t="shared" ca="1" si="560"/>
        <v>2</v>
      </c>
      <c r="BM575">
        <v>138</v>
      </c>
      <c r="BN575" s="69">
        <f t="shared" si="541"/>
        <v>-0.05</v>
      </c>
      <c r="BO575" s="70">
        <f t="shared" si="542"/>
        <v>0</v>
      </c>
      <c r="BP575" s="71">
        <f t="shared" ca="1" si="545"/>
        <v>0</v>
      </c>
      <c r="BQ575" s="156">
        <f t="shared" ca="1" si="546"/>
        <v>0</v>
      </c>
      <c r="BR575" s="158">
        <f t="shared" ca="1" si="547"/>
        <v>0.05</v>
      </c>
      <c r="BS575" s="159">
        <f t="shared" ca="1" si="548"/>
        <v>0.04</v>
      </c>
      <c r="BT575" s="160">
        <f t="shared" ca="1" si="549"/>
        <v>0</v>
      </c>
      <c r="BU575" s="69">
        <f t="shared" si="438"/>
        <v>-0.05</v>
      </c>
      <c r="BV575" s="70">
        <f t="shared" si="439"/>
        <v>0</v>
      </c>
      <c r="BW575" s="71">
        <f t="shared" ref="BW575" ca="1" si="575">IF($E575=0,BV575,INDEX($O$438:$O$441,$E575,1))</f>
        <v>0</v>
      </c>
      <c r="BX575" s="156">
        <f t="shared" ca="1" si="551"/>
        <v>0</v>
      </c>
      <c r="BY575" s="158">
        <f t="shared" ca="1" si="552"/>
        <v>0.05</v>
      </c>
      <c r="BZ575" s="159">
        <f t="shared" ca="1" si="553"/>
        <v>0.04</v>
      </c>
      <c r="CA575" s="160">
        <f t="shared" ca="1" si="554"/>
        <v>0</v>
      </c>
      <c r="CB575" s="69">
        <f t="shared" si="438"/>
        <v>-0.05</v>
      </c>
      <c r="CC575" s="70">
        <f t="shared" si="439"/>
        <v>0</v>
      </c>
      <c r="CD575" s="71">
        <f t="shared" ref="CD575" ca="1" si="576">IF($E575=0,CC575,INDEX($O$438:$O$441,$E575,1))</f>
        <v>0</v>
      </c>
      <c r="CE575" s="156">
        <f t="shared" ca="1" si="556"/>
        <v>0</v>
      </c>
      <c r="CF575" s="158">
        <f t="shared" ca="1" si="557"/>
        <v>0.05</v>
      </c>
      <c r="CG575" s="159">
        <f t="shared" ca="1" si="558"/>
        <v>0.04</v>
      </c>
      <c r="CH575" s="160">
        <f t="shared" ca="1" si="559"/>
        <v>0</v>
      </c>
    </row>
    <row r="576" spans="2:86" hidden="1" outlineLevel="1">
      <c r="B576" t="str">
        <f t="shared" ca="1" si="496"/>
        <v>EP1 LP-D0 LP-S0 LP-M3</v>
      </c>
      <c r="C576" s="49">
        <f t="shared" si="560"/>
        <v>1</v>
      </c>
      <c r="D576" s="49">
        <f t="shared" si="560"/>
        <v>0</v>
      </c>
      <c r="E576" s="49">
        <f t="shared" ca="1" si="560"/>
        <v>0</v>
      </c>
      <c r="F576" s="49">
        <f t="shared" ca="1" si="560"/>
        <v>0</v>
      </c>
      <c r="G576" s="49">
        <f t="shared" ca="1" si="560"/>
        <v>4</v>
      </c>
      <c r="H576" s="49">
        <f t="shared" ca="1" si="560"/>
        <v>3</v>
      </c>
      <c r="I576" s="49">
        <f t="shared" ca="1" si="560"/>
        <v>3</v>
      </c>
      <c r="BM576">
        <v>139</v>
      </c>
      <c r="BN576" s="69">
        <f t="shared" si="541"/>
        <v>-0.05</v>
      </c>
      <c r="BO576" s="70">
        <f t="shared" si="542"/>
        <v>0</v>
      </c>
      <c r="BP576" s="71">
        <f t="shared" ca="1" si="545"/>
        <v>0</v>
      </c>
      <c r="BQ576" s="156">
        <f t="shared" ca="1" si="546"/>
        <v>0</v>
      </c>
      <c r="BR576" s="158">
        <f t="shared" ca="1" si="547"/>
        <v>0.05</v>
      </c>
      <c r="BS576" s="159">
        <f t="shared" ca="1" si="548"/>
        <v>0.04</v>
      </c>
      <c r="BT576" s="160">
        <f t="shared" ca="1" si="549"/>
        <v>0.04</v>
      </c>
      <c r="BU576" s="69">
        <f t="shared" si="438"/>
        <v>-0.05</v>
      </c>
      <c r="BV576" s="70">
        <f t="shared" si="439"/>
        <v>0</v>
      </c>
      <c r="BW576" s="71">
        <f t="shared" ref="BW576" ca="1" si="577">IF($E576=0,BV576,INDEX($O$438:$O$441,$E576,1))</f>
        <v>0</v>
      </c>
      <c r="BX576" s="156">
        <f t="shared" ca="1" si="551"/>
        <v>0</v>
      </c>
      <c r="BY576" s="158">
        <f t="shared" ca="1" si="552"/>
        <v>0.05</v>
      </c>
      <c r="BZ576" s="159">
        <f t="shared" ca="1" si="553"/>
        <v>0.04</v>
      </c>
      <c r="CA576" s="160">
        <f t="shared" ca="1" si="554"/>
        <v>0.04</v>
      </c>
      <c r="CB576" s="69">
        <f t="shared" si="438"/>
        <v>-0.05</v>
      </c>
      <c r="CC576" s="70">
        <f t="shared" si="439"/>
        <v>0</v>
      </c>
      <c r="CD576" s="71">
        <f t="shared" ref="CD576" ca="1" si="578">IF($E576=0,CC576,INDEX($O$438:$O$441,$E576,1))</f>
        <v>0</v>
      </c>
      <c r="CE576" s="156">
        <f t="shared" ca="1" si="556"/>
        <v>0</v>
      </c>
      <c r="CF576" s="158">
        <f t="shared" ca="1" si="557"/>
        <v>0.05</v>
      </c>
      <c r="CG576" s="159">
        <f t="shared" ca="1" si="558"/>
        <v>0.04</v>
      </c>
      <c r="CH576" s="160">
        <f t="shared" ca="1" si="559"/>
        <v>0.04</v>
      </c>
    </row>
    <row r="577" spans="2:86" hidden="1" outlineLevel="1">
      <c r="B577" t="str">
        <f t="shared" ca="1" si="496"/>
        <v>EP1 LP-D0 LP-S0 LP-M4</v>
      </c>
      <c r="C577" s="49">
        <f t="shared" si="560"/>
        <v>1</v>
      </c>
      <c r="D577" s="49">
        <f t="shared" si="560"/>
        <v>0</v>
      </c>
      <c r="E577" s="49">
        <f t="shared" ca="1" si="560"/>
        <v>0</v>
      </c>
      <c r="F577" s="49">
        <f t="shared" ca="1" si="560"/>
        <v>0</v>
      </c>
      <c r="G577" s="49">
        <f t="shared" ca="1" si="560"/>
        <v>4</v>
      </c>
      <c r="H577" s="49">
        <f t="shared" ca="1" si="560"/>
        <v>3</v>
      </c>
      <c r="I577" s="49">
        <f t="shared" ca="1" si="560"/>
        <v>4</v>
      </c>
      <c r="BM577">
        <v>140</v>
      </c>
      <c r="BN577" s="69">
        <f t="shared" si="541"/>
        <v>-0.05</v>
      </c>
      <c r="BO577" s="70">
        <f t="shared" si="542"/>
        <v>0</v>
      </c>
      <c r="BP577" s="71">
        <f t="shared" ca="1" si="545"/>
        <v>0</v>
      </c>
      <c r="BQ577" s="156">
        <f t="shared" ca="1" si="546"/>
        <v>0</v>
      </c>
      <c r="BR577" s="158">
        <f t="shared" ca="1" si="547"/>
        <v>0.05</v>
      </c>
      <c r="BS577" s="159">
        <f t="shared" ca="1" si="548"/>
        <v>0.04</v>
      </c>
      <c r="BT577" s="160">
        <f t="shared" ca="1" si="549"/>
        <v>0.08</v>
      </c>
      <c r="BU577" s="69">
        <f t="shared" si="438"/>
        <v>-0.05</v>
      </c>
      <c r="BV577" s="70">
        <f t="shared" si="439"/>
        <v>0</v>
      </c>
      <c r="BW577" s="71">
        <f t="shared" ref="BW577" ca="1" si="579">IF($E577=0,BV577,INDEX($O$438:$O$441,$E577,1))</f>
        <v>0</v>
      </c>
      <c r="BX577" s="156">
        <f t="shared" ca="1" si="551"/>
        <v>0</v>
      </c>
      <c r="BY577" s="158">
        <f t="shared" ca="1" si="552"/>
        <v>0.05</v>
      </c>
      <c r="BZ577" s="159">
        <f t="shared" ca="1" si="553"/>
        <v>0.04</v>
      </c>
      <c r="CA577" s="160">
        <f t="shared" ca="1" si="554"/>
        <v>0.08</v>
      </c>
      <c r="CB577" s="69">
        <f t="shared" si="438"/>
        <v>-0.05</v>
      </c>
      <c r="CC577" s="70">
        <f t="shared" si="439"/>
        <v>0</v>
      </c>
      <c r="CD577" s="71">
        <f t="shared" ref="CD577" ca="1" si="580">IF($E577=0,CC577,INDEX($O$438:$O$441,$E577,1))</f>
        <v>0</v>
      </c>
      <c r="CE577" s="156">
        <f t="shared" ca="1" si="556"/>
        <v>0</v>
      </c>
      <c r="CF577" s="158">
        <f t="shared" ca="1" si="557"/>
        <v>0.05</v>
      </c>
      <c r="CG577" s="159">
        <f t="shared" ca="1" si="558"/>
        <v>0.04</v>
      </c>
      <c r="CH577" s="160">
        <f t="shared" ca="1" si="559"/>
        <v>0.08</v>
      </c>
    </row>
    <row r="578" spans="2:86" hidden="1" outlineLevel="1">
      <c r="B578" t="str">
        <f t="shared" ca="1" si="496"/>
        <v>EP1 LP-D0 LP-S0 LP-M1</v>
      </c>
      <c r="C578" s="49">
        <f t="shared" ref="C578:I587" si="581">C178</f>
        <v>1</v>
      </c>
      <c r="D578" s="49">
        <f t="shared" si="581"/>
        <v>0</v>
      </c>
      <c r="E578" s="49">
        <f t="shared" ca="1" si="581"/>
        <v>0</v>
      </c>
      <c r="F578" s="49">
        <f t="shared" ca="1" si="581"/>
        <v>0</v>
      </c>
      <c r="G578" s="49">
        <f t="shared" ca="1" si="581"/>
        <v>4</v>
      </c>
      <c r="H578" s="49">
        <f t="shared" ca="1" si="581"/>
        <v>4</v>
      </c>
      <c r="I578" s="49">
        <f t="shared" ca="1" si="581"/>
        <v>1</v>
      </c>
      <c r="BM578">
        <v>141</v>
      </c>
      <c r="BN578" s="69">
        <f t="shared" si="541"/>
        <v>-0.05</v>
      </c>
      <c r="BO578" s="70">
        <f t="shared" si="542"/>
        <v>0</v>
      </c>
      <c r="BP578" s="71">
        <f t="shared" ca="1" si="545"/>
        <v>0</v>
      </c>
      <c r="BQ578" s="156">
        <f t="shared" ca="1" si="546"/>
        <v>0</v>
      </c>
      <c r="BR578" s="158">
        <f t="shared" ca="1" si="547"/>
        <v>0.05</v>
      </c>
      <c r="BS578" s="159">
        <f t="shared" ca="1" si="548"/>
        <v>0.08</v>
      </c>
      <c r="BT578" s="160">
        <f t="shared" ca="1" si="549"/>
        <v>-0.05</v>
      </c>
      <c r="BU578" s="69">
        <f t="shared" si="438"/>
        <v>-0.05</v>
      </c>
      <c r="BV578" s="70">
        <f t="shared" si="439"/>
        <v>0</v>
      </c>
      <c r="BW578" s="71">
        <f t="shared" ref="BW578" ca="1" si="582">IF($E578=0,BV578,INDEX($O$438:$O$441,$E578,1))</f>
        <v>0</v>
      </c>
      <c r="BX578" s="156">
        <f t="shared" ca="1" si="551"/>
        <v>0</v>
      </c>
      <c r="BY578" s="158">
        <f t="shared" ca="1" si="552"/>
        <v>0.05</v>
      </c>
      <c r="BZ578" s="159">
        <f t="shared" ca="1" si="553"/>
        <v>0.08</v>
      </c>
      <c r="CA578" s="160">
        <f t="shared" ca="1" si="554"/>
        <v>-0.05</v>
      </c>
      <c r="CB578" s="69">
        <f t="shared" si="438"/>
        <v>-0.05</v>
      </c>
      <c r="CC578" s="70">
        <f t="shared" si="439"/>
        <v>0</v>
      </c>
      <c r="CD578" s="71">
        <f t="shared" ref="CD578" ca="1" si="583">IF($E578=0,CC578,INDEX($O$438:$O$441,$E578,1))</f>
        <v>0</v>
      </c>
      <c r="CE578" s="156">
        <f t="shared" ca="1" si="556"/>
        <v>0</v>
      </c>
      <c r="CF578" s="158">
        <f t="shared" ca="1" si="557"/>
        <v>0.05</v>
      </c>
      <c r="CG578" s="159">
        <f t="shared" ca="1" si="558"/>
        <v>0.08</v>
      </c>
      <c r="CH578" s="160">
        <f t="shared" ca="1" si="559"/>
        <v>-0.05</v>
      </c>
    </row>
    <row r="579" spans="2:86" hidden="1" outlineLevel="1">
      <c r="B579" t="str">
        <f t="shared" ca="1" si="496"/>
        <v>EP1 LP-D0 LP-S0 LP-M2</v>
      </c>
      <c r="C579" s="49">
        <f t="shared" si="581"/>
        <v>1</v>
      </c>
      <c r="D579" s="49">
        <f t="shared" si="581"/>
        <v>0</v>
      </c>
      <c r="E579" s="49">
        <f t="shared" ca="1" si="581"/>
        <v>0</v>
      </c>
      <c r="F579" s="49">
        <f t="shared" ca="1" si="581"/>
        <v>0</v>
      </c>
      <c r="G579" s="49">
        <f t="shared" ca="1" si="581"/>
        <v>4</v>
      </c>
      <c r="H579" s="49">
        <f t="shared" ca="1" si="581"/>
        <v>4</v>
      </c>
      <c r="I579" s="49">
        <f t="shared" ca="1" si="581"/>
        <v>2</v>
      </c>
      <c r="BM579">
        <v>142</v>
      </c>
      <c r="BN579" s="69">
        <f t="shared" si="541"/>
        <v>-0.05</v>
      </c>
      <c r="BO579" s="70">
        <f t="shared" si="542"/>
        <v>0</v>
      </c>
      <c r="BP579" s="71">
        <f t="shared" ca="1" si="545"/>
        <v>0</v>
      </c>
      <c r="BQ579" s="156">
        <f t="shared" ca="1" si="546"/>
        <v>0</v>
      </c>
      <c r="BR579" s="158">
        <f t="shared" ca="1" si="547"/>
        <v>0.05</v>
      </c>
      <c r="BS579" s="159">
        <f t="shared" ca="1" si="548"/>
        <v>0.08</v>
      </c>
      <c r="BT579" s="160">
        <f t="shared" ca="1" si="549"/>
        <v>0</v>
      </c>
      <c r="BU579" s="69">
        <f t="shared" si="438"/>
        <v>-0.05</v>
      </c>
      <c r="BV579" s="70">
        <f t="shared" si="439"/>
        <v>0</v>
      </c>
      <c r="BW579" s="71">
        <f t="shared" ref="BW579" ca="1" si="584">IF($E579=0,BV579,INDEX($O$438:$O$441,$E579,1))</f>
        <v>0</v>
      </c>
      <c r="BX579" s="156">
        <f t="shared" ca="1" si="551"/>
        <v>0</v>
      </c>
      <c r="BY579" s="158">
        <f t="shared" ca="1" si="552"/>
        <v>0.05</v>
      </c>
      <c r="BZ579" s="159">
        <f t="shared" ca="1" si="553"/>
        <v>0.08</v>
      </c>
      <c r="CA579" s="160">
        <f t="shared" ca="1" si="554"/>
        <v>0</v>
      </c>
      <c r="CB579" s="69">
        <f t="shared" si="438"/>
        <v>-0.05</v>
      </c>
      <c r="CC579" s="70">
        <f t="shared" si="439"/>
        <v>0</v>
      </c>
      <c r="CD579" s="71">
        <f t="shared" ref="CD579" ca="1" si="585">IF($E579=0,CC579,INDEX($O$438:$O$441,$E579,1))</f>
        <v>0</v>
      </c>
      <c r="CE579" s="156">
        <f t="shared" ca="1" si="556"/>
        <v>0</v>
      </c>
      <c r="CF579" s="158">
        <f t="shared" ca="1" si="557"/>
        <v>0.05</v>
      </c>
      <c r="CG579" s="159">
        <f t="shared" ca="1" si="558"/>
        <v>0.08</v>
      </c>
      <c r="CH579" s="160">
        <f t="shared" ca="1" si="559"/>
        <v>0</v>
      </c>
    </row>
    <row r="580" spans="2:86" hidden="1" outlineLevel="1">
      <c r="B580" t="str">
        <f t="shared" ca="1" si="496"/>
        <v>EP1 LP-D0 LP-S0 LP-M3</v>
      </c>
      <c r="C580" s="49">
        <f t="shared" si="581"/>
        <v>1</v>
      </c>
      <c r="D580" s="49">
        <f t="shared" si="581"/>
        <v>0</v>
      </c>
      <c r="E580" s="49">
        <f t="shared" ca="1" si="581"/>
        <v>0</v>
      </c>
      <c r="F580" s="49">
        <f t="shared" ca="1" si="581"/>
        <v>0</v>
      </c>
      <c r="G580" s="49">
        <f t="shared" ca="1" si="581"/>
        <v>4</v>
      </c>
      <c r="H580" s="49">
        <f t="shared" ca="1" si="581"/>
        <v>4</v>
      </c>
      <c r="I580" s="49">
        <f t="shared" ca="1" si="581"/>
        <v>3</v>
      </c>
      <c r="BM580">
        <v>143</v>
      </c>
      <c r="BN580" s="69">
        <f t="shared" si="541"/>
        <v>-0.05</v>
      </c>
      <c r="BO580" s="70">
        <f t="shared" si="542"/>
        <v>0</v>
      </c>
      <c r="BP580" s="71">
        <f t="shared" ca="1" si="545"/>
        <v>0</v>
      </c>
      <c r="BQ580" s="156">
        <f t="shared" ca="1" si="546"/>
        <v>0</v>
      </c>
      <c r="BR580" s="158">
        <f t="shared" ca="1" si="547"/>
        <v>0.05</v>
      </c>
      <c r="BS580" s="159">
        <f t="shared" ca="1" si="548"/>
        <v>0.08</v>
      </c>
      <c r="BT580" s="160">
        <f t="shared" ca="1" si="549"/>
        <v>0.04</v>
      </c>
      <c r="BU580" s="69">
        <f t="shared" si="438"/>
        <v>-0.05</v>
      </c>
      <c r="BV580" s="70">
        <f t="shared" si="439"/>
        <v>0</v>
      </c>
      <c r="BW580" s="71">
        <f t="shared" ref="BW580" ca="1" si="586">IF($E580=0,BV580,INDEX($O$438:$O$441,$E580,1))</f>
        <v>0</v>
      </c>
      <c r="BX580" s="156">
        <f t="shared" ca="1" si="551"/>
        <v>0</v>
      </c>
      <c r="BY580" s="158">
        <f t="shared" ca="1" si="552"/>
        <v>0.05</v>
      </c>
      <c r="BZ580" s="159">
        <f t="shared" ca="1" si="553"/>
        <v>0.08</v>
      </c>
      <c r="CA580" s="160">
        <f t="shared" ca="1" si="554"/>
        <v>0.04</v>
      </c>
      <c r="CB580" s="69">
        <f t="shared" si="438"/>
        <v>-0.05</v>
      </c>
      <c r="CC580" s="70">
        <f t="shared" si="439"/>
        <v>0</v>
      </c>
      <c r="CD580" s="71">
        <f t="shared" ref="CD580" ca="1" si="587">IF($E580=0,CC580,INDEX($O$438:$O$441,$E580,1))</f>
        <v>0</v>
      </c>
      <c r="CE580" s="156">
        <f t="shared" ca="1" si="556"/>
        <v>0</v>
      </c>
      <c r="CF580" s="158">
        <f t="shared" ca="1" si="557"/>
        <v>0.05</v>
      </c>
      <c r="CG580" s="159">
        <f t="shared" ca="1" si="558"/>
        <v>0.08</v>
      </c>
      <c r="CH580" s="160">
        <f t="shared" ca="1" si="559"/>
        <v>0.04</v>
      </c>
    </row>
    <row r="581" spans="2:86" hidden="1" outlineLevel="1">
      <c r="B581" t="str">
        <f t="shared" ca="1" si="496"/>
        <v>EP1 LP-D0 LP-S0 LP-M4</v>
      </c>
      <c r="C581" s="49">
        <f t="shared" si="581"/>
        <v>1</v>
      </c>
      <c r="D581" s="49">
        <f t="shared" si="581"/>
        <v>0</v>
      </c>
      <c r="E581" s="49">
        <f t="shared" ca="1" si="581"/>
        <v>0</v>
      </c>
      <c r="F581" s="49">
        <f t="shared" ca="1" si="581"/>
        <v>0</v>
      </c>
      <c r="G581" s="49">
        <f t="shared" ca="1" si="581"/>
        <v>4</v>
      </c>
      <c r="H581" s="49">
        <f t="shared" ca="1" si="581"/>
        <v>4</v>
      </c>
      <c r="I581" s="49">
        <f t="shared" ca="1" si="581"/>
        <v>4</v>
      </c>
      <c r="BM581">
        <v>144</v>
      </c>
      <c r="BN581" s="69">
        <f t="shared" si="541"/>
        <v>-0.05</v>
      </c>
      <c r="BO581" s="70">
        <f t="shared" si="542"/>
        <v>0</v>
      </c>
      <c r="BP581" s="71">
        <f t="shared" ca="1" si="545"/>
        <v>0</v>
      </c>
      <c r="BQ581" s="156">
        <f t="shared" ca="1" si="546"/>
        <v>0</v>
      </c>
      <c r="BR581" s="158">
        <f t="shared" ca="1" si="547"/>
        <v>0.05</v>
      </c>
      <c r="BS581" s="159">
        <f t="shared" ca="1" si="548"/>
        <v>0.08</v>
      </c>
      <c r="BT581" s="160">
        <f t="shared" ca="1" si="549"/>
        <v>0.08</v>
      </c>
      <c r="BU581" s="69">
        <f t="shared" si="438"/>
        <v>-0.05</v>
      </c>
      <c r="BV581" s="70">
        <f t="shared" si="439"/>
        <v>0</v>
      </c>
      <c r="BW581" s="71">
        <f t="shared" ref="BW581" ca="1" si="588">IF($E581=0,BV581,INDEX($O$438:$O$441,$E581,1))</f>
        <v>0</v>
      </c>
      <c r="BX581" s="156">
        <f t="shared" ca="1" si="551"/>
        <v>0</v>
      </c>
      <c r="BY581" s="158">
        <f t="shared" ca="1" si="552"/>
        <v>0.05</v>
      </c>
      <c r="BZ581" s="159">
        <f t="shared" ca="1" si="553"/>
        <v>0.08</v>
      </c>
      <c r="CA581" s="160">
        <f t="shared" ca="1" si="554"/>
        <v>0.08</v>
      </c>
      <c r="CB581" s="69">
        <f t="shared" si="438"/>
        <v>-0.05</v>
      </c>
      <c r="CC581" s="70">
        <f t="shared" si="439"/>
        <v>0</v>
      </c>
      <c r="CD581" s="71">
        <f t="shared" ref="CD581" ca="1" si="589">IF($E581=0,CC581,INDEX($O$438:$O$441,$E581,1))</f>
        <v>0</v>
      </c>
      <c r="CE581" s="156">
        <f t="shared" ca="1" si="556"/>
        <v>0</v>
      </c>
      <c r="CF581" s="158">
        <f t="shared" ca="1" si="557"/>
        <v>0.05</v>
      </c>
      <c r="CG581" s="159">
        <f t="shared" ca="1" si="558"/>
        <v>0.08</v>
      </c>
      <c r="CH581" s="160">
        <f t="shared" ca="1" si="559"/>
        <v>0.08</v>
      </c>
    </row>
    <row r="582" spans="2:86" hidden="1" outlineLevel="1">
      <c r="B582" t="str">
        <f t="shared" ref="B582:B610" ca="1" si="590">"EP"&amp;$C582&amp;" LP-D"&amp;$E582&amp;" LP-S"&amp;$F582&amp;" LP-M"&amp;$I582</f>
        <v>EP2 LP-D0 LP-S0 LP-M1</v>
      </c>
      <c r="C582" s="49">
        <f t="shared" si="581"/>
        <v>2</v>
      </c>
      <c r="D582" s="49">
        <f t="shared" si="581"/>
        <v>0</v>
      </c>
      <c r="E582" s="49">
        <f t="shared" ca="1" si="581"/>
        <v>0</v>
      </c>
      <c r="F582" s="49">
        <f t="shared" ca="1" si="581"/>
        <v>0</v>
      </c>
      <c r="G582" s="49">
        <f t="shared" ca="1" si="581"/>
        <v>1</v>
      </c>
      <c r="H582" s="49">
        <f t="shared" ca="1" si="581"/>
        <v>1</v>
      </c>
      <c r="I582" s="49">
        <f t="shared" ca="1" si="581"/>
        <v>1</v>
      </c>
      <c r="BM582">
        <v>145</v>
      </c>
      <c r="BN582" s="69">
        <f t="shared" si="541"/>
        <v>0</v>
      </c>
      <c r="BO582" s="70">
        <f t="shared" si="542"/>
        <v>0</v>
      </c>
      <c r="BP582" s="71">
        <f t="shared" ca="1" si="545"/>
        <v>0</v>
      </c>
      <c r="BQ582" s="156">
        <f t="shared" ca="1" si="546"/>
        <v>0</v>
      </c>
      <c r="BR582" s="158">
        <f t="shared" ca="1" si="547"/>
        <v>-0.08</v>
      </c>
      <c r="BS582" s="159">
        <f t="shared" ca="1" si="548"/>
        <v>-0.05</v>
      </c>
      <c r="BT582" s="160">
        <f t="shared" ca="1" si="549"/>
        <v>-0.05</v>
      </c>
      <c r="BU582" s="69">
        <f t="shared" ref="BU582:CB645" si="591">IF($C582=0,0,INDEX($M$438:$M$441,$C582,1))</f>
        <v>0</v>
      </c>
      <c r="BV582" s="70">
        <f t="shared" ref="BV582:CC645" si="592">IF($D582=0,0,INDEX($N$438:$N$441,$D582,1))</f>
        <v>0</v>
      </c>
      <c r="BW582" s="71">
        <f t="shared" ref="BW582" ca="1" si="593">IF($E582=0,BV582,INDEX($O$438:$O$441,$E582,1))</f>
        <v>0</v>
      </c>
      <c r="BX582" s="156">
        <f t="shared" ca="1" si="551"/>
        <v>0</v>
      </c>
      <c r="BY582" s="158">
        <f t="shared" ca="1" si="552"/>
        <v>-0.08</v>
      </c>
      <c r="BZ582" s="159">
        <f t="shared" ca="1" si="553"/>
        <v>-0.05</v>
      </c>
      <c r="CA582" s="160">
        <f t="shared" ca="1" si="554"/>
        <v>-0.05</v>
      </c>
      <c r="CB582" s="69">
        <f t="shared" si="591"/>
        <v>0</v>
      </c>
      <c r="CC582" s="70">
        <f t="shared" si="592"/>
        <v>0</v>
      </c>
      <c r="CD582" s="71">
        <f t="shared" ref="CD582" ca="1" si="594">IF($E582=0,CC582,INDEX($O$438:$O$441,$E582,1))</f>
        <v>0</v>
      </c>
      <c r="CE582" s="156">
        <f t="shared" ca="1" si="556"/>
        <v>0</v>
      </c>
      <c r="CF582" s="158">
        <f t="shared" ca="1" si="557"/>
        <v>-0.08</v>
      </c>
      <c r="CG582" s="159">
        <f t="shared" ca="1" si="558"/>
        <v>-0.05</v>
      </c>
      <c r="CH582" s="160">
        <f t="shared" ca="1" si="559"/>
        <v>-0.05</v>
      </c>
    </row>
    <row r="583" spans="2:86" hidden="1" outlineLevel="1">
      <c r="B583" t="str">
        <f t="shared" ca="1" si="590"/>
        <v>EP2 LP-D0 LP-S0 LP-M2</v>
      </c>
      <c r="C583" s="49">
        <f t="shared" si="581"/>
        <v>2</v>
      </c>
      <c r="D583" s="49">
        <f t="shared" si="581"/>
        <v>0</v>
      </c>
      <c r="E583" s="49">
        <f t="shared" ca="1" si="581"/>
        <v>0</v>
      </c>
      <c r="F583" s="49">
        <f t="shared" ca="1" si="581"/>
        <v>0</v>
      </c>
      <c r="G583" s="49">
        <f t="shared" ca="1" si="581"/>
        <v>1</v>
      </c>
      <c r="H583" s="49">
        <f t="shared" ca="1" si="581"/>
        <v>1</v>
      </c>
      <c r="I583" s="49">
        <f t="shared" ca="1" si="581"/>
        <v>2</v>
      </c>
      <c r="BM583">
        <v>146</v>
      </c>
      <c r="BN583" s="69">
        <f t="shared" si="541"/>
        <v>0</v>
      </c>
      <c r="BO583" s="70">
        <f t="shared" si="542"/>
        <v>0</v>
      </c>
      <c r="BP583" s="71">
        <f t="shared" ca="1" si="545"/>
        <v>0</v>
      </c>
      <c r="BQ583" s="156">
        <f t="shared" ca="1" si="546"/>
        <v>0</v>
      </c>
      <c r="BR583" s="158">
        <f t="shared" ca="1" si="547"/>
        <v>-0.08</v>
      </c>
      <c r="BS583" s="159">
        <f t="shared" ca="1" si="548"/>
        <v>-0.05</v>
      </c>
      <c r="BT583" s="160">
        <f t="shared" ca="1" si="549"/>
        <v>0</v>
      </c>
      <c r="BU583" s="69">
        <f t="shared" si="591"/>
        <v>0</v>
      </c>
      <c r="BV583" s="70">
        <f t="shared" si="592"/>
        <v>0</v>
      </c>
      <c r="BW583" s="71">
        <f t="shared" ref="BW583" ca="1" si="595">IF($E583=0,BV583,INDEX($O$438:$O$441,$E583,1))</f>
        <v>0</v>
      </c>
      <c r="BX583" s="156">
        <f t="shared" ca="1" si="551"/>
        <v>0</v>
      </c>
      <c r="BY583" s="158">
        <f t="shared" ca="1" si="552"/>
        <v>-0.08</v>
      </c>
      <c r="BZ583" s="159">
        <f t="shared" ca="1" si="553"/>
        <v>-0.05</v>
      </c>
      <c r="CA583" s="160">
        <f t="shared" ca="1" si="554"/>
        <v>0</v>
      </c>
      <c r="CB583" s="69">
        <f t="shared" si="591"/>
        <v>0</v>
      </c>
      <c r="CC583" s="70">
        <f t="shared" si="592"/>
        <v>0</v>
      </c>
      <c r="CD583" s="71">
        <f t="shared" ref="CD583" ca="1" si="596">IF($E583=0,CC583,INDEX($O$438:$O$441,$E583,1))</f>
        <v>0</v>
      </c>
      <c r="CE583" s="156">
        <f t="shared" ca="1" si="556"/>
        <v>0</v>
      </c>
      <c r="CF583" s="158">
        <f t="shared" ca="1" si="557"/>
        <v>-0.08</v>
      </c>
      <c r="CG583" s="159">
        <f t="shared" ca="1" si="558"/>
        <v>-0.05</v>
      </c>
      <c r="CH583" s="160">
        <f t="shared" ca="1" si="559"/>
        <v>0</v>
      </c>
    </row>
    <row r="584" spans="2:86" hidden="1" outlineLevel="1">
      <c r="B584" t="str">
        <f t="shared" ca="1" si="590"/>
        <v>EP2 LP-D0 LP-S0 LP-M3</v>
      </c>
      <c r="C584" s="49">
        <f t="shared" si="581"/>
        <v>2</v>
      </c>
      <c r="D584" s="49">
        <f t="shared" si="581"/>
        <v>0</v>
      </c>
      <c r="E584" s="49">
        <f t="shared" ca="1" si="581"/>
        <v>0</v>
      </c>
      <c r="F584" s="49">
        <f t="shared" ca="1" si="581"/>
        <v>0</v>
      </c>
      <c r="G584" s="49">
        <f t="shared" ca="1" si="581"/>
        <v>1</v>
      </c>
      <c r="H584" s="49">
        <f t="shared" ca="1" si="581"/>
        <v>1</v>
      </c>
      <c r="I584" s="49">
        <f t="shared" ca="1" si="581"/>
        <v>3</v>
      </c>
      <c r="BM584">
        <v>147</v>
      </c>
      <c r="BN584" s="69">
        <f t="shared" si="541"/>
        <v>0</v>
      </c>
      <c r="BO584" s="70">
        <f t="shared" si="542"/>
        <v>0</v>
      </c>
      <c r="BP584" s="71">
        <f t="shared" ca="1" si="545"/>
        <v>0</v>
      </c>
      <c r="BQ584" s="156">
        <f t="shared" ca="1" si="546"/>
        <v>0</v>
      </c>
      <c r="BR584" s="158">
        <f t="shared" ca="1" si="547"/>
        <v>-0.08</v>
      </c>
      <c r="BS584" s="159">
        <f t="shared" ca="1" si="548"/>
        <v>-0.05</v>
      </c>
      <c r="BT584" s="160">
        <f t="shared" ca="1" si="549"/>
        <v>0.04</v>
      </c>
      <c r="BU584" s="69">
        <f t="shared" si="591"/>
        <v>0</v>
      </c>
      <c r="BV584" s="70">
        <f t="shared" si="592"/>
        <v>0</v>
      </c>
      <c r="BW584" s="71">
        <f t="shared" ref="BW584" ca="1" si="597">IF($E584=0,BV584,INDEX($O$438:$O$441,$E584,1))</f>
        <v>0</v>
      </c>
      <c r="BX584" s="156">
        <f t="shared" ca="1" si="551"/>
        <v>0</v>
      </c>
      <c r="BY584" s="158">
        <f t="shared" ca="1" si="552"/>
        <v>-0.08</v>
      </c>
      <c r="BZ584" s="159">
        <f t="shared" ca="1" si="553"/>
        <v>-0.05</v>
      </c>
      <c r="CA584" s="160">
        <f t="shared" ca="1" si="554"/>
        <v>0.04</v>
      </c>
      <c r="CB584" s="69">
        <f t="shared" si="591"/>
        <v>0</v>
      </c>
      <c r="CC584" s="70">
        <f t="shared" si="592"/>
        <v>0</v>
      </c>
      <c r="CD584" s="71">
        <f t="shared" ref="CD584" ca="1" si="598">IF($E584=0,CC584,INDEX($O$438:$O$441,$E584,1))</f>
        <v>0</v>
      </c>
      <c r="CE584" s="156">
        <f t="shared" ca="1" si="556"/>
        <v>0</v>
      </c>
      <c r="CF584" s="158">
        <f t="shared" ca="1" si="557"/>
        <v>-0.08</v>
      </c>
      <c r="CG584" s="159">
        <f t="shared" ca="1" si="558"/>
        <v>-0.05</v>
      </c>
      <c r="CH584" s="160">
        <f t="shared" ca="1" si="559"/>
        <v>0.04</v>
      </c>
    </row>
    <row r="585" spans="2:86" hidden="1" outlineLevel="1">
      <c r="B585" t="str">
        <f t="shared" ca="1" si="590"/>
        <v>EP2 LP-D0 LP-S0 LP-M4</v>
      </c>
      <c r="C585" s="49">
        <f t="shared" si="581"/>
        <v>2</v>
      </c>
      <c r="D585" s="49">
        <f t="shared" si="581"/>
        <v>0</v>
      </c>
      <c r="E585" s="49">
        <f t="shared" ca="1" si="581"/>
        <v>0</v>
      </c>
      <c r="F585" s="49">
        <f t="shared" ca="1" si="581"/>
        <v>0</v>
      </c>
      <c r="G585" s="49">
        <f t="shared" ca="1" si="581"/>
        <v>1</v>
      </c>
      <c r="H585" s="49">
        <f t="shared" ca="1" si="581"/>
        <v>1</v>
      </c>
      <c r="I585" s="49">
        <f t="shared" ca="1" si="581"/>
        <v>4</v>
      </c>
      <c r="BM585">
        <v>148</v>
      </c>
      <c r="BN585" s="69">
        <f t="shared" si="541"/>
        <v>0</v>
      </c>
      <c r="BO585" s="70">
        <f t="shared" si="542"/>
        <v>0</v>
      </c>
      <c r="BP585" s="71">
        <f t="shared" ca="1" si="545"/>
        <v>0</v>
      </c>
      <c r="BQ585" s="156">
        <f t="shared" ca="1" si="546"/>
        <v>0</v>
      </c>
      <c r="BR585" s="158">
        <f t="shared" ca="1" si="547"/>
        <v>-0.08</v>
      </c>
      <c r="BS585" s="159">
        <f t="shared" ca="1" si="548"/>
        <v>-0.05</v>
      </c>
      <c r="BT585" s="160">
        <f t="shared" ca="1" si="549"/>
        <v>0.08</v>
      </c>
      <c r="BU585" s="69">
        <f t="shared" si="591"/>
        <v>0</v>
      </c>
      <c r="BV585" s="70">
        <f t="shared" si="592"/>
        <v>0</v>
      </c>
      <c r="BW585" s="71">
        <f t="shared" ref="BW585" ca="1" si="599">IF($E585=0,BV585,INDEX($O$438:$O$441,$E585,1))</f>
        <v>0</v>
      </c>
      <c r="BX585" s="156">
        <f t="shared" ca="1" si="551"/>
        <v>0</v>
      </c>
      <c r="BY585" s="158">
        <f t="shared" ca="1" si="552"/>
        <v>-0.08</v>
      </c>
      <c r="BZ585" s="159">
        <f t="shared" ca="1" si="553"/>
        <v>-0.05</v>
      </c>
      <c r="CA585" s="160">
        <f t="shared" ca="1" si="554"/>
        <v>0.08</v>
      </c>
      <c r="CB585" s="69">
        <f t="shared" si="591"/>
        <v>0</v>
      </c>
      <c r="CC585" s="70">
        <f t="shared" si="592"/>
        <v>0</v>
      </c>
      <c r="CD585" s="71">
        <f t="shared" ref="CD585" ca="1" si="600">IF($E585=0,CC585,INDEX($O$438:$O$441,$E585,1))</f>
        <v>0</v>
      </c>
      <c r="CE585" s="156">
        <f t="shared" ca="1" si="556"/>
        <v>0</v>
      </c>
      <c r="CF585" s="158">
        <f t="shared" ca="1" si="557"/>
        <v>-0.08</v>
      </c>
      <c r="CG585" s="159">
        <f t="shared" ca="1" si="558"/>
        <v>-0.05</v>
      </c>
      <c r="CH585" s="160">
        <f t="shared" ca="1" si="559"/>
        <v>0.08</v>
      </c>
    </row>
    <row r="586" spans="2:86" hidden="1" outlineLevel="1">
      <c r="B586" t="str">
        <f t="shared" ca="1" si="590"/>
        <v>EP2 LP-D0 LP-S0 LP-M1</v>
      </c>
      <c r="C586" s="49">
        <f t="shared" si="581"/>
        <v>2</v>
      </c>
      <c r="D586" s="49">
        <f t="shared" si="581"/>
        <v>0</v>
      </c>
      <c r="E586" s="49">
        <f t="shared" ca="1" si="581"/>
        <v>0</v>
      </c>
      <c r="F586" s="49">
        <f t="shared" ca="1" si="581"/>
        <v>0</v>
      </c>
      <c r="G586" s="49">
        <f t="shared" ca="1" si="581"/>
        <v>1</v>
      </c>
      <c r="H586" s="49">
        <f t="shared" ca="1" si="581"/>
        <v>2</v>
      </c>
      <c r="I586" s="49">
        <f t="shared" ca="1" si="581"/>
        <v>1</v>
      </c>
      <c r="BM586">
        <v>149</v>
      </c>
      <c r="BN586" s="69">
        <f t="shared" si="541"/>
        <v>0</v>
      </c>
      <c r="BO586" s="70">
        <f t="shared" si="542"/>
        <v>0</v>
      </c>
      <c r="BP586" s="71">
        <f t="shared" ca="1" si="545"/>
        <v>0</v>
      </c>
      <c r="BQ586" s="156">
        <f t="shared" ca="1" si="546"/>
        <v>0</v>
      </c>
      <c r="BR586" s="158">
        <f t="shared" ca="1" si="547"/>
        <v>-0.08</v>
      </c>
      <c r="BS586" s="159">
        <f t="shared" ca="1" si="548"/>
        <v>0</v>
      </c>
      <c r="BT586" s="160">
        <f t="shared" ca="1" si="549"/>
        <v>-0.05</v>
      </c>
      <c r="BU586" s="69">
        <f t="shared" si="591"/>
        <v>0</v>
      </c>
      <c r="BV586" s="70">
        <f t="shared" si="592"/>
        <v>0</v>
      </c>
      <c r="BW586" s="71">
        <f t="shared" ref="BW586" ca="1" si="601">IF($E586=0,BV586,INDEX($O$438:$O$441,$E586,1))</f>
        <v>0</v>
      </c>
      <c r="BX586" s="156">
        <f t="shared" ca="1" si="551"/>
        <v>0</v>
      </c>
      <c r="BY586" s="158">
        <f t="shared" ca="1" si="552"/>
        <v>-0.08</v>
      </c>
      <c r="BZ586" s="159">
        <f t="shared" ca="1" si="553"/>
        <v>0</v>
      </c>
      <c r="CA586" s="160">
        <f t="shared" ca="1" si="554"/>
        <v>-0.05</v>
      </c>
      <c r="CB586" s="69">
        <f t="shared" si="591"/>
        <v>0</v>
      </c>
      <c r="CC586" s="70">
        <f t="shared" si="592"/>
        <v>0</v>
      </c>
      <c r="CD586" s="71">
        <f t="shared" ref="CD586" ca="1" si="602">IF($E586=0,CC586,INDEX($O$438:$O$441,$E586,1))</f>
        <v>0</v>
      </c>
      <c r="CE586" s="156">
        <f t="shared" ca="1" si="556"/>
        <v>0</v>
      </c>
      <c r="CF586" s="158">
        <f t="shared" ca="1" si="557"/>
        <v>-0.08</v>
      </c>
      <c r="CG586" s="159">
        <f t="shared" ca="1" si="558"/>
        <v>0</v>
      </c>
      <c r="CH586" s="160">
        <f t="shared" ca="1" si="559"/>
        <v>-0.05</v>
      </c>
    </row>
    <row r="587" spans="2:86" hidden="1" outlineLevel="1">
      <c r="B587" t="str">
        <f t="shared" ca="1" si="590"/>
        <v>EP2 LP-D0 LP-S0 LP-M2</v>
      </c>
      <c r="C587" s="49">
        <f t="shared" si="581"/>
        <v>2</v>
      </c>
      <c r="D587" s="49">
        <f t="shared" si="581"/>
        <v>0</v>
      </c>
      <c r="E587" s="49">
        <f t="shared" ca="1" si="581"/>
        <v>0</v>
      </c>
      <c r="F587" s="49">
        <f t="shared" ca="1" si="581"/>
        <v>0</v>
      </c>
      <c r="G587" s="49">
        <f t="shared" ca="1" si="581"/>
        <v>1</v>
      </c>
      <c r="H587" s="49">
        <f t="shared" ca="1" si="581"/>
        <v>2</v>
      </c>
      <c r="I587" s="49">
        <f t="shared" ca="1" si="581"/>
        <v>2</v>
      </c>
      <c r="BM587">
        <v>150</v>
      </c>
      <c r="BN587" s="69">
        <f t="shared" si="541"/>
        <v>0</v>
      </c>
      <c r="BO587" s="70">
        <f t="shared" si="542"/>
        <v>0</v>
      </c>
      <c r="BP587" s="71">
        <f t="shared" ca="1" si="545"/>
        <v>0</v>
      </c>
      <c r="BQ587" s="156">
        <f t="shared" ca="1" si="546"/>
        <v>0</v>
      </c>
      <c r="BR587" s="158">
        <f t="shared" ca="1" si="547"/>
        <v>-0.08</v>
      </c>
      <c r="BS587" s="159">
        <f t="shared" ca="1" si="548"/>
        <v>0</v>
      </c>
      <c r="BT587" s="160">
        <f t="shared" ca="1" si="549"/>
        <v>0</v>
      </c>
      <c r="BU587" s="69">
        <f t="shared" si="591"/>
        <v>0</v>
      </c>
      <c r="BV587" s="70">
        <f t="shared" si="592"/>
        <v>0</v>
      </c>
      <c r="BW587" s="71">
        <f t="shared" ref="BW587" ca="1" si="603">IF($E587=0,BV587,INDEX($O$438:$O$441,$E587,1))</f>
        <v>0</v>
      </c>
      <c r="BX587" s="156">
        <f t="shared" ca="1" si="551"/>
        <v>0</v>
      </c>
      <c r="BY587" s="158">
        <f t="shared" ca="1" si="552"/>
        <v>-0.08</v>
      </c>
      <c r="BZ587" s="159">
        <f t="shared" ca="1" si="553"/>
        <v>0</v>
      </c>
      <c r="CA587" s="160">
        <f t="shared" ca="1" si="554"/>
        <v>0</v>
      </c>
      <c r="CB587" s="69">
        <f t="shared" si="591"/>
        <v>0</v>
      </c>
      <c r="CC587" s="70">
        <f t="shared" si="592"/>
        <v>0</v>
      </c>
      <c r="CD587" s="71">
        <f t="shared" ref="CD587" ca="1" si="604">IF($E587=0,CC587,INDEX($O$438:$O$441,$E587,1))</f>
        <v>0</v>
      </c>
      <c r="CE587" s="156">
        <f t="shared" ca="1" si="556"/>
        <v>0</v>
      </c>
      <c r="CF587" s="158">
        <f t="shared" ca="1" si="557"/>
        <v>-0.08</v>
      </c>
      <c r="CG587" s="159">
        <f t="shared" ca="1" si="558"/>
        <v>0</v>
      </c>
      <c r="CH587" s="160">
        <f t="shared" ca="1" si="559"/>
        <v>0</v>
      </c>
    </row>
    <row r="588" spans="2:86" hidden="1" outlineLevel="1">
      <c r="B588" t="str">
        <f t="shared" ca="1" si="590"/>
        <v>EP2 LP-D0 LP-S0 LP-M3</v>
      </c>
      <c r="C588" s="49">
        <f t="shared" ref="C588:I597" si="605">C188</f>
        <v>2</v>
      </c>
      <c r="D588" s="49">
        <f t="shared" si="605"/>
        <v>0</v>
      </c>
      <c r="E588" s="49">
        <f t="shared" ca="1" si="605"/>
        <v>0</v>
      </c>
      <c r="F588" s="49">
        <f t="shared" ca="1" si="605"/>
        <v>0</v>
      </c>
      <c r="G588" s="49">
        <f t="shared" ca="1" si="605"/>
        <v>1</v>
      </c>
      <c r="H588" s="49">
        <f t="shared" ca="1" si="605"/>
        <v>2</v>
      </c>
      <c r="I588" s="49">
        <f t="shared" ca="1" si="605"/>
        <v>3</v>
      </c>
      <c r="BM588">
        <v>151</v>
      </c>
      <c r="BN588" s="69">
        <f t="shared" si="541"/>
        <v>0</v>
      </c>
      <c r="BO588" s="70">
        <f t="shared" si="542"/>
        <v>0</v>
      </c>
      <c r="BP588" s="71">
        <f t="shared" ca="1" si="545"/>
        <v>0</v>
      </c>
      <c r="BQ588" s="156">
        <f t="shared" ca="1" si="546"/>
        <v>0</v>
      </c>
      <c r="BR588" s="158">
        <f t="shared" ca="1" si="547"/>
        <v>-0.08</v>
      </c>
      <c r="BS588" s="159">
        <f t="shared" ca="1" si="548"/>
        <v>0</v>
      </c>
      <c r="BT588" s="160">
        <f t="shared" ca="1" si="549"/>
        <v>0.04</v>
      </c>
      <c r="BU588" s="69">
        <f t="shared" si="591"/>
        <v>0</v>
      </c>
      <c r="BV588" s="70">
        <f t="shared" si="592"/>
        <v>0</v>
      </c>
      <c r="BW588" s="71">
        <f t="shared" ref="BW588" ca="1" si="606">IF($E588=0,BV588,INDEX($O$438:$O$441,$E588,1))</f>
        <v>0</v>
      </c>
      <c r="BX588" s="156">
        <f t="shared" ca="1" si="551"/>
        <v>0</v>
      </c>
      <c r="BY588" s="158">
        <f t="shared" ca="1" si="552"/>
        <v>-0.08</v>
      </c>
      <c r="BZ588" s="159">
        <f t="shared" ca="1" si="553"/>
        <v>0</v>
      </c>
      <c r="CA588" s="160">
        <f t="shared" ca="1" si="554"/>
        <v>0.04</v>
      </c>
      <c r="CB588" s="69">
        <f t="shared" si="591"/>
        <v>0</v>
      </c>
      <c r="CC588" s="70">
        <f t="shared" si="592"/>
        <v>0</v>
      </c>
      <c r="CD588" s="71">
        <f t="shared" ref="CD588" ca="1" si="607">IF($E588=0,CC588,INDEX($O$438:$O$441,$E588,1))</f>
        <v>0</v>
      </c>
      <c r="CE588" s="156">
        <f t="shared" ca="1" si="556"/>
        <v>0</v>
      </c>
      <c r="CF588" s="158">
        <f t="shared" ca="1" si="557"/>
        <v>-0.08</v>
      </c>
      <c r="CG588" s="159">
        <f t="shared" ca="1" si="558"/>
        <v>0</v>
      </c>
      <c r="CH588" s="160">
        <f t="shared" ca="1" si="559"/>
        <v>0.04</v>
      </c>
    </row>
    <row r="589" spans="2:86" hidden="1" outlineLevel="1">
      <c r="B589" t="str">
        <f t="shared" ca="1" si="590"/>
        <v>EP2 LP-D0 LP-S0 LP-M4</v>
      </c>
      <c r="C589" s="49">
        <f t="shared" si="605"/>
        <v>2</v>
      </c>
      <c r="D589" s="49">
        <f t="shared" si="605"/>
        <v>0</v>
      </c>
      <c r="E589" s="49">
        <f t="shared" ca="1" si="605"/>
        <v>0</v>
      </c>
      <c r="F589" s="49">
        <f t="shared" ca="1" si="605"/>
        <v>0</v>
      </c>
      <c r="G589" s="49">
        <f t="shared" ca="1" si="605"/>
        <v>1</v>
      </c>
      <c r="H589" s="49">
        <f t="shared" ca="1" si="605"/>
        <v>2</v>
      </c>
      <c r="I589" s="49">
        <f t="shared" ca="1" si="605"/>
        <v>4</v>
      </c>
      <c r="BM589">
        <v>152</v>
      </c>
      <c r="BN589" s="69">
        <f t="shared" si="541"/>
        <v>0</v>
      </c>
      <c r="BO589" s="70">
        <f t="shared" si="542"/>
        <v>0</v>
      </c>
      <c r="BP589" s="71">
        <f t="shared" ca="1" si="545"/>
        <v>0</v>
      </c>
      <c r="BQ589" s="156">
        <f t="shared" ca="1" si="546"/>
        <v>0</v>
      </c>
      <c r="BR589" s="158">
        <f t="shared" ca="1" si="547"/>
        <v>-0.08</v>
      </c>
      <c r="BS589" s="159">
        <f t="shared" ca="1" si="548"/>
        <v>0</v>
      </c>
      <c r="BT589" s="160">
        <f t="shared" ca="1" si="549"/>
        <v>0.08</v>
      </c>
      <c r="BU589" s="69">
        <f t="shared" si="591"/>
        <v>0</v>
      </c>
      <c r="BV589" s="70">
        <f t="shared" si="592"/>
        <v>0</v>
      </c>
      <c r="BW589" s="71">
        <f t="shared" ref="BW589" ca="1" si="608">IF($E589=0,BV589,INDEX($O$438:$O$441,$E589,1))</f>
        <v>0</v>
      </c>
      <c r="BX589" s="156">
        <f t="shared" ca="1" si="551"/>
        <v>0</v>
      </c>
      <c r="BY589" s="158">
        <f t="shared" ca="1" si="552"/>
        <v>-0.08</v>
      </c>
      <c r="BZ589" s="159">
        <f t="shared" ca="1" si="553"/>
        <v>0</v>
      </c>
      <c r="CA589" s="160">
        <f t="shared" ca="1" si="554"/>
        <v>0.08</v>
      </c>
      <c r="CB589" s="69">
        <f t="shared" si="591"/>
        <v>0</v>
      </c>
      <c r="CC589" s="70">
        <f t="shared" si="592"/>
        <v>0</v>
      </c>
      <c r="CD589" s="71">
        <f t="shared" ref="CD589" ca="1" si="609">IF($E589=0,CC589,INDEX($O$438:$O$441,$E589,1))</f>
        <v>0</v>
      </c>
      <c r="CE589" s="156">
        <f t="shared" ca="1" si="556"/>
        <v>0</v>
      </c>
      <c r="CF589" s="158">
        <f t="shared" ca="1" si="557"/>
        <v>-0.08</v>
      </c>
      <c r="CG589" s="159">
        <f t="shared" ca="1" si="558"/>
        <v>0</v>
      </c>
      <c r="CH589" s="160">
        <f t="shared" ca="1" si="559"/>
        <v>0.08</v>
      </c>
    </row>
    <row r="590" spans="2:86" hidden="1" outlineLevel="1">
      <c r="B590" t="str">
        <f t="shared" ca="1" si="590"/>
        <v>EP2 LP-D0 LP-S0 LP-M1</v>
      </c>
      <c r="C590" s="49">
        <f t="shared" si="605"/>
        <v>2</v>
      </c>
      <c r="D590" s="49">
        <f t="shared" si="605"/>
        <v>0</v>
      </c>
      <c r="E590" s="49">
        <f t="shared" ca="1" si="605"/>
        <v>0</v>
      </c>
      <c r="F590" s="49">
        <f t="shared" ca="1" si="605"/>
        <v>0</v>
      </c>
      <c r="G590" s="49">
        <f t="shared" ca="1" si="605"/>
        <v>1</v>
      </c>
      <c r="H590" s="49">
        <f t="shared" ca="1" si="605"/>
        <v>3</v>
      </c>
      <c r="I590" s="49">
        <f t="shared" ca="1" si="605"/>
        <v>1</v>
      </c>
      <c r="BM590">
        <v>153</v>
      </c>
      <c r="BN590" s="69">
        <f t="shared" si="541"/>
        <v>0</v>
      </c>
      <c r="BO590" s="70">
        <f t="shared" si="542"/>
        <v>0</v>
      </c>
      <c r="BP590" s="71">
        <f t="shared" ca="1" si="545"/>
        <v>0</v>
      </c>
      <c r="BQ590" s="156">
        <f t="shared" ca="1" si="546"/>
        <v>0</v>
      </c>
      <c r="BR590" s="158">
        <f t="shared" ca="1" si="547"/>
        <v>-0.08</v>
      </c>
      <c r="BS590" s="159">
        <f t="shared" ca="1" si="548"/>
        <v>0.04</v>
      </c>
      <c r="BT590" s="160">
        <f t="shared" ca="1" si="549"/>
        <v>-0.05</v>
      </c>
      <c r="BU590" s="69">
        <f t="shared" si="591"/>
        <v>0</v>
      </c>
      <c r="BV590" s="70">
        <f t="shared" si="592"/>
        <v>0</v>
      </c>
      <c r="BW590" s="71">
        <f t="shared" ref="BW590" ca="1" si="610">IF($E590=0,BV590,INDEX($O$438:$O$441,$E590,1))</f>
        <v>0</v>
      </c>
      <c r="BX590" s="156">
        <f t="shared" ca="1" si="551"/>
        <v>0</v>
      </c>
      <c r="BY590" s="158">
        <f t="shared" ca="1" si="552"/>
        <v>-0.08</v>
      </c>
      <c r="BZ590" s="159">
        <f t="shared" ca="1" si="553"/>
        <v>0.04</v>
      </c>
      <c r="CA590" s="160">
        <f t="shared" ca="1" si="554"/>
        <v>-0.05</v>
      </c>
      <c r="CB590" s="69">
        <f t="shared" si="591"/>
        <v>0</v>
      </c>
      <c r="CC590" s="70">
        <f t="shared" si="592"/>
        <v>0</v>
      </c>
      <c r="CD590" s="71">
        <f t="shared" ref="CD590" ca="1" si="611">IF($E590=0,CC590,INDEX($O$438:$O$441,$E590,1))</f>
        <v>0</v>
      </c>
      <c r="CE590" s="156">
        <f t="shared" ca="1" si="556"/>
        <v>0</v>
      </c>
      <c r="CF590" s="158">
        <f t="shared" ca="1" si="557"/>
        <v>-0.08</v>
      </c>
      <c r="CG590" s="159">
        <f t="shared" ca="1" si="558"/>
        <v>0.04</v>
      </c>
      <c r="CH590" s="160">
        <f t="shared" ca="1" si="559"/>
        <v>-0.05</v>
      </c>
    </row>
    <row r="591" spans="2:86" hidden="1" outlineLevel="1">
      <c r="B591" t="str">
        <f t="shared" ca="1" si="590"/>
        <v>EP2 LP-D0 LP-S0 LP-M2</v>
      </c>
      <c r="C591" s="49">
        <f t="shared" si="605"/>
        <v>2</v>
      </c>
      <c r="D591" s="49">
        <f t="shared" si="605"/>
        <v>0</v>
      </c>
      <c r="E591" s="49">
        <f t="shared" ca="1" si="605"/>
        <v>0</v>
      </c>
      <c r="F591" s="49">
        <f t="shared" ca="1" si="605"/>
        <v>0</v>
      </c>
      <c r="G591" s="49">
        <f t="shared" ca="1" si="605"/>
        <v>1</v>
      </c>
      <c r="H591" s="49">
        <f t="shared" ca="1" si="605"/>
        <v>3</v>
      </c>
      <c r="I591" s="49">
        <f t="shared" ca="1" si="605"/>
        <v>2</v>
      </c>
      <c r="BM591">
        <v>154</v>
      </c>
      <c r="BN591" s="69">
        <f t="shared" si="541"/>
        <v>0</v>
      </c>
      <c r="BO591" s="70">
        <f t="shared" si="542"/>
        <v>0</v>
      </c>
      <c r="BP591" s="71">
        <f t="shared" ca="1" si="545"/>
        <v>0</v>
      </c>
      <c r="BQ591" s="156">
        <f t="shared" ca="1" si="546"/>
        <v>0</v>
      </c>
      <c r="BR591" s="158">
        <f t="shared" ca="1" si="547"/>
        <v>-0.08</v>
      </c>
      <c r="BS591" s="159">
        <f t="shared" ca="1" si="548"/>
        <v>0.04</v>
      </c>
      <c r="BT591" s="160">
        <f t="shared" ca="1" si="549"/>
        <v>0</v>
      </c>
      <c r="BU591" s="69">
        <f t="shared" si="591"/>
        <v>0</v>
      </c>
      <c r="BV591" s="70">
        <f t="shared" si="592"/>
        <v>0</v>
      </c>
      <c r="BW591" s="71">
        <f t="shared" ref="BW591" ca="1" si="612">IF($E591=0,BV591,INDEX($O$438:$O$441,$E591,1))</f>
        <v>0</v>
      </c>
      <c r="BX591" s="156">
        <f t="shared" ca="1" si="551"/>
        <v>0</v>
      </c>
      <c r="BY591" s="158">
        <f t="shared" ca="1" si="552"/>
        <v>-0.08</v>
      </c>
      <c r="BZ591" s="159">
        <f t="shared" ca="1" si="553"/>
        <v>0.04</v>
      </c>
      <c r="CA591" s="160">
        <f t="shared" ca="1" si="554"/>
        <v>0</v>
      </c>
      <c r="CB591" s="69">
        <f t="shared" si="591"/>
        <v>0</v>
      </c>
      <c r="CC591" s="70">
        <f t="shared" si="592"/>
        <v>0</v>
      </c>
      <c r="CD591" s="71">
        <f t="shared" ref="CD591" ca="1" si="613">IF($E591=0,CC591,INDEX($O$438:$O$441,$E591,1))</f>
        <v>0</v>
      </c>
      <c r="CE591" s="156">
        <f t="shared" ca="1" si="556"/>
        <v>0</v>
      </c>
      <c r="CF591" s="158">
        <f t="shared" ca="1" si="557"/>
        <v>-0.08</v>
      </c>
      <c r="CG591" s="159">
        <f t="shared" ca="1" si="558"/>
        <v>0.04</v>
      </c>
      <c r="CH591" s="160">
        <f t="shared" ca="1" si="559"/>
        <v>0</v>
      </c>
    </row>
    <row r="592" spans="2:86" hidden="1" outlineLevel="1">
      <c r="B592" t="str">
        <f t="shared" ca="1" si="590"/>
        <v>EP2 LP-D0 LP-S0 LP-M3</v>
      </c>
      <c r="C592" s="49">
        <f t="shared" si="605"/>
        <v>2</v>
      </c>
      <c r="D592" s="49">
        <f t="shared" si="605"/>
        <v>0</v>
      </c>
      <c r="E592" s="49">
        <f t="shared" ca="1" si="605"/>
        <v>0</v>
      </c>
      <c r="F592" s="49">
        <f t="shared" ca="1" si="605"/>
        <v>0</v>
      </c>
      <c r="G592" s="49">
        <f t="shared" ca="1" si="605"/>
        <v>1</v>
      </c>
      <c r="H592" s="49">
        <f t="shared" ca="1" si="605"/>
        <v>3</v>
      </c>
      <c r="I592" s="49">
        <f t="shared" ca="1" si="605"/>
        <v>3</v>
      </c>
      <c r="BM592">
        <v>155</v>
      </c>
      <c r="BN592" s="69">
        <f t="shared" si="541"/>
        <v>0</v>
      </c>
      <c r="BO592" s="70">
        <f t="shared" si="542"/>
        <v>0</v>
      </c>
      <c r="BP592" s="71">
        <f t="shared" ca="1" si="545"/>
        <v>0</v>
      </c>
      <c r="BQ592" s="156">
        <f t="shared" ca="1" si="546"/>
        <v>0</v>
      </c>
      <c r="BR592" s="158">
        <f t="shared" ca="1" si="547"/>
        <v>-0.08</v>
      </c>
      <c r="BS592" s="159">
        <f t="shared" ca="1" si="548"/>
        <v>0.04</v>
      </c>
      <c r="BT592" s="160">
        <f t="shared" ca="1" si="549"/>
        <v>0.04</v>
      </c>
      <c r="BU592" s="69">
        <f t="shared" si="591"/>
        <v>0</v>
      </c>
      <c r="BV592" s="70">
        <f t="shared" si="592"/>
        <v>0</v>
      </c>
      <c r="BW592" s="71">
        <f t="shared" ref="BW592" ca="1" si="614">IF($E592=0,BV592,INDEX($O$438:$O$441,$E592,1))</f>
        <v>0</v>
      </c>
      <c r="BX592" s="156">
        <f t="shared" ca="1" si="551"/>
        <v>0</v>
      </c>
      <c r="BY592" s="158">
        <f t="shared" ca="1" si="552"/>
        <v>-0.08</v>
      </c>
      <c r="BZ592" s="159">
        <f t="shared" ca="1" si="553"/>
        <v>0.04</v>
      </c>
      <c r="CA592" s="160">
        <f t="shared" ca="1" si="554"/>
        <v>0.04</v>
      </c>
      <c r="CB592" s="69">
        <f t="shared" si="591"/>
        <v>0</v>
      </c>
      <c r="CC592" s="70">
        <f t="shared" si="592"/>
        <v>0</v>
      </c>
      <c r="CD592" s="71">
        <f t="shared" ref="CD592" ca="1" si="615">IF($E592=0,CC592,INDEX($O$438:$O$441,$E592,1))</f>
        <v>0</v>
      </c>
      <c r="CE592" s="156">
        <f t="shared" ca="1" si="556"/>
        <v>0</v>
      </c>
      <c r="CF592" s="158">
        <f t="shared" ca="1" si="557"/>
        <v>-0.08</v>
      </c>
      <c r="CG592" s="159">
        <f t="shared" ca="1" si="558"/>
        <v>0.04</v>
      </c>
      <c r="CH592" s="160">
        <f t="shared" ca="1" si="559"/>
        <v>0.04</v>
      </c>
    </row>
    <row r="593" spans="2:86" hidden="1" outlineLevel="1">
      <c r="B593" t="str">
        <f t="shared" ca="1" si="590"/>
        <v>EP2 LP-D0 LP-S0 LP-M4</v>
      </c>
      <c r="C593" s="49">
        <f t="shared" si="605"/>
        <v>2</v>
      </c>
      <c r="D593" s="49">
        <f t="shared" si="605"/>
        <v>0</v>
      </c>
      <c r="E593" s="49">
        <f t="shared" ca="1" si="605"/>
        <v>0</v>
      </c>
      <c r="F593" s="49">
        <f t="shared" ca="1" si="605"/>
        <v>0</v>
      </c>
      <c r="G593" s="49">
        <f t="shared" ca="1" si="605"/>
        <v>1</v>
      </c>
      <c r="H593" s="49">
        <f t="shared" ca="1" si="605"/>
        <v>3</v>
      </c>
      <c r="I593" s="49">
        <f t="shared" ca="1" si="605"/>
        <v>4</v>
      </c>
      <c r="BM593">
        <v>156</v>
      </c>
      <c r="BN593" s="69">
        <f t="shared" si="541"/>
        <v>0</v>
      </c>
      <c r="BO593" s="70">
        <f t="shared" si="542"/>
        <v>0</v>
      </c>
      <c r="BP593" s="71">
        <f t="shared" ca="1" si="545"/>
        <v>0</v>
      </c>
      <c r="BQ593" s="156">
        <f t="shared" ca="1" si="546"/>
        <v>0</v>
      </c>
      <c r="BR593" s="158">
        <f t="shared" ca="1" si="547"/>
        <v>-0.08</v>
      </c>
      <c r="BS593" s="159">
        <f t="shared" ca="1" si="548"/>
        <v>0.04</v>
      </c>
      <c r="BT593" s="160">
        <f t="shared" ca="1" si="549"/>
        <v>0.08</v>
      </c>
      <c r="BU593" s="69">
        <f t="shared" si="591"/>
        <v>0</v>
      </c>
      <c r="BV593" s="70">
        <f t="shared" si="592"/>
        <v>0</v>
      </c>
      <c r="BW593" s="71">
        <f t="shared" ref="BW593" ca="1" si="616">IF($E593=0,BV593,INDEX($O$438:$O$441,$E593,1))</f>
        <v>0</v>
      </c>
      <c r="BX593" s="156">
        <f t="shared" ca="1" si="551"/>
        <v>0</v>
      </c>
      <c r="BY593" s="158">
        <f t="shared" ca="1" si="552"/>
        <v>-0.08</v>
      </c>
      <c r="BZ593" s="159">
        <f t="shared" ca="1" si="553"/>
        <v>0.04</v>
      </c>
      <c r="CA593" s="160">
        <f t="shared" ca="1" si="554"/>
        <v>0.08</v>
      </c>
      <c r="CB593" s="69">
        <f t="shared" si="591"/>
        <v>0</v>
      </c>
      <c r="CC593" s="70">
        <f t="shared" si="592"/>
        <v>0</v>
      </c>
      <c r="CD593" s="71">
        <f t="shared" ref="CD593" ca="1" si="617">IF($E593=0,CC593,INDEX($O$438:$O$441,$E593,1))</f>
        <v>0</v>
      </c>
      <c r="CE593" s="156">
        <f t="shared" ca="1" si="556"/>
        <v>0</v>
      </c>
      <c r="CF593" s="158">
        <f t="shared" ca="1" si="557"/>
        <v>-0.08</v>
      </c>
      <c r="CG593" s="159">
        <f t="shared" ca="1" si="558"/>
        <v>0.04</v>
      </c>
      <c r="CH593" s="160">
        <f t="shared" ca="1" si="559"/>
        <v>0.08</v>
      </c>
    </row>
    <row r="594" spans="2:86" hidden="1" outlineLevel="1">
      <c r="B594" t="str">
        <f t="shared" ca="1" si="590"/>
        <v>EP2 LP-D0 LP-S0 LP-M1</v>
      </c>
      <c r="C594" s="49">
        <f t="shared" si="605"/>
        <v>2</v>
      </c>
      <c r="D594" s="49">
        <f t="shared" si="605"/>
        <v>0</v>
      </c>
      <c r="E594" s="49">
        <f t="shared" ca="1" si="605"/>
        <v>0</v>
      </c>
      <c r="F594" s="49">
        <f t="shared" ca="1" si="605"/>
        <v>0</v>
      </c>
      <c r="G594" s="49">
        <f t="shared" ca="1" si="605"/>
        <v>1</v>
      </c>
      <c r="H594" s="49">
        <f t="shared" ca="1" si="605"/>
        <v>4</v>
      </c>
      <c r="I594" s="49">
        <f t="shared" ca="1" si="605"/>
        <v>1</v>
      </c>
      <c r="BM594">
        <v>157</v>
      </c>
      <c r="BN594" s="69">
        <f t="shared" si="541"/>
        <v>0</v>
      </c>
      <c r="BO594" s="70">
        <f t="shared" si="542"/>
        <v>0</v>
      </c>
      <c r="BP594" s="71">
        <f t="shared" ca="1" si="545"/>
        <v>0</v>
      </c>
      <c r="BQ594" s="156">
        <f t="shared" ca="1" si="546"/>
        <v>0</v>
      </c>
      <c r="BR594" s="158">
        <f t="shared" ca="1" si="547"/>
        <v>-0.08</v>
      </c>
      <c r="BS594" s="159">
        <f t="shared" ca="1" si="548"/>
        <v>0.08</v>
      </c>
      <c r="BT594" s="160">
        <f t="shared" ca="1" si="549"/>
        <v>-0.05</v>
      </c>
      <c r="BU594" s="69">
        <f t="shared" si="591"/>
        <v>0</v>
      </c>
      <c r="BV594" s="70">
        <f t="shared" si="592"/>
        <v>0</v>
      </c>
      <c r="BW594" s="71">
        <f t="shared" ref="BW594" ca="1" si="618">IF($E594=0,BV594,INDEX($O$438:$O$441,$E594,1))</f>
        <v>0</v>
      </c>
      <c r="BX594" s="156">
        <f t="shared" ca="1" si="551"/>
        <v>0</v>
      </c>
      <c r="BY594" s="158">
        <f t="shared" ca="1" si="552"/>
        <v>-0.08</v>
      </c>
      <c r="BZ594" s="159">
        <f t="shared" ca="1" si="553"/>
        <v>0.08</v>
      </c>
      <c r="CA594" s="160">
        <f t="shared" ca="1" si="554"/>
        <v>-0.05</v>
      </c>
      <c r="CB594" s="69">
        <f t="shared" si="591"/>
        <v>0</v>
      </c>
      <c r="CC594" s="70">
        <f t="shared" si="592"/>
        <v>0</v>
      </c>
      <c r="CD594" s="71">
        <f t="shared" ref="CD594" ca="1" si="619">IF($E594=0,CC594,INDEX($O$438:$O$441,$E594,1))</f>
        <v>0</v>
      </c>
      <c r="CE594" s="156">
        <f t="shared" ca="1" si="556"/>
        <v>0</v>
      </c>
      <c r="CF594" s="158">
        <f t="shared" ca="1" si="557"/>
        <v>-0.08</v>
      </c>
      <c r="CG594" s="159">
        <f t="shared" ca="1" si="558"/>
        <v>0.08</v>
      </c>
      <c r="CH594" s="160">
        <f t="shared" ca="1" si="559"/>
        <v>-0.05</v>
      </c>
    </row>
    <row r="595" spans="2:86" hidden="1" outlineLevel="1">
      <c r="B595" t="str">
        <f t="shared" ca="1" si="590"/>
        <v>EP2 LP-D0 LP-S0 LP-M2</v>
      </c>
      <c r="C595" s="49">
        <f t="shared" si="605"/>
        <v>2</v>
      </c>
      <c r="D595" s="49">
        <f t="shared" si="605"/>
        <v>0</v>
      </c>
      <c r="E595" s="49">
        <f t="shared" ca="1" si="605"/>
        <v>0</v>
      </c>
      <c r="F595" s="49">
        <f t="shared" ca="1" si="605"/>
        <v>0</v>
      </c>
      <c r="G595" s="49">
        <f t="shared" ca="1" si="605"/>
        <v>1</v>
      </c>
      <c r="H595" s="49">
        <f t="shared" ca="1" si="605"/>
        <v>4</v>
      </c>
      <c r="I595" s="49">
        <f t="shared" ca="1" si="605"/>
        <v>2</v>
      </c>
      <c r="BM595">
        <v>158</v>
      </c>
      <c r="BN595" s="69">
        <f t="shared" si="541"/>
        <v>0</v>
      </c>
      <c r="BO595" s="70">
        <f t="shared" si="542"/>
        <v>0</v>
      </c>
      <c r="BP595" s="71">
        <f t="shared" ca="1" si="545"/>
        <v>0</v>
      </c>
      <c r="BQ595" s="156">
        <f t="shared" ca="1" si="546"/>
        <v>0</v>
      </c>
      <c r="BR595" s="158">
        <f t="shared" ca="1" si="547"/>
        <v>-0.08</v>
      </c>
      <c r="BS595" s="159">
        <f t="shared" ca="1" si="548"/>
        <v>0.08</v>
      </c>
      <c r="BT595" s="160">
        <f t="shared" ca="1" si="549"/>
        <v>0</v>
      </c>
      <c r="BU595" s="69">
        <f t="shared" si="591"/>
        <v>0</v>
      </c>
      <c r="BV595" s="70">
        <f t="shared" si="592"/>
        <v>0</v>
      </c>
      <c r="BW595" s="71">
        <f t="shared" ref="BW595" ca="1" si="620">IF($E595=0,BV595,INDEX($O$438:$O$441,$E595,1))</f>
        <v>0</v>
      </c>
      <c r="BX595" s="156">
        <f t="shared" ca="1" si="551"/>
        <v>0</v>
      </c>
      <c r="BY595" s="158">
        <f t="shared" ca="1" si="552"/>
        <v>-0.08</v>
      </c>
      <c r="BZ595" s="159">
        <f t="shared" ca="1" si="553"/>
        <v>0.08</v>
      </c>
      <c r="CA595" s="160">
        <f t="shared" ca="1" si="554"/>
        <v>0</v>
      </c>
      <c r="CB595" s="69">
        <f t="shared" si="591"/>
        <v>0</v>
      </c>
      <c r="CC595" s="70">
        <f t="shared" si="592"/>
        <v>0</v>
      </c>
      <c r="CD595" s="71">
        <f t="shared" ref="CD595" ca="1" si="621">IF($E595=0,CC595,INDEX($O$438:$O$441,$E595,1))</f>
        <v>0</v>
      </c>
      <c r="CE595" s="156">
        <f t="shared" ca="1" si="556"/>
        <v>0</v>
      </c>
      <c r="CF595" s="158">
        <f t="shared" ca="1" si="557"/>
        <v>-0.08</v>
      </c>
      <c r="CG595" s="159">
        <f t="shared" ca="1" si="558"/>
        <v>0.08</v>
      </c>
      <c r="CH595" s="160">
        <f t="shared" ca="1" si="559"/>
        <v>0</v>
      </c>
    </row>
    <row r="596" spans="2:86" hidden="1" outlineLevel="1">
      <c r="B596" t="str">
        <f t="shared" ca="1" si="590"/>
        <v>EP2 LP-D0 LP-S0 LP-M3</v>
      </c>
      <c r="C596" s="49">
        <f t="shared" si="605"/>
        <v>2</v>
      </c>
      <c r="D596" s="49">
        <f t="shared" si="605"/>
        <v>0</v>
      </c>
      <c r="E596" s="49">
        <f t="shared" ca="1" si="605"/>
        <v>0</v>
      </c>
      <c r="F596" s="49">
        <f t="shared" ca="1" si="605"/>
        <v>0</v>
      </c>
      <c r="G596" s="49">
        <f t="shared" ca="1" si="605"/>
        <v>1</v>
      </c>
      <c r="H596" s="49">
        <f t="shared" ca="1" si="605"/>
        <v>4</v>
      </c>
      <c r="I596" s="49">
        <f t="shared" ca="1" si="605"/>
        <v>3</v>
      </c>
      <c r="BM596">
        <v>159</v>
      </c>
      <c r="BN596" s="69">
        <f t="shared" si="541"/>
        <v>0</v>
      </c>
      <c r="BO596" s="70">
        <f t="shared" si="542"/>
        <v>0</v>
      </c>
      <c r="BP596" s="71">
        <f t="shared" ca="1" si="545"/>
        <v>0</v>
      </c>
      <c r="BQ596" s="156">
        <f t="shared" ca="1" si="546"/>
        <v>0</v>
      </c>
      <c r="BR596" s="158">
        <f t="shared" ca="1" si="547"/>
        <v>-0.08</v>
      </c>
      <c r="BS596" s="159">
        <f t="shared" ca="1" si="548"/>
        <v>0.08</v>
      </c>
      <c r="BT596" s="160">
        <f t="shared" ca="1" si="549"/>
        <v>0.04</v>
      </c>
      <c r="BU596" s="69">
        <f t="shared" si="591"/>
        <v>0</v>
      </c>
      <c r="BV596" s="70">
        <f t="shared" si="592"/>
        <v>0</v>
      </c>
      <c r="BW596" s="71">
        <f t="shared" ref="BW596" ca="1" si="622">IF($E596=0,BV596,INDEX($O$438:$O$441,$E596,1))</f>
        <v>0</v>
      </c>
      <c r="BX596" s="156">
        <f t="shared" ca="1" si="551"/>
        <v>0</v>
      </c>
      <c r="BY596" s="158">
        <f t="shared" ca="1" si="552"/>
        <v>-0.08</v>
      </c>
      <c r="BZ596" s="159">
        <f t="shared" ca="1" si="553"/>
        <v>0.08</v>
      </c>
      <c r="CA596" s="160">
        <f t="shared" ca="1" si="554"/>
        <v>0.04</v>
      </c>
      <c r="CB596" s="69">
        <f t="shared" si="591"/>
        <v>0</v>
      </c>
      <c r="CC596" s="70">
        <f t="shared" si="592"/>
        <v>0</v>
      </c>
      <c r="CD596" s="71">
        <f t="shared" ref="CD596" ca="1" si="623">IF($E596=0,CC596,INDEX($O$438:$O$441,$E596,1))</f>
        <v>0</v>
      </c>
      <c r="CE596" s="156">
        <f t="shared" ca="1" si="556"/>
        <v>0</v>
      </c>
      <c r="CF596" s="158">
        <f t="shared" ca="1" si="557"/>
        <v>-0.08</v>
      </c>
      <c r="CG596" s="159">
        <f t="shared" ca="1" si="558"/>
        <v>0.08</v>
      </c>
      <c r="CH596" s="160">
        <f t="shared" ca="1" si="559"/>
        <v>0.04</v>
      </c>
    </row>
    <row r="597" spans="2:86" hidden="1" outlineLevel="1">
      <c r="B597" t="str">
        <f t="shared" ca="1" si="590"/>
        <v>EP2 LP-D0 LP-S0 LP-M4</v>
      </c>
      <c r="C597" s="49">
        <f t="shared" si="605"/>
        <v>2</v>
      </c>
      <c r="D597" s="49">
        <f t="shared" si="605"/>
        <v>0</v>
      </c>
      <c r="E597" s="49">
        <f t="shared" ca="1" si="605"/>
        <v>0</v>
      </c>
      <c r="F597" s="49">
        <f t="shared" ca="1" si="605"/>
        <v>0</v>
      </c>
      <c r="G597" s="49">
        <f t="shared" ca="1" si="605"/>
        <v>1</v>
      </c>
      <c r="H597" s="49">
        <f t="shared" ca="1" si="605"/>
        <v>4</v>
      </c>
      <c r="I597" s="49">
        <f t="shared" ca="1" si="605"/>
        <v>4</v>
      </c>
      <c r="BM597">
        <v>160</v>
      </c>
      <c r="BN597" s="69">
        <f t="shared" si="541"/>
        <v>0</v>
      </c>
      <c r="BO597" s="70">
        <f t="shared" si="542"/>
        <v>0</v>
      </c>
      <c r="BP597" s="71">
        <f t="shared" ca="1" si="545"/>
        <v>0</v>
      </c>
      <c r="BQ597" s="156">
        <f t="shared" ca="1" si="546"/>
        <v>0</v>
      </c>
      <c r="BR597" s="158">
        <f t="shared" ca="1" si="547"/>
        <v>-0.08</v>
      </c>
      <c r="BS597" s="159">
        <f t="shared" ca="1" si="548"/>
        <v>0.08</v>
      </c>
      <c r="BT597" s="160">
        <f t="shared" ca="1" si="549"/>
        <v>0.08</v>
      </c>
      <c r="BU597" s="69">
        <f t="shared" si="591"/>
        <v>0</v>
      </c>
      <c r="BV597" s="70">
        <f t="shared" si="592"/>
        <v>0</v>
      </c>
      <c r="BW597" s="71">
        <f t="shared" ref="BW597" ca="1" si="624">IF($E597=0,BV597,INDEX($O$438:$O$441,$E597,1))</f>
        <v>0</v>
      </c>
      <c r="BX597" s="156">
        <f t="shared" ca="1" si="551"/>
        <v>0</v>
      </c>
      <c r="BY597" s="158">
        <f t="shared" ca="1" si="552"/>
        <v>-0.08</v>
      </c>
      <c r="BZ597" s="159">
        <f t="shared" ca="1" si="553"/>
        <v>0.08</v>
      </c>
      <c r="CA597" s="160">
        <f t="shared" ca="1" si="554"/>
        <v>0.08</v>
      </c>
      <c r="CB597" s="69">
        <f t="shared" si="591"/>
        <v>0</v>
      </c>
      <c r="CC597" s="70">
        <f t="shared" si="592"/>
        <v>0</v>
      </c>
      <c r="CD597" s="71">
        <f t="shared" ref="CD597" ca="1" si="625">IF($E597=0,CC597,INDEX($O$438:$O$441,$E597,1))</f>
        <v>0</v>
      </c>
      <c r="CE597" s="156">
        <f t="shared" ca="1" si="556"/>
        <v>0</v>
      </c>
      <c r="CF597" s="158">
        <f t="shared" ca="1" si="557"/>
        <v>-0.08</v>
      </c>
      <c r="CG597" s="159">
        <f t="shared" ca="1" si="558"/>
        <v>0.08</v>
      </c>
      <c r="CH597" s="160">
        <f t="shared" ca="1" si="559"/>
        <v>0.08</v>
      </c>
    </row>
    <row r="598" spans="2:86" hidden="1" outlineLevel="1">
      <c r="B598" t="str">
        <f t="shared" ca="1" si="590"/>
        <v>EP2 LP-D0 LP-S0 LP-M1</v>
      </c>
      <c r="C598" s="49">
        <f t="shared" ref="C598:I607" si="626">C198</f>
        <v>2</v>
      </c>
      <c r="D598" s="49">
        <f t="shared" si="626"/>
        <v>0</v>
      </c>
      <c r="E598" s="49">
        <f t="shared" ca="1" si="626"/>
        <v>0</v>
      </c>
      <c r="F598" s="49">
        <f t="shared" ca="1" si="626"/>
        <v>0</v>
      </c>
      <c r="G598" s="49">
        <f t="shared" ca="1" si="626"/>
        <v>2</v>
      </c>
      <c r="H598" s="49">
        <f t="shared" ca="1" si="626"/>
        <v>1</v>
      </c>
      <c r="I598" s="49">
        <f t="shared" ca="1" si="626"/>
        <v>1</v>
      </c>
      <c r="BM598">
        <v>161</v>
      </c>
      <c r="BN598" s="69">
        <f t="shared" si="541"/>
        <v>0</v>
      </c>
      <c r="BO598" s="70">
        <f t="shared" si="542"/>
        <v>0</v>
      </c>
      <c r="BP598" s="71">
        <f t="shared" ca="1" si="545"/>
        <v>0</v>
      </c>
      <c r="BQ598" s="156">
        <f t="shared" ca="1" si="546"/>
        <v>0</v>
      </c>
      <c r="BR598" s="158">
        <f t="shared" ca="1" si="547"/>
        <v>-0.04</v>
      </c>
      <c r="BS598" s="159">
        <f t="shared" ca="1" si="548"/>
        <v>-0.05</v>
      </c>
      <c r="BT598" s="160">
        <f t="shared" ca="1" si="549"/>
        <v>-0.05</v>
      </c>
      <c r="BU598" s="69">
        <f t="shared" si="591"/>
        <v>0</v>
      </c>
      <c r="BV598" s="70">
        <f t="shared" si="592"/>
        <v>0</v>
      </c>
      <c r="BW598" s="71">
        <f t="shared" ref="BW598" ca="1" si="627">IF($E598=0,BV598,INDEX($O$438:$O$441,$E598,1))</f>
        <v>0</v>
      </c>
      <c r="BX598" s="156">
        <f t="shared" ca="1" si="551"/>
        <v>0</v>
      </c>
      <c r="BY598" s="158">
        <f t="shared" ca="1" si="552"/>
        <v>-0.04</v>
      </c>
      <c r="BZ598" s="159">
        <f t="shared" ca="1" si="553"/>
        <v>-0.05</v>
      </c>
      <c r="CA598" s="160">
        <f t="shared" ca="1" si="554"/>
        <v>-0.05</v>
      </c>
      <c r="CB598" s="69">
        <f t="shared" si="591"/>
        <v>0</v>
      </c>
      <c r="CC598" s="70">
        <f t="shared" si="592"/>
        <v>0</v>
      </c>
      <c r="CD598" s="71">
        <f t="shared" ref="CD598" ca="1" si="628">IF($E598=0,CC598,INDEX($O$438:$O$441,$E598,1))</f>
        <v>0</v>
      </c>
      <c r="CE598" s="156">
        <f t="shared" ca="1" si="556"/>
        <v>0</v>
      </c>
      <c r="CF598" s="158">
        <f t="shared" ca="1" si="557"/>
        <v>-0.04</v>
      </c>
      <c r="CG598" s="159">
        <f t="shared" ca="1" si="558"/>
        <v>-0.05</v>
      </c>
      <c r="CH598" s="160">
        <f t="shared" ca="1" si="559"/>
        <v>-0.05</v>
      </c>
    </row>
    <row r="599" spans="2:86" hidden="1" outlineLevel="1">
      <c r="B599" t="str">
        <f t="shared" ca="1" si="590"/>
        <v>EP2 LP-D0 LP-S0 LP-M2</v>
      </c>
      <c r="C599" s="49">
        <f t="shared" si="626"/>
        <v>2</v>
      </c>
      <c r="D599" s="49">
        <f t="shared" si="626"/>
        <v>0</v>
      </c>
      <c r="E599" s="49">
        <f t="shared" ca="1" si="626"/>
        <v>0</v>
      </c>
      <c r="F599" s="49">
        <f t="shared" ca="1" si="626"/>
        <v>0</v>
      </c>
      <c r="G599" s="49">
        <f t="shared" ca="1" si="626"/>
        <v>2</v>
      </c>
      <c r="H599" s="49">
        <f t="shared" ca="1" si="626"/>
        <v>1</v>
      </c>
      <c r="I599" s="49">
        <f t="shared" ca="1" si="626"/>
        <v>2</v>
      </c>
      <c r="BM599">
        <v>162</v>
      </c>
      <c r="BN599" s="69">
        <f t="shared" si="541"/>
        <v>0</v>
      </c>
      <c r="BO599" s="70">
        <f t="shared" si="542"/>
        <v>0</v>
      </c>
      <c r="BP599" s="71">
        <f t="shared" ca="1" si="545"/>
        <v>0</v>
      </c>
      <c r="BQ599" s="156">
        <f t="shared" ca="1" si="546"/>
        <v>0</v>
      </c>
      <c r="BR599" s="158">
        <f t="shared" ca="1" si="547"/>
        <v>-0.04</v>
      </c>
      <c r="BS599" s="159">
        <f t="shared" ca="1" si="548"/>
        <v>-0.05</v>
      </c>
      <c r="BT599" s="160">
        <f t="shared" ca="1" si="549"/>
        <v>0</v>
      </c>
      <c r="BU599" s="69">
        <f t="shared" si="591"/>
        <v>0</v>
      </c>
      <c r="BV599" s="70">
        <f t="shared" si="592"/>
        <v>0</v>
      </c>
      <c r="BW599" s="71">
        <f t="shared" ref="BW599" ca="1" si="629">IF($E599=0,BV599,INDEX($O$438:$O$441,$E599,1))</f>
        <v>0</v>
      </c>
      <c r="BX599" s="156">
        <f t="shared" ca="1" si="551"/>
        <v>0</v>
      </c>
      <c r="BY599" s="158">
        <f t="shared" ca="1" si="552"/>
        <v>-0.04</v>
      </c>
      <c r="BZ599" s="159">
        <f t="shared" ca="1" si="553"/>
        <v>-0.05</v>
      </c>
      <c r="CA599" s="160">
        <f t="shared" ca="1" si="554"/>
        <v>0</v>
      </c>
      <c r="CB599" s="69">
        <f t="shared" si="591"/>
        <v>0</v>
      </c>
      <c r="CC599" s="70">
        <f t="shared" si="592"/>
        <v>0</v>
      </c>
      <c r="CD599" s="71">
        <f t="shared" ref="CD599" ca="1" si="630">IF($E599=0,CC599,INDEX($O$438:$O$441,$E599,1))</f>
        <v>0</v>
      </c>
      <c r="CE599" s="156">
        <f t="shared" ca="1" si="556"/>
        <v>0</v>
      </c>
      <c r="CF599" s="158">
        <f t="shared" ca="1" si="557"/>
        <v>-0.04</v>
      </c>
      <c r="CG599" s="159">
        <f t="shared" ca="1" si="558"/>
        <v>-0.05</v>
      </c>
      <c r="CH599" s="160">
        <f t="shared" ca="1" si="559"/>
        <v>0</v>
      </c>
    </row>
    <row r="600" spans="2:86" hidden="1" outlineLevel="1">
      <c r="B600" t="str">
        <f t="shared" ca="1" si="590"/>
        <v>EP2 LP-D0 LP-S0 LP-M3</v>
      </c>
      <c r="C600" s="49">
        <f t="shared" si="626"/>
        <v>2</v>
      </c>
      <c r="D600" s="49">
        <f t="shared" si="626"/>
        <v>0</v>
      </c>
      <c r="E600" s="49">
        <f t="shared" ca="1" si="626"/>
        <v>0</v>
      </c>
      <c r="F600" s="49">
        <f t="shared" ca="1" si="626"/>
        <v>0</v>
      </c>
      <c r="G600" s="49">
        <f t="shared" ca="1" si="626"/>
        <v>2</v>
      </c>
      <c r="H600" s="49">
        <f t="shared" ca="1" si="626"/>
        <v>1</v>
      </c>
      <c r="I600" s="49">
        <f t="shared" ca="1" si="626"/>
        <v>3</v>
      </c>
      <c r="BM600">
        <v>163</v>
      </c>
      <c r="BN600" s="69">
        <f t="shared" si="541"/>
        <v>0</v>
      </c>
      <c r="BO600" s="70">
        <f t="shared" si="542"/>
        <v>0</v>
      </c>
      <c r="BP600" s="71">
        <f t="shared" ca="1" si="545"/>
        <v>0</v>
      </c>
      <c r="BQ600" s="156">
        <f t="shared" ca="1" si="546"/>
        <v>0</v>
      </c>
      <c r="BR600" s="158">
        <f t="shared" ca="1" si="547"/>
        <v>-0.04</v>
      </c>
      <c r="BS600" s="159">
        <f t="shared" ca="1" si="548"/>
        <v>-0.05</v>
      </c>
      <c r="BT600" s="160">
        <f t="shared" ca="1" si="549"/>
        <v>0.04</v>
      </c>
      <c r="BU600" s="69">
        <f t="shared" si="591"/>
        <v>0</v>
      </c>
      <c r="BV600" s="70">
        <f t="shared" si="592"/>
        <v>0</v>
      </c>
      <c r="BW600" s="71">
        <f t="shared" ref="BW600" ca="1" si="631">IF($E600=0,BV600,INDEX($O$438:$O$441,$E600,1))</f>
        <v>0</v>
      </c>
      <c r="BX600" s="156">
        <f t="shared" ca="1" si="551"/>
        <v>0</v>
      </c>
      <c r="BY600" s="158">
        <f t="shared" ca="1" si="552"/>
        <v>-0.04</v>
      </c>
      <c r="BZ600" s="159">
        <f t="shared" ca="1" si="553"/>
        <v>-0.05</v>
      </c>
      <c r="CA600" s="160">
        <f t="shared" ca="1" si="554"/>
        <v>0.04</v>
      </c>
      <c r="CB600" s="69">
        <f t="shared" si="591"/>
        <v>0</v>
      </c>
      <c r="CC600" s="70">
        <f t="shared" si="592"/>
        <v>0</v>
      </c>
      <c r="CD600" s="71">
        <f t="shared" ref="CD600" ca="1" si="632">IF($E600=0,CC600,INDEX($O$438:$O$441,$E600,1))</f>
        <v>0</v>
      </c>
      <c r="CE600" s="156">
        <f t="shared" ca="1" si="556"/>
        <v>0</v>
      </c>
      <c r="CF600" s="158">
        <f t="shared" ca="1" si="557"/>
        <v>-0.04</v>
      </c>
      <c r="CG600" s="159">
        <f t="shared" ca="1" si="558"/>
        <v>-0.05</v>
      </c>
      <c r="CH600" s="160">
        <f t="shared" ca="1" si="559"/>
        <v>0.04</v>
      </c>
    </row>
    <row r="601" spans="2:86" hidden="1" outlineLevel="1">
      <c r="B601" t="str">
        <f t="shared" ca="1" si="590"/>
        <v>EP2 LP-D0 LP-S0 LP-M4</v>
      </c>
      <c r="C601" s="49">
        <f t="shared" si="626"/>
        <v>2</v>
      </c>
      <c r="D601" s="49">
        <f t="shared" si="626"/>
        <v>0</v>
      </c>
      <c r="E601" s="49">
        <f t="shared" ca="1" si="626"/>
        <v>0</v>
      </c>
      <c r="F601" s="49">
        <f t="shared" ca="1" si="626"/>
        <v>0</v>
      </c>
      <c r="G601" s="49">
        <f t="shared" ca="1" si="626"/>
        <v>2</v>
      </c>
      <c r="H601" s="49">
        <f t="shared" ca="1" si="626"/>
        <v>1</v>
      </c>
      <c r="I601" s="49">
        <f t="shared" ca="1" si="626"/>
        <v>4</v>
      </c>
      <c r="BM601">
        <v>164</v>
      </c>
      <c r="BN601" s="69">
        <f t="shared" si="541"/>
        <v>0</v>
      </c>
      <c r="BO601" s="70">
        <f t="shared" si="542"/>
        <v>0</v>
      </c>
      <c r="BP601" s="71">
        <f t="shared" ca="1" si="545"/>
        <v>0</v>
      </c>
      <c r="BQ601" s="156">
        <f t="shared" ca="1" si="546"/>
        <v>0</v>
      </c>
      <c r="BR601" s="158">
        <f t="shared" ca="1" si="547"/>
        <v>-0.04</v>
      </c>
      <c r="BS601" s="159">
        <f t="shared" ca="1" si="548"/>
        <v>-0.05</v>
      </c>
      <c r="BT601" s="160">
        <f t="shared" ca="1" si="549"/>
        <v>0.08</v>
      </c>
      <c r="BU601" s="69">
        <f t="shared" si="591"/>
        <v>0</v>
      </c>
      <c r="BV601" s="70">
        <f t="shared" si="592"/>
        <v>0</v>
      </c>
      <c r="BW601" s="71">
        <f t="shared" ref="BW601" ca="1" si="633">IF($E601=0,BV601,INDEX($O$438:$O$441,$E601,1))</f>
        <v>0</v>
      </c>
      <c r="BX601" s="156">
        <f t="shared" ca="1" si="551"/>
        <v>0</v>
      </c>
      <c r="BY601" s="158">
        <f t="shared" ca="1" si="552"/>
        <v>-0.04</v>
      </c>
      <c r="BZ601" s="159">
        <f t="shared" ca="1" si="553"/>
        <v>-0.05</v>
      </c>
      <c r="CA601" s="160">
        <f t="shared" ca="1" si="554"/>
        <v>0.08</v>
      </c>
      <c r="CB601" s="69">
        <f t="shared" si="591"/>
        <v>0</v>
      </c>
      <c r="CC601" s="70">
        <f t="shared" si="592"/>
        <v>0</v>
      </c>
      <c r="CD601" s="71">
        <f t="shared" ref="CD601" ca="1" si="634">IF($E601=0,CC601,INDEX($O$438:$O$441,$E601,1))</f>
        <v>0</v>
      </c>
      <c r="CE601" s="156">
        <f t="shared" ca="1" si="556"/>
        <v>0</v>
      </c>
      <c r="CF601" s="158">
        <f t="shared" ca="1" si="557"/>
        <v>-0.04</v>
      </c>
      <c r="CG601" s="159">
        <f t="shared" ca="1" si="558"/>
        <v>-0.05</v>
      </c>
      <c r="CH601" s="160">
        <f t="shared" ca="1" si="559"/>
        <v>0.08</v>
      </c>
    </row>
    <row r="602" spans="2:86" hidden="1" outlineLevel="1">
      <c r="B602" t="str">
        <f t="shared" ca="1" si="590"/>
        <v>EP2 LP-D0 LP-S0 LP-M1</v>
      </c>
      <c r="C602" s="49">
        <f t="shared" si="626"/>
        <v>2</v>
      </c>
      <c r="D602" s="49">
        <f t="shared" si="626"/>
        <v>0</v>
      </c>
      <c r="E602" s="49">
        <f t="shared" ca="1" si="626"/>
        <v>0</v>
      </c>
      <c r="F602" s="49">
        <f t="shared" ca="1" si="626"/>
        <v>0</v>
      </c>
      <c r="G602" s="49">
        <f t="shared" ca="1" si="626"/>
        <v>2</v>
      </c>
      <c r="H602" s="49">
        <f t="shared" ca="1" si="626"/>
        <v>2</v>
      </c>
      <c r="I602" s="49">
        <f t="shared" ca="1" si="626"/>
        <v>1</v>
      </c>
      <c r="BM602">
        <v>165</v>
      </c>
      <c r="BN602" s="69">
        <f t="shared" si="541"/>
        <v>0</v>
      </c>
      <c r="BO602" s="70">
        <f t="shared" si="542"/>
        <v>0</v>
      </c>
      <c r="BP602" s="71">
        <f t="shared" ca="1" si="545"/>
        <v>0</v>
      </c>
      <c r="BQ602" s="156">
        <f t="shared" ca="1" si="546"/>
        <v>0</v>
      </c>
      <c r="BR602" s="158">
        <f t="shared" ca="1" si="547"/>
        <v>-0.04</v>
      </c>
      <c r="BS602" s="159">
        <f t="shared" ca="1" si="548"/>
        <v>0</v>
      </c>
      <c r="BT602" s="160">
        <f t="shared" ca="1" si="549"/>
        <v>-0.05</v>
      </c>
      <c r="BU602" s="69">
        <f t="shared" si="591"/>
        <v>0</v>
      </c>
      <c r="BV602" s="70">
        <f t="shared" si="592"/>
        <v>0</v>
      </c>
      <c r="BW602" s="71">
        <f t="shared" ref="BW602" ca="1" si="635">IF($E602=0,BV602,INDEX($O$438:$O$441,$E602,1))</f>
        <v>0</v>
      </c>
      <c r="BX602" s="156">
        <f t="shared" ca="1" si="551"/>
        <v>0</v>
      </c>
      <c r="BY602" s="158">
        <f t="shared" ca="1" si="552"/>
        <v>-0.04</v>
      </c>
      <c r="BZ602" s="159">
        <f t="shared" ca="1" si="553"/>
        <v>0</v>
      </c>
      <c r="CA602" s="160">
        <f t="shared" ca="1" si="554"/>
        <v>-0.05</v>
      </c>
      <c r="CB602" s="69">
        <f t="shared" si="591"/>
        <v>0</v>
      </c>
      <c r="CC602" s="70">
        <f t="shared" si="592"/>
        <v>0</v>
      </c>
      <c r="CD602" s="71">
        <f t="shared" ref="CD602" ca="1" si="636">IF($E602=0,CC602,INDEX($O$438:$O$441,$E602,1))</f>
        <v>0</v>
      </c>
      <c r="CE602" s="156">
        <f t="shared" ca="1" si="556"/>
        <v>0</v>
      </c>
      <c r="CF602" s="158">
        <f t="shared" ca="1" si="557"/>
        <v>-0.04</v>
      </c>
      <c r="CG602" s="159">
        <f t="shared" ca="1" si="558"/>
        <v>0</v>
      </c>
      <c r="CH602" s="160">
        <f t="shared" ca="1" si="559"/>
        <v>-0.05</v>
      </c>
    </row>
    <row r="603" spans="2:86" hidden="1" outlineLevel="1">
      <c r="B603" t="str">
        <f t="shared" ca="1" si="590"/>
        <v>EP2 LP-D0 LP-S0 LP-M2</v>
      </c>
      <c r="C603" s="49">
        <f t="shared" si="626"/>
        <v>2</v>
      </c>
      <c r="D603" s="49">
        <f t="shared" si="626"/>
        <v>0</v>
      </c>
      <c r="E603" s="49">
        <f t="shared" ca="1" si="626"/>
        <v>0</v>
      </c>
      <c r="F603" s="49">
        <f t="shared" ca="1" si="626"/>
        <v>0</v>
      </c>
      <c r="G603" s="49">
        <f t="shared" ca="1" si="626"/>
        <v>2</v>
      </c>
      <c r="H603" s="49">
        <f t="shared" ca="1" si="626"/>
        <v>2</v>
      </c>
      <c r="I603" s="49">
        <f t="shared" ca="1" si="626"/>
        <v>2</v>
      </c>
      <c r="BM603">
        <v>166</v>
      </c>
      <c r="BN603" s="69">
        <f t="shared" si="541"/>
        <v>0</v>
      </c>
      <c r="BO603" s="70">
        <f t="shared" si="542"/>
        <v>0</v>
      </c>
      <c r="BP603" s="71">
        <f t="shared" ca="1" si="545"/>
        <v>0</v>
      </c>
      <c r="BQ603" s="156">
        <f t="shared" ca="1" si="546"/>
        <v>0</v>
      </c>
      <c r="BR603" s="158">
        <f t="shared" ca="1" si="547"/>
        <v>-0.04</v>
      </c>
      <c r="BS603" s="159">
        <f t="shared" ca="1" si="548"/>
        <v>0</v>
      </c>
      <c r="BT603" s="160">
        <f t="shared" ca="1" si="549"/>
        <v>0</v>
      </c>
      <c r="BU603" s="69">
        <f t="shared" si="591"/>
        <v>0</v>
      </c>
      <c r="BV603" s="70">
        <f t="shared" si="592"/>
        <v>0</v>
      </c>
      <c r="BW603" s="71">
        <f t="shared" ref="BW603" ca="1" si="637">IF($E603=0,BV603,INDEX($O$438:$O$441,$E603,1))</f>
        <v>0</v>
      </c>
      <c r="BX603" s="156">
        <f t="shared" ca="1" si="551"/>
        <v>0</v>
      </c>
      <c r="BY603" s="158">
        <f t="shared" ca="1" si="552"/>
        <v>-0.04</v>
      </c>
      <c r="BZ603" s="159">
        <f t="shared" ca="1" si="553"/>
        <v>0</v>
      </c>
      <c r="CA603" s="160">
        <f t="shared" ca="1" si="554"/>
        <v>0</v>
      </c>
      <c r="CB603" s="69">
        <f t="shared" si="591"/>
        <v>0</v>
      </c>
      <c r="CC603" s="70">
        <f t="shared" si="592"/>
        <v>0</v>
      </c>
      <c r="CD603" s="71">
        <f t="shared" ref="CD603" ca="1" si="638">IF($E603=0,CC603,INDEX($O$438:$O$441,$E603,1))</f>
        <v>0</v>
      </c>
      <c r="CE603" s="156">
        <f t="shared" ca="1" si="556"/>
        <v>0</v>
      </c>
      <c r="CF603" s="158">
        <f t="shared" ca="1" si="557"/>
        <v>-0.04</v>
      </c>
      <c r="CG603" s="159">
        <f t="shared" ca="1" si="558"/>
        <v>0</v>
      </c>
      <c r="CH603" s="160">
        <f t="shared" ca="1" si="559"/>
        <v>0</v>
      </c>
    </row>
    <row r="604" spans="2:86" hidden="1" outlineLevel="1">
      <c r="B604" t="str">
        <f t="shared" ca="1" si="590"/>
        <v>EP2 LP-D0 LP-S0 LP-M3</v>
      </c>
      <c r="C604" s="49">
        <f t="shared" si="626"/>
        <v>2</v>
      </c>
      <c r="D604" s="49">
        <f t="shared" si="626"/>
        <v>0</v>
      </c>
      <c r="E604" s="49">
        <f t="shared" ca="1" si="626"/>
        <v>0</v>
      </c>
      <c r="F604" s="49">
        <f t="shared" ca="1" si="626"/>
        <v>0</v>
      </c>
      <c r="G604" s="49">
        <f t="shared" ca="1" si="626"/>
        <v>2</v>
      </c>
      <c r="H604" s="49">
        <f t="shared" ca="1" si="626"/>
        <v>2</v>
      </c>
      <c r="I604" s="49">
        <f t="shared" ca="1" si="626"/>
        <v>3</v>
      </c>
      <c r="BM604">
        <v>167</v>
      </c>
      <c r="BN604" s="69">
        <f t="shared" si="541"/>
        <v>0</v>
      </c>
      <c r="BO604" s="70">
        <f t="shared" si="542"/>
        <v>0</v>
      </c>
      <c r="BP604" s="71">
        <f t="shared" ca="1" si="545"/>
        <v>0</v>
      </c>
      <c r="BQ604" s="156">
        <f t="shared" ca="1" si="546"/>
        <v>0</v>
      </c>
      <c r="BR604" s="158">
        <f t="shared" ca="1" si="547"/>
        <v>-0.04</v>
      </c>
      <c r="BS604" s="159">
        <f t="shared" ca="1" si="548"/>
        <v>0</v>
      </c>
      <c r="BT604" s="160">
        <f t="shared" ca="1" si="549"/>
        <v>0.04</v>
      </c>
      <c r="BU604" s="69">
        <f t="shared" si="591"/>
        <v>0</v>
      </c>
      <c r="BV604" s="70">
        <f t="shared" si="592"/>
        <v>0</v>
      </c>
      <c r="BW604" s="71">
        <f t="shared" ref="BW604" ca="1" si="639">IF($E604=0,BV604,INDEX($O$438:$O$441,$E604,1))</f>
        <v>0</v>
      </c>
      <c r="BX604" s="156">
        <f t="shared" ca="1" si="551"/>
        <v>0</v>
      </c>
      <c r="BY604" s="158">
        <f t="shared" ca="1" si="552"/>
        <v>-0.04</v>
      </c>
      <c r="BZ604" s="159">
        <f t="shared" ca="1" si="553"/>
        <v>0</v>
      </c>
      <c r="CA604" s="160">
        <f t="shared" ca="1" si="554"/>
        <v>0.04</v>
      </c>
      <c r="CB604" s="69">
        <f t="shared" si="591"/>
        <v>0</v>
      </c>
      <c r="CC604" s="70">
        <f t="shared" si="592"/>
        <v>0</v>
      </c>
      <c r="CD604" s="71">
        <f t="shared" ref="CD604" ca="1" si="640">IF($E604=0,CC604,INDEX($O$438:$O$441,$E604,1))</f>
        <v>0</v>
      </c>
      <c r="CE604" s="156">
        <f t="shared" ca="1" si="556"/>
        <v>0</v>
      </c>
      <c r="CF604" s="158">
        <f t="shared" ca="1" si="557"/>
        <v>-0.04</v>
      </c>
      <c r="CG604" s="159">
        <f t="shared" ca="1" si="558"/>
        <v>0</v>
      </c>
      <c r="CH604" s="160">
        <f t="shared" ca="1" si="559"/>
        <v>0.04</v>
      </c>
    </row>
    <row r="605" spans="2:86" hidden="1" outlineLevel="1">
      <c r="B605" t="str">
        <f t="shared" ca="1" si="590"/>
        <v>EP2 LP-D0 LP-S0 LP-M4</v>
      </c>
      <c r="C605" s="49">
        <f t="shared" si="626"/>
        <v>2</v>
      </c>
      <c r="D605" s="49">
        <f t="shared" si="626"/>
        <v>0</v>
      </c>
      <c r="E605" s="49">
        <f t="shared" ca="1" si="626"/>
        <v>0</v>
      </c>
      <c r="F605" s="49">
        <f t="shared" ca="1" si="626"/>
        <v>0</v>
      </c>
      <c r="G605" s="49">
        <f t="shared" ca="1" si="626"/>
        <v>2</v>
      </c>
      <c r="H605" s="49">
        <f t="shared" ca="1" si="626"/>
        <v>2</v>
      </c>
      <c r="I605" s="49">
        <f t="shared" ca="1" si="626"/>
        <v>4</v>
      </c>
      <c r="BM605">
        <v>168</v>
      </c>
      <c r="BN605" s="69">
        <f t="shared" si="541"/>
        <v>0</v>
      </c>
      <c r="BO605" s="70">
        <f t="shared" si="542"/>
        <v>0</v>
      </c>
      <c r="BP605" s="71">
        <f t="shared" ca="1" si="545"/>
        <v>0</v>
      </c>
      <c r="BQ605" s="156">
        <f t="shared" ca="1" si="546"/>
        <v>0</v>
      </c>
      <c r="BR605" s="158">
        <f t="shared" ca="1" si="547"/>
        <v>-0.04</v>
      </c>
      <c r="BS605" s="159">
        <f t="shared" ca="1" si="548"/>
        <v>0</v>
      </c>
      <c r="BT605" s="160">
        <f t="shared" ca="1" si="549"/>
        <v>0.08</v>
      </c>
      <c r="BU605" s="69">
        <f t="shared" si="591"/>
        <v>0</v>
      </c>
      <c r="BV605" s="70">
        <f t="shared" si="592"/>
        <v>0</v>
      </c>
      <c r="BW605" s="71">
        <f t="shared" ref="BW605" ca="1" si="641">IF($E605=0,BV605,INDEX($O$438:$O$441,$E605,1))</f>
        <v>0</v>
      </c>
      <c r="BX605" s="156">
        <f t="shared" ca="1" si="551"/>
        <v>0</v>
      </c>
      <c r="BY605" s="158">
        <f t="shared" ca="1" si="552"/>
        <v>-0.04</v>
      </c>
      <c r="BZ605" s="159">
        <f t="shared" ca="1" si="553"/>
        <v>0</v>
      </c>
      <c r="CA605" s="160">
        <f t="shared" ca="1" si="554"/>
        <v>0.08</v>
      </c>
      <c r="CB605" s="69">
        <f t="shared" si="591"/>
        <v>0</v>
      </c>
      <c r="CC605" s="70">
        <f t="shared" si="592"/>
        <v>0</v>
      </c>
      <c r="CD605" s="71">
        <f t="shared" ref="CD605" ca="1" si="642">IF($E605=0,CC605,INDEX($O$438:$O$441,$E605,1))</f>
        <v>0</v>
      </c>
      <c r="CE605" s="156">
        <f t="shared" ca="1" si="556"/>
        <v>0</v>
      </c>
      <c r="CF605" s="158">
        <f t="shared" ca="1" si="557"/>
        <v>-0.04</v>
      </c>
      <c r="CG605" s="159">
        <f t="shared" ca="1" si="558"/>
        <v>0</v>
      </c>
      <c r="CH605" s="160">
        <f t="shared" ca="1" si="559"/>
        <v>0.08</v>
      </c>
    </row>
    <row r="606" spans="2:86" hidden="1" outlineLevel="1">
      <c r="B606" t="str">
        <f t="shared" ca="1" si="590"/>
        <v>EP2 LP-D0 LP-S0 LP-M1</v>
      </c>
      <c r="C606" s="49">
        <f t="shared" si="626"/>
        <v>2</v>
      </c>
      <c r="D606" s="49">
        <f t="shared" si="626"/>
        <v>0</v>
      </c>
      <c r="E606" s="49">
        <f t="shared" ca="1" si="626"/>
        <v>0</v>
      </c>
      <c r="F606" s="49">
        <f t="shared" ca="1" si="626"/>
        <v>0</v>
      </c>
      <c r="G606" s="49">
        <f t="shared" ca="1" si="626"/>
        <v>2</v>
      </c>
      <c r="H606" s="49">
        <f t="shared" ca="1" si="626"/>
        <v>3</v>
      </c>
      <c r="I606" s="49">
        <f t="shared" ca="1" si="626"/>
        <v>1</v>
      </c>
      <c r="BM606">
        <v>169</v>
      </c>
      <c r="BN606" s="69">
        <f t="shared" si="541"/>
        <v>0</v>
      </c>
      <c r="BO606" s="70">
        <f t="shared" si="542"/>
        <v>0</v>
      </c>
      <c r="BP606" s="71">
        <f t="shared" ca="1" si="545"/>
        <v>0</v>
      </c>
      <c r="BQ606" s="156">
        <f t="shared" ca="1" si="546"/>
        <v>0</v>
      </c>
      <c r="BR606" s="158">
        <f t="shared" ca="1" si="547"/>
        <v>-0.04</v>
      </c>
      <c r="BS606" s="159">
        <f t="shared" ca="1" si="548"/>
        <v>0.04</v>
      </c>
      <c r="BT606" s="160">
        <f t="shared" ca="1" si="549"/>
        <v>-0.05</v>
      </c>
      <c r="BU606" s="69">
        <f t="shared" si="591"/>
        <v>0</v>
      </c>
      <c r="BV606" s="70">
        <f t="shared" si="592"/>
        <v>0</v>
      </c>
      <c r="BW606" s="71">
        <f t="shared" ref="BW606" ca="1" si="643">IF($E606=0,BV606,INDEX($O$438:$O$441,$E606,1))</f>
        <v>0</v>
      </c>
      <c r="BX606" s="156">
        <f t="shared" ca="1" si="551"/>
        <v>0</v>
      </c>
      <c r="BY606" s="158">
        <f t="shared" ca="1" si="552"/>
        <v>-0.04</v>
      </c>
      <c r="BZ606" s="159">
        <f t="shared" ca="1" si="553"/>
        <v>0.04</v>
      </c>
      <c r="CA606" s="160">
        <f t="shared" ca="1" si="554"/>
        <v>-0.05</v>
      </c>
      <c r="CB606" s="69">
        <f t="shared" si="591"/>
        <v>0</v>
      </c>
      <c r="CC606" s="70">
        <f t="shared" si="592"/>
        <v>0</v>
      </c>
      <c r="CD606" s="71">
        <f t="shared" ref="CD606" ca="1" si="644">IF($E606=0,CC606,INDEX($O$438:$O$441,$E606,1))</f>
        <v>0</v>
      </c>
      <c r="CE606" s="156">
        <f t="shared" ca="1" si="556"/>
        <v>0</v>
      </c>
      <c r="CF606" s="158">
        <f t="shared" ca="1" si="557"/>
        <v>-0.04</v>
      </c>
      <c r="CG606" s="159">
        <f t="shared" ca="1" si="558"/>
        <v>0.04</v>
      </c>
      <c r="CH606" s="160">
        <f t="shared" ca="1" si="559"/>
        <v>-0.05</v>
      </c>
    </row>
    <row r="607" spans="2:86" hidden="1" outlineLevel="1">
      <c r="B607" t="str">
        <f t="shared" ca="1" si="590"/>
        <v>EP2 LP-D0 LP-S0 LP-M2</v>
      </c>
      <c r="C607" s="49">
        <f t="shared" si="626"/>
        <v>2</v>
      </c>
      <c r="D607" s="49">
        <f t="shared" si="626"/>
        <v>0</v>
      </c>
      <c r="E607" s="49">
        <f t="shared" ca="1" si="626"/>
        <v>0</v>
      </c>
      <c r="F607" s="49">
        <f t="shared" ca="1" si="626"/>
        <v>0</v>
      </c>
      <c r="G607" s="49">
        <f t="shared" ca="1" si="626"/>
        <v>2</v>
      </c>
      <c r="H607" s="49">
        <f t="shared" ca="1" si="626"/>
        <v>3</v>
      </c>
      <c r="I607" s="49">
        <f t="shared" ca="1" si="626"/>
        <v>2</v>
      </c>
      <c r="BM607">
        <v>170</v>
      </c>
      <c r="BN607" s="69">
        <f t="shared" si="541"/>
        <v>0</v>
      </c>
      <c r="BO607" s="70">
        <f t="shared" si="542"/>
        <v>0</v>
      </c>
      <c r="BP607" s="71">
        <f t="shared" ca="1" si="545"/>
        <v>0</v>
      </c>
      <c r="BQ607" s="156">
        <f t="shared" ca="1" si="546"/>
        <v>0</v>
      </c>
      <c r="BR607" s="158">
        <f t="shared" ca="1" si="547"/>
        <v>-0.04</v>
      </c>
      <c r="BS607" s="159">
        <f t="shared" ca="1" si="548"/>
        <v>0.04</v>
      </c>
      <c r="BT607" s="160">
        <f t="shared" ca="1" si="549"/>
        <v>0</v>
      </c>
      <c r="BU607" s="69">
        <f t="shared" si="591"/>
        <v>0</v>
      </c>
      <c r="BV607" s="70">
        <f t="shared" si="592"/>
        <v>0</v>
      </c>
      <c r="BW607" s="71">
        <f t="shared" ref="BW607" ca="1" si="645">IF($E607=0,BV607,INDEX($O$438:$O$441,$E607,1))</f>
        <v>0</v>
      </c>
      <c r="BX607" s="156">
        <f t="shared" ca="1" si="551"/>
        <v>0</v>
      </c>
      <c r="BY607" s="158">
        <f t="shared" ca="1" si="552"/>
        <v>-0.04</v>
      </c>
      <c r="BZ607" s="159">
        <f t="shared" ca="1" si="553"/>
        <v>0.04</v>
      </c>
      <c r="CA607" s="160">
        <f t="shared" ca="1" si="554"/>
        <v>0</v>
      </c>
      <c r="CB607" s="69">
        <f t="shared" si="591"/>
        <v>0</v>
      </c>
      <c r="CC607" s="70">
        <f t="shared" si="592"/>
        <v>0</v>
      </c>
      <c r="CD607" s="71">
        <f t="shared" ref="CD607" ca="1" si="646">IF($E607=0,CC607,INDEX($O$438:$O$441,$E607,1))</f>
        <v>0</v>
      </c>
      <c r="CE607" s="156">
        <f t="shared" ca="1" si="556"/>
        <v>0</v>
      </c>
      <c r="CF607" s="158">
        <f t="shared" ca="1" si="557"/>
        <v>-0.04</v>
      </c>
      <c r="CG607" s="159">
        <f t="shared" ca="1" si="558"/>
        <v>0.04</v>
      </c>
      <c r="CH607" s="160">
        <f t="shared" ca="1" si="559"/>
        <v>0</v>
      </c>
    </row>
    <row r="608" spans="2:86" hidden="1" outlineLevel="1">
      <c r="B608" t="str">
        <f t="shared" ca="1" si="590"/>
        <v>EP2 LP-D0 LP-S0 LP-M3</v>
      </c>
      <c r="C608" s="49">
        <f t="shared" ref="C608:I617" si="647">C208</f>
        <v>2</v>
      </c>
      <c r="D608" s="49">
        <f t="shared" si="647"/>
        <v>0</v>
      </c>
      <c r="E608" s="49">
        <f t="shared" ca="1" si="647"/>
        <v>0</v>
      </c>
      <c r="F608" s="49">
        <f t="shared" ca="1" si="647"/>
        <v>0</v>
      </c>
      <c r="G608" s="49">
        <f t="shared" ca="1" si="647"/>
        <v>2</v>
      </c>
      <c r="H608" s="49">
        <f t="shared" ca="1" si="647"/>
        <v>3</v>
      </c>
      <c r="I608" s="49">
        <f t="shared" ca="1" si="647"/>
        <v>3</v>
      </c>
      <c r="BM608">
        <v>171</v>
      </c>
      <c r="BN608" s="69">
        <f t="shared" si="541"/>
        <v>0</v>
      </c>
      <c r="BO608" s="70">
        <f t="shared" si="542"/>
        <v>0</v>
      </c>
      <c r="BP608" s="71">
        <f t="shared" ca="1" si="545"/>
        <v>0</v>
      </c>
      <c r="BQ608" s="156">
        <f t="shared" ca="1" si="546"/>
        <v>0</v>
      </c>
      <c r="BR608" s="158">
        <f t="shared" ca="1" si="547"/>
        <v>-0.04</v>
      </c>
      <c r="BS608" s="159">
        <f t="shared" ca="1" si="548"/>
        <v>0.04</v>
      </c>
      <c r="BT608" s="160">
        <f t="shared" ca="1" si="549"/>
        <v>0.04</v>
      </c>
      <c r="BU608" s="69">
        <f t="shared" si="591"/>
        <v>0</v>
      </c>
      <c r="BV608" s="70">
        <f t="shared" si="592"/>
        <v>0</v>
      </c>
      <c r="BW608" s="71">
        <f t="shared" ref="BW608" ca="1" si="648">IF($E608=0,BV608,INDEX($O$438:$O$441,$E608,1))</f>
        <v>0</v>
      </c>
      <c r="BX608" s="156">
        <f t="shared" ca="1" si="551"/>
        <v>0</v>
      </c>
      <c r="BY608" s="158">
        <f t="shared" ca="1" si="552"/>
        <v>-0.04</v>
      </c>
      <c r="BZ608" s="159">
        <f t="shared" ca="1" si="553"/>
        <v>0.04</v>
      </c>
      <c r="CA608" s="160">
        <f t="shared" ca="1" si="554"/>
        <v>0.04</v>
      </c>
      <c r="CB608" s="69">
        <f t="shared" si="591"/>
        <v>0</v>
      </c>
      <c r="CC608" s="70">
        <f t="shared" si="592"/>
        <v>0</v>
      </c>
      <c r="CD608" s="71">
        <f t="shared" ref="CD608" ca="1" si="649">IF($E608=0,CC608,INDEX($O$438:$O$441,$E608,1))</f>
        <v>0</v>
      </c>
      <c r="CE608" s="156">
        <f t="shared" ca="1" si="556"/>
        <v>0</v>
      </c>
      <c r="CF608" s="158">
        <f t="shared" ca="1" si="557"/>
        <v>-0.04</v>
      </c>
      <c r="CG608" s="159">
        <f t="shared" ca="1" si="558"/>
        <v>0.04</v>
      </c>
      <c r="CH608" s="160">
        <f t="shared" ca="1" si="559"/>
        <v>0.04</v>
      </c>
    </row>
    <row r="609" spans="2:86" hidden="1" outlineLevel="1">
      <c r="B609" t="str">
        <f t="shared" ca="1" si="590"/>
        <v>EP2 LP-D0 LP-S0 LP-M4</v>
      </c>
      <c r="C609" s="49">
        <f t="shared" si="647"/>
        <v>2</v>
      </c>
      <c r="D609" s="49">
        <f t="shared" si="647"/>
        <v>0</v>
      </c>
      <c r="E609" s="49">
        <f t="shared" ca="1" si="647"/>
        <v>0</v>
      </c>
      <c r="F609" s="49">
        <f t="shared" ca="1" si="647"/>
        <v>0</v>
      </c>
      <c r="G609" s="49">
        <f t="shared" ca="1" si="647"/>
        <v>2</v>
      </c>
      <c r="H609" s="49">
        <f t="shared" ca="1" si="647"/>
        <v>3</v>
      </c>
      <c r="I609" s="49">
        <f t="shared" ca="1" si="647"/>
        <v>4</v>
      </c>
      <c r="BM609">
        <v>172</v>
      </c>
      <c r="BN609" s="69">
        <f t="shared" si="541"/>
        <v>0</v>
      </c>
      <c r="BO609" s="70">
        <f t="shared" si="542"/>
        <v>0</v>
      </c>
      <c r="BP609" s="71">
        <f t="shared" ca="1" si="545"/>
        <v>0</v>
      </c>
      <c r="BQ609" s="156">
        <f t="shared" ca="1" si="546"/>
        <v>0</v>
      </c>
      <c r="BR609" s="158">
        <f t="shared" ca="1" si="547"/>
        <v>-0.04</v>
      </c>
      <c r="BS609" s="159">
        <f t="shared" ca="1" si="548"/>
        <v>0.04</v>
      </c>
      <c r="BT609" s="160">
        <f t="shared" ca="1" si="549"/>
        <v>0.08</v>
      </c>
      <c r="BU609" s="69">
        <f t="shared" si="591"/>
        <v>0</v>
      </c>
      <c r="BV609" s="70">
        <f t="shared" si="592"/>
        <v>0</v>
      </c>
      <c r="BW609" s="71">
        <f t="shared" ref="BW609" ca="1" si="650">IF($E609=0,BV609,INDEX($O$438:$O$441,$E609,1))</f>
        <v>0</v>
      </c>
      <c r="BX609" s="156">
        <f t="shared" ca="1" si="551"/>
        <v>0</v>
      </c>
      <c r="BY609" s="158">
        <f t="shared" ca="1" si="552"/>
        <v>-0.04</v>
      </c>
      <c r="BZ609" s="159">
        <f t="shared" ca="1" si="553"/>
        <v>0.04</v>
      </c>
      <c r="CA609" s="160">
        <f t="shared" ca="1" si="554"/>
        <v>0.08</v>
      </c>
      <c r="CB609" s="69">
        <f t="shared" si="591"/>
        <v>0</v>
      </c>
      <c r="CC609" s="70">
        <f t="shared" si="592"/>
        <v>0</v>
      </c>
      <c r="CD609" s="71">
        <f t="shared" ref="CD609" ca="1" si="651">IF($E609=0,CC609,INDEX($O$438:$O$441,$E609,1))</f>
        <v>0</v>
      </c>
      <c r="CE609" s="156">
        <f t="shared" ca="1" si="556"/>
        <v>0</v>
      </c>
      <c r="CF609" s="158">
        <f t="shared" ca="1" si="557"/>
        <v>-0.04</v>
      </c>
      <c r="CG609" s="159">
        <f t="shared" ca="1" si="558"/>
        <v>0.04</v>
      </c>
      <c r="CH609" s="160">
        <f t="shared" ca="1" si="559"/>
        <v>0.08</v>
      </c>
    </row>
    <row r="610" spans="2:86" hidden="1" outlineLevel="1">
      <c r="B610" t="str">
        <f t="shared" ca="1" si="590"/>
        <v>EP2 LP-D0 LP-S0 LP-M1</v>
      </c>
      <c r="C610" s="49">
        <f t="shared" si="647"/>
        <v>2</v>
      </c>
      <c r="D610" s="49">
        <f t="shared" si="647"/>
        <v>0</v>
      </c>
      <c r="E610" s="49">
        <f t="shared" ca="1" si="647"/>
        <v>0</v>
      </c>
      <c r="F610" s="49">
        <f t="shared" ca="1" si="647"/>
        <v>0</v>
      </c>
      <c r="G610" s="49">
        <f t="shared" ca="1" si="647"/>
        <v>2</v>
      </c>
      <c r="H610" s="49">
        <f t="shared" ca="1" si="647"/>
        <v>4</v>
      </c>
      <c r="I610" s="49">
        <f t="shared" ca="1" si="647"/>
        <v>1</v>
      </c>
      <c r="BM610">
        <v>173</v>
      </c>
      <c r="BN610" s="69">
        <f t="shared" si="541"/>
        <v>0</v>
      </c>
      <c r="BO610" s="70">
        <f t="shared" si="542"/>
        <v>0</v>
      </c>
      <c r="BP610" s="71">
        <f t="shared" ca="1" si="545"/>
        <v>0</v>
      </c>
      <c r="BQ610" s="156">
        <f t="shared" ca="1" si="546"/>
        <v>0</v>
      </c>
      <c r="BR610" s="158">
        <f t="shared" ca="1" si="547"/>
        <v>-0.04</v>
      </c>
      <c r="BS610" s="159">
        <f t="shared" ca="1" si="548"/>
        <v>0.08</v>
      </c>
      <c r="BT610" s="160">
        <f t="shared" ca="1" si="549"/>
        <v>-0.05</v>
      </c>
      <c r="BU610" s="69">
        <f t="shared" si="591"/>
        <v>0</v>
      </c>
      <c r="BV610" s="70">
        <f t="shared" si="592"/>
        <v>0</v>
      </c>
      <c r="BW610" s="71">
        <f t="shared" ref="BW610" ca="1" si="652">IF($E610=0,BV610,INDEX($O$438:$O$441,$E610,1))</f>
        <v>0</v>
      </c>
      <c r="BX610" s="156">
        <f t="shared" ca="1" si="551"/>
        <v>0</v>
      </c>
      <c r="BY610" s="158">
        <f t="shared" ca="1" si="552"/>
        <v>-0.04</v>
      </c>
      <c r="BZ610" s="159">
        <f t="shared" ca="1" si="553"/>
        <v>0.08</v>
      </c>
      <c r="CA610" s="160">
        <f t="shared" ca="1" si="554"/>
        <v>-0.05</v>
      </c>
      <c r="CB610" s="69">
        <f t="shared" si="591"/>
        <v>0</v>
      </c>
      <c r="CC610" s="70">
        <f t="shared" si="592"/>
        <v>0</v>
      </c>
      <c r="CD610" s="71">
        <f t="shared" ref="CD610" ca="1" si="653">IF($E610=0,CC610,INDEX($O$438:$O$441,$E610,1))</f>
        <v>0</v>
      </c>
      <c r="CE610" s="156">
        <f t="shared" ca="1" si="556"/>
        <v>0</v>
      </c>
      <c r="CF610" s="158">
        <f t="shared" ca="1" si="557"/>
        <v>-0.04</v>
      </c>
      <c r="CG610" s="159">
        <f t="shared" ca="1" si="558"/>
        <v>0.08</v>
      </c>
      <c r="CH610" s="160">
        <f t="shared" ca="1" si="559"/>
        <v>-0.05</v>
      </c>
    </row>
    <row r="611" spans="2:86" hidden="1" outlineLevel="1">
      <c r="B611" t="str">
        <f t="shared" ref="B611:B645" ca="1" si="654">"EP"&amp;$C611&amp;" LP-D"&amp;$E611&amp;" LP-S"&amp;$F611&amp;" LP-M"&amp;$I611</f>
        <v>EP2 LP-D0 LP-S0 LP-M2</v>
      </c>
      <c r="C611" s="49">
        <f t="shared" si="647"/>
        <v>2</v>
      </c>
      <c r="D611" s="49">
        <f t="shared" si="647"/>
        <v>0</v>
      </c>
      <c r="E611" s="49">
        <f t="shared" ca="1" si="647"/>
        <v>0</v>
      </c>
      <c r="F611" s="49">
        <f t="shared" ca="1" si="647"/>
        <v>0</v>
      </c>
      <c r="G611" s="49">
        <f t="shared" ca="1" si="647"/>
        <v>2</v>
      </c>
      <c r="H611" s="49">
        <f t="shared" ca="1" si="647"/>
        <v>4</v>
      </c>
      <c r="I611" s="49">
        <f t="shared" ca="1" si="647"/>
        <v>2</v>
      </c>
      <c r="BM611">
        <v>174</v>
      </c>
      <c r="BN611" s="69">
        <f t="shared" si="541"/>
        <v>0</v>
      </c>
      <c r="BO611" s="70">
        <f t="shared" si="542"/>
        <v>0</v>
      </c>
      <c r="BP611" s="71">
        <f t="shared" ca="1" si="545"/>
        <v>0</v>
      </c>
      <c r="BQ611" s="156">
        <f t="shared" ca="1" si="546"/>
        <v>0</v>
      </c>
      <c r="BR611" s="158">
        <f t="shared" ca="1" si="547"/>
        <v>-0.04</v>
      </c>
      <c r="BS611" s="159">
        <f t="shared" ca="1" si="548"/>
        <v>0.08</v>
      </c>
      <c r="BT611" s="160">
        <f t="shared" ca="1" si="549"/>
        <v>0</v>
      </c>
      <c r="BU611" s="69">
        <f t="shared" si="591"/>
        <v>0</v>
      </c>
      <c r="BV611" s="70">
        <f t="shared" si="592"/>
        <v>0</v>
      </c>
      <c r="BW611" s="71">
        <f t="shared" ref="BW611" ca="1" si="655">IF($E611=0,BV611,INDEX($O$438:$O$441,$E611,1))</f>
        <v>0</v>
      </c>
      <c r="BX611" s="156">
        <f t="shared" ca="1" si="551"/>
        <v>0</v>
      </c>
      <c r="BY611" s="158">
        <f t="shared" ca="1" si="552"/>
        <v>-0.04</v>
      </c>
      <c r="BZ611" s="159">
        <f t="shared" ca="1" si="553"/>
        <v>0.08</v>
      </c>
      <c r="CA611" s="160">
        <f t="shared" ca="1" si="554"/>
        <v>0</v>
      </c>
      <c r="CB611" s="69">
        <f t="shared" si="591"/>
        <v>0</v>
      </c>
      <c r="CC611" s="70">
        <f t="shared" si="592"/>
        <v>0</v>
      </c>
      <c r="CD611" s="71">
        <f t="shared" ref="CD611" ca="1" si="656">IF($E611=0,CC611,INDEX($O$438:$O$441,$E611,1))</f>
        <v>0</v>
      </c>
      <c r="CE611" s="156">
        <f t="shared" ca="1" si="556"/>
        <v>0</v>
      </c>
      <c r="CF611" s="158">
        <f t="shared" ca="1" si="557"/>
        <v>-0.04</v>
      </c>
      <c r="CG611" s="159">
        <f t="shared" ca="1" si="558"/>
        <v>0.08</v>
      </c>
      <c r="CH611" s="160">
        <f t="shared" ca="1" si="559"/>
        <v>0</v>
      </c>
    </row>
    <row r="612" spans="2:86" hidden="1" outlineLevel="1">
      <c r="B612" t="str">
        <f t="shared" ca="1" si="654"/>
        <v>EP2 LP-D0 LP-S0 LP-M3</v>
      </c>
      <c r="C612" s="49">
        <f t="shared" si="647"/>
        <v>2</v>
      </c>
      <c r="D612" s="49">
        <f t="shared" si="647"/>
        <v>0</v>
      </c>
      <c r="E612" s="49">
        <f t="shared" ca="1" si="647"/>
        <v>0</v>
      </c>
      <c r="F612" s="49">
        <f t="shared" ca="1" si="647"/>
        <v>0</v>
      </c>
      <c r="G612" s="49">
        <f t="shared" ca="1" si="647"/>
        <v>2</v>
      </c>
      <c r="H612" s="49">
        <f t="shared" ca="1" si="647"/>
        <v>4</v>
      </c>
      <c r="I612" s="49">
        <f t="shared" ca="1" si="647"/>
        <v>3</v>
      </c>
      <c r="BM612">
        <v>175</v>
      </c>
      <c r="BN612" s="69">
        <f t="shared" si="541"/>
        <v>0</v>
      </c>
      <c r="BO612" s="70">
        <f t="shared" si="542"/>
        <v>0</v>
      </c>
      <c r="BP612" s="71">
        <f t="shared" ca="1" si="545"/>
        <v>0</v>
      </c>
      <c r="BQ612" s="156">
        <f t="shared" ca="1" si="546"/>
        <v>0</v>
      </c>
      <c r="BR612" s="158">
        <f t="shared" ca="1" si="547"/>
        <v>-0.04</v>
      </c>
      <c r="BS612" s="159">
        <f t="shared" ca="1" si="548"/>
        <v>0.08</v>
      </c>
      <c r="BT612" s="160">
        <f t="shared" ca="1" si="549"/>
        <v>0.04</v>
      </c>
      <c r="BU612" s="69">
        <f t="shared" si="591"/>
        <v>0</v>
      </c>
      <c r="BV612" s="70">
        <f t="shared" si="592"/>
        <v>0</v>
      </c>
      <c r="BW612" s="71">
        <f t="shared" ref="BW612" ca="1" si="657">IF($E612=0,BV612,INDEX($O$438:$O$441,$E612,1))</f>
        <v>0</v>
      </c>
      <c r="BX612" s="156">
        <f t="shared" ca="1" si="551"/>
        <v>0</v>
      </c>
      <c r="BY612" s="158">
        <f t="shared" ca="1" si="552"/>
        <v>-0.04</v>
      </c>
      <c r="BZ612" s="159">
        <f t="shared" ca="1" si="553"/>
        <v>0.08</v>
      </c>
      <c r="CA612" s="160">
        <f t="shared" ca="1" si="554"/>
        <v>0.04</v>
      </c>
      <c r="CB612" s="69">
        <f t="shared" si="591"/>
        <v>0</v>
      </c>
      <c r="CC612" s="70">
        <f t="shared" si="592"/>
        <v>0</v>
      </c>
      <c r="CD612" s="71">
        <f t="shared" ref="CD612" ca="1" si="658">IF($E612=0,CC612,INDEX($O$438:$O$441,$E612,1))</f>
        <v>0</v>
      </c>
      <c r="CE612" s="156">
        <f t="shared" ca="1" si="556"/>
        <v>0</v>
      </c>
      <c r="CF612" s="158">
        <f t="shared" ca="1" si="557"/>
        <v>-0.04</v>
      </c>
      <c r="CG612" s="159">
        <f t="shared" ca="1" si="558"/>
        <v>0.08</v>
      </c>
      <c r="CH612" s="160">
        <f t="shared" ca="1" si="559"/>
        <v>0.04</v>
      </c>
    </row>
    <row r="613" spans="2:86" hidden="1" outlineLevel="1">
      <c r="B613" t="str">
        <f t="shared" ca="1" si="654"/>
        <v>EP2 LP-D0 LP-S0 LP-M4</v>
      </c>
      <c r="C613" s="49">
        <f t="shared" si="647"/>
        <v>2</v>
      </c>
      <c r="D613" s="49">
        <f t="shared" si="647"/>
        <v>0</v>
      </c>
      <c r="E613" s="49">
        <f t="shared" ca="1" si="647"/>
        <v>0</v>
      </c>
      <c r="F613" s="49">
        <f t="shared" ca="1" si="647"/>
        <v>0</v>
      </c>
      <c r="G613" s="49">
        <f t="shared" ca="1" si="647"/>
        <v>2</v>
      </c>
      <c r="H613" s="49">
        <f t="shared" ca="1" si="647"/>
        <v>4</v>
      </c>
      <c r="I613" s="49">
        <f t="shared" ca="1" si="647"/>
        <v>4</v>
      </c>
      <c r="BM613">
        <v>176</v>
      </c>
      <c r="BN613" s="69">
        <f t="shared" si="541"/>
        <v>0</v>
      </c>
      <c r="BO613" s="70">
        <f t="shared" si="542"/>
        <v>0</v>
      </c>
      <c r="BP613" s="71">
        <f t="shared" ca="1" si="545"/>
        <v>0</v>
      </c>
      <c r="BQ613" s="156">
        <f t="shared" ca="1" si="546"/>
        <v>0</v>
      </c>
      <c r="BR613" s="158">
        <f t="shared" ca="1" si="547"/>
        <v>-0.04</v>
      </c>
      <c r="BS613" s="159">
        <f t="shared" ca="1" si="548"/>
        <v>0.08</v>
      </c>
      <c r="BT613" s="160">
        <f t="shared" ca="1" si="549"/>
        <v>0.08</v>
      </c>
      <c r="BU613" s="69">
        <f t="shared" si="591"/>
        <v>0</v>
      </c>
      <c r="BV613" s="70">
        <f t="shared" si="592"/>
        <v>0</v>
      </c>
      <c r="BW613" s="71">
        <f t="shared" ref="BW613" ca="1" si="659">IF($E613=0,BV613,INDEX($O$438:$O$441,$E613,1))</f>
        <v>0</v>
      </c>
      <c r="BX613" s="156">
        <f t="shared" ca="1" si="551"/>
        <v>0</v>
      </c>
      <c r="BY613" s="158">
        <f t="shared" ca="1" si="552"/>
        <v>-0.04</v>
      </c>
      <c r="BZ613" s="159">
        <f t="shared" ca="1" si="553"/>
        <v>0.08</v>
      </c>
      <c r="CA613" s="160">
        <f t="shared" ca="1" si="554"/>
        <v>0.08</v>
      </c>
      <c r="CB613" s="69">
        <f t="shared" si="591"/>
        <v>0</v>
      </c>
      <c r="CC613" s="70">
        <f t="shared" si="592"/>
        <v>0</v>
      </c>
      <c r="CD613" s="71">
        <f t="shared" ref="CD613" ca="1" si="660">IF($E613=0,CC613,INDEX($O$438:$O$441,$E613,1))</f>
        <v>0</v>
      </c>
      <c r="CE613" s="156">
        <f t="shared" ca="1" si="556"/>
        <v>0</v>
      </c>
      <c r="CF613" s="158">
        <f t="shared" ca="1" si="557"/>
        <v>-0.04</v>
      </c>
      <c r="CG613" s="159">
        <f t="shared" ca="1" si="558"/>
        <v>0.08</v>
      </c>
      <c r="CH613" s="160">
        <f t="shared" ca="1" si="559"/>
        <v>0.08</v>
      </c>
    </row>
    <row r="614" spans="2:86" hidden="1" outlineLevel="1">
      <c r="B614" t="str">
        <f t="shared" ca="1" si="654"/>
        <v>EP2 LP-D0 LP-S0 LP-M1</v>
      </c>
      <c r="C614" s="49">
        <f t="shared" si="647"/>
        <v>2</v>
      </c>
      <c r="D614" s="49">
        <f t="shared" si="647"/>
        <v>0</v>
      </c>
      <c r="E614" s="49">
        <f t="shared" ca="1" si="647"/>
        <v>0</v>
      </c>
      <c r="F614" s="49">
        <f t="shared" ca="1" si="647"/>
        <v>0</v>
      </c>
      <c r="G614" s="49">
        <f t="shared" ca="1" si="647"/>
        <v>3</v>
      </c>
      <c r="H614" s="49">
        <f t="shared" ca="1" si="647"/>
        <v>1</v>
      </c>
      <c r="I614" s="49">
        <f t="shared" ca="1" si="647"/>
        <v>1</v>
      </c>
      <c r="BM614">
        <v>177</v>
      </c>
      <c r="BN614" s="69">
        <f t="shared" si="541"/>
        <v>0</v>
      </c>
      <c r="BO614" s="70">
        <f t="shared" si="542"/>
        <v>0</v>
      </c>
      <c r="BP614" s="71">
        <f t="shared" ca="1" si="545"/>
        <v>0</v>
      </c>
      <c r="BQ614" s="156">
        <f t="shared" ca="1" si="546"/>
        <v>0</v>
      </c>
      <c r="BR614" s="158">
        <f t="shared" ca="1" si="547"/>
        <v>0</v>
      </c>
      <c r="BS614" s="159">
        <f t="shared" ca="1" si="548"/>
        <v>-0.05</v>
      </c>
      <c r="BT614" s="160">
        <f t="shared" ca="1" si="549"/>
        <v>-0.05</v>
      </c>
      <c r="BU614" s="69">
        <f t="shared" si="591"/>
        <v>0</v>
      </c>
      <c r="BV614" s="70">
        <f t="shared" si="592"/>
        <v>0</v>
      </c>
      <c r="BW614" s="71">
        <f t="shared" ref="BW614" ca="1" si="661">IF($E614=0,BV614,INDEX($O$438:$O$441,$E614,1))</f>
        <v>0</v>
      </c>
      <c r="BX614" s="156">
        <f t="shared" ca="1" si="551"/>
        <v>0</v>
      </c>
      <c r="BY614" s="158">
        <f t="shared" ca="1" si="552"/>
        <v>0</v>
      </c>
      <c r="BZ614" s="159">
        <f t="shared" ca="1" si="553"/>
        <v>-0.05</v>
      </c>
      <c r="CA614" s="160">
        <f t="shared" ca="1" si="554"/>
        <v>-0.05</v>
      </c>
      <c r="CB614" s="69">
        <f t="shared" si="591"/>
        <v>0</v>
      </c>
      <c r="CC614" s="70">
        <f t="shared" si="592"/>
        <v>0</v>
      </c>
      <c r="CD614" s="71">
        <f t="shared" ref="CD614" ca="1" si="662">IF($E614=0,CC614,INDEX($O$438:$O$441,$E614,1))</f>
        <v>0</v>
      </c>
      <c r="CE614" s="156">
        <f t="shared" ca="1" si="556"/>
        <v>0</v>
      </c>
      <c r="CF614" s="158">
        <f t="shared" ca="1" si="557"/>
        <v>0</v>
      </c>
      <c r="CG614" s="159">
        <f t="shared" ca="1" si="558"/>
        <v>-0.05</v>
      </c>
      <c r="CH614" s="160">
        <f t="shared" ca="1" si="559"/>
        <v>-0.05</v>
      </c>
    </row>
    <row r="615" spans="2:86" hidden="1" outlineLevel="1">
      <c r="B615" t="str">
        <f t="shared" ca="1" si="654"/>
        <v>EP2 LP-D0 LP-S0 LP-M2</v>
      </c>
      <c r="C615" s="49">
        <f t="shared" si="647"/>
        <v>2</v>
      </c>
      <c r="D615" s="49">
        <f t="shared" si="647"/>
        <v>0</v>
      </c>
      <c r="E615" s="49">
        <f t="shared" ca="1" si="647"/>
        <v>0</v>
      </c>
      <c r="F615" s="49">
        <f t="shared" ca="1" si="647"/>
        <v>0</v>
      </c>
      <c r="G615" s="49">
        <f t="shared" ca="1" si="647"/>
        <v>3</v>
      </c>
      <c r="H615" s="49">
        <f t="shared" ca="1" si="647"/>
        <v>1</v>
      </c>
      <c r="I615" s="49">
        <f t="shared" ca="1" si="647"/>
        <v>2</v>
      </c>
      <c r="BM615">
        <v>178</v>
      </c>
      <c r="BN615" s="69">
        <f t="shared" si="541"/>
        <v>0</v>
      </c>
      <c r="BO615" s="70">
        <f t="shared" si="542"/>
        <v>0</v>
      </c>
      <c r="BP615" s="71">
        <f t="shared" ca="1" si="545"/>
        <v>0</v>
      </c>
      <c r="BQ615" s="156">
        <f t="shared" ca="1" si="546"/>
        <v>0</v>
      </c>
      <c r="BR615" s="158">
        <f t="shared" ca="1" si="547"/>
        <v>0</v>
      </c>
      <c r="BS615" s="159">
        <f t="shared" ca="1" si="548"/>
        <v>-0.05</v>
      </c>
      <c r="BT615" s="160">
        <f t="shared" ca="1" si="549"/>
        <v>0</v>
      </c>
      <c r="BU615" s="69">
        <f t="shared" si="591"/>
        <v>0</v>
      </c>
      <c r="BV615" s="70">
        <f t="shared" si="592"/>
        <v>0</v>
      </c>
      <c r="BW615" s="71">
        <f t="shared" ref="BW615" ca="1" si="663">IF($E615=0,BV615,INDEX($O$438:$O$441,$E615,1))</f>
        <v>0</v>
      </c>
      <c r="BX615" s="156">
        <f t="shared" ca="1" si="551"/>
        <v>0</v>
      </c>
      <c r="BY615" s="158">
        <f t="shared" ca="1" si="552"/>
        <v>0</v>
      </c>
      <c r="BZ615" s="159">
        <f t="shared" ca="1" si="553"/>
        <v>-0.05</v>
      </c>
      <c r="CA615" s="160">
        <f t="shared" ca="1" si="554"/>
        <v>0</v>
      </c>
      <c r="CB615" s="69">
        <f t="shared" si="591"/>
        <v>0</v>
      </c>
      <c r="CC615" s="70">
        <f t="shared" si="592"/>
        <v>0</v>
      </c>
      <c r="CD615" s="71">
        <f t="shared" ref="CD615" ca="1" si="664">IF($E615=0,CC615,INDEX($O$438:$O$441,$E615,1))</f>
        <v>0</v>
      </c>
      <c r="CE615" s="156">
        <f t="shared" ca="1" si="556"/>
        <v>0</v>
      </c>
      <c r="CF615" s="158">
        <f t="shared" ca="1" si="557"/>
        <v>0</v>
      </c>
      <c r="CG615" s="159">
        <f t="shared" ca="1" si="558"/>
        <v>-0.05</v>
      </c>
      <c r="CH615" s="160">
        <f t="shared" ca="1" si="559"/>
        <v>0</v>
      </c>
    </row>
    <row r="616" spans="2:86" hidden="1" outlineLevel="1">
      <c r="B616" t="str">
        <f t="shared" ca="1" si="654"/>
        <v>EP2 LP-D0 LP-S0 LP-M3</v>
      </c>
      <c r="C616" s="49">
        <f t="shared" si="647"/>
        <v>2</v>
      </c>
      <c r="D616" s="49">
        <f t="shared" si="647"/>
        <v>0</v>
      </c>
      <c r="E616" s="49">
        <f t="shared" ca="1" si="647"/>
        <v>0</v>
      </c>
      <c r="F616" s="49">
        <f t="shared" ca="1" si="647"/>
        <v>0</v>
      </c>
      <c r="G616" s="49">
        <f t="shared" ca="1" si="647"/>
        <v>3</v>
      </c>
      <c r="H616" s="49">
        <f t="shared" ca="1" si="647"/>
        <v>1</v>
      </c>
      <c r="I616" s="49">
        <f t="shared" ca="1" si="647"/>
        <v>3</v>
      </c>
      <c r="BM616">
        <v>179</v>
      </c>
      <c r="BN616" s="69">
        <f t="shared" si="541"/>
        <v>0</v>
      </c>
      <c r="BO616" s="70">
        <f t="shared" si="542"/>
        <v>0</v>
      </c>
      <c r="BP616" s="71">
        <f t="shared" ca="1" si="545"/>
        <v>0</v>
      </c>
      <c r="BQ616" s="156">
        <f t="shared" ca="1" si="546"/>
        <v>0</v>
      </c>
      <c r="BR616" s="158">
        <f t="shared" ca="1" si="547"/>
        <v>0</v>
      </c>
      <c r="BS616" s="159">
        <f t="shared" ca="1" si="548"/>
        <v>-0.05</v>
      </c>
      <c r="BT616" s="160">
        <f t="shared" ca="1" si="549"/>
        <v>0.04</v>
      </c>
      <c r="BU616" s="69">
        <f t="shared" si="591"/>
        <v>0</v>
      </c>
      <c r="BV616" s="70">
        <f t="shared" si="592"/>
        <v>0</v>
      </c>
      <c r="BW616" s="71">
        <f t="shared" ref="BW616" ca="1" si="665">IF($E616=0,BV616,INDEX($O$438:$O$441,$E616,1))</f>
        <v>0</v>
      </c>
      <c r="BX616" s="156">
        <f t="shared" ca="1" si="551"/>
        <v>0</v>
      </c>
      <c r="BY616" s="158">
        <f t="shared" ca="1" si="552"/>
        <v>0</v>
      </c>
      <c r="BZ616" s="159">
        <f t="shared" ca="1" si="553"/>
        <v>-0.05</v>
      </c>
      <c r="CA616" s="160">
        <f t="shared" ca="1" si="554"/>
        <v>0.04</v>
      </c>
      <c r="CB616" s="69">
        <f t="shared" si="591"/>
        <v>0</v>
      </c>
      <c r="CC616" s="70">
        <f t="shared" si="592"/>
        <v>0</v>
      </c>
      <c r="CD616" s="71">
        <f t="shared" ref="CD616" ca="1" si="666">IF($E616=0,CC616,INDEX($O$438:$O$441,$E616,1))</f>
        <v>0</v>
      </c>
      <c r="CE616" s="156">
        <f t="shared" ca="1" si="556"/>
        <v>0</v>
      </c>
      <c r="CF616" s="158">
        <f t="shared" ca="1" si="557"/>
        <v>0</v>
      </c>
      <c r="CG616" s="159">
        <f t="shared" ca="1" si="558"/>
        <v>-0.05</v>
      </c>
      <c r="CH616" s="160">
        <f t="shared" ca="1" si="559"/>
        <v>0.04</v>
      </c>
    </row>
    <row r="617" spans="2:86" hidden="1" outlineLevel="1">
      <c r="B617" t="str">
        <f t="shared" ca="1" si="654"/>
        <v>EP2 LP-D0 LP-S0 LP-M4</v>
      </c>
      <c r="C617" s="49">
        <f t="shared" si="647"/>
        <v>2</v>
      </c>
      <c r="D617" s="49">
        <f t="shared" si="647"/>
        <v>0</v>
      </c>
      <c r="E617" s="49">
        <f t="shared" ca="1" si="647"/>
        <v>0</v>
      </c>
      <c r="F617" s="49">
        <f t="shared" ca="1" si="647"/>
        <v>0</v>
      </c>
      <c r="G617" s="49">
        <f t="shared" ca="1" si="647"/>
        <v>3</v>
      </c>
      <c r="H617" s="49">
        <f t="shared" ca="1" si="647"/>
        <v>1</v>
      </c>
      <c r="I617" s="49">
        <f t="shared" ca="1" si="647"/>
        <v>4</v>
      </c>
      <c r="BM617">
        <v>180</v>
      </c>
      <c r="BN617" s="69">
        <f t="shared" si="541"/>
        <v>0</v>
      </c>
      <c r="BO617" s="70">
        <f t="shared" si="542"/>
        <v>0</v>
      </c>
      <c r="BP617" s="71">
        <f t="shared" ca="1" si="545"/>
        <v>0</v>
      </c>
      <c r="BQ617" s="156">
        <f t="shared" ca="1" si="546"/>
        <v>0</v>
      </c>
      <c r="BR617" s="158">
        <f t="shared" ca="1" si="547"/>
        <v>0</v>
      </c>
      <c r="BS617" s="159">
        <f t="shared" ca="1" si="548"/>
        <v>-0.05</v>
      </c>
      <c r="BT617" s="160">
        <f t="shared" ca="1" si="549"/>
        <v>0.08</v>
      </c>
      <c r="BU617" s="69">
        <f t="shared" si="591"/>
        <v>0</v>
      </c>
      <c r="BV617" s="70">
        <f t="shared" si="592"/>
        <v>0</v>
      </c>
      <c r="BW617" s="71">
        <f t="shared" ref="BW617" ca="1" si="667">IF($E617=0,BV617,INDEX($O$438:$O$441,$E617,1))</f>
        <v>0</v>
      </c>
      <c r="BX617" s="156">
        <f t="shared" ca="1" si="551"/>
        <v>0</v>
      </c>
      <c r="BY617" s="158">
        <f t="shared" ca="1" si="552"/>
        <v>0</v>
      </c>
      <c r="BZ617" s="159">
        <f t="shared" ca="1" si="553"/>
        <v>-0.05</v>
      </c>
      <c r="CA617" s="160">
        <f t="shared" ca="1" si="554"/>
        <v>0.08</v>
      </c>
      <c r="CB617" s="69">
        <f t="shared" si="591"/>
        <v>0</v>
      </c>
      <c r="CC617" s="70">
        <f t="shared" si="592"/>
        <v>0</v>
      </c>
      <c r="CD617" s="71">
        <f t="shared" ref="CD617" ca="1" si="668">IF($E617=0,CC617,INDEX($O$438:$O$441,$E617,1))</f>
        <v>0</v>
      </c>
      <c r="CE617" s="156">
        <f t="shared" ca="1" si="556"/>
        <v>0</v>
      </c>
      <c r="CF617" s="158">
        <f t="shared" ca="1" si="557"/>
        <v>0</v>
      </c>
      <c r="CG617" s="159">
        <f t="shared" ca="1" si="558"/>
        <v>-0.05</v>
      </c>
      <c r="CH617" s="160">
        <f t="shared" ca="1" si="559"/>
        <v>0.08</v>
      </c>
    </row>
    <row r="618" spans="2:86" hidden="1" outlineLevel="1">
      <c r="B618" t="str">
        <f t="shared" ca="1" si="654"/>
        <v>EP2 LP-D0 LP-S0 LP-M1</v>
      </c>
      <c r="C618" s="49">
        <f t="shared" ref="C618:I627" si="669">C218</f>
        <v>2</v>
      </c>
      <c r="D618" s="49">
        <f t="shared" si="669"/>
        <v>0</v>
      </c>
      <c r="E618" s="49">
        <f t="shared" ca="1" si="669"/>
        <v>0</v>
      </c>
      <c r="F618" s="49">
        <f t="shared" ca="1" si="669"/>
        <v>0</v>
      </c>
      <c r="G618" s="49">
        <f t="shared" ca="1" si="669"/>
        <v>3</v>
      </c>
      <c r="H618" s="49">
        <f t="shared" ca="1" si="669"/>
        <v>2</v>
      </c>
      <c r="I618" s="49">
        <f t="shared" ca="1" si="669"/>
        <v>1</v>
      </c>
      <c r="BM618">
        <v>181</v>
      </c>
      <c r="BN618" s="69">
        <f t="shared" si="541"/>
        <v>0</v>
      </c>
      <c r="BO618" s="70">
        <f t="shared" si="542"/>
        <v>0</v>
      </c>
      <c r="BP618" s="71">
        <f t="shared" ca="1" si="545"/>
        <v>0</v>
      </c>
      <c r="BQ618" s="156">
        <f t="shared" ca="1" si="546"/>
        <v>0</v>
      </c>
      <c r="BR618" s="158">
        <f t="shared" ca="1" si="547"/>
        <v>0</v>
      </c>
      <c r="BS618" s="159">
        <f t="shared" ca="1" si="548"/>
        <v>0</v>
      </c>
      <c r="BT618" s="160">
        <f t="shared" ca="1" si="549"/>
        <v>-0.05</v>
      </c>
      <c r="BU618" s="69">
        <f t="shared" si="591"/>
        <v>0</v>
      </c>
      <c r="BV618" s="70">
        <f t="shared" si="592"/>
        <v>0</v>
      </c>
      <c r="BW618" s="71">
        <f t="shared" ref="BW618" ca="1" si="670">IF($E618=0,BV618,INDEX($O$438:$O$441,$E618,1))</f>
        <v>0</v>
      </c>
      <c r="BX618" s="156">
        <f t="shared" ca="1" si="551"/>
        <v>0</v>
      </c>
      <c r="BY618" s="158">
        <f t="shared" ca="1" si="552"/>
        <v>0</v>
      </c>
      <c r="BZ618" s="159">
        <f t="shared" ca="1" si="553"/>
        <v>0</v>
      </c>
      <c r="CA618" s="160">
        <f t="shared" ca="1" si="554"/>
        <v>-0.05</v>
      </c>
      <c r="CB618" s="69">
        <f t="shared" si="591"/>
        <v>0</v>
      </c>
      <c r="CC618" s="70">
        <f t="shared" si="592"/>
        <v>0</v>
      </c>
      <c r="CD618" s="71">
        <f t="shared" ref="CD618" ca="1" si="671">IF($E618=0,CC618,INDEX($O$438:$O$441,$E618,1))</f>
        <v>0</v>
      </c>
      <c r="CE618" s="156">
        <f t="shared" ca="1" si="556"/>
        <v>0</v>
      </c>
      <c r="CF618" s="158">
        <f t="shared" ca="1" si="557"/>
        <v>0</v>
      </c>
      <c r="CG618" s="159">
        <f t="shared" ca="1" si="558"/>
        <v>0</v>
      </c>
      <c r="CH618" s="160">
        <f t="shared" ca="1" si="559"/>
        <v>-0.05</v>
      </c>
    </row>
    <row r="619" spans="2:86" hidden="1" outlineLevel="1">
      <c r="B619" t="str">
        <f t="shared" ca="1" si="654"/>
        <v>EP2 LP-D0 LP-S0 LP-M2</v>
      </c>
      <c r="C619" s="49">
        <f t="shared" si="669"/>
        <v>2</v>
      </c>
      <c r="D619" s="49">
        <f t="shared" si="669"/>
        <v>0</v>
      </c>
      <c r="E619" s="49">
        <f t="shared" ca="1" si="669"/>
        <v>0</v>
      </c>
      <c r="F619" s="49">
        <f t="shared" ca="1" si="669"/>
        <v>0</v>
      </c>
      <c r="G619" s="49">
        <f t="shared" ca="1" si="669"/>
        <v>3</v>
      </c>
      <c r="H619" s="49">
        <f t="shared" ca="1" si="669"/>
        <v>2</v>
      </c>
      <c r="I619" s="49">
        <f t="shared" ca="1" si="669"/>
        <v>2</v>
      </c>
      <c r="BM619">
        <v>182</v>
      </c>
      <c r="BN619" s="69">
        <f t="shared" si="541"/>
        <v>0</v>
      </c>
      <c r="BO619" s="70">
        <f t="shared" si="542"/>
        <v>0</v>
      </c>
      <c r="BP619" s="71">
        <f t="shared" ca="1" si="545"/>
        <v>0</v>
      </c>
      <c r="BQ619" s="156">
        <f t="shared" ca="1" si="546"/>
        <v>0</v>
      </c>
      <c r="BR619" s="158">
        <f t="shared" ca="1" si="547"/>
        <v>0</v>
      </c>
      <c r="BS619" s="159">
        <f t="shared" ca="1" si="548"/>
        <v>0</v>
      </c>
      <c r="BT619" s="160">
        <f t="shared" ca="1" si="549"/>
        <v>0</v>
      </c>
      <c r="BU619" s="69">
        <f t="shared" si="591"/>
        <v>0</v>
      </c>
      <c r="BV619" s="70">
        <f t="shared" si="592"/>
        <v>0</v>
      </c>
      <c r="BW619" s="71">
        <f t="shared" ref="BW619" ca="1" si="672">IF($E619=0,BV619,INDEX($O$438:$O$441,$E619,1))</f>
        <v>0</v>
      </c>
      <c r="BX619" s="156">
        <f t="shared" ca="1" si="551"/>
        <v>0</v>
      </c>
      <c r="BY619" s="158">
        <f t="shared" ca="1" si="552"/>
        <v>0</v>
      </c>
      <c r="BZ619" s="159">
        <f t="shared" ca="1" si="553"/>
        <v>0</v>
      </c>
      <c r="CA619" s="160">
        <f t="shared" ca="1" si="554"/>
        <v>0</v>
      </c>
      <c r="CB619" s="69">
        <f t="shared" si="591"/>
        <v>0</v>
      </c>
      <c r="CC619" s="70">
        <f t="shared" si="592"/>
        <v>0</v>
      </c>
      <c r="CD619" s="71">
        <f t="shared" ref="CD619" ca="1" si="673">IF($E619=0,CC619,INDEX($O$438:$O$441,$E619,1))</f>
        <v>0</v>
      </c>
      <c r="CE619" s="156">
        <f t="shared" ca="1" si="556"/>
        <v>0</v>
      </c>
      <c r="CF619" s="158">
        <f t="shared" ca="1" si="557"/>
        <v>0</v>
      </c>
      <c r="CG619" s="159">
        <f t="shared" ca="1" si="558"/>
        <v>0</v>
      </c>
      <c r="CH619" s="160">
        <f t="shared" ca="1" si="559"/>
        <v>0</v>
      </c>
    </row>
    <row r="620" spans="2:86" hidden="1" outlineLevel="1">
      <c r="B620" t="str">
        <f t="shared" ca="1" si="654"/>
        <v>EP2 LP-D0 LP-S0 LP-M3</v>
      </c>
      <c r="C620" s="49">
        <f t="shared" si="669"/>
        <v>2</v>
      </c>
      <c r="D620" s="49">
        <f t="shared" si="669"/>
        <v>0</v>
      </c>
      <c r="E620" s="49">
        <f t="shared" ca="1" si="669"/>
        <v>0</v>
      </c>
      <c r="F620" s="49">
        <f t="shared" ca="1" si="669"/>
        <v>0</v>
      </c>
      <c r="G620" s="49">
        <f t="shared" ca="1" si="669"/>
        <v>3</v>
      </c>
      <c r="H620" s="49">
        <f t="shared" ca="1" si="669"/>
        <v>2</v>
      </c>
      <c r="I620" s="49">
        <f t="shared" ca="1" si="669"/>
        <v>3</v>
      </c>
      <c r="BM620">
        <v>183</v>
      </c>
      <c r="BN620" s="69">
        <f t="shared" si="541"/>
        <v>0</v>
      </c>
      <c r="BO620" s="70">
        <f t="shared" si="542"/>
        <v>0</v>
      </c>
      <c r="BP620" s="71">
        <f t="shared" ca="1" si="545"/>
        <v>0</v>
      </c>
      <c r="BQ620" s="156">
        <f t="shared" ca="1" si="546"/>
        <v>0</v>
      </c>
      <c r="BR620" s="158">
        <f t="shared" ca="1" si="547"/>
        <v>0</v>
      </c>
      <c r="BS620" s="159">
        <f t="shared" ca="1" si="548"/>
        <v>0</v>
      </c>
      <c r="BT620" s="160">
        <f t="shared" ca="1" si="549"/>
        <v>0.04</v>
      </c>
      <c r="BU620" s="69">
        <f t="shared" si="591"/>
        <v>0</v>
      </c>
      <c r="BV620" s="70">
        <f t="shared" si="592"/>
        <v>0</v>
      </c>
      <c r="BW620" s="71">
        <f t="shared" ref="BW620" ca="1" si="674">IF($E620=0,BV620,INDEX($O$438:$O$441,$E620,1))</f>
        <v>0</v>
      </c>
      <c r="BX620" s="156">
        <f t="shared" ca="1" si="551"/>
        <v>0</v>
      </c>
      <c r="BY620" s="158">
        <f t="shared" ca="1" si="552"/>
        <v>0</v>
      </c>
      <c r="BZ620" s="159">
        <f t="shared" ca="1" si="553"/>
        <v>0</v>
      </c>
      <c r="CA620" s="160">
        <f t="shared" ca="1" si="554"/>
        <v>0.04</v>
      </c>
      <c r="CB620" s="69">
        <f t="shared" si="591"/>
        <v>0</v>
      </c>
      <c r="CC620" s="70">
        <f t="shared" si="592"/>
        <v>0</v>
      </c>
      <c r="CD620" s="71">
        <f t="shared" ref="CD620" ca="1" si="675">IF($E620=0,CC620,INDEX($O$438:$O$441,$E620,1))</f>
        <v>0</v>
      </c>
      <c r="CE620" s="156">
        <f t="shared" ca="1" si="556"/>
        <v>0</v>
      </c>
      <c r="CF620" s="158">
        <f t="shared" ca="1" si="557"/>
        <v>0</v>
      </c>
      <c r="CG620" s="159">
        <f t="shared" ca="1" si="558"/>
        <v>0</v>
      </c>
      <c r="CH620" s="160">
        <f t="shared" ca="1" si="559"/>
        <v>0.04</v>
      </c>
    </row>
    <row r="621" spans="2:86" hidden="1" outlineLevel="1">
      <c r="B621" t="str">
        <f t="shared" ca="1" si="654"/>
        <v>EP2 LP-D0 LP-S0 LP-M4</v>
      </c>
      <c r="C621" s="49">
        <f t="shared" si="669"/>
        <v>2</v>
      </c>
      <c r="D621" s="49">
        <f t="shared" si="669"/>
        <v>0</v>
      </c>
      <c r="E621" s="49">
        <f t="shared" ca="1" si="669"/>
        <v>0</v>
      </c>
      <c r="F621" s="49">
        <f t="shared" ca="1" si="669"/>
        <v>0</v>
      </c>
      <c r="G621" s="49">
        <f t="shared" ca="1" si="669"/>
        <v>3</v>
      </c>
      <c r="H621" s="49">
        <f t="shared" ca="1" si="669"/>
        <v>2</v>
      </c>
      <c r="I621" s="49">
        <f t="shared" ca="1" si="669"/>
        <v>4</v>
      </c>
      <c r="BM621">
        <v>184</v>
      </c>
      <c r="BN621" s="69">
        <f t="shared" si="541"/>
        <v>0</v>
      </c>
      <c r="BO621" s="70">
        <f t="shared" si="542"/>
        <v>0</v>
      </c>
      <c r="BP621" s="71">
        <f t="shared" ca="1" si="545"/>
        <v>0</v>
      </c>
      <c r="BQ621" s="156">
        <f t="shared" ca="1" si="546"/>
        <v>0</v>
      </c>
      <c r="BR621" s="158">
        <f t="shared" ca="1" si="547"/>
        <v>0</v>
      </c>
      <c r="BS621" s="159">
        <f t="shared" ca="1" si="548"/>
        <v>0</v>
      </c>
      <c r="BT621" s="160">
        <f t="shared" ca="1" si="549"/>
        <v>0.08</v>
      </c>
      <c r="BU621" s="69">
        <f t="shared" si="591"/>
        <v>0</v>
      </c>
      <c r="BV621" s="70">
        <f t="shared" si="592"/>
        <v>0</v>
      </c>
      <c r="BW621" s="71">
        <f t="shared" ref="BW621" ca="1" si="676">IF($E621=0,BV621,INDEX($O$438:$O$441,$E621,1))</f>
        <v>0</v>
      </c>
      <c r="BX621" s="156">
        <f t="shared" ca="1" si="551"/>
        <v>0</v>
      </c>
      <c r="BY621" s="158">
        <f t="shared" ca="1" si="552"/>
        <v>0</v>
      </c>
      <c r="BZ621" s="159">
        <f t="shared" ca="1" si="553"/>
        <v>0</v>
      </c>
      <c r="CA621" s="160">
        <f t="shared" ca="1" si="554"/>
        <v>0.08</v>
      </c>
      <c r="CB621" s="69">
        <f t="shared" si="591"/>
        <v>0</v>
      </c>
      <c r="CC621" s="70">
        <f t="shared" si="592"/>
        <v>0</v>
      </c>
      <c r="CD621" s="71">
        <f t="shared" ref="CD621" ca="1" si="677">IF($E621=0,CC621,INDEX($O$438:$O$441,$E621,1))</f>
        <v>0</v>
      </c>
      <c r="CE621" s="156">
        <f t="shared" ca="1" si="556"/>
        <v>0</v>
      </c>
      <c r="CF621" s="158">
        <f t="shared" ca="1" si="557"/>
        <v>0</v>
      </c>
      <c r="CG621" s="159">
        <f t="shared" ca="1" si="558"/>
        <v>0</v>
      </c>
      <c r="CH621" s="160">
        <f t="shared" ca="1" si="559"/>
        <v>0.08</v>
      </c>
    </row>
    <row r="622" spans="2:86" hidden="1" outlineLevel="1">
      <c r="B622" t="str">
        <f t="shared" ca="1" si="654"/>
        <v>EP2 LP-D0 LP-S0 LP-M1</v>
      </c>
      <c r="C622" s="49">
        <f t="shared" si="669"/>
        <v>2</v>
      </c>
      <c r="D622" s="49">
        <f t="shared" si="669"/>
        <v>0</v>
      </c>
      <c r="E622" s="49">
        <f t="shared" ca="1" si="669"/>
        <v>0</v>
      </c>
      <c r="F622" s="49">
        <f t="shared" ca="1" si="669"/>
        <v>0</v>
      </c>
      <c r="G622" s="49">
        <f t="shared" ca="1" si="669"/>
        <v>3</v>
      </c>
      <c r="H622" s="49">
        <f t="shared" ca="1" si="669"/>
        <v>3</v>
      </c>
      <c r="I622" s="49">
        <f t="shared" ca="1" si="669"/>
        <v>1</v>
      </c>
      <c r="BM622">
        <v>185</v>
      </c>
      <c r="BN622" s="69">
        <f t="shared" si="541"/>
        <v>0</v>
      </c>
      <c r="BO622" s="70">
        <f t="shared" si="542"/>
        <v>0</v>
      </c>
      <c r="BP622" s="71">
        <f t="shared" ca="1" si="545"/>
        <v>0</v>
      </c>
      <c r="BQ622" s="156">
        <f t="shared" ca="1" si="546"/>
        <v>0</v>
      </c>
      <c r="BR622" s="158">
        <f t="shared" ca="1" si="547"/>
        <v>0</v>
      </c>
      <c r="BS622" s="159">
        <f t="shared" ca="1" si="548"/>
        <v>0.04</v>
      </c>
      <c r="BT622" s="160">
        <f t="shared" ca="1" si="549"/>
        <v>-0.05</v>
      </c>
      <c r="BU622" s="69">
        <f t="shared" si="591"/>
        <v>0</v>
      </c>
      <c r="BV622" s="70">
        <f t="shared" si="592"/>
        <v>0</v>
      </c>
      <c r="BW622" s="71">
        <f t="shared" ref="BW622" ca="1" si="678">IF($E622=0,BV622,INDEX($O$438:$O$441,$E622,1))</f>
        <v>0</v>
      </c>
      <c r="BX622" s="156">
        <f t="shared" ca="1" si="551"/>
        <v>0</v>
      </c>
      <c r="BY622" s="158">
        <f t="shared" ca="1" si="552"/>
        <v>0</v>
      </c>
      <c r="BZ622" s="159">
        <f t="shared" ca="1" si="553"/>
        <v>0.04</v>
      </c>
      <c r="CA622" s="160">
        <f t="shared" ca="1" si="554"/>
        <v>-0.05</v>
      </c>
      <c r="CB622" s="69">
        <f t="shared" si="591"/>
        <v>0</v>
      </c>
      <c r="CC622" s="70">
        <f t="shared" si="592"/>
        <v>0</v>
      </c>
      <c r="CD622" s="71">
        <f t="shared" ref="CD622" ca="1" si="679">IF($E622=0,CC622,INDEX($O$438:$O$441,$E622,1))</f>
        <v>0</v>
      </c>
      <c r="CE622" s="156">
        <f t="shared" ca="1" si="556"/>
        <v>0</v>
      </c>
      <c r="CF622" s="158">
        <f t="shared" ca="1" si="557"/>
        <v>0</v>
      </c>
      <c r="CG622" s="159">
        <f t="shared" ca="1" si="558"/>
        <v>0.04</v>
      </c>
      <c r="CH622" s="160">
        <f t="shared" ca="1" si="559"/>
        <v>-0.05</v>
      </c>
    </row>
    <row r="623" spans="2:86" hidden="1" outlineLevel="1">
      <c r="B623" t="str">
        <f t="shared" ca="1" si="654"/>
        <v>EP2 LP-D0 LP-S0 LP-M2</v>
      </c>
      <c r="C623" s="49">
        <f t="shared" si="669"/>
        <v>2</v>
      </c>
      <c r="D623" s="49">
        <f t="shared" si="669"/>
        <v>0</v>
      </c>
      <c r="E623" s="49">
        <f t="shared" ca="1" si="669"/>
        <v>0</v>
      </c>
      <c r="F623" s="49">
        <f t="shared" ca="1" si="669"/>
        <v>0</v>
      </c>
      <c r="G623" s="49">
        <f t="shared" ca="1" si="669"/>
        <v>3</v>
      </c>
      <c r="H623" s="49">
        <f t="shared" ca="1" si="669"/>
        <v>3</v>
      </c>
      <c r="I623" s="49">
        <f t="shared" ca="1" si="669"/>
        <v>2</v>
      </c>
      <c r="BM623">
        <v>186</v>
      </c>
      <c r="BN623" s="69">
        <f t="shared" si="541"/>
        <v>0</v>
      </c>
      <c r="BO623" s="70">
        <f t="shared" si="542"/>
        <v>0</v>
      </c>
      <c r="BP623" s="71">
        <f t="shared" ca="1" si="545"/>
        <v>0</v>
      </c>
      <c r="BQ623" s="156">
        <f t="shared" ca="1" si="546"/>
        <v>0</v>
      </c>
      <c r="BR623" s="158">
        <f t="shared" ca="1" si="547"/>
        <v>0</v>
      </c>
      <c r="BS623" s="159">
        <f t="shared" ca="1" si="548"/>
        <v>0.04</v>
      </c>
      <c r="BT623" s="160">
        <f t="shared" ca="1" si="549"/>
        <v>0</v>
      </c>
      <c r="BU623" s="69">
        <f t="shared" si="591"/>
        <v>0</v>
      </c>
      <c r="BV623" s="70">
        <f t="shared" si="592"/>
        <v>0</v>
      </c>
      <c r="BW623" s="71">
        <f t="shared" ref="BW623" ca="1" si="680">IF($E623=0,BV623,INDEX($O$438:$O$441,$E623,1))</f>
        <v>0</v>
      </c>
      <c r="BX623" s="156">
        <f t="shared" ca="1" si="551"/>
        <v>0</v>
      </c>
      <c r="BY623" s="158">
        <f t="shared" ca="1" si="552"/>
        <v>0</v>
      </c>
      <c r="BZ623" s="159">
        <f t="shared" ca="1" si="553"/>
        <v>0.04</v>
      </c>
      <c r="CA623" s="160">
        <f t="shared" ca="1" si="554"/>
        <v>0</v>
      </c>
      <c r="CB623" s="69">
        <f t="shared" si="591"/>
        <v>0</v>
      </c>
      <c r="CC623" s="70">
        <f t="shared" si="592"/>
        <v>0</v>
      </c>
      <c r="CD623" s="71">
        <f t="shared" ref="CD623" ca="1" si="681">IF($E623=0,CC623,INDEX($O$438:$O$441,$E623,1))</f>
        <v>0</v>
      </c>
      <c r="CE623" s="156">
        <f t="shared" ca="1" si="556"/>
        <v>0</v>
      </c>
      <c r="CF623" s="158">
        <f t="shared" ca="1" si="557"/>
        <v>0</v>
      </c>
      <c r="CG623" s="159">
        <f t="shared" ca="1" si="558"/>
        <v>0.04</v>
      </c>
      <c r="CH623" s="160">
        <f t="shared" ca="1" si="559"/>
        <v>0</v>
      </c>
    </row>
    <row r="624" spans="2:86" hidden="1" outlineLevel="1">
      <c r="B624" t="str">
        <f t="shared" ca="1" si="654"/>
        <v>EP2 LP-D0 LP-S0 LP-M3</v>
      </c>
      <c r="C624" s="49">
        <f t="shared" si="669"/>
        <v>2</v>
      </c>
      <c r="D624" s="49">
        <f t="shared" si="669"/>
        <v>0</v>
      </c>
      <c r="E624" s="49">
        <f t="shared" ca="1" si="669"/>
        <v>0</v>
      </c>
      <c r="F624" s="49">
        <f t="shared" ca="1" si="669"/>
        <v>0</v>
      </c>
      <c r="G624" s="49">
        <f t="shared" ca="1" si="669"/>
        <v>3</v>
      </c>
      <c r="H624" s="49">
        <f t="shared" ca="1" si="669"/>
        <v>3</v>
      </c>
      <c r="I624" s="49">
        <f t="shared" ca="1" si="669"/>
        <v>3</v>
      </c>
      <c r="BM624">
        <v>187</v>
      </c>
      <c r="BN624" s="69">
        <f t="shared" si="541"/>
        <v>0</v>
      </c>
      <c r="BO624" s="70">
        <f t="shared" si="542"/>
        <v>0</v>
      </c>
      <c r="BP624" s="71">
        <f t="shared" ca="1" si="545"/>
        <v>0</v>
      </c>
      <c r="BQ624" s="156">
        <f t="shared" ca="1" si="546"/>
        <v>0</v>
      </c>
      <c r="BR624" s="158">
        <f t="shared" ca="1" si="547"/>
        <v>0</v>
      </c>
      <c r="BS624" s="159">
        <f t="shared" ca="1" si="548"/>
        <v>0.04</v>
      </c>
      <c r="BT624" s="160">
        <f t="shared" ca="1" si="549"/>
        <v>0.04</v>
      </c>
      <c r="BU624" s="69">
        <f t="shared" si="591"/>
        <v>0</v>
      </c>
      <c r="BV624" s="70">
        <f t="shared" si="592"/>
        <v>0</v>
      </c>
      <c r="BW624" s="71">
        <f t="shared" ref="BW624" ca="1" si="682">IF($E624=0,BV624,INDEX($O$438:$O$441,$E624,1))</f>
        <v>0</v>
      </c>
      <c r="BX624" s="156">
        <f t="shared" ca="1" si="551"/>
        <v>0</v>
      </c>
      <c r="BY624" s="158">
        <f t="shared" ca="1" si="552"/>
        <v>0</v>
      </c>
      <c r="BZ624" s="159">
        <f t="shared" ca="1" si="553"/>
        <v>0.04</v>
      </c>
      <c r="CA624" s="160">
        <f t="shared" ca="1" si="554"/>
        <v>0.04</v>
      </c>
      <c r="CB624" s="69">
        <f t="shared" si="591"/>
        <v>0</v>
      </c>
      <c r="CC624" s="70">
        <f t="shared" si="592"/>
        <v>0</v>
      </c>
      <c r="CD624" s="71">
        <f t="shared" ref="CD624" ca="1" si="683">IF($E624=0,CC624,INDEX($O$438:$O$441,$E624,1))</f>
        <v>0</v>
      </c>
      <c r="CE624" s="156">
        <f t="shared" ca="1" si="556"/>
        <v>0</v>
      </c>
      <c r="CF624" s="158">
        <f t="shared" ca="1" si="557"/>
        <v>0</v>
      </c>
      <c r="CG624" s="159">
        <f t="shared" ca="1" si="558"/>
        <v>0.04</v>
      </c>
      <c r="CH624" s="160">
        <f t="shared" ca="1" si="559"/>
        <v>0.04</v>
      </c>
    </row>
    <row r="625" spans="2:86" hidden="1" outlineLevel="1">
      <c r="B625" t="str">
        <f t="shared" ca="1" si="654"/>
        <v>EP2 LP-D0 LP-S0 LP-M4</v>
      </c>
      <c r="C625" s="49">
        <f t="shared" si="669"/>
        <v>2</v>
      </c>
      <c r="D625" s="49">
        <f t="shared" si="669"/>
        <v>0</v>
      </c>
      <c r="E625" s="49">
        <f t="shared" ca="1" si="669"/>
        <v>0</v>
      </c>
      <c r="F625" s="49">
        <f t="shared" ca="1" si="669"/>
        <v>0</v>
      </c>
      <c r="G625" s="49">
        <f t="shared" ca="1" si="669"/>
        <v>3</v>
      </c>
      <c r="H625" s="49">
        <f t="shared" ca="1" si="669"/>
        <v>3</v>
      </c>
      <c r="I625" s="49">
        <f t="shared" ca="1" si="669"/>
        <v>4</v>
      </c>
      <c r="BM625">
        <v>188</v>
      </c>
      <c r="BN625" s="69">
        <f t="shared" si="541"/>
        <v>0</v>
      </c>
      <c r="BO625" s="70">
        <f t="shared" si="542"/>
        <v>0</v>
      </c>
      <c r="BP625" s="71">
        <f t="shared" ca="1" si="545"/>
        <v>0</v>
      </c>
      <c r="BQ625" s="156">
        <f t="shared" ca="1" si="546"/>
        <v>0</v>
      </c>
      <c r="BR625" s="158">
        <f t="shared" ca="1" si="547"/>
        <v>0</v>
      </c>
      <c r="BS625" s="159">
        <f t="shared" ca="1" si="548"/>
        <v>0.04</v>
      </c>
      <c r="BT625" s="160">
        <f t="shared" ca="1" si="549"/>
        <v>0.08</v>
      </c>
      <c r="BU625" s="69">
        <f t="shared" si="591"/>
        <v>0</v>
      </c>
      <c r="BV625" s="70">
        <f t="shared" si="592"/>
        <v>0</v>
      </c>
      <c r="BW625" s="71">
        <f t="shared" ref="BW625" ca="1" si="684">IF($E625=0,BV625,INDEX($O$438:$O$441,$E625,1))</f>
        <v>0</v>
      </c>
      <c r="BX625" s="156">
        <f t="shared" ca="1" si="551"/>
        <v>0</v>
      </c>
      <c r="BY625" s="158">
        <f t="shared" ca="1" si="552"/>
        <v>0</v>
      </c>
      <c r="BZ625" s="159">
        <f t="shared" ca="1" si="553"/>
        <v>0.04</v>
      </c>
      <c r="CA625" s="160">
        <f t="shared" ca="1" si="554"/>
        <v>0.08</v>
      </c>
      <c r="CB625" s="69">
        <f t="shared" si="591"/>
        <v>0</v>
      </c>
      <c r="CC625" s="70">
        <f t="shared" si="592"/>
        <v>0</v>
      </c>
      <c r="CD625" s="71">
        <f t="shared" ref="CD625" ca="1" si="685">IF($E625=0,CC625,INDEX($O$438:$O$441,$E625,1))</f>
        <v>0</v>
      </c>
      <c r="CE625" s="156">
        <f t="shared" ca="1" si="556"/>
        <v>0</v>
      </c>
      <c r="CF625" s="158">
        <f t="shared" ca="1" si="557"/>
        <v>0</v>
      </c>
      <c r="CG625" s="159">
        <f t="shared" ca="1" si="558"/>
        <v>0.04</v>
      </c>
      <c r="CH625" s="160">
        <f t="shared" ca="1" si="559"/>
        <v>0.08</v>
      </c>
    </row>
    <row r="626" spans="2:86" hidden="1" outlineLevel="1">
      <c r="B626" t="str">
        <f t="shared" ca="1" si="654"/>
        <v>EP2 LP-D0 LP-S0 LP-M1</v>
      </c>
      <c r="C626" s="49">
        <f t="shared" si="669"/>
        <v>2</v>
      </c>
      <c r="D626" s="49">
        <f t="shared" si="669"/>
        <v>0</v>
      </c>
      <c r="E626" s="49">
        <f t="shared" ca="1" si="669"/>
        <v>0</v>
      </c>
      <c r="F626" s="49">
        <f t="shared" ca="1" si="669"/>
        <v>0</v>
      </c>
      <c r="G626" s="49">
        <f t="shared" ca="1" si="669"/>
        <v>3</v>
      </c>
      <c r="H626" s="49">
        <f t="shared" ca="1" si="669"/>
        <v>4</v>
      </c>
      <c r="I626" s="49">
        <f t="shared" ca="1" si="669"/>
        <v>1</v>
      </c>
      <c r="BM626">
        <v>189</v>
      </c>
      <c r="BN626" s="69">
        <f t="shared" si="541"/>
        <v>0</v>
      </c>
      <c r="BO626" s="70">
        <f t="shared" si="542"/>
        <v>0</v>
      </c>
      <c r="BP626" s="71">
        <f t="shared" ca="1" si="545"/>
        <v>0</v>
      </c>
      <c r="BQ626" s="156">
        <f t="shared" ca="1" si="546"/>
        <v>0</v>
      </c>
      <c r="BR626" s="158">
        <f t="shared" ca="1" si="547"/>
        <v>0</v>
      </c>
      <c r="BS626" s="159">
        <f t="shared" ca="1" si="548"/>
        <v>0.08</v>
      </c>
      <c r="BT626" s="160">
        <f t="shared" ca="1" si="549"/>
        <v>-0.05</v>
      </c>
      <c r="BU626" s="69">
        <f t="shared" si="591"/>
        <v>0</v>
      </c>
      <c r="BV626" s="70">
        <f t="shared" si="592"/>
        <v>0</v>
      </c>
      <c r="BW626" s="71">
        <f t="shared" ref="BW626" ca="1" si="686">IF($E626=0,BV626,INDEX($O$438:$O$441,$E626,1))</f>
        <v>0</v>
      </c>
      <c r="BX626" s="156">
        <f t="shared" ca="1" si="551"/>
        <v>0</v>
      </c>
      <c r="BY626" s="158">
        <f t="shared" ca="1" si="552"/>
        <v>0</v>
      </c>
      <c r="BZ626" s="159">
        <f t="shared" ca="1" si="553"/>
        <v>0.08</v>
      </c>
      <c r="CA626" s="160">
        <f t="shared" ca="1" si="554"/>
        <v>-0.05</v>
      </c>
      <c r="CB626" s="69">
        <f t="shared" si="591"/>
        <v>0</v>
      </c>
      <c r="CC626" s="70">
        <f t="shared" si="592"/>
        <v>0</v>
      </c>
      <c r="CD626" s="71">
        <f t="shared" ref="CD626" ca="1" si="687">IF($E626=0,CC626,INDEX($O$438:$O$441,$E626,1))</f>
        <v>0</v>
      </c>
      <c r="CE626" s="156">
        <f t="shared" ca="1" si="556"/>
        <v>0</v>
      </c>
      <c r="CF626" s="158">
        <f t="shared" ca="1" si="557"/>
        <v>0</v>
      </c>
      <c r="CG626" s="159">
        <f t="shared" ca="1" si="558"/>
        <v>0.08</v>
      </c>
      <c r="CH626" s="160">
        <f t="shared" ca="1" si="559"/>
        <v>-0.05</v>
      </c>
    </row>
    <row r="627" spans="2:86" hidden="1" outlineLevel="1">
      <c r="B627" t="str">
        <f t="shared" ca="1" si="654"/>
        <v>EP2 LP-D0 LP-S0 LP-M2</v>
      </c>
      <c r="C627" s="49">
        <f t="shared" si="669"/>
        <v>2</v>
      </c>
      <c r="D627" s="49">
        <f t="shared" si="669"/>
        <v>0</v>
      </c>
      <c r="E627" s="49">
        <f t="shared" ca="1" si="669"/>
        <v>0</v>
      </c>
      <c r="F627" s="49">
        <f t="shared" ca="1" si="669"/>
        <v>0</v>
      </c>
      <c r="G627" s="49">
        <f t="shared" ca="1" si="669"/>
        <v>3</v>
      </c>
      <c r="H627" s="49">
        <f t="shared" ca="1" si="669"/>
        <v>4</v>
      </c>
      <c r="I627" s="49">
        <f t="shared" ca="1" si="669"/>
        <v>2</v>
      </c>
      <c r="BM627">
        <v>190</v>
      </c>
      <c r="BN627" s="69">
        <f t="shared" si="541"/>
        <v>0</v>
      </c>
      <c r="BO627" s="70">
        <f t="shared" si="542"/>
        <v>0</v>
      </c>
      <c r="BP627" s="71">
        <f t="shared" ca="1" si="545"/>
        <v>0</v>
      </c>
      <c r="BQ627" s="156">
        <f t="shared" ca="1" si="546"/>
        <v>0</v>
      </c>
      <c r="BR627" s="158">
        <f t="shared" ca="1" si="547"/>
        <v>0</v>
      </c>
      <c r="BS627" s="159">
        <f t="shared" ca="1" si="548"/>
        <v>0.08</v>
      </c>
      <c r="BT627" s="160">
        <f t="shared" ca="1" si="549"/>
        <v>0</v>
      </c>
      <c r="BU627" s="69">
        <f t="shared" si="591"/>
        <v>0</v>
      </c>
      <c r="BV627" s="70">
        <f t="shared" si="592"/>
        <v>0</v>
      </c>
      <c r="BW627" s="71">
        <f t="shared" ref="BW627" ca="1" si="688">IF($E627=0,BV627,INDEX($O$438:$O$441,$E627,1))</f>
        <v>0</v>
      </c>
      <c r="BX627" s="156">
        <f t="shared" ca="1" si="551"/>
        <v>0</v>
      </c>
      <c r="BY627" s="158">
        <f t="shared" ca="1" si="552"/>
        <v>0</v>
      </c>
      <c r="BZ627" s="159">
        <f t="shared" ca="1" si="553"/>
        <v>0.08</v>
      </c>
      <c r="CA627" s="160">
        <f t="shared" ca="1" si="554"/>
        <v>0</v>
      </c>
      <c r="CB627" s="69">
        <f t="shared" si="591"/>
        <v>0</v>
      </c>
      <c r="CC627" s="70">
        <f t="shared" si="592"/>
        <v>0</v>
      </c>
      <c r="CD627" s="71">
        <f t="shared" ref="CD627" ca="1" si="689">IF($E627=0,CC627,INDEX($O$438:$O$441,$E627,1))</f>
        <v>0</v>
      </c>
      <c r="CE627" s="156">
        <f t="shared" ca="1" si="556"/>
        <v>0</v>
      </c>
      <c r="CF627" s="158">
        <f t="shared" ca="1" si="557"/>
        <v>0</v>
      </c>
      <c r="CG627" s="159">
        <f t="shared" ca="1" si="558"/>
        <v>0.08</v>
      </c>
      <c r="CH627" s="160">
        <f t="shared" ca="1" si="559"/>
        <v>0</v>
      </c>
    </row>
    <row r="628" spans="2:86" hidden="1" outlineLevel="1">
      <c r="B628" t="str">
        <f t="shared" ca="1" si="654"/>
        <v>EP2 LP-D0 LP-S0 LP-M3</v>
      </c>
      <c r="C628" s="49">
        <f t="shared" ref="C628:I637" si="690">C228</f>
        <v>2</v>
      </c>
      <c r="D628" s="49">
        <f t="shared" si="690"/>
        <v>0</v>
      </c>
      <c r="E628" s="49">
        <f t="shared" ca="1" si="690"/>
        <v>0</v>
      </c>
      <c r="F628" s="49">
        <f t="shared" ca="1" si="690"/>
        <v>0</v>
      </c>
      <c r="G628" s="49">
        <f t="shared" ca="1" si="690"/>
        <v>3</v>
      </c>
      <c r="H628" s="49">
        <f t="shared" ca="1" si="690"/>
        <v>4</v>
      </c>
      <c r="I628" s="49">
        <f t="shared" ca="1" si="690"/>
        <v>3</v>
      </c>
      <c r="BM628">
        <v>191</v>
      </c>
      <c r="BN628" s="69">
        <f t="shared" si="541"/>
        <v>0</v>
      </c>
      <c r="BO628" s="70">
        <f t="shared" si="542"/>
        <v>0</v>
      </c>
      <c r="BP628" s="71">
        <f t="shared" ca="1" si="545"/>
        <v>0</v>
      </c>
      <c r="BQ628" s="156">
        <f t="shared" ca="1" si="546"/>
        <v>0</v>
      </c>
      <c r="BR628" s="158">
        <f t="shared" ca="1" si="547"/>
        <v>0</v>
      </c>
      <c r="BS628" s="159">
        <f t="shared" ca="1" si="548"/>
        <v>0.08</v>
      </c>
      <c r="BT628" s="160">
        <f t="shared" ca="1" si="549"/>
        <v>0.04</v>
      </c>
      <c r="BU628" s="69">
        <f t="shared" si="591"/>
        <v>0</v>
      </c>
      <c r="BV628" s="70">
        <f t="shared" si="592"/>
        <v>0</v>
      </c>
      <c r="BW628" s="71">
        <f t="shared" ref="BW628" ca="1" si="691">IF($E628=0,BV628,INDEX($O$438:$O$441,$E628,1))</f>
        <v>0</v>
      </c>
      <c r="BX628" s="156">
        <f t="shared" ca="1" si="551"/>
        <v>0</v>
      </c>
      <c r="BY628" s="158">
        <f t="shared" ca="1" si="552"/>
        <v>0</v>
      </c>
      <c r="BZ628" s="159">
        <f t="shared" ca="1" si="553"/>
        <v>0.08</v>
      </c>
      <c r="CA628" s="160">
        <f t="shared" ca="1" si="554"/>
        <v>0.04</v>
      </c>
      <c r="CB628" s="69">
        <f t="shared" si="591"/>
        <v>0</v>
      </c>
      <c r="CC628" s="70">
        <f t="shared" si="592"/>
        <v>0</v>
      </c>
      <c r="CD628" s="71">
        <f t="shared" ref="CD628" ca="1" si="692">IF($E628=0,CC628,INDEX($O$438:$O$441,$E628,1))</f>
        <v>0</v>
      </c>
      <c r="CE628" s="156">
        <f t="shared" ca="1" si="556"/>
        <v>0</v>
      </c>
      <c r="CF628" s="158">
        <f t="shared" ca="1" si="557"/>
        <v>0</v>
      </c>
      <c r="CG628" s="159">
        <f t="shared" ca="1" si="558"/>
        <v>0.08</v>
      </c>
      <c r="CH628" s="160">
        <f t="shared" ca="1" si="559"/>
        <v>0.04</v>
      </c>
    </row>
    <row r="629" spans="2:86" hidden="1" outlineLevel="1">
      <c r="B629" t="str">
        <f t="shared" ca="1" si="654"/>
        <v>EP2 LP-D0 LP-S0 LP-M4</v>
      </c>
      <c r="C629" s="49">
        <f t="shared" si="690"/>
        <v>2</v>
      </c>
      <c r="D629" s="49">
        <f t="shared" si="690"/>
        <v>0</v>
      </c>
      <c r="E629" s="49">
        <f t="shared" ca="1" si="690"/>
        <v>0</v>
      </c>
      <c r="F629" s="49">
        <f t="shared" ca="1" si="690"/>
        <v>0</v>
      </c>
      <c r="G629" s="49">
        <f t="shared" ca="1" si="690"/>
        <v>3</v>
      </c>
      <c r="H629" s="49">
        <f t="shared" ca="1" si="690"/>
        <v>4</v>
      </c>
      <c r="I629" s="49">
        <f t="shared" ca="1" si="690"/>
        <v>4</v>
      </c>
      <c r="BM629">
        <v>192</v>
      </c>
      <c r="BN629" s="69">
        <f t="shared" si="541"/>
        <v>0</v>
      </c>
      <c r="BO629" s="70">
        <f t="shared" si="542"/>
        <v>0</v>
      </c>
      <c r="BP629" s="71">
        <f t="shared" ca="1" si="545"/>
        <v>0</v>
      </c>
      <c r="BQ629" s="156">
        <f t="shared" ca="1" si="546"/>
        <v>0</v>
      </c>
      <c r="BR629" s="158">
        <f t="shared" ca="1" si="547"/>
        <v>0</v>
      </c>
      <c r="BS629" s="159">
        <f t="shared" ca="1" si="548"/>
        <v>0.08</v>
      </c>
      <c r="BT629" s="160">
        <f t="shared" ca="1" si="549"/>
        <v>0.08</v>
      </c>
      <c r="BU629" s="69">
        <f t="shared" si="591"/>
        <v>0</v>
      </c>
      <c r="BV629" s="70">
        <f t="shared" si="592"/>
        <v>0</v>
      </c>
      <c r="BW629" s="71">
        <f t="shared" ref="BW629" ca="1" si="693">IF($E629=0,BV629,INDEX($O$438:$O$441,$E629,1))</f>
        <v>0</v>
      </c>
      <c r="BX629" s="156">
        <f t="shared" ca="1" si="551"/>
        <v>0</v>
      </c>
      <c r="BY629" s="158">
        <f t="shared" ca="1" si="552"/>
        <v>0</v>
      </c>
      <c r="BZ629" s="159">
        <f t="shared" ca="1" si="553"/>
        <v>0.08</v>
      </c>
      <c r="CA629" s="160">
        <f t="shared" ca="1" si="554"/>
        <v>0.08</v>
      </c>
      <c r="CB629" s="69">
        <f t="shared" si="591"/>
        <v>0</v>
      </c>
      <c r="CC629" s="70">
        <f t="shared" si="592"/>
        <v>0</v>
      </c>
      <c r="CD629" s="71">
        <f t="shared" ref="CD629" ca="1" si="694">IF($E629=0,CC629,INDEX($O$438:$O$441,$E629,1))</f>
        <v>0</v>
      </c>
      <c r="CE629" s="156">
        <f t="shared" ca="1" si="556"/>
        <v>0</v>
      </c>
      <c r="CF629" s="158">
        <f t="shared" ca="1" si="557"/>
        <v>0</v>
      </c>
      <c r="CG629" s="159">
        <f t="shared" ca="1" si="558"/>
        <v>0.08</v>
      </c>
      <c r="CH629" s="160">
        <f t="shared" ca="1" si="559"/>
        <v>0.08</v>
      </c>
    </row>
    <row r="630" spans="2:86" hidden="1" outlineLevel="1">
      <c r="B630" t="str">
        <f t="shared" ca="1" si="654"/>
        <v>EP2 LP-D0 LP-S0 LP-M1</v>
      </c>
      <c r="C630" s="49">
        <f t="shared" si="690"/>
        <v>2</v>
      </c>
      <c r="D630" s="49">
        <f t="shared" si="690"/>
        <v>0</v>
      </c>
      <c r="E630" s="49">
        <f t="shared" ca="1" si="690"/>
        <v>0</v>
      </c>
      <c r="F630" s="49">
        <f t="shared" ca="1" si="690"/>
        <v>0</v>
      </c>
      <c r="G630" s="49">
        <f t="shared" ca="1" si="690"/>
        <v>4</v>
      </c>
      <c r="H630" s="49">
        <f t="shared" ca="1" si="690"/>
        <v>1</v>
      </c>
      <c r="I630" s="49">
        <f t="shared" ca="1" si="690"/>
        <v>1</v>
      </c>
      <c r="BM630">
        <v>193</v>
      </c>
      <c r="BN630" s="69">
        <f t="shared" ref="BN630:BN693" si="695">IF($C630=0,0,INDEX($M$438:$M$441,$C630,1))</f>
        <v>0</v>
      </c>
      <c r="BO630" s="70">
        <f t="shared" ref="BO630:BO693" si="696">IF($D630=0,0,INDEX($N$438:$N$441,$D630,1))</f>
        <v>0</v>
      </c>
      <c r="BP630" s="71">
        <f t="shared" ca="1" si="545"/>
        <v>0</v>
      </c>
      <c r="BQ630" s="156">
        <f t="shared" ca="1" si="546"/>
        <v>0</v>
      </c>
      <c r="BR630" s="158">
        <f t="shared" ca="1" si="547"/>
        <v>0.05</v>
      </c>
      <c r="BS630" s="159">
        <f t="shared" ca="1" si="548"/>
        <v>-0.05</v>
      </c>
      <c r="BT630" s="160">
        <f t="shared" ca="1" si="549"/>
        <v>-0.05</v>
      </c>
      <c r="BU630" s="69">
        <f t="shared" si="591"/>
        <v>0</v>
      </c>
      <c r="BV630" s="70">
        <f t="shared" si="592"/>
        <v>0</v>
      </c>
      <c r="BW630" s="71">
        <f t="shared" ref="BW630" ca="1" si="697">IF($E630=0,BV630,INDEX($O$438:$O$441,$E630,1))</f>
        <v>0</v>
      </c>
      <c r="BX630" s="156">
        <f t="shared" ca="1" si="551"/>
        <v>0</v>
      </c>
      <c r="BY630" s="158">
        <f t="shared" ca="1" si="552"/>
        <v>0.05</v>
      </c>
      <c r="BZ630" s="159">
        <f t="shared" ca="1" si="553"/>
        <v>-0.05</v>
      </c>
      <c r="CA630" s="160">
        <f t="shared" ca="1" si="554"/>
        <v>-0.05</v>
      </c>
      <c r="CB630" s="69">
        <f t="shared" si="591"/>
        <v>0</v>
      </c>
      <c r="CC630" s="70">
        <f t="shared" si="592"/>
        <v>0</v>
      </c>
      <c r="CD630" s="71">
        <f t="shared" ref="CD630" ca="1" si="698">IF($E630=0,CC630,INDEX($O$438:$O$441,$E630,1))</f>
        <v>0</v>
      </c>
      <c r="CE630" s="156">
        <f t="shared" ca="1" si="556"/>
        <v>0</v>
      </c>
      <c r="CF630" s="158">
        <f t="shared" ca="1" si="557"/>
        <v>0.05</v>
      </c>
      <c r="CG630" s="159">
        <f t="shared" ca="1" si="558"/>
        <v>-0.05</v>
      </c>
      <c r="CH630" s="160">
        <f t="shared" ca="1" si="559"/>
        <v>-0.05</v>
      </c>
    </row>
    <row r="631" spans="2:86" hidden="1" outlineLevel="1">
      <c r="B631" t="str">
        <f t="shared" ca="1" si="654"/>
        <v>EP2 LP-D0 LP-S0 LP-M2</v>
      </c>
      <c r="C631" s="49">
        <f t="shared" si="690"/>
        <v>2</v>
      </c>
      <c r="D631" s="49">
        <f t="shared" si="690"/>
        <v>0</v>
      </c>
      <c r="E631" s="49">
        <f t="shared" ca="1" si="690"/>
        <v>0</v>
      </c>
      <c r="F631" s="49">
        <f t="shared" ca="1" si="690"/>
        <v>0</v>
      </c>
      <c r="G631" s="49">
        <f t="shared" ca="1" si="690"/>
        <v>4</v>
      </c>
      <c r="H631" s="49">
        <f t="shared" ca="1" si="690"/>
        <v>1</v>
      </c>
      <c r="I631" s="49">
        <f t="shared" ca="1" si="690"/>
        <v>2</v>
      </c>
      <c r="BM631">
        <v>194</v>
      </c>
      <c r="BN631" s="69">
        <f t="shared" si="695"/>
        <v>0</v>
      </c>
      <c r="BO631" s="70">
        <f t="shared" si="696"/>
        <v>0</v>
      </c>
      <c r="BP631" s="71">
        <f t="shared" ref="BP631:BP694" ca="1" si="699">IF($E631=0,BO631,INDEX($O$438:$O$441,$E631,1))</f>
        <v>0</v>
      </c>
      <c r="BQ631" s="156">
        <f t="shared" ref="BQ631:BQ694" ca="1" si="700">IF($F631=0,BO631,INDEX($P$438:$P$441,$F631,1))</f>
        <v>0</v>
      </c>
      <c r="BR631" s="158">
        <f t="shared" ref="BR631:BR694" ca="1" si="701">IF($G631=0,BP631,INDEX($O$438:$O$441,$G631,1))</f>
        <v>0.05</v>
      </c>
      <c r="BS631" s="159">
        <f t="shared" ref="BS631:BS694" ca="1" si="702">IF($H631=0,BQ631,INDEX($P$438:$P$441,$H631,1))</f>
        <v>-0.05</v>
      </c>
      <c r="BT631" s="160">
        <f t="shared" ref="BT631:BT694" ca="1" si="703">IF($I631=0,BQ631,INDEX($Q$438:$Q$441,$I631,1))</f>
        <v>0</v>
      </c>
      <c r="BU631" s="69">
        <f t="shared" si="591"/>
        <v>0</v>
      </c>
      <c r="BV631" s="70">
        <f t="shared" si="592"/>
        <v>0</v>
      </c>
      <c r="BW631" s="71">
        <f t="shared" ref="BW631" ca="1" si="704">IF($E631=0,BV631,INDEX($O$438:$O$441,$E631,1))</f>
        <v>0</v>
      </c>
      <c r="BX631" s="156">
        <f t="shared" ref="BX631:BX694" ca="1" si="705">IF($F631=0,BV631,INDEX($P$438:$P$441,$F631,1))</f>
        <v>0</v>
      </c>
      <c r="BY631" s="158">
        <f t="shared" ref="BY631:BY694" ca="1" si="706">IF($G631=0,BW631,INDEX($O$438:$O$441,$G631,1))</f>
        <v>0.05</v>
      </c>
      <c r="BZ631" s="159">
        <f t="shared" ref="BZ631:BZ694" ca="1" si="707">IF($H631=0,BX631,INDEX($P$438:$P$441,$H631,1))</f>
        <v>-0.05</v>
      </c>
      <c r="CA631" s="160">
        <f t="shared" ref="CA631:CA694" ca="1" si="708">IF($I631=0,BX631,INDEX($Q$438:$Q$441,$I631,1))</f>
        <v>0</v>
      </c>
      <c r="CB631" s="69">
        <f t="shared" si="591"/>
        <v>0</v>
      </c>
      <c r="CC631" s="70">
        <f t="shared" si="592"/>
        <v>0</v>
      </c>
      <c r="CD631" s="71">
        <f t="shared" ref="CD631" ca="1" si="709">IF($E631=0,CC631,INDEX($O$438:$O$441,$E631,1))</f>
        <v>0</v>
      </c>
      <c r="CE631" s="156">
        <f t="shared" ref="CE631:CE694" ca="1" si="710">IF($F631=0,CC631,INDEX($P$438:$P$441,$F631,1))</f>
        <v>0</v>
      </c>
      <c r="CF631" s="158">
        <f t="shared" ref="CF631:CF694" ca="1" si="711">IF($G631=0,CD631,INDEX($O$438:$O$441,$G631,1))</f>
        <v>0.05</v>
      </c>
      <c r="CG631" s="159">
        <f t="shared" ref="CG631:CG694" ca="1" si="712">IF($H631=0,CE631,INDEX($P$438:$P$441,$H631,1))</f>
        <v>-0.05</v>
      </c>
      <c r="CH631" s="160">
        <f t="shared" ref="CH631:CH694" ca="1" si="713">IF($I631=0,CE631,INDEX($Q$438:$Q$441,$I631,1))</f>
        <v>0</v>
      </c>
    </row>
    <row r="632" spans="2:86" hidden="1" outlineLevel="1">
      <c r="B632" t="str">
        <f t="shared" ca="1" si="654"/>
        <v>EP2 LP-D0 LP-S0 LP-M3</v>
      </c>
      <c r="C632" s="49">
        <f t="shared" si="690"/>
        <v>2</v>
      </c>
      <c r="D632" s="49">
        <f t="shared" si="690"/>
        <v>0</v>
      </c>
      <c r="E632" s="49">
        <f t="shared" ca="1" si="690"/>
        <v>0</v>
      </c>
      <c r="F632" s="49">
        <f t="shared" ca="1" si="690"/>
        <v>0</v>
      </c>
      <c r="G632" s="49">
        <f t="shared" ca="1" si="690"/>
        <v>4</v>
      </c>
      <c r="H632" s="49">
        <f t="shared" ca="1" si="690"/>
        <v>1</v>
      </c>
      <c r="I632" s="49">
        <f t="shared" ca="1" si="690"/>
        <v>3</v>
      </c>
      <c r="BM632">
        <v>195</v>
      </c>
      <c r="BN632" s="69">
        <f t="shared" si="695"/>
        <v>0</v>
      </c>
      <c r="BO632" s="70">
        <f t="shared" si="696"/>
        <v>0</v>
      </c>
      <c r="BP632" s="71">
        <f t="shared" ca="1" si="699"/>
        <v>0</v>
      </c>
      <c r="BQ632" s="156">
        <f t="shared" ca="1" si="700"/>
        <v>0</v>
      </c>
      <c r="BR632" s="158">
        <f t="shared" ca="1" si="701"/>
        <v>0.05</v>
      </c>
      <c r="BS632" s="159">
        <f t="shared" ca="1" si="702"/>
        <v>-0.05</v>
      </c>
      <c r="BT632" s="160">
        <f t="shared" ca="1" si="703"/>
        <v>0.04</v>
      </c>
      <c r="BU632" s="69">
        <f t="shared" si="591"/>
        <v>0</v>
      </c>
      <c r="BV632" s="70">
        <f t="shared" si="592"/>
        <v>0</v>
      </c>
      <c r="BW632" s="71">
        <f t="shared" ref="BW632" ca="1" si="714">IF($E632=0,BV632,INDEX($O$438:$O$441,$E632,1))</f>
        <v>0</v>
      </c>
      <c r="BX632" s="156">
        <f t="shared" ca="1" si="705"/>
        <v>0</v>
      </c>
      <c r="BY632" s="158">
        <f t="shared" ca="1" si="706"/>
        <v>0.05</v>
      </c>
      <c r="BZ632" s="159">
        <f t="shared" ca="1" si="707"/>
        <v>-0.05</v>
      </c>
      <c r="CA632" s="160">
        <f t="shared" ca="1" si="708"/>
        <v>0.04</v>
      </c>
      <c r="CB632" s="69">
        <f t="shared" si="591"/>
        <v>0</v>
      </c>
      <c r="CC632" s="70">
        <f t="shared" si="592"/>
        <v>0</v>
      </c>
      <c r="CD632" s="71">
        <f t="shared" ref="CD632" ca="1" si="715">IF($E632=0,CC632,INDEX($O$438:$O$441,$E632,1))</f>
        <v>0</v>
      </c>
      <c r="CE632" s="156">
        <f t="shared" ca="1" si="710"/>
        <v>0</v>
      </c>
      <c r="CF632" s="158">
        <f t="shared" ca="1" si="711"/>
        <v>0.05</v>
      </c>
      <c r="CG632" s="159">
        <f t="shared" ca="1" si="712"/>
        <v>-0.05</v>
      </c>
      <c r="CH632" s="160">
        <f t="shared" ca="1" si="713"/>
        <v>0.04</v>
      </c>
    </row>
    <row r="633" spans="2:86" hidden="1" outlineLevel="1">
      <c r="B633" t="str">
        <f t="shared" ca="1" si="654"/>
        <v>EP2 LP-D0 LP-S0 LP-M4</v>
      </c>
      <c r="C633" s="49">
        <f t="shared" si="690"/>
        <v>2</v>
      </c>
      <c r="D633" s="49">
        <f t="shared" si="690"/>
        <v>0</v>
      </c>
      <c r="E633" s="49">
        <f t="shared" ca="1" si="690"/>
        <v>0</v>
      </c>
      <c r="F633" s="49">
        <f t="shared" ca="1" si="690"/>
        <v>0</v>
      </c>
      <c r="G633" s="49">
        <f t="shared" ca="1" si="690"/>
        <v>4</v>
      </c>
      <c r="H633" s="49">
        <f t="shared" ca="1" si="690"/>
        <v>1</v>
      </c>
      <c r="I633" s="49">
        <f t="shared" ca="1" si="690"/>
        <v>4</v>
      </c>
      <c r="BM633">
        <v>196</v>
      </c>
      <c r="BN633" s="69">
        <f t="shared" si="695"/>
        <v>0</v>
      </c>
      <c r="BO633" s="70">
        <f t="shared" si="696"/>
        <v>0</v>
      </c>
      <c r="BP633" s="71">
        <f t="shared" ca="1" si="699"/>
        <v>0</v>
      </c>
      <c r="BQ633" s="156">
        <f t="shared" ca="1" si="700"/>
        <v>0</v>
      </c>
      <c r="BR633" s="158">
        <f t="shared" ca="1" si="701"/>
        <v>0.05</v>
      </c>
      <c r="BS633" s="159">
        <f t="shared" ca="1" si="702"/>
        <v>-0.05</v>
      </c>
      <c r="BT633" s="160">
        <f t="shared" ca="1" si="703"/>
        <v>0.08</v>
      </c>
      <c r="BU633" s="69">
        <f t="shared" si="591"/>
        <v>0</v>
      </c>
      <c r="BV633" s="70">
        <f t="shared" si="592"/>
        <v>0</v>
      </c>
      <c r="BW633" s="71">
        <f t="shared" ref="BW633" ca="1" si="716">IF($E633=0,BV633,INDEX($O$438:$O$441,$E633,1))</f>
        <v>0</v>
      </c>
      <c r="BX633" s="156">
        <f t="shared" ca="1" si="705"/>
        <v>0</v>
      </c>
      <c r="BY633" s="158">
        <f t="shared" ca="1" si="706"/>
        <v>0.05</v>
      </c>
      <c r="BZ633" s="159">
        <f t="shared" ca="1" si="707"/>
        <v>-0.05</v>
      </c>
      <c r="CA633" s="160">
        <f t="shared" ca="1" si="708"/>
        <v>0.08</v>
      </c>
      <c r="CB633" s="69">
        <f t="shared" si="591"/>
        <v>0</v>
      </c>
      <c r="CC633" s="70">
        <f t="shared" si="592"/>
        <v>0</v>
      </c>
      <c r="CD633" s="71">
        <f t="shared" ref="CD633" ca="1" si="717">IF($E633=0,CC633,INDEX($O$438:$O$441,$E633,1))</f>
        <v>0</v>
      </c>
      <c r="CE633" s="156">
        <f t="shared" ca="1" si="710"/>
        <v>0</v>
      </c>
      <c r="CF633" s="158">
        <f t="shared" ca="1" si="711"/>
        <v>0.05</v>
      </c>
      <c r="CG633" s="159">
        <f t="shared" ca="1" si="712"/>
        <v>-0.05</v>
      </c>
      <c r="CH633" s="160">
        <f t="shared" ca="1" si="713"/>
        <v>0.08</v>
      </c>
    </row>
    <row r="634" spans="2:86" hidden="1" outlineLevel="1">
      <c r="B634" t="str">
        <f t="shared" ca="1" si="654"/>
        <v>EP2 LP-D0 LP-S0 LP-M1</v>
      </c>
      <c r="C634" s="49">
        <f t="shared" si="690"/>
        <v>2</v>
      </c>
      <c r="D634" s="49">
        <f t="shared" si="690"/>
        <v>0</v>
      </c>
      <c r="E634" s="49">
        <f t="shared" ca="1" si="690"/>
        <v>0</v>
      </c>
      <c r="F634" s="49">
        <f t="shared" ca="1" si="690"/>
        <v>0</v>
      </c>
      <c r="G634" s="49">
        <f t="shared" ca="1" si="690"/>
        <v>4</v>
      </c>
      <c r="H634" s="49">
        <f t="shared" ca="1" si="690"/>
        <v>2</v>
      </c>
      <c r="I634" s="49">
        <f t="shared" ca="1" si="690"/>
        <v>1</v>
      </c>
      <c r="BM634">
        <v>197</v>
      </c>
      <c r="BN634" s="69">
        <f t="shared" si="695"/>
        <v>0</v>
      </c>
      <c r="BO634" s="70">
        <f t="shared" si="696"/>
        <v>0</v>
      </c>
      <c r="BP634" s="71">
        <f t="shared" ca="1" si="699"/>
        <v>0</v>
      </c>
      <c r="BQ634" s="156">
        <f t="shared" ca="1" si="700"/>
        <v>0</v>
      </c>
      <c r="BR634" s="158">
        <f t="shared" ca="1" si="701"/>
        <v>0.05</v>
      </c>
      <c r="BS634" s="159">
        <f t="shared" ca="1" si="702"/>
        <v>0</v>
      </c>
      <c r="BT634" s="160">
        <f t="shared" ca="1" si="703"/>
        <v>-0.05</v>
      </c>
      <c r="BU634" s="69">
        <f t="shared" si="591"/>
        <v>0</v>
      </c>
      <c r="BV634" s="70">
        <f t="shared" si="592"/>
        <v>0</v>
      </c>
      <c r="BW634" s="71">
        <f t="shared" ref="BW634" ca="1" si="718">IF($E634=0,BV634,INDEX($O$438:$O$441,$E634,1))</f>
        <v>0</v>
      </c>
      <c r="BX634" s="156">
        <f t="shared" ca="1" si="705"/>
        <v>0</v>
      </c>
      <c r="BY634" s="158">
        <f t="shared" ca="1" si="706"/>
        <v>0.05</v>
      </c>
      <c r="BZ634" s="159">
        <f t="shared" ca="1" si="707"/>
        <v>0</v>
      </c>
      <c r="CA634" s="160">
        <f t="shared" ca="1" si="708"/>
        <v>-0.05</v>
      </c>
      <c r="CB634" s="69">
        <f t="shared" si="591"/>
        <v>0</v>
      </c>
      <c r="CC634" s="70">
        <f t="shared" si="592"/>
        <v>0</v>
      </c>
      <c r="CD634" s="71">
        <f t="shared" ref="CD634" ca="1" si="719">IF($E634=0,CC634,INDEX($O$438:$O$441,$E634,1))</f>
        <v>0</v>
      </c>
      <c r="CE634" s="156">
        <f t="shared" ca="1" si="710"/>
        <v>0</v>
      </c>
      <c r="CF634" s="158">
        <f t="shared" ca="1" si="711"/>
        <v>0.05</v>
      </c>
      <c r="CG634" s="159">
        <f t="shared" ca="1" si="712"/>
        <v>0</v>
      </c>
      <c r="CH634" s="160">
        <f t="shared" ca="1" si="713"/>
        <v>-0.05</v>
      </c>
    </row>
    <row r="635" spans="2:86" hidden="1" outlineLevel="1">
      <c r="B635" t="str">
        <f t="shared" ca="1" si="654"/>
        <v>EP2 LP-D0 LP-S0 LP-M2</v>
      </c>
      <c r="C635" s="49">
        <f t="shared" si="690"/>
        <v>2</v>
      </c>
      <c r="D635" s="49">
        <f t="shared" si="690"/>
        <v>0</v>
      </c>
      <c r="E635" s="49">
        <f t="shared" ca="1" si="690"/>
        <v>0</v>
      </c>
      <c r="F635" s="49">
        <f t="shared" ca="1" si="690"/>
        <v>0</v>
      </c>
      <c r="G635" s="49">
        <f t="shared" ca="1" si="690"/>
        <v>4</v>
      </c>
      <c r="H635" s="49">
        <f t="shared" ca="1" si="690"/>
        <v>2</v>
      </c>
      <c r="I635" s="49">
        <f t="shared" ca="1" si="690"/>
        <v>2</v>
      </c>
      <c r="BM635">
        <v>198</v>
      </c>
      <c r="BN635" s="69">
        <f t="shared" si="695"/>
        <v>0</v>
      </c>
      <c r="BO635" s="70">
        <f t="shared" si="696"/>
        <v>0</v>
      </c>
      <c r="BP635" s="71">
        <f t="shared" ca="1" si="699"/>
        <v>0</v>
      </c>
      <c r="BQ635" s="156">
        <f t="shared" ca="1" si="700"/>
        <v>0</v>
      </c>
      <c r="BR635" s="158">
        <f t="shared" ca="1" si="701"/>
        <v>0.05</v>
      </c>
      <c r="BS635" s="159">
        <f t="shared" ca="1" si="702"/>
        <v>0</v>
      </c>
      <c r="BT635" s="160">
        <f t="shared" ca="1" si="703"/>
        <v>0</v>
      </c>
      <c r="BU635" s="69">
        <f t="shared" si="591"/>
        <v>0</v>
      </c>
      <c r="BV635" s="70">
        <f t="shared" si="592"/>
        <v>0</v>
      </c>
      <c r="BW635" s="71">
        <f t="shared" ref="BW635" ca="1" si="720">IF($E635=0,BV635,INDEX($O$438:$O$441,$E635,1))</f>
        <v>0</v>
      </c>
      <c r="BX635" s="156">
        <f t="shared" ca="1" si="705"/>
        <v>0</v>
      </c>
      <c r="BY635" s="158">
        <f t="shared" ca="1" si="706"/>
        <v>0.05</v>
      </c>
      <c r="BZ635" s="159">
        <f t="shared" ca="1" si="707"/>
        <v>0</v>
      </c>
      <c r="CA635" s="160">
        <f t="shared" ca="1" si="708"/>
        <v>0</v>
      </c>
      <c r="CB635" s="69">
        <f t="shared" si="591"/>
        <v>0</v>
      </c>
      <c r="CC635" s="70">
        <f t="shared" si="592"/>
        <v>0</v>
      </c>
      <c r="CD635" s="71">
        <f t="shared" ref="CD635" ca="1" si="721">IF($E635=0,CC635,INDEX($O$438:$O$441,$E635,1))</f>
        <v>0</v>
      </c>
      <c r="CE635" s="156">
        <f t="shared" ca="1" si="710"/>
        <v>0</v>
      </c>
      <c r="CF635" s="158">
        <f t="shared" ca="1" si="711"/>
        <v>0.05</v>
      </c>
      <c r="CG635" s="159">
        <f t="shared" ca="1" si="712"/>
        <v>0</v>
      </c>
      <c r="CH635" s="160">
        <f t="shared" ca="1" si="713"/>
        <v>0</v>
      </c>
    </row>
    <row r="636" spans="2:86" hidden="1" outlineLevel="1">
      <c r="B636" t="str">
        <f t="shared" ca="1" si="654"/>
        <v>EP2 LP-D0 LP-S0 LP-M3</v>
      </c>
      <c r="C636" s="49">
        <f t="shared" si="690"/>
        <v>2</v>
      </c>
      <c r="D636" s="49">
        <f t="shared" si="690"/>
        <v>0</v>
      </c>
      <c r="E636" s="49">
        <f t="shared" ca="1" si="690"/>
        <v>0</v>
      </c>
      <c r="F636" s="49">
        <f t="shared" ca="1" si="690"/>
        <v>0</v>
      </c>
      <c r="G636" s="49">
        <f t="shared" ca="1" si="690"/>
        <v>4</v>
      </c>
      <c r="H636" s="49">
        <f t="shared" ca="1" si="690"/>
        <v>2</v>
      </c>
      <c r="I636" s="49">
        <f t="shared" ca="1" si="690"/>
        <v>3</v>
      </c>
      <c r="BM636">
        <v>199</v>
      </c>
      <c r="BN636" s="69">
        <f t="shared" si="695"/>
        <v>0</v>
      </c>
      <c r="BO636" s="70">
        <f t="shared" si="696"/>
        <v>0</v>
      </c>
      <c r="BP636" s="71">
        <f t="shared" ca="1" si="699"/>
        <v>0</v>
      </c>
      <c r="BQ636" s="156">
        <f t="shared" ca="1" si="700"/>
        <v>0</v>
      </c>
      <c r="BR636" s="158">
        <f t="shared" ca="1" si="701"/>
        <v>0.05</v>
      </c>
      <c r="BS636" s="159">
        <f t="shared" ca="1" si="702"/>
        <v>0</v>
      </c>
      <c r="BT636" s="160">
        <f t="shared" ca="1" si="703"/>
        <v>0.04</v>
      </c>
      <c r="BU636" s="69">
        <f t="shared" si="591"/>
        <v>0</v>
      </c>
      <c r="BV636" s="70">
        <f t="shared" si="592"/>
        <v>0</v>
      </c>
      <c r="BW636" s="71">
        <f t="shared" ref="BW636" ca="1" si="722">IF($E636=0,BV636,INDEX($O$438:$O$441,$E636,1))</f>
        <v>0</v>
      </c>
      <c r="BX636" s="156">
        <f t="shared" ca="1" si="705"/>
        <v>0</v>
      </c>
      <c r="BY636" s="158">
        <f t="shared" ca="1" si="706"/>
        <v>0.05</v>
      </c>
      <c r="BZ636" s="159">
        <f t="shared" ca="1" si="707"/>
        <v>0</v>
      </c>
      <c r="CA636" s="160">
        <f t="shared" ca="1" si="708"/>
        <v>0.04</v>
      </c>
      <c r="CB636" s="69">
        <f t="shared" si="591"/>
        <v>0</v>
      </c>
      <c r="CC636" s="70">
        <f t="shared" si="592"/>
        <v>0</v>
      </c>
      <c r="CD636" s="71">
        <f t="shared" ref="CD636" ca="1" si="723">IF($E636=0,CC636,INDEX($O$438:$O$441,$E636,1))</f>
        <v>0</v>
      </c>
      <c r="CE636" s="156">
        <f t="shared" ca="1" si="710"/>
        <v>0</v>
      </c>
      <c r="CF636" s="158">
        <f t="shared" ca="1" si="711"/>
        <v>0.05</v>
      </c>
      <c r="CG636" s="159">
        <f t="shared" ca="1" si="712"/>
        <v>0</v>
      </c>
      <c r="CH636" s="160">
        <f t="shared" ca="1" si="713"/>
        <v>0.04</v>
      </c>
    </row>
    <row r="637" spans="2:86" hidden="1" outlineLevel="1">
      <c r="B637" t="str">
        <f t="shared" ca="1" si="654"/>
        <v>EP2 LP-D0 LP-S0 LP-M4</v>
      </c>
      <c r="C637" s="49">
        <f t="shared" si="690"/>
        <v>2</v>
      </c>
      <c r="D637" s="49">
        <f t="shared" si="690"/>
        <v>0</v>
      </c>
      <c r="E637" s="49">
        <f t="shared" ca="1" si="690"/>
        <v>0</v>
      </c>
      <c r="F637" s="49">
        <f t="shared" ca="1" si="690"/>
        <v>0</v>
      </c>
      <c r="G637" s="49">
        <f t="shared" ca="1" si="690"/>
        <v>4</v>
      </c>
      <c r="H637" s="49">
        <f t="shared" ca="1" si="690"/>
        <v>2</v>
      </c>
      <c r="I637" s="49">
        <f t="shared" ca="1" si="690"/>
        <v>4</v>
      </c>
      <c r="BM637">
        <v>200</v>
      </c>
      <c r="BN637" s="69">
        <f t="shared" si="695"/>
        <v>0</v>
      </c>
      <c r="BO637" s="70">
        <f t="shared" si="696"/>
        <v>0</v>
      </c>
      <c r="BP637" s="71">
        <f t="shared" ca="1" si="699"/>
        <v>0</v>
      </c>
      <c r="BQ637" s="156">
        <f t="shared" ca="1" si="700"/>
        <v>0</v>
      </c>
      <c r="BR637" s="158">
        <f t="shared" ca="1" si="701"/>
        <v>0.05</v>
      </c>
      <c r="BS637" s="159">
        <f t="shared" ca="1" si="702"/>
        <v>0</v>
      </c>
      <c r="BT637" s="160">
        <f t="shared" ca="1" si="703"/>
        <v>0.08</v>
      </c>
      <c r="BU637" s="69">
        <f t="shared" si="591"/>
        <v>0</v>
      </c>
      <c r="BV637" s="70">
        <f t="shared" si="592"/>
        <v>0</v>
      </c>
      <c r="BW637" s="71">
        <f t="shared" ref="BW637" ca="1" si="724">IF($E637=0,BV637,INDEX($O$438:$O$441,$E637,1))</f>
        <v>0</v>
      </c>
      <c r="BX637" s="156">
        <f t="shared" ca="1" si="705"/>
        <v>0</v>
      </c>
      <c r="BY637" s="158">
        <f t="shared" ca="1" si="706"/>
        <v>0.05</v>
      </c>
      <c r="BZ637" s="159">
        <f t="shared" ca="1" si="707"/>
        <v>0</v>
      </c>
      <c r="CA637" s="160">
        <f t="shared" ca="1" si="708"/>
        <v>0.08</v>
      </c>
      <c r="CB637" s="69">
        <f t="shared" si="591"/>
        <v>0</v>
      </c>
      <c r="CC637" s="70">
        <f t="shared" si="592"/>
        <v>0</v>
      </c>
      <c r="CD637" s="71">
        <f t="shared" ref="CD637" ca="1" si="725">IF($E637=0,CC637,INDEX($O$438:$O$441,$E637,1))</f>
        <v>0</v>
      </c>
      <c r="CE637" s="156">
        <f t="shared" ca="1" si="710"/>
        <v>0</v>
      </c>
      <c r="CF637" s="158">
        <f t="shared" ca="1" si="711"/>
        <v>0.05</v>
      </c>
      <c r="CG637" s="159">
        <f t="shared" ca="1" si="712"/>
        <v>0</v>
      </c>
      <c r="CH637" s="160">
        <f t="shared" ca="1" si="713"/>
        <v>0.08</v>
      </c>
    </row>
    <row r="638" spans="2:86" hidden="1" outlineLevel="1">
      <c r="B638" t="str">
        <f t="shared" ca="1" si="654"/>
        <v>EP2 LP-D0 LP-S0 LP-M1</v>
      </c>
      <c r="C638" s="49">
        <f t="shared" ref="C638:I647" si="726">C238</f>
        <v>2</v>
      </c>
      <c r="D638" s="49">
        <f t="shared" si="726"/>
        <v>0</v>
      </c>
      <c r="E638" s="49">
        <f t="shared" ca="1" si="726"/>
        <v>0</v>
      </c>
      <c r="F638" s="49">
        <f t="shared" ca="1" si="726"/>
        <v>0</v>
      </c>
      <c r="G638" s="49">
        <f t="shared" ca="1" si="726"/>
        <v>4</v>
      </c>
      <c r="H638" s="49">
        <f t="shared" ca="1" si="726"/>
        <v>3</v>
      </c>
      <c r="I638" s="49">
        <f t="shared" ca="1" si="726"/>
        <v>1</v>
      </c>
      <c r="BM638">
        <v>201</v>
      </c>
      <c r="BN638" s="69">
        <f t="shared" si="695"/>
        <v>0</v>
      </c>
      <c r="BO638" s="70">
        <f t="shared" si="696"/>
        <v>0</v>
      </c>
      <c r="BP638" s="71">
        <f t="shared" ca="1" si="699"/>
        <v>0</v>
      </c>
      <c r="BQ638" s="156">
        <f t="shared" ca="1" si="700"/>
        <v>0</v>
      </c>
      <c r="BR638" s="158">
        <f t="shared" ca="1" si="701"/>
        <v>0.05</v>
      </c>
      <c r="BS638" s="159">
        <f t="shared" ca="1" si="702"/>
        <v>0.04</v>
      </c>
      <c r="BT638" s="160">
        <f t="shared" ca="1" si="703"/>
        <v>-0.05</v>
      </c>
      <c r="BU638" s="69">
        <f t="shared" si="591"/>
        <v>0</v>
      </c>
      <c r="BV638" s="70">
        <f t="shared" si="592"/>
        <v>0</v>
      </c>
      <c r="BW638" s="71">
        <f t="shared" ref="BW638" ca="1" si="727">IF($E638=0,BV638,INDEX($O$438:$O$441,$E638,1))</f>
        <v>0</v>
      </c>
      <c r="BX638" s="156">
        <f t="shared" ca="1" si="705"/>
        <v>0</v>
      </c>
      <c r="BY638" s="158">
        <f t="shared" ca="1" si="706"/>
        <v>0.05</v>
      </c>
      <c r="BZ638" s="159">
        <f t="shared" ca="1" si="707"/>
        <v>0.04</v>
      </c>
      <c r="CA638" s="160">
        <f t="shared" ca="1" si="708"/>
        <v>-0.05</v>
      </c>
      <c r="CB638" s="69">
        <f t="shared" si="591"/>
        <v>0</v>
      </c>
      <c r="CC638" s="70">
        <f t="shared" si="592"/>
        <v>0</v>
      </c>
      <c r="CD638" s="71">
        <f t="shared" ref="CD638" ca="1" si="728">IF($E638=0,CC638,INDEX($O$438:$O$441,$E638,1))</f>
        <v>0</v>
      </c>
      <c r="CE638" s="156">
        <f t="shared" ca="1" si="710"/>
        <v>0</v>
      </c>
      <c r="CF638" s="158">
        <f t="shared" ca="1" si="711"/>
        <v>0.05</v>
      </c>
      <c r="CG638" s="159">
        <f t="shared" ca="1" si="712"/>
        <v>0.04</v>
      </c>
      <c r="CH638" s="160">
        <f t="shared" ca="1" si="713"/>
        <v>-0.05</v>
      </c>
    </row>
    <row r="639" spans="2:86" hidden="1" outlineLevel="1">
      <c r="B639" t="str">
        <f t="shared" ca="1" si="654"/>
        <v>EP2 LP-D0 LP-S0 LP-M2</v>
      </c>
      <c r="C639" s="49">
        <f t="shared" si="726"/>
        <v>2</v>
      </c>
      <c r="D639" s="49">
        <f t="shared" si="726"/>
        <v>0</v>
      </c>
      <c r="E639" s="49">
        <f t="shared" ca="1" si="726"/>
        <v>0</v>
      </c>
      <c r="F639" s="49">
        <f t="shared" ca="1" si="726"/>
        <v>0</v>
      </c>
      <c r="G639" s="49">
        <f t="shared" ca="1" si="726"/>
        <v>4</v>
      </c>
      <c r="H639" s="49">
        <f t="shared" ca="1" si="726"/>
        <v>3</v>
      </c>
      <c r="I639" s="49">
        <f t="shared" ca="1" si="726"/>
        <v>2</v>
      </c>
      <c r="BM639">
        <v>202</v>
      </c>
      <c r="BN639" s="69">
        <f t="shared" si="695"/>
        <v>0</v>
      </c>
      <c r="BO639" s="70">
        <f t="shared" si="696"/>
        <v>0</v>
      </c>
      <c r="BP639" s="71">
        <f t="shared" ca="1" si="699"/>
        <v>0</v>
      </c>
      <c r="BQ639" s="156">
        <f t="shared" ca="1" si="700"/>
        <v>0</v>
      </c>
      <c r="BR639" s="158">
        <f t="shared" ca="1" si="701"/>
        <v>0.05</v>
      </c>
      <c r="BS639" s="159">
        <f t="shared" ca="1" si="702"/>
        <v>0.04</v>
      </c>
      <c r="BT639" s="160">
        <f t="shared" ca="1" si="703"/>
        <v>0</v>
      </c>
      <c r="BU639" s="69">
        <f t="shared" si="591"/>
        <v>0</v>
      </c>
      <c r="BV639" s="70">
        <f t="shared" si="592"/>
        <v>0</v>
      </c>
      <c r="BW639" s="71">
        <f t="shared" ref="BW639" ca="1" si="729">IF($E639=0,BV639,INDEX($O$438:$O$441,$E639,1))</f>
        <v>0</v>
      </c>
      <c r="BX639" s="156">
        <f t="shared" ca="1" si="705"/>
        <v>0</v>
      </c>
      <c r="BY639" s="158">
        <f t="shared" ca="1" si="706"/>
        <v>0.05</v>
      </c>
      <c r="BZ639" s="159">
        <f t="shared" ca="1" si="707"/>
        <v>0.04</v>
      </c>
      <c r="CA639" s="160">
        <f t="shared" ca="1" si="708"/>
        <v>0</v>
      </c>
      <c r="CB639" s="69">
        <f t="shared" si="591"/>
        <v>0</v>
      </c>
      <c r="CC639" s="70">
        <f t="shared" si="592"/>
        <v>0</v>
      </c>
      <c r="CD639" s="71">
        <f t="shared" ref="CD639" ca="1" si="730">IF($E639=0,CC639,INDEX($O$438:$O$441,$E639,1))</f>
        <v>0</v>
      </c>
      <c r="CE639" s="156">
        <f t="shared" ca="1" si="710"/>
        <v>0</v>
      </c>
      <c r="CF639" s="158">
        <f t="shared" ca="1" si="711"/>
        <v>0.05</v>
      </c>
      <c r="CG639" s="159">
        <f t="shared" ca="1" si="712"/>
        <v>0.04</v>
      </c>
      <c r="CH639" s="160">
        <f t="shared" ca="1" si="713"/>
        <v>0</v>
      </c>
    </row>
    <row r="640" spans="2:86" hidden="1" outlineLevel="1">
      <c r="B640" t="str">
        <f t="shared" ca="1" si="654"/>
        <v>EP2 LP-D0 LP-S0 LP-M3</v>
      </c>
      <c r="C640" s="49">
        <f t="shared" si="726"/>
        <v>2</v>
      </c>
      <c r="D640" s="49">
        <f t="shared" si="726"/>
        <v>0</v>
      </c>
      <c r="E640" s="49">
        <f t="shared" ca="1" si="726"/>
        <v>0</v>
      </c>
      <c r="F640" s="49">
        <f t="shared" ca="1" si="726"/>
        <v>0</v>
      </c>
      <c r="G640" s="49">
        <f t="shared" ca="1" si="726"/>
        <v>4</v>
      </c>
      <c r="H640" s="49">
        <f t="shared" ca="1" si="726"/>
        <v>3</v>
      </c>
      <c r="I640" s="49">
        <f t="shared" ca="1" si="726"/>
        <v>3</v>
      </c>
      <c r="BM640">
        <v>203</v>
      </c>
      <c r="BN640" s="69">
        <f t="shared" si="695"/>
        <v>0</v>
      </c>
      <c r="BO640" s="70">
        <f t="shared" si="696"/>
        <v>0</v>
      </c>
      <c r="BP640" s="71">
        <f t="shared" ca="1" si="699"/>
        <v>0</v>
      </c>
      <c r="BQ640" s="156">
        <f t="shared" ca="1" si="700"/>
        <v>0</v>
      </c>
      <c r="BR640" s="158">
        <f t="shared" ca="1" si="701"/>
        <v>0.05</v>
      </c>
      <c r="BS640" s="159">
        <f t="shared" ca="1" si="702"/>
        <v>0.04</v>
      </c>
      <c r="BT640" s="160">
        <f t="shared" ca="1" si="703"/>
        <v>0.04</v>
      </c>
      <c r="BU640" s="69">
        <f t="shared" si="591"/>
        <v>0</v>
      </c>
      <c r="BV640" s="70">
        <f t="shared" si="592"/>
        <v>0</v>
      </c>
      <c r="BW640" s="71">
        <f t="shared" ref="BW640" ca="1" si="731">IF($E640=0,BV640,INDEX($O$438:$O$441,$E640,1))</f>
        <v>0</v>
      </c>
      <c r="BX640" s="156">
        <f t="shared" ca="1" si="705"/>
        <v>0</v>
      </c>
      <c r="BY640" s="158">
        <f t="shared" ca="1" si="706"/>
        <v>0.05</v>
      </c>
      <c r="BZ640" s="159">
        <f t="shared" ca="1" si="707"/>
        <v>0.04</v>
      </c>
      <c r="CA640" s="160">
        <f t="shared" ca="1" si="708"/>
        <v>0.04</v>
      </c>
      <c r="CB640" s="69">
        <f t="shared" si="591"/>
        <v>0</v>
      </c>
      <c r="CC640" s="70">
        <f t="shared" si="592"/>
        <v>0</v>
      </c>
      <c r="CD640" s="71">
        <f t="shared" ref="CD640" ca="1" si="732">IF($E640=0,CC640,INDEX($O$438:$O$441,$E640,1))</f>
        <v>0</v>
      </c>
      <c r="CE640" s="156">
        <f t="shared" ca="1" si="710"/>
        <v>0</v>
      </c>
      <c r="CF640" s="158">
        <f t="shared" ca="1" si="711"/>
        <v>0.05</v>
      </c>
      <c r="CG640" s="159">
        <f t="shared" ca="1" si="712"/>
        <v>0.04</v>
      </c>
      <c r="CH640" s="160">
        <f t="shared" ca="1" si="713"/>
        <v>0.04</v>
      </c>
    </row>
    <row r="641" spans="2:86" hidden="1" outlineLevel="1">
      <c r="B641" t="str">
        <f t="shared" ca="1" si="654"/>
        <v>EP2 LP-D0 LP-S0 LP-M4</v>
      </c>
      <c r="C641" s="49">
        <f t="shared" si="726"/>
        <v>2</v>
      </c>
      <c r="D641" s="49">
        <f t="shared" si="726"/>
        <v>0</v>
      </c>
      <c r="E641" s="49">
        <f t="shared" ca="1" si="726"/>
        <v>0</v>
      </c>
      <c r="F641" s="49">
        <f t="shared" ca="1" si="726"/>
        <v>0</v>
      </c>
      <c r="G641" s="49">
        <f t="shared" ca="1" si="726"/>
        <v>4</v>
      </c>
      <c r="H641" s="49">
        <f t="shared" ca="1" si="726"/>
        <v>3</v>
      </c>
      <c r="I641" s="49">
        <f t="shared" ca="1" si="726"/>
        <v>4</v>
      </c>
      <c r="BM641">
        <v>204</v>
      </c>
      <c r="BN641" s="69">
        <f t="shared" si="695"/>
        <v>0</v>
      </c>
      <c r="BO641" s="70">
        <f t="shared" si="696"/>
        <v>0</v>
      </c>
      <c r="BP641" s="71">
        <f t="shared" ca="1" si="699"/>
        <v>0</v>
      </c>
      <c r="BQ641" s="156">
        <f t="shared" ca="1" si="700"/>
        <v>0</v>
      </c>
      <c r="BR641" s="158">
        <f t="shared" ca="1" si="701"/>
        <v>0.05</v>
      </c>
      <c r="BS641" s="159">
        <f t="shared" ca="1" si="702"/>
        <v>0.04</v>
      </c>
      <c r="BT641" s="160">
        <f t="shared" ca="1" si="703"/>
        <v>0.08</v>
      </c>
      <c r="BU641" s="69">
        <f t="shared" si="591"/>
        <v>0</v>
      </c>
      <c r="BV641" s="70">
        <f t="shared" si="592"/>
        <v>0</v>
      </c>
      <c r="BW641" s="71">
        <f t="shared" ref="BW641" ca="1" si="733">IF($E641=0,BV641,INDEX($O$438:$O$441,$E641,1))</f>
        <v>0</v>
      </c>
      <c r="BX641" s="156">
        <f t="shared" ca="1" si="705"/>
        <v>0</v>
      </c>
      <c r="BY641" s="158">
        <f t="shared" ca="1" si="706"/>
        <v>0.05</v>
      </c>
      <c r="BZ641" s="159">
        <f t="shared" ca="1" si="707"/>
        <v>0.04</v>
      </c>
      <c r="CA641" s="160">
        <f t="shared" ca="1" si="708"/>
        <v>0.08</v>
      </c>
      <c r="CB641" s="69">
        <f t="shared" si="591"/>
        <v>0</v>
      </c>
      <c r="CC641" s="70">
        <f t="shared" si="592"/>
        <v>0</v>
      </c>
      <c r="CD641" s="71">
        <f t="shared" ref="CD641" ca="1" si="734">IF($E641=0,CC641,INDEX($O$438:$O$441,$E641,1))</f>
        <v>0</v>
      </c>
      <c r="CE641" s="156">
        <f t="shared" ca="1" si="710"/>
        <v>0</v>
      </c>
      <c r="CF641" s="158">
        <f t="shared" ca="1" si="711"/>
        <v>0.05</v>
      </c>
      <c r="CG641" s="159">
        <f t="shared" ca="1" si="712"/>
        <v>0.04</v>
      </c>
      <c r="CH641" s="160">
        <f t="shared" ca="1" si="713"/>
        <v>0.08</v>
      </c>
    </row>
    <row r="642" spans="2:86" hidden="1" outlineLevel="1">
      <c r="B642" t="str">
        <f t="shared" ca="1" si="654"/>
        <v>EP2 LP-D0 LP-S0 LP-M1</v>
      </c>
      <c r="C642" s="49">
        <f t="shared" si="726"/>
        <v>2</v>
      </c>
      <c r="D642" s="49">
        <f t="shared" si="726"/>
        <v>0</v>
      </c>
      <c r="E642" s="49">
        <f t="shared" ca="1" si="726"/>
        <v>0</v>
      </c>
      <c r="F642" s="49">
        <f t="shared" ca="1" si="726"/>
        <v>0</v>
      </c>
      <c r="G642" s="49">
        <f t="shared" ca="1" si="726"/>
        <v>4</v>
      </c>
      <c r="H642" s="49">
        <f t="shared" ca="1" si="726"/>
        <v>4</v>
      </c>
      <c r="I642" s="49">
        <f t="shared" ca="1" si="726"/>
        <v>1</v>
      </c>
      <c r="BM642">
        <v>205</v>
      </c>
      <c r="BN642" s="69">
        <f t="shared" si="695"/>
        <v>0</v>
      </c>
      <c r="BO642" s="70">
        <f t="shared" si="696"/>
        <v>0</v>
      </c>
      <c r="BP642" s="71">
        <f t="shared" ca="1" si="699"/>
        <v>0</v>
      </c>
      <c r="BQ642" s="156">
        <f t="shared" ca="1" si="700"/>
        <v>0</v>
      </c>
      <c r="BR642" s="158">
        <f t="shared" ca="1" si="701"/>
        <v>0.05</v>
      </c>
      <c r="BS642" s="159">
        <f t="shared" ca="1" si="702"/>
        <v>0.08</v>
      </c>
      <c r="BT642" s="160">
        <f t="shared" ca="1" si="703"/>
        <v>-0.05</v>
      </c>
      <c r="BU642" s="69">
        <f t="shared" si="591"/>
        <v>0</v>
      </c>
      <c r="BV642" s="70">
        <f t="shared" si="592"/>
        <v>0</v>
      </c>
      <c r="BW642" s="71">
        <f t="shared" ref="BW642" ca="1" si="735">IF($E642=0,BV642,INDEX($O$438:$O$441,$E642,1))</f>
        <v>0</v>
      </c>
      <c r="BX642" s="156">
        <f t="shared" ca="1" si="705"/>
        <v>0</v>
      </c>
      <c r="BY642" s="158">
        <f t="shared" ca="1" si="706"/>
        <v>0.05</v>
      </c>
      <c r="BZ642" s="159">
        <f t="shared" ca="1" si="707"/>
        <v>0.08</v>
      </c>
      <c r="CA642" s="160">
        <f t="shared" ca="1" si="708"/>
        <v>-0.05</v>
      </c>
      <c r="CB642" s="69">
        <f t="shared" si="591"/>
        <v>0</v>
      </c>
      <c r="CC642" s="70">
        <f t="shared" si="592"/>
        <v>0</v>
      </c>
      <c r="CD642" s="71">
        <f t="shared" ref="CD642" ca="1" si="736">IF($E642=0,CC642,INDEX($O$438:$O$441,$E642,1))</f>
        <v>0</v>
      </c>
      <c r="CE642" s="156">
        <f t="shared" ca="1" si="710"/>
        <v>0</v>
      </c>
      <c r="CF642" s="158">
        <f t="shared" ca="1" si="711"/>
        <v>0.05</v>
      </c>
      <c r="CG642" s="159">
        <f t="shared" ca="1" si="712"/>
        <v>0.08</v>
      </c>
      <c r="CH642" s="160">
        <f t="shared" ca="1" si="713"/>
        <v>-0.05</v>
      </c>
    </row>
    <row r="643" spans="2:86" hidden="1" outlineLevel="1">
      <c r="B643" t="str">
        <f t="shared" ca="1" si="654"/>
        <v>EP2 LP-D0 LP-S0 LP-M2</v>
      </c>
      <c r="C643" s="49">
        <f t="shared" si="726"/>
        <v>2</v>
      </c>
      <c r="D643" s="49">
        <f t="shared" si="726"/>
        <v>0</v>
      </c>
      <c r="E643" s="49">
        <f t="shared" ca="1" si="726"/>
        <v>0</v>
      </c>
      <c r="F643" s="49">
        <f t="shared" ca="1" si="726"/>
        <v>0</v>
      </c>
      <c r="G643" s="49">
        <f t="shared" ca="1" si="726"/>
        <v>4</v>
      </c>
      <c r="H643" s="49">
        <f t="shared" ca="1" si="726"/>
        <v>4</v>
      </c>
      <c r="I643" s="49">
        <f t="shared" ca="1" si="726"/>
        <v>2</v>
      </c>
      <c r="BM643">
        <v>206</v>
      </c>
      <c r="BN643" s="69">
        <f t="shared" si="695"/>
        <v>0</v>
      </c>
      <c r="BO643" s="70">
        <f t="shared" si="696"/>
        <v>0</v>
      </c>
      <c r="BP643" s="71">
        <f t="shared" ca="1" si="699"/>
        <v>0</v>
      </c>
      <c r="BQ643" s="156">
        <f t="shared" ca="1" si="700"/>
        <v>0</v>
      </c>
      <c r="BR643" s="158">
        <f t="shared" ca="1" si="701"/>
        <v>0.05</v>
      </c>
      <c r="BS643" s="159">
        <f t="shared" ca="1" si="702"/>
        <v>0.08</v>
      </c>
      <c r="BT643" s="160">
        <f t="shared" ca="1" si="703"/>
        <v>0</v>
      </c>
      <c r="BU643" s="69">
        <f t="shared" si="591"/>
        <v>0</v>
      </c>
      <c r="BV643" s="70">
        <f t="shared" si="592"/>
        <v>0</v>
      </c>
      <c r="BW643" s="71">
        <f t="shared" ref="BW643" ca="1" si="737">IF($E643=0,BV643,INDEX($O$438:$O$441,$E643,1))</f>
        <v>0</v>
      </c>
      <c r="BX643" s="156">
        <f t="shared" ca="1" si="705"/>
        <v>0</v>
      </c>
      <c r="BY643" s="158">
        <f t="shared" ca="1" si="706"/>
        <v>0.05</v>
      </c>
      <c r="BZ643" s="159">
        <f t="shared" ca="1" si="707"/>
        <v>0.08</v>
      </c>
      <c r="CA643" s="160">
        <f t="shared" ca="1" si="708"/>
        <v>0</v>
      </c>
      <c r="CB643" s="69">
        <f t="shared" si="591"/>
        <v>0</v>
      </c>
      <c r="CC643" s="70">
        <f t="shared" si="592"/>
        <v>0</v>
      </c>
      <c r="CD643" s="71">
        <f t="shared" ref="CD643" ca="1" si="738">IF($E643=0,CC643,INDEX($O$438:$O$441,$E643,1))</f>
        <v>0</v>
      </c>
      <c r="CE643" s="156">
        <f t="shared" ca="1" si="710"/>
        <v>0</v>
      </c>
      <c r="CF643" s="158">
        <f t="shared" ca="1" si="711"/>
        <v>0.05</v>
      </c>
      <c r="CG643" s="159">
        <f t="shared" ca="1" si="712"/>
        <v>0.08</v>
      </c>
      <c r="CH643" s="160">
        <f t="shared" ca="1" si="713"/>
        <v>0</v>
      </c>
    </row>
    <row r="644" spans="2:86" hidden="1" outlineLevel="1">
      <c r="B644" t="str">
        <f t="shared" ca="1" si="654"/>
        <v>EP2 LP-D0 LP-S0 LP-M3</v>
      </c>
      <c r="C644" s="49">
        <f t="shared" si="726"/>
        <v>2</v>
      </c>
      <c r="D644" s="49">
        <f t="shared" si="726"/>
        <v>0</v>
      </c>
      <c r="E644" s="49">
        <f t="shared" ca="1" si="726"/>
        <v>0</v>
      </c>
      <c r="F644" s="49">
        <f t="shared" ca="1" si="726"/>
        <v>0</v>
      </c>
      <c r="G644" s="49">
        <f t="shared" ca="1" si="726"/>
        <v>4</v>
      </c>
      <c r="H644" s="49">
        <f t="shared" ca="1" si="726"/>
        <v>4</v>
      </c>
      <c r="I644" s="49">
        <f t="shared" ca="1" si="726"/>
        <v>3</v>
      </c>
      <c r="BM644">
        <v>207</v>
      </c>
      <c r="BN644" s="69">
        <f t="shared" si="695"/>
        <v>0</v>
      </c>
      <c r="BO644" s="70">
        <f t="shared" si="696"/>
        <v>0</v>
      </c>
      <c r="BP644" s="71">
        <f t="shared" ca="1" si="699"/>
        <v>0</v>
      </c>
      <c r="BQ644" s="156">
        <f t="shared" ca="1" si="700"/>
        <v>0</v>
      </c>
      <c r="BR644" s="158">
        <f t="shared" ca="1" si="701"/>
        <v>0.05</v>
      </c>
      <c r="BS644" s="159">
        <f t="shared" ca="1" si="702"/>
        <v>0.08</v>
      </c>
      <c r="BT644" s="160">
        <f t="shared" ca="1" si="703"/>
        <v>0.04</v>
      </c>
      <c r="BU644" s="69">
        <f t="shared" si="591"/>
        <v>0</v>
      </c>
      <c r="BV644" s="70">
        <f t="shared" si="592"/>
        <v>0</v>
      </c>
      <c r="BW644" s="71">
        <f t="shared" ref="BW644" ca="1" si="739">IF($E644=0,BV644,INDEX($O$438:$O$441,$E644,1))</f>
        <v>0</v>
      </c>
      <c r="BX644" s="156">
        <f t="shared" ca="1" si="705"/>
        <v>0</v>
      </c>
      <c r="BY644" s="158">
        <f t="shared" ca="1" si="706"/>
        <v>0.05</v>
      </c>
      <c r="BZ644" s="159">
        <f t="shared" ca="1" si="707"/>
        <v>0.08</v>
      </c>
      <c r="CA644" s="160">
        <f t="shared" ca="1" si="708"/>
        <v>0.04</v>
      </c>
      <c r="CB644" s="69">
        <f t="shared" si="591"/>
        <v>0</v>
      </c>
      <c r="CC644" s="70">
        <f t="shared" si="592"/>
        <v>0</v>
      </c>
      <c r="CD644" s="71">
        <f t="shared" ref="CD644" ca="1" si="740">IF($E644=0,CC644,INDEX($O$438:$O$441,$E644,1))</f>
        <v>0</v>
      </c>
      <c r="CE644" s="156">
        <f t="shared" ca="1" si="710"/>
        <v>0</v>
      </c>
      <c r="CF644" s="158">
        <f t="shared" ca="1" si="711"/>
        <v>0.05</v>
      </c>
      <c r="CG644" s="159">
        <f t="shared" ca="1" si="712"/>
        <v>0.08</v>
      </c>
      <c r="CH644" s="160">
        <f t="shared" ca="1" si="713"/>
        <v>0.04</v>
      </c>
    </row>
    <row r="645" spans="2:86" hidden="1" outlineLevel="1">
      <c r="B645" t="str">
        <f t="shared" ca="1" si="654"/>
        <v>EP2 LP-D0 LP-S0 LP-M4</v>
      </c>
      <c r="C645" s="49">
        <f t="shared" si="726"/>
        <v>2</v>
      </c>
      <c r="D645" s="49">
        <f t="shared" si="726"/>
        <v>0</v>
      </c>
      <c r="E645" s="49">
        <f t="shared" ca="1" si="726"/>
        <v>0</v>
      </c>
      <c r="F645" s="49">
        <f t="shared" ca="1" si="726"/>
        <v>0</v>
      </c>
      <c r="G645" s="49">
        <f t="shared" ca="1" si="726"/>
        <v>4</v>
      </c>
      <c r="H645" s="49">
        <f t="shared" ca="1" si="726"/>
        <v>4</v>
      </c>
      <c r="I645" s="49">
        <f t="shared" ca="1" si="726"/>
        <v>4</v>
      </c>
      <c r="BM645">
        <v>208</v>
      </c>
      <c r="BN645" s="69">
        <f t="shared" si="695"/>
        <v>0</v>
      </c>
      <c r="BO645" s="70">
        <f t="shared" si="696"/>
        <v>0</v>
      </c>
      <c r="BP645" s="71">
        <f t="shared" ca="1" si="699"/>
        <v>0</v>
      </c>
      <c r="BQ645" s="156">
        <f t="shared" ca="1" si="700"/>
        <v>0</v>
      </c>
      <c r="BR645" s="158">
        <f t="shared" ca="1" si="701"/>
        <v>0.05</v>
      </c>
      <c r="BS645" s="159">
        <f t="shared" ca="1" si="702"/>
        <v>0.08</v>
      </c>
      <c r="BT645" s="160">
        <f t="shared" ca="1" si="703"/>
        <v>0.08</v>
      </c>
      <c r="BU645" s="69">
        <f t="shared" si="591"/>
        <v>0</v>
      </c>
      <c r="BV645" s="70">
        <f t="shared" si="592"/>
        <v>0</v>
      </c>
      <c r="BW645" s="71">
        <f t="shared" ref="BW645" ca="1" si="741">IF($E645=0,BV645,INDEX($O$438:$O$441,$E645,1))</f>
        <v>0</v>
      </c>
      <c r="BX645" s="156">
        <f t="shared" ca="1" si="705"/>
        <v>0</v>
      </c>
      <c r="BY645" s="158">
        <f t="shared" ca="1" si="706"/>
        <v>0.05</v>
      </c>
      <c r="BZ645" s="159">
        <f t="shared" ca="1" si="707"/>
        <v>0.08</v>
      </c>
      <c r="CA645" s="160">
        <f t="shared" ca="1" si="708"/>
        <v>0.08</v>
      </c>
      <c r="CB645" s="69">
        <f t="shared" si="591"/>
        <v>0</v>
      </c>
      <c r="CC645" s="70">
        <f t="shared" si="592"/>
        <v>0</v>
      </c>
      <c r="CD645" s="71">
        <f t="shared" ref="CD645" ca="1" si="742">IF($E645=0,CC645,INDEX($O$438:$O$441,$E645,1))</f>
        <v>0</v>
      </c>
      <c r="CE645" s="156">
        <f t="shared" ca="1" si="710"/>
        <v>0</v>
      </c>
      <c r="CF645" s="158">
        <f t="shared" ca="1" si="711"/>
        <v>0.05</v>
      </c>
      <c r="CG645" s="159">
        <f t="shared" ca="1" si="712"/>
        <v>0.08</v>
      </c>
      <c r="CH645" s="160">
        <f t="shared" ca="1" si="713"/>
        <v>0.08</v>
      </c>
    </row>
    <row r="646" spans="2:86" hidden="1" outlineLevel="1">
      <c r="B646" t="str">
        <f t="shared" ref="B646:B677" ca="1" si="743">"EP"&amp;$C646&amp;" LP-D"&amp;$E646&amp;" LP-S"&amp;$F646&amp;" LP-M"&amp;$I646</f>
        <v>EP3 LP-D0 LP-S0 LP-M1</v>
      </c>
      <c r="C646" s="49">
        <f t="shared" si="726"/>
        <v>3</v>
      </c>
      <c r="D646" s="49">
        <f t="shared" si="726"/>
        <v>0</v>
      </c>
      <c r="E646" s="49">
        <f t="shared" ca="1" si="726"/>
        <v>0</v>
      </c>
      <c r="F646" s="49">
        <f t="shared" ca="1" si="726"/>
        <v>0</v>
      </c>
      <c r="G646" s="49">
        <f t="shared" ca="1" si="726"/>
        <v>1</v>
      </c>
      <c r="H646" s="49">
        <f t="shared" ca="1" si="726"/>
        <v>1</v>
      </c>
      <c r="I646" s="49">
        <f t="shared" ca="1" si="726"/>
        <v>1</v>
      </c>
      <c r="BM646">
        <v>209</v>
      </c>
      <c r="BN646" s="69">
        <f t="shared" si="695"/>
        <v>0.04</v>
      </c>
      <c r="BO646" s="70">
        <f t="shared" si="696"/>
        <v>0</v>
      </c>
      <c r="BP646" s="71">
        <f t="shared" ca="1" si="699"/>
        <v>0</v>
      </c>
      <c r="BQ646" s="156">
        <f t="shared" ca="1" si="700"/>
        <v>0</v>
      </c>
      <c r="BR646" s="158">
        <f t="shared" ca="1" si="701"/>
        <v>-0.08</v>
      </c>
      <c r="BS646" s="159">
        <f t="shared" ca="1" si="702"/>
        <v>-0.05</v>
      </c>
      <c r="BT646" s="160">
        <f t="shared" ca="1" si="703"/>
        <v>-0.05</v>
      </c>
      <c r="BU646" s="69">
        <f t="shared" ref="BU646:CB709" si="744">IF($C646=0,0,INDEX($M$438:$M$441,$C646,1))</f>
        <v>0.04</v>
      </c>
      <c r="BV646" s="70">
        <f t="shared" ref="BV646:CC709" si="745">IF($D646=0,0,INDEX($N$438:$N$441,$D646,1))</f>
        <v>0</v>
      </c>
      <c r="BW646" s="71">
        <f t="shared" ref="BW646" ca="1" si="746">IF($E646=0,BV646,INDEX($O$438:$O$441,$E646,1))</f>
        <v>0</v>
      </c>
      <c r="BX646" s="156">
        <f t="shared" ca="1" si="705"/>
        <v>0</v>
      </c>
      <c r="BY646" s="158">
        <f t="shared" ca="1" si="706"/>
        <v>-0.08</v>
      </c>
      <c r="BZ646" s="159">
        <f t="shared" ca="1" si="707"/>
        <v>-0.05</v>
      </c>
      <c r="CA646" s="160">
        <f t="shared" ca="1" si="708"/>
        <v>-0.05</v>
      </c>
      <c r="CB646" s="69">
        <f t="shared" si="744"/>
        <v>0.04</v>
      </c>
      <c r="CC646" s="70">
        <f t="shared" si="745"/>
        <v>0</v>
      </c>
      <c r="CD646" s="71">
        <f t="shared" ref="CD646" ca="1" si="747">IF($E646=0,CC646,INDEX($O$438:$O$441,$E646,1))</f>
        <v>0</v>
      </c>
      <c r="CE646" s="156">
        <f t="shared" ca="1" si="710"/>
        <v>0</v>
      </c>
      <c r="CF646" s="158">
        <f t="shared" ca="1" si="711"/>
        <v>-0.08</v>
      </c>
      <c r="CG646" s="159">
        <f t="shared" ca="1" si="712"/>
        <v>-0.05</v>
      </c>
      <c r="CH646" s="160">
        <f t="shared" ca="1" si="713"/>
        <v>-0.05</v>
      </c>
    </row>
    <row r="647" spans="2:86" hidden="1" outlineLevel="1">
      <c r="B647" t="str">
        <f t="shared" ca="1" si="743"/>
        <v>EP3 LP-D0 LP-S0 LP-M2</v>
      </c>
      <c r="C647" s="49">
        <f t="shared" si="726"/>
        <v>3</v>
      </c>
      <c r="D647" s="49">
        <f t="shared" si="726"/>
        <v>0</v>
      </c>
      <c r="E647" s="49">
        <f t="shared" ca="1" si="726"/>
        <v>0</v>
      </c>
      <c r="F647" s="49">
        <f t="shared" ca="1" si="726"/>
        <v>0</v>
      </c>
      <c r="G647" s="49">
        <f t="shared" ca="1" si="726"/>
        <v>1</v>
      </c>
      <c r="H647" s="49">
        <f t="shared" ca="1" si="726"/>
        <v>1</v>
      </c>
      <c r="I647" s="49">
        <f t="shared" ca="1" si="726"/>
        <v>2</v>
      </c>
      <c r="BM647">
        <v>210</v>
      </c>
      <c r="BN647" s="69">
        <f t="shared" si="695"/>
        <v>0.04</v>
      </c>
      <c r="BO647" s="70">
        <f t="shared" si="696"/>
        <v>0</v>
      </c>
      <c r="BP647" s="71">
        <f t="shared" ca="1" si="699"/>
        <v>0</v>
      </c>
      <c r="BQ647" s="156">
        <f t="shared" ca="1" si="700"/>
        <v>0</v>
      </c>
      <c r="BR647" s="158">
        <f t="shared" ca="1" si="701"/>
        <v>-0.08</v>
      </c>
      <c r="BS647" s="159">
        <f t="shared" ca="1" si="702"/>
        <v>-0.05</v>
      </c>
      <c r="BT647" s="160">
        <f t="shared" ca="1" si="703"/>
        <v>0</v>
      </c>
      <c r="BU647" s="69">
        <f t="shared" si="744"/>
        <v>0.04</v>
      </c>
      <c r="BV647" s="70">
        <f t="shared" si="745"/>
        <v>0</v>
      </c>
      <c r="BW647" s="71">
        <f t="shared" ref="BW647" ca="1" si="748">IF($E647=0,BV647,INDEX($O$438:$O$441,$E647,1))</f>
        <v>0</v>
      </c>
      <c r="BX647" s="156">
        <f t="shared" ca="1" si="705"/>
        <v>0</v>
      </c>
      <c r="BY647" s="158">
        <f t="shared" ca="1" si="706"/>
        <v>-0.08</v>
      </c>
      <c r="BZ647" s="159">
        <f t="shared" ca="1" si="707"/>
        <v>-0.05</v>
      </c>
      <c r="CA647" s="160">
        <f t="shared" ca="1" si="708"/>
        <v>0</v>
      </c>
      <c r="CB647" s="69">
        <f t="shared" si="744"/>
        <v>0.04</v>
      </c>
      <c r="CC647" s="70">
        <f t="shared" si="745"/>
        <v>0</v>
      </c>
      <c r="CD647" s="71">
        <f t="shared" ref="CD647" ca="1" si="749">IF($E647=0,CC647,INDEX($O$438:$O$441,$E647,1))</f>
        <v>0</v>
      </c>
      <c r="CE647" s="156">
        <f t="shared" ca="1" si="710"/>
        <v>0</v>
      </c>
      <c r="CF647" s="158">
        <f t="shared" ca="1" si="711"/>
        <v>-0.08</v>
      </c>
      <c r="CG647" s="159">
        <f t="shared" ca="1" si="712"/>
        <v>-0.05</v>
      </c>
      <c r="CH647" s="160">
        <f t="shared" ca="1" si="713"/>
        <v>0</v>
      </c>
    </row>
    <row r="648" spans="2:86" hidden="1" outlineLevel="1">
      <c r="B648" t="str">
        <f t="shared" ca="1" si="743"/>
        <v>EP3 LP-D0 LP-S0 LP-M3</v>
      </c>
      <c r="C648" s="49">
        <f t="shared" ref="C648:I657" si="750">C248</f>
        <v>3</v>
      </c>
      <c r="D648" s="49">
        <f t="shared" si="750"/>
        <v>0</v>
      </c>
      <c r="E648" s="49">
        <f t="shared" ca="1" si="750"/>
        <v>0</v>
      </c>
      <c r="F648" s="49">
        <f t="shared" ca="1" si="750"/>
        <v>0</v>
      </c>
      <c r="G648" s="49">
        <f t="shared" ca="1" si="750"/>
        <v>1</v>
      </c>
      <c r="H648" s="49">
        <f t="shared" ca="1" si="750"/>
        <v>1</v>
      </c>
      <c r="I648" s="49">
        <f t="shared" ca="1" si="750"/>
        <v>3</v>
      </c>
      <c r="BM648">
        <v>211</v>
      </c>
      <c r="BN648" s="69">
        <f t="shared" si="695"/>
        <v>0.04</v>
      </c>
      <c r="BO648" s="70">
        <f t="shared" si="696"/>
        <v>0</v>
      </c>
      <c r="BP648" s="71">
        <f t="shared" ca="1" si="699"/>
        <v>0</v>
      </c>
      <c r="BQ648" s="156">
        <f t="shared" ca="1" si="700"/>
        <v>0</v>
      </c>
      <c r="BR648" s="158">
        <f t="shared" ca="1" si="701"/>
        <v>-0.08</v>
      </c>
      <c r="BS648" s="159">
        <f t="shared" ca="1" si="702"/>
        <v>-0.05</v>
      </c>
      <c r="BT648" s="160">
        <f t="shared" ca="1" si="703"/>
        <v>0.04</v>
      </c>
      <c r="BU648" s="69">
        <f t="shared" si="744"/>
        <v>0.04</v>
      </c>
      <c r="BV648" s="70">
        <f t="shared" si="745"/>
        <v>0</v>
      </c>
      <c r="BW648" s="71">
        <f t="shared" ref="BW648" ca="1" si="751">IF($E648=0,BV648,INDEX($O$438:$O$441,$E648,1))</f>
        <v>0</v>
      </c>
      <c r="BX648" s="156">
        <f t="shared" ca="1" si="705"/>
        <v>0</v>
      </c>
      <c r="BY648" s="158">
        <f t="shared" ca="1" si="706"/>
        <v>-0.08</v>
      </c>
      <c r="BZ648" s="159">
        <f t="shared" ca="1" si="707"/>
        <v>-0.05</v>
      </c>
      <c r="CA648" s="160">
        <f t="shared" ca="1" si="708"/>
        <v>0.04</v>
      </c>
      <c r="CB648" s="69">
        <f t="shared" si="744"/>
        <v>0.04</v>
      </c>
      <c r="CC648" s="70">
        <f t="shared" si="745"/>
        <v>0</v>
      </c>
      <c r="CD648" s="71">
        <f t="shared" ref="CD648" ca="1" si="752">IF($E648=0,CC648,INDEX($O$438:$O$441,$E648,1))</f>
        <v>0</v>
      </c>
      <c r="CE648" s="156">
        <f t="shared" ca="1" si="710"/>
        <v>0</v>
      </c>
      <c r="CF648" s="158">
        <f t="shared" ca="1" si="711"/>
        <v>-0.08</v>
      </c>
      <c r="CG648" s="159">
        <f t="shared" ca="1" si="712"/>
        <v>-0.05</v>
      </c>
      <c r="CH648" s="160">
        <f t="shared" ca="1" si="713"/>
        <v>0.04</v>
      </c>
    </row>
    <row r="649" spans="2:86" hidden="1" outlineLevel="1">
      <c r="B649" t="str">
        <f t="shared" ca="1" si="743"/>
        <v>EP3 LP-D0 LP-S0 LP-M4</v>
      </c>
      <c r="C649" s="49">
        <f t="shared" si="750"/>
        <v>3</v>
      </c>
      <c r="D649" s="49">
        <f t="shared" si="750"/>
        <v>0</v>
      </c>
      <c r="E649" s="49">
        <f t="shared" ca="1" si="750"/>
        <v>0</v>
      </c>
      <c r="F649" s="49">
        <f t="shared" ca="1" si="750"/>
        <v>0</v>
      </c>
      <c r="G649" s="49">
        <f t="shared" ca="1" si="750"/>
        <v>1</v>
      </c>
      <c r="H649" s="49">
        <f t="shared" ca="1" si="750"/>
        <v>1</v>
      </c>
      <c r="I649" s="49">
        <f t="shared" ca="1" si="750"/>
        <v>4</v>
      </c>
      <c r="BM649">
        <v>212</v>
      </c>
      <c r="BN649" s="69">
        <f t="shared" si="695"/>
        <v>0.04</v>
      </c>
      <c r="BO649" s="70">
        <f t="shared" si="696"/>
        <v>0</v>
      </c>
      <c r="BP649" s="71">
        <f t="shared" ca="1" si="699"/>
        <v>0</v>
      </c>
      <c r="BQ649" s="156">
        <f t="shared" ca="1" si="700"/>
        <v>0</v>
      </c>
      <c r="BR649" s="158">
        <f t="shared" ca="1" si="701"/>
        <v>-0.08</v>
      </c>
      <c r="BS649" s="159">
        <f t="shared" ca="1" si="702"/>
        <v>-0.05</v>
      </c>
      <c r="BT649" s="160">
        <f t="shared" ca="1" si="703"/>
        <v>0.08</v>
      </c>
      <c r="BU649" s="69">
        <f t="shared" si="744"/>
        <v>0.04</v>
      </c>
      <c r="BV649" s="70">
        <f t="shared" si="745"/>
        <v>0</v>
      </c>
      <c r="BW649" s="71">
        <f t="shared" ref="BW649" ca="1" si="753">IF($E649=0,BV649,INDEX($O$438:$O$441,$E649,1))</f>
        <v>0</v>
      </c>
      <c r="BX649" s="156">
        <f t="shared" ca="1" si="705"/>
        <v>0</v>
      </c>
      <c r="BY649" s="158">
        <f t="shared" ca="1" si="706"/>
        <v>-0.08</v>
      </c>
      <c r="BZ649" s="159">
        <f t="shared" ca="1" si="707"/>
        <v>-0.05</v>
      </c>
      <c r="CA649" s="160">
        <f t="shared" ca="1" si="708"/>
        <v>0.08</v>
      </c>
      <c r="CB649" s="69">
        <f t="shared" si="744"/>
        <v>0.04</v>
      </c>
      <c r="CC649" s="70">
        <f t="shared" si="745"/>
        <v>0</v>
      </c>
      <c r="CD649" s="71">
        <f t="shared" ref="CD649" ca="1" si="754">IF($E649=0,CC649,INDEX($O$438:$O$441,$E649,1))</f>
        <v>0</v>
      </c>
      <c r="CE649" s="156">
        <f t="shared" ca="1" si="710"/>
        <v>0</v>
      </c>
      <c r="CF649" s="158">
        <f t="shared" ca="1" si="711"/>
        <v>-0.08</v>
      </c>
      <c r="CG649" s="159">
        <f t="shared" ca="1" si="712"/>
        <v>-0.05</v>
      </c>
      <c r="CH649" s="160">
        <f t="shared" ca="1" si="713"/>
        <v>0.08</v>
      </c>
    </row>
    <row r="650" spans="2:86" hidden="1" outlineLevel="1">
      <c r="B650" t="str">
        <f t="shared" ca="1" si="743"/>
        <v>EP3 LP-D0 LP-S0 LP-M1</v>
      </c>
      <c r="C650" s="49">
        <f t="shared" si="750"/>
        <v>3</v>
      </c>
      <c r="D650" s="49">
        <f t="shared" si="750"/>
        <v>0</v>
      </c>
      <c r="E650" s="49">
        <f t="shared" ca="1" si="750"/>
        <v>0</v>
      </c>
      <c r="F650" s="49">
        <f t="shared" ca="1" si="750"/>
        <v>0</v>
      </c>
      <c r="G650" s="49">
        <f t="shared" ca="1" si="750"/>
        <v>1</v>
      </c>
      <c r="H650" s="49">
        <f t="shared" ca="1" si="750"/>
        <v>2</v>
      </c>
      <c r="I650" s="49">
        <f t="shared" ca="1" si="750"/>
        <v>1</v>
      </c>
      <c r="BM650">
        <v>213</v>
      </c>
      <c r="BN650" s="69">
        <f t="shared" si="695"/>
        <v>0.04</v>
      </c>
      <c r="BO650" s="70">
        <f t="shared" si="696"/>
        <v>0</v>
      </c>
      <c r="BP650" s="71">
        <f t="shared" ca="1" si="699"/>
        <v>0</v>
      </c>
      <c r="BQ650" s="156">
        <f t="shared" ca="1" si="700"/>
        <v>0</v>
      </c>
      <c r="BR650" s="158">
        <f t="shared" ca="1" si="701"/>
        <v>-0.08</v>
      </c>
      <c r="BS650" s="159">
        <f t="shared" ca="1" si="702"/>
        <v>0</v>
      </c>
      <c r="BT650" s="160">
        <f t="shared" ca="1" si="703"/>
        <v>-0.05</v>
      </c>
      <c r="BU650" s="69">
        <f t="shared" si="744"/>
        <v>0.04</v>
      </c>
      <c r="BV650" s="70">
        <f t="shared" si="745"/>
        <v>0</v>
      </c>
      <c r="BW650" s="71">
        <f t="shared" ref="BW650" ca="1" si="755">IF($E650=0,BV650,INDEX($O$438:$O$441,$E650,1))</f>
        <v>0</v>
      </c>
      <c r="BX650" s="156">
        <f t="shared" ca="1" si="705"/>
        <v>0</v>
      </c>
      <c r="BY650" s="158">
        <f t="shared" ca="1" si="706"/>
        <v>-0.08</v>
      </c>
      <c r="BZ650" s="159">
        <f t="shared" ca="1" si="707"/>
        <v>0</v>
      </c>
      <c r="CA650" s="160">
        <f t="shared" ca="1" si="708"/>
        <v>-0.05</v>
      </c>
      <c r="CB650" s="69">
        <f t="shared" si="744"/>
        <v>0.04</v>
      </c>
      <c r="CC650" s="70">
        <f t="shared" si="745"/>
        <v>0</v>
      </c>
      <c r="CD650" s="71">
        <f t="shared" ref="CD650" ca="1" si="756">IF($E650=0,CC650,INDEX($O$438:$O$441,$E650,1))</f>
        <v>0</v>
      </c>
      <c r="CE650" s="156">
        <f t="shared" ca="1" si="710"/>
        <v>0</v>
      </c>
      <c r="CF650" s="158">
        <f t="shared" ca="1" si="711"/>
        <v>-0.08</v>
      </c>
      <c r="CG650" s="159">
        <f t="shared" ca="1" si="712"/>
        <v>0</v>
      </c>
      <c r="CH650" s="160">
        <f t="shared" ca="1" si="713"/>
        <v>-0.05</v>
      </c>
    </row>
    <row r="651" spans="2:86" hidden="1" outlineLevel="1">
      <c r="B651" t="str">
        <f t="shared" ca="1" si="743"/>
        <v>EP3 LP-D0 LP-S0 LP-M2</v>
      </c>
      <c r="C651" s="49">
        <f t="shared" si="750"/>
        <v>3</v>
      </c>
      <c r="D651" s="49">
        <f t="shared" si="750"/>
        <v>0</v>
      </c>
      <c r="E651" s="49">
        <f t="shared" ca="1" si="750"/>
        <v>0</v>
      </c>
      <c r="F651" s="49">
        <f t="shared" ca="1" si="750"/>
        <v>0</v>
      </c>
      <c r="G651" s="49">
        <f t="shared" ca="1" si="750"/>
        <v>1</v>
      </c>
      <c r="H651" s="49">
        <f t="shared" ca="1" si="750"/>
        <v>2</v>
      </c>
      <c r="I651" s="49">
        <f t="shared" ca="1" si="750"/>
        <v>2</v>
      </c>
      <c r="BM651">
        <v>214</v>
      </c>
      <c r="BN651" s="69">
        <f t="shared" si="695"/>
        <v>0.04</v>
      </c>
      <c r="BO651" s="70">
        <f t="shared" si="696"/>
        <v>0</v>
      </c>
      <c r="BP651" s="71">
        <f t="shared" ca="1" si="699"/>
        <v>0</v>
      </c>
      <c r="BQ651" s="156">
        <f t="shared" ca="1" si="700"/>
        <v>0</v>
      </c>
      <c r="BR651" s="158">
        <f t="shared" ca="1" si="701"/>
        <v>-0.08</v>
      </c>
      <c r="BS651" s="159">
        <f t="shared" ca="1" si="702"/>
        <v>0</v>
      </c>
      <c r="BT651" s="160">
        <f t="shared" ca="1" si="703"/>
        <v>0</v>
      </c>
      <c r="BU651" s="69">
        <f t="shared" si="744"/>
        <v>0.04</v>
      </c>
      <c r="BV651" s="70">
        <f t="shared" si="745"/>
        <v>0</v>
      </c>
      <c r="BW651" s="71">
        <f t="shared" ref="BW651" ca="1" si="757">IF($E651=0,BV651,INDEX($O$438:$O$441,$E651,1))</f>
        <v>0</v>
      </c>
      <c r="BX651" s="156">
        <f t="shared" ca="1" si="705"/>
        <v>0</v>
      </c>
      <c r="BY651" s="158">
        <f t="shared" ca="1" si="706"/>
        <v>-0.08</v>
      </c>
      <c r="BZ651" s="159">
        <f t="shared" ca="1" si="707"/>
        <v>0</v>
      </c>
      <c r="CA651" s="160">
        <f t="shared" ca="1" si="708"/>
        <v>0</v>
      </c>
      <c r="CB651" s="69">
        <f t="shared" si="744"/>
        <v>0.04</v>
      </c>
      <c r="CC651" s="70">
        <f t="shared" si="745"/>
        <v>0</v>
      </c>
      <c r="CD651" s="71">
        <f t="shared" ref="CD651" ca="1" si="758">IF($E651=0,CC651,INDEX($O$438:$O$441,$E651,1))</f>
        <v>0</v>
      </c>
      <c r="CE651" s="156">
        <f t="shared" ca="1" si="710"/>
        <v>0</v>
      </c>
      <c r="CF651" s="158">
        <f t="shared" ca="1" si="711"/>
        <v>-0.08</v>
      </c>
      <c r="CG651" s="159">
        <f t="shared" ca="1" si="712"/>
        <v>0</v>
      </c>
      <c r="CH651" s="160">
        <f t="shared" ca="1" si="713"/>
        <v>0</v>
      </c>
    </row>
    <row r="652" spans="2:86" hidden="1" outlineLevel="1">
      <c r="B652" t="str">
        <f t="shared" ca="1" si="743"/>
        <v>EP3 LP-D0 LP-S0 LP-M3</v>
      </c>
      <c r="C652" s="49">
        <f t="shared" si="750"/>
        <v>3</v>
      </c>
      <c r="D652" s="49">
        <f t="shared" si="750"/>
        <v>0</v>
      </c>
      <c r="E652" s="49">
        <f t="shared" ca="1" si="750"/>
        <v>0</v>
      </c>
      <c r="F652" s="49">
        <f t="shared" ca="1" si="750"/>
        <v>0</v>
      </c>
      <c r="G652" s="49">
        <f t="shared" ca="1" si="750"/>
        <v>1</v>
      </c>
      <c r="H652" s="49">
        <f t="shared" ca="1" si="750"/>
        <v>2</v>
      </c>
      <c r="I652" s="49">
        <f t="shared" ca="1" si="750"/>
        <v>3</v>
      </c>
      <c r="BM652">
        <v>215</v>
      </c>
      <c r="BN652" s="69">
        <f t="shared" si="695"/>
        <v>0.04</v>
      </c>
      <c r="BO652" s="70">
        <f t="shared" si="696"/>
        <v>0</v>
      </c>
      <c r="BP652" s="71">
        <f t="shared" ca="1" si="699"/>
        <v>0</v>
      </c>
      <c r="BQ652" s="156">
        <f t="shared" ca="1" si="700"/>
        <v>0</v>
      </c>
      <c r="BR652" s="158">
        <f t="shared" ca="1" si="701"/>
        <v>-0.08</v>
      </c>
      <c r="BS652" s="159">
        <f t="shared" ca="1" si="702"/>
        <v>0</v>
      </c>
      <c r="BT652" s="160">
        <f t="shared" ca="1" si="703"/>
        <v>0.04</v>
      </c>
      <c r="BU652" s="69">
        <f t="shared" si="744"/>
        <v>0.04</v>
      </c>
      <c r="BV652" s="70">
        <f t="shared" si="745"/>
        <v>0</v>
      </c>
      <c r="BW652" s="71">
        <f t="shared" ref="BW652" ca="1" si="759">IF($E652=0,BV652,INDEX($O$438:$O$441,$E652,1))</f>
        <v>0</v>
      </c>
      <c r="BX652" s="156">
        <f t="shared" ca="1" si="705"/>
        <v>0</v>
      </c>
      <c r="BY652" s="158">
        <f t="shared" ca="1" si="706"/>
        <v>-0.08</v>
      </c>
      <c r="BZ652" s="159">
        <f t="shared" ca="1" si="707"/>
        <v>0</v>
      </c>
      <c r="CA652" s="160">
        <f t="shared" ca="1" si="708"/>
        <v>0.04</v>
      </c>
      <c r="CB652" s="69">
        <f t="shared" si="744"/>
        <v>0.04</v>
      </c>
      <c r="CC652" s="70">
        <f t="shared" si="745"/>
        <v>0</v>
      </c>
      <c r="CD652" s="71">
        <f t="shared" ref="CD652" ca="1" si="760">IF($E652=0,CC652,INDEX($O$438:$O$441,$E652,1))</f>
        <v>0</v>
      </c>
      <c r="CE652" s="156">
        <f t="shared" ca="1" si="710"/>
        <v>0</v>
      </c>
      <c r="CF652" s="158">
        <f t="shared" ca="1" si="711"/>
        <v>-0.08</v>
      </c>
      <c r="CG652" s="159">
        <f t="shared" ca="1" si="712"/>
        <v>0</v>
      </c>
      <c r="CH652" s="160">
        <f t="shared" ca="1" si="713"/>
        <v>0.04</v>
      </c>
    </row>
    <row r="653" spans="2:86" hidden="1" outlineLevel="1">
      <c r="B653" t="str">
        <f t="shared" ca="1" si="743"/>
        <v>EP3 LP-D0 LP-S0 LP-M4</v>
      </c>
      <c r="C653" s="49">
        <f t="shared" si="750"/>
        <v>3</v>
      </c>
      <c r="D653" s="49">
        <f t="shared" si="750"/>
        <v>0</v>
      </c>
      <c r="E653" s="49">
        <f t="shared" ca="1" si="750"/>
        <v>0</v>
      </c>
      <c r="F653" s="49">
        <f t="shared" ca="1" si="750"/>
        <v>0</v>
      </c>
      <c r="G653" s="49">
        <f t="shared" ca="1" si="750"/>
        <v>1</v>
      </c>
      <c r="H653" s="49">
        <f t="shared" ca="1" si="750"/>
        <v>2</v>
      </c>
      <c r="I653" s="49">
        <f t="shared" ca="1" si="750"/>
        <v>4</v>
      </c>
      <c r="BM653">
        <v>216</v>
      </c>
      <c r="BN653" s="69">
        <f t="shared" si="695"/>
        <v>0.04</v>
      </c>
      <c r="BO653" s="70">
        <f t="shared" si="696"/>
        <v>0</v>
      </c>
      <c r="BP653" s="71">
        <f t="shared" ca="1" si="699"/>
        <v>0</v>
      </c>
      <c r="BQ653" s="156">
        <f t="shared" ca="1" si="700"/>
        <v>0</v>
      </c>
      <c r="BR653" s="158">
        <f t="shared" ca="1" si="701"/>
        <v>-0.08</v>
      </c>
      <c r="BS653" s="159">
        <f t="shared" ca="1" si="702"/>
        <v>0</v>
      </c>
      <c r="BT653" s="160">
        <f t="shared" ca="1" si="703"/>
        <v>0.08</v>
      </c>
      <c r="BU653" s="69">
        <f t="shared" si="744"/>
        <v>0.04</v>
      </c>
      <c r="BV653" s="70">
        <f t="shared" si="745"/>
        <v>0</v>
      </c>
      <c r="BW653" s="71">
        <f t="shared" ref="BW653" ca="1" si="761">IF($E653=0,BV653,INDEX($O$438:$O$441,$E653,1))</f>
        <v>0</v>
      </c>
      <c r="BX653" s="156">
        <f t="shared" ca="1" si="705"/>
        <v>0</v>
      </c>
      <c r="BY653" s="158">
        <f t="shared" ca="1" si="706"/>
        <v>-0.08</v>
      </c>
      <c r="BZ653" s="159">
        <f t="shared" ca="1" si="707"/>
        <v>0</v>
      </c>
      <c r="CA653" s="160">
        <f t="shared" ca="1" si="708"/>
        <v>0.08</v>
      </c>
      <c r="CB653" s="69">
        <f t="shared" si="744"/>
        <v>0.04</v>
      </c>
      <c r="CC653" s="70">
        <f t="shared" si="745"/>
        <v>0</v>
      </c>
      <c r="CD653" s="71">
        <f t="shared" ref="CD653" ca="1" si="762">IF($E653=0,CC653,INDEX($O$438:$O$441,$E653,1))</f>
        <v>0</v>
      </c>
      <c r="CE653" s="156">
        <f t="shared" ca="1" si="710"/>
        <v>0</v>
      </c>
      <c r="CF653" s="158">
        <f t="shared" ca="1" si="711"/>
        <v>-0.08</v>
      </c>
      <c r="CG653" s="159">
        <f t="shared" ca="1" si="712"/>
        <v>0</v>
      </c>
      <c r="CH653" s="160">
        <f t="shared" ca="1" si="713"/>
        <v>0.08</v>
      </c>
    </row>
    <row r="654" spans="2:86" hidden="1" outlineLevel="1">
      <c r="B654" t="str">
        <f t="shared" ca="1" si="743"/>
        <v>EP3 LP-D0 LP-S0 LP-M1</v>
      </c>
      <c r="C654" s="49">
        <f t="shared" si="750"/>
        <v>3</v>
      </c>
      <c r="D654" s="49">
        <f t="shared" si="750"/>
        <v>0</v>
      </c>
      <c r="E654" s="49">
        <f t="shared" ca="1" si="750"/>
        <v>0</v>
      </c>
      <c r="F654" s="49">
        <f t="shared" ca="1" si="750"/>
        <v>0</v>
      </c>
      <c r="G654" s="49">
        <f t="shared" ca="1" si="750"/>
        <v>1</v>
      </c>
      <c r="H654" s="49">
        <f t="shared" ca="1" si="750"/>
        <v>3</v>
      </c>
      <c r="I654" s="49">
        <f t="shared" ca="1" si="750"/>
        <v>1</v>
      </c>
      <c r="BM654">
        <v>217</v>
      </c>
      <c r="BN654" s="69">
        <f t="shared" si="695"/>
        <v>0.04</v>
      </c>
      <c r="BO654" s="70">
        <f t="shared" si="696"/>
        <v>0</v>
      </c>
      <c r="BP654" s="71">
        <f t="shared" ca="1" si="699"/>
        <v>0</v>
      </c>
      <c r="BQ654" s="156">
        <f t="shared" ca="1" si="700"/>
        <v>0</v>
      </c>
      <c r="BR654" s="158">
        <f t="shared" ca="1" si="701"/>
        <v>-0.08</v>
      </c>
      <c r="BS654" s="159">
        <f t="shared" ca="1" si="702"/>
        <v>0.04</v>
      </c>
      <c r="BT654" s="160">
        <f t="shared" ca="1" si="703"/>
        <v>-0.05</v>
      </c>
      <c r="BU654" s="69">
        <f t="shared" si="744"/>
        <v>0.04</v>
      </c>
      <c r="BV654" s="70">
        <f t="shared" si="745"/>
        <v>0</v>
      </c>
      <c r="BW654" s="71">
        <f t="shared" ref="BW654" ca="1" si="763">IF($E654=0,BV654,INDEX($O$438:$O$441,$E654,1))</f>
        <v>0</v>
      </c>
      <c r="BX654" s="156">
        <f t="shared" ca="1" si="705"/>
        <v>0</v>
      </c>
      <c r="BY654" s="158">
        <f t="shared" ca="1" si="706"/>
        <v>-0.08</v>
      </c>
      <c r="BZ654" s="159">
        <f t="shared" ca="1" si="707"/>
        <v>0.04</v>
      </c>
      <c r="CA654" s="160">
        <f t="shared" ca="1" si="708"/>
        <v>-0.05</v>
      </c>
      <c r="CB654" s="69">
        <f t="shared" si="744"/>
        <v>0.04</v>
      </c>
      <c r="CC654" s="70">
        <f t="shared" si="745"/>
        <v>0</v>
      </c>
      <c r="CD654" s="71">
        <f t="shared" ref="CD654" ca="1" si="764">IF($E654=0,CC654,INDEX($O$438:$O$441,$E654,1))</f>
        <v>0</v>
      </c>
      <c r="CE654" s="156">
        <f t="shared" ca="1" si="710"/>
        <v>0</v>
      </c>
      <c r="CF654" s="158">
        <f t="shared" ca="1" si="711"/>
        <v>-0.08</v>
      </c>
      <c r="CG654" s="159">
        <f t="shared" ca="1" si="712"/>
        <v>0.04</v>
      </c>
      <c r="CH654" s="160">
        <f t="shared" ca="1" si="713"/>
        <v>-0.05</v>
      </c>
    </row>
    <row r="655" spans="2:86" hidden="1" outlineLevel="1">
      <c r="B655" t="str">
        <f t="shared" ca="1" si="743"/>
        <v>EP3 LP-D0 LP-S0 LP-M2</v>
      </c>
      <c r="C655" s="49">
        <f t="shared" si="750"/>
        <v>3</v>
      </c>
      <c r="D655" s="49">
        <f t="shared" si="750"/>
        <v>0</v>
      </c>
      <c r="E655" s="49">
        <f t="shared" ca="1" si="750"/>
        <v>0</v>
      </c>
      <c r="F655" s="49">
        <f t="shared" ca="1" si="750"/>
        <v>0</v>
      </c>
      <c r="G655" s="49">
        <f t="shared" ca="1" si="750"/>
        <v>1</v>
      </c>
      <c r="H655" s="49">
        <f t="shared" ca="1" si="750"/>
        <v>3</v>
      </c>
      <c r="I655" s="49">
        <f t="shared" ca="1" si="750"/>
        <v>2</v>
      </c>
      <c r="BM655">
        <v>218</v>
      </c>
      <c r="BN655" s="69">
        <f t="shared" si="695"/>
        <v>0.04</v>
      </c>
      <c r="BO655" s="70">
        <f t="shared" si="696"/>
        <v>0</v>
      </c>
      <c r="BP655" s="71">
        <f t="shared" ca="1" si="699"/>
        <v>0</v>
      </c>
      <c r="BQ655" s="156">
        <f t="shared" ca="1" si="700"/>
        <v>0</v>
      </c>
      <c r="BR655" s="158">
        <f t="shared" ca="1" si="701"/>
        <v>-0.08</v>
      </c>
      <c r="BS655" s="159">
        <f t="shared" ca="1" si="702"/>
        <v>0.04</v>
      </c>
      <c r="BT655" s="160">
        <f t="shared" ca="1" si="703"/>
        <v>0</v>
      </c>
      <c r="BU655" s="69">
        <f t="shared" si="744"/>
        <v>0.04</v>
      </c>
      <c r="BV655" s="70">
        <f t="shared" si="745"/>
        <v>0</v>
      </c>
      <c r="BW655" s="71">
        <f t="shared" ref="BW655" ca="1" si="765">IF($E655=0,BV655,INDEX($O$438:$O$441,$E655,1))</f>
        <v>0</v>
      </c>
      <c r="BX655" s="156">
        <f t="shared" ca="1" si="705"/>
        <v>0</v>
      </c>
      <c r="BY655" s="158">
        <f t="shared" ca="1" si="706"/>
        <v>-0.08</v>
      </c>
      <c r="BZ655" s="159">
        <f t="shared" ca="1" si="707"/>
        <v>0.04</v>
      </c>
      <c r="CA655" s="160">
        <f t="shared" ca="1" si="708"/>
        <v>0</v>
      </c>
      <c r="CB655" s="69">
        <f t="shared" si="744"/>
        <v>0.04</v>
      </c>
      <c r="CC655" s="70">
        <f t="shared" si="745"/>
        <v>0</v>
      </c>
      <c r="CD655" s="71">
        <f t="shared" ref="CD655" ca="1" si="766">IF($E655=0,CC655,INDEX($O$438:$O$441,$E655,1))</f>
        <v>0</v>
      </c>
      <c r="CE655" s="156">
        <f t="shared" ca="1" si="710"/>
        <v>0</v>
      </c>
      <c r="CF655" s="158">
        <f t="shared" ca="1" si="711"/>
        <v>-0.08</v>
      </c>
      <c r="CG655" s="159">
        <f t="shared" ca="1" si="712"/>
        <v>0.04</v>
      </c>
      <c r="CH655" s="160">
        <f t="shared" ca="1" si="713"/>
        <v>0</v>
      </c>
    </row>
    <row r="656" spans="2:86" hidden="1" outlineLevel="1">
      <c r="B656" t="str">
        <f t="shared" ca="1" si="743"/>
        <v>EP3 LP-D0 LP-S0 LP-M3</v>
      </c>
      <c r="C656" s="49">
        <f t="shared" si="750"/>
        <v>3</v>
      </c>
      <c r="D656" s="49">
        <f t="shared" si="750"/>
        <v>0</v>
      </c>
      <c r="E656" s="49">
        <f t="shared" ca="1" si="750"/>
        <v>0</v>
      </c>
      <c r="F656" s="49">
        <f t="shared" ca="1" si="750"/>
        <v>0</v>
      </c>
      <c r="G656" s="49">
        <f t="shared" ca="1" si="750"/>
        <v>1</v>
      </c>
      <c r="H656" s="49">
        <f t="shared" ca="1" si="750"/>
        <v>3</v>
      </c>
      <c r="I656" s="49">
        <f t="shared" ca="1" si="750"/>
        <v>3</v>
      </c>
      <c r="BM656">
        <v>219</v>
      </c>
      <c r="BN656" s="69">
        <f t="shared" si="695"/>
        <v>0.04</v>
      </c>
      <c r="BO656" s="70">
        <f t="shared" si="696"/>
        <v>0</v>
      </c>
      <c r="BP656" s="71">
        <f t="shared" ca="1" si="699"/>
        <v>0</v>
      </c>
      <c r="BQ656" s="156">
        <f t="shared" ca="1" si="700"/>
        <v>0</v>
      </c>
      <c r="BR656" s="158">
        <f t="shared" ca="1" si="701"/>
        <v>-0.08</v>
      </c>
      <c r="BS656" s="159">
        <f t="shared" ca="1" si="702"/>
        <v>0.04</v>
      </c>
      <c r="BT656" s="160">
        <f t="shared" ca="1" si="703"/>
        <v>0.04</v>
      </c>
      <c r="BU656" s="69">
        <f t="shared" si="744"/>
        <v>0.04</v>
      </c>
      <c r="BV656" s="70">
        <f t="shared" si="745"/>
        <v>0</v>
      </c>
      <c r="BW656" s="71">
        <f t="shared" ref="BW656" ca="1" si="767">IF($E656=0,BV656,INDEX($O$438:$O$441,$E656,1))</f>
        <v>0</v>
      </c>
      <c r="BX656" s="156">
        <f t="shared" ca="1" si="705"/>
        <v>0</v>
      </c>
      <c r="BY656" s="158">
        <f t="shared" ca="1" si="706"/>
        <v>-0.08</v>
      </c>
      <c r="BZ656" s="159">
        <f t="shared" ca="1" si="707"/>
        <v>0.04</v>
      </c>
      <c r="CA656" s="160">
        <f t="shared" ca="1" si="708"/>
        <v>0.04</v>
      </c>
      <c r="CB656" s="69">
        <f t="shared" si="744"/>
        <v>0.04</v>
      </c>
      <c r="CC656" s="70">
        <f t="shared" si="745"/>
        <v>0</v>
      </c>
      <c r="CD656" s="71">
        <f t="shared" ref="CD656" ca="1" si="768">IF($E656=0,CC656,INDEX($O$438:$O$441,$E656,1))</f>
        <v>0</v>
      </c>
      <c r="CE656" s="156">
        <f t="shared" ca="1" si="710"/>
        <v>0</v>
      </c>
      <c r="CF656" s="158">
        <f t="shared" ca="1" si="711"/>
        <v>-0.08</v>
      </c>
      <c r="CG656" s="159">
        <f t="shared" ca="1" si="712"/>
        <v>0.04</v>
      </c>
      <c r="CH656" s="160">
        <f t="shared" ca="1" si="713"/>
        <v>0.04</v>
      </c>
    </row>
    <row r="657" spans="2:86" hidden="1" outlineLevel="1">
      <c r="B657" t="str">
        <f t="shared" ca="1" si="743"/>
        <v>EP3 LP-D0 LP-S0 LP-M4</v>
      </c>
      <c r="C657" s="49">
        <f t="shared" si="750"/>
        <v>3</v>
      </c>
      <c r="D657" s="49">
        <f t="shared" si="750"/>
        <v>0</v>
      </c>
      <c r="E657" s="49">
        <f t="shared" ca="1" si="750"/>
        <v>0</v>
      </c>
      <c r="F657" s="49">
        <f t="shared" ca="1" si="750"/>
        <v>0</v>
      </c>
      <c r="G657" s="49">
        <f t="shared" ca="1" si="750"/>
        <v>1</v>
      </c>
      <c r="H657" s="49">
        <f t="shared" ca="1" si="750"/>
        <v>3</v>
      </c>
      <c r="I657" s="49">
        <f t="shared" ca="1" si="750"/>
        <v>4</v>
      </c>
      <c r="BM657">
        <v>220</v>
      </c>
      <c r="BN657" s="69">
        <f t="shared" si="695"/>
        <v>0.04</v>
      </c>
      <c r="BO657" s="70">
        <f t="shared" si="696"/>
        <v>0</v>
      </c>
      <c r="BP657" s="71">
        <f t="shared" ca="1" si="699"/>
        <v>0</v>
      </c>
      <c r="BQ657" s="156">
        <f t="shared" ca="1" si="700"/>
        <v>0</v>
      </c>
      <c r="BR657" s="158">
        <f t="shared" ca="1" si="701"/>
        <v>-0.08</v>
      </c>
      <c r="BS657" s="159">
        <f t="shared" ca="1" si="702"/>
        <v>0.04</v>
      </c>
      <c r="BT657" s="160">
        <f t="shared" ca="1" si="703"/>
        <v>0.08</v>
      </c>
      <c r="BU657" s="69">
        <f t="shared" si="744"/>
        <v>0.04</v>
      </c>
      <c r="BV657" s="70">
        <f t="shared" si="745"/>
        <v>0</v>
      </c>
      <c r="BW657" s="71">
        <f t="shared" ref="BW657" ca="1" si="769">IF($E657=0,BV657,INDEX($O$438:$O$441,$E657,1))</f>
        <v>0</v>
      </c>
      <c r="BX657" s="156">
        <f t="shared" ca="1" si="705"/>
        <v>0</v>
      </c>
      <c r="BY657" s="158">
        <f t="shared" ca="1" si="706"/>
        <v>-0.08</v>
      </c>
      <c r="BZ657" s="159">
        <f t="shared" ca="1" si="707"/>
        <v>0.04</v>
      </c>
      <c r="CA657" s="160">
        <f t="shared" ca="1" si="708"/>
        <v>0.08</v>
      </c>
      <c r="CB657" s="69">
        <f t="shared" si="744"/>
        <v>0.04</v>
      </c>
      <c r="CC657" s="70">
        <f t="shared" si="745"/>
        <v>0</v>
      </c>
      <c r="CD657" s="71">
        <f t="shared" ref="CD657" ca="1" si="770">IF($E657=0,CC657,INDEX($O$438:$O$441,$E657,1))</f>
        <v>0</v>
      </c>
      <c r="CE657" s="156">
        <f t="shared" ca="1" si="710"/>
        <v>0</v>
      </c>
      <c r="CF657" s="158">
        <f t="shared" ca="1" si="711"/>
        <v>-0.08</v>
      </c>
      <c r="CG657" s="159">
        <f t="shared" ca="1" si="712"/>
        <v>0.04</v>
      </c>
      <c r="CH657" s="160">
        <f t="shared" ca="1" si="713"/>
        <v>0.08</v>
      </c>
    </row>
    <row r="658" spans="2:86" hidden="1" outlineLevel="1">
      <c r="B658" t="str">
        <f t="shared" ca="1" si="743"/>
        <v>EP3 LP-D0 LP-S0 LP-M1</v>
      </c>
      <c r="C658" s="49">
        <f t="shared" ref="C658:I667" si="771">C258</f>
        <v>3</v>
      </c>
      <c r="D658" s="49">
        <f t="shared" si="771"/>
        <v>0</v>
      </c>
      <c r="E658" s="49">
        <f t="shared" ca="1" si="771"/>
        <v>0</v>
      </c>
      <c r="F658" s="49">
        <f t="shared" ca="1" si="771"/>
        <v>0</v>
      </c>
      <c r="G658" s="49">
        <f t="shared" ca="1" si="771"/>
        <v>1</v>
      </c>
      <c r="H658" s="49">
        <f t="shared" ca="1" si="771"/>
        <v>4</v>
      </c>
      <c r="I658" s="49">
        <f t="shared" ca="1" si="771"/>
        <v>1</v>
      </c>
      <c r="BM658">
        <v>221</v>
      </c>
      <c r="BN658" s="69">
        <f t="shared" si="695"/>
        <v>0.04</v>
      </c>
      <c r="BO658" s="70">
        <f t="shared" si="696"/>
        <v>0</v>
      </c>
      <c r="BP658" s="71">
        <f t="shared" ca="1" si="699"/>
        <v>0</v>
      </c>
      <c r="BQ658" s="156">
        <f t="shared" ca="1" si="700"/>
        <v>0</v>
      </c>
      <c r="BR658" s="158">
        <f t="shared" ca="1" si="701"/>
        <v>-0.08</v>
      </c>
      <c r="BS658" s="159">
        <f t="shared" ca="1" si="702"/>
        <v>0.08</v>
      </c>
      <c r="BT658" s="160">
        <f t="shared" ca="1" si="703"/>
        <v>-0.05</v>
      </c>
      <c r="BU658" s="69">
        <f t="shared" si="744"/>
        <v>0.04</v>
      </c>
      <c r="BV658" s="70">
        <f t="shared" si="745"/>
        <v>0</v>
      </c>
      <c r="BW658" s="71">
        <f t="shared" ref="BW658" ca="1" si="772">IF($E658=0,BV658,INDEX($O$438:$O$441,$E658,1))</f>
        <v>0</v>
      </c>
      <c r="BX658" s="156">
        <f t="shared" ca="1" si="705"/>
        <v>0</v>
      </c>
      <c r="BY658" s="158">
        <f t="shared" ca="1" si="706"/>
        <v>-0.08</v>
      </c>
      <c r="BZ658" s="159">
        <f t="shared" ca="1" si="707"/>
        <v>0.08</v>
      </c>
      <c r="CA658" s="160">
        <f t="shared" ca="1" si="708"/>
        <v>-0.05</v>
      </c>
      <c r="CB658" s="69">
        <f t="shared" si="744"/>
        <v>0.04</v>
      </c>
      <c r="CC658" s="70">
        <f t="shared" si="745"/>
        <v>0</v>
      </c>
      <c r="CD658" s="71">
        <f t="shared" ref="CD658" ca="1" si="773">IF($E658=0,CC658,INDEX($O$438:$O$441,$E658,1))</f>
        <v>0</v>
      </c>
      <c r="CE658" s="156">
        <f t="shared" ca="1" si="710"/>
        <v>0</v>
      </c>
      <c r="CF658" s="158">
        <f t="shared" ca="1" si="711"/>
        <v>-0.08</v>
      </c>
      <c r="CG658" s="159">
        <f t="shared" ca="1" si="712"/>
        <v>0.08</v>
      </c>
      <c r="CH658" s="160">
        <f t="shared" ca="1" si="713"/>
        <v>-0.05</v>
      </c>
    </row>
    <row r="659" spans="2:86" hidden="1" outlineLevel="1">
      <c r="B659" t="str">
        <f t="shared" ca="1" si="743"/>
        <v>EP3 LP-D0 LP-S0 LP-M2</v>
      </c>
      <c r="C659" s="49">
        <f t="shared" si="771"/>
        <v>3</v>
      </c>
      <c r="D659" s="49">
        <f t="shared" si="771"/>
        <v>0</v>
      </c>
      <c r="E659" s="49">
        <f t="shared" ca="1" si="771"/>
        <v>0</v>
      </c>
      <c r="F659" s="49">
        <f t="shared" ca="1" si="771"/>
        <v>0</v>
      </c>
      <c r="G659" s="49">
        <f t="shared" ca="1" si="771"/>
        <v>1</v>
      </c>
      <c r="H659" s="49">
        <f t="shared" ca="1" si="771"/>
        <v>4</v>
      </c>
      <c r="I659" s="49">
        <f t="shared" ca="1" si="771"/>
        <v>2</v>
      </c>
      <c r="BM659">
        <v>222</v>
      </c>
      <c r="BN659" s="69">
        <f t="shared" si="695"/>
        <v>0.04</v>
      </c>
      <c r="BO659" s="70">
        <f t="shared" si="696"/>
        <v>0</v>
      </c>
      <c r="BP659" s="71">
        <f t="shared" ca="1" si="699"/>
        <v>0</v>
      </c>
      <c r="BQ659" s="156">
        <f t="shared" ca="1" si="700"/>
        <v>0</v>
      </c>
      <c r="BR659" s="158">
        <f t="shared" ca="1" si="701"/>
        <v>-0.08</v>
      </c>
      <c r="BS659" s="159">
        <f t="shared" ca="1" si="702"/>
        <v>0.08</v>
      </c>
      <c r="BT659" s="160">
        <f t="shared" ca="1" si="703"/>
        <v>0</v>
      </c>
      <c r="BU659" s="69">
        <f t="shared" si="744"/>
        <v>0.04</v>
      </c>
      <c r="BV659" s="70">
        <f t="shared" si="745"/>
        <v>0</v>
      </c>
      <c r="BW659" s="71">
        <f t="shared" ref="BW659" ca="1" si="774">IF($E659=0,BV659,INDEX($O$438:$O$441,$E659,1))</f>
        <v>0</v>
      </c>
      <c r="BX659" s="156">
        <f t="shared" ca="1" si="705"/>
        <v>0</v>
      </c>
      <c r="BY659" s="158">
        <f t="shared" ca="1" si="706"/>
        <v>-0.08</v>
      </c>
      <c r="BZ659" s="159">
        <f t="shared" ca="1" si="707"/>
        <v>0.08</v>
      </c>
      <c r="CA659" s="160">
        <f t="shared" ca="1" si="708"/>
        <v>0</v>
      </c>
      <c r="CB659" s="69">
        <f t="shared" si="744"/>
        <v>0.04</v>
      </c>
      <c r="CC659" s="70">
        <f t="shared" si="745"/>
        <v>0</v>
      </c>
      <c r="CD659" s="71">
        <f t="shared" ref="CD659" ca="1" si="775">IF($E659=0,CC659,INDEX($O$438:$O$441,$E659,1))</f>
        <v>0</v>
      </c>
      <c r="CE659" s="156">
        <f t="shared" ca="1" si="710"/>
        <v>0</v>
      </c>
      <c r="CF659" s="158">
        <f t="shared" ca="1" si="711"/>
        <v>-0.08</v>
      </c>
      <c r="CG659" s="159">
        <f t="shared" ca="1" si="712"/>
        <v>0.08</v>
      </c>
      <c r="CH659" s="160">
        <f t="shared" ca="1" si="713"/>
        <v>0</v>
      </c>
    </row>
    <row r="660" spans="2:86" hidden="1" outlineLevel="1">
      <c r="B660" t="str">
        <f t="shared" ca="1" si="743"/>
        <v>EP3 LP-D0 LP-S0 LP-M3</v>
      </c>
      <c r="C660" s="49">
        <f t="shared" si="771"/>
        <v>3</v>
      </c>
      <c r="D660" s="49">
        <f t="shared" si="771"/>
        <v>0</v>
      </c>
      <c r="E660" s="49">
        <f t="shared" ca="1" si="771"/>
        <v>0</v>
      </c>
      <c r="F660" s="49">
        <f t="shared" ca="1" si="771"/>
        <v>0</v>
      </c>
      <c r="G660" s="49">
        <f t="shared" ca="1" si="771"/>
        <v>1</v>
      </c>
      <c r="H660" s="49">
        <f t="shared" ca="1" si="771"/>
        <v>4</v>
      </c>
      <c r="I660" s="49">
        <f t="shared" ca="1" si="771"/>
        <v>3</v>
      </c>
      <c r="BM660">
        <v>223</v>
      </c>
      <c r="BN660" s="69">
        <f t="shared" si="695"/>
        <v>0.04</v>
      </c>
      <c r="BO660" s="70">
        <f t="shared" si="696"/>
        <v>0</v>
      </c>
      <c r="BP660" s="71">
        <f t="shared" ca="1" si="699"/>
        <v>0</v>
      </c>
      <c r="BQ660" s="156">
        <f t="shared" ca="1" si="700"/>
        <v>0</v>
      </c>
      <c r="BR660" s="158">
        <f t="shared" ca="1" si="701"/>
        <v>-0.08</v>
      </c>
      <c r="BS660" s="159">
        <f t="shared" ca="1" si="702"/>
        <v>0.08</v>
      </c>
      <c r="BT660" s="160">
        <f t="shared" ca="1" si="703"/>
        <v>0.04</v>
      </c>
      <c r="BU660" s="69">
        <f t="shared" si="744"/>
        <v>0.04</v>
      </c>
      <c r="BV660" s="70">
        <f t="shared" si="745"/>
        <v>0</v>
      </c>
      <c r="BW660" s="71">
        <f t="shared" ref="BW660" ca="1" si="776">IF($E660=0,BV660,INDEX($O$438:$O$441,$E660,1))</f>
        <v>0</v>
      </c>
      <c r="BX660" s="156">
        <f t="shared" ca="1" si="705"/>
        <v>0</v>
      </c>
      <c r="BY660" s="158">
        <f t="shared" ca="1" si="706"/>
        <v>-0.08</v>
      </c>
      <c r="BZ660" s="159">
        <f t="shared" ca="1" si="707"/>
        <v>0.08</v>
      </c>
      <c r="CA660" s="160">
        <f t="shared" ca="1" si="708"/>
        <v>0.04</v>
      </c>
      <c r="CB660" s="69">
        <f t="shared" si="744"/>
        <v>0.04</v>
      </c>
      <c r="CC660" s="70">
        <f t="shared" si="745"/>
        <v>0</v>
      </c>
      <c r="CD660" s="71">
        <f t="shared" ref="CD660" ca="1" si="777">IF($E660=0,CC660,INDEX($O$438:$O$441,$E660,1))</f>
        <v>0</v>
      </c>
      <c r="CE660" s="156">
        <f t="shared" ca="1" si="710"/>
        <v>0</v>
      </c>
      <c r="CF660" s="158">
        <f t="shared" ca="1" si="711"/>
        <v>-0.08</v>
      </c>
      <c r="CG660" s="159">
        <f t="shared" ca="1" si="712"/>
        <v>0.08</v>
      </c>
      <c r="CH660" s="160">
        <f t="shared" ca="1" si="713"/>
        <v>0.04</v>
      </c>
    </row>
    <row r="661" spans="2:86" hidden="1" outlineLevel="1">
      <c r="B661" t="str">
        <f t="shared" ca="1" si="743"/>
        <v>EP3 LP-D0 LP-S0 LP-M4</v>
      </c>
      <c r="C661" s="49">
        <f t="shared" si="771"/>
        <v>3</v>
      </c>
      <c r="D661" s="49">
        <f t="shared" si="771"/>
        <v>0</v>
      </c>
      <c r="E661" s="49">
        <f t="shared" ca="1" si="771"/>
        <v>0</v>
      </c>
      <c r="F661" s="49">
        <f t="shared" ca="1" si="771"/>
        <v>0</v>
      </c>
      <c r="G661" s="49">
        <f t="shared" ca="1" si="771"/>
        <v>1</v>
      </c>
      <c r="H661" s="49">
        <f t="shared" ca="1" si="771"/>
        <v>4</v>
      </c>
      <c r="I661" s="49">
        <f t="shared" ca="1" si="771"/>
        <v>4</v>
      </c>
      <c r="BM661">
        <v>224</v>
      </c>
      <c r="BN661" s="69">
        <f t="shared" si="695"/>
        <v>0.04</v>
      </c>
      <c r="BO661" s="70">
        <f t="shared" si="696"/>
        <v>0</v>
      </c>
      <c r="BP661" s="71">
        <f t="shared" ca="1" si="699"/>
        <v>0</v>
      </c>
      <c r="BQ661" s="156">
        <f t="shared" ca="1" si="700"/>
        <v>0</v>
      </c>
      <c r="BR661" s="158">
        <f t="shared" ca="1" si="701"/>
        <v>-0.08</v>
      </c>
      <c r="BS661" s="159">
        <f t="shared" ca="1" si="702"/>
        <v>0.08</v>
      </c>
      <c r="BT661" s="160">
        <f t="shared" ca="1" si="703"/>
        <v>0.08</v>
      </c>
      <c r="BU661" s="69">
        <f t="shared" si="744"/>
        <v>0.04</v>
      </c>
      <c r="BV661" s="70">
        <f t="shared" si="745"/>
        <v>0</v>
      </c>
      <c r="BW661" s="71">
        <f t="shared" ref="BW661" ca="1" si="778">IF($E661=0,BV661,INDEX($O$438:$O$441,$E661,1))</f>
        <v>0</v>
      </c>
      <c r="BX661" s="156">
        <f t="shared" ca="1" si="705"/>
        <v>0</v>
      </c>
      <c r="BY661" s="158">
        <f t="shared" ca="1" si="706"/>
        <v>-0.08</v>
      </c>
      <c r="BZ661" s="159">
        <f t="shared" ca="1" si="707"/>
        <v>0.08</v>
      </c>
      <c r="CA661" s="160">
        <f t="shared" ca="1" si="708"/>
        <v>0.08</v>
      </c>
      <c r="CB661" s="69">
        <f t="shared" si="744"/>
        <v>0.04</v>
      </c>
      <c r="CC661" s="70">
        <f t="shared" si="745"/>
        <v>0</v>
      </c>
      <c r="CD661" s="71">
        <f t="shared" ref="CD661" ca="1" si="779">IF($E661=0,CC661,INDEX($O$438:$O$441,$E661,1))</f>
        <v>0</v>
      </c>
      <c r="CE661" s="156">
        <f t="shared" ca="1" si="710"/>
        <v>0</v>
      </c>
      <c r="CF661" s="158">
        <f t="shared" ca="1" si="711"/>
        <v>-0.08</v>
      </c>
      <c r="CG661" s="159">
        <f t="shared" ca="1" si="712"/>
        <v>0.08</v>
      </c>
      <c r="CH661" s="160">
        <f t="shared" ca="1" si="713"/>
        <v>0.08</v>
      </c>
    </row>
    <row r="662" spans="2:86" hidden="1" outlineLevel="1">
      <c r="B662" t="str">
        <f t="shared" ca="1" si="743"/>
        <v>EP3 LP-D0 LP-S0 LP-M1</v>
      </c>
      <c r="C662" s="49">
        <f t="shared" si="771"/>
        <v>3</v>
      </c>
      <c r="D662" s="49">
        <f t="shared" si="771"/>
        <v>0</v>
      </c>
      <c r="E662" s="49">
        <f t="shared" ca="1" si="771"/>
        <v>0</v>
      </c>
      <c r="F662" s="49">
        <f t="shared" ca="1" si="771"/>
        <v>0</v>
      </c>
      <c r="G662" s="49">
        <f t="shared" ca="1" si="771"/>
        <v>2</v>
      </c>
      <c r="H662" s="49">
        <f t="shared" ca="1" si="771"/>
        <v>1</v>
      </c>
      <c r="I662" s="49">
        <f t="shared" ca="1" si="771"/>
        <v>1</v>
      </c>
      <c r="BM662">
        <v>225</v>
      </c>
      <c r="BN662" s="69">
        <f t="shared" si="695"/>
        <v>0.04</v>
      </c>
      <c r="BO662" s="70">
        <f t="shared" si="696"/>
        <v>0</v>
      </c>
      <c r="BP662" s="71">
        <f t="shared" ca="1" si="699"/>
        <v>0</v>
      </c>
      <c r="BQ662" s="156">
        <f t="shared" ca="1" si="700"/>
        <v>0</v>
      </c>
      <c r="BR662" s="158">
        <f t="shared" ca="1" si="701"/>
        <v>-0.04</v>
      </c>
      <c r="BS662" s="159">
        <f t="shared" ca="1" si="702"/>
        <v>-0.05</v>
      </c>
      <c r="BT662" s="160">
        <f t="shared" ca="1" si="703"/>
        <v>-0.05</v>
      </c>
      <c r="BU662" s="69">
        <f t="shared" si="744"/>
        <v>0.04</v>
      </c>
      <c r="BV662" s="70">
        <f t="shared" si="745"/>
        <v>0</v>
      </c>
      <c r="BW662" s="71">
        <f t="shared" ref="BW662" ca="1" si="780">IF($E662=0,BV662,INDEX($O$438:$O$441,$E662,1))</f>
        <v>0</v>
      </c>
      <c r="BX662" s="156">
        <f t="shared" ca="1" si="705"/>
        <v>0</v>
      </c>
      <c r="BY662" s="158">
        <f t="shared" ca="1" si="706"/>
        <v>-0.04</v>
      </c>
      <c r="BZ662" s="159">
        <f t="shared" ca="1" si="707"/>
        <v>-0.05</v>
      </c>
      <c r="CA662" s="160">
        <f t="shared" ca="1" si="708"/>
        <v>-0.05</v>
      </c>
      <c r="CB662" s="69">
        <f t="shared" si="744"/>
        <v>0.04</v>
      </c>
      <c r="CC662" s="70">
        <f t="shared" si="745"/>
        <v>0</v>
      </c>
      <c r="CD662" s="71">
        <f t="shared" ref="CD662" ca="1" si="781">IF($E662=0,CC662,INDEX($O$438:$O$441,$E662,1))</f>
        <v>0</v>
      </c>
      <c r="CE662" s="156">
        <f t="shared" ca="1" si="710"/>
        <v>0</v>
      </c>
      <c r="CF662" s="158">
        <f t="shared" ca="1" si="711"/>
        <v>-0.04</v>
      </c>
      <c r="CG662" s="159">
        <f t="shared" ca="1" si="712"/>
        <v>-0.05</v>
      </c>
      <c r="CH662" s="160">
        <f t="shared" ca="1" si="713"/>
        <v>-0.05</v>
      </c>
    </row>
    <row r="663" spans="2:86" hidden="1" outlineLevel="1">
      <c r="B663" t="str">
        <f t="shared" ca="1" si="743"/>
        <v>EP3 LP-D0 LP-S0 LP-M2</v>
      </c>
      <c r="C663" s="49">
        <f t="shared" si="771"/>
        <v>3</v>
      </c>
      <c r="D663" s="49">
        <f t="shared" si="771"/>
        <v>0</v>
      </c>
      <c r="E663" s="49">
        <f t="shared" ca="1" si="771"/>
        <v>0</v>
      </c>
      <c r="F663" s="49">
        <f t="shared" ca="1" si="771"/>
        <v>0</v>
      </c>
      <c r="G663" s="49">
        <f t="shared" ca="1" si="771"/>
        <v>2</v>
      </c>
      <c r="H663" s="49">
        <f t="shared" ca="1" si="771"/>
        <v>1</v>
      </c>
      <c r="I663" s="49">
        <f t="shared" ca="1" si="771"/>
        <v>2</v>
      </c>
      <c r="BM663">
        <v>226</v>
      </c>
      <c r="BN663" s="69">
        <f t="shared" si="695"/>
        <v>0.04</v>
      </c>
      <c r="BO663" s="70">
        <f t="shared" si="696"/>
        <v>0</v>
      </c>
      <c r="BP663" s="71">
        <f t="shared" ca="1" si="699"/>
        <v>0</v>
      </c>
      <c r="BQ663" s="156">
        <f t="shared" ca="1" si="700"/>
        <v>0</v>
      </c>
      <c r="BR663" s="158">
        <f t="shared" ca="1" si="701"/>
        <v>-0.04</v>
      </c>
      <c r="BS663" s="159">
        <f t="shared" ca="1" si="702"/>
        <v>-0.05</v>
      </c>
      <c r="BT663" s="160">
        <f t="shared" ca="1" si="703"/>
        <v>0</v>
      </c>
      <c r="BU663" s="69">
        <f t="shared" si="744"/>
        <v>0.04</v>
      </c>
      <c r="BV663" s="70">
        <f t="shared" si="745"/>
        <v>0</v>
      </c>
      <c r="BW663" s="71">
        <f t="shared" ref="BW663" ca="1" si="782">IF($E663=0,BV663,INDEX($O$438:$O$441,$E663,1))</f>
        <v>0</v>
      </c>
      <c r="BX663" s="156">
        <f t="shared" ca="1" si="705"/>
        <v>0</v>
      </c>
      <c r="BY663" s="158">
        <f t="shared" ca="1" si="706"/>
        <v>-0.04</v>
      </c>
      <c r="BZ663" s="159">
        <f t="shared" ca="1" si="707"/>
        <v>-0.05</v>
      </c>
      <c r="CA663" s="160">
        <f t="shared" ca="1" si="708"/>
        <v>0</v>
      </c>
      <c r="CB663" s="69">
        <f t="shared" si="744"/>
        <v>0.04</v>
      </c>
      <c r="CC663" s="70">
        <f t="shared" si="745"/>
        <v>0</v>
      </c>
      <c r="CD663" s="71">
        <f t="shared" ref="CD663" ca="1" si="783">IF($E663=0,CC663,INDEX($O$438:$O$441,$E663,1))</f>
        <v>0</v>
      </c>
      <c r="CE663" s="156">
        <f t="shared" ca="1" si="710"/>
        <v>0</v>
      </c>
      <c r="CF663" s="158">
        <f t="shared" ca="1" si="711"/>
        <v>-0.04</v>
      </c>
      <c r="CG663" s="159">
        <f t="shared" ca="1" si="712"/>
        <v>-0.05</v>
      </c>
      <c r="CH663" s="160">
        <f t="shared" ca="1" si="713"/>
        <v>0</v>
      </c>
    </row>
    <row r="664" spans="2:86" hidden="1" outlineLevel="1">
      <c r="B664" t="str">
        <f t="shared" ca="1" si="743"/>
        <v>EP3 LP-D0 LP-S0 LP-M3</v>
      </c>
      <c r="C664" s="49">
        <f t="shared" si="771"/>
        <v>3</v>
      </c>
      <c r="D664" s="49">
        <f t="shared" si="771"/>
        <v>0</v>
      </c>
      <c r="E664" s="49">
        <f t="shared" ca="1" si="771"/>
        <v>0</v>
      </c>
      <c r="F664" s="49">
        <f t="shared" ca="1" si="771"/>
        <v>0</v>
      </c>
      <c r="G664" s="49">
        <f t="shared" ca="1" si="771"/>
        <v>2</v>
      </c>
      <c r="H664" s="49">
        <f t="shared" ca="1" si="771"/>
        <v>1</v>
      </c>
      <c r="I664" s="49">
        <f t="shared" ca="1" si="771"/>
        <v>3</v>
      </c>
      <c r="BM664">
        <v>227</v>
      </c>
      <c r="BN664" s="69">
        <f t="shared" si="695"/>
        <v>0.04</v>
      </c>
      <c r="BO664" s="70">
        <f t="shared" si="696"/>
        <v>0</v>
      </c>
      <c r="BP664" s="71">
        <f t="shared" ca="1" si="699"/>
        <v>0</v>
      </c>
      <c r="BQ664" s="156">
        <f t="shared" ca="1" si="700"/>
        <v>0</v>
      </c>
      <c r="BR664" s="158">
        <f t="shared" ca="1" si="701"/>
        <v>-0.04</v>
      </c>
      <c r="BS664" s="159">
        <f t="shared" ca="1" si="702"/>
        <v>-0.05</v>
      </c>
      <c r="BT664" s="160">
        <f t="shared" ca="1" si="703"/>
        <v>0.04</v>
      </c>
      <c r="BU664" s="69">
        <f t="shared" si="744"/>
        <v>0.04</v>
      </c>
      <c r="BV664" s="70">
        <f t="shared" si="745"/>
        <v>0</v>
      </c>
      <c r="BW664" s="71">
        <f t="shared" ref="BW664" ca="1" si="784">IF($E664=0,BV664,INDEX($O$438:$O$441,$E664,1))</f>
        <v>0</v>
      </c>
      <c r="BX664" s="156">
        <f t="shared" ca="1" si="705"/>
        <v>0</v>
      </c>
      <c r="BY664" s="158">
        <f t="shared" ca="1" si="706"/>
        <v>-0.04</v>
      </c>
      <c r="BZ664" s="159">
        <f t="shared" ca="1" si="707"/>
        <v>-0.05</v>
      </c>
      <c r="CA664" s="160">
        <f t="shared" ca="1" si="708"/>
        <v>0.04</v>
      </c>
      <c r="CB664" s="69">
        <f t="shared" si="744"/>
        <v>0.04</v>
      </c>
      <c r="CC664" s="70">
        <f t="shared" si="745"/>
        <v>0</v>
      </c>
      <c r="CD664" s="71">
        <f t="shared" ref="CD664" ca="1" si="785">IF($E664=0,CC664,INDEX($O$438:$O$441,$E664,1))</f>
        <v>0</v>
      </c>
      <c r="CE664" s="156">
        <f t="shared" ca="1" si="710"/>
        <v>0</v>
      </c>
      <c r="CF664" s="158">
        <f t="shared" ca="1" si="711"/>
        <v>-0.04</v>
      </c>
      <c r="CG664" s="159">
        <f t="shared" ca="1" si="712"/>
        <v>-0.05</v>
      </c>
      <c r="CH664" s="160">
        <f t="shared" ca="1" si="713"/>
        <v>0.04</v>
      </c>
    </row>
    <row r="665" spans="2:86" hidden="1" outlineLevel="1">
      <c r="B665" t="str">
        <f t="shared" ca="1" si="743"/>
        <v>EP3 LP-D0 LP-S0 LP-M4</v>
      </c>
      <c r="C665" s="49">
        <f t="shared" si="771"/>
        <v>3</v>
      </c>
      <c r="D665" s="49">
        <f t="shared" si="771"/>
        <v>0</v>
      </c>
      <c r="E665" s="49">
        <f t="shared" ca="1" si="771"/>
        <v>0</v>
      </c>
      <c r="F665" s="49">
        <f t="shared" ca="1" si="771"/>
        <v>0</v>
      </c>
      <c r="G665" s="49">
        <f t="shared" ca="1" si="771"/>
        <v>2</v>
      </c>
      <c r="H665" s="49">
        <f t="shared" ca="1" si="771"/>
        <v>1</v>
      </c>
      <c r="I665" s="49">
        <f t="shared" ca="1" si="771"/>
        <v>4</v>
      </c>
      <c r="BM665">
        <v>228</v>
      </c>
      <c r="BN665" s="69">
        <f t="shared" si="695"/>
        <v>0.04</v>
      </c>
      <c r="BO665" s="70">
        <f t="shared" si="696"/>
        <v>0</v>
      </c>
      <c r="BP665" s="71">
        <f t="shared" ca="1" si="699"/>
        <v>0</v>
      </c>
      <c r="BQ665" s="156">
        <f t="shared" ca="1" si="700"/>
        <v>0</v>
      </c>
      <c r="BR665" s="158">
        <f t="shared" ca="1" si="701"/>
        <v>-0.04</v>
      </c>
      <c r="BS665" s="159">
        <f t="shared" ca="1" si="702"/>
        <v>-0.05</v>
      </c>
      <c r="BT665" s="160">
        <f t="shared" ca="1" si="703"/>
        <v>0.08</v>
      </c>
      <c r="BU665" s="69">
        <f t="shared" si="744"/>
        <v>0.04</v>
      </c>
      <c r="BV665" s="70">
        <f t="shared" si="745"/>
        <v>0</v>
      </c>
      <c r="BW665" s="71">
        <f t="shared" ref="BW665" ca="1" si="786">IF($E665=0,BV665,INDEX($O$438:$O$441,$E665,1))</f>
        <v>0</v>
      </c>
      <c r="BX665" s="156">
        <f t="shared" ca="1" si="705"/>
        <v>0</v>
      </c>
      <c r="BY665" s="158">
        <f t="shared" ca="1" si="706"/>
        <v>-0.04</v>
      </c>
      <c r="BZ665" s="159">
        <f t="shared" ca="1" si="707"/>
        <v>-0.05</v>
      </c>
      <c r="CA665" s="160">
        <f t="shared" ca="1" si="708"/>
        <v>0.08</v>
      </c>
      <c r="CB665" s="69">
        <f t="shared" si="744"/>
        <v>0.04</v>
      </c>
      <c r="CC665" s="70">
        <f t="shared" si="745"/>
        <v>0</v>
      </c>
      <c r="CD665" s="71">
        <f t="shared" ref="CD665" ca="1" si="787">IF($E665=0,CC665,INDEX($O$438:$O$441,$E665,1))</f>
        <v>0</v>
      </c>
      <c r="CE665" s="156">
        <f t="shared" ca="1" si="710"/>
        <v>0</v>
      </c>
      <c r="CF665" s="158">
        <f t="shared" ca="1" si="711"/>
        <v>-0.04</v>
      </c>
      <c r="CG665" s="159">
        <f t="shared" ca="1" si="712"/>
        <v>-0.05</v>
      </c>
      <c r="CH665" s="160">
        <f t="shared" ca="1" si="713"/>
        <v>0.08</v>
      </c>
    </row>
    <row r="666" spans="2:86" hidden="1" outlineLevel="1">
      <c r="B666" t="str">
        <f t="shared" ca="1" si="743"/>
        <v>EP3 LP-D0 LP-S0 LP-M1</v>
      </c>
      <c r="C666" s="49">
        <f t="shared" si="771"/>
        <v>3</v>
      </c>
      <c r="D666" s="49">
        <f t="shared" si="771"/>
        <v>0</v>
      </c>
      <c r="E666" s="49">
        <f t="shared" ca="1" si="771"/>
        <v>0</v>
      </c>
      <c r="F666" s="49">
        <f t="shared" ca="1" si="771"/>
        <v>0</v>
      </c>
      <c r="G666" s="49">
        <f t="shared" ca="1" si="771"/>
        <v>2</v>
      </c>
      <c r="H666" s="49">
        <f t="shared" ca="1" si="771"/>
        <v>2</v>
      </c>
      <c r="I666" s="49">
        <f t="shared" ca="1" si="771"/>
        <v>1</v>
      </c>
      <c r="BM666">
        <v>229</v>
      </c>
      <c r="BN666" s="69">
        <f t="shared" si="695"/>
        <v>0.04</v>
      </c>
      <c r="BO666" s="70">
        <f t="shared" si="696"/>
        <v>0</v>
      </c>
      <c r="BP666" s="71">
        <f t="shared" ca="1" si="699"/>
        <v>0</v>
      </c>
      <c r="BQ666" s="156">
        <f t="shared" ca="1" si="700"/>
        <v>0</v>
      </c>
      <c r="BR666" s="158">
        <f t="shared" ca="1" si="701"/>
        <v>-0.04</v>
      </c>
      <c r="BS666" s="159">
        <f t="shared" ca="1" si="702"/>
        <v>0</v>
      </c>
      <c r="BT666" s="160">
        <f t="shared" ca="1" si="703"/>
        <v>-0.05</v>
      </c>
      <c r="BU666" s="69">
        <f t="shared" si="744"/>
        <v>0.04</v>
      </c>
      <c r="BV666" s="70">
        <f t="shared" si="745"/>
        <v>0</v>
      </c>
      <c r="BW666" s="71">
        <f t="shared" ref="BW666" ca="1" si="788">IF($E666=0,BV666,INDEX($O$438:$O$441,$E666,1))</f>
        <v>0</v>
      </c>
      <c r="BX666" s="156">
        <f t="shared" ca="1" si="705"/>
        <v>0</v>
      </c>
      <c r="BY666" s="158">
        <f t="shared" ca="1" si="706"/>
        <v>-0.04</v>
      </c>
      <c r="BZ666" s="159">
        <f t="shared" ca="1" si="707"/>
        <v>0</v>
      </c>
      <c r="CA666" s="160">
        <f t="shared" ca="1" si="708"/>
        <v>-0.05</v>
      </c>
      <c r="CB666" s="69">
        <f t="shared" si="744"/>
        <v>0.04</v>
      </c>
      <c r="CC666" s="70">
        <f t="shared" si="745"/>
        <v>0</v>
      </c>
      <c r="CD666" s="71">
        <f t="shared" ref="CD666" ca="1" si="789">IF($E666=0,CC666,INDEX($O$438:$O$441,$E666,1))</f>
        <v>0</v>
      </c>
      <c r="CE666" s="156">
        <f t="shared" ca="1" si="710"/>
        <v>0</v>
      </c>
      <c r="CF666" s="158">
        <f t="shared" ca="1" si="711"/>
        <v>-0.04</v>
      </c>
      <c r="CG666" s="159">
        <f t="shared" ca="1" si="712"/>
        <v>0</v>
      </c>
      <c r="CH666" s="160">
        <f t="shared" ca="1" si="713"/>
        <v>-0.05</v>
      </c>
    </row>
    <row r="667" spans="2:86" hidden="1" outlineLevel="1">
      <c r="B667" t="str">
        <f t="shared" ca="1" si="743"/>
        <v>EP3 LP-D0 LP-S0 LP-M2</v>
      </c>
      <c r="C667" s="49">
        <f t="shared" si="771"/>
        <v>3</v>
      </c>
      <c r="D667" s="49">
        <f t="shared" si="771"/>
        <v>0</v>
      </c>
      <c r="E667" s="49">
        <f t="shared" ca="1" si="771"/>
        <v>0</v>
      </c>
      <c r="F667" s="49">
        <f t="shared" ca="1" si="771"/>
        <v>0</v>
      </c>
      <c r="G667" s="49">
        <f t="shared" ca="1" si="771"/>
        <v>2</v>
      </c>
      <c r="H667" s="49">
        <f t="shared" ca="1" si="771"/>
        <v>2</v>
      </c>
      <c r="I667" s="49">
        <f t="shared" ca="1" si="771"/>
        <v>2</v>
      </c>
      <c r="BM667">
        <v>230</v>
      </c>
      <c r="BN667" s="69">
        <f t="shared" si="695"/>
        <v>0.04</v>
      </c>
      <c r="BO667" s="70">
        <f t="shared" si="696"/>
        <v>0</v>
      </c>
      <c r="BP667" s="71">
        <f t="shared" ca="1" si="699"/>
        <v>0</v>
      </c>
      <c r="BQ667" s="156">
        <f t="shared" ca="1" si="700"/>
        <v>0</v>
      </c>
      <c r="BR667" s="158">
        <f t="shared" ca="1" si="701"/>
        <v>-0.04</v>
      </c>
      <c r="BS667" s="159">
        <f t="shared" ca="1" si="702"/>
        <v>0</v>
      </c>
      <c r="BT667" s="160">
        <f t="shared" ca="1" si="703"/>
        <v>0</v>
      </c>
      <c r="BU667" s="69">
        <f t="shared" si="744"/>
        <v>0.04</v>
      </c>
      <c r="BV667" s="70">
        <f t="shared" si="745"/>
        <v>0</v>
      </c>
      <c r="BW667" s="71">
        <f t="shared" ref="BW667" ca="1" si="790">IF($E667=0,BV667,INDEX($O$438:$O$441,$E667,1))</f>
        <v>0</v>
      </c>
      <c r="BX667" s="156">
        <f t="shared" ca="1" si="705"/>
        <v>0</v>
      </c>
      <c r="BY667" s="158">
        <f t="shared" ca="1" si="706"/>
        <v>-0.04</v>
      </c>
      <c r="BZ667" s="159">
        <f t="shared" ca="1" si="707"/>
        <v>0</v>
      </c>
      <c r="CA667" s="160">
        <f t="shared" ca="1" si="708"/>
        <v>0</v>
      </c>
      <c r="CB667" s="69">
        <f t="shared" si="744"/>
        <v>0.04</v>
      </c>
      <c r="CC667" s="70">
        <f t="shared" si="745"/>
        <v>0</v>
      </c>
      <c r="CD667" s="71">
        <f t="shared" ref="CD667" ca="1" si="791">IF($E667=0,CC667,INDEX($O$438:$O$441,$E667,1))</f>
        <v>0</v>
      </c>
      <c r="CE667" s="156">
        <f t="shared" ca="1" si="710"/>
        <v>0</v>
      </c>
      <c r="CF667" s="158">
        <f t="shared" ca="1" si="711"/>
        <v>-0.04</v>
      </c>
      <c r="CG667" s="159">
        <f t="shared" ca="1" si="712"/>
        <v>0</v>
      </c>
      <c r="CH667" s="160">
        <f t="shared" ca="1" si="713"/>
        <v>0</v>
      </c>
    </row>
    <row r="668" spans="2:86" hidden="1" outlineLevel="1">
      <c r="B668" t="str">
        <f t="shared" ca="1" si="743"/>
        <v>EP3 LP-D0 LP-S0 LP-M3</v>
      </c>
      <c r="C668" s="49">
        <f t="shared" ref="C668:I677" si="792">C268</f>
        <v>3</v>
      </c>
      <c r="D668" s="49">
        <f t="shared" si="792"/>
        <v>0</v>
      </c>
      <c r="E668" s="49">
        <f t="shared" ca="1" si="792"/>
        <v>0</v>
      </c>
      <c r="F668" s="49">
        <f t="shared" ca="1" si="792"/>
        <v>0</v>
      </c>
      <c r="G668" s="49">
        <f t="shared" ca="1" si="792"/>
        <v>2</v>
      </c>
      <c r="H668" s="49">
        <f t="shared" ca="1" si="792"/>
        <v>2</v>
      </c>
      <c r="I668" s="49">
        <f t="shared" ca="1" si="792"/>
        <v>3</v>
      </c>
      <c r="BM668">
        <v>231</v>
      </c>
      <c r="BN668" s="69">
        <f t="shared" si="695"/>
        <v>0.04</v>
      </c>
      <c r="BO668" s="70">
        <f t="shared" si="696"/>
        <v>0</v>
      </c>
      <c r="BP668" s="71">
        <f t="shared" ca="1" si="699"/>
        <v>0</v>
      </c>
      <c r="BQ668" s="156">
        <f t="shared" ca="1" si="700"/>
        <v>0</v>
      </c>
      <c r="BR668" s="158">
        <f t="shared" ca="1" si="701"/>
        <v>-0.04</v>
      </c>
      <c r="BS668" s="159">
        <f t="shared" ca="1" si="702"/>
        <v>0</v>
      </c>
      <c r="BT668" s="160">
        <f t="shared" ca="1" si="703"/>
        <v>0.04</v>
      </c>
      <c r="BU668" s="69">
        <f t="shared" si="744"/>
        <v>0.04</v>
      </c>
      <c r="BV668" s="70">
        <f t="shared" si="745"/>
        <v>0</v>
      </c>
      <c r="BW668" s="71">
        <f t="shared" ref="BW668" ca="1" si="793">IF($E668=0,BV668,INDEX($O$438:$O$441,$E668,1))</f>
        <v>0</v>
      </c>
      <c r="BX668" s="156">
        <f t="shared" ca="1" si="705"/>
        <v>0</v>
      </c>
      <c r="BY668" s="158">
        <f t="shared" ca="1" si="706"/>
        <v>-0.04</v>
      </c>
      <c r="BZ668" s="159">
        <f t="shared" ca="1" si="707"/>
        <v>0</v>
      </c>
      <c r="CA668" s="160">
        <f t="shared" ca="1" si="708"/>
        <v>0.04</v>
      </c>
      <c r="CB668" s="69">
        <f t="shared" si="744"/>
        <v>0.04</v>
      </c>
      <c r="CC668" s="70">
        <f t="shared" si="745"/>
        <v>0</v>
      </c>
      <c r="CD668" s="71">
        <f t="shared" ref="CD668" ca="1" si="794">IF($E668=0,CC668,INDEX($O$438:$O$441,$E668,1))</f>
        <v>0</v>
      </c>
      <c r="CE668" s="156">
        <f t="shared" ca="1" si="710"/>
        <v>0</v>
      </c>
      <c r="CF668" s="158">
        <f t="shared" ca="1" si="711"/>
        <v>-0.04</v>
      </c>
      <c r="CG668" s="159">
        <f t="shared" ca="1" si="712"/>
        <v>0</v>
      </c>
      <c r="CH668" s="160">
        <f t="shared" ca="1" si="713"/>
        <v>0.04</v>
      </c>
    </row>
    <row r="669" spans="2:86" hidden="1" outlineLevel="1">
      <c r="B669" t="str">
        <f t="shared" ca="1" si="743"/>
        <v>EP3 LP-D0 LP-S0 LP-M4</v>
      </c>
      <c r="C669" s="49">
        <f t="shared" si="792"/>
        <v>3</v>
      </c>
      <c r="D669" s="49">
        <f t="shared" si="792"/>
        <v>0</v>
      </c>
      <c r="E669" s="49">
        <f t="shared" ca="1" si="792"/>
        <v>0</v>
      </c>
      <c r="F669" s="49">
        <f t="shared" ca="1" si="792"/>
        <v>0</v>
      </c>
      <c r="G669" s="49">
        <f t="shared" ca="1" si="792"/>
        <v>2</v>
      </c>
      <c r="H669" s="49">
        <f t="shared" ca="1" si="792"/>
        <v>2</v>
      </c>
      <c r="I669" s="49">
        <f t="shared" ca="1" si="792"/>
        <v>4</v>
      </c>
      <c r="BM669">
        <v>232</v>
      </c>
      <c r="BN669" s="69">
        <f t="shared" si="695"/>
        <v>0.04</v>
      </c>
      <c r="BO669" s="70">
        <f t="shared" si="696"/>
        <v>0</v>
      </c>
      <c r="BP669" s="71">
        <f t="shared" ca="1" si="699"/>
        <v>0</v>
      </c>
      <c r="BQ669" s="156">
        <f t="shared" ca="1" si="700"/>
        <v>0</v>
      </c>
      <c r="BR669" s="158">
        <f t="shared" ca="1" si="701"/>
        <v>-0.04</v>
      </c>
      <c r="BS669" s="159">
        <f t="shared" ca="1" si="702"/>
        <v>0</v>
      </c>
      <c r="BT669" s="160">
        <f t="shared" ca="1" si="703"/>
        <v>0.08</v>
      </c>
      <c r="BU669" s="69">
        <f t="shared" si="744"/>
        <v>0.04</v>
      </c>
      <c r="BV669" s="70">
        <f t="shared" si="745"/>
        <v>0</v>
      </c>
      <c r="BW669" s="71">
        <f t="shared" ref="BW669" ca="1" si="795">IF($E669=0,BV669,INDEX($O$438:$O$441,$E669,1))</f>
        <v>0</v>
      </c>
      <c r="BX669" s="156">
        <f t="shared" ca="1" si="705"/>
        <v>0</v>
      </c>
      <c r="BY669" s="158">
        <f t="shared" ca="1" si="706"/>
        <v>-0.04</v>
      </c>
      <c r="BZ669" s="159">
        <f t="shared" ca="1" si="707"/>
        <v>0</v>
      </c>
      <c r="CA669" s="160">
        <f t="shared" ca="1" si="708"/>
        <v>0.08</v>
      </c>
      <c r="CB669" s="69">
        <f t="shared" si="744"/>
        <v>0.04</v>
      </c>
      <c r="CC669" s="70">
        <f t="shared" si="745"/>
        <v>0</v>
      </c>
      <c r="CD669" s="71">
        <f t="shared" ref="CD669" ca="1" si="796">IF($E669=0,CC669,INDEX($O$438:$O$441,$E669,1))</f>
        <v>0</v>
      </c>
      <c r="CE669" s="156">
        <f t="shared" ca="1" si="710"/>
        <v>0</v>
      </c>
      <c r="CF669" s="158">
        <f t="shared" ca="1" si="711"/>
        <v>-0.04</v>
      </c>
      <c r="CG669" s="159">
        <f t="shared" ca="1" si="712"/>
        <v>0</v>
      </c>
      <c r="CH669" s="160">
        <f t="shared" ca="1" si="713"/>
        <v>0.08</v>
      </c>
    </row>
    <row r="670" spans="2:86" hidden="1" outlineLevel="1">
      <c r="B670" t="str">
        <f t="shared" ca="1" si="743"/>
        <v>EP3 LP-D0 LP-S0 LP-M1</v>
      </c>
      <c r="C670" s="49">
        <f t="shared" si="792"/>
        <v>3</v>
      </c>
      <c r="D670" s="49">
        <f t="shared" si="792"/>
        <v>0</v>
      </c>
      <c r="E670" s="49">
        <f t="shared" ca="1" si="792"/>
        <v>0</v>
      </c>
      <c r="F670" s="49">
        <f t="shared" ca="1" si="792"/>
        <v>0</v>
      </c>
      <c r="G670" s="49">
        <f t="shared" ca="1" si="792"/>
        <v>2</v>
      </c>
      <c r="H670" s="49">
        <f t="shared" ca="1" si="792"/>
        <v>3</v>
      </c>
      <c r="I670" s="49">
        <f t="shared" ca="1" si="792"/>
        <v>1</v>
      </c>
      <c r="BM670">
        <v>233</v>
      </c>
      <c r="BN670" s="69">
        <f t="shared" si="695"/>
        <v>0.04</v>
      </c>
      <c r="BO670" s="70">
        <f t="shared" si="696"/>
        <v>0</v>
      </c>
      <c r="BP670" s="71">
        <f t="shared" ca="1" si="699"/>
        <v>0</v>
      </c>
      <c r="BQ670" s="156">
        <f t="shared" ca="1" si="700"/>
        <v>0</v>
      </c>
      <c r="BR670" s="158">
        <f t="shared" ca="1" si="701"/>
        <v>-0.04</v>
      </c>
      <c r="BS670" s="159">
        <f t="shared" ca="1" si="702"/>
        <v>0.04</v>
      </c>
      <c r="BT670" s="160">
        <f t="shared" ca="1" si="703"/>
        <v>-0.05</v>
      </c>
      <c r="BU670" s="69">
        <f t="shared" si="744"/>
        <v>0.04</v>
      </c>
      <c r="BV670" s="70">
        <f t="shared" si="745"/>
        <v>0</v>
      </c>
      <c r="BW670" s="71">
        <f t="shared" ref="BW670" ca="1" si="797">IF($E670=0,BV670,INDEX($O$438:$O$441,$E670,1))</f>
        <v>0</v>
      </c>
      <c r="BX670" s="156">
        <f t="shared" ca="1" si="705"/>
        <v>0</v>
      </c>
      <c r="BY670" s="158">
        <f t="shared" ca="1" si="706"/>
        <v>-0.04</v>
      </c>
      <c r="BZ670" s="159">
        <f t="shared" ca="1" si="707"/>
        <v>0.04</v>
      </c>
      <c r="CA670" s="160">
        <f t="shared" ca="1" si="708"/>
        <v>-0.05</v>
      </c>
      <c r="CB670" s="69">
        <f t="shared" si="744"/>
        <v>0.04</v>
      </c>
      <c r="CC670" s="70">
        <f t="shared" si="745"/>
        <v>0</v>
      </c>
      <c r="CD670" s="71">
        <f t="shared" ref="CD670" ca="1" si="798">IF($E670=0,CC670,INDEX($O$438:$O$441,$E670,1))</f>
        <v>0</v>
      </c>
      <c r="CE670" s="156">
        <f t="shared" ca="1" si="710"/>
        <v>0</v>
      </c>
      <c r="CF670" s="158">
        <f t="shared" ca="1" si="711"/>
        <v>-0.04</v>
      </c>
      <c r="CG670" s="159">
        <f t="shared" ca="1" si="712"/>
        <v>0.04</v>
      </c>
      <c r="CH670" s="160">
        <f t="shared" ca="1" si="713"/>
        <v>-0.05</v>
      </c>
    </row>
    <row r="671" spans="2:86" hidden="1" outlineLevel="1">
      <c r="B671" t="str">
        <f t="shared" ca="1" si="743"/>
        <v>EP3 LP-D0 LP-S0 LP-M2</v>
      </c>
      <c r="C671" s="49">
        <f t="shared" si="792"/>
        <v>3</v>
      </c>
      <c r="D671" s="49">
        <f t="shared" si="792"/>
        <v>0</v>
      </c>
      <c r="E671" s="49">
        <f t="shared" ca="1" si="792"/>
        <v>0</v>
      </c>
      <c r="F671" s="49">
        <f t="shared" ca="1" si="792"/>
        <v>0</v>
      </c>
      <c r="G671" s="49">
        <f t="shared" ca="1" si="792"/>
        <v>2</v>
      </c>
      <c r="H671" s="49">
        <f t="shared" ca="1" si="792"/>
        <v>3</v>
      </c>
      <c r="I671" s="49">
        <f t="shared" ca="1" si="792"/>
        <v>2</v>
      </c>
      <c r="BM671">
        <v>234</v>
      </c>
      <c r="BN671" s="69">
        <f t="shared" si="695"/>
        <v>0.04</v>
      </c>
      <c r="BO671" s="70">
        <f t="shared" si="696"/>
        <v>0</v>
      </c>
      <c r="BP671" s="71">
        <f t="shared" ca="1" si="699"/>
        <v>0</v>
      </c>
      <c r="BQ671" s="156">
        <f t="shared" ca="1" si="700"/>
        <v>0</v>
      </c>
      <c r="BR671" s="158">
        <f t="shared" ca="1" si="701"/>
        <v>-0.04</v>
      </c>
      <c r="BS671" s="159">
        <f t="shared" ca="1" si="702"/>
        <v>0.04</v>
      </c>
      <c r="BT671" s="160">
        <f t="shared" ca="1" si="703"/>
        <v>0</v>
      </c>
      <c r="BU671" s="69">
        <f t="shared" si="744"/>
        <v>0.04</v>
      </c>
      <c r="BV671" s="70">
        <f t="shared" si="745"/>
        <v>0</v>
      </c>
      <c r="BW671" s="71">
        <f t="shared" ref="BW671" ca="1" si="799">IF($E671=0,BV671,INDEX($O$438:$O$441,$E671,1))</f>
        <v>0</v>
      </c>
      <c r="BX671" s="156">
        <f t="shared" ca="1" si="705"/>
        <v>0</v>
      </c>
      <c r="BY671" s="158">
        <f t="shared" ca="1" si="706"/>
        <v>-0.04</v>
      </c>
      <c r="BZ671" s="159">
        <f t="shared" ca="1" si="707"/>
        <v>0.04</v>
      </c>
      <c r="CA671" s="160">
        <f t="shared" ca="1" si="708"/>
        <v>0</v>
      </c>
      <c r="CB671" s="69">
        <f t="shared" si="744"/>
        <v>0.04</v>
      </c>
      <c r="CC671" s="70">
        <f t="shared" si="745"/>
        <v>0</v>
      </c>
      <c r="CD671" s="71">
        <f t="shared" ref="CD671" ca="1" si="800">IF($E671=0,CC671,INDEX($O$438:$O$441,$E671,1))</f>
        <v>0</v>
      </c>
      <c r="CE671" s="156">
        <f t="shared" ca="1" si="710"/>
        <v>0</v>
      </c>
      <c r="CF671" s="158">
        <f t="shared" ca="1" si="711"/>
        <v>-0.04</v>
      </c>
      <c r="CG671" s="159">
        <f t="shared" ca="1" si="712"/>
        <v>0.04</v>
      </c>
      <c r="CH671" s="160">
        <f t="shared" ca="1" si="713"/>
        <v>0</v>
      </c>
    </row>
    <row r="672" spans="2:86" hidden="1" outlineLevel="1">
      <c r="B672" t="str">
        <f t="shared" ca="1" si="743"/>
        <v>EP3 LP-D0 LP-S0 LP-M3</v>
      </c>
      <c r="C672" s="49">
        <f t="shared" si="792"/>
        <v>3</v>
      </c>
      <c r="D672" s="49">
        <f t="shared" si="792"/>
        <v>0</v>
      </c>
      <c r="E672" s="49">
        <f t="shared" ca="1" si="792"/>
        <v>0</v>
      </c>
      <c r="F672" s="49">
        <f t="shared" ca="1" si="792"/>
        <v>0</v>
      </c>
      <c r="G672" s="49">
        <f t="shared" ca="1" si="792"/>
        <v>2</v>
      </c>
      <c r="H672" s="49">
        <f t="shared" ca="1" si="792"/>
        <v>3</v>
      </c>
      <c r="I672" s="49">
        <f t="shared" ca="1" si="792"/>
        <v>3</v>
      </c>
      <c r="BM672">
        <v>235</v>
      </c>
      <c r="BN672" s="69">
        <f t="shared" si="695"/>
        <v>0.04</v>
      </c>
      <c r="BO672" s="70">
        <f t="shared" si="696"/>
        <v>0</v>
      </c>
      <c r="BP672" s="71">
        <f t="shared" ca="1" si="699"/>
        <v>0</v>
      </c>
      <c r="BQ672" s="156">
        <f t="shared" ca="1" si="700"/>
        <v>0</v>
      </c>
      <c r="BR672" s="158">
        <f t="shared" ca="1" si="701"/>
        <v>-0.04</v>
      </c>
      <c r="BS672" s="159">
        <f t="shared" ca="1" si="702"/>
        <v>0.04</v>
      </c>
      <c r="BT672" s="160">
        <f t="shared" ca="1" si="703"/>
        <v>0.04</v>
      </c>
      <c r="BU672" s="69">
        <f t="shared" si="744"/>
        <v>0.04</v>
      </c>
      <c r="BV672" s="70">
        <f t="shared" si="745"/>
        <v>0</v>
      </c>
      <c r="BW672" s="71">
        <f t="shared" ref="BW672" ca="1" si="801">IF($E672=0,BV672,INDEX($O$438:$O$441,$E672,1))</f>
        <v>0</v>
      </c>
      <c r="BX672" s="156">
        <f t="shared" ca="1" si="705"/>
        <v>0</v>
      </c>
      <c r="BY672" s="158">
        <f t="shared" ca="1" si="706"/>
        <v>-0.04</v>
      </c>
      <c r="BZ672" s="159">
        <f t="shared" ca="1" si="707"/>
        <v>0.04</v>
      </c>
      <c r="CA672" s="160">
        <f t="shared" ca="1" si="708"/>
        <v>0.04</v>
      </c>
      <c r="CB672" s="69">
        <f t="shared" si="744"/>
        <v>0.04</v>
      </c>
      <c r="CC672" s="70">
        <f t="shared" si="745"/>
        <v>0</v>
      </c>
      <c r="CD672" s="71">
        <f t="shared" ref="CD672" ca="1" si="802">IF($E672=0,CC672,INDEX($O$438:$O$441,$E672,1))</f>
        <v>0</v>
      </c>
      <c r="CE672" s="156">
        <f t="shared" ca="1" si="710"/>
        <v>0</v>
      </c>
      <c r="CF672" s="158">
        <f t="shared" ca="1" si="711"/>
        <v>-0.04</v>
      </c>
      <c r="CG672" s="159">
        <f t="shared" ca="1" si="712"/>
        <v>0.04</v>
      </c>
      <c r="CH672" s="160">
        <f t="shared" ca="1" si="713"/>
        <v>0.04</v>
      </c>
    </row>
    <row r="673" spans="2:86" hidden="1" outlineLevel="1">
      <c r="B673" t="str">
        <f t="shared" ca="1" si="743"/>
        <v>EP3 LP-D0 LP-S0 LP-M4</v>
      </c>
      <c r="C673" s="49">
        <f t="shared" si="792"/>
        <v>3</v>
      </c>
      <c r="D673" s="49">
        <f t="shared" si="792"/>
        <v>0</v>
      </c>
      <c r="E673" s="49">
        <f t="shared" ca="1" si="792"/>
        <v>0</v>
      </c>
      <c r="F673" s="49">
        <f t="shared" ca="1" si="792"/>
        <v>0</v>
      </c>
      <c r="G673" s="49">
        <f t="shared" ca="1" si="792"/>
        <v>2</v>
      </c>
      <c r="H673" s="49">
        <f t="shared" ca="1" si="792"/>
        <v>3</v>
      </c>
      <c r="I673" s="49">
        <f t="shared" ca="1" si="792"/>
        <v>4</v>
      </c>
      <c r="BM673">
        <v>236</v>
      </c>
      <c r="BN673" s="69">
        <f t="shared" si="695"/>
        <v>0.04</v>
      </c>
      <c r="BO673" s="70">
        <f t="shared" si="696"/>
        <v>0</v>
      </c>
      <c r="BP673" s="71">
        <f t="shared" ca="1" si="699"/>
        <v>0</v>
      </c>
      <c r="BQ673" s="156">
        <f t="shared" ca="1" si="700"/>
        <v>0</v>
      </c>
      <c r="BR673" s="158">
        <f t="shared" ca="1" si="701"/>
        <v>-0.04</v>
      </c>
      <c r="BS673" s="159">
        <f t="shared" ca="1" si="702"/>
        <v>0.04</v>
      </c>
      <c r="BT673" s="160">
        <f t="shared" ca="1" si="703"/>
        <v>0.08</v>
      </c>
      <c r="BU673" s="69">
        <f t="shared" si="744"/>
        <v>0.04</v>
      </c>
      <c r="BV673" s="70">
        <f t="shared" si="745"/>
        <v>0</v>
      </c>
      <c r="BW673" s="71">
        <f t="shared" ref="BW673" ca="1" si="803">IF($E673=0,BV673,INDEX($O$438:$O$441,$E673,1))</f>
        <v>0</v>
      </c>
      <c r="BX673" s="156">
        <f t="shared" ca="1" si="705"/>
        <v>0</v>
      </c>
      <c r="BY673" s="158">
        <f t="shared" ca="1" si="706"/>
        <v>-0.04</v>
      </c>
      <c r="BZ673" s="159">
        <f t="shared" ca="1" si="707"/>
        <v>0.04</v>
      </c>
      <c r="CA673" s="160">
        <f t="shared" ca="1" si="708"/>
        <v>0.08</v>
      </c>
      <c r="CB673" s="69">
        <f t="shared" si="744"/>
        <v>0.04</v>
      </c>
      <c r="CC673" s="70">
        <f t="shared" si="745"/>
        <v>0</v>
      </c>
      <c r="CD673" s="71">
        <f t="shared" ref="CD673" ca="1" si="804">IF($E673=0,CC673,INDEX($O$438:$O$441,$E673,1))</f>
        <v>0</v>
      </c>
      <c r="CE673" s="156">
        <f t="shared" ca="1" si="710"/>
        <v>0</v>
      </c>
      <c r="CF673" s="158">
        <f t="shared" ca="1" si="711"/>
        <v>-0.04</v>
      </c>
      <c r="CG673" s="159">
        <f t="shared" ca="1" si="712"/>
        <v>0.04</v>
      </c>
      <c r="CH673" s="160">
        <f t="shared" ca="1" si="713"/>
        <v>0.08</v>
      </c>
    </row>
    <row r="674" spans="2:86" hidden="1" outlineLevel="1">
      <c r="B674" t="str">
        <f t="shared" ca="1" si="743"/>
        <v>EP3 LP-D0 LP-S0 LP-M1</v>
      </c>
      <c r="C674" s="49">
        <f t="shared" si="792"/>
        <v>3</v>
      </c>
      <c r="D674" s="49">
        <f t="shared" si="792"/>
        <v>0</v>
      </c>
      <c r="E674" s="49">
        <f t="shared" ca="1" si="792"/>
        <v>0</v>
      </c>
      <c r="F674" s="49">
        <f t="shared" ca="1" si="792"/>
        <v>0</v>
      </c>
      <c r="G674" s="49">
        <f t="shared" ca="1" si="792"/>
        <v>2</v>
      </c>
      <c r="H674" s="49">
        <f t="shared" ca="1" si="792"/>
        <v>4</v>
      </c>
      <c r="I674" s="49">
        <f t="shared" ca="1" si="792"/>
        <v>1</v>
      </c>
      <c r="BM674">
        <v>237</v>
      </c>
      <c r="BN674" s="69">
        <f t="shared" si="695"/>
        <v>0.04</v>
      </c>
      <c r="BO674" s="70">
        <f t="shared" si="696"/>
        <v>0</v>
      </c>
      <c r="BP674" s="71">
        <f t="shared" ca="1" si="699"/>
        <v>0</v>
      </c>
      <c r="BQ674" s="156">
        <f t="shared" ca="1" si="700"/>
        <v>0</v>
      </c>
      <c r="BR674" s="158">
        <f t="shared" ca="1" si="701"/>
        <v>-0.04</v>
      </c>
      <c r="BS674" s="159">
        <f t="shared" ca="1" si="702"/>
        <v>0.08</v>
      </c>
      <c r="BT674" s="160">
        <f t="shared" ca="1" si="703"/>
        <v>-0.05</v>
      </c>
      <c r="BU674" s="69">
        <f t="shared" si="744"/>
        <v>0.04</v>
      </c>
      <c r="BV674" s="70">
        <f t="shared" si="745"/>
        <v>0</v>
      </c>
      <c r="BW674" s="71">
        <f t="shared" ref="BW674" ca="1" si="805">IF($E674=0,BV674,INDEX($O$438:$O$441,$E674,1))</f>
        <v>0</v>
      </c>
      <c r="BX674" s="156">
        <f t="shared" ca="1" si="705"/>
        <v>0</v>
      </c>
      <c r="BY674" s="158">
        <f t="shared" ca="1" si="706"/>
        <v>-0.04</v>
      </c>
      <c r="BZ674" s="159">
        <f t="shared" ca="1" si="707"/>
        <v>0.08</v>
      </c>
      <c r="CA674" s="160">
        <f t="shared" ca="1" si="708"/>
        <v>-0.05</v>
      </c>
      <c r="CB674" s="69">
        <f t="shared" si="744"/>
        <v>0.04</v>
      </c>
      <c r="CC674" s="70">
        <f t="shared" si="745"/>
        <v>0</v>
      </c>
      <c r="CD674" s="71">
        <f t="shared" ref="CD674" ca="1" si="806">IF($E674=0,CC674,INDEX($O$438:$O$441,$E674,1))</f>
        <v>0</v>
      </c>
      <c r="CE674" s="156">
        <f t="shared" ca="1" si="710"/>
        <v>0</v>
      </c>
      <c r="CF674" s="158">
        <f t="shared" ca="1" si="711"/>
        <v>-0.04</v>
      </c>
      <c r="CG674" s="159">
        <f t="shared" ca="1" si="712"/>
        <v>0.08</v>
      </c>
      <c r="CH674" s="160">
        <f t="shared" ca="1" si="713"/>
        <v>-0.05</v>
      </c>
    </row>
    <row r="675" spans="2:86" hidden="1" outlineLevel="1">
      <c r="B675" t="str">
        <f t="shared" ca="1" si="743"/>
        <v>EP3 LP-D0 LP-S0 LP-M2</v>
      </c>
      <c r="C675" s="49">
        <f t="shared" si="792"/>
        <v>3</v>
      </c>
      <c r="D675" s="49">
        <f t="shared" si="792"/>
        <v>0</v>
      </c>
      <c r="E675" s="49">
        <f t="shared" ca="1" si="792"/>
        <v>0</v>
      </c>
      <c r="F675" s="49">
        <f t="shared" ca="1" si="792"/>
        <v>0</v>
      </c>
      <c r="G675" s="49">
        <f t="shared" ca="1" si="792"/>
        <v>2</v>
      </c>
      <c r="H675" s="49">
        <f t="shared" ca="1" si="792"/>
        <v>4</v>
      </c>
      <c r="I675" s="49">
        <f t="shared" ca="1" si="792"/>
        <v>2</v>
      </c>
      <c r="BM675">
        <v>238</v>
      </c>
      <c r="BN675" s="69">
        <f t="shared" si="695"/>
        <v>0.04</v>
      </c>
      <c r="BO675" s="70">
        <f t="shared" si="696"/>
        <v>0</v>
      </c>
      <c r="BP675" s="71">
        <f t="shared" ca="1" si="699"/>
        <v>0</v>
      </c>
      <c r="BQ675" s="156">
        <f t="shared" ca="1" si="700"/>
        <v>0</v>
      </c>
      <c r="BR675" s="158">
        <f t="shared" ca="1" si="701"/>
        <v>-0.04</v>
      </c>
      <c r="BS675" s="159">
        <f t="shared" ca="1" si="702"/>
        <v>0.08</v>
      </c>
      <c r="BT675" s="160">
        <f t="shared" ca="1" si="703"/>
        <v>0</v>
      </c>
      <c r="BU675" s="69">
        <f t="shared" si="744"/>
        <v>0.04</v>
      </c>
      <c r="BV675" s="70">
        <f t="shared" si="745"/>
        <v>0</v>
      </c>
      <c r="BW675" s="71">
        <f t="shared" ref="BW675" ca="1" si="807">IF($E675=0,BV675,INDEX($O$438:$O$441,$E675,1))</f>
        <v>0</v>
      </c>
      <c r="BX675" s="156">
        <f t="shared" ca="1" si="705"/>
        <v>0</v>
      </c>
      <c r="BY675" s="158">
        <f t="shared" ca="1" si="706"/>
        <v>-0.04</v>
      </c>
      <c r="BZ675" s="159">
        <f t="shared" ca="1" si="707"/>
        <v>0.08</v>
      </c>
      <c r="CA675" s="160">
        <f t="shared" ca="1" si="708"/>
        <v>0</v>
      </c>
      <c r="CB675" s="69">
        <f t="shared" si="744"/>
        <v>0.04</v>
      </c>
      <c r="CC675" s="70">
        <f t="shared" si="745"/>
        <v>0</v>
      </c>
      <c r="CD675" s="71">
        <f t="shared" ref="CD675" ca="1" si="808">IF($E675=0,CC675,INDEX($O$438:$O$441,$E675,1))</f>
        <v>0</v>
      </c>
      <c r="CE675" s="156">
        <f t="shared" ca="1" si="710"/>
        <v>0</v>
      </c>
      <c r="CF675" s="158">
        <f t="shared" ca="1" si="711"/>
        <v>-0.04</v>
      </c>
      <c r="CG675" s="159">
        <f t="shared" ca="1" si="712"/>
        <v>0.08</v>
      </c>
      <c r="CH675" s="160">
        <f t="shared" ca="1" si="713"/>
        <v>0</v>
      </c>
    </row>
    <row r="676" spans="2:86" hidden="1" outlineLevel="1">
      <c r="B676" t="str">
        <f t="shared" ca="1" si="743"/>
        <v>EP3 LP-D0 LP-S0 LP-M3</v>
      </c>
      <c r="C676" s="49">
        <f t="shared" si="792"/>
        <v>3</v>
      </c>
      <c r="D676" s="49">
        <f t="shared" si="792"/>
        <v>0</v>
      </c>
      <c r="E676" s="49">
        <f t="shared" ca="1" si="792"/>
        <v>0</v>
      </c>
      <c r="F676" s="49">
        <f t="shared" ca="1" si="792"/>
        <v>0</v>
      </c>
      <c r="G676" s="49">
        <f t="shared" ca="1" si="792"/>
        <v>2</v>
      </c>
      <c r="H676" s="49">
        <f t="shared" ca="1" si="792"/>
        <v>4</v>
      </c>
      <c r="I676" s="49">
        <f t="shared" ca="1" si="792"/>
        <v>3</v>
      </c>
      <c r="BM676">
        <v>239</v>
      </c>
      <c r="BN676" s="69">
        <f t="shared" si="695"/>
        <v>0.04</v>
      </c>
      <c r="BO676" s="70">
        <f t="shared" si="696"/>
        <v>0</v>
      </c>
      <c r="BP676" s="71">
        <f t="shared" ca="1" si="699"/>
        <v>0</v>
      </c>
      <c r="BQ676" s="156">
        <f t="shared" ca="1" si="700"/>
        <v>0</v>
      </c>
      <c r="BR676" s="158">
        <f t="shared" ca="1" si="701"/>
        <v>-0.04</v>
      </c>
      <c r="BS676" s="159">
        <f t="shared" ca="1" si="702"/>
        <v>0.08</v>
      </c>
      <c r="BT676" s="160">
        <f t="shared" ca="1" si="703"/>
        <v>0.04</v>
      </c>
      <c r="BU676" s="69">
        <f t="shared" si="744"/>
        <v>0.04</v>
      </c>
      <c r="BV676" s="70">
        <f t="shared" si="745"/>
        <v>0</v>
      </c>
      <c r="BW676" s="71">
        <f t="shared" ref="BW676" ca="1" si="809">IF($E676=0,BV676,INDEX($O$438:$O$441,$E676,1))</f>
        <v>0</v>
      </c>
      <c r="BX676" s="156">
        <f t="shared" ca="1" si="705"/>
        <v>0</v>
      </c>
      <c r="BY676" s="158">
        <f t="shared" ca="1" si="706"/>
        <v>-0.04</v>
      </c>
      <c r="BZ676" s="159">
        <f t="shared" ca="1" si="707"/>
        <v>0.08</v>
      </c>
      <c r="CA676" s="160">
        <f t="shared" ca="1" si="708"/>
        <v>0.04</v>
      </c>
      <c r="CB676" s="69">
        <f t="shared" si="744"/>
        <v>0.04</v>
      </c>
      <c r="CC676" s="70">
        <f t="shared" si="745"/>
        <v>0</v>
      </c>
      <c r="CD676" s="71">
        <f t="shared" ref="CD676" ca="1" si="810">IF($E676=0,CC676,INDEX($O$438:$O$441,$E676,1))</f>
        <v>0</v>
      </c>
      <c r="CE676" s="156">
        <f t="shared" ca="1" si="710"/>
        <v>0</v>
      </c>
      <c r="CF676" s="158">
        <f t="shared" ca="1" si="711"/>
        <v>-0.04</v>
      </c>
      <c r="CG676" s="159">
        <f t="shared" ca="1" si="712"/>
        <v>0.08</v>
      </c>
      <c r="CH676" s="160">
        <f t="shared" ca="1" si="713"/>
        <v>0.04</v>
      </c>
    </row>
    <row r="677" spans="2:86" hidden="1" outlineLevel="1">
      <c r="B677" t="str">
        <f t="shared" ca="1" si="743"/>
        <v>EP3 LP-D0 LP-S0 LP-M4</v>
      </c>
      <c r="C677" s="49">
        <f t="shared" si="792"/>
        <v>3</v>
      </c>
      <c r="D677" s="49">
        <f t="shared" si="792"/>
        <v>0</v>
      </c>
      <c r="E677" s="49">
        <f t="shared" ca="1" si="792"/>
        <v>0</v>
      </c>
      <c r="F677" s="49">
        <f t="shared" ca="1" si="792"/>
        <v>0</v>
      </c>
      <c r="G677" s="49">
        <f t="shared" ca="1" si="792"/>
        <v>2</v>
      </c>
      <c r="H677" s="49">
        <f t="shared" ca="1" si="792"/>
        <v>4</v>
      </c>
      <c r="I677" s="49">
        <f t="shared" ca="1" si="792"/>
        <v>4</v>
      </c>
      <c r="BM677">
        <v>240</v>
      </c>
      <c r="BN677" s="69">
        <f t="shared" si="695"/>
        <v>0.04</v>
      </c>
      <c r="BO677" s="70">
        <f t="shared" si="696"/>
        <v>0</v>
      </c>
      <c r="BP677" s="71">
        <f t="shared" ca="1" si="699"/>
        <v>0</v>
      </c>
      <c r="BQ677" s="156">
        <f t="shared" ca="1" si="700"/>
        <v>0</v>
      </c>
      <c r="BR677" s="158">
        <f t="shared" ca="1" si="701"/>
        <v>-0.04</v>
      </c>
      <c r="BS677" s="159">
        <f t="shared" ca="1" si="702"/>
        <v>0.08</v>
      </c>
      <c r="BT677" s="160">
        <f t="shared" ca="1" si="703"/>
        <v>0.08</v>
      </c>
      <c r="BU677" s="69">
        <f t="shared" si="744"/>
        <v>0.04</v>
      </c>
      <c r="BV677" s="70">
        <f t="shared" si="745"/>
        <v>0</v>
      </c>
      <c r="BW677" s="71">
        <f t="shared" ref="BW677" ca="1" si="811">IF($E677=0,BV677,INDEX($O$438:$O$441,$E677,1))</f>
        <v>0</v>
      </c>
      <c r="BX677" s="156">
        <f t="shared" ca="1" si="705"/>
        <v>0</v>
      </c>
      <c r="BY677" s="158">
        <f t="shared" ca="1" si="706"/>
        <v>-0.04</v>
      </c>
      <c r="BZ677" s="159">
        <f t="shared" ca="1" si="707"/>
        <v>0.08</v>
      </c>
      <c r="CA677" s="160">
        <f t="shared" ca="1" si="708"/>
        <v>0.08</v>
      </c>
      <c r="CB677" s="69">
        <f t="shared" si="744"/>
        <v>0.04</v>
      </c>
      <c r="CC677" s="70">
        <f t="shared" si="745"/>
        <v>0</v>
      </c>
      <c r="CD677" s="71">
        <f t="shared" ref="CD677" ca="1" si="812">IF($E677=0,CC677,INDEX($O$438:$O$441,$E677,1))</f>
        <v>0</v>
      </c>
      <c r="CE677" s="156">
        <f t="shared" ca="1" si="710"/>
        <v>0</v>
      </c>
      <c r="CF677" s="158">
        <f t="shared" ca="1" si="711"/>
        <v>-0.04</v>
      </c>
      <c r="CG677" s="159">
        <f t="shared" ca="1" si="712"/>
        <v>0.08</v>
      </c>
      <c r="CH677" s="160">
        <f t="shared" ca="1" si="713"/>
        <v>0.08</v>
      </c>
    </row>
    <row r="678" spans="2:86" hidden="1" outlineLevel="1">
      <c r="B678" t="str">
        <f t="shared" ref="B678:B709" ca="1" si="813">"EP"&amp;$C678&amp;" LP-D"&amp;$E678&amp;" LP-S"&amp;$F678&amp;" LP-M"&amp;$I678</f>
        <v>EP3 LP-D0 LP-S0 LP-M1</v>
      </c>
      <c r="C678" s="49">
        <f t="shared" ref="C678:I687" si="814">C278</f>
        <v>3</v>
      </c>
      <c r="D678" s="49">
        <f t="shared" si="814"/>
        <v>0</v>
      </c>
      <c r="E678" s="49">
        <f t="shared" ca="1" si="814"/>
        <v>0</v>
      </c>
      <c r="F678" s="49">
        <f t="shared" ca="1" si="814"/>
        <v>0</v>
      </c>
      <c r="G678" s="49">
        <f t="shared" ca="1" si="814"/>
        <v>3</v>
      </c>
      <c r="H678" s="49">
        <f t="shared" ca="1" si="814"/>
        <v>1</v>
      </c>
      <c r="I678" s="49">
        <f t="shared" ca="1" si="814"/>
        <v>1</v>
      </c>
      <c r="BM678">
        <v>241</v>
      </c>
      <c r="BN678" s="69">
        <f t="shared" si="695"/>
        <v>0.04</v>
      </c>
      <c r="BO678" s="70">
        <f t="shared" si="696"/>
        <v>0</v>
      </c>
      <c r="BP678" s="71">
        <f t="shared" ca="1" si="699"/>
        <v>0</v>
      </c>
      <c r="BQ678" s="156">
        <f t="shared" ca="1" si="700"/>
        <v>0</v>
      </c>
      <c r="BR678" s="158">
        <f t="shared" ca="1" si="701"/>
        <v>0</v>
      </c>
      <c r="BS678" s="159">
        <f t="shared" ca="1" si="702"/>
        <v>-0.05</v>
      </c>
      <c r="BT678" s="160">
        <f t="shared" ca="1" si="703"/>
        <v>-0.05</v>
      </c>
      <c r="BU678" s="69">
        <f t="shared" si="744"/>
        <v>0.04</v>
      </c>
      <c r="BV678" s="70">
        <f t="shared" si="745"/>
        <v>0</v>
      </c>
      <c r="BW678" s="71">
        <f t="shared" ref="BW678" ca="1" si="815">IF($E678=0,BV678,INDEX($O$438:$O$441,$E678,1))</f>
        <v>0</v>
      </c>
      <c r="BX678" s="156">
        <f t="shared" ca="1" si="705"/>
        <v>0</v>
      </c>
      <c r="BY678" s="158">
        <f t="shared" ca="1" si="706"/>
        <v>0</v>
      </c>
      <c r="BZ678" s="159">
        <f t="shared" ca="1" si="707"/>
        <v>-0.05</v>
      </c>
      <c r="CA678" s="160">
        <f t="shared" ca="1" si="708"/>
        <v>-0.05</v>
      </c>
      <c r="CB678" s="69">
        <f t="shared" si="744"/>
        <v>0.04</v>
      </c>
      <c r="CC678" s="70">
        <f t="shared" si="745"/>
        <v>0</v>
      </c>
      <c r="CD678" s="71">
        <f t="shared" ref="CD678" ca="1" si="816">IF($E678=0,CC678,INDEX($O$438:$O$441,$E678,1))</f>
        <v>0</v>
      </c>
      <c r="CE678" s="156">
        <f t="shared" ca="1" si="710"/>
        <v>0</v>
      </c>
      <c r="CF678" s="158">
        <f t="shared" ca="1" si="711"/>
        <v>0</v>
      </c>
      <c r="CG678" s="159">
        <f t="shared" ca="1" si="712"/>
        <v>-0.05</v>
      </c>
      <c r="CH678" s="160">
        <f t="shared" ca="1" si="713"/>
        <v>-0.05</v>
      </c>
    </row>
    <row r="679" spans="2:86" hidden="1" outlineLevel="1">
      <c r="B679" t="str">
        <f t="shared" ca="1" si="813"/>
        <v>EP3 LP-D0 LP-S0 LP-M2</v>
      </c>
      <c r="C679" s="49">
        <f t="shared" si="814"/>
        <v>3</v>
      </c>
      <c r="D679" s="49">
        <f t="shared" si="814"/>
        <v>0</v>
      </c>
      <c r="E679" s="49">
        <f t="shared" ca="1" si="814"/>
        <v>0</v>
      </c>
      <c r="F679" s="49">
        <f t="shared" ca="1" si="814"/>
        <v>0</v>
      </c>
      <c r="G679" s="49">
        <f t="shared" ca="1" si="814"/>
        <v>3</v>
      </c>
      <c r="H679" s="49">
        <f t="shared" ca="1" si="814"/>
        <v>1</v>
      </c>
      <c r="I679" s="49">
        <f t="shared" ca="1" si="814"/>
        <v>2</v>
      </c>
      <c r="BM679">
        <v>242</v>
      </c>
      <c r="BN679" s="69">
        <f t="shared" si="695"/>
        <v>0.04</v>
      </c>
      <c r="BO679" s="70">
        <f t="shared" si="696"/>
        <v>0</v>
      </c>
      <c r="BP679" s="71">
        <f t="shared" ca="1" si="699"/>
        <v>0</v>
      </c>
      <c r="BQ679" s="156">
        <f t="shared" ca="1" si="700"/>
        <v>0</v>
      </c>
      <c r="BR679" s="158">
        <f t="shared" ca="1" si="701"/>
        <v>0</v>
      </c>
      <c r="BS679" s="159">
        <f t="shared" ca="1" si="702"/>
        <v>-0.05</v>
      </c>
      <c r="BT679" s="160">
        <f t="shared" ca="1" si="703"/>
        <v>0</v>
      </c>
      <c r="BU679" s="69">
        <f t="shared" si="744"/>
        <v>0.04</v>
      </c>
      <c r="BV679" s="70">
        <f t="shared" si="745"/>
        <v>0</v>
      </c>
      <c r="BW679" s="71">
        <f t="shared" ref="BW679" ca="1" si="817">IF($E679=0,BV679,INDEX($O$438:$O$441,$E679,1))</f>
        <v>0</v>
      </c>
      <c r="BX679" s="156">
        <f t="shared" ca="1" si="705"/>
        <v>0</v>
      </c>
      <c r="BY679" s="158">
        <f t="shared" ca="1" si="706"/>
        <v>0</v>
      </c>
      <c r="BZ679" s="159">
        <f t="shared" ca="1" si="707"/>
        <v>-0.05</v>
      </c>
      <c r="CA679" s="160">
        <f t="shared" ca="1" si="708"/>
        <v>0</v>
      </c>
      <c r="CB679" s="69">
        <f t="shared" si="744"/>
        <v>0.04</v>
      </c>
      <c r="CC679" s="70">
        <f t="shared" si="745"/>
        <v>0</v>
      </c>
      <c r="CD679" s="71">
        <f t="shared" ref="CD679" ca="1" si="818">IF($E679=0,CC679,INDEX($O$438:$O$441,$E679,1))</f>
        <v>0</v>
      </c>
      <c r="CE679" s="156">
        <f t="shared" ca="1" si="710"/>
        <v>0</v>
      </c>
      <c r="CF679" s="158">
        <f t="shared" ca="1" si="711"/>
        <v>0</v>
      </c>
      <c r="CG679" s="159">
        <f t="shared" ca="1" si="712"/>
        <v>-0.05</v>
      </c>
      <c r="CH679" s="160">
        <f t="shared" ca="1" si="713"/>
        <v>0</v>
      </c>
    </row>
    <row r="680" spans="2:86" hidden="1" outlineLevel="1">
      <c r="B680" t="str">
        <f t="shared" ca="1" si="813"/>
        <v>EP3 LP-D0 LP-S0 LP-M3</v>
      </c>
      <c r="C680" s="49">
        <f t="shared" si="814"/>
        <v>3</v>
      </c>
      <c r="D680" s="49">
        <f t="shared" si="814"/>
        <v>0</v>
      </c>
      <c r="E680" s="49">
        <f t="shared" ca="1" si="814"/>
        <v>0</v>
      </c>
      <c r="F680" s="49">
        <f t="shared" ca="1" si="814"/>
        <v>0</v>
      </c>
      <c r="G680" s="49">
        <f t="shared" ca="1" si="814"/>
        <v>3</v>
      </c>
      <c r="H680" s="49">
        <f t="shared" ca="1" si="814"/>
        <v>1</v>
      </c>
      <c r="I680" s="49">
        <f t="shared" ca="1" si="814"/>
        <v>3</v>
      </c>
      <c r="BM680">
        <v>243</v>
      </c>
      <c r="BN680" s="69">
        <f t="shared" si="695"/>
        <v>0.04</v>
      </c>
      <c r="BO680" s="70">
        <f t="shared" si="696"/>
        <v>0</v>
      </c>
      <c r="BP680" s="71">
        <f t="shared" ca="1" si="699"/>
        <v>0</v>
      </c>
      <c r="BQ680" s="156">
        <f t="shared" ca="1" si="700"/>
        <v>0</v>
      </c>
      <c r="BR680" s="158">
        <f t="shared" ca="1" si="701"/>
        <v>0</v>
      </c>
      <c r="BS680" s="159">
        <f t="shared" ca="1" si="702"/>
        <v>-0.05</v>
      </c>
      <c r="BT680" s="160">
        <f t="shared" ca="1" si="703"/>
        <v>0.04</v>
      </c>
      <c r="BU680" s="69">
        <f t="shared" si="744"/>
        <v>0.04</v>
      </c>
      <c r="BV680" s="70">
        <f t="shared" si="745"/>
        <v>0</v>
      </c>
      <c r="BW680" s="71">
        <f t="shared" ref="BW680" ca="1" si="819">IF($E680=0,BV680,INDEX($O$438:$O$441,$E680,1))</f>
        <v>0</v>
      </c>
      <c r="BX680" s="156">
        <f t="shared" ca="1" si="705"/>
        <v>0</v>
      </c>
      <c r="BY680" s="158">
        <f t="shared" ca="1" si="706"/>
        <v>0</v>
      </c>
      <c r="BZ680" s="159">
        <f t="shared" ca="1" si="707"/>
        <v>-0.05</v>
      </c>
      <c r="CA680" s="160">
        <f t="shared" ca="1" si="708"/>
        <v>0.04</v>
      </c>
      <c r="CB680" s="69">
        <f t="shared" si="744"/>
        <v>0.04</v>
      </c>
      <c r="CC680" s="70">
        <f t="shared" si="745"/>
        <v>0</v>
      </c>
      <c r="CD680" s="71">
        <f t="shared" ref="CD680" ca="1" si="820">IF($E680=0,CC680,INDEX($O$438:$O$441,$E680,1))</f>
        <v>0</v>
      </c>
      <c r="CE680" s="156">
        <f t="shared" ca="1" si="710"/>
        <v>0</v>
      </c>
      <c r="CF680" s="158">
        <f t="shared" ca="1" si="711"/>
        <v>0</v>
      </c>
      <c r="CG680" s="159">
        <f t="shared" ca="1" si="712"/>
        <v>-0.05</v>
      </c>
      <c r="CH680" s="160">
        <f t="shared" ca="1" si="713"/>
        <v>0.04</v>
      </c>
    </row>
    <row r="681" spans="2:86" hidden="1" outlineLevel="1">
      <c r="B681" t="str">
        <f t="shared" ca="1" si="813"/>
        <v>EP3 LP-D0 LP-S0 LP-M4</v>
      </c>
      <c r="C681" s="49">
        <f t="shared" si="814"/>
        <v>3</v>
      </c>
      <c r="D681" s="49">
        <f t="shared" si="814"/>
        <v>0</v>
      </c>
      <c r="E681" s="49">
        <f t="shared" ca="1" si="814"/>
        <v>0</v>
      </c>
      <c r="F681" s="49">
        <f t="shared" ca="1" si="814"/>
        <v>0</v>
      </c>
      <c r="G681" s="49">
        <f t="shared" ca="1" si="814"/>
        <v>3</v>
      </c>
      <c r="H681" s="49">
        <f t="shared" ca="1" si="814"/>
        <v>1</v>
      </c>
      <c r="I681" s="49">
        <f t="shared" ca="1" si="814"/>
        <v>4</v>
      </c>
      <c r="BM681">
        <v>244</v>
      </c>
      <c r="BN681" s="69">
        <f t="shared" si="695"/>
        <v>0.04</v>
      </c>
      <c r="BO681" s="70">
        <f t="shared" si="696"/>
        <v>0</v>
      </c>
      <c r="BP681" s="71">
        <f t="shared" ca="1" si="699"/>
        <v>0</v>
      </c>
      <c r="BQ681" s="156">
        <f t="shared" ca="1" si="700"/>
        <v>0</v>
      </c>
      <c r="BR681" s="158">
        <f t="shared" ca="1" si="701"/>
        <v>0</v>
      </c>
      <c r="BS681" s="159">
        <f t="shared" ca="1" si="702"/>
        <v>-0.05</v>
      </c>
      <c r="BT681" s="160">
        <f t="shared" ca="1" si="703"/>
        <v>0.08</v>
      </c>
      <c r="BU681" s="69">
        <f t="shared" si="744"/>
        <v>0.04</v>
      </c>
      <c r="BV681" s="70">
        <f t="shared" si="745"/>
        <v>0</v>
      </c>
      <c r="BW681" s="71">
        <f t="shared" ref="BW681" ca="1" si="821">IF($E681=0,BV681,INDEX($O$438:$O$441,$E681,1))</f>
        <v>0</v>
      </c>
      <c r="BX681" s="156">
        <f t="shared" ca="1" si="705"/>
        <v>0</v>
      </c>
      <c r="BY681" s="158">
        <f t="shared" ca="1" si="706"/>
        <v>0</v>
      </c>
      <c r="BZ681" s="159">
        <f t="shared" ca="1" si="707"/>
        <v>-0.05</v>
      </c>
      <c r="CA681" s="160">
        <f t="shared" ca="1" si="708"/>
        <v>0.08</v>
      </c>
      <c r="CB681" s="69">
        <f t="shared" si="744"/>
        <v>0.04</v>
      </c>
      <c r="CC681" s="70">
        <f t="shared" si="745"/>
        <v>0</v>
      </c>
      <c r="CD681" s="71">
        <f t="shared" ref="CD681" ca="1" si="822">IF($E681=0,CC681,INDEX($O$438:$O$441,$E681,1))</f>
        <v>0</v>
      </c>
      <c r="CE681" s="156">
        <f t="shared" ca="1" si="710"/>
        <v>0</v>
      </c>
      <c r="CF681" s="158">
        <f t="shared" ca="1" si="711"/>
        <v>0</v>
      </c>
      <c r="CG681" s="159">
        <f t="shared" ca="1" si="712"/>
        <v>-0.05</v>
      </c>
      <c r="CH681" s="160">
        <f t="shared" ca="1" si="713"/>
        <v>0.08</v>
      </c>
    </row>
    <row r="682" spans="2:86" hidden="1" outlineLevel="1">
      <c r="B682" t="str">
        <f t="shared" ca="1" si="813"/>
        <v>EP3 LP-D0 LP-S0 LP-M1</v>
      </c>
      <c r="C682" s="49">
        <f t="shared" si="814"/>
        <v>3</v>
      </c>
      <c r="D682" s="49">
        <f t="shared" si="814"/>
        <v>0</v>
      </c>
      <c r="E682" s="49">
        <f t="shared" ca="1" si="814"/>
        <v>0</v>
      </c>
      <c r="F682" s="49">
        <f t="shared" ca="1" si="814"/>
        <v>0</v>
      </c>
      <c r="G682" s="49">
        <f t="shared" ca="1" si="814"/>
        <v>3</v>
      </c>
      <c r="H682" s="49">
        <f t="shared" ca="1" si="814"/>
        <v>2</v>
      </c>
      <c r="I682" s="49">
        <f t="shared" ca="1" si="814"/>
        <v>1</v>
      </c>
      <c r="BM682">
        <v>245</v>
      </c>
      <c r="BN682" s="69">
        <f t="shared" si="695"/>
        <v>0.04</v>
      </c>
      <c r="BO682" s="70">
        <f t="shared" si="696"/>
        <v>0</v>
      </c>
      <c r="BP682" s="71">
        <f t="shared" ca="1" si="699"/>
        <v>0</v>
      </c>
      <c r="BQ682" s="156">
        <f t="shared" ca="1" si="700"/>
        <v>0</v>
      </c>
      <c r="BR682" s="158">
        <f t="shared" ca="1" si="701"/>
        <v>0</v>
      </c>
      <c r="BS682" s="159">
        <f t="shared" ca="1" si="702"/>
        <v>0</v>
      </c>
      <c r="BT682" s="160">
        <f t="shared" ca="1" si="703"/>
        <v>-0.05</v>
      </c>
      <c r="BU682" s="69">
        <f t="shared" si="744"/>
        <v>0.04</v>
      </c>
      <c r="BV682" s="70">
        <f t="shared" si="745"/>
        <v>0</v>
      </c>
      <c r="BW682" s="71">
        <f t="shared" ref="BW682" ca="1" si="823">IF($E682=0,BV682,INDEX($O$438:$O$441,$E682,1))</f>
        <v>0</v>
      </c>
      <c r="BX682" s="156">
        <f t="shared" ca="1" si="705"/>
        <v>0</v>
      </c>
      <c r="BY682" s="158">
        <f t="shared" ca="1" si="706"/>
        <v>0</v>
      </c>
      <c r="BZ682" s="159">
        <f t="shared" ca="1" si="707"/>
        <v>0</v>
      </c>
      <c r="CA682" s="160">
        <f t="shared" ca="1" si="708"/>
        <v>-0.05</v>
      </c>
      <c r="CB682" s="69">
        <f t="shared" si="744"/>
        <v>0.04</v>
      </c>
      <c r="CC682" s="70">
        <f t="shared" si="745"/>
        <v>0</v>
      </c>
      <c r="CD682" s="71">
        <f t="shared" ref="CD682" ca="1" si="824">IF($E682=0,CC682,INDEX($O$438:$O$441,$E682,1))</f>
        <v>0</v>
      </c>
      <c r="CE682" s="156">
        <f t="shared" ca="1" si="710"/>
        <v>0</v>
      </c>
      <c r="CF682" s="158">
        <f t="shared" ca="1" si="711"/>
        <v>0</v>
      </c>
      <c r="CG682" s="159">
        <f t="shared" ca="1" si="712"/>
        <v>0</v>
      </c>
      <c r="CH682" s="160">
        <f t="shared" ca="1" si="713"/>
        <v>-0.05</v>
      </c>
    </row>
    <row r="683" spans="2:86" hidden="1" outlineLevel="1">
      <c r="B683" t="str">
        <f t="shared" ca="1" si="813"/>
        <v>EP3 LP-D0 LP-S0 LP-M2</v>
      </c>
      <c r="C683" s="49">
        <f t="shared" si="814"/>
        <v>3</v>
      </c>
      <c r="D683" s="49">
        <f t="shared" si="814"/>
        <v>0</v>
      </c>
      <c r="E683" s="49">
        <f t="shared" ca="1" si="814"/>
        <v>0</v>
      </c>
      <c r="F683" s="49">
        <f t="shared" ca="1" si="814"/>
        <v>0</v>
      </c>
      <c r="G683" s="49">
        <f t="shared" ca="1" si="814"/>
        <v>3</v>
      </c>
      <c r="H683" s="49">
        <f t="shared" ca="1" si="814"/>
        <v>2</v>
      </c>
      <c r="I683" s="49">
        <f t="shared" ca="1" si="814"/>
        <v>2</v>
      </c>
      <c r="BM683">
        <v>246</v>
      </c>
      <c r="BN683" s="69">
        <f t="shared" si="695"/>
        <v>0.04</v>
      </c>
      <c r="BO683" s="70">
        <f t="shared" si="696"/>
        <v>0</v>
      </c>
      <c r="BP683" s="71">
        <f t="shared" ca="1" si="699"/>
        <v>0</v>
      </c>
      <c r="BQ683" s="156">
        <f t="shared" ca="1" si="700"/>
        <v>0</v>
      </c>
      <c r="BR683" s="158">
        <f t="shared" ca="1" si="701"/>
        <v>0</v>
      </c>
      <c r="BS683" s="159">
        <f t="shared" ca="1" si="702"/>
        <v>0</v>
      </c>
      <c r="BT683" s="160">
        <f t="shared" ca="1" si="703"/>
        <v>0</v>
      </c>
      <c r="BU683" s="69">
        <f t="shared" si="744"/>
        <v>0.04</v>
      </c>
      <c r="BV683" s="70">
        <f t="shared" si="745"/>
        <v>0</v>
      </c>
      <c r="BW683" s="71">
        <f t="shared" ref="BW683" ca="1" si="825">IF($E683=0,BV683,INDEX($O$438:$O$441,$E683,1))</f>
        <v>0</v>
      </c>
      <c r="BX683" s="156">
        <f t="shared" ca="1" si="705"/>
        <v>0</v>
      </c>
      <c r="BY683" s="158">
        <f t="shared" ca="1" si="706"/>
        <v>0</v>
      </c>
      <c r="BZ683" s="159">
        <f t="shared" ca="1" si="707"/>
        <v>0</v>
      </c>
      <c r="CA683" s="160">
        <f t="shared" ca="1" si="708"/>
        <v>0</v>
      </c>
      <c r="CB683" s="69">
        <f t="shared" si="744"/>
        <v>0.04</v>
      </c>
      <c r="CC683" s="70">
        <f t="shared" si="745"/>
        <v>0</v>
      </c>
      <c r="CD683" s="71">
        <f t="shared" ref="CD683" ca="1" si="826">IF($E683=0,CC683,INDEX($O$438:$O$441,$E683,1))</f>
        <v>0</v>
      </c>
      <c r="CE683" s="156">
        <f t="shared" ca="1" si="710"/>
        <v>0</v>
      </c>
      <c r="CF683" s="158">
        <f t="shared" ca="1" si="711"/>
        <v>0</v>
      </c>
      <c r="CG683" s="159">
        <f t="shared" ca="1" si="712"/>
        <v>0</v>
      </c>
      <c r="CH683" s="160">
        <f t="shared" ca="1" si="713"/>
        <v>0</v>
      </c>
    </row>
    <row r="684" spans="2:86" hidden="1" outlineLevel="1">
      <c r="B684" t="str">
        <f t="shared" ca="1" si="813"/>
        <v>EP3 LP-D0 LP-S0 LP-M3</v>
      </c>
      <c r="C684" s="49">
        <f t="shared" si="814"/>
        <v>3</v>
      </c>
      <c r="D684" s="49">
        <f t="shared" si="814"/>
        <v>0</v>
      </c>
      <c r="E684" s="49">
        <f t="shared" ca="1" si="814"/>
        <v>0</v>
      </c>
      <c r="F684" s="49">
        <f t="shared" ca="1" si="814"/>
        <v>0</v>
      </c>
      <c r="G684" s="49">
        <f t="shared" ca="1" si="814"/>
        <v>3</v>
      </c>
      <c r="H684" s="49">
        <f t="shared" ca="1" si="814"/>
        <v>2</v>
      </c>
      <c r="I684" s="49">
        <f t="shared" ca="1" si="814"/>
        <v>3</v>
      </c>
      <c r="BM684">
        <v>247</v>
      </c>
      <c r="BN684" s="69">
        <f t="shared" si="695"/>
        <v>0.04</v>
      </c>
      <c r="BO684" s="70">
        <f t="shared" si="696"/>
        <v>0</v>
      </c>
      <c r="BP684" s="71">
        <f t="shared" ca="1" si="699"/>
        <v>0</v>
      </c>
      <c r="BQ684" s="156">
        <f t="shared" ca="1" si="700"/>
        <v>0</v>
      </c>
      <c r="BR684" s="158">
        <f t="shared" ca="1" si="701"/>
        <v>0</v>
      </c>
      <c r="BS684" s="159">
        <f t="shared" ca="1" si="702"/>
        <v>0</v>
      </c>
      <c r="BT684" s="160">
        <f t="shared" ca="1" si="703"/>
        <v>0.04</v>
      </c>
      <c r="BU684" s="69">
        <f t="shared" si="744"/>
        <v>0.04</v>
      </c>
      <c r="BV684" s="70">
        <f t="shared" si="745"/>
        <v>0</v>
      </c>
      <c r="BW684" s="71">
        <f t="shared" ref="BW684" ca="1" si="827">IF($E684=0,BV684,INDEX($O$438:$O$441,$E684,1))</f>
        <v>0</v>
      </c>
      <c r="BX684" s="156">
        <f t="shared" ca="1" si="705"/>
        <v>0</v>
      </c>
      <c r="BY684" s="158">
        <f t="shared" ca="1" si="706"/>
        <v>0</v>
      </c>
      <c r="BZ684" s="159">
        <f t="shared" ca="1" si="707"/>
        <v>0</v>
      </c>
      <c r="CA684" s="160">
        <f t="shared" ca="1" si="708"/>
        <v>0.04</v>
      </c>
      <c r="CB684" s="69">
        <f t="shared" si="744"/>
        <v>0.04</v>
      </c>
      <c r="CC684" s="70">
        <f t="shared" si="745"/>
        <v>0</v>
      </c>
      <c r="CD684" s="71">
        <f t="shared" ref="CD684" ca="1" si="828">IF($E684=0,CC684,INDEX($O$438:$O$441,$E684,1))</f>
        <v>0</v>
      </c>
      <c r="CE684" s="156">
        <f t="shared" ca="1" si="710"/>
        <v>0</v>
      </c>
      <c r="CF684" s="158">
        <f t="shared" ca="1" si="711"/>
        <v>0</v>
      </c>
      <c r="CG684" s="159">
        <f t="shared" ca="1" si="712"/>
        <v>0</v>
      </c>
      <c r="CH684" s="160">
        <f t="shared" ca="1" si="713"/>
        <v>0.04</v>
      </c>
    </row>
    <row r="685" spans="2:86" hidden="1" outlineLevel="1">
      <c r="B685" t="str">
        <f t="shared" ca="1" si="813"/>
        <v>EP3 LP-D0 LP-S0 LP-M4</v>
      </c>
      <c r="C685" s="49">
        <f t="shared" si="814"/>
        <v>3</v>
      </c>
      <c r="D685" s="49">
        <f t="shared" si="814"/>
        <v>0</v>
      </c>
      <c r="E685" s="49">
        <f t="shared" ca="1" si="814"/>
        <v>0</v>
      </c>
      <c r="F685" s="49">
        <f t="shared" ca="1" si="814"/>
        <v>0</v>
      </c>
      <c r="G685" s="49">
        <f t="shared" ca="1" si="814"/>
        <v>3</v>
      </c>
      <c r="H685" s="49">
        <f t="shared" ca="1" si="814"/>
        <v>2</v>
      </c>
      <c r="I685" s="49">
        <f t="shared" ca="1" si="814"/>
        <v>4</v>
      </c>
      <c r="BM685">
        <v>248</v>
      </c>
      <c r="BN685" s="69">
        <f t="shared" si="695"/>
        <v>0.04</v>
      </c>
      <c r="BO685" s="70">
        <f t="shared" si="696"/>
        <v>0</v>
      </c>
      <c r="BP685" s="71">
        <f t="shared" ca="1" si="699"/>
        <v>0</v>
      </c>
      <c r="BQ685" s="156">
        <f t="shared" ca="1" si="700"/>
        <v>0</v>
      </c>
      <c r="BR685" s="158">
        <f t="shared" ca="1" si="701"/>
        <v>0</v>
      </c>
      <c r="BS685" s="159">
        <f t="shared" ca="1" si="702"/>
        <v>0</v>
      </c>
      <c r="BT685" s="160">
        <f t="shared" ca="1" si="703"/>
        <v>0.08</v>
      </c>
      <c r="BU685" s="69">
        <f t="shared" si="744"/>
        <v>0.04</v>
      </c>
      <c r="BV685" s="70">
        <f t="shared" si="745"/>
        <v>0</v>
      </c>
      <c r="BW685" s="71">
        <f t="shared" ref="BW685" ca="1" si="829">IF($E685=0,BV685,INDEX($O$438:$O$441,$E685,1))</f>
        <v>0</v>
      </c>
      <c r="BX685" s="156">
        <f t="shared" ca="1" si="705"/>
        <v>0</v>
      </c>
      <c r="BY685" s="158">
        <f t="shared" ca="1" si="706"/>
        <v>0</v>
      </c>
      <c r="BZ685" s="159">
        <f t="shared" ca="1" si="707"/>
        <v>0</v>
      </c>
      <c r="CA685" s="160">
        <f t="shared" ca="1" si="708"/>
        <v>0.08</v>
      </c>
      <c r="CB685" s="69">
        <f t="shared" si="744"/>
        <v>0.04</v>
      </c>
      <c r="CC685" s="70">
        <f t="shared" si="745"/>
        <v>0</v>
      </c>
      <c r="CD685" s="71">
        <f t="shared" ref="CD685" ca="1" si="830">IF($E685=0,CC685,INDEX($O$438:$O$441,$E685,1))</f>
        <v>0</v>
      </c>
      <c r="CE685" s="156">
        <f t="shared" ca="1" si="710"/>
        <v>0</v>
      </c>
      <c r="CF685" s="158">
        <f t="shared" ca="1" si="711"/>
        <v>0</v>
      </c>
      <c r="CG685" s="159">
        <f t="shared" ca="1" si="712"/>
        <v>0</v>
      </c>
      <c r="CH685" s="160">
        <f t="shared" ca="1" si="713"/>
        <v>0.08</v>
      </c>
    </row>
    <row r="686" spans="2:86" hidden="1" outlineLevel="1">
      <c r="B686" t="str">
        <f t="shared" ca="1" si="813"/>
        <v>EP3 LP-D0 LP-S0 LP-M1</v>
      </c>
      <c r="C686" s="49">
        <f t="shared" si="814"/>
        <v>3</v>
      </c>
      <c r="D686" s="49">
        <f t="shared" si="814"/>
        <v>0</v>
      </c>
      <c r="E686" s="49">
        <f t="shared" ca="1" si="814"/>
        <v>0</v>
      </c>
      <c r="F686" s="49">
        <f t="shared" ca="1" si="814"/>
        <v>0</v>
      </c>
      <c r="G686" s="49">
        <f t="shared" ca="1" si="814"/>
        <v>3</v>
      </c>
      <c r="H686" s="49">
        <f t="shared" ca="1" si="814"/>
        <v>3</v>
      </c>
      <c r="I686" s="49">
        <f t="shared" ca="1" si="814"/>
        <v>1</v>
      </c>
      <c r="BM686">
        <v>249</v>
      </c>
      <c r="BN686" s="69">
        <f t="shared" si="695"/>
        <v>0.04</v>
      </c>
      <c r="BO686" s="70">
        <f t="shared" si="696"/>
        <v>0</v>
      </c>
      <c r="BP686" s="71">
        <f t="shared" ca="1" si="699"/>
        <v>0</v>
      </c>
      <c r="BQ686" s="156">
        <f t="shared" ca="1" si="700"/>
        <v>0</v>
      </c>
      <c r="BR686" s="158">
        <f t="shared" ca="1" si="701"/>
        <v>0</v>
      </c>
      <c r="BS686" s="159">
        <f t="shared" ca="1" si="702"/>
        <v>0.04</v>
      </c>
      <c r="BT686" s="160">
        <f t="shared" ca="1" si="703"/>
        <v>-0.05</v>
      </c>
      <c r="BU686" s="69">
        <f t="shared" si="744"/>
        <v>0.04</v>
      </c>
      <c r="BV686" s="70">
        <f t="shared" si="745"/>
        <v>0</v>
      </c>
      <c r="BW686" s="71">
        <f t="shared" ref="BW686" ca="1" si="831">IF($E686=0,BV686,INDEX($O$438:$O$441,$E686,1))</f>
        <v>0</v>
      </c>
      <c r="BX686" s="156">
        <f t="shared" ca="1" si="705"/>
        <v>0</v>
      </c>
      <c r="BY686" s="158">
        <f t="shared" ca="1" si="706"/>
        <v>0</v>
      </c>
      <c r="BZ686" s="159">
        <f t="shared" ca="1" si="707"/>
        <v>0.04</v>
      </c>
      <c r="CA686" s="160">
        <f t="shared" ca="1" si="708"/>
        <v>-0.05</v>
      </c>
      <c r="CB686" s="69">
        <f t="shared" si="744"/>
        <v>0.04</v>
      </c>
      <c r="CC686" s="70">
        <f t="shared" si="745"/>
        <v>0</v>
      </c>
      <c r="CD686" s="71">
        <f t="shared" ref="CD686" ca="1" si="832">IF($E686=0,CC686,INDEX($O$438:$O$441,$E686,1))</f>
        <v>0</v>
      </c>
      <c r="CE686" s="156">
        <f t="shared" ca="1" si="710"/>
        <v>0</v>
      </c>
      <c r="CF686" s="158">
        <f t="shared" ca="1" si="711"/>
        <v>0</v>
      </c>
      <c r="CG686" s="159">
        <f t="shared" ca="1" si="712"/>
        <v>0.04</v>
      </c>
      <c r="CH686" s="160">
        <f t="shared" ca="1" si="713"/>
        <v>-0.05</v>
      </c>
    </row>
    <row r="687" spans="2:86" hidden="1" outlineLevel="1">
      <c r="B687" t="str">
        <f t="shared" ca="1" si="813"/>
        <v>EP3 LP-D0 LP-S0 LP-M2</v>
      </c>
      <c r="C687" s="49">
        <f t="shared" si="814"/>
        <v>3</v>
      </c>
      <c r="D687" s="49">
        <f t="shared" si="814"/>
        <v>0</v>
      </c>
      <c r="E687" s="49">
        <f t="shared" ca="1" si="814"/>
        <v>0</v>
      </c>
      <c r="F687" s="49">
        <f t="shared" ca="1" si="814"/>
        <v>0</v>
      </c>
      <c r="G687" s="49">
        <f t="shared" ca="1" si="814"/>
        <v>3</v>
      </c>
      <c r="H687" s="49">
        <f t="shared" ca="1" si="814"/>
        <v>3</v>
      </c>
      <c r="I687" s="49">
        <f t="shared" ca="1" si="814"/>
        <v>2</v>
      </c>
      <c r="BM687">
        <v>250</v>
      </c>
      <c r="BN687" s="69">
        <f t="shared" si="695"/>
        <v>0.04</v>
      </c>
      <c r="BO687" s="70">
        <f t="shared" si="696"/>
        <v>0</v>
      </c>
      <c r="BP687" s="71">
        <f t="shared" ca="1" si="699"/>
        <v>0</v>
      </c>
      <c r="BQ687" s="156">
        <f t="shared" ca="1" si="700"/>
        <v>0</v>
      </c>
      <c r="BR687" s="158">
        <f t="shared" ca="1" si="701"/>
        <v>0</v>
      </c>
      <c r="BS687" s="159">
        <f t="shared" ca="1" si="702"/>
        <v>0.04</v>
      </c>
      <c r="BT687" s="160">
        <f t="shared" ca="1" si="703"/>
        <v>0</v>
      </c>
      <c r="BU687" s="69">
        <f t="shared" si="744"/>
        <v>0.04</v>
      </c>
      <c r="BV687" s="70">
        <f t="shared" si="745"/>
        <v>0</v>
      </c>
      <c r="BW687" s="71">
        <f t="shared" ref="BW687" ca="1" si="833">IF($E687=0,BV687,INDEX($O$438:$O$441,$E687,1))</f>
        <v>0</v>
      </c>
      <c r="BX687" s="156">
        <f t="shared" ca="1" si="705"/>
        <v>0</v>
      </c>
      <c r="BY687" s="158">
        <f t="shared" ca="1" si="706"/>
        <v>0</v>
      </c>
      <c r="BZ687" s="159">
        <f t="shared" ca="1" si="707"/>
        <v>0.04</v>
      </c>
      <c r="CA687" s="160">
        <f t="shared" ca="1" si="708"/>
        <v>0</v>
      </c>
      <c r="CB687" s="69">
        <f t="shared" si="744"/>
        <v>0.04</v>
      </c>
      <c r="CC687" s="70">
        <f t="shared" si="745"/>
        <v>0</v>
      </c>
      <c r="CD687" s="71">
        <f t="shared" ref="CD687" ca="1" si="834">IF($E687=0,CC687,INDEX($O$438:$O$441,$E687,1))</f>
        <v>0</v>
      </c>
      <c r="CE687" s="156">
        <f t="shared" ca="1" si="710"/>
        <v>0</v>
      </c>
      <c r="CF687" s="158">
        <f t="shared" ca="1" si="711"/>
        <v>0</v>
      </c>
      <c r="CG687" s="159">
        <f t="shared" ca="1" si="712"/>
        <v>0.04</v>
      </c>
      <c r="CH687" s="160">
        <f t="shared" ca="1" si="713"/>
        <v>0</v>
      </c>
    </row>
    <row r="688" spans="2:86" hidden="1" outlineLevel="1">
      <c r="B688" t="str">
        <f t="shared" ca="1" si="813"/>
        <v>EP3 LP-D0 LP-S0 LP-M3</v>
      </c>
      <c r="C688" s="49">
        <f t="shared" ref="C688:I697" si="835">C288</f>
        <v>3</v>
      </c>
      <c r="D688" s="49">
        <f t="shared" si="835"/>
        <v>0</v>
      </c>
      <c r="E688" s="49">
        <f t="shared" ca="1" si="835"/>
        <v>0</v>
      </c>
      <c r="F688" s="49">
        <f t="shared" ca="1" si="835"/>
        <v>0</v>
      </c>
      <c r="G688" s="49">
        <f t="shared" ca="1" si="835"/>
        <v>3</v>
      </c>
      <c r="H688" s="49">
        <f t="shared" ca="1" si="835"/>
        <v>3</v>
      </c>
      <c r="I688" s="49">
        <f t="shared" ca="1" si="835"/>
        <v>3</v>
      </c>
      <c r="BM688">
        <v>251</v>
      </c>
      <c r="BN688" s="69">
        <f t="shared" si="695"/>
        <v>0.04</v>
      </c>
      <c r="BO688" s="70">
        <f t="shared" si="696"/>
        <v>0</v>
      </c>
      <c r="BP688" s="71">
        <f t="shared" ca="1" si="699"/>
        <v>0</v>
      </c>
      <c r="BQ688" s="156">
        <f t="shared" ca="1" si="700"/>
        <v>0</v>
      </c>
      <c r="BR688" s="158">
        <f t="shared" ca="1" si="701"/>
        <v>0</v>
      </c>
      <c r="BS688" s="159">
        <f t="shared" ca="1" si="702"/>
        <v>0.04</v>
      </c>
      <c r="BT688" s="160">
        <f t="shared" ca="1" si="703"/>
        <v>0.04</v>
      </c>
      <c r="BU688" s="69">
        <f t="shared" si="744"/>
        <v>0.04</v>
      </c>
      <c r="BV688" s="70">
        <f t="shared" si="745"/>
        <v>0</v>
      </c>
      <c r="BW688" s="71">
        <f t="shared" ref="BW688" ca="1" si="836">IF($E688=0,BV688,INDEX($O$438:$O$441,$E688,1))</f>
        <v>0</v>
      </c>
      <c r="BX688" s="156">
        <f t="shared" ca="1" si="705"/>
        <v>0</v>
      </c>
      <c r="BY688" s="158">
        <f t="shared" ca="1" si="706"/>
        <v>0</v>
      </c>
      <c r="BZ688" s="159">
        <f t="shared" ca="1" si="707"/>
        <v>0.04</v>
      </c>
      <c r="CA688" s="160">
        <f t="shared" ca="1" si="708"/>
        <v>0.04</v>
      </c>
      <c r="CB688" s="69">
        <f t="shared" si="744"/>
        <v>0.04</v>
      </c>
      <c r="CC688" s="70">
        <f t="shared" si="745"/>
        <v>0</v>
      </c>
      <c r="CD688" s="71">
        <f t="shared" ref="CD688" ca="1" si="837">IF($E688=0,CC688,INDEX($O$438:$O$441,$E688,1))</f>
        <v>0</v>
      </c>
      <c r="CE688" s="156">
        <f t="shared" ca="1" si="710"/>
        <v>0</v>
      </c>
      <c r="CF688" s="158">
        <f t="shared" ca="1" si="711"/>
        <v>0</v>
      </c>
      <c r="CG688" s="159">
        <f t="shared" ca="1" si="712"/>
        <v>0.04</v>
      </c>
      <c r="CH688" s="160">
        <f t="shared" ca="1" si="713"/>
        <v>0.04</v>
      </c>
    </row>
    <row r="689" spans="2:86" hidden="1" outlineLevel="1">
      <c r="B689" t="str">
        <f t="shared" ca="1" si="813"/>
        <v>EP3 LP-D0 LP-S0 LP-M4</v>
      </c>
      <c r="C689" s="49">
        <f t="shared" si="835"/>
        <v>3</v>
      </c>
      <c r="D689" s="49">
        <f t="shared" si="835"/>
        <v>0</v>
      </c>
      <c r="E689" s="49">
        <f t="shared" ca="1" si="835"/>
        <v>0</v>
      </c>
      <c r="F689" s="49">
        <f t="shared" ca="1" si="835"/>
        <v>0</v>
      </c>
      <c r="G689" s="49">
        <f t="shared" ca="1" si="835"/>
        <v>3</v>
      </c>
      <c r="H689" s="49">
        <f t="shared" ca="1" si="835"/>
        <v>3</v>
      </c>
      <c r="I689" s="49">
        <f t="shared" ca="1" si="835"/>
        <v>4</v>
      </c>
      <c r="BM689">
        <v>252</v>
      </c>
      <c r="BN689" s="69">
        <f t="shared" si="695"/>
        <v>0.04</v>
      </c>
      <c r="BO689" s="70">
        <f t="shared" si="696"/>
        <v>0</v>
      </c>
      <c r="BP689" s="71">
        <f t="shared" ca="1" si="699"/>
        <v>0</v>
      </c>
      <c r="BQ689" s="156">
        <f t="shared" ca="1" si="700"/>
        <v>0</v>
      </c>
      <c r="BR689" s="158">
        <f t="shared" ca="1" si="701"/>
        <v>0</v>
      </c>
      <c r="BS689" s="159">
        <f t="shared" ca="1" si="702"/>
        <v>0.04</v>
      </c>
      <c r="BT689" s="160">
        <f t="shared" ca="1" si="703"/>
        <v>0.08</v>
      </c>
      <c r="BU689" s="69">
        <f t="shared" si="744"/>
        <v>0.04</v>
      </c>
      <c r="BV689" s="70">
        <f t="shared" si="745"/>
        <v>0</v>
      </c>
      <c r="BW689" s="71">
        <f t="shared" ref="BW689" ca="1" si="838">IF($E689=0,BV689,INDEX($O$438:$O$441,$E689,1))</f>
        <v>0</v>
      </c>
      <c r="BX689" s="156">
        <f t="shared" ca="1" si="705"/>
        <v>0</v>
      </c>
      <c r="BY689" s="158">
        <f t="shared" ca="1" si="706"/>
        <v>0</v>
      </c>
      <c r="BZ689" s="159">
        <f t="shared" ca="1" si="707"/>
        <v>0.04</v>
      </c>
      <c r="CA689" s="160">
        <f t="shared" ca="1" si="708"/>
        <v>0.08</v>
      </c>
      <c r="CB689" s="69">
        <f t="shared" si="744"/>
        <v>0.04</v>
      </c>
      <c r="CC689" s="70">
        <f t="shared" si="745"/>
        <v>0</v>
      </c>
      <c r="CD689" s="71">
        <f t="shared" ref="CD689" ca="1" si="839">IF($E689=0,CC689,INDEX($O$438:$O$441,$E689,1))</f>
        <v>0</v>
      </c>
      <c r="CE689" s="156">
        <f t="shared" ca="1" si="710"/>
        <v>0</v>
      </c>
      <c r="CF689" s="158">
        <f t="shared" ca="1" si="711"/>
        <v>0</v>
      </c>
      <c r="CG689" s="159">
        <f t="shared" ca="1" si="712"/>
        <v>0.04</v>
      </c>
      <c r="CH689" s="160">
        <f t="shared" ca="1" si="713"/>
        <v>0.08</v>
      </c>
    </row>
    <row r="690" spans="2:86" hidden="1" outlineLevel="1">
      <c r="B690" t="str">
        <f t="shared" ca="1" si="813"/>
        <v>EP3 LP-D0 LP-S0 LP-M1</v>
      </c>
      <c r="C690" s="49">
        <f t="shared" si="835"/>
        <v>3</v>
      </c>
      <c r="D690" s="49">
        <f t="shared" si="835"/>
        <v>0</v>
      </c>
      <c r="E690" s="49">
        <f t="shared" ca="1" si="835"/>
        <v>0</v>
      </c>
      <c r="F690" s="49">
        <f t="shared" ca="1" si="835"/>
        <v>0</v>
      </c>
      <c r="G690" s="49">
        <f t="shared" ca="1" si="835"/>
        <v>3</v>
      </c>
      <c r="H690" s="49">
        <f t="shared" ca="1" si="835"/>
        <v>4</v>
      </c>
      <c r="I690" s="49">
        <f t="shared" ca="1" si="835"/>
        <v>1</v>
      </c>
      <c r="BM690">
        <v>253</v>
      </c>
      <c r="BN690" s="69">
        <f t="shared" si="695"/>
        <v>0.04</v>
      </c>
      <c r="BO690" s="70">
        <f t="shared" si="696"/>
        <v>0</v>
      </c>
      <c r="BP690" s="71">
        <f t="shared" ca="1" si="699"/>
        <v>0</v>
      </c>
      <c r="BQ690" s="156">
        <f t="shared" ca="1" si="700"/>
        <v>0</v>
      </c>
      <c r="BR690" s="158">
        <f t="shared" ca="1" si="701"/>
        <v>0</v>
      </c>
      <c r="BS690" s="159">
        <f t="shared" ca="1" si="702"/>
        <v>0.08</v>
      </c>
      <c r="BT690" s="160">
        <f t="shared" ca="1" si="703"/>
        <v>-0.05</v>
      </c>
      <c r="BU690" s="69">
        <f t="shared" si="744"/>
        <v>0.04</v>
      </c>
      <c r="BV690" s="70">
        <f t="shared" si="745"/>
        <v>0</v>
      </c>
      <c r="BW690" s="71">
        <f t="shared" ref="BW690" ca="1" si="840">IF($E690=0,BV690,INDEX($O$438:$O$441,$E690,1))</f>
        <v>0</v>
      </c>
      <c r="BX690" s="156">
        <f t="shared" ca="1" si="705"/>
        <v>0</v>
      </c>
      <c r="BY690" s="158">
        <f t="shared" ca="1" si="706"/>
        <v>0</v>
      </c>
      <c r="BZ690" s="159">
        <f t="shared" ca="1" si="707"/>
        <v>0.08</v>
      </c>
      <c r="CA690" s="160">
        <f t="shared" ca="1" si="708"/>
        <v>-0.05</v>
      </c>
      <c r="CB690" s="69">
        <f t="shared" si="744"/>
        <v>0.04</v>
      </c>
      <c r="CC690" s="70">
        <f t="shared" si="745"/>
        <v>0</v>
      </c>
      <c r="CD690" s="71">
        <f t="shared" ref="CD690" ca="1" si="841">IF($E690=0,CC690,INDEX($O$438:$O$441,$E690,1))</f>
        <v>0</v>
      </c>
      <c r="CE690" s="156">
        <f t="shared" ca="1" si="710"/>
        <v>0</v>
      </c>
      <c r="CF690" s="158">
        <f t="shared" ca="1" si="711"/>
        <v>0</v>
      </c>
      <c r="CG690" s="159">
        <f t="shared" ca="1" si="712"/>
        <v>0.08</v>
      </c>
      <c r="CH690" s="160">
        <f t="shared" ca="1" si="713"/>
        <v>-0.05</v>
      </c>
    </row>
    <row r="691" spans="2:86" hidden="1" outlineLevel="1">
      <c r="B691" t="str">
        <f t="shared" ca="1" si="813"/>
        <v>EP3 LP-D0 LP-S0 LP-M2</v>
      </c>
      <c r="C691" s="49">
        <f t="shared" si="835"/>
        <v>3</v>
      </c>
      <c r="D691" s="49">
        <f t="shared" si="835"/>
        <v>0</v>
      </c>
      <c r="E691" s="49">
        <f t="shared" ca="1" si="835"/>
        <v>0</v>
      </c>
      <c r="F691" s="49">
        <f t="shared" ca="1" si="835"/>
        <v>0</v>
      </c>
      <c r="G691" s="49">
        <f t="shared" ca="1" si="835"/>
        <v>3</v>
      </c>
      <c r="H691" s="49">
        <f t="shared" ca="1" si="835"/>
        <v>4</v>
      </c>
      <c r="I691" s="49">
        <f t="shared" ca="1" si="835"/>
        <v>2</v>
      </c>
      <c r="BM691">
        <v>254</v>
      </c>
      <c r="BN691" s="69">
        <f t="shared" si="695"/>
        <v>0.04</v>
      </c>
      <c r="BO691" s="70">
        <f t="shared" si="696"/>
        <v>0</v>
      </c>
      <c r="BP691" s="71">
        <f t="shared" ca="1" si="699"/>
        <v>0</v>
      </c>
      <c r="BQ691" s="156">
        <f t="shared" ca="1" si="700"/>
        <v>0</v>
      </c>
      <c r="BR691" s="158">
        <f t="shared" ca="1" si="701"/>
        <v>0</v>
      </c>
      <c r="BS691" s="159">
        <f t="shared" ca="1" si="702"/>
        <v>0.08</v>
      </c>
      <c r="BT691" s="160">
        <f t="shared" ca="1" si="703"/>
        <v>0</v>
      </c>
      <c r="BU691" s="69">
        <f t="shared" si="744"/>
        <v>0.04</v>
      </c>
      <c r="BV691" s="70">
        <f t="shared" si="745"/>
        <v>0</v>
      </c>
      <c r="BW691" s="71">
        <f t="shared" ref="BW691" ca="1" si="842">IF($E691=0,BV691,INDEX($O$438:$O$441,$E691,1))</f>
        <v>0</v>
      </c>
      <c r="BX691" s="156">
        <f t="shared" ca="1" si="705"/>
        <v>0</v>
      </c>
      <c r="BY691" s="158">
        <f t="shared" ca="1" si="706"/>
        <v>0</v>
      </c>
      <c r="BZ691" s="159">
        <f t="shared" ca="1" si="707"/>
        <v>0.08</v>
      </c>
      <c r="CA691" s="160">
        <f t="shared" ca="1" si="708"/>
        <v>0</v>
      </c>
      <c r="CB691" s="69">
        <f t="shared" si="744"/>
        <v>0.04</v>
      </c>
      <c r="CC691" s="70">
        <f t="shared" si="745"/>
        <v>0</v>
      </c>
      <c r="CD691" s="71">
        <f t="shared" ref="CD691" ca="1" si="843">IF($E691=0,CC691,INDEX($O$438:$O$441,$E691,1))</f>
        <v>0</v>
      </c>
      <c r="CE691" s="156">
        <f t="shared" ca="1" si="710"/>
        <v>0</v>
      </c>
      <c r="CF691" s="158">
        <f t="shared" ca="1" si="711"/>
        <v>0</v>
      </c>
      <c r="CG691" s="159">
        <f t="shared" ca="1" si="712"/>
        <v>0.08</v>
      </c>
      <c r="CH691" s="160">
        <f t="shared" ca="1" si="713"/>
        <v>0</v>
      </c>
    </row>
    <row r="692" spans="2:86" hidden="1" outlineLevel="1">
      <c r="B692" t="str">
        <f t="shared" ca="1" si="813"/>
        <v>EP3 LP-D0 LP-S0 LP-M3</v>
      </c>
      <c r="C692" s="49">
        <f t="shared" si="835"/>
        <v>3</v>
      </c>
      <c r="D692" s="49">
        <f t="shared" si="835"/>
        <v>0</v>
      </c>
      <c r="E692" s="49">
        <f t="shared" ca="1" si="835"/>
        <v>0</v>
      </c>
      <c r="F692" s="49">
        <f t="shared" ca="1" si="835"/>
        <v>0</v>
      </c>
      <c r="G692" s="49">
        <f t="shared" ca="1" si="835"/>
        <v>3</v>
      </c>
      <c r="H692" s="49">
        <f t="shared" ca="1" si="835"/>
        <v>4</v>
      </c>
      <c r="I692" s="49">
        <f t="shared" ca="1" si="835"/>
        <v>3</v>
      </c>
      <c r="BM692">
        <v>255</v>
      </c>
      <c r="BN692" s="69">
        <f t="shared" si="695"/>
        <v>0.04</v>
      </c>
      <c r="BO692" s="70">
        <f t="shared" si="696"/>
        <v>0</v>
      </c>
      <c r="BP692" s="71">
        <f t="shared" ca="1" si="699"/>
        <v>0</v>
      </c>
      <c r="BQ692" s="156">
        <f t="shared" ca="1" si="700"/>
        <v>0</v>
      </c>
      <c r="BR692" s="158">
        <f t="shared" ca="1" si="701"/>
        <v>0</v>
      </c>
      <c r="BS692" s="159">
        <f t="shared" ca="1" si="702"/>
        <v>0.08</v>
      </c>
      <c r="BT692" s="160">
        <f t="shared" ca="1" si="703"/>
        <v>0.04</v>
      </c>
      <c r="BU692" s="69">
        <f t="shared" si="744"/>
        <v>0.04</v>
      </c>
      <c r="BV692" s="70">
        <f t="shared" si="745"/>
        <v>0</v>
      </c>
      <c r="BW692" s="71">
        <f t="shared" ref="BW692" ca="1" si="844">IF($E692=0,BV692,INDEX($O$438:$O$441,$E692,1))</f>
        <v>0</v>
      </c>
      <c r="BX692" s="156">
        <f t="shared" ca="1" si="705"/>
        <v>0</v>
      </c>
      <c r="BY692" s="158">
        <f t="shared" ca="1" si="706"/>
        <v>0</v>
      </c>
      <c r="BZ692" s="159">
        <f t="shared" ca="1" si="707"/>
        <v>0.08</v>
      </c>
      <c r="CA692" s="160">
        <f t="shared" ca="1" si="708"/>
        <v>0.04</v>
      </c>
      <c r="CB692" s="69">
        <f t="shared" si="744"/>
        <v>0.04</v>
      </c>
      <c r="CC692" s="70">
        <f t="shared" si="745"/>
        <v>0</v>
      </c>
      <c r="CD692" s="71">
        <f t="shared" ref="CD692" ca="1" si="845">IF($E692=0,CC692,INDEX($O$438:$O$441,$E692,1))</f>
        <v>0</v>
      </c>
      <c r="CE692" s="156">
        <f t="shared" ca="1" si="710"/>
        <v>0</v>
      </c>
      <c r="CF692" s="158">
        <f t="shared" ca="1" si="711"/>
        <v>0</v>
      </c>
      <c r="CG692" s="159">
        <f t="shared" ca="1" si="712"/>
        <v>0.08</v>
      </c>
      <c r="CH692" s="160">
        <f t="shared" ca="1" si="713"/>
        <v>0.04</v>
      </c>
    </row>
    <row r="693" spans="2:86" hidden="1" outlineLevel="1">
      <c r="B693" t="str">
        <f t="shared" ca="1" si="813"/>
        <v>EP3 LP-D0 LP-S0 LP-M4</v>
      </c>
      <c r="C693" s="49">
        <f t="shared" si="835"/>
        <v>3</v>
      </c>
      <c r="D693" s="49">
        <f t="shared" si="835"/>
        <v>0</v>
      </c>
      <c r="E693" s="49">
        <f t="shared" ca="1" si="835"/>
        <v>0</v>
      </c>
      <c r="F693" s="49">
        <f t="shared" ca="1" si="835"/>
        <v>0</v>
      </c>
      <c r="G693" s="49">
        <f t="shared" ca="1" si="835"/>
        <v>3</v>
      </c>
      <c r="H693" s="49">
        <f t="shared" ca="1" si="835"/>
        <v>4</v>
      </c>
      <c r="I693" s="49">
        <f t="shared" ca="1" si="835"/>
        <v>4</v>
      </c>
      <c r="BM693">
        <v>256</v>
      </c>
      <c r="BN693" s="69">
        <f t="shared" si="695"/>
        <v>0.04</v>
      </c>
      <c r="BO693" s="70">
        <f t="shared" si="696"/>
        <v>0</v>
      </c>
      <c r="BP693" s="71">
        <f t="shared" ca="1" si="699"/>
        <v>0</v>
      </c>
      <c r="BQ693" s="156">
        <f t="shared" ca="1" si="700"/>
        <v>0</v>
      </c>
      <c r="BR693" s="158">
        <f t="shared" ca="1" si="701"/>
        <v>0</v>
      </c>
      <c r="BS693" s="159">
        <f t="shared" ca="1" si="702"/>
        <v>0.08</v>
      </c>
      <c r="BT693" s="160">
        <f t="shared" ca="1" si="703"/>
        <v>0.08</v>
      </c>
      <c r="BU693" s="69">
        <f t="shared" si="744"/>
        <v>0.04</v>
      </c>
      <c r="BV693" s="70">
        <f t="shared" si="745"/>
        <v>0</v>
      </c>
      <c r="BW693" s="71">
        <f t="shared" ref="BW693" ca="1" si="846">IF($E693=0,BV693,INDEX($O$438:$O$441,$E693,1))</f>
        <v>0</v>
      </c>
      <c r="BX693" s="156">
        <f t="shared" ca="1" si="705"/>
        <v>0</v>
      </c>
      <c r="BY693" s="158">
        <f t="shared" ca="1" si="706"/>
        <v>0</v>
      </c>
      <c r="BZ693" s="159">
        <f t="shared" ca="1" si="707"/>
        <v>0.08</v>
      </c>
      <c r="CA693" s="160">
        <f t="shared" ca="1" si="708"/>
        <v>0.08</v>
      </c>
      <c r="CB693" s="69">
        <f t="shared" si="744"/>
        <v>0.04</v>
      </c>
      <c r="CC693" s="70">
        <f t="shared" si="745"/>
        <v>0</v>
      </c>
      <c r="CD693" s="71">
        <f t="shared" ref="CD693" ca="1" si="847">IF($E693=0,CC693,INDEX($O$438:$O$441,$E693,1))</f>
        <v>0</v>
      </c>
      <c r="CE693" s="156">
        <f t="shared" ca="1" si="710"/>
        <v>0</v>
      </c>
      <c r="CF693" s="158">
        <f t="shared" ca="1" si="711"/>
        <v>0</v>
      </c>
      <c r="CG693" s="159">
        <f t="shared" ca="1" si="712"/>
        <v>0.08</v>
      </c>
      <c r="CH693" s="160">
        <f t="shared" ca="1" si="713"/>
        <v>0.08</v>
      </c>
    </row>
    <row r="694" spans="2:86" hidden="1" outlineLevel="1">
      <c r="B694" t="str">
        <f t="shared" ca="1" si="813"/>
        <v>EP3 LP-D0 LP-S0 LP-M1</v>
      </c>
      <c r="C694" s="49">
        <f t="shared" si="835"/>
        <v>3</v>
      </c>
      <c r="D694" s="49">
        <f t="shared" si="835"/>
        <v>0</v>
      </c>
      <c r="E694" s="49">
        <f t="shared" ca="1" si="835"/>
        <v>0</v>
      </c>
      <c r="F694" s="49">
        <f t="shared" ca="1" si="835"/>
        <v>0</v>
      </c>
      <c r="G694" s="49">
        <f t="shared" ca="1" si="835"/>
        <v>4</v>
      </c>
      <c r="H694" s="49">
        <f t="shared" ca="1" si="835"/>
        <v>1</v>
      </c>
      <c r="I694" s="49">
        <f t="shared" ca="1" si="835"/>
        <v>1</v>
      </c>
      <c r="BM694">
        <v>257</v>
      </c>
      <c r="BN694" s="69">
        <f t="shared" ref="BN694:BN757" si="848">IF($C694=0,0,INDEX($M$438:$M$441,$C694,1))</f>
        <v>0.04</v>
      </c>
      <c r="BO694" s="70">
        <f t="shared" ref="BO694:BO757" si="849">IF($D694=0,0,INDEX($N$438:$N$441,$D694,1))</f>
        <v>0</v>
      </c>
      <c r="BP694" s="71">
        <f t="shared" ca="1" si="699"/>
        <v>0</v>
      </c>
      <c r="BQ694" s="156">
        <f t="shared" ca="1" si="700"/>
        <v>0</v>
      </c>
      <c r="BR694" s="158">
        <f t="shared" ca="1" si="701"/>
        <v>0.05</v>
      </c>
      <c r="BS694" s="159">
        <f t="shared" ca="1" si="702"/>
        <v>-0.05</v>
      </c>
      <c r="BT694" s="160">
        <f t="shared" ca="1" si="703"/>
        <v>-0.05</v>
      </c>
      <c r="BU694" s="69">
        <f t="shared" si="744"/>
        <v>0.04</v>
      </c>
      <c r="BV694" s="70">
        <f t="shared" si="745"/>
        <v>0</v>
      </c>
      <c r="BW694" s="71">
        <f t="shared" ref="BW694" ca="1" si="850">IF($E694=0,BV694,INDEX($O$438:$O$441,$E694,1))</f>
        <v>0</v>
      </c>
      <c r="BX694" s="156">
        <f t="shared" ca="1" si="705"/>
        <v>0</v>
      </c>
      <c r="BY694" s="158">
        <f t="shared" ca="1" si="706"/>
        <v>0.05</v>
      </c>
      <c r="BZ694" s="159">
        <f t="shared" ca="1" si="707"/>
        <v>-0.05</v>
      </c>
      <c r="CA694" s="160">
        <f t="shared" ca="1" si="708"/>
        <v>-0.05</v>
      </c>
      <c r="CB694" s="69">
        <f t="shared" si="744"/>
        <v>0.04</v>
      </c>
      <c r="CC694" s="70">
        <f t="shared" si="745"/>
        <v>0</v>
      </c>
      <c r="CD694" s="71">
        <f t="shared" ref="CD694" ca="1" si="851">IF($E694=0,CC694,INDEX($O$438:$O$441,$E694,1))</f>
        <v>0</v>
      </c>
      <c r="CE694" s="156">
        <f t="shared" ca="1" si="710"/>
        <v>0</v>
      </c>
      <c r="CF694" s="158">
        <f t="shared" ca="1" si="711"/>
        <v>0.05</v>
      </c>
      <c r="CG694" s="159">
        <f t="shared" ca="1" si="712"/>
        <v>-0.05</v>
      </c>
      <c r="CH694" s="160">
        <f t="shared" ca="1" si="713"/>
        <v>-0.05</v>
      </c>
    </row>
    <row r="695" spans="2:86" hidden="1" outlineLevel="1">
      <c r="B695" t="str">
        <f t="shared" ca="1" si="813"/>
        <v>EP3 LP-D0 LP-S0 LP-M2</v>
      </c>
      <c r="C695" s="49">
        <f t="shared" si="835"/>
        <v>3</v>
      </c>
      <c r="D695" s="49">
        <f t="shared" si="835"/>
        <v>0</v>
      </c>
      <c r="E695" s="49">
        <f t="shared" ca="1" si="835"/>
        <v>0</v>
      </c>
      <c r="F695" s="49">
        <f t="shared" ca="1" si="835"/>
        <v>0</v>
      </c>
      <c r="G695" s="49">
        <f t="shared" ca="1" si="835"/>
        <v>4</v>
      </c>
      <c r="H695" s="49">
        <f t="shared" ca="1" si="835"/>
        <v>1</v>
      </c>
      <c r="I695" s="49">
        <f t="shared" ca="1" si="835"/>
        <v>2</v>
      </c>
      <c r="BM695">
        <v>258</v>
      </c>
      <c r="BN695" s="69">
        <f t="shared" si="848"/>
        <v>0.04</v>
      </c>
      <c r="BO695" s="70">
        <f t="shared" si="849"/>
        <v>0</v>
      </c>
      <c r="BP695" s="71">
        <f t="shared" ref="BP695:BP758" ca="1" si="852">IF($E695=0,BO695,INDEX($O$438:$O$441,$E695,1))</f>
        <v>0</v>
      </c>
      <c r="BQ695" s="156">
        <f t="shared" ref="BQ695:BQ758" ca="1" si="853">IF($F695=0,BO695,INDEX($P$438:$P$441,$F695,1))</f>
        <v>0</v>
      </c>
      <c r="BR695" s="158">
        <f t="shared" ref="BR695:BR758" ca="1" si="854">IF($G695=0,BP695,INDEX($O$438:$O$441,$G695,1))</f>
        <v>0.05</v>
      </c>
      <c r="BS695" s="159">
        <f t="shared" ref="BS695:BS758" ca="1" si="855">IF($H695=0,BQ695,INDEX($P$438:$P$441,$H695,1))</f>
        <v>-0.05</v>
      </c>
      <c r="BT695" s="160">
        <f t="shared" ref="BT695:BT758" ca="1" si="856">IF($I695=0,BQ695,INDEX($Q$438:$Q$441,$I695,1))</f>
        <v>0</v>
      </c>
      <c r="BU695" s="69">
        <f t="shared" si="744"/>
        <v>0.04</v>
      </c>
      <c r="BV695" s="70">
        <f t="shared" si="745"/>
        <v>0</v>
      </c>
      <c r="BW695" s="71">
        <f t="shared" ref="BW695" ca="1" si="857">IF($E695=0,BV695,INDEX($O$438:$O$441,$E695,1))</f>
        <v>0</v>
      </c>
      <c r="BX695" s="156">
        <f t="shared" ref="BX695:BX758" ca="1" si="858">IF($F695=0,BV695,INDEX($P$438:$P$441,$F695,1))</f>
        <v>0</v>
      </c>
      <c r="BY695" s="158">
        <f t="shared" ref="BY695:BY758" ca="1" si="859">IF($G695=0,BW695,INDEX($O$438:$O$441,$G695,1))</f>
        <v>0.05</v>
      </c>
      <c r="BZ695" s="159">
        <f t="shared" ref="BZ695:BZ758" ca="1" si="860">IF($H695=0,BX695,INDEX($P$438:$P$441,$H695,1))</f>
        <v>-0.05</v>
      </c>
      <c r="CA695" s="160">
        <f t="shared" ref="CA695:CA758" ca="1" si="861">IF($I695=0,BX695,INDEX($Q$438:$Q$441,$I695,1))</f>
        <v>0</v>
      </c>
      <c r="CB695" s="69">
        <f t="shared" si="744"/>
        <v>0.04</v>
      </c>
      <c r="CC695" s="70">
        <f t="shared" si="745"/>
        <v>0</v>
      </c>
      <c r="CD695" s="71">
        <f t="shared" ref="CD695" ca="1" si="862">IF($E695=0,CC695,INDEX($O$438:$O$441,$E695,1))</f>
        <v>0</v>
      </c>
      <c r="CE695" s="156">
        <f t="shared" ref="CE695:CE758" ca="1" si="863">IF($F695=0,CC695,INDEX($P$438:$P$441,$F695,1))</f>
        <v>0</v>
      </c>
      <c r="CF695" s="158">
        <f t="shared" ref="CF695:CF758" ca="1" si="864">IF($G695=0,CD695,INDEX($O$438:$O$441,$G695,1))</f>
        <v>0.05</v>
      </c>
      <c r="CG695" s="159">
        <f t="shared" ref="CG695:CG758" ca="1" si="865">IF($H695=0,CE695,INDEX($P$438:$P$441,$H695,1))</f>
        <v>-0.05</v>
      </c>
      <c r="CH695" s="160">
        <f t="shared" ref="CH695:CH758" ca="1" si="866">IF($I695=0,CE695,INDEX($Q$438:$Q$441,$I695,1))</f>
        <v>0</v>
      </c>
    </row>
    <row r="696" spans="2:86" hidden="1" outlineLevel="1">
      <c r="B696" t="str">
        <f t="shared" ca="1" si="813"/>
        <v>EP3 LP-D0 LP-S0 LP-M3</v>
      </c>
      <c r="C696" s="49">
        <f t="shared" si="835"/>
        <v>3</v>
      </c>
      <c r="D696" s="49">
        <f t="shared" si="835"/>
        <v>0</v>
      </c>
      <c r="E696" s="49">
        <f t="shared" ca="1" si="835"/>
        <v>0</v>
      </c>
      <c r="F696" s="49">
        <f t="shared" ca="1" si="835"/>
        <v>0</v>
      </c>
      <c r="G696" s="49">
        <f t="shared" ca="1" si="835"/>
        <v>4</v>
      </c>
      <c r="H696" s="49">
        <f t="shared" ca="1" si="835"/>
        <v>1</v>
      </c>
      <c r="I696" s="49">
        <f t="shared" ca="1" si="835"/>
        <v>3</v>
      </c>
      <c r="BM696">
        <v>259</v>
      </c>
      <c r="BN696" s="69">
        <f t="shared" si="848"/>
        <v>0.04</v>
      </c>
      <c r="BO696" s="70">
        <f t="shared" si="849"/>
        <v>0</v>
      </c>
      <c r="BP696" s="71">
        <f t="shared" ca="1" si="852"/>
        <v>0</v>
      </c>
      <c r="BQ696" s="156">
        <f t="shared" ca="1" si="853"/>
        <v>0</v>
      </c>
      <c r="BR696" s="158">
        <f t="shared" ca="1" si="854"/>
        <v>0.05</v>
      </c>
      <c r="BS696" s="159">
        <f t="shared" ca="1" si="855"/>
        <v>-0.05</v>
      </c>
      <c r="BT696" s="160">
        <f t="shared" ca="1" si="856"/>
        <v>0.04</v>
      </c>
      <c r="BU696" s="69">
        <f t="shared" si="744"/>
        <v>0.04</v>
      </c>
      <c r="BV696" s="70">
        <f t="shared" si="745"/>
        <v>0</v>
      </c>
      <c r="BW696" s="71">
        <f t="shared" ref="BW696" ca="1" si="867">IF($E696=0,BV696,INDEX($O$438:$O$441,$E696,1))</f>
        <v>0</v>
      </c>
      <c r="BX696" s="156">
        <f t="shared" ca="1" si="858"/>
        <v>0</v>
      </c>
      <c r="BY696" s="158">
        <f t="shared" ca="1" si="859"/>
        <v>0.05</v>
      </c>
      <c r="BZ696" s="159">
        <f t="shared" ca="1" si="860"/>
        <v>-0.05</v>
      </c>
      <c r="CA696" s="160">
        <f t="shared" ca="1" si="861"/>
        <v>0.04</v>
      </c>
      <c r="CB696" s="69">
        <f t="shared" si="744"/>
        <v>0.04</v>
      </c>
      <c r="CC696" s="70">
        <f t="shared" si="745"/>
        <v>0</v>
      </c>
      <c r="CD696" s="71">
        <f t="shared" ref="CD696" ca="1" si="868">IF($E696=0,CC696,INDEX($O$438:$O$441,$E696,1))</f>
        <v>0</v>
      </c>
      <c r="CE696" s="156">
        <f t="shared" ca="1" si="863"/>
        <v>0</v>
      </c>
      <c r="CF696" s="158">
        <f t="shared" ca="1" si="864"/>
        <v>0.05</v>
      </c>
      <c r="CG696" s="159">
        <f t="shared" ca="1" si="865"/>
        <v>-0.05</v>
      </c>
      <c r="CH696" s="160">
        <f t="shared" ca="1" si="866"/>
        <v>0.04</v>
      </c>
    </row>
    <row r="697" spans="2:86" hidden="1" outlineLevel="1">
      <c r="B697" t="str">
        <f t="shared" ca="1" si="813"/>
        <v>EP3 LP-D0 LP-S0 LP-M4</v>
      </c>
      <c r="C697" s="49">
        <f t="shared" si="835"/>
        <v>3</v>
      </c>
      <c r="D697" s="49">
        <f t="shared" si="835"/>
        <v>0</v>
      </c>
      <c r="E697" s="49">
        <f t="shared" ca="1" si="835"/>
        <v>0</v>
      </c>
      <c r="F697" s="49">
        <f t="shared" ca="1" si="835"/>
        <v>0</v>
      </c>
      <c r="G697" s="49">
        <f t="shared" ca="1" si="835"/>
        <v>4</v>
      </c>
      <c r="H697" s="49">
        <f t="shared" ca="1" si="835"/>
        <v>1</v>
      </c>
      <c r="I697" s="49">
        <f t="shared" ca="1" si="835"/>
        <v>4</v>
      </c>
      <c r="BM697">
        <v>260</v>
      </c>
      <c r="BN697" s="69">
        <f t="shared" si="848"/>
        <v>0.04</v>
      </c>
      <c r="BO697" s="70">
        <f t="shared" si="849"/>
        <v>0</v>
      </c>
      <c r="BP697" s="71">
        <f t="shared" ca="1" si="852"/>
        <v>0</v>
      </c>
      <c r="BQ697" s="156">
        <f t="shared" ca="1" si="853"/>
        <v>0</v>
      </c>
      <c r="BR697" s="158">
        <f t="shared" ca="1" si="854"/>
        <v>0.05</v>
      </c>
      <c r="BS697" s="159">
        <f t="shared" ca="1" si="855"/>
        <v>-0.05</v>
      </c>
      <c r="BT697" s="160">
        <f t="shared" ca="1" si="856"/>
        <v>0.08</v>
      </c>
      <c r="BU697" s="69">
        <f t="shared" si="744"/>
        <v>0.04</v>
      </c>
      <c r="BV697" s="70">
        <f t="shared" si="745"/>
        <v>0</v>
      </c>
      <c r="BW697" s="71">
        <f t="shared" ref="BW697" ca="1" si="869">IF($E697=0,BV697,INDEX($O$438:$O$441,$E697,1))</f>
        <v>0</v>
      </c>
      <c r="BX697" s="156">
        <f t="shared" ca="1" si="858"/>
        <v>0</v>
      </c>
      <c r="BY697" s="158">
        <f t="shared" ca="1" si="859"/>
        <v>0.05</v>
      </c>
      <c r="BZ697" s="159">
        <f t="shared" ca="1" si="860"/>
        <v>-0.05</v>
      </c>
      <c r="CA697" s="160">
        <f t="shared" ca="1" si="861"/>
        <v>0.08</v>
      </c>
      <c r="CB697" s="69">
        <f t="shared" si="744"/>
        <v>0.04</v>
      </c>
      <c r="CC697" s="70">
        <f t="shared" si="745"/>
        <v>0</v>
      </c>
      <c r="CD697" s="71">
        <f t="shared" ref="CD697" ca="1" si="870">IF($E697=0,CC697,INDEX($O$438:$O$441,$E697,1))</f>
        <v>0</v>
      </c>
      <c r="CE697" s="156">
        <f t="shared" ca="1" si="863"/>
        <v>0</v>
      </c>
      <c r="CF697" s="158">
        <f t="shared" ca="1" si="864"/>
        <v>0.05</v>
      </c>
      <c r="CG697" s="159">
        <f t="shared" ca="1" si="865"/>
        <v>-0.05</v>
      </c>
      <c r="CH697" s="160">
        <f t="shared" ca="1" si="866"/>
        <v>0.08</v>
      </c>
    </row>
    <row r="698" spans="2:86" hidden="1" outlineLevel="1">
      <c r="B698" t="str">
        <f t="shared" ca="1" si="813"/>
        <v>EP3 LP-D0 LP-S0 LP-M1</v>
      </c>
      <c r="C698" s="49">
        <f t="shared" ref="C698:I707" si="871">C298</f>
        <v>3</v>
      </c>
      <c r="D698" s="49">
        <f t="shared" si="871"/>
        <v>0</v>
      </c>
      <c r="E698" s="49">
        <f t="shared" ca="1" si="871"/>
        <v>0</v>
      </c>
      <c r="F698" s="49">
        <f t="shared" ca="1" si="871"/>
        <v>0</v>
      </c>
      <c r="G698" s="49">
        <f t="shared" ca="1" si="871"/>
        <v>4</v>
      </c>
      <c r="H698" s="49">
        <f t="shared" ca="1" si="871"/>
        <v>2</v>
      </c>
      <c r="I698" s="49">
        <f t="shared" ca="1" si="871"/>
        <v>1</v>
      </c>
      <c r="BM698">
        <v>261</v>
      </c>
      <c r="BN698" s="69">
        <f t="shared" si="848"/>
        <v>0.04</v>
      </c>
      <c r="BO698" s="70">
        <f t="shared" si="849"/>
        <v>0</v>
      </c>
      <c r="BP698" s="71">
        <f t="shared" ca="1" si="852"/>
        <v>0</v>
      </c>
      <c r="BQ698" s="156">
        <f t="shared" ca="1" si="853"/>
        <v>0</v>
      </c>
      <c r="BR698" s="158">
        <f t="shared" ca="1" si="854"/>
        <v>0.05</v>
      </c>
      <c r="BS698" s="159">
        <f t="shared" ca="1" si="855"/>
        <v>0</v>
      </c>
      <c r="BT698" s="160">
        <f t="shared" ca="1" si="856"/>
        <v>-0.05</v>
      </c>
      <c r="BU698" s="69">
        <f t="shared" si="744"/>
        <v>0.04</v>
      </c>
      <c r="BV698" s="70">
        <f t="shared" si="745"/>
        <v>0</v>
      </c>
      <c r="BW698" s="71">
        <f t="shared" ref="BW698" ca="1" si="872">IF($E698=0,BV698,INDEX($O$438:$O$441,$E698,1))</f>
        <v>0</v>
      </c>
      <c r="BX698" s="156">
        <f t="shared" ca="1" si="858"/>
        <v>0</v>
      </c>
      <c r="BY698" s="158">
        <f t="shared" ca="1" si="859"/>
        <v>0.05</v>
      </c>
      <c r="BZ698" s="159">
        <f t="shared" ca="1" si="860"/>
        <v>0</v>
      </c>
      <c r="CA698" s="160">
        <f t="shared" ca="1" si="861"/>
        <v>-0.05</v>
      </c>
      <c r="CB698" s="69">
        <f t="shared" si="744"/>
        <v>0.04</v>
      </c>
      <c r="CC698" s="70">
        <f t="shared" si="745"/>
        <v>0</v>
      </c>
      <c r="CD698" s="71">
        <f t="shared" ref="CD698" ca="1" si="873">IF($E698=0,CC698,INDEX($O$438:$O$441,$E698,1))</f>
        <v>0</v>
      </c>
      <c r="CE698" s="156">
        <f t="shared" ca="1" si="863"/>
        <v>0</v>
      </c>
      <c r="CF698" s="158">
        <f t="shared" ca="1" si="864"/>
        <v>0.05</v>
      </c>
      <c r="CG698" s="159">
        <f t="shared" ca="1" si="865"/>
        <v>0</v>
      </c>
      <c r="CH698" s="160">
        <f t="shared" ca="1" si="866"/>
        <v>-0.05</v>
      </c>
    </row>
    <row r="699" spans="2:86" hidden="1" outlineLevel="1">
      <c r="B699" t="str">
        <f t="shared" ca="1" si="813"/>
        <v>EP3 LP-D0 LP-S0 LP-M2</v>
      </c>
      <c r="C699" s="49">
        <f t="shared" si="871"/>
        <v>3</v>
      </c>
      <c r="D699" s="49">
        <f t="shared" si="871"/>
        <v>0</v>
      </c>
      <c r="E699" s="49">
        <f t="shared" ca="1" si="871"/>
        <v>0</v>
      </c>
      <c r="F699" s="49">
        <f t="shared" ca="1" si="871"/>
        <v>0</v>
      </c>
      <c r="G699" s="49">
        <f t="shared" ca="1" si="871"/>
        <v>4</v>
      </c>
      <c r="H699" s="49">
        <f t="shared" ca="1" si="871"/>
        <v>2</v>
      </c>
      <c r="I699" s="49">
        <f t="shared" ca="1" si="871"/>
        <v>2</v>
      </c>
      <c r="BM699">
        <v>262</v>
      </c>
      <c r="BN699" s="69">
        <f t="shared" si="848"/>
        <v>0.04</v>
      </c>
      <c r="BO699" s="70">
        <f t="shared" si="849"/>
        <v>0</v>
      </c>
      <c r="BP699" s="71">
        <f t="shared" ca="1" si="852"/>
        <v>0</v>
      </c>
      <c r="BQ699" s="156">
        <f t="shared" ca="1" si="853"/>
        <v>0</v>
      </c>
      <c r="BR699" s="158">
        <f t="shared" ca="1" si="854"/>
        <v>0.05</v>
      </c>
      <c r="BS699" s="159">
        <f t="shared" ca="1" si="855"/>
        <v>0</v>
      </c>
      <c r="BT699" s="160">
        <f t="shared" ca="1" si="856"/>
        <v>0</v>
      </c>
      <c r="BU699" s="69">
        <f t="shared" si="744"/>
        <v>0.04</v>
      </c>
      <c r="BV699" s="70">
        <f t="shared" si="745"/>
        <v>0</v>
      </c>
      <c r="BW699" s="71">
        <f t="shared" ref="BW699" ca="1" si="874">IF($E699=0,BV699,INDEX($O$438:$O$441,$E699,1))</f>
        <v>0</v>
      </c>
      <c r="BX699" s="156">
        <f t="shared" ca="1" si="858"/>
        <v>0</v>
      </c>
      <c r="BY699" s="158">
        <f t="shared" ca="1" si="859"/>
        <v>0.05</v>
      </c>
      <c r="BZ699" s="159">
        <f t="shared" ca="1" si="860"/>
        <v>0</v>
      </c>
      <c r="CA699" s="160">
        <f t="shared" ca="1" si="861"/>
        <v>0</v>
      </c>
      <c r="CB699" s="69">
        <f t="shared" si="744"/>
        <v>0.04</v>
      </c>
      <c r="CC699" s="70">
        <f t="shared" si="745"/>
        <v>0</v>
      </c>
      <c r="CD699" s="71">
        <f t="shared" ref="CD699" ca="1" si="875">IF($E699=0,CC699,INDEX($O$438:$O$441,$E699,1))</f>
        <v>0</v>
      </c>
      <c r="CE699" s="156">
        <f t="shared" ca="1" si="863"/>
        <v>0</v>
      </c>
      <c r="CF699" s="158">
        <f t="shared" ca="1" si="864"/>
        <v>0.05</v>
      </c>
      <c r="CG699" s="159">
        <f t="shared" ca="1" si="865"/>
        <v>0</v>
      </c>
      <c r="CH699" s="160">
        <f t="shared" ca="1" si="866"/>
        <v>0</v>
      </c>
    </row>
    <row r="700" spans="2:86" hidden="1" outlineLevel="1">
      <c r="B700" t="str">
        <f t="shared" ca="1" si="813"/>
        <v>EP3 LP-D0 LP-S0 LP-M3</v>
      </c>
      <c r="C700" s="49">
        <f t="shared" si="871"/>
        <v>3</v>
      </c>
      <c r="D700" s="49">
        <f t="shared" si="871"/>
        <v>0</v>
      </c>
      <c r="E700" s="49">
        <f t="shared" ca="1" si="871"/>
        <v>0</v>
      </c>
      <c r="F700" s="49">
        <f t="shared" ca="1" si="871"/>
        <v>0</v>
      </c>
      <c r="G700" s="49">
        <f t="shared" ca="1" si="871"/>
        <v>4</v>
      </c>
      <c r="H700" s="49">
        <f t="shared" ca="1" si="871"/>
        <v>2</v>
      </c>
      <c r="I700" s="49">
        <f t="shared" ca="1" si="871"/>
        <v>3</v>
      </c>
      <c r="BM700">
        <v>263</v>
      </c>
      <c r="BN700" s="69">
        <f t="shared" si="848"/>
        <v>0.04</v>
      </c>
      <c r="BO700" s="70">
        <f t="shared" si="849"/>
        <v>0</v>
      </c>
      <c r="BP700" s="71">
        <f t="shared" ca="1" si="852"/>
        <v>0</v>
      </c>
      <c r="BQ700" s="156">
        <f t="shared" ca="1" si="853"/>
        <v>0</v>
      </c>
      <c r="BR700" s="158">
        <f t="shared" ca="1" si="854"/>
        <v>0.05</v>
      </c>
      <c r="BS700" s="159">
        <f t="shared" ca="1" si="855"/>
        <v>0</v>
      </c>
      <c r="BT700" s="160">
        <f t="shared" ca="1" si="856"/>
        <v>0.04</v>
      </c>
      <c r="BU700" s="69">
        <f t="shared" si="744"/>
        <v>0.04</v>
      </c>
      <c r="BV700" s="70">
        <f t="shared" si="745"/>
        <v>0</v>
      </c>
      <c r="BW700" s="71">
        <f t="shared" ref="BW700" ca="1" si="876">IF($E700=0,BV700,INDEX($O$438:$O$441,$E700,1))</f>
        <v>0</v>
      </c>
      <c r="BX700" s="156">
        <f t="shared" ca="1" si="858"/>
        <v>0</v>
      </c>
      <c r="BY700" s="158">
        <f t="shared" ca="1" si="859"/>
        <v>0.05</v>
      </c>
      <c r="BZ700" s="159">
        <f t="shared" ca="1" si="860"/>
        <v>0</v>
      </c>
      <c r="CA700" s="160">
        <f t="shared" ca="1" si="861"/>
        <v>0.04</v>
      </c>
      <c r="CB700" s="69">
        <f t="shared" si="744"/>
        <v>0.04</v>
      </c>
      <c r="CC700" s="70">
        <f t="shared" si="745"/>
        <v>0</v>
      </c>
      <c r="CD700" s="71">
        <f t="shared" ref="CD700" ca="1" si="877">IF($E700=0,CC700,INDEX($O$438:$O$441,$E700,1))</f>
        <v>0</v>
      </c>
      <c r="CE700" s="156">
        <f t="shared" ca="1" si="863"/>
        <v>0</v>
      </c>
      <c r="CF700" s="158">
        <f t="shared" ca="1" si="864"/>
        <v>0.05</v>
      </c>
      <c r="CG700" s="159">
        <f t="shared" ca="1" si="865"/>
        <v>0</v>
      </c>
      <c r="CH700" s="160">
        <f t="shared" ca="1" si="866"/>
        <v>0.04</v>
      </c>
    </row>
    <row r="701" spans="2:86" hidden="1" outlineLevel="1">
      <c r="B701" t="str">
        <f t="shared" ca="1" si="813"/>
        <v>EP3 LP-D0 LP-S0 LP-M4</v>
      </c>
      <c r="C701" s="49">
        <f t="shared" si="871"/>
        <v>3</v>
      </c>
      <c r="D701" s="49">
        <f t="shared" si="871"/>
        <v>0</v>
      </c>
      <c r="E701" s="49">
        <f t="shared" ca="1" si="871"/>
        <v>0</v>
      </c>
      <c r="F701" s="49">
        <f t="shared" ca="1" si="871"/>
        <v>0</v>
      </c>
      <c r="G701" s="49">
        <f t="shared" ca="1" si="871"/>
        <v>4</v>
      </c>
      <c r="H701" s="49">
        <f t="shared" ca="1" si="871"/>
        <v>2</v>
      </c>
      <c r="I701" s="49">
        <f t="shared" ca="1" si="871"/>
        <v>4</v>
      </c>
      <c r="BM701">
        <v>264</v>
      </c>
      <c r="BN701" s="69">
        <f t="shared" si="848"/>
        <v>0.04</v>
      </c>
      <c r="BO701" s="70">
        <f t="shared" si="849"/>
        <v>0</v>
      </c>
      <c r="BP701" s="71">
        <f t="shared" ca="1" si="852"/>
        <v>0</v>
      </c>
      <c r="BQ701" s="156">
        <f t="shared" ca="1" si="853"/>
        <v>0</v>
      </c>
      <c r="BR701" s="158">
        <f t="shared" ca="1" si="854"/>
        <v>0.05</v>
      </c>
      <c r="BS701" s="159">
        <f t="shared" ca="1" si="855"/>
        <v>0</v>
      </c>
      <c r="BT701" s="160">
        <f t="shared" ca="1" si="856"/>
        <v>0.08</v>
      </c>
      <c r="BU701" s="69">
        <f t="shared" si="744"/>
        <v>0.04</v>
      </c>
      <c r="BV701" s="70">
        <f t="shared" si="745"/>
        <v>0</v>
      </c>
      <c r="BW701" s="71">
        <f t="shared" ref="BW701" ca="1" si="878">IF($E701=0,BV701,INDEX($O$438:$O$441,$E701,1))</f>
        <v>0</v>
      </c>
      <c r="BX701" s="156">
        <f t="shared" ca="1" si="858"/>
        <v>0</v>
      </c>
      <c r="BY701" s="158">
        <f t="shared" ca="1" si="859"/>
        <v>0.05</v>
      </c>
      <c r="BZ701" s="159">
        <f t="shared" ca="1" si="860"/>
        <v>0</v>
      </c>
      <c r="CA701" s="160">
        <f t="shared" ca="1" si="861"/>
        <v>0.08</v>
      </c>
      <c r="CB701" s="69">
        <f t="shared" si="744"/>
        <v>0.04</v>
      </c>
      <c r="CC701" s="70">
        <f t="shared" si="745"/>
        <v>0</v>
      </c>
      <c r="CD701" s="71">
        <f t="shared" ref="CD701" ca="1" si="879">IF($E701=0,CC701,INDEX($O$438:$O$441,$E701,1))</f>
        <v>0</v>
      </c>
      <c r="CE701" s="156">
        <f t="shared" ca="1" si="863"/>
        <v>0</v>
      </c>
      <c r="CF701" s="158">
        <f t="shared" ca="1" si="864"/>
        <v>0.05</v>
      </c>
      <c r="CG701" s="159">
        <f t="shared" ca="1" si="865"/>
        <v>0</v>
      </c>
      <c r="CH701" s="160">
        <f t="shared" ca="1" si="866"/>
        <v>0.08</v>
      </c>
    </row>
    <row r="702" spans="2:86" hidden="1" outlineLevel="1">
      <c r="B702" t="str">
        <f t="shared" ca="1" si="813"/>
        <v>EP3 LP-D0 LP-S0 LP-M1</v>
      </c>
      <c r="C702" s="49">
        <f t="shared" si="871"/>
        <v>3</v>
      </c>
      <c r="D702" s="49">
        <f t="shared" si="871"/>
        <v>0</v>
      </c>
      <c r="E702" s="49">
        <f t="shared" ca="1" si="871"/>
        <v>0</v>
      </c>
      <c r="F702" s="49">
        <f t="shared" ca="1" si="871"/>
        <v>0</v>
      </c>
      <c r="G702" s="49">
        <f t="shared" ca="1" si="871"/>
        <v>4</v>
      </c>
      <c r="H702" s="49">
        <f t="shared" ca="1" si="871"/>
        <v>3</v>
      </c>
      <c r="I702" s="49">
        <f t="shared" ca="1" si="871"/>
        <v>1</v>
      </c>
      <c r="BM702">
        <v>265</v>
      </c>
      <c r="BN702" s="69">
        <f t="shared" si="848"/>
        <v>0.04</v>
      </c>
      <c r="BO702" s="70">
        <f t="shared" si="849"/>
        <v>0</v>
      </c>
      <c r="BP702" s="71">
        <f t="shared" ca="1" si="852"/>
        <v>0</v>
      </c>
      <c r="BQ702" s="156">
        <f t="shared" ca="1" si="853"/>
        <v>0</v>
      </c>
      <c r="BR702" s="158">
        <f t="shared" ca="1" si="854"/>
        <v>0.05</v>
      </c>
      <c r="BS702" s="159">
        <f t="shared" ca="1" si="855"/>
        <v>0.04</v>
      </c>
      <c r="BT702" s="160">
        <f t="shared" ca="1" si="856"/>
        <v>-0.05</v>
      </c>
      <c r="BU702" s="69">
        <f t="shared" si="744"/>
        <v>0.04</v>
      </c>
      <c r="BV702" s="70">
        <f t="shared" si="745"/>
        <v>0</v>
      </c>
      <c r="BW702" s="71">
        <f t="shared" ref="BW702" ca="1" si="880">IF($E702=0,BV702,INDEX($O$438:$O$441,$E702,1))</f>
        <v>0</v>
      </c>
      <c r="BX702" s="156">
        <f t="shared" ca="1" si="858"/>
        <v>0</v>
      </c>
      <c r="BY702" s="158">
        <f t="shared" ca="1" si="859"/>
        <v>0.05</v>
      </c>
      <c r="BZ702" s="159">
        <f t="shared" ca="1" si="860"/>
        <v>0.04</v>
      </c>
      <c r="CA702" s="160">
        <f t="shared" ca="1" si="861"/>
        <v>-0.05</v>
      </c>
      <c r="CB702" s="69">
        <f t="shared" si="744"/>
        <v>0.04</v>
      </c>
      <c r="CC702" s="70">
        <f t="shared" si="745"/>
        <v>0</v>
      </c>
      <c r="CD702" s="71">
        <f t="shared" ref="CD702" ca="1" si="881">IF($E702=0,CC702,INDEX($O$438:$O$441,$E702,1))</f>
        <v>0</v>
      </c>
      <c r="CE702" s="156">
        <f t="shared" ca="1" si="863"/>
        <v>0</v>
      </c>
      <c r="CF702" s="158">
        <f t="shared" ca="1" si="864"/>
        <v>0.05</v>
      </c>
      <c r="CG702" s="159">
        <f t="shared" ca="1" si="865"/>
        <v>0.04</v>
      </c>
      <c r="CH702" s="160">
        <f t="shared" ca="1" si="866"/>
        <v>-0.05</v>
      </c>
    </row>
    <row r="703" spans="2:86" hidden="1" outlineLevel="1">
      <c r="B703" t="str">
        <f t="shared" ca="1" si="813"/>
        <v>EP3 LP-D0 LP-S0 LP-M2</v>
      </c>
      <c r="C703" s="49">
        <f t="shared" si="871"/>
        <v>3</v>
      </c>
      <c r="D703" s="49">
        <f t="shared" si="871"/>
        <v>0</v>
      </c>
      <c r="E703" s="49">
        <f t="shared" ca="1" si="871"/>
        <v>0</v>
      </c>
      <c r="F703" s="49">
        <f t="shared" ca="1" si="871"/>
        <v>0</v>
      </c>
      <c r="G703" s="49">
        <f t="shared" ca="1" si="871"/>
        <v>4</v>
      </c>
      <c r="H703" s="49">
        <f t="shared" ca="1" si="871"/>
        <v>3</v>
      </c>
      <c r="I703" s="49">
        <f t="shared" ca="1" si="871"/>
        <v>2</v>
      </c>
      <c r="BM703">
        <v>266</v>
      </c>
      <c r="BN703" s="69">
        <f t="shared" si="848"/>
        <v>0.04</v>
      </c>
      <c r="BO703" s="70">
        <f t="shared" si="849"/>
        <v>0</v>
      </c>
      <c r="BP703" s="71">
        <f t="shared" ca="1" si="852"/>
        <v>0</v>
      </c>
      <c r="BQ703" s="156">
        <f t="shared" ca="1" si="853"/>
        <v>0</v>
      </c>
      <c r="BR703" s="158">
        <f t="shared" ca="1" si="854"/>
        <v>0.05</v>
      </c>
      <c r="BS703" s="159">
        <f t="shared" ca="1" si="855"/>
        <v>0.04</v>
      </c>
      <c r="BT703" s="160">
        <f t="shared" ca="1" si="856"/>
        <v>0</v>
      </c>
      <c r="BU703" s="69">
        <f t="shared" si="744"/>
        <v>0.04</v>
      </c>
      <c r="BV703" s="70">
        <f t="shared" si="745"/>
        <v>0</v>
      </c>
      <c r="BW703" s="71">
        <f t="shared" ref="BW703" ca="1" si="882">IF($E703=0,BV703,INDEX($O$438:$O$441,$E703,1))</f>
        <v>0</v>
      </c>
      <c r="BX703" s="156">
        <f t="shared" ca="1" si="858"/>
        <v>0</v>
      </c>
      <c r="BY703" s="158">
        <f t="shared" ca="1" si="859"/>
        <v>0.05</v>
      </c>
      <c r="BZ703" s="159">
        <f t="shared" ca="1" si="860"/>
        <v>0.04</v>
      </c>
      <c r="CA703" s="160">
        <f t="shared" ca="1" si="861"/>
        <v>0</v>
      </c>
      <c r="CB703" s="69">
        <f t="shared" si="744"/>
        <v>0.04</v>
      </c>
      <c r="CC703" s="70">
        <f t="shared" si="745"/>
        <v>0</v>
      </c>
      <c r="CD703" s="71">
        <f t="shared" ref="CD703" ca="1" si="883">IF($E703=0,CC703,INDEX($O$438:$O$441,$E703,1))</f>
        <v>0</v>
      </c>
      <c r="CE703" s="156">
        <f t="shared" ca="1" si="863"/>
        <v>0</v>
      </c>
      <c r="CF703" s="158">
        <f t="shared" ca="1" si="864"/>
        <v>0.05</v>
      </c>
      <c r="CG703" s="159">
        <f t="shared" ca="1" si="865"/>
        <v>0.04</v>
      </c>
      <c r="CH703" s="160">
        <f t="shared" ca="1" si="866"/>
        <v>0</v>
      </c>
    </row>
    <row r="704" spans="2:86" hidden="1" outlineLevel="1">
      <c r="B704" t="str">
        <f t="shared" ca="1" si="813"/>
        <v>EP3 LP-D0 LP-S0 LP-M3</v>
      </c>
      <c r="C704" s="49">
        <f t="shared" si="871"/>
        <v>3</v>
      </c>
      <c r="D704" s="49">
        <f t="shared" si="871"/>
        <v>0</v>
      </c>
      <c r="E704" s="49">
        <f t="shared" ca="1" si="871"/>
        <v>0</v>
      </c>
      <c r="F704" s="49">
        <f t="shared" ca="1" si="871"/>
        <v>0</v>
      </c>
      <c r="G704" s="49">
        <f t="shared" ca="1" si="871"/>
        <v>4</v>
      </c>
      <c r="H704" s="49">
        <f t="shared" ca="1" si="871"/>
        <v>3</v>
      </c>
      <c r="I704" s="49">
        <f t="shared" ca="1" si="871"/>
        <v>3</v>
      </c>
      <c r="BM704">
        <v>267</v>
      </c>
      <c r="BN704" s="69">
        <f t="shared" si="848"/>
        <v>0.04</v>
      </c>
      <c r="BO704" s="70">
        <f t="shared" si="849"/>
        <v>0</v>
      </c>
      <c r="BP704" s="71">
        <f t="shared" ca="1" si="852"/>
        <v>0</v>
      </c>
      <c r="BQ704" s="156">
        <f t="shared" ca="1" si="853"/>
        <v>0</v>
      </c>
      <c r="BR704" s="158">
        <f t="shared" ca="1" si="854"/>
        <v>0.05</v>
      </c>
      <c r="BS704" s="159">
        <f t="shared" ca="1" si="855"/>
        <v>0.04</v>
      </c>
      <c r="BT704" s="160">
        <f t="shared" ca="1" si="856"/>
        <v>0.04</v>
      </c>
      <c r="BU704" s="69">
        <f t="shared" si="744"/>
        <v>0.04</v>
      </c>
      <c r="BV704" s="70">
        <f t="shared" si="745"/>
        <v>0</v>
      </c>
      <c r="BW704" s="71">
        <f t="shared" ref="BW704" ca="1" si="884">IF($E704=0,BV704,INDEX($O$438:$O$441,$E704,1))</f>
        <v>0</v>
      </c>
      <c r="BX704" s="156">
        <f t="shared" ca="1" si="858"/>
        <v>0</v>
      </c>
      <c r="BY704" s="158">
        <f t="shared" ca="1" si="859"/>
        <v>0.05</v>
      </c>
      <c r="BZ704" s="159">
        <f t="shared" ca="1" si="860"/>
        <v>0.04</v>
      </c>
      <c r="CA704" s="160">
        <f t="shared" ca="1" si="861"/>
        <v>0.04</v>
      </c>
      <c r="CB704" s="69">
        <f t="shared" si="744"/>
        <v>0.04</v>
      </c>
      <c r="CC704" s="70">
        <f t="shared" si="745"/>
        <v>0</v>
      </c>
      <c r="CD704" s="71">
        <f t="shared" ref="CD704" ca="1" si="885">IF($E704=0,CC704,INDEX($O$438:$O$441,$E704,1))</f>
        <v>0</v>
      </c>
      <c r="CE704" s="156">
        <f t="shared" ca="1" si="863"/>
        <v>0</v>
      </c>
      <c r="CF704" s="158">
        <f t="shared" ca="1" si="864"/>
        <v>0.05</v>
      </c>
      <c r="CG704" s="159">
        <f t="shared" ca="1" si="865"/>
        <v>0.04</v>
      </c>
      <c r="CH704" s="160">
        <f t="shared" ca="1" si="866"/>
        <v>0.04</v>
      </c>
    </row>
    <row r="705" spans="2:86" hidden="1" outlineLevel="1">
      <c r="B705" t="str">
        <f t="shared" ca="1" si="813"/>
        <v>EP3 LP-D0 LP-S0 LP-M4</v>
      </c>
      <c r="C705" s="49">
        <f t="shared" si="871"/>
        <v>3</v>
      </c>
      <c r="D705" s="49">
        <f t="shared" si="871"/>
        <v>0</v>
      </c>
      <c r="E705" s="49">
        <f t="shared" ca="1" si="871"/>
        <v>0</v>
      </c>
      <c r="F705" s="49">
        <f t="shared" ca="1" si="871"/>
        <v>0</v>
      </c>
      <c r="G705" s="49">
        <f t="shared" ca="1" si="871"/>
        <v>4</v>
      </c>
      <c r="H705" s="49">
        <f t="shared" ca="1" si="871"/>
        <v>3</v>
      </c>
      <c r="I705" s="49">
        <f t="shared" ca="1" si="871"/>
        <v>4</v>
      </c>
      <c r="BM705">
        <v>268</v>
      </c>
      <c r="BN705" s="69">
        <f t="shared" si="848"/>
        <v>0.04</v>
      </c>
      <c r="BO705" s="70">
        <f t="shared" si="849"/>
        <v>0</v>
      </c>
      <c r="BP705" s="71">
        <f t="shared" ca="1" si="852"/>
        <v>0</v>
      </c>
      <c r="BQ705" s="156">
        <f t="shared" ca="1" si="853"/>
        <v>0</v>
      </c>
      <c r="BR705" s="158">
        <f t="shared" ca="1" si="854"/>
        <v>0.05</v>
      </c>
      <c r="BS705" s="159">
        <f t="shared" ca="1" si="855"/>
        <v>0.04</v>
      </c>
      <c r="BT705" s="160">
        <f t="shared" ca="1" si="856"/>
        <v>0.08</v>
      </c>
      <c r="BU705" s="69">
        <f t="shared" si="744"/>
        <v>0.04</v>
      </c>
      <c r="BV705" s="70">
        <f t="shared" si="745"/>
        <v>0</v>
      </c>
      <c r="BW705" s="71">
        <f t="shared" ref="BW705" ca="1" si="886">IF($E705=0,BV705,INDEX($O$438:$O$441,$E705,1))</f>
        <v>0</v>
      </c>
      <c r="BX705" s="156">
        <f t="shared" ca="1" si="858"/>
        <v>0</v>
      </c>
      <c r="BY705" s="158">
        <f t="shared" ca="1" si="859"/>
        <v>0.05</v>
      </c>
      <c r="BZ705" s="159">
        <f t="shared" ca="1" si="860"/>
        <v>0.04</v>
      </c>
      <c r="CA705" s="160">
        <f t="shared" ca="1" si="861"/>
        <v>0.08</v>
      </c>
      <c r="CB705" s="69">
        <f t="shared" si="744"/>
        <v>0.04</v>
      </c>
      <c r="CC705" s="70">
        <f t="shared" si="745"/>
        <v>0</v>
      </c>
      <c r="CD705" s="71">
        <f t="shared" ref="CD705" ca="1" si="887">IF($E705=0,CC705,INDEX($O$438:$O$441,$E705,1))</f>
        <v>0</v>
      </c>
      <c r="CE705" s="156">
        <f t="shared" ca="1" si="863"/>
        <v>0</v>
      </c>
      <c r="CF705" s="158">
        <f t="shared" ca="1" si="864"/>
        <v>0.05</v>
      </c>
      <c r="CG705" s="159">
        <f t="shared" ca="1" si="865"/>
        <v>0.04</v>
      </c>
      <c r="CH705" s="160">
        <f t="shared" ca="1" si="866"/>
        <v>0.08</v>
      </c>
    </row>
    <row r="706" spans="2:86" hidden="1" outlineLevel="1">
      <c r="B706" t="str">
        <f t="shared" ca="1" si="813"/>
        <v>EP3 LP-D0 LP-S0 LP-M1</v>
      </c>
      <c r="C706" s="49">
        <f t="shared" si="871"/>
        <v>3</v>
      </c>
      <c r="D706" s="49">
        <f t="shared" si="871"/>
        <v>0</v>
      </c>
      <c r="E706" s="49">
        <f t="shared" ca="1" si="871"/>
        <v>0</v>
      </c>
      <c r="F706" s="49">
        <f t="shared" ca="1" si="871"/>
        <v>0</v>
      </c>
      <c r="G706" s="49">
        <f t="shared" ca="1" si="871"/>
        <v>4</v>
      </c>
      <c r="H706" s="49">
        <f t="shared" ca="1" si="871"/>
        <v>4</v>
      </c>
      <c r="I706" s="49">
        <f t="shared" ca="1" si="871"/>
        <v>1</v>
      </c>
      <c r="BM706">
        <v>269</v>
      </c>
      <c r="BN706" s="69">
        <f t="shared" si="848"/>
        <v>0.04</v>
      </c>
      <c r="BO706" s="70">
        <f t="shared" si="849"/>
        <v>0</v>
      </c>
      <c r="BP706" s="71">
        <f t="shared" ca="1" si="852"/>
        <v>0</v>
      </c>
      <c r="BQ706" s="156">
        <f t="shared" ca="1" si="853"/>
        <v>0</v>
      </c>
      <c r="BR706" s="158">
        <f t="shared" ca="1" si="854"/>
        <v>0.05</v>
      </c>
      <c r="BS706" s="159">
        <f t="shared" ca="1" si="855"/>
        <v>0.08</v>
      </c>
      <c r="BT706" s="160">
        <f t="shared" ca="1" si="856"/>
        <v>-0.05</v>
      </c>
      <c r="BU706" s="69">
        <f t="shared" si="744"/>
        <v>0.04</v>
      </c>
      <c r="BV706" s="70">
        <f t="shared" si="745"/>
        <v>0</v>
      </c>
      <c r="BW706" s="71">
        <f t="shared" ref="BW706" ca="1" si="888">IF($E706=0,BV706,INDEX($O$438:$O$441,$E706,1))</f>
        <v>0</v>
      </c>
      <c r="BX706" s="156">
        <f t="shared" ca="1" si="858"/>
        <v>0</v>
      </c>
      <c r="BY706" s="158">
        <f t="shared" ca="1" si="859"/>
        <v>0.05</v>
      </c>
      <c r="BZ706" s="159">
        <f t="shared" ca="1" si="860"/>
        <v>0.08</v>
      </c>
      <c r="CA706" s="160">
        <f t="shared" ca="1" si="861"/>
        <v>-0.05</v>
      </c>
      <c r="CB706" s="69">
        <f t="shared" si="744"/>
        <v>0.04</v>
      </c>
      <c r="CC706" s="70">
        <f t="shared" si="745"/>
        <v>0</v>
      </c>
      <c r="CD706" s="71">
        <f t="shared" ref="CD706" ca="1" si="889">IF($E706=0,CC706,INDEX($O$438:$O$441,$E706,1))</f>
        <v>0</v>
      </c>
      <c r="CE706" s="156">
        <f t="shared" ca="1" si="863"/>
        <v>0</v>
      </c>
      <c r="CF706" s="158">
        <f t="shared" ca="1" si="864"/>
        <v>0.05</v>
      </c>
      <c r="CG706" s="159">
        <f t="shared" ca="1" si="865"/>
        <v>0.08</v>
      </c>
      <c r="CH706" s="160">
        <f t="shared" ca="1" si="866"/>
        <v>-0.05</v>
      </c>
    </row>
    <row r="707" spans="2:86" hidden="1" outlineLevel="1">
      <c r="B707" t="str">
        <f t="shared" ca="1" si="813"/>
        <v>EP3 LP-D0 LP-S0 LP-M2</v>
      </c>
      <c r="C707" s="49">
        <f t="shared" si="871"/>
        <v>3</v>
      </c>
      <c r="D707" s="49">
        <f t="shared" si="871"/>
        <v>0</v>
      </c>
      <c r="E707" s="49">
        <f t="shared" ca="1" si="871"/>
        <v>0</v>
      </c>
      <c r="F707" s="49">
        <f t="shared" ca="1" si="871"/>
        <v>0</v>
      </c>
      <c r="G707" s="49">
        <f t="shared" ca="1" si="871"/>
        <v>4</v>
      </c>
      <c r="H707" s="49">
        <f t="shared" ca="1" si="871"/>
        <v>4</v>
      </c>
      <c r="I707" s="49">
        <f t="shared" ca="1" si="871"/>
        <v>2</v>
      </c>
      <c r="BM707">
        <v>270</v>
      </c>
      <c r="BN707" s="69">
        <f t="shared" si="848"/>
        <v>0.04</v>
      </c>
      <c r="BO707" s="70">
        <f t="shared" si="849"/>
        <v>0</v>
      </c>
      <c r="BP707" s="71">
        <f t="shared" ca="1" si="852"/>
        <v>0</v>
      </c>
      <c r="BQ707" s="156">
        <f t="shared" ca="1" si="853"/>
        <v>0</v>
      </c>
      <c r="BR707" s="158">
        <f t="shared" ca="1" si="854"/>
        <v>0.05</v>
      </c>
      <c r="BS707" s="159">
        <f t="shared" ca="1" si="855"/>
        <v>0.08</v>
      </c>
      <c r="BT707" s="160">
        <f t="shared" ca="1" si="856"/>
        <v>0</v>
      </c>
      <c r="BU707" s="69">
        <f t="shared" si="744"/>
        <v>0.04</v>
      </c>
      <c r="BV707" s="70">
        <f t="shared" si="745"/>
        <v>0</v>
      </c>
      <c r="BW707" s="71">
        <f t="shared" ref="BW707" ca="1" si="890">IF($E707=0,BV707,INDEX($O$438:$O$441,$E707,1))</f>
        <v>0</v>
      </c>
      <c r="BX707" s="156">
        <f t="shared" ca="1" si="858"/>
        <v>0</v>
      </c>
      <c r="BY707" s="158">
        <f t="shared" ca="1" si="859"/>
        <v>0.05</v>
      </c>
      <c r="BZ707" s="159">
        <f t="shared" ca="1" si="860"/>
        <v>0.08</v>
      </c>
      <c r="CA707" s="160">
        <f t="shared" ca="1" si="861"/>
        <v>0</v>
      </c>
      <c r="CB707" s="69">
        <f t="shared" si="744"/>
        <v>0.04</v>
      </c>
      <c r="CC707" s="70">
        <f t="shared" si="745"/>
        <v>0</v>
      </c>
      <c r="CD707" s="71">
        <f t="shared" ref="CD707" ca="1" si="891">IF($E707=0,CC707,INDEX($O$438:$O$441,$E707,1))</f>
        <v>0</v>
      </c>
      <c r="CE707" s="156">
        <f t="shared" ca="1" si="863"/>
        <v>0</v>
      </c>
      <c r="CF707" s="158">
        <f t="shared" ca="1" si="864"/>
        <v>0.05</v>
      </c>
      <c r="CG707" s="159">
        <f t="shared" ca="1" si="865"/>
        <v>0.08</v>
      </c>
      <c r="CH707" s="160">
        <f t="shared" ca="1" si="866"/>
        <v>0</v>
      </c>
    </row>
    <row r="708" spans="2:86" hidden="1" outlineLevel="1">
      <c r="B708" t="str">
        <f t="shared" ca="1" si="813"/>
        <v>EP3 LP-D0 LP-S0 LP-M3</v>
      </c>
      <c r="C708" s="49">
        <f t="shared" ref="C708:I717" si="892">C308</f>
        <v>3</v>
      </c>
      <c r="D708" s="49">
        <f t="shared" si="892"/>
        <v>0</v>
      </c>
      <c r="E708" s="49">
        <f t="shared" ca="1" si="892"/>
        <v>0</v>
      </c>
      <c r="F708" s="49">
        <f t="shared" ca="1" si="892"/>
        <v>0</v>
      </c>
      <c r="G708" s="49">
        <f t="shared" ca="1" si="892"/>
        <v>4</v>
      </c>
      <c r="H708" s="49">
        <f t="shared" ca="1" si="892"/>
        <v>4</v>
      </c>
      <c r="I708" s="49">
        <f t="shared" ca="1" si="892"/>
        <v>3</v>
      </c>
      <c r="BM708">
        <v>271</v>
      </c>
      <c r="BN708" s="69">
        <f t="shared" si="848"/>
        <v>0.04</v>
      </c>
      <c r="BO708" s="70">
        <f t="shared" si="849"/>
        <v>0</v>
      </c>
      <c r="BP708" s="71">
        <f t="shared" ca="1" si="852"/>
        <v>0</v>
      </c>
      <c r="BQ708" s="156">
        <f t="shared" ca="1" si="853"/>
        <v>0</v>
      </c>
      <c r="BR708" s="158">
        <f t="shared" ca="1" si="854"/>
        <v>0.05</v>
      </c>
      <c r="BS708" s="159">
        <f t="shared" ca="1" si="855"/>
        <v>0.08</v>
      </c>
      <c r="BT708" s="160">
        <f t="shared" ca="1" si="856"/>
        <v>0.04</v>
      </c>
      <c r="BU708" s="69">
        <f t="shared" si="744"/>
        <v>0.04</v>
      </c>
      <c r="BV708" s="70">
        <f t="shared" si="745"/>
        <v>0</v>
      </c>
      <c r="BW708" s="71">
        <f t="shared" ref="BW708" ca="1" si="893">IF($E708=0,BV708,INDEX($O$438:$O$441,$E708,1))</f>
        <v>0</v>
      </c>
      <c r="BX708" s="156">
        <f t="shared" ca="1" si="858"/>
        <v>0</v>
      </c>
      <c r="BY708" s="158">
        <f t="shared" ca="1" si="859"/>
        <v>0.05</v>
      </c>
      <c r="BZ708" s="159">
        <f t="shared" ca="1" si="860"/>
        <v>0.08</v>
      </c>
      <c r="CA708" s="160">
        <f t="shared" ca="1" si="861"/>
        <v>0.04</v>
      </c>
      <c r="CB708" s="69">
        <f t="shared" si="744"/>
        <v>0.04</v>
      </c>
      <c r="CC708" s="70">
        <f t="shared" si="745"/>
        <v>0</v>
      </c>
      <c r="CD708" s="71">
        <f t="shared" ref="CD708" ca="1" si="894">IF($E708=0,CC708,INDEX($O$438:$O$441,$E708,1))</f>
        <v>0</v>
      </c>
      <c r="CE708" s="156">
        <f t="shared" ca="1" si="863"/>
        <v>0</v>
      </c>
      <c r="CF708" s="158">
        <f t="shared" ca="1" si="864"/>
        <v>0.05</v>
      </c>
      <c r="CG708" s="159">
        <f t="shared" ca="1" si="865"/>
        <v>0.08</v>
      </c>
      <c r="CH708" s="160">
        <f t="shared" ca="1" si="866"/>
        <v>0.04</v>
      </c>
    </row>
    <row r="709" spans="2:86" hidden="1" outlineLevel="1">
      <c r="B709" t="str">
        <f t="shared" ca="1" si="813"/>
        <v>EP3 LP-D0 LP-S0 LP-M4</v>
      </c>
      <c r="C709" s="49">
        <f t="shared" si="892"/>
        <v>3</v>
      </c>
      <c r="D709" s="49">
        <f t="shared" si="892"/>
        <v>0</v>
      </c>
      <c r="E709" s="49">
        <f t="shared" ca="1" si="892"/>
        <v>0</v>
      </c>
      <c r="F709" s="49">
        <f t="shared" ca="1" si="892"/>
        <v>0</v>
      </c>
      <c r="G709" s="49">
        <f t="shared" ca="1" si="892"/>
        <v>4</v>
      </c>
      <c r="H709" s="49">
        <f t="shared" ca="1" si="892"/>
        <v>4</v>
      </c>
      <c r="I709" s="49">
        <f t="shared" ca="1" si="892"/>
        <v>4</v>
      </c>
      <c r="BM709">
        <v>272</v>
      </c>
      <c r="BN709" s="69">
        <f t="shared" si="848"/>
        <v>0.04</v>
      </c>
      <c r="BO709" s="70">
        <f t="shared" si="849"/>
        <v>0</v>
      </c>
      <c r="BP709" s="71">
        <f t="shared" ca="1" si="852"/>
        <v>0</v>
      </c>
      <c r="BQ709" s="156">
        <f t="shared" ca="1" si="853"/>
        <v>0</v>
      </c>
      <c r="BR709" s="158">
        <f t="shared" ca="1" si="854"/>
        <v>0.05</v>
      </c>
      <c r="BS709" s="159">
        <f t="shared" ca="1" si="855"/>
        <v>0.08</v>
      </c>
      <c r="BT709" s="160">
        <f t="shared" ca="1" si="856"/>
        <v>0.08</v>
      </c>
      <c r="BU709" s="69">
        <f t="shared" si="744"/>
        <v>0.04</v>
      </c>
      <c r="BV709" s="70">
        <f t="shared" si="745"/>
        <v>0</v>
      </c>
      <c r="BW709" s="71">
        <f t="shared" ref="BW709" ca="1" si="895">IF($E709=0,BV709,INDEX($O$438:$O$441,$E709,1))</f>
        <v>0</v>
      </c>
      <c r="BX709" s="156">
        <f t="shared" ca="1" si="858"/>
        <v>0</v>
      </c>
      <c r="BY709" s="158">
        <f t="shared" ca="1" si="859"/>
        <v>0.05</v>
      </c>
      <c r="BZ709" s="159">
        <f t="shared" ca="1" si="860"/>
        <v>0.08</v>
      </c>
      <c r="CA709" s="160">
        <f t="shared" ca="1" si="861"/>
        <v>0.08</v>
      </c>
      <c r="CB709" s="69">
        <f t="shared" si="744"/>
        <v>0.04</v>
      </c>
      <c r="CC709" s="70">
        <f t="shared" si="745"/>
        <v>0</v>
      </c>
      <c r="CD709" s="71">
        <f t="shared" ref="CD709" ca="1" si="896">IF($E709=0,CC709,INDEX($O$438:$O$441,$E709,1))</f>
        <v>0</v>
      </c>
      <c r="CE709" s="156">
        <f t="shared" ca="1" si="863"/>
        <v>0</v>
      </c>
      <c r="CF709" s="158">
        <f t="shared" ca="1" si="864"/>
        <v>0.05</v>
      </c>
      <c r="CG709" s="159">
        <f t="shared" ca="1" si="865"/>
        <v>0.08</v>
      </c>
      <c r="CH709" s="160">
        <f t="shared" ca="1" si="866"/>
        <v>0.08</v>
      </c>
    </row>
    <row r="710" spans="2:86" hidden="1" outlineLevel="1">
      <c r="B710" t="str">
        <f t="shared" ref="B710:B741" ca="1" si="897">"EP"&amp;$C710&amp;" LP-D"&amp;$E710&amp;" LP-S"&amp;$F710&amp;" LP-M"&amp;$I710</f>
        <v>EP4 LP-D0 LP-S0 LP-M1</v>
      </c>
      <c r="C710" s="49">
        <f t="shared" si="892"/>
        <v>4</v>
      </c>
      <c r="D710" s="49">
        <f t="shared" si="892"/>
        <v>0</v>
      </c>
      <c r="E710" s="49">
        <f t="shared" ca="1" si="892"/>
        <v>0</v>
      </c>
      <c r="F710" s="49">
        <f t="shared" ca="1" si="892"/>
        <v>0</v>
      </c>
      <c r="G710" s="49">
        <f t="shared" ca="1" si="892"/>
        <v>1</v>
      </c>
      <c r="H710" s="49">
        <f t="shared" ca="1" si="892"/>
        <v>1</v>
      </c>
      <c r="I710" s="49">
        <f t="shared" ca="1" si="892"/>
        <v>1</v>
      </c>
      <c r="BM710">
        <v>273</v>
      </c>
      <c r="BN710" s="69">
        <f t="shared" si="848"/>
        <v>0.08</v>
      </c>
      <c r="BO710" s="70">
        <f t="shared" si="849"/>
        <v>0</v>
      </c>
      <c r="BP710" s="71">
        <f t="shared" ca="1" si="852"/>
        <v>0</v>
      </c>
      <c r="BQ710" s="156">
        <f t="shared" ca="1" si="853"/>
        <v>0</v>
      </c>
      <c r="BR710" s="158">
        <f t="shared" ca="1" si="854"/>
        <v>-0.08</v>
      </c>
      <c r="BS710" s="159">
        <f t="shared" ca="1" si="855"/>
        <v>-0.05</v>
      </c>
      <c r="BT710" s="160">
        <f t="shared" ca="1" si="856"/>
        <v>-0.05</v>
      </c>
      <c r="BU710" s="69">
        <f t="shared" ref="BU710:CB773" si="898">IF($C710=0,0,INDEX($M$438:$M$441,$C710,1))</f>
        <v>0.08</v>
      </c>
      <c r="BV710" s="70">
        <f t="shared" ref="BV710:CC773" si="899">IF($D710=0,0,INDEX($N$438:$N$441,$D710,1))</f>
        <v>0</v>
      </c>
      <c r="BW710" s="71">
        <f t="shared" ref="BW710" ca="1" si="900">IF($E710=0,BV710,INDEX($O$438:$O$441,$E710,1))</f>
        <v>0</v>
      </c>
      <c r="BX710" s="156">
        <f t="shared" ca="1" si="858"/>
        <v>0</v>
      </c>
      <c r="BY710" s="158">
        <f t="shared" ca="1" si="859"/>
        <v>-0.08</v>
      </c>
      <c r="BZ710" s="159">
        <f t="shared" ca="1" si="860"/>
        <v>-0.05</v>
      </c>
      <c r="CA710" s="160">
        <f t="shared" ca="1" si="861"/>
        <v>-0.05</v>
      </c>
      <c r="CB710" s="69">
        <f t="shared" si="898"/>
        <v>0.08</v>
      </c>
      <c r="CC710" s="70">
        <f t="shared" si="899"/>
        <v>0</v>
      </c>
      <c r="CD710" s="71">
        <f t="shared" ref="CD710" ca="1" si="901">IF($E710=0,CC710,INDEX($O$438:$O$441,$E710,1))</f>
        <v>0</v>
      </c>
      <c r="CE710" s="156">
        <f t="shared" ca="1" si="863"/>
        <v>0</v>
      </c>
      <c r="CF710" s="158">
        <f t="shared" ca="1" si="864"/>
        <v>-0.08</v>
      </c>
      <c r="CG710" s="159">
        <f t="shared" ca="1" si="865"/>
        <v>-0.05</v>
      </c>
      <c r="CH710" s="160">
        <f t="shared" ca="1" si="866"/>
        <v>-0.05</v>
      </c>
    </row>
    <row r="711" spans="2:86" hidden="1" outlineLevel="1">
      <c r="B711" t="str">
        <f t="shared" ca="1" si="897"/>
        <v>EP4 LP-D0 LP-S0 LP-M2</v>
      </c>
      <c r="C711" s="49">
        <f t="shared" si="892"/>
        <v>4</v>
      </c>
      <c r="D711" s="49">
        <f t="shared" si="892"/>
        <v>0</v>
      </c>
      <c r="E711" s="49">
        <f t="shared" ca="1" si="892"/>
        <v>0</v>
      </c>
      <c r="F711" s="49">
        <f t="shared" ca="1" si="892"/>
        <v>0</v>
      </c>
      <c r="G711" s="49">
        <f t="shared" ca="1" si="892"/>
        <v>1</v>
      </c>
      <c r="H711" s="49">
        <f t="shared" ca="1" si="892"/>
        <v>1</v>
      </c>
      <c r="I711" s="49">
        <f t="shared" ca="1" si="892"/>
        <v>2</v>
      </c>
      <c r="BM711">
        <v>274</v>
      </c>
      <c r="BN711" s="69">
        <f t="shared" si="848"/>
        <v>0.08</v>
      </c>
      <c r="BO711" s="70">
        <f t="shared" si="849"/>
        <v>0</v>
      </c>
      <c r="BP711" s="71">
        <f t="shared" ca="1" si="852"/>
        <v>0</v>
      </c>
      <c r="BQ711" s="156">
        <f t="shared" ca="1" si="853"/>
        <v>0</v>
      </c>
      <c r="BR711" s="158">
        <f t="shared" ca="1" si="854"/>
        <v>-0.08</v>
      </c>
      <c r="BS711" s="159">
        <f t="shared" ca="1" si="855"/>
        <v>-0.05</v>
      </c>
      <c r="BT711" s="160">
        <f t="shared" ca="1" si="856"/>
        <v>0</v>
      </c>
      <c r="BU711" s="69">
        <f t="shared" si="898"/>
        <v>0.08</v>
      </c>
      <c r="BV711" s="70">
        <f t="shared" si="899"/>
        <v>0</v>
      </c>
      <c r="BW711" s="71">
        <f t="shared" ref="BW711" ca="1" si="902">IF($E711=0,BV711,INDEX($O$438:$O$441,$E711,1))</f>
        <v>0</v>
      </c>
      <c r="BX711" s="156">
        <f t="shared" ca="1" si="858"/>
        <v>0</v>
      </c>
      <c r="BY711" s="158">
        <f t="shared" ca="1" si="859"/>
        <v>-0.08</v>
      </c>
      <c r="BZ711" s="159">
        <f t="shared" ca="1" si="860"/>
        <v>-0.05</v>
      </c>
      <c r="CA711" s="160">
        <f t="shared" ca="1" si="861"/>
        <v>0</v>
      </c>
      <c r="CB711" s="69">
        <f t="shared" si="898"/>
        <v>0.08</v>
      </c>
      <c r="CC711" s="70">
        <f t="shared" si="899"/>
        <v>0</v>
      </c>
      <c r="CD711" s="71">
        <f t="shared" ref="CD711" ca="1" si="903">IF($E711=0,CC711,INDEX($O$438:$O$441,$E711,1))</f>
        <v>0</v>
      </c>
      <c r="CE711" s="156">
        <f t="shared" ca="1" si="863"/>
        <v>0</v>
      </c>
      <c r="CF711" s="158">
        <f t="shared" ca="1" si="864"/>
        <v>-0.08</v>
      </c>
      <c r="CG711" s="159">
        <f t="shared" ca="1" si="865"/>
        <v>-0.05</v>
      </c>
      <c r="CH711" s="160">
        <f t="shared" ca="1" si="866"/>
        <v>0</v>
      </c>
    </row>
    <row r="712" spans="2:86" hidden="1" outlineLevel="1">
      <c r="B712" t="str">
        <f t="shared" ca="1" si="897"/>
        <v>EP4 LP-D0 LP-S0 LP-M3</v>
      </c>
      <c r="C712" s="49">
        <f t="shared" si="892"/>
        <v>4</v>
      </c>
      <c r="D712" s="49">
        <f t="shared" si="892"/>
        <v>0</v>
      </c>
      <c r="E712" s="49">
        <f t="shared" ca="1" si="892"/>
        <v>0</v>
      </c>
      <c r="F712" s="49">
        <f t="shared" ca="1" si="892"/>
        <v>0</v>
      </c>
      <c r="G712" s="49">
        <f t="shared" ca="1" si="892"/>
        <v>1</v>
      </c>
      <c r="H712" s="49">
        <f t="shared" ca="1" si="892"/>
        <v>1</v>
      </c>
      <c r="I712" s="49">
        <f t="shared" ca="1" si="892"/>
        <v>3</v>
      </c>
      <c r="BM712">
        <v>275</v>
      </c>
      <c r="BN712" s="69">
        <f t="shared" si="848"/>
        <v>0.08</v>
      </c>
      <c r="BO712" s="70">
        <f t="shared" si="849"/>
        <v>0</v>
      </c>
      <c r="BP712" s="71">
        <f t="shared" ca="1" si="852"/>
        <v>0</v>
      </c>
      <c r="BQ712" s="156">
        <f t="shared" ca="1" si="853"/>
        <v>0</v>
      </c>
      <c r="BR712" s="158">
        <f t="shared" ca="1" si="854"/>
        <v>-0.08</v>
      </c>
      <c r="BS712" s="159">
        <f t="shared" ca="1" si="855"/>
        <v>-0.05</v>
      </c>
      <c r="BT712" s="160">
        <f t="shared" ca="1" si="856"/>
        <v>0.04</v>
      </c>
      <c r="BU712" s="69">
        <f t="shared" si="898"/>
        <v>0.08</v>
      </c>
      <c r="BV712" s="70">
        <f t="shared" si="899"/>
        <v>0</v>
      </c>
      <c r="BW712" s="71">
        <f t="shared" ref="BW712" ca="1" si="904">IF($E712=0,BV712,INDEX($O$438:$O$441,$E712,1))</f>
        <v>0</v>
      </c>
      <c r="BX712" s="156">
        <f t="shared" ca="1" si="858"/>
        <v>0</v>
      </c>
      <c r="BY712" s="158">
        <f t="shared" ca="1" si="859"/>
        <v>-0.08</v>
      </c>
      <c r="BZ712" s="159">
        <f t="shared" ca="1" si="860"/>
        <v>-0.05</v>
      </c>
      <c r="CA712" s="160">
        <f t="shared" ca="1" si="861"/>
        <v>0.04</v>
      </c>
      <c r="CB712" s="69">
        <f t="shared" si="898"/>
        <v>0.08</v>
      </c>
      <c r="CC712" s="70">
        <f t="shared" si="899"/>
        <v>0</v>
      </c>
      <c r="CD712" s="71">
        <f t="shared" ref="CD712" ca="1" si="905">IF($E712=0,CC712,INDEX($O$438:$O$441,$E712,1))</f>
        <v>0</v>
      </c>
      <c r="CE712" s="156">
        <f t="shared" ca="1" si="863"/>
        <v>0</v>
      </c>
      <c r="CF712" s="158">
        <f t="shared" ca="1" si="864"/>
        <v>-0.08</v>
      </c>
      <c r="CG712" s="159">
        <f t="shared" ca="1" si="865"/>
        <v>-0.05</v>
      </c>
      <c r="CH712" s="160">
        <f t="shared" ca="1" si="866"/>
        <v>0.04</v>
      </c>
    </row>
    <row r="713" spans="2:86" hidden="1" outlineLevel="1">
      <c r="B713" t="str">
        <f t="shared" ca="1" si="897"/>
        <v>EP4 LP-D0 LP-S0 LP-M4</v>
      </c>
      <c r="C713" s="49">
        <f t="shared" si="892"/>
        <v>4</v>
      </c>
      <c r="D713" s="49">
        <f t="shared" si="892"/>
        <v>0</v>
      </c>
      <c r="E713" s="49">
        <f t="shared" ca="1" si="892"/>
        <v>0</v>
      </c>
      <c r="F713" s="49">
        <f t="shared" ca="1" si="892"/>
        <v>0</v>
      </c>
      <c r="G713" s="49">
        <f t="shared" ca="1" si="892"/>
        <v>1</v>
      </c>
      <c r="H713" s="49">
        <f t="shared" ca="1" si="892"/>
        <v>1</v>
      </c>
      <c r="I713" s="49">
        <f t="shared" ca="1" si="892"/>
        <v>4</v>
      </c>
      <c r="BM713">
        <v>276</v>
      </c>
      <c r="BN713" s="69">
        <f t="shared" si="848"/>
        <v>0.08</v>
      </c>
      <c r="BO713" s="70">
        <f t="shared" si="849"/>
        <v>0</v>
      </c>
      <c r="BP713" s="71">
        <f t="shared" ca="1" si="852"/>
        <v>0</v>
      </c>
      <c r="BQ713" s="156">
        <f t="shared" ca="1" si="853"/>
        <v>0</v>
      </c>
      <c r="BR713" s="158">
        <f t="shared" ca="1" si="854"/>
        <v>-0.08</v>
      </c>
      <c r="BS713" s="159">
        <f t="shared" ca="1" si="855"/>
        <v>-0.05</v>
      </c>
      <c r="BT713" s="160">
        <f t="shared" ca="1" si="856"/>
        <v>0.08</v>
      </c>
      <c r="BU713" s="69">
        <f t="shared" si="898"/>
        <v>0.08</v>
      </c>
      <c r="BV713" s="70">
        <f t="shared" si="899"/>
        <v>0</v>
      </c>
      <c r="BW713" s="71">
        <f t="shared" ref="BW713" ca="1" si="906">IF($E713=0,BV713,INDEX($O$438:$O$441,$E713,1))</f>
        <v>0</v>
      </c>
      <c r="BX713" s="156">
        <f t="shared" ca="1" si="858"/>
        <v>0</v>
      </c>
      <c r="BY713" s="158">
        <f t="shared" ca="1" si="859"/>
        <v>-0.08</v>
      </c>
      <c r="BZ713" s="159">
        <f t="shared" ca="1" si="860"/>
        <v>-0.05</v>
      </c>
      <c r="CA713" s="160">
        <f t="shared" ca="1" si="861"/>
        <v>0.08</v>
      </c>
      <c r="CB713" s="69">
        <f t="shared" si="898"/>
        <v>0.08</v>
      </c>
      <c r="CC713" s="70">
        <f t="shared" si="899"/>
        <v>0</v>
      </c>
      <c r="CD713" s="71">
        <f t="shared" ref="CD713" ca="1" si="907">IF($E713=0,CC713,INDEX($O$438:$O$441,$E713,1))</f>
        <v>0</v>
      </c>
      <c r="CE713" s="156">
        <f t="shared" ca="1" si="863"/>
        <v>0</v>
      </c>
      <c r="CF713" s="158">
        <f t="shared" ca="1" si="864"/>
        <v>-0.08</v>
      </c>
      <c r="CG713" s="159">
        <f t="shared" ca="1" si="865"/>
        <v>-0.05</v>
      </c>
      <c r="CH713" s="160">
        <f t="shared" ca="1" si="866"/>
        <v>0.08</v>
      </c>
    </row>
    <row r="714" spans="2:86" hidden="1" outlineLevel="1">
      <c r="B714" t="str">
        <f t="shared" ca="1" si="897"/>
        <v>EP4 LP-D0 LP-S0 LP-M1</v>
      </c>
      <c r="C714" s="49">
        <f t="shared" si="892"/>
        <v>4</v>
      </c>
      <c r="D714" s="49">
        <f t="shared" si="892"/>
        <v>0</v>
      </c>
      <c r="E714" s="49">
        <f t="shared" ca="1" si="892"/>
        <v>0</v>
      </c>
      <c r="F714" s="49">
        <f t="shared" ca="1" si="892"/>
        <v>0</v>
      </c>
      <c r="G714" s="49">
        <f t="shared" ca="1" si="892"/>
        <v>1</v>
      </c>
      <c r="H714" s="49">
        <f t="shared" ca="1" si="892"/>
        <v>2</v>
      </c>
      <c r="I714" s="49">
        <f t="shared" ca="1" si="892"/>
        <v>1</v>
      </c>
      <c r="BM714">
        <v>277</v>
      </c>
      <c r="BN714" s="69">
        <f t="shared" si="848"/>
        <v>0.08</v>
      </c>
      <c r="BO714" s="70">
        <f t="shared" si="849"/>
        <v>0</v>
      </c>
      <c r="BP714" s="71">
        <f t="shared" ca="1" si="852"/>
        <v>0</v>
      </c>
      <c r="BQ714" s="156">
        <f t="shared" ca="1" si="853"/>
        <v>0</v>
      </c>
      <c r="BR714" s="158">
        <f t="shared" ca="1" si="854"/>
        <v>-0.08</v>
      </c>
      <c r="BS714" s="159">
        <f t="shared" ca="1" si="855"/>
        <v>0</v>
      </c>
      <c r="BT714" s="160">
        <f t="shared" ca="1" si="856"/>
        <v>-0.05</v>
      </c>
      <c r="BU714" s="69">
        <f t="shared" si="898"/>
        <v>0.08</v>
      </c>
      <c r="BV714" s="70">
        <f t="shared" si="899"/>
        <v>0</v>
      </c>
      <c r="BW714" s="71">
        <f t="shared" ref="BW714" ca="1" si="908">IF($E714=0,BV714,INDEX($O$438:$O$441,$E714,1))</f>
        <v>0</v>
      </c>
      <c r="BX714" s="156">
        <f t="shared" ca="1" si="858"/>
        <v>0</v>
      </c>
      <c r="BY714" s="158">
        <f t="shared" ca="1" si="859"/>
        <v>-0.08</v>
      </c>
      <c r="BZ714" s="159">
        <f t="shared" ca="1" si="860"/>
        <v>0</v>
      </c>
      <c r="CA714" s="160">
        <f t="shared" ca="1" si="861"/>
        <v>-0.05</v>
      </c>
      <c r="CB714" s="69">
        <f t="shared" si="898"/>
        <v>0.08</v>
      </c>
      <c r="CC714" s="70">
        <f t="shared" si="899"/>
        <v>0</v>
      </c>
      <c r="CD714" s="71">
        <f t="shared" ref="CD714" ca="1" si="909">IF($E714=0,CC714,INDEX($O$438:$O$441,$E714,1))</f>
        <v>0</v>
      </c>
      <c r="CE714" s="156">
        <f t="shared" ca="1" si="863"/>
        <v>0</v>
      </c>
      <c r="CF714" s="158">
        <f t="shared" ca="1" si="864"/>
        <v>-0.08</v>
      </c>
      <c r="CG714" s="159">
        <f t="shared" ca="1" si="865"/>
        <v>0</v>
      </c>
      <c r="CH714" s="160">
        <f t="shared" ca="1" si="866"/>
        <v>-0.05</v>
      </c>
    </row>
    <row r="715" spans="2:86" hidden="1" outlineLevel="1">
      <c r="B715" t="str">
        <f t="shared" ca="1" si="897"/>
        <v>EP4 LP-D0 LP-S0 LP-M2</v>
      </c>
      <c r="C715" s="49">
        <f t="shared" si="892"/>
        <v>4</v>
      </c>
      <c r="D715" s="49">
        <f t="shared" si="892"/>
        <v>0</v>
      </c>
      <c r="E715" s="49">
        <f t="shared" ca="1" si="892"/>
        <v>0</v>
      </c>
      <c r="F715" s="49">
        <f t="shared" ca="1" si="892"/>
        <v>0</v>
      </c>
      <c r="G715" s="49">
        <f t="shared" ca="1" si="892"/>
        <v>1</v>
      </c>
      <c r="H715" s="49">
        <f t="shared" ca="1" si="892"/>
        <v>2</v>
      </c>
      <c r="I715" s="49">
        <f t="shared" ca="1" si="892"/>
        <v>2</v>
      </c>
      <c r="BM715">
        <v>278</v>
      </c>
      <c r="BN715" s="69">
        <f t="shared" si="848"/>
        <v>0.08</v>
      </c>
      <c r="BO715" s="70">
        <f t="shared" si="849"/>
        <v>0</v>
      </c>
      <c r="BP715" s="71">
        <f t="shared" ca="1" si="852"/>
        <v>0</v>
      </c>
      <c r="BQ715" s="156">
        <f t="shared" ca="1" si="853"/>
        <v>0</v>
      </c>
      <c r="BR715" s="158">
        <f t="shared" ca="1" si="854"/>
        <v>-0.08</v>
      </c>
      <c r="BS715" s="159">
        <f t="shared" ca="1" si="855"/>
        <v>0</v>
      </c>
      <c r="BT715" s="160">
        <f t="shared" ca="1" si="856"/>
        <v>0</v>
      </c>
      <c r="BU715" s="69">
        <f t="shared" si="898"/>
        <v>0.08</v>
      </c>
      <c r="BV715" s="70">
        <f t="shared" si="899"/>
        <v>0</v>
      </c>
      <c r="BW715" s="71">
        <f t="shared" ref="BW715" ca="1" si="910">IF($E715=0,BV715,INDEX($O$438:$O$441,$E715,1))</f>
        <v>0</v>
      </c>
      <c r="BX715" s="156">
        <f t="shared" ca="1" si="858"/>
        <v>0</v>
      </c>
      <c r="BY715" s="158">
        <f t="shared" ca="1" si="859"/>
        <v>-0.08</v>
      </c>
      <c r="BZ715" s="159">
        <f t="shared" ca="1" si="860"/>
        <v>0</v>
      </c>
      <c r="CA715" s="160">
        <f t="shared" ca="1" si="861"/>
        <v>0</v>
      </c>
      <c r="CB715" s="69">
        <f t="shared" si="898"/>
        <v>0.08</v>
      </c>
      <c r="CC715" s="70">
        <f t="shared" si="899"/>
        <v>0</v>
      </c>
      <c r="CD715" s="71">
        <f t="shared" ref="CD715" ca="1" si="911">IF($E715=0,CC715,INDEX($O$438:$O$441,$E715,1))</f>
        <v>0</v>
      </c>
      <c r="CE715" s="156">
        <f t="shared" ca="1" si="863"/>
        <v>0</v>
      </c>
      <c r="CF715" s="158">
        <f t="shared" ca="1" si="864"/>
        <v>-0.08</v>
      </c>
      <c r="CG715" s="159">
        <f t="shared" ca="1" si="865"/>
        <v>0</v>
      </c>
      <c r="CH715" s="160">
        <f t="shared" ca="1" si="866"/>
        <v>0</v>
      </c>
    </row>
    <row r="716" spans="2:86" hidden="1" outlineLevel="1">
      <c r="B716" t="str">
        <f t="shared" ca="1" si="897"/>
        <v>EP4 LP-D0 LP-S0 LP-M3</v>
      </c>
      <c r="C716" s="49">
        <f t="shared" si="892"/>
        <v>4</v>
      </c>
      <c r="D716" s="49">
        <f t="shared" si="892"/>
        <v>0</v>
      </c>
      <c r="E716" s="49">
        <f t="shared" ca="1" si="892"/>
        <v>0</v>
      </c>
      <c r="F716" s="49">
        <f t="shared" ca="1" si="892"/>
        <v>0</v>
      </c>
      <c r="G716" s="49">
        <f t="shared" ca="1" si="892"/>
        <v>1</v>
      </c>
      <c r="H716" s="49">
        <f t="shared" ca="1" si="892"/>
        <v>2</v>
      </c>
      <c r="I716" s="49">
        <f t="shared" ca="1" si="892"/>
        <v>3</v>
      </c>
      <c r="BM716">
        <v>279</v>
      </c>
      <c r="BN716" s="69">
        <f t="shared" si="848"/>
        <v>0.08</v>
      </c>
      <c r="BO716" s="70">
        <f t="shared" si="849"/>
        <v>0</v>
      </c>
      <c r="BP716" s="71">
        <f t="shared" ca="1" si="852"/>
        <v>0</v>
      </c>
      <c r="BQ716" s="156">
        <f t="shared" ca="1" si="853"/>
        <v>0</v>
      </c>
      <c r="BR716" s="158">
        <f t="shared" ca="1" si="854"/>
        <v>-0.08</v>
      </c>
      <c r="BS716" s="159">
        <f t="shared" ca="1" si="855"/>
        <v>0</v>
      </c>
      <c r="BT716" s="160">
        <f t="shared" ca="1" si="856"/>
        <v>0.04</v>
      </c>
      <c r="BU716" s="69">
        <f t="shared" si="898"/>
        <v>0.08</v>
      </c>
      <c r="BV716" s="70">
        <f t="shared" si="899"/>
        <v>0</v>
      </c>
      <c r="BW716" s="71">
        <f t="shared" ref="BW716" ca="1" si="912">IF($E716=0,BV716,INDEX($O$438:$O$441,$E716,1))</f>
        <v>0</v>
      </c>
      <c r="BX716" s="156">
        <f t="shared" ca="1" si="858"/>
        <v>0</v>
      </c>
      <c r="BY716" s="158">
        <f t="shared" ca="1" si="859"/>
        <v>-0.08</v>
      </c>
      <c r="BZ716" s="159">
        <f t="shared" ca="1" si="860"/>
        <v>0</v>
      </c>
      <c r="CA716" s="160">
        <f t="shared" ca="1" si="861"/>
        <v>0.04</v>
      </c>
      <c r="CB716" s="69">
        <f t="shared" si="898"/>
        <v>0.08</v>
      </c>
      <c r="CC716" s="70">
        <f t="shared" si="899"/>
        <v>0</v>
      </c>
      <c r="CD716" s="71">
        <f t="shared" ref="CD716" ca="1" si="913">IF($E716=0,CC716,INDEX($O$438:$O$441,$E716,1))</f>
        <v>0</v>
      </c>
      <c r="CE716" s="156">
        <f t="shared" ca="1" si="863"/>
        <v>0</v>
      </c>
      <c r="CF716" s="158">
        <f t="shared" ca="1" si="864"/>
        <v>-0.08</v>
      </c>
      <c r="CG716" s="159">
        <f t="shared" ca="1" si="865"/>
        <v>0</v>
      </c>
      <c r="CH716" s="160">
        <f t="shared" ca="1" si="866"/>
        <v>0.04</v>
      </c>
    </row>
    <row r="717" spans="2:86" hidden="1" outlineLevel="1">
      <c r="B717" t="str">
        <f t="shared" ca="1" si="897"/>
        <v>EP4 LP-D0 LP-S0 LP-M4</v>
      </c>
      <c r="C717" s="49">
        <f t="shared" si="892"/>
        <v>4</v>
      </c>
      <c r="D717" s="49">
        <f t="shared" si="892"/>
        <v>0</v>
      </c>
      <c r="E717" s="49">
        <f t="shared" ca="1" si="892"/>
        <v>0</v>
      </c>
      <c r="F717" s="49">
        <f t="shared" ca="1" si="892"/>
        <v>0</v>
      </c>
      <c r="G717" s="49">
        <f t="shared" ca="1" si="892"/>
        <v>1</v>
      </c>
      <c r="H717" s="49">
        <f t="shared" ca="1" si="892"/>
        <v>2</v>
      </c>
      <c r="I717" s="49">
        <f t="shared" ca="1" si="892"/>
        <v>4</v>
      </c>
      <c r="BM717">
        <v>280</v>
      </c>
      <c r="BN717" s="69">
        <f t="shared" si="848"/>
        <v>0.08</v>
      </c>
      <c r="BO717" s="70">
        <f t="shared" si="849"/>
        <v>0</v>
      </c>
      <c r="BP717" s="71">
        <f t="shared" ca="1" si="852"/>
        <v>0</v>
      </c>
      <c r="BQ717" s="156">
        <f t="shared" ca="1" si="853"/>
        <v>0</v>
      </c>
      <c r="BR717" s="158">
        <f t="shared" ca="1" si="854"/>
        <v>-0.08</v>
      </c>
      <c r="BS717" s="159">
        <f t="shared" ca="1" si="855"/>
        <v>0</v>
      </c>
      <c r="BT717" s="160">
        <f t="shared" ca="1" si="856"/>
        <v>0.08</v>
      </c>
      <c r="BU717" s="69">
        <f t="shared" si="898"/>
        <v>0.08</v>
      </c>
      <c r="BV717" s="70">
        <f t="shared" si="899"/>
        <v>0</v>
      </c>
      <c r="BW717" s="71">
        <f t="shared" ref="BW717" ca="1" si="914">IF($E717=0,BV717,INDEX($O$438:$O$441,$E717,1))</f>
        <v>0</v>
      </c>
      <c r="BX717" s="156">
        <f t="shared" ca="1" si="858"/>
        <v>0</v>
      </c>
      <c r="BY717" s="158">
        <f t="shared" ca="1" si="859"/>
        <v>-0.08</v>
      </c>
      <c r="BZ717" s="159">
        <f t="shared" ca="1" si="860"/>
        <v>0</v>
      </c>
      <c r="CA717" s="160">
        <f t="shared" ca="1" si="861"/>
        <v>0.08</v>
      </c>
      <c r="CB717" s="69">
        <f t="shared" si="898"/>
        <v>0.08</v>
      </c>
      <c r="CC717" s="70">
        <f t="shared" si="899"/>
        <v>0</v>
      </c>
      <c r="CD717" s="71">
        <f t="shared" ref="CD717" ca="1" si="915">IF($E717=0,CC717,INDEX($O$438:$O$441,$E717,1))</f>
        <v>0</v>
      </c>
      <c r="CE717" s="156">
        <f t="shared" ca="1" si="863"/>
        <v>0</v>
      </c>
      <c r="CF717" s="158">
        <f t="shared" ca="1" si="864"/>
        <v>-0.08</v>
      </c>
      <c r="CG717" s="159">
        <f t="shared" ca="1" si="865"/>
        <v>0</v>
      </c>
      <c r="CH717" s="160">
        <f t="shared" ca="1" si="866"/>
        <v>0.08</v>
      </c>
    </row>
    <row r="718" spans="2:86" hidden="1" outlineLevel="1">
      <c r="B718" t="str">
        <f t="shared" ca="1" si="897"/>
        <v>EP4 LP-D0 LP-S0 LP-M1</v>
      </c>
      <c r="C718" s="49">
        <f t="shared" ref="C718:I727" si="916">C318</f>
        <v>4</v>
      </c>
      <c r="D718" s="49">
        <f t="shared" si="916"/>
        <v>0</v>
      </c>
      <c r="E718" s="49">
        <f t="shared" ca="1" si="916"/>
        <v>0</v>
      </c>
      <c r="F718" s="49">
        <f t="shared" ca="1" si="916"/>
        <v>0</v>
      </c>
      <c r="G718" s="49">
        <f t="shared" ca="1" si="916"/>
        <v>1</v>
      </c>
      <c r="H718" s="49">
        <f t="shared" ca="1" si="916"/>
        <v>3</v>
      </c>
      <c r="I718" s="49">
        <f t="shared" ca="1" si="916"/>
        <v>1</v>
      </c>
      <c r="BM718">
        <v>281</v>
      </c>
      <c r="BN718" s="69">
        <f t="shared" si="848"/>
        <v>0.08</v>
      </c>
      <c r="BO718" s="70">
        <f t="shared" si="849"/>
        <v>0</v>
      </c>
      <c r="BP718" s="71">
        <f t="shared" ca="1" si="852"/>
        <v>0</v>
      </c>
      <c r="BQ718" s="156">
        <f t="shared" ca="1" si="853"/>
        <v>0</v>
      </c>
      <c r="BR718" s="158">
        <f t="shared" ca="1" si="854"/>
        <v>-0.08</v>
      </c>
      <c r="BS718" s="159">
        <f t="shared" ca="1" si="855"/>
        <v>0.04</v>
      </c>
      <c r="BT718" s="160">
        <f t="shared" ca="1" si="856"/>
        <v>-0.05</v>
      </c>
      <c r="BU718" s="69">
        <f t="shared" si="898"/>
        <v>0.08</v>
      </c>
      <c r="BV718" s="70">
        <f t="shared" si="899"/>
        <v>0</v>
      </c>
      <c r="BW718" s="71">
        <f t="shared" ref="BW718" ca="1" si="917">IF($E718=0,BV718,INDEX($O$438:$O$441,$E718,1))</f>
        <v>0</v>
      </c>
      <c r="BX718" s="156">
        <f t="shared" ca="1" si="858"/>
        <v>0</v>
      </c>
      <c r="BY718" s="158">
        <f t="shared" ca="1" si="859"/>
        <v>-0.08</v>
      </c>
      <c r="BZ718" s="159">
        <f t="shared" ca="1" si="860"/>
        <v>0.04</v>
      </c>
      <c r="CA718" s="160">
        <f t="shared" ca="1" si="861"/>
        <v>-0.05</v>
      </c>
      <c r="CB718" s="69">
        <f t="shared" si="898"/>
        <v>0.08</v>
      </c>
      <c r="CC718" s="70">
        <f t="shared" si="899"/>
        <v>0</v>
      </c>
      <c r="CD718" s="71">
        <f t="shared" ref="CD718" ca="1" si="918">IF($E718=0,CC718,INDEX($O$438:$O$441,$E718,1))</f>
        <v>0</v>
      </c>
      <c r="CE718" s="156">
        <f t="shared" ca="1" si="863"/>
        <v>0</v>
      </c>
      <c r="CF718" s="158">
        <f t="shared" ca="1" si="864"/>
        <v>-0.08</v>
      </c>
      <c r="CG718" s="159">
        <f t="shared" ca="1" si="865"/>
        <v>0.04</v>
      </c>
      <c r="CH718" s="160">
        <f t="shared" ca="1" si="866"/>
        <v>-0.05</v>
      </c>
    </row>
    <row r="719" spans="2:86" hidden="1" outlineLevel="1">
      <c r="B719" t="str">
        <f t="shared" ca="1" si="897"/>
        <v>EP4 LP-D0 LP-S0 LP-M2</v>
      </c>
      <c r="C719" s="49">
        <f t="shared" si="916"/>
        <v>4</v>
      </c>
      <c r="D719" s="49">
        <f t="shared" si="916"/>
        <v>0</v>
      </c>
      <c r="E719" s="49">
        <f t="shared" ca="1" si="916"/>
        <v>0</v>
      </c>
      <c r="F719" s="49">
        <f t="shared" ca="1" si="916"/>
        <v>0</v>
      </c>
      <c r="G719" s="49">
        <f t="shared" ca="1" si="916"/>
        <v>1</v>
      </c>
      <c r="H719" s="49">
        <f t="shared" ca="1" si="916"/>
        <v>3</v>
      </c>
      <c r="I719" s="49">
        <f t="shared" ca="1" si="916"/>
        <v>2</v>
      </c>
      <c r="BM719">
        <v>282</v>
      </c>
      <c r="BN719" s="69">
        <f t="shared" si="848"/>
        <v>0.08</v>
      </c>
      <c r="BO719" s="70">
        <f t="shared" si="849"/>
        <v>0</v>
      </c>
      <c r="BP719" s="71">
        <f t="shared" ca="1" si="852"/>
        <v>0</v>
      </c>
      <c r="BQ719" s="156">
        <f t="shared" ca="1" si="853"/>
        <v>0</v>
      </c>
      <c r="BR719" s="158">
        <f t="shared" ca="1" si="854"/>
        <v>-0.08</v>
      </c>
      <c r="BS719" s="159">
        <f t="shared" ca="1" si="855"/>
        <v>0.04</v>
      </c>
      <c r="BT719" s="160">
        <f t="shared" ca="1" si="856"/>
        <v>0</v>
      </c>
      <c r="BU719" s="69">
        <f t="shared" si="898"/>
        <v>0.08</v>
      </c>
      <c r="BV719" s="70">
        <f t="shared" si="899"/>
        <v>0</v>
      </c>
      <c r="BW719" s="71">
        <f t="shared" ref="BW719" ca="1" si="919">IF($E719=0,BV719,INDEX($O$438:$O$441,$E719,1))</f>
        <v>0</v>
      </c>
      <c r="BX719" s="156">
        <f t="shared" ca="1" si="858"/>
        <v>0</v>
      </c>
      <c r="BY719" s="158">
        <f t="shared" ca="1" si="859"/>
        <v>-0.08</v>
      </c>
      <c r="BZ719" s="159">
        <f t="shared" ca="1" si="860"/>
        <v>0.04</v>
      </c>
      <c r="CA719" s="160">
        <f t="shared" ca="1" si="861"/>
        <v>0</v>
      </c>
      <c r="CB719" s="69">
        <f t="shared" si="898"/>
        <v>0.08</v>
      </c>
      <c r="CC719" s="70">
        <f t="shared" si="899"/>
        <v>0</v>
      </c>
      <c r="CD719" s="71">
        <f t="shared" ref="CD719" ca="1" si="920">IF($E719=0,CC719,INDEX($O$438:$O$441,$E719,1))</f>
        <v>0</v>
      </c>
      <c r="CE719" s="156">
        <f t="shared" ca="1" si="863"/>
        <v>0</v>
      </c>
      <c r="CF719" s="158">
        <f t="shared" ca="1" si="864"/>
        <v>-0.08</v>
      </c>
      <c r="CG719" s="159">
        <f t="shared" ca="1" si="865"/>
        <v>0.04</v>
      </c>
      <c r="CH719" s="160">
        <f t="shared" ca="1" si="866"/>
        <v>0</v>
      </c>
    </row>
    <row r="720" spans="2:86" hidden="1" outlineLevel="1">
      <c r="B720" t="str">
        <f t="shared" ca="1" si="897"/>
        <v>EP4 LP-D0 LP-S0 LP-M3</v>
      </c>
      <c r="C720" s="49">
        <f t="shared" si="916"/>
        <v>4</v>
      </c>
      <c r="D720" s="49">
        <f t="shared" si="916"/>
        <v>0</v>
      </c>
      <c r="E720" s="49">
        <f t="shared" ca="1" si="916"/>
        <v>0</v>
      </c>
      <c r="F720" s="49">
        <f t="shared" ca="1" si="916"/>
        <v>0</v>
      </c>
      <c r="G720" s="49">
        <f t="shared" ca="1" si="916"/>
        <v>1</v>
      </c>
      <c r="H720" s="49">
        <f t="shared" ca="1" si="916"/>
        <v>3</v>
      </c>
      <c r="I720" s="49">
        <f t="shared" ca="1" si="916"/>
        <v>3</v>
      </c>
      <c r="BM720">
        <v>283</v>
      </c>
      <c r="BN720" s="69">
        <f t="shared" si="848"/>
        <v>0.08</v>
      </c>
      <c r="BO720" s="70">
        <f t="shared" si="849"/>
        <v>0</v>
      </c>
      <c r="BP720" s="71">
        <f t="shared" ca="1" si="852"/>
        <v>0</v>
      </c>
      <c r="BQ720" s="156">
        <f t="shared" ca="1" si="853"/>
        <v>0</v>
      </c>
      <c r="BR720" s="158">
        <f t="shared" ca="1" si="854"/>
        <v>-0.08</v>
      </c>
      <c r="BS720" s="159">
        <f t="shared" ca="1" si="855"/>
        <v>0.04</v>
      </c>
      <c r="BT720" s="160">
        <f t="shared" ca="1" si="856"/>
        <v>0.04</v>
      </c>
      <c r="BU720" s="69">
        <f t="shared" si="898"/>
        <v>0.08</v>
      </c>
      <c r="BV720" s="70">
        <f t="shared" si="899"/>
        <v>0</v>
      </c>
      <c r="BW720" s="71">
        <f t="shared" ref="BW720" ca="1" si="921">IF($E720=0,BV720,INDEX($O$438:$O$441,$E720,1))</f>
        <v>0</v>
      </c>
      <c r="BX720" s="156">
        <f t="shared" ca="1" si="858"/>
        <v>0</v>
      </c>
      <c r="BY720" s="158">
        <f t="shared" ca="1" si="859"/>
        <v>-0.08</v>
      </c>
      <c r="BZ720" s="159">
        <f t="shared" ca="1" si="860"/>
        <v>0.04</v>
      </c>
      <c r="CA720" s="160">
        <f t="shared" ca="1" si="861"/>
        <v>0.04</v>
      </c>
      <c r="CB720" s="69">
        <f t="shared" si="898"/>
        <v>0.08</v>
      </c>
      <c r="CC720" s="70">
        <f t="shared" si="899"/>
        <v>0</v>
      </c>
      <c r="CD720" s="71">
        <f t="shared" ref="CD720" ca="1" si="922">IF($E720=0,CC720,INDEX($O$438:$O$441,$E720,1))</f>
        <v>0</v>
      </c>
      <c r="CE720" s="156">
        <f t="shared" ca="1" si="863"/>
        <v>0</v>
      </c>
      <c r="CF720" s="158">
        <f t="shared" ca="1" si="864"/>
        <v>-0.08</v>
      </c>
      <c r="CG720" s="159">
        <f t="shared" ca="1" si="865"/>
        <v>0.04</v>
      </c>
      <c r="CH720" s="160">
        <f t="shared" ca="1" si="866"/>
        <v>0.04</v>
      </c>
    </row>
    <row r="721" spans="2:86" hidden="1" outlineLevel="1">
      <c r="B721" t="str">
        <f t="shared" ca="1" si="897"/>
        <v>EP4 LP-D0 LP-S0 LP-M4</v>
      </c>
      <c r="C721" s="49">
        <f t="shared" si="916"/>
        <v>4</v>
      </c>
      <c r="D721" s="49">
        <f t="shared" si="916"/>
        <v>0</v>
      </c>
      <c r="E721" s="49">
        <f t="shared" ca="1" si="916"/>
        <v>0</v>
      </c>
      <c r="F721" s="49">
        <f t="shared" ca="1" si="916"/>
        <v>0</v>
      </c>
      <c r="G721" s="49">
        <f t="shared" ca="1" si="916"/>
        <v>1</v>
      </c>
      <c r="H721" s="49">
        <f t="shared" ca="1" si="916"/>
        <v>3</v>
      </c>
      <c r="I721" s="49">
        <f t="shared" ca="1" si="916"/>
        <v>4</v>
      </c>
      <c r="BM721">
        <v>284</v>
      </c>
      <c r="BN721" s="69">
        <f t="shared" si="848"/>
        <v>0.08</v>
      </c>
      <c r="BO721" s="70">
        <f t="shared" si="849"/>
        <v>0</v>
      </c>
      <c r="BP721" s="71">
        <f t="shared" ca="1" si="852"/>
        <v>0</v>
      </c>
      <c r="BQ721" s="156">
        <f t="shared" ca="1" si="853"/>
        <v>0</v>
      </c>
      <c r="BR721" s="158">
        <f t="shared" ca="1" si="854"/>
        <v>-0.08</v>
      </c>
      <c r="BS721" s="159">
        <f t="shared" ca="1" si="855"/>
        <v>0.04</v>
      </c>
      <c r="BT721" s="160">
        <f t="shared" ca="1" si="856"/>
        <v>0.08</v>
      </c>
      <c r="BU721" s="69">
        <f t="shared" si="898"/>
        <v>0.08</v>
      </c>
      <c r="BV721" s="70">
        <f t="shared" si="899"/>
        <v>0</v>
      </c>
      <c r="BW721" s="71">
        <f t="shared" ref="BW721" ca="1" si="923">IF($E721=0,BV721,INDEX($O$438:$O$441,$E721,1))</f>
        <v>0</v>
      </c>
      <c r="BX721" s="156">
        <f t="shared" ca="1" si="858"/>
        <v>0</v>
      </c>
      <c r="BY721" s="158">
        <f t="shared" ca="1" si="859"/>
        <v>-0.08</v>
      </c>
      <c r="BZ721" s="159">
        <f t="shared" ca="1" si="860"/>
        <v>0.04</v>
      </c>
      <c r="CA721" s="160">
        <f t="shared" ca="1" si="861"/>
        <v>0.08</v>
      </c>
      <c r="CB721" s="69">
        <f t="shared" si="898"/>
        <v>0.08</v>
      </c>
      <c r="CC721" s="70">
        <f t="shared" si="899"/>
        <v>0</v>
      </c>
      <c r="CD721" s="71">
        <f t="shared" ref="CD721" ca="1" si="924">IF($E721=0,CC721,INDEX($O$438:$O$441,$E721,1))</f>
        <v>0</v>
      </c>
      <c r="CE721" s="156">
        <f t="shared" ca="1" si="863"/>
        <v>0</v>
      </c>
      <c r="CF721" s="158">
        <f t="shared" ca="1" si="864"/>
        <v>-0.08</v>
      </c>
      <c r="CG721" s="159">
        <f t="shared" ca="1" si="865"/>
        <v>0.04</v>
      </c>
      <c r="CH721" s="160">
        <f t="shared" ca="1" si="866"/>
        <v>0.08</v>
      </c>
    </row>
    <row r="722" spans="2:86" hidden="1" outlineLevel="1">
      <c r="B722" t="str">
        <f t="shared" ca="1" si="897"/>
        <v>EP4 LP-D0 LP-S0 LP-M1</v>
      </c>
      <c r="C722" s="49">
        <f t="shared" si="916"/>
        <v>4</v>
      </c>
      <c r="D722" s="49">
        <f t="shared" si="916"/>
        <v>0</v>
      </c>
      <c r="E722" s="49">
        <f t="shared" ca="1" si="916"/>
        <v>0</v>
      </c>
      <c r="F722" s="49">
        <f t="shared" ca="1" si="916"/>
        <v>0</v>
      </c>
      <c r="G722" s="49">
        <f t="shared" ca="1" si="916"/>
        <v>1</v>
      </c>
      <c r="H722" s="49">
        <f t="shared" ca="1" si="916"/>
        <v>4</v>
      </c>
      <c r="I722" s="49">
        <f t="shared" ca="1" si="916"/>
        <v>1</v>
      </c>
      <c r="BM722">
        <v>285</v>
      </c>
      <c r="BN722" s="69">
        <f t="shared" si="848"/>
        <v>0.08</v>
      </c>
      <c r="BO722" s="70">
        <f t="shared" si="849"/>
        <v>0</v>
      </c>
      <c r="BP722" s="71">
        <f t="shared" ca="1" si="852"/>
        <v>0</v>
      </c>
      <c r="BQ722" s="156">
        <f t="shared" ca="1" si="853"/>
        <v>0</v>
      </c>
      <c r="BR722" s="158">
        <f t="shared" ca="1" si="854"/>
        <v>-0.08</v>
      </c>
      <c r="BS722" s="159">
        <f t="shared" ca="1" si="855"/>
        <v>0.08</v>
      </c>
      <c r="BT722" s="160">
        <f t="shared" ca="1" si="856"/>
        <v>-0.05</v>
      </c>
      <c r="BU722" s="69">
        <f t="shared" si="898"/>
        <v>0.08</v>
      </c>
      <c r="BV722" s="70">
        <f t="shared" si="899"/>
        <v>0</v>
      </c>
      <c r="BW722" s="71">
        <f t="shared" ref="BW722" ca="1" si="925">IF($E722=0,BV722,INDEX($O$438:$O$441,$E722,1))</f>
        <v>0</v>
      </c>
      <c r="BX722" s="156">
        <f t="shared" ca="1" si="858"/>
        <v>0</v>
      </c>
      <c r="BY722" s="158">
        <f t="shared" ca="1" si="859"/>
        <v>-0.08</v>
      </c>
      <c r="BZ722" s="159">
        <f t="shared" ca="1" si="860"/>
        <v>0.08</v>
      </c>
      <c r="CA722" s="160">
        <f t="shared" ca="1" si="861"/>
        <v>-0.05</v>
      </c>
      <c r="CB722" s="69">
        <f t="shared" si="898"/>
        <v>0.08</v>
      </c>
      <c r="CC722" s="70">
        <f t="shared" si="899"/>
        <v>0</v>
      </c>
      <c r="CD722" s="71">
        <f t="shared" ref="CD722" ca="1" si="926">IF($E722=0,CC722,INDEX($O$438:$O$441,$E722,1))</f>
        <v>0</v>
      </c>
      <c r="CE722" s="156">
        <f t="shared" ca="1" si="863"/>
        <v>0</v>
      </c>
      <c r="CF722" s="158">
        <f t="shared" ca="1" si="864"/>
        <v>-0.08</v>
      </c>
      <c r="CG722" s="159">
        <f t="shared" ca="1" si="865"/>
        <v>0.08</v>
      </c>
      <c r="CH722" s="160">
        <f t="shared" ca="1" si="866"/>
        <v>-0.05</v>
      </c>
    </row>
    <row r="723" spans="2:86" hidden="1" outlineLevel="1">
      <c r="B723" t="str">
        <f t="shared" ca="1" si="897"/>
        <v>EP4 LP-D0 LP-S0 LP-M2</v>
      </c>
      <c r="C723" s="49">
        <f t="shared" si="916"/>
        <v>4</v>
      </c>
      <c r="D723" s="49">
        <f t="shared" si="916"/>
        <v>0</v>
      </c>
      <c r="E723" s="49">
        <f t="shared" ca="1" si="916"/>
        <v>0</v>
      </c>
      <c r="F723" s="49">
        <f t="shared" ca="1" si="916"/>
        <v>0</v>
      </c>
      <c r="G723" s="49">
        <f t="shared" ca="1" si="916"/>
        <v>1</v>
      </c>
      <c r="H723" s="49">
        <f t="shared" ca="1" si="916"/>
        <v>4</v>
      </c>
      <c r="I723" s="49">
        <f t="shared" ca="1" si="916"/>
        <v>2</v>
      </c>
      <c r="BM723">
        <v>286</v>
      </c>
      <c r="BN723" s="69">
        <f t="shared" si="848"/>
        <v>0.08</v>
      </c>
      <c r="BO723" s="70">
        <f t="shared" si="849"/>
        <v>0</v>
      </c>
      <c r="BP723" s="71">
        <f t="shared" ca="1" si="852"/>
        <v>0</v>
      </c>
      <c r="BQ723" s="156">
        <f t="shared" ca="1" si="853"/>
        <v>0</v>
      </c>
      <c r="BR723" s="158">
        <f t="shared" ca="1" si="854"/>
        <v>-0.08</v>
      </c>
      <c r="BS723" s="159">
        <f t="shared" ca="1" si="855"/>
        <v>0.08</v>
      </c>
      <c r="BT723" s="160">
        <f t="shared" ca="1" si="856"/>
        <v>0</v>
      </c>
      <c r="BU723" s="69">
        <f t="shared" si="898"/>
        <v>0.08</v>
      </c>
      <c r="BV723" s="70">
        <f t="shared" si="899"/>
        <v>0</v>
      </c>
      <c r="BW723" s="71">
        <f t="shared" ref="BW723" ca="1" si="927">IF($E723=0,BV723,INDEX($O$438:$O$441,$E723,1))</f>
        <v>0</v>
      </c>
      <c r="BX723" s="156">
        <f t="shared" ca="1" si="858"/>
        <v>0</v>
      </c>
      <c r="BY723" s="158">
        <f t="shared" ca="1" si="859"/>
        <v>-0.08</v>
      </c>
      <c r="BZ723" s="159">
        <f t="shared" ca="1" si="860"/>
        <v>0.08</v>
      </c>
      <c r="CA723" s="160">
        <f t="shared" ca="1" si="861"/>
        <v>0</v>
      </c>
      <c r="CB723" s="69">
        <f t="shared" si="898"/>
        <v>0.08</v>
      </c>
      <c r="CC723" s="70">
        <f t="shared" si="899"/>
        <v>0</v>
      </c>
      <c r="CD723" s="71">
        <f t="shared" ref="CD723" ca="1" si="928">IF($E723=0,CC723,INDEX($O$438:$O$441,$E723,1))</f>
        <v>0</v>
      </c>
      <c r="CE723" s="156">
        <f t="shared" ca="1" si="863"/>
        <v>0</v>
      </c>
      <c r="CF723" s="158">
        <f t="shared" ca="1" si="864"/>
        <v>-0.08</v>
      </c>
      <c r="CG723" s="159">
        <f t="shared" ca="1" si="865"/>
        <v>0.08</v>
      </c>
      <c r="CH723" s="160">
        <f t="shared" ca="1" si="866"/>
        <v>0</v>
      </c>
    </row>
    <row r="724" spans="2:86" hidden="1" outlineLevel="1">
      <c r="B724" t="str">
        <f t="shared" ca="1" si="897"/>
        <v>EP4 LP-D0 LP-S0 LP-M3</v>
      </c>
      <c r="C724" s="49">
        <f t="shared" si="916"/>
        <v>4</v>
      </c>
      <c r="D724" s="49">
        <f t="shared" si="916"/>
        <v>0</v>
      </c>
      <c r="E724" s="49">
        <f t="shared" ca="1" si="916"/>
        <v>0</v>
      </c>
      <c r="F724" s="49">
        <f t="shared" ca="1" si="916"/>
        <v>0</v>
      </c>
      <c r="G724" s="49">
        <f t="shared" ca="1" si="916"/>
        <v>1</v>
      </c>
      <c r="H724" s="49">
        <f t="shared" ca="1" si="916"/>
        <v>4</v>
      </c>
      <c r="I724" s="49">
        <f t="shared" ca="1" si="916"/>
        <v>3</v>
      </c>
      <c r="BM724">
        <v>287</v>
      </c>
      <c r="BN724" s="69">
        <f t="shared" si="848"/>
        <v>0.08</v>
      </c>
      <c r="BO724" s="70">
        <f t="shared" si="849"/>
        <v>0</v>
      </c>
      <c r="BP724" s="71">
        <f t="shared" ca="1" si="852"/>
        <v>0</v>
      </c>
      <c r="BQ724" s="156">
        <f t="shared" ca="1" si="853"/>
        <v>0</v>
      </c>
      <c r="BR724" s="158">
        <f t="shared" ca="1" si="854"/>
        <v>-0.08</v>
      </c>
      <c r="BS724" s="159">
        <f t="shared" ca="1" si="855"/>
        <v>0.08</v>
      </c>
      <c r="BT724" s="160">
        <f t="shared" ca="1" si="856"/>
        <v>0.04</v>
      </c>
      <c r="BU724" s="69">
        <f t="shared" si="898"/>
        <v>0.08</v>
      </c>
      <c r="BV724" s="70">
        <f t="shared" si="899"/>
        <v>0</v>
      </c>
      <c r="BW724" s="71">
        <f t="shared" ref="BW724" ca="1" si="929">IF($E724=0,BV724,INDEX($O$438:$O$441,$E724,1))</f>
        <v>0</v>
      </c>
      <c r="BX724" s="156">
        <f t="shared" ca="1" si="858"/>
        <v>0</v>
      </c>
      <c r="BY724" s="158">
        <f t="shared" ca="1" si="859"/>
        <v>-0.08</v>
      </c>
      <c r="BZ724" s="159">
        <f t="shared" ca="1" si="860"/>
        <v>0.08</v>
      </c>
      <c r="CA724" s="160">
        <f t="shared" ca="1" si="861"/>
        <v>0.04</v>
      </c>
      <c r="CB724" s="69">
        <f t="shared" si="898"/>
        <v>0.08</v>
      </c>
      <c r="CC724" s="70">
        <f t="shared" si="899"/>
        <v>0</v>
      </c>
      <c r="CD724" s="71">
        <f t="shared" ref="CD724" ca="1" si="930">IF($E724=0,CC724,INDEX($O$438:$O$441,$E724,1))</f>
        <v>0</v>
      </c>
      <c r="CE724" s="156">
        <f t="shared" ca="1" si="863"/>
        <v>0</v>
      </c>
      <c r="CF724" s="158">
        <f t="shared" ca="1" si="864"/>
        <v>-0.08</v>
      </c>
      <c r="CG724" s="159">
        <f t="shared" ca="1" si="865"/>
        <v>0.08</v>
      </c>
      <c r="CH724" s="160">
        <f t="shared" ca="1" si="866"/>
        <v>0.04</v>
      </c>
    </row>
    <row r="725" spans="2:86" hidden="1" outlineLevel="1">
      <c r="B725" t="str">
        <f t="shared" ca="1" si="897"/>
        <v>EP4 LP-D0 LP-S0 LP-M4</v>
      </c>
      <c r="C725" s="49">
        <f t="shared" si="916"/>
        <v>4</v>
      </c>
      <c r="D725" s="49">
        <f t="shared" si="916"/>
        <v>0</v>
      </c>
      <c r="E725" s="49">
        <f t="shared" ca="1" si="916"/>
        <v>0</v>
      </c>
      <c r="F725" s="49">
        <f t="shared" ca="1" si="916"/>
        <v>0</v>
      </c>
      <c r="G725" s="49">
        <f t="shared" ca="1" si="916"/>
        <v>1</v>
      </c>
      <c r="H725" s="49">
        <f t="shared" ca="1" si="916"/>
        <v>4</v>
      </c>
      <c r="I725" s="49">
        <f t="shared" ca="1" si="916"/>
        <v>4</v>
      </c>
      <c r="BM725">
        <v>288</v>
      </c>
      <c r="BN725" s="69">
        <f t="shared" si="848"/>
        <v>0.08</v>
      </c>
      <c r="BO725" s="70">
        <f t="shared" si="849"/>
        <v>0</v>
      </c>
      <c r="BP725" s="71">
        <f t="shared" ca="1" si="852"/>
        <v>0</v>
      </c>
      <c r="BQ725" s="156">
        <f t="shared" ca="1" si="853"/>
        <v>0</v>
      </c>
      <c r="BR725" s="158">
        <f t="shared" ca="1" si="854"/>
        <v>-0.08</v>
      </c>
      <c r="BS725" s="159">
        <f t="shared" ca="1" si="855"/>
        <v>0.08</v>
      </c>
      <c r="BT725" s="160">
        <f t="shared" ca="1" si="856"/>
        <v>0.08</v>
      </c>
      <c r="BU725" s="69">
        <f t="shared" si="898"/>
        <v>0.08</v>
      </c>
      <c r="BV725" s="70">
        <f t="shared" si="899"/>
        <v>0</v>
      </c>
      <c r="BW725" s="71">
        <f t="shared" ref="BW725" ca="1" si="931">IF($E725=0,BV725,INDEX($O$438:$O$441,$E725,1))</f>
        <v>0</v>
      </c>
      <c r="BX725" s="156">
        <f t="shared" ca="1" si="858"/>
        <v>0</v>
      </c>
      <c r="BY725" s="158">
        <f t="shared" ca="1" si="859"/>
        <v>-0.08</v>
      </c>
      <c r="BZ725" s="159">
        <f t="shared" ca="1" si="860"/>
        <v>0.08</v>
      </c>
      <c r="CA725" s="160">
        <f t="shared" ca="1" si="861"/>
        <v>0.08</v>
      </c>
      <c r="CB725" s="69">
        <f t="shared" si="898"/>
        <v>0.08</v>
      </c>
      <c r="CC725" s="70">
        <f t="shared" si="899"/>
        <v>0</v>
      </c>
      <c r="CD725" s="71">
        <f t="shared" ref="CD725" ca="1" si="932">IF($E725=0,CC725,INDEX($O$438:$O$441,$E725,1))</f>
        <v>0</v>
      </c>
      <c r="CE725" s="156">
        <f t="shared" ca="1" si="863"/>
        <v>0</v>
      </c>
      <c r="CF725" s="158">
        <f t="shared" ca="1" si="864"/>
        <v>-0.08</v>
      </c>
      <c r="CG725" s="159">
        <f t="shared" ca="1" si="865"/>
        <v>0.08</v>
      </c>
      <c r="CH725" s="160">
        <f t="shared" ca="1" si="866"/>
        <v>0.08</v>
      </c>
    </row>
    <row r="726" spans="2:86" hidden="1" outlineLevel="1">
      <c r="B726" t="str">
        <f t="shared" ca="1" si="897"/>
        <v>EP4 LP-D0 LP-S0 LP-M1</v>
      </c>
      <c r="C726" s="49">
        <f t="shared" si="916"/>
        <v>4</v>
      </c>
      <c r="D726" s="49">
        <f t="shared" si="916"/>
        <v>0</v>
      </c>
      <c r="E726" s="49">
        <f t="shared" ca="1" si="916"/>
        <v>0</v>
      </c>
      <c r="F726" s="49">
        <f t="shared" ca="1" si="916"/>
        <v>0</v>
      </c>
      <c r="G726" s="49">
        <f t="shared" ca="1" si="916"/>
        <v>2</v>
      </c>
      <c r="H726" s="49">
        <f t="shared" ca="1" si="916"/>
        <v>1</v>
      </c>
      <c r="I726" s="49">
        <f t="shared" ca="1" si="916"/>
        <v>1</v>
      </c>
      <c r="BM726">
        <v>289</v>
      </c>
      <c r="BN726" s="69">
        <f t="shared" si="848"/>
        <v>0.08</v>
      </c>
      <c r="BO726" s="70">
        <f t="shared" si="849"/>
        <v>0</v>
      </c>
      <c r="BP726" s="71">
        <f t="shared" ca="1" si="852"/>
        <v>0</v>
      </c>
      <c r="BQ726" s="156">
        <f t="shared" ca="1" si="853"/>
        <v>0</v>
      </c>
      <c r="BR726" s="158">
        <f t="shared" ca="1" si="854"/>
        <v>-0.04</v>
      </c>
      <c r="BS726" s="159">
        <f t="shared" ca="1" si="855"/>
        <v>-0.05</v>
      </c>
      <c r="BT726" s="160">
        <f t="shared" ca="1" si="856"/>
        <v>-0.05</v>
      </c>
      <c r="BU726" s="69">
        <f t="shared" si="898"/>
        <v>0.08</v>
      </c>
      <c r="BV726" s="70">
        <f t="shared" si="899"/>
        <v>0</v>
      </c>
      <c r="BW726" s="71">
        <f t="shared" ref="BW726" ca="1" si="933">IF($E726=0,BV726,INDEX($O$438:$O$441,$E726,1))</f>
        <v>0</v>
      </c>
      <c r="BX726" s="156">
        <f t="shared" ca="1" si="858"/>
        <v>0</v>
      </c>
      <c r="BY726" s="158">
        <f t="shared" ca="1" si="859"/>
        <v>-0.04</v>
      </c>
      <c r="BZ726" s="159">
        <f t="shared" ca="1" si="860"/>
        <v>-0.05</v>
      </c>
      <c r="CA726" s="160">
        <f t="shared" ca="1" si="861"/>
        <v>-0.05</v>
      </c>
      <c r="CB726" s="69">
        <f t="shared" si="898"/>
        <v>0.08</v>
      </c>
      <c r="CC726" s="70">
        <f t="shared" si="899"/>
        <v>0</v>
      </c>
      <c r="CD726" s="71">
        <f t="shared" ref="CD726" ca="1" si="934">IF($E726=0,CC726,INDEX($O$438:$O$441,$E726,1))</f>
        <v>0</v>
      </c>
      <c r="CE726" s="156">
        <f t="shared" ca="1" si="863"/>
        <v>0</v>
      </c>
      <c r="CF726" s="158">
        <f t="shared" ca="1" si="864"/>
        <v>-0.04</v>
      </c>
      <c r="CG726" s="159">
        <f t="shared" ca="1" si="865"/>
        <v>-0.05</v>
      </c>
      <c r="CH726" s="160">
        <f t="shared" ca="1" si="866"/>
        <v>-0.05</v>
      </c>
    </row>
    <row r="727" spans="2:86" hidden="1" outlineLevel="1">
      <c r="B727" t="str">
        <f t="shared" ca="1" si="897"/>
        <v>EP4 LP-D0 LP-S0 LP-M2</v>
      </c>
      <c r="C727" s="49">
        <f t="shared" si="916"/>
        <v>4</v>
      </c>
      <c r="D727" s="49">
        <f t="shared" si="916"/>
        <v>0</v>
      </c>
      <c r="E727" s="49">
        <f t="shared" ca="1" si="916"/>
        <v>0</v>
      </c>
      <c r="F727" s="49">
        <f t="shared" ca="1" si="916"/>
        <v>0</v>
      </c>
      <c r="G727" s="49">
        <f t="shared" ca="1" si="916"/>
        <v>2</v>
      </c>
      <c r="H727" s="49">
        <f t="shared" ca="1" si="916"/>
        <v>1</v>
      </c>
      <c r="I727" s="49">
        <f t="shared" ca="1" si="916"/>
        <v>2</v>
      </c>
      <c r="BM727">
        <v>290</v>
      </c>
      <c r="BN727" s="69">
        <f t="shared" si="848"/>
        <v>0.08</v>
      </c>
      <c r="BO727" s="70">
        <f t="shared" si="849"/>
        <v>0</v>
      </c>
      <c r="BP727" s="71">
        <f t="shared" ca="1" si="852"/>
        <v>0</v>
      </c>
      <c r="BQ727" s="156">
        <f t="shared" ca="1" si="853"/>
        <v>0</v>
      </c>
      <c r="BR727" s="158">
        <f t="shared" ca="1" si="854"/>
        <v>-0.04</v>
      </c>
      <c r="BS727" s="159">
        <f t="shared" ca="1" si="855"/>
        <v>-0.05</v>
      </c>
      <c r="BT727" s="160">
        <f t="shared" ca="1" si="856"/>
        <v>0</v>
      </c>
      <c r="BU727" s="69">
        <f t="shared" si="898"/>
        <v>0.08</v>
      </c>
      <c r="BV727" s="70">
        <f t="shared" si="899"/>
        <v>0</v>
      </c>
      <c r="BW727" s="71">
        <f t="shared" ref="BW727" ca="1" si="935">IF($E727=0,BV727,INDEX($O$438:$O$441,$E727,1))</f>
        <v>0</v>
      </c>
      <c r="BX727" s="156">
        <f t="shared" ca="1" si="858"/>
        <v>0</v>
      </c>
      <c r="BY727" s="158">
        <f t="shared" ca="1" si="859"/>
        <v>-0.04</v>
      </c>
      <c r="BZ727" s="159">
        <f t="shared" ca="1" si="860"/>
        <v>-0.05</v>
      </c>
      <c r="CA727" s="160">
        <f t="shared" ca="1" si="861"/>
        <v>0</v>
      </c>
      <c r="CB727" s="69">
        <f t="shared" si="898"/>
        <v>0.08</v>
      </c>
      <c r="CC727" s="70">
        <f t="shared" si="899"/>
        <v>0</v>
      </c>
      <c r="CD727" s="71">
        <f t="shared" ref="CD727" ca="1" si="936">IF($E727=0,CC727,INDEX($O$438:$O$441,$E727,1))</f>
        <v>0</v>
      </c>
      <c r="CE727" s="156">
        <f t="shared" ca="1" si="863"/>
        <v>0</v>
      </c>
      <c r="CF727" s="158">
        <f t="shared" ca="1" si="864"/>
        <v>-0.04</v>
      </c>
      <c r="CG727" s="159">
        <f t="shared" ca="1" si="865"/>
        <v>-0.05</v>
      </c>
      <c r="CH727" s="160">
        <f t="shared" ca="1" si="866"/>
        <v>0</v>
      </c>
    </row>
    <row r="728" spans="2:86" hidden="1" outlineLevel="1">
      <c r="B728" t="str">
        <f t="shared" ca="1" si="897"/>
        <v>EP4 LP-D0 LP-S0 LP-M3</v>
      </c>
      <c r="C728" s="49">
        <f t="shared" ref="C728:I737" si="937">C328</f>
        <v>4</v>
      </c>
      <c r="D728" s="49">
        <f t="shared" si="937"/>
        <v>0</v>
      </c>
      <c r="E728" s="49">
        <f t="shared" ca="1" si="937"/>
        <v>0</v>
      </c>
      <c r="F728" s="49">
        <f t="shared" ca="1" si="937"/>
        <v>0</v>
      </c>
      <c r="G728" s="49">
        <f t="shared" ca="1" si="937"/>
        <v>2</v>
      </c>
      <c r="H728" s="49">
        <f t="shared" ca="1" si="937"/>
        <v>1</v>
      </c>
      <c r="I728" s="49">
        <f t="shared" ca="1" si="937"/>
        <v>3</v>
      </c>
      <c r="BM728">
        <v>291</v>
      </c>
      <c r="BN728" s="69">
        <f t="shared" si="848"/>
        <v>0.08</v>
      </c>
      <c r="BO728" s="70">
        <f t="shared" si="849"/>
        <v>0</v>
      </c>
      <c r="BP728" s="71">
        <f t="shared" ca="1" si="852"/>
        <v>0</v>
      </c>
      <c r="BQ728" s="156">
        <f t="shared" ca="1" si="853"/>
        <v>0</v>
      </c>
      <c r="BR728" s="158">
        <f t="shared" ca="1" si="854"/>
        <v>-0.04</v>
      </c>
      <c r="BS728" s="159">
        <f t="shared" ca="1" si="855"/>
        <v>-0.05</v>
      </c>
      <c r="BT728" s="160">
        <f t="shared" ca="1" si="856"/>
        <v>0.04</v>
      </c>
      <c r="BU728" s="69">
        <f t="shared" si="898"/>
        <v>0.08</v>
      </c>
      <c r="BV728" s="70">
        <f t="shared" si="899"/>
        <v>0</v>
      </c>
      <c r="BW728" s="71">
        <f t="shared" ref="BW728" ca="1" si="938">IF($E728=0,BV728,INDEX($O$438:$O$441,$E728,1))</f>
        <v>0</v>
      </c>
      <c r="BX728" s="156">
        <f t="shared" ca="1" si="858"/>
        <v>0</v>
      </c>
      <c r="BY728" s="158">
        <f t="shared" ca="1" si="859"/>
        <v>-0.04</v>
      </c>
      <c r="BZ728" s="159">
        <f t="shared" ca="1" si="860"/>
        <v>-0.05</v>
      </c>
      <c r="CA728" s="160">
        <f t="shared" ca="1" si="861"/>
        <v>0.04</v>
      </c>
      <c r="CB728" s="69">
        <f t="shared" si="898"/>
        <v>0.08</v>
      </c>
      <c r="CC728" s="70">
        <f t="shared" si="899"/>
        <v>0</v>
      </c>
      <c r="CD728" s="71">
        <f t="shared" ref="CD728" ca="1" si="939">IF($E728=0,CC728,INDEX($O$438:$O$441,$E728,1))</f>
        <v>0</v>
      </c>
      <c r="CE728" s="156">
        <f t="shared" ca="1" si="863"/>
        <v>0</v>
      </c>
      <c r="CF728" s="158">
        <f t="shared" ca="1" si="864"/>
        <v>-0.04</v>
      </c>
      <c r="CG728" s="159">
        <f t="shared" ca="1" si="865"/>
        <v>-0.05</v>
      </c>
      <c r="CH728" s="160">
        <f t="shared" ca="1" si="866"/>
        <v>0.04</v>
      </c>
    </row>
    <row r="729" spans="2:86" hidden="1" outlineLevel="1">
      <c r="B729" t="str">
        <f t="shared" ca="1" si="897"/>
        <v>EP4 LP-D0 LP-S0 LP-M4</v>
      </c>
      <c r="C729" s="49">
        <f t="shared" si="937"/>
        <v>4</v>
      </c>
      <c r="D729" s="49">
        <f t="shared" si="937"/>
        <v>0</v>
      </c>
      <c r="E729" s="49">
        <f t="shared" ca="1" si="937"/>
        <v>0</v>
      </c>
      <c r="F729" s="49">
        <f t="shared" ca="1" si="937"/>
        <v>0</v>
      </c>
      <c r="G729" s="49">
        <f t="shared" ca="1" si="937"/>
        <v>2</v>
      </c>
      <c r="H729" s="49">
        <f t="shared" ca="1" si="937"/>
        <v>1</v>
      </c>
      <c r="I729" s="49">
        <f t="shared" ca="1" si="937"/>
        <v>4</v>
      </c>
      <c r="BM729">
        <v>292</v>
      </c>
      <c r="BN729" s="69">
        <f t="shared" si="848"/>
        <v>0.08</v>
      </c>
      <c r="BO729" s="70">
        <f t="shared" si="849"/>
        <v>0</v>
      </c>
      <c r="BP729" s="71">
        <f t="shared" ca="1" si="852"/>
        <v>0</v>
      </c>
      <c r="BQ729" s="156">
        <f t="shared" ca="1" si="853"/>
        <v>0</v>
      </c>
      <c r="BR729" s="158">
        <f t="shared" ca="1" si="854"/>
        <v>-0.04</v>
      </c>
      <c r="BS729" s="159">
        <f t="shared" ca="1" si="855"/>
        <v>-0.05</v>
      </c>
      <c r="BT729" s="160">
        <f t="shared" ca="1" si="856"/>
        <v>0.08</v>
      </c>
      <c r="BU729" s="69">
        <f t="shared" si="898"/>
        <v>0.08</v>
      </c>
      <c r="BV729" s="70">
        <f t="shared" si="899"/>
        <v>0</v>
      </c>
      <c r="BW729" s="71">
        <f t="shared" ref="BW729" ca="1" si="940">IF($E729=0,BV729,INDEX($O$438:$O$441,$E729,1))</f>
        <v>0</v>
      </c>
      <c r="BX729" s="156">
        <f t="shared" ca="1" si="858"/>
        <v>0</v>
      </c>
      <c r="BY729" s="158">
        <f t="shared" ca="1" si="859"/>
        <v>-0.04</v>
      </c>
      <c r="BZ729" s="159">
        <f t="shared" ca="1" si="860"/>
        <v>-0.05</v>
      </c>
      <c r="CA729" s="160">
        <f t="shared" ca="1" si="861"/>
        <v>0.08</v>
      </c>
      <c r="CB729" s="69">
        <f t="shared" si="898"/>
        <v>0.08</v>
      </c>
      <c r="CC729" s="70">
        <f t="shared" si="899"/>
        <v>0</v>
      </c>
      <c r="CD729" s="71">
        <f t="shared" ref="CD729" ca="1" si="941">IF($E729=0,CC729,INDEX($O$438:$O$441,$E729,1))</f>
        <v>0</v>
      </c>
      <c r="CE729" s="156">
        <f t="shared" ca="1" si="863"/>
        <v>0</v>
      </c>
      <c r="CF729" s="158">
        <f t="shared" ca="1" si="864"/>
        <v>-0.04</v>
      </c>
      <c r="CG729" s="159">
        <f t="shared" ca="1" si="865"/>
        <v>-0.05</v>
      </c>
      <c r="CH729" s="160">
        <f t="shared" ca="1" si="866"/>
        <v>0.08</v>
      </c>
    </row>
    <row r="730" spans="2:86" hidden="1" outlineLevel="1">
      <c r="B730" t="str">
        <f t="shared" ca="1" si="897"/>
        <v>EP4 LP-D0 LP-S0 LP-M1</v>
      </c>
      <c r="C730" s="49">
        <f t="shared" si="937"/>
        <v>4</v>
      </c>
      <c r="D730" s="49">
        <f t="shared" si="937"/>
        <v>0</v>
      </c>
      <c r="E730" s="49">
        <f t="shared" ca="1" si="937"/>
        <v>0</v>
      </c>
      <c r="F730" s="49">
        <f t="shared" ca="1" si="937"/>
        <v>0</v>
      </c>
      <c r="G730" s="49">
        <f t="shared" ca="1" si="937"/>
        <v>2</v>
      </c>
      <c r="H730" s="49">
        <f t="shared" ca="1" si="937"/>
        <v>2</v>
      </c>
      <c r="I730" s="49">
        <f t="shared" ca="1" si="937"/>
        <v>1</v>
      </c>
      <c r="BM730">
        <v>293</v>
      </c>
      <c r="BN730" s="69">
        <f t="shared" si="848"/>
        <v>0.08</v>
      </c>
      <c r="BO730" s="70">
        <f t="shared" si="849"/>
        <v>0</v>
      </c>
      <c r="BP730" s="71">
        <f t="shared" ca="1" si="852"/>
        <v>0</v>
      </c>
      <c r="BQ730" s="156">
        <f t="shared" ca="1" si="853"/>
        <v>0</v>
      </c>
      <c r="BR730" s="158">
        <f t="shared" ca="1" si="854"/>
        <v>-0.04</v>
      </c>
      <c r="BS730" s="159">
        <f t="shared" ca="1" si="855"/>
        <v>0</v>
      </c>
      <c r="BT730" s="160">
        <f t="shared" ca="1" si="856"/>
        <v>-0.05</v>
      </c>
      <c r="BU730" s="69">
        <f t="shared" si="898"/>
        <v>0.08</v>
      </c>
      <c r="BV730" s="70">
        <f t="shared" si="899"/>
        <v>0</v>
      </c>
      <c r="BW730" s="71">
        <f t="shared" ref="BW730" ca="1" si="942">IF($E730=0,BV730,INDEX($O$438:$O$441,$E730,1))</f>
        <v>0</v>
      </c>
      <c r="BX730" s="156">
        <f t="shared" ca="1" si="858"/>
        <v>0</v>
      </c>
      <c r="BY730" s="158">
        <f t="shared" ca="1" si="859"/>
        <v>-0.04</v>
      </c>
      <c r="BZ730" s="159">
        <f t="shared" ca="1" si="860"/>
        <v>0</v>
      </c>
      <c r="CA730" s="160">
        <f t="shared" ca="1" si="861"/>
        <v>-0.05</v>
      </c>
      <c r="CB730" s="69">
        <f t="shared" si="898"/>
        <v>0.08</v>
      </c>
      <c r="CC730" s="70">
        <f t="shared" si="899"/>
        <v>0</v>
      </c>
      <c r="CD730" s="71">
        <f t="shared" ref="CD730" ca="1" si="943">IF($E730=0,CC730,INDEX($O$438:$O$441,$E730,1))</f>
        <v>0</v>
      </c>
      <c r="CE730" s="156">
        <f t="shared" ca="1" si="863"/>
        <v>0</v>
      </c>
      <c r="CF730" s="158">
        <f t="shared" ca="1" si="864"/>
        <v>-0.04</v>
      </c>
      <c r="CG730" s="159">
        <f t="shared" ca="1" si="865"/>
        <v>0</v>
      </c>
      <c r="CH730" s="160">
        <f t="shared" ca="1" si="866"/>
        <v>-0.05</v>
      </c>
    </row>
    <row r="731" spans="2:86" hidden="1" outlineLevel="1">
      <c r="B731" t="str">
        <f t="shared" ca="1" si="897"/>
        <v>EP4 LP-D0 LP-S0 LP-M2</v>
      </c>
      <c r="C731" s="49">
        <f t="shared" si="937"/>
        <v>4</v>
      </c>
      <c r="D731" s="49">
        <f t="shared" si="937"/>
        <v>0</v>
      </c>
      <c r="E731" s="49">
        <f t="shared" ca="1" si="937"/>
        <v>0</v>
      </c>
      <c r="F731" s="49">
        <f t="shared" ca="1" si="937"/>
        <v>0</v>
      </c>
      <c r="G731" s="49">
        <f t="shared" ca="1" si="937"/>
        <v>2</v>
      </c>
      <c r="H731" s="49">
        <f t="shared" ca="1" si="937"/>
        <v>2</v>
      </c>
      <c r="I731" s="49">
        <f t="shared" ca="1" si="937"/>
        <v>2</v>
      </c>
      <c r="BM731">
        <v>294</v>
      </c>
      <c r="BN731" s="69">
        <f t="shared" si="848"/>
        <v>0.08</v>
      </c>
      <c r="BO731" s="70">
        <f t="shared" si="849"/>
        <v>0</v>
      </c>
      <c r="BP731" s="71">
        <f t="shared" ca="1" si="852"/>
        <v>0</v>
      </c>
      <c r="BQ731" s="156">
        <f t="shared" ca="1" si="853"/>
        <v>0</v>
      </c>
      <c r="BR731" s="158">
        <f t="shared" ca="1" si="854"/>
        <v>-0.04</v>
      </c>
      <c r="BS731" s="159">
        <f t="shared" ca="1" si="855"/>
        <v>0</v>
      </c>
      <c r="BT731" s="160">
        <f t="shared" ca="1" si="856"/>
        <v>0</v>
      </c>
      <c r="BU731" s="69">
        <f t="shared" si="898"/>
        <v>0.08</v>
      </c>
      <c r="BV731" s="70">
        <f t="shared" si="899"/>
        <v>0</v>
      </c>
      <c r="BW731" s="71">
        <f t="shared" ref="BW731" ca="1" si="944">IF($E731=0,BV731,INDEX($O$438:$O$441,$E731,1))</f>
        <v>0</v>
      </c>
      <c r="BX731" s="156">
        <f t="shared" ca="1" si="858"/>
        <v>0</v>
      </c>
      <c r="BY731" s="158">
        <f t="shared" ca="1" si="859"/>
        <v>-0.04</v>
      </c>
      <c r="BZ731" s="159">
        <f t="shared" ca="1" si="860"/>
        <v>0</v>
      </c>
      <c r="CA731" s="160">
        <f t="shared" ca="1" si="861"/>
        <v>0</v>
      </c>
      <c r="CB731" s="69">
        <f t="shared" si="898"/>
        <v>0.08</v>
      </c>
      <c r="CC731" s="70">
        <f t="shared" si="899"/>
        <v>0</v>
      </c>
      <c r="CD731" s="71">
        <f t="shared" ref="CD731" ca="1" si="945">IF($E731=0,CC731,INDEX($O$438:$O$441,$E731,1))</f>
        <v>0</v>
      </c>
      <c r="CE731" s="156">
        <f t="shared" ca="1" si="863"/>
        <v>0</v>
      </c>
      <c r="CF731" s="158">
        <f t="shared" ca="1" si="864"/>
        <v>-0.04</v>
      </c>
      <c r="CG731" s="159">
        <f t="shared" ca="1" si="865"/>
        <v>0</v>
      </c>
      <c r="CH731" s="160">
        <f t="shared" ca="1" si="866"/>
        <v>0</v>
      </c>
    </row>
    <row r="732" spans="2:86" hidden="1" outlineLevel="1">
      <c r="B732" t="str">
        <f t="shared" ca="1" si="897"/>
        <v>EP4 LP-D0 LP-S0 LP-M3</v>
      </c>
      <c r="C732" s="49">
        <f t="shared" si="937"/>
        <v>4</v>
      </c>
      <c r="D732" s="49">
        <f t="shared" si="937"/>
        <v>0</v>
      </c>
      <c r="E732" s="49">
        <f t="shared" ca="1" si="937"/>
        <v>0</v>
      </c>
      <c r="F732" s="49">
        <f t="shared" ca="1" si="937"/>
        <v>0</v>
      </c>
      <c r="G732" s="49">
        <f t="shared" ca="1" si="937"/>
        <v>2</v>
      </c>
      <c r="H732" s="49">
        <f t="shared" ca="1" si="937"/>
        <v>2</v>
      </c>
      <c r="I732" s="49">
        <f t="shared" ca="1" si="937"/>
        <v>3</v>
      </c>
      <c r="BM732">
        <v>295</v>
      </c>
      <c r="BN732" s="69">
        <f t="shared" si="848"/>
        <v>0.08</v>
      </c>
      <c r="BO732" s="70">
        <f t="shared" si="849"/>
        <v>0</v>
      </c>
      <c r="BP732" s="71">
        <f t="shared" ca="1" si="852"/>
        <v>0</v>
      </c>
      <c r="BQ732" s="156">
        <f t="shared" ca="1" si="853"/>
        <v>0</v>
      </c>
      <c r="BR732" s="158">
        <f t="shared" ca="1" si="854"/>
        <v>-0.04</v>
      </c>
      <c r="BS732" s="159">
        <f t="shared" ca="1" si="855"/>
        <v>0</v>
      </c>
      <c r="BT732" s="160">
        <f t="shared" ca="1" si="856"/>
        <v>0.04</v>
      </c>
      <c r="BU732" s="69">
        <f t="shared" si="898"/>
        <v>0.08</v>
      </c>
      <c r="BV732" s="70">
        <f t="shared" si="899"/>
        <v>0</v>
      </c>
      <c r="BW732" s="71">
        <f t="shared" ref="BW732" ca="1" si="946">IF($E732=0,BV732,INDEX($O$438:$O$441,$E732,1))</f>
        <v>0</v>
      </c>
      <c r="BX732" s="156">
        <f t="shared" ca="1" si="858"/>
        <v>0</v>
      </c>
      <c r="BY732" s="158">
        <f t="shared" ca="1" si="859"/>
        <v>-0.04</v>
      </c>
      <c r="BZ732" s="159">
        <f t="shared" ca="1" si="860"/>
        <v>0</v>
      </c>
      <c r="CA732" s="160">
        <f t="shared" ca="1" si="861"/>
        <v>0.04</v>
      </c>
      <c r="CB732" s="69">
        <f t="shared" si="898"/>
        <v>0.08</v>
      </c>
      <c r="CC732" s="70">
        <f t="shared" si="899"/>
        <v>0</v>
      </c>
      <c r="CD732" s="71">
        <f t="shared" ref="CD732" ca="1" si="947">IF($E732=0,CC732,INDEX($O$438:$O$441,$E732,1))</f>
        <v>0</v>
      </c>
      <c r="CE732" s="156">
        <f t="shared" ca="1" si="863"/>
        <v>0</v>
      </c>
      <c r="CF732" s="158">
        <f t="shared" ca="1" si="864"/>
        <v>-0.04</v>
      </c>
      <c r="CG732" s="159">
        <f t="shared" ca="1" si="865"/>
        <v>0</v>
      </c>
      <c r="CH732" s="160">
        <f t="shared" ca="1" si="866"/>
        <v>0.04</v>
      </c>
    </row>
    <row r="733" spans="2:86" hidden="1" outlineLevel="1">
      <c r="B733" t="str">
        <f t="shared" ca="1" si="897"/>
        <v>EP4 LP-D0 LP-S0 LP-M4</v>
      </c>
      <c r="C733" s="49">
        <f t="shared" si="937"/>
        <v>4</v>
      </c>
      <c r="D733" s="49">
        <f t="shared" si="937"/>
        <v>0</v>
      </c>
      <c r="E733" s="49">
        <f t="shared" ca="1" si="937"/>
        <v>0</v>
      </c>
      <c r="F733" s="49">
        <f t="shared" ca="1" si="937"/>
        <v>0</v>
      </c>
      <c r="G733" s="49">
        <f t="shared" ca="1" si="937"/>
        <v>2</v>
      </c>
      <c r="H733" s="49">
        <f t="shared" ca="1" si="937"/>
        <v>2</v>
      </c>
      <c r="I733" s="49">
        <f t="shared" ca="1" si="937"/>
        <v>4</v>
      </c>
      <c r="BM733">
        <v>296</v>
      </c>
      <c r="BN733" s="69">
        <f t="shared" si="848"/>
        <v>0.08</v>
      </c>
      <c r="BO733" s="70">
        <f t="shared" si="849"/>
        <v>0</v>
      </c>
      <c r="BP733" s="71">
        <f t="shared" ca="1" si="852"/>
        <v>0</v>
      </c>
      <c r="BQ733" s="156">
        <f t="shared" ca="1" si="853"/>
        <v>0</v>
      </c>
      <c r="BR733" s="158">
        <f t="shared" ca="1" si="854"/>
        <v>-0.04</v>
      </c>
      <c r="BS733" s="159">
        <f t="shared" ca="1" si="855"/>
        <v>0</v>
      </c>
      <c r="BT733" s="160">
        <f t="shared" ca="1" si="856"/>
        <v>0.08</v>
      </c>
      <c r="BU733" s="69">
        <f t="shared" si="898"/>
        <v>0.08</v>
      </c>
      <c r="BV733" s="70">
        <f t="shared" si="899"/>
        <v>0</v>
      </c>
      <c r="BW733" s="71">
        <f t="shared" ref="BW733" ca="1" si="948">IF($E733=0,BV733,INDEX($O$438:$O$441,$E733,1))</f>
        <v>0</v>
      </c>
      <c r="BX733" s="156">
        <f t="shared" ca="1" si="858"/>
        <v>0</v>
      </c>
      <c r="BY733" s="158">
        <f t="shared" ca="1" si="859"/>
        <v>-0.04</v>
      </c>
      <c r="BZ733" s="159">
        <f t="shared" ca="1" si="860"/>
        <v>0</v>
      </c>
      <c r="CA733" s="160">
        <f t="shared" ca="1" si="861"/>
        <v>0.08</v>
      </c>
      <c r="CB733" s="69">
        <f t="shared" si="898"/>
        <v>0.08</v>
      </c>
      <c r="CC733" s="70">
        <f t="shared" si="899"/>
        <v>0</v>
      </c>
      <c r="CD733" s="71">
        <f t="shared" ref="CD733" ca="1" si="949">IF($E733=0,CC733,INDEX($O$438:$O$441,$E733,1))</f>
        <v>0</v>
      </c>
      <c r="CE733" s="156">
        <f t="shared" ca="1" si="863"/>
        <v>0</v>
      </c>
      <c r="CF733" s="158">
        <f t="shared" ca="1" si="864"/>
        <v>-0.04</v>
      </c>
      <c r="CG733" s="159">
        <f t="shared" ca="1" si="865"/>
        <v>0</v>
      </c>
      <c r="CH733" s="160">
        <f t="shared" ca="1" si="866"/>
        <v>0.08</v>
      </c>
    </row>
    <row r="734" spans="2:86" hidden="1" outlineLevel="1">
      <c r="B734" t="str">
        <f t="shared" ca="1" si="897"/>
        <v>EP4 LP-D0 LP-S0 LP-M1</v>
      </c>
      <c r="C734" s="49">
        <f t="shared" si="937"/>
        <v>4</v>
      </c>
      <c r="D734" s="49">
        <f t="shared" si="937"/>
        <v>0</v>
      </c>
      <c r="E734" s="49">
        <f t="shared" ca="1" si="937"/>
        <v>0</v>
      </c>
      <c r="F734" s="49">
        <f t="shared" ca="1" si="937"/>
        <v>0</v>
      </c>
      <c r="G734" s="49">
        <f t="shared" ca="1" si="937"/>
        <v>2</v>
      </c>
      <c r="H734" s="49">
        <f t="shared" ca="1" si="937"/>
        <v>3</v>
      </c>
      <c r="I734" s="49">
        <f t="shared" ca="1" si="937"/>
        <v>1</v>
      </c>
      <c r="BM734">
        <v>297</v>
      </c>
      <c r="BN734" s="69">
        <f t="shared" si="848"/>
        <v>0.08</v>
      </c>
      <c r="BO734" s="70">
        <f t="shared" si="849"/>
        <v>0</v>
      </c>
      <c r="BP734" s="71">
        <f t="shared" ca="1" si="852"/>
        <v>0</v>
      </c>
      <c r="BQ734" s="156">
        <f t="shared" ca="1" si="853"/>
        <v>0</v>
      </c>
      <c r="BR734" s="158">
        <f t="shared" ca="1" si="854"/>
        <v>-0.04</v>
      </c>
      <c r="BS734" s="159">
        <f t="shared" ca="1" si="855"/>
        <v>0.04</v>
      </c>
      <c r="BT734" s="160">
        <f t="shared" ca="1" si="856"/>
        <v>-0.05</v>
      </c>
      <c r="BU734" s="69">
        <f t="shared" si="898"/>
        <v>0.08</v>
      </c>
      <c r="BV734" s="70">
        <f t="shared" si="899"/>
        <v>0</v>
      </c>
      <c r="BW734" s="71">
        <f t="shared" ref="BW734" ca="1" si="950">IF($E734=0,BV734,INDEX($O$438:$O$441,$E734,1))</f>
        <v>0</v>
      </c>
      <c r="BX734" s="156">
        <f t="shared" ca="1" si="858"/>
        <v>0</v>
      </c>
      <c r="BY734" s="158">
        <f t="shared" ca="1" si="859"/>
        <v>-0.04</v>
      </c>
      <c r="BZ734" s="159">
        <f t="shared" ca="1" si="860"/>
        <v>0.04</v>
      </c>
      <c r="CA734" s="160">
        <f t="shared" ca="1" si="861"/>
        <v>-0.05</v>
      </c>
      <c r="CB734" s="69">
        <f t="shared" si="898"/>
        <v>0.08</v>
      </c>
      <c r="CC734" s="70">
        <f t="shared" si="899"/>
        <v>0</v>
      </c>
      <c r="CD734" s="71">
        <f t="shared" ref="CD734" ca="1" si="951">IF($E734=0,CC734,INDEX($O$438:$O$441,$E734,1))</f>
        <v>0</v>
      </c>
      <c r="CE734" s="156">
        <f t="shared" ca="1" si="863"/>
        <v>0</v>
      </c>
      <c r="CF734" s="158">
        <f t="shared" ca="1" si="864"/>
        <v>-0.04</v>
      </c>
      <c r="CG734" s="159">
        <f t="shared" ca="1" si="865"/>
        <v>0.04</v>
      </c>
      <c r="CH734" s="160">
        <f t="shared" ca="1" si="866"/>
        <v>-0.05</v>
      </c>
    </row>
    <row r="735" spans="2:86" hidden="1" outlineLevel="1">
      <c r="B735" t="str">
        <f t="shared" ca="1" si="897"/>
        <v>EP4 LP-D0 LP-S0 LP-M2</v>
      </c>
      <c r="C735" s="49">
        <f t="shared" si="937"/>
        <v>4</v>
      </c>
      <c r="D735" s="49">
        <f t="shared" si="937"/>
        <v>0</v>
      </c>
      <c r="E735" s="49">
        <f t="shared" ca="1" si="937"/>
        <v>0</v>
      </c>
      <c r="F735" s="49">
        <f t="shared" ca="1" si="937"/>
        <v>0</v>
      </c>
      <c r="G735" s="49">
        <f t="shared" ca="1" si="937"/>
        <v>2</v>
      </c>
      <c r="H735" s="49">
        <f t="shared" ca="1" si="937"/>
        <v>3</v>
      </c>
      <c r="I735" s="49">
        <f t="shared" ca="1" si="937"/>
        <v>2</v>
      </c>
      <c r="BM735">
        <v>298</v>
      </c>
      <c r="BN735" s="69">
        <f t="shared" si="848"/>
        <v>0.08</v>
      </c>
      <c r="BO735" s="70">
        <f t="shared" si="849"/>
        <v>0</v>
      </c>
      <c r="BP735" s="71">
        <f t="shared" ca="1" si="852"/>
        <v>0</v>
      </c>
      <c r="BQ735" s="156">
        <f t="shared" ca="1" si="853"/>
        <v>0</v>
      </c>
      <c r="BR735" s="158">
        <f t="shared" ca="1" si="854"/>
        <v>-0.04</v>
      </c>
      <c r="BS735" s="159">
        <f t="shared" ca="1" si="855"/>
        <v>0.04</v>
      </c>
      <c r="BT735" s="160">
        <f t="shared" ca="1" si="856"/>
        <v>0</v>
      </c>
      <c r="BU735" s="69">
        <f t="shared" si="898"/>
        <v>0.08</v>
      </c>
      <c r="BV735" s="70">
        <f t="shared" si="899"/>
        <v>0</v>
      </c>
      <c r="BW735" s="71">
        <f t="shared" ref="BW735" ca="1" si="952">IF($E735=0,BV735,INDEX($O$438:$O$441,$E735,1))</f>
        <v>0</v>
      </c>
      <c r="BX735" s="156">
        <f t="shared" ca="1" si="858"/>
        <v>0</v>
      </c>
      <c r="BY735" s="158">
        <f t="shared" ca="1" si="859"/>
        <v>-0.04</v>
      </c>
      <c r="BZ735" s="159">
        <f t="shared" ca="1" si="860"/>
        <v>0.04</v>
      </c>
      <c r="CA735" s="160">
        <f t="shared" ca="1" si="861"/>
        <v>0</v>
      </c>
      <c r="CB735" s="69">
        <f t="shared" si="898"/>
        <v>0.08</v>
      </c>
      <c r="CC735" s="70">
        <f t="shared" si="899"/>
        <v>0</v>
      </c>
      <c r="CD735" s="71">
        <f t="shared" ref="CD735" ca="1" si="953">IF($E735=0,CC735,INDEX($O$438:$O$441,$E735,1))</f>
        <v>0</v>
      </c>
      <c r="CE735" s="156">
        <f t="shared" ca="1" si="863"/>
        <v>0</v>
      </c>
      <c r="CF735" s="158">
        <f t="shared" ca="1" si="864"/>
        <v>-0.04</v>
      </c>
      <c r="CG735" s="159">
        <f t="shared" ca="1" si="865"/>
        <v>0.04</v>
      </c>
      <c r="CH735" s="160">
        <f t="shared" ca="1" si="866"/>
        <v>0</v>
      </c>
    </row>
    <row r="736" spans="2:86" hidden="1" outlineLevel="1">
      <c r="B736" t="str">
        <f t="shared" ca="1" si="897"/>
        <v>EP4 LP-D0 LP-S0 LP-M3</v>
      </c>
      <c r="C736" s="49">
        <f t="shared" si="937"/>
        <v>4</v>
      </c>
      <c r="D736" s="49">
        <f t="shared" si="937"/>
        <v>0</v>
      </c>
      <c r="E736" s="49">
        <f t="shared" ca="1" si="937"/>
        <v>0</v>
      </c>
      <c r="F736" s="49">
        <f t="shared" ca="1" si="937"/>
        <v>0</v>
      </c>
      <c r="G736" s="49">
        <f t="shared" ca="1" si="937"/>
        <v>2</v>
      </c>
      <c r="H736" s="49">
        <f t="shared" ca="1" si="937"/>
        <v>3</v>
      </c>
      <c r="I736" s="49">
        <f t="shared" ca="1" si="937"/>
        <v>3</v>
      </c>
      <c r="BM736">
        <v>299</v>
      </c>
      <c r="BN736" s="69">
        <f t="shared" si="848"/>
        <v>0.08</v>
      </c>
      <c r="BO736" s="70">
        <f t="shared" si="849"/>
        <v>0</v>
      </c>
      <c r="BP736" s="71">
        <f t="shared" ca="1" si="852"/>
        <v>0</v>
      </c>
      <c r="BQ736" s="156">
        <f t="shared" ca="1" si="853"/>
        <v>0</v>
      </c>
      <c r="BR736" s="158">
        <f t="shared" ca="1" si="854"/>
        <v>-0.04</v>
      </c>
      <c r="BS736" s="159">
        <f t="shared" ca="1" si="855"/>
        <v>0.04</v>
      </c>
      <c r="BT736" s="160">
        <f t="shared" ca="1" si="856"/>
        <v>0.04</v>
      </c>
      <c r="BU736" s="69">
        <f t="shared" si="898"/>
        <v>0.08</v>
      </c>
      <c r="BV736" s="70">
        <f t="shared" si="899"/>
        <v>0</v>
      </c>
      <c r="BW736" s="71">
        <f t="shared" ref="BW736" ca="1" si="954">IF($E736=0,BV736,INDEX($O$438:$O$441,$E736,1))</f>
        <v>0</v>
      </c>
      <c r="BX736" s="156">
        <f t="shared" ca="1" si="858"/>
        <v>0</v>
      </c>
      <c r="BY736" s="158">
        <f t="shared" ca="1" si="859"/>
        <v>-0.04</v>
      </c>
      <c r="BZ736" s="159">
        <f t="shared" ca="1" si="860"/>
        <v>0.04</v>
      </c>
      <c r="CA736" s="160">
        <f t="shared" ca="1" si="861"/>
        <v>0.04</v>
      </c>
      <c r="CB736" s="69">
        <f t="shared" si="898"/>
        <v>0.08</v>
      </c>
      <c r="CC736" s="70">
        <f t="shared" si="899"/>
        <v>0</v>
      </c>
      <c r="CD736" s="71">
        <f t="shared" ref="CD736" ca="1" si="955">IF($E736=0,CC736,INDEX($O$438:$O$441,$E736,1))</f>
        <v>0</v>
      </c>
      <c r="CE736" s="156">
        <f t="shared" ca="1" si="863"/>
        <v>0</v>
      </c>
      <c r="CF736" s="158">
        <f t="shared" ca="1" si="864"/>
        <v>-0.04</v>
      </c>
      <c r="CG736" s="159">
        <f t="shared" ca="1" si="865"/>
        <v>0.04</v>
      </c>
      <c r="CH736" s="160">
        <f t="shared" ca="1" si="866"/>
        <v>0.04</v>
      </c>
    </row>
    <row r="737" spans="2:86" hidden="1" outlineLevel="1">
      <c r="B737" t="str">
        <f t="shared" ca="1" si="897"/>
        <v>EP4 LP-D0 LP-S0 LP-M4</v>
      </c>
      <c r="C737" s="49">
        <f t="shared" si="937"/>
        <v>4</v>
      </c>
      <c r="D737" s="49">
        <f t="shared" si="937"/>
        <v>0</v>
      </c>
      <c r="E737" s="49">
        <f t="shared" ca="1" si="937"/>
        <v>0</v>
      </c>
      <c r="F737" s="49">
        <f t="shared" ca="1" si="937"/>
        <v>0</v>
      </c>
      <c r="G737" s="49">
        <f t="shared" ca="1" si="937"/>
        <v>2</v>
      </c>
      <c r="H737" s="49">
        <f t="shared" ca="1" si="937"/>
        <v>3</v>
      </c>
      <c r="I737" s="49">
        <f t="shared" ca="1" si="937"/>
        <v>4</v>
      </c>
      <c r="BM737">
        <v>300</v>
      </c>
      <c r="BN737" s="69">
        <f t="shared" si="848"/>
        <v>0.08</v>
      </c>
      <c r="BO737" s="70">
        <f t="shared" si="849"/>
        <v>0</v>
      </c>
      <c r="BP737" s="71">
        <f t="shared" ca="1" si="852"/>
        <v>0</v>
      </c>
      <c r="BQ737" s="156">
        <f t="shared" ca="1" si="853"/>
        <v>0</v>
      </c>
      <c r="BR737" s="158">
        <f t="shared" ca="1" si="854"/>
        <v>-0.04</v>
      </c>
      <c r="BS737" s="159">
        <f t="shared" ca="1" si="855"/>
        <v>0.04</v>
      </c>
      <c r="BT737" s="160">
        <f t="shared" ca="1" si="856"/>
        <v>0.08</v>
      </c>
      <c r="BU737" s="69">
        <f t="shared" si="898"/>
        <v>0.08</v>
      </c>
      <c r="BV737" s="70">
        <f t="shared" si="899"/>
        <v>0</v>
      </c>
      <c r="BW737" s="71">
        <f t="shared" ref="BW737" ca="1" si="956">IF($E737=0,BV737,INDEX($O$438:$O$441,$E737,1))</f>
        <v>0</v>
      </c>
      <c r="BX737" s="156">
        <f t="shared" ca="1" si="858"/>
        <v>0</v>
      </c>
      <c r="BY737" s="158">
        <f t="shared" ca="1" si="859"/>
        <v>-0.04</v>
      </c>
      <c r="BZ737" s="159">
        <f t="shared" ca="1" si="860"/>
        <v>0.04</v>
      </c>
      <c r="CA737" s="160">
        <f t="shared" ca="1" si="861"/>
        <v>0.08</v>
      </c>
      <c r="CB737" s="69">
        <f t="shared" si="898"/>
        <v>0.08</v>
      </c>
      <c r="CC737" s="70">
        <f t="shared" si="899"/>
        <v>0</v>
      </c>
      <c r="CD737" s="71">
        <f t="shared" ref="CD737" ca="1" si="957">IF($E737=0,CC737,INDEX($O$438:$O$441,$E737,1))</f>
        <v>0</v>
      </c>
      <c r="CE737" s="156">
        <f t="shared" ca="1" si="863"/>
        <v>0</v>
      </c>
      <c r="CF737" s="158">
        <f t="shared" ca="1" si="864"/>
        <v>-0.04</v>
      </c>
      <c r="CG737" s="159">
        <f t="shared" ca="1" si="865"/>
        <v>0.04</v>
      </c>
      <c r="CH737" s="160">
        <f t="shared" ca="1" si="866"/>
        <v>0.08</v>
      </c>
    </row>
    <row r="738" spans="2:86" hidden="1" outlineLevel="1">
      <c r="B738" t="str">
        <f t="shared" ca="1" si="897"/>
        <v>EP4 LP-D0 LP-S0 LP-M1</v>
      </c>
      <c r="C738" s="49">
        <f t="shared" ref="C738:I747" si="958">C338</f>
        <v>4</v>
      </c>
      <c r="D738" s="49">
        <f t="shared" si="958"/>
        <v>0</v>
      </c>
      <c r="E738" s="49">
        <f t="shared" ca="1" si="958"/>
        <v>0</v>
      </c>
      <c r="F738" s="49">
        <f t="shared" ca="1" si="958"/>
        <v>0</v>
      </c>
      <c r="G738" s="49">
        <f t="shared" ca="1" si="958"/>
        <v>2</v>
      </c>
      <c r="H738" s="49">
        <f t="shared" ca="1" si="958"/>
        <v>4</v>
      </c>
      <c r="I738" s="49">
        <f t="shared" ca="1" si="958"/>
        <v>1</v>
      </c>
      <c r="BM738">
        <v>301</v>
      </c>
      <c r="BN738" s="69">
        <f t="shared" si="848"/>
        <v>0.08</v>
      </c>
      <c r="BO738" s="70">
        <f t="shared" si="849"/>
        <v>0</v>
      </c>
      <c r="BP738" s="71">
        <f t="shared" ca="1" si="852"/>
        <v>0</v>
      </c>
      <c r="BQ738" s="156">
        <f t="shared" ca="1" si="853"/>
        <v>0</v>
      </c>
      <c r="BR738" s="158">
        <f t="shared" ca="1" si="854"/>
        <v>-0.04</v>
      </c>
      <c r="BS738" s="159">
        <f t="shared" ca="1" si="855"/>
        <v>0.08</v>
      </c>
      <c r="BT738" s="160">
        <f t="shared" ca="1" si="856"/>
        <v>-0.05</v>
      </c>
      <c r="BU738" s="69">
        <f t="shared" si="898"/>
        <v>0.08</v>
      </c>
      <c r="BV738" s="70">
        <f t="shared" si="899"/>
        <v>0</v>
      </c>
      <c r="BW738" s="71">
        <f t="shared" ref="BW738" ca="1" si="959">IF($E738=0,BV738,INDEX($O$438:$O$441,$E738,1))</f>
        <v>0</v>
      </c>
      <c r="BX738" s="156">
        <f t="shared" ca="1" si="858"/>
        <v>0</v>
      </c>
      <c r="BY738" s="158">
        <f t="shared" ca="1" si="859"/>
        <v>-0.04</v>
      </c>
      <c r="BZ738" s="159">
        <f t="shared" ca="1" si="860"/>
        <v>0.08</v>
      </c>
      <c r="CA738" s="160">
        <f t="shared" ca="1" si="861"/>
        <v>-0.05</v>
      </c>
      <c r="CB738" s="69">
        <f t="shared" si="898"/>
        <v>0.08</v>
      </c>
      <c r="CC738" s="70">
        <f t="shared" si="899"/>
        <v>0</v>
      </c>
      <c r="CD738" s="71">
        <f t="shared" ref="CD738" ca="1" si="960">IF($E738=0,CC738,INDEX($O$438:$O$441,$E738,1))</f>
        <v>0</v>
      </c>
      <c r="CE738" s="156">
        <f t="shared" ca="1" si="863"/>
        <v>0</v>
      </c>
      <c r="CF738" s="158">
        <f t="shared" ca="1" si="864"/>
        <v>-0.04</v>
      </c>
      <c r="CG738" s="159">
        <f t="shared" ca="1" si="865"/>
        <v>0.08</v>
      </c>
      <c r="CH738" s="160">
        <f t="shared" ca="1" si="866"/>
        <v>-0.05</v>
      </c>
    </row>
    <row r="739" spans="2:86" hidden="1" outlineLevel="1">
      <c r="B739" t="str">
        <f t="shared" ca="1" si="897"/>
        <v>EP4 LP-D0 LP-S0 LP-M2</v>
      </c>
      <c r="C739" s="49">
        <f t="shared" si="958"/>
        <v>4</v>
      </c>
      <c r="D739" s="49">
        <f t="shared" si="958"/>
        <v>0</v>
      </c>
      <c r="E739" s="49">
        <f t="shared" ca="1" si="958"/>
        <v>0</v>
      </c>
      <c r="F739" s="49">
        <f t="shared" ca="1" si="958"/>
        <v>0</v>
      </c>
      <c r="G739" s="49">
        <f t="shared" ca="1" si="958"/>
        <v>2</v>
      </c>
      <c r="H739" s="49">
        <f t="shared" ca="1" si="958"/>
        <v>4</v>
      </c>
      <c r="I739" s="49">
        <f t="shared" ca="1" si="958"/>
        <v>2</v>
      </c>
      <c r="BM739">
        <v>302</v>
      </c>
      <c r="BN739" s="69">
        <f t="shared" si="848"/>
        <v>0.08</v>
      </c>
      <c r="BO739" s="70">
        <f t="shared" si="849"/>
        <v>0</v>
      </c>
      <c r="BP739" s="71">
        <f t="shared" ca="1" si="852"/>
        <v>0</v>
      </c>
      <c r="BQ739" s="156">
        <f t="shared" ca="1" si="853"/>
        <v>0</v>
      </c>
      <c r="BR739" s="158">
        <f t="shared" ca="1" si="854"/>
        <v>-0.04</v>
      </c>
      <c r="BS739" s="159">
        <f t="shared" ca="1" si="855"/>
        <v>0.08</v>
      </c>
      <c r="BT739" s="160">
        <f t="shared" ca="1" si="856"/>
        <v>0</v>
      </c>
      <c r="BU739" s="69">
        <f t="shared" si="898"/>
        <v>0.08</v>
      </c>
      <c r="BV739" s="70">
        <f t="shared" si="899"/>
        <v>0</v>
      </c>
      <c r="BW739" s="71">
        <f t="shared" ref="BW739" ca="1" si="961">IF($E739=0,BV739,INDEX($O$438:$O$441,$E739,1))</f>
        <v>0</v>
      </c>
      <c r="BX739" s="156">
        <f t="shared" ca="1" si="858"/>
        <v>0</v>
      </c>
      <c r="BY739" s="158">
        <f t="shared" ca="1" si="859"/>
        <v>-0.04</v>
      </c>
      <c r="BZ739" s="159">
        <f t="shared" ca="1" si="860"/>
        <v>0.08</v>
      </c>
      <c r="CA739" s="160">
        <f t="shared" ca="1" si="861"/>
        <v>0</v>
      </c>
      <c r="CB739" s="69">
        <f t="shared" si="898"/>
        <v>0.08</v>
      </c>
      <c r="CC739" s="70">
        <f t="shared" si="899"/>
        <v>0</v>
      </c>
      <c r="CD739" s="71">
        <f t="shared" ref="CD739" ca="1" si="962">IF($E739=0,CC739,INDEX($O$438:$O$441,$E739,1))</f>
        <v>0</v>
      </c>
      <c r="CE739" s="156">
        <f t="shared" ca="1" si="863"/>
        <v>0</v>
      </c>
      <c r="CF739" s="158">
        <f t="shared" ca="1" si="864"/>
        <v>-0.04</v>
      </c>
      <c r="CG739" s="159">
        <f t="shared" ca="1" si="865"/>
        <v>0.08</v>
      </c>
      <c r="CH739" s="160">
        <f t="shared" ca="1" si="866"/>
        <v>0</v>
      </c>
    </row>
    <row r="740" spans="2:86" hidden="1" outlineLevel="1">
      <c r="B740" t="str">
        <f t="shared" ca="1" si="897"/>
        <v>EP4 LP-D0 LP-S0 LP-M3</v>
      </c>
      <c r="C740" s="49">
        <f t="shared" si="958"/>
        <v>4</v>
      </c>
      <c r="D740" s="49">
        <f t="shared" si="958"/>
        <v>0</v>
      </c>
      <c r="E740" s="49">
        <f t="shared" ca="1" si="958"/>
        <v>0</v>
      </c>
      <c r="F740" s="49">
        <f t="shared" ca="1" si="958"/>
        <v>0</v>
      </c>
      <c r="G740" s="49">
        <f t="shared" ca="1" si="958"/>
        <v>2</v>
      </c>
      <c r="H740" s="49">
        <f t="shared" ca="1" si="958"/>
        <v>4</v>
      </c>
      <c r="I740" s="49">
        <f t="shared" ca="1" si="958"/>
        <v>3</v>
      </c>
      <c r="BM740">
        <v>303</v>
      </c>
      <c r="BN740" s="69">
        <f t="shared" si="848"/>
        <v>0.08</v>
      </c>
      <c r="BO740" s="70">
        <f t="shared" si="849"/>
        <v>0</v>
      </c>
      <c r="BP740" s="71">
        <f t="shared" ca="1" si="852"/>
        <v>0</v>
      </c>
      <c r="BQ740" s="156">
        <f t="shared" ca="1" si="853"/>
        <v>0</v>
      </c>
      <c r="BR740" s="158">
        <f t="shared" ca="1" si="854"/>
        <v>-0.04</v>
      </c>
      <c r="BS740" s="159">
        <f t="shared" ca="1" si="855"/>
        <v>0.08</v>
      </c>
      <c r="BT740" s="160">
        <f t="shared" ca="1" si="856"/>
        <v>0.04</v>
      </c>
      <c r="BU740" s="69">
        <f t="shared" si="898"/>
        <v>0.08</v>
      </c>
      <c r="BV740" s="70">
        <f t="shared" si="899"/>
        <v>0</v>
      </c>
      <c r="BW740" s="71">
        <f t="shared" ref="BW740" ca="1" si="963">IF($E740=0,BV740,INDEX($O$438:$O$441,$E740,1))</f>
        <v>0</v>
      </c>
      <c r="BX740" s="156">
        <f t="shared" ca="1" si="858"/>
        <v>0</v>
      </c>
      <c r="BY740" s="158">
        <f t="shared" ca="1" si="859"/>
        <v>-0.04</v>
      </c>
      <c r="BZ740" s="159">
        <f t="shared" ca="1" si="860"/>
        <v>0.08</v>
      </c>
      <c r="CA740" s="160">
        <f t="shared" ca="1" si="861"/>
        <v>0.04</v>
      </c>
      <c r="CB740" s="69">
        <f t="shared" si="898"/>
        <v>0.08</v>
      </c>
      <c r="CC740" s="70">
        <f t="shared" si="899"/>
        <v>0</v>
      </c>
      <c r="CD740" s="71">
        <f t="shared" ref="CD740" ca="1" si="964">IF($E740=0,CC740,INDEX($O$438:$O$441,$E740,1))</f>
        <v>0</v>
      </c>
      <c r="CE740" s="156">
        <f t="shared" ca="1" si="863"/>
        <v>0</v>
      </c>
      <c r="CF740" s="158">
        <f t="shared" ca="1" si="864"/>
        <v>-0.04</v>
      </c>
      <c r="CG740" s="159">
        <f t="shared" ca="1" si="865"/>
        <v>0.08</v>
      </c>
      <c r="CH740" s="160">
        <f t="shared" ca="1" si="866"/>
        <v>0.04</v>
      </c>
    </row>
    <row r="741" spans="2:86" hidden="1" outlineLevel="1">
      <c r="B741" t="str">
        <f t="shared" ca="1" si="897"/>
        <v>EP4 LP-D0 LP-S0 LP-M4</v>
      </c>
      <c r="C741" s="49">
        <f t="shared" si="958"/>
        <v>4</v>
      </c>
      <c r="D741" s="49">
        <f t="shared" si="958"/>
        <v>0</v>
      </c>
      <c r="E741" s="49">
        <f t="shared" ca="1" si="958"/>
        <v>0</v>
      </c>
      <c r="F741" s="49">
        <f t="shared" ca="1" si="958"/>
        <v>0</v>
      </c>
      <c r="G741" s="49">
        <f t="shared" ca="1" si="958"/>
        <v>2</v>
      </c>
      <c r="H741" s="49">
        <f t="shared" ca="1" si="958"/>
        <v>4</v>
      </c>
      <c r="I741" s="49">
        <f t="shared" ca="1" si="958"/>
        <v>4</v>
      </c>
      <c r="BM741">
        <v>304</v>
      </c>
      <c r="BN741" s="69">
        <f t="shared" si="848"/>
        <v>0.08</v>
      </c>
      <c r="BO741" s="70">
        <f t="shared" si="849"/>
        <v>0</v>
      </c>
      <c r="BP741" s="71">
        <f t="shared" ca="1" si="852"/>
        <v>0</v>
      </c>
      <c r="BQ741" s="156">
        <f t="shared" ca="1" si="853"/>
        <v>0</v>
      </c>
      <c r="BR741" s="158">
        <f t="shared" ca="1" si="854"/>
        <v>-0.04</v>
      </c>
      <c r="BS741" s="159">
        <f t="shared" ca="1" si="855"/>
        <v>0.08</v>
      </c>
      <c r="BT741" s="160">
        <f t="shared" ca="1" si="856"/>
        <v>0.08</v>
      </c>
      <c r="BU741" s="69">
        <f t="shared" si="898"/>
        <v>0.08</v>
      </c>
      <c r="BV741" s="70">
        <f t="shared" si="899"/>
        <v>0</v>
      </c>
      <c r="BW741" s="71">
        <f t="shared" ref="BW741" ca="1" si="965">IF($E741=0,BV741,INDEX($O$438:$O$441,$E741,1))</f>
        <v>0</v>
      </c>
      <c r="BX741" s="156">
        <f t="shared" ca="1" si="858"/>
        <v>0</v>
      </c>
      <c r="BY741" s="158">
        <f t="shared" ca="1" si="859"/>
        <v>-0.04</v>
      </c>
      <c r="BZ741" s="159">
        <f t="shared" ca="1" si="860"/>
        <v>0.08</v>
      </c>
      <c r="CA741" s="160">
        <f t="shared" ca="1" si="861"/>
        <v>0.08</v>
      </c>
      <c r="CB741" s="69">
        <f t="shared" si="898"/>
        <v>0.08</v>
      </c>
      <c r="CC741" s="70">
        <f t="shared" si="899"/>
        <v>0</v>
      </c>
      <c r="CD741" s="71">
        <f t="shared" ref="CD741" ca="1" si="966">IF($E741=0,CC741,INDEX($O$438:$O$441,$E741,1))</f>
        <v>0</v>
      </c>
      <c r="CE741" s="156">
        <f t="shared" ca="1" si="863"/>
        <v>0</v>
      </c>
      <c r="CF741" s="158">
        <f t="shared" ca="1" si="864"/>
        <v>-0.04</v>
      </c>
      <c r="CG741" s="159">
        <f t="shared" ca="1" si="865"/>
        <v>0.08</v>
      </c>
      <c r="CH741" s="160">
        <f t="shared" ca="1" si="866"/>
        <v>0.08</v>
      </c>
    </row>
    <row r="742" spans="2:86" hidden="1" outlineLevel="1">
      <c r="B742" t="str">
        <f t="shared" ref="B742:B773" ca="1" si="967">"EP"&amp;$C742&amp;" LP-D"&amp;$E742&amp;" LP-S"&amp;$F742&amp;" LP-M"&amp;$I742</f>
        <v>EP4 LP-D0 LP-S0 LP-M1</v>
      </c>
      <c r="C742" s="49">
        <f t="shared" si="958"/>
        <v>4</v>
      </c>
      <c r="D742" s="49">
        <f t="shared" si="958"/>
        <v>0</v>
      </c>
      <c r="E742" s="49">
        <f t="shared" ca="1" si="958"/>
        <v>0</v>
      </c>
      <c r="F742" s="49">
        <f t="shared" ca="1" si="958"/>
        <v>0</v>
      </c>
      <c r="G742" s="49">
        <f t="shared" ca="1" si="958"/>
        <v>3</v>
      </c>
      <c r="H742" s="49">
        <f t="shared" ca="1" si="958"/>
        <v>1</v>
      </c>
      <c r="I742" s="49">
        <f t="shared" ca="1" si="958"/>
        <v>1</v>
      </c>
      <c r="BM742">
        <v>305</v>
      </c>
      <c r="BN742" s="69">
        <f t="shared" si="848"/>
        <v>0.08</v>
      </c>
      <c r="BO742" s="70">
        <f t="shared" si="849"/>
        <v>0</v>
      </c>
      <c r="BP742" s="71">
        <f t="shared" ca="1" si="852"/>
        <v>0</v>
      </c>
      <c r="BQ742" s="156">
        <f t="shared" ca="1" si="853"/>
        <v>0</v>
      </c>
      <c r="BR742" s="158">
        <f t="shared" ca="1" si="854"/>
        <v>0</v>
      </c>
      <c r="BS742" s="159">
        <f t="shared" ca="1" si="855"/>
        <v>-0.05</v>
      </c>
      <c r="BT742" s="160">
        <f t="shared" ca="1" si="856"/>
        <v>-0.05</v>
      </c>
      <c r="BU742" s="69">
        <f t="shared" si="898"/>
        <v>0.08</v>
      </c>
      <c r="BV742" s="70">
        <f t="shared" si="899"/>
        <v>0</v>
      </c>
      <c r="BW742" s="71">
        <f t="shared" ref="BW742" ca="1" si="968">IF($E742=0,BV742,INDEX($O$438:$O$441,$E742,1))</f>
        <v>0</v>
      </c>
      <c r="BX742" s="156">
        <f t="shared" ca="1" si="858"/>
        <v>0</v>
      </c>
      <c r="BY742" s="158">
        <f t="shared" ca="1" si="859"/>
        <v>0</v>
      </c>
      <c r="BZ742" s="159">
        <f t="shared" ca="1" si="860"/>
        <v>-0.05</v>
      </c>
      <c r="CA742" s="160">
        <f t="shared" ca="1" si="861"/>
        <v>-0.05</v>
      </c>
      <c r="CB742" s="69">
        <f t="shared" si="898"/>
        <v>0.08</v>
      </c>
      <c r="CC742" s="70">
        <f t="shared" si="899"/>
        <v>0</v>
      </c>
      <c r="CD742" s="71">
        <f t="shared" ref="CD742" ca="1" si="969">IF($E742=0,CC742,INDEX($O$438:$O$441,$E742,1))</f>
        <v>0</v>
      </c>
      <c r="CE742" s="156">
        <f t="shared" ca="1" si="863"/>
        <v>0</v>
      </c>
      <c r="CF742" s="158">
        <f t="shared" ca="1" si="864"/>
        <v>0</v>
      </c>
      <c r="CG742" s="159">
        <f t="shared" ca="1" si="865"/>
        <v>-0.05</v>
      </c>
      <c r="CH742" s="160">
        <f t="shared" ca="1" si="866"/>
        <v>-0.05</v>
      </c>
    </row>
    <row r="743" spans="2:86" hidden="1" outlineLevel="1">
      <c r="B743" t="str">
        <f t="shared" ca="1" si="967"/>
        <v>EP4 LP-D0 LP-S0 LP-M2</v>
      </c>
      <c r="C743" s="49">
        <f t="shared" si="958"/>
        <v>4</v>
      </c>
      <c r="D743" s="49">
        <f t="shared" si="958"/>
        <v>0</v>
      </c>
      <c r="E743" s="49">
        <f t="shared" ca="1" si="958"/>
        <v>0</v>
      </c>
      <c r="F743" s="49">
        <f t="shared" ca="1" si="958"/>
        <v>0</v>
      </c>
      <c r="G743" s="49">
        <f t="shared" ca="1" si="958"/>
        <v>3</v>
      </c>
      <c r="H743" s="49">
        <f t="shared" ca="1" si="958"/>
        <v>1</v>
      </c>
      <c r="I743" s="49">
        <f t="shared" ca="1" si="958"/>
        <v>2</v>
      </c>
      <c r="BM743">
        <v>306</v>
      </c>
      <c r="BN743" s="69">
        <f t="shared" si="848"/>
        <v>0.08</v>
      </c>
      <c r="BO743" s="70">
        <f t="shared" si="849"/>
        <v>0</v>
      </c>
      <c r="BP743" s="71">
        <f t="shared" ca="1" si="852"/>
        <v>0</v>
      </c>
      <c r="BQ743" s="156">
        <f t="shared" ca="1" si="853"/>
        <v>0</v>
      </c>
      <c r="BR743" s="158">
        <f t="shared" ca="1" si="854"/>
        <v>0</v>
      </c>
      <c r="BS743" s="159">
        <f t="shared" ca="1" si="855"/>
        <v>-0.05</v>
      </c>
      <c r="BT743" s="160">
        <f t="shared" ca="1" si="856"/>
        <v>0</v>
      </c>
      <c r="BU743" s="69">
        <f t="shared" si="898"/>
        <v>0.08</v>
      </c>
      <c r="BV743" s="70">
        <f t="shared" si="899"/>
        <v>0</v>
      </c>
      <c r="BW743" s="71">
        <f t="shared" ref="BW743" ca="1" si="970">IF($E743=0,BV743,INDEX($O$438:$O$441,$E743,1))</f>
        <v>0</v>
      </c>
      <c r="BX743" s="156">
        <f t="shared" ca="1" si="858"/>
        <v>0</v>
      </c>
      <c r="BY743" s="158">
        <f t="shared" ca="1" si="859"/>
        <v>0</v>
      </c>
      <c r="BZ743" s="159">
        <f t="shared" ca="1" si="860"/>
        <v>-0.05</v>
      </c>
      <c r="CA743" s="160">
        <f t="shared" ca="1" si="861"/>
        <v>0</v>
      </c>
      <c r="CB743" s="69">
        <f t="shared" si="898"/>
        <v>0.08</v>
      </c>
      <c r="CC743" s="70">
        <f t="shared" si="899"/>
        <v>0</v>
      </c>
      <c r="CD743" s="71">
        <f t="shared" ref="CD743" ca="1" si="971">IF($E743=0,CC743,INDEX($O$438:$O$441,$E743,1))</f>
        <v>0</v>
      </c>
      <c r="CE743" s="156">
        <f t="shared" ca="1" si="863"/>
        <v>0</v>
      </c>
      <c r="CF743" s="158">
        <f t="shared" ca="1" si="864"/>
        <v>0</v>
      </c>
      <c r="CG743" s="159">
        <f t="shared" ca="1" si="865"/>
        <v>-0.05</v>
      </c>
      <c r="CH743" s="160">
        <f t="shared" ca="1" si="866"/>
        <v>0</v>
      </c>
    </row>
    <row r="744" spans="2:86" hidden="1" outlineLevel="1">
      <c r="B744" t="str">
        <f t="shared" ca="1" si="967"/>
        <v>EP4 LP-D0 LP-S0 LP-M3</v>
      </c>
      <c r="C744" s="49">
        <f t="shared" si="958"/>
        <v>4</v>
      </c>
      <c r="D744" s="49">
        <f t="shared" si="958"/>
        <v>0</v>
      </c>
      <c r="E744" s="49">
        <f t="shared" ca="1" si="958"/>
        <v>0</v>
      </c>
      <c r="F744" s="49">
        <f t="shared" ca="1" si="958"/>
        <v>0</v>
      </c>
      <c r="G744" s="49">
        <f t="shared" ca="1" si="958"/>
        <v>3</v>
      </c>
      <c r="H744" s="49">
        <f t="shared" ca="1" si="958"/>
        <v>1</v>
      </c>
      <c r="I744" s="49">
        <f t="shared" ca="1" si="958"/>
        <v>3</v>
      </c>
      <c r="BM744">
        <v>307</v>
      </c>
      <c r="BN744" s="69">
        <f t="shared" si="848"/>
        <v>0.08</v>
      </c>
      <c r="BO744" s="70">
        <f t="shared" si="849"/>
        <v>0</v>
      </c>
      <c r="BP744" s="71">
        <f t="shared" ca="1" si="852"/>
        <v>0</v>
      </c>
      <c r="BQ744" s="156">
        <f t="shared" ca="1" si="853"/>
        <v>0</v>
      </c>
      <c r="BR744" s="158">
        <f t="shared" ca="1" si="854"/>
        <v>0</v>
      </c>
      <c r="BS744" s="159">
        <f t="shared" ca="1" si="855"/>
        <v>-0.05</v>
      </c>
      <c r="BT744" s="160">
        <f t="shared" ca="1" si="856"/>
        <v>0.04</v>
      </c>
      <c r="BU744" s="69">
        <f t="shared" si="898"/>
        <v>0.08</v>
      </c>
      <c r="BV744" s="70">
        <f t="shared" si="899"/>
        <v>0</v>
      </c>
      <c r="BW744" s="71">
        <f t="shared" ref="BW744" ca="1" si="972">IF($E744=0,BV744,INDEX($O$438:$O$441,$E744,1))</f>
        <v>0</v>
      </c>
      <c r="BX744" s="156">
        <f t="shared" ca="1" si="858"/>
        <v>0</v>
      </c>
      <c r="BY744" s="158">
        <f t="shared" ca="1" si="859"/>
        <v>0</v>
      </c>
      <c r="BZ744" s="159">
        <f t="shared" ca="1" si="860"/>
        <v>-0.05</v>
      </c>
      <c r="CA744" s="160">
        <f t="shared" ca="1" si="861"/>
        <v>0.04</v>
      </c>
      <c r="CB744" s="69">
        <f t="shared" si="898"/>
        <v>0.08</v>
      </c>
      <c r="CC744" s="70">
        <f t="shared" si="899"/>
        <v>0</v>
      </c>
      <c r="CD744" s="71">
        <f t="shared" ref="CD744" ca="1" si="973">IF($E744=0,CC744,INDEX($O$438:$O$441,$E744,1))</f>
        <v>0</v>
      </c>
      <c r="CE744" s="156">
        <f t="shared" ca="1" si="863"/>
        <v>0</v>
      </c>
      <c r="CF744" s="158">
        <f t="shared" ca="1" si="864"/>
        <v>0</v>
      </c>
      <c r="CG744" s="159">
        <f t="shared" ca="1" si="865"/>
        <v>-0.05</v>
      </c>
      <c r="CH744" s="160">
        <f t="shared" ca="1" si="866"/>
        <v>0.04</v>
      </c>
    </row>
    <row r="745" spans="2:86" hidden="1" outlineLevel="1">
      <c r="B745" t="str">
        <f t="shared" ca="1" si="967"/>
        <v>EP4 LP-D0 LP-S0 LP-M4</v>
      </c>
      <c r="C745" s="49">
        <f t="shared" si="958"/>
        <v>4</v>
      </c>
      <c r="D745" s="49">
        <f t="shared" si="958"/>
        <v>0</v>
      </c>
      <c r="E745" s="49">
        <f t="shared" ca="1" si="958"/>
        <v>0</v>
      </c>
      <c r="F745" s="49">
        <f t="shared" ca="1" si="958"/>
        <v>0</v>
      </c>
      <c r="G745" s="49">
        <f t="shared" ca="1" si="958"/>
        <v>3</v>
      </c>
      <c r="H745" s="49">
        <f t="shared" ca="1" si="958"/>
        <v>1</v>
      </c>
      <c r="I745" s="49">
        <f t="shared" ca="1" si="958"/>
        <v>4</v>
      </c>
      <c r="BM745">
        <v>308</v>
      </c>
      <c r="BN745" s="69">
        <f t="shared" si="848"/>
        <v>0.08</v>
      </c>
      <c r="BO745" s="70">
        <f t="shared" si="849"/>
        <v>0</v>
      </c>
      <c r="BP745" s="71">
        <f t="shared" ca="1" si="852"/>
        <v>0</v>
      </c>
      <c r="BQ745" s="156">
        <f t="shared" ca="1" si="853"/>
        <v>0</v>
      </c>
      <c r="BR745" s="158">
        <f t="shared" ca="1" si="854"/>
        <v>0</v>
      </c>
      <c r="BS745" s="159">
        <f t="shared" ca="1" si="855"/>
        <v>-0.05</v>
      </c>
      <c r="BT745" s="160">
        <f t="shared" ca="1" si="856"/>
        <v>0.08</v>
      </c>
      <c r="BU745" s="69">
        <f t="shared" si="898"/>
        <v>0.08</v>
      </c>
      <c r="BV745" s="70">
        <f t="shared" si="899"/>
        <v>0</v>
      </c>
      <c r="BW745" s="71">
        <f t="shared" ref="BW745" ca="1" si="974">IF($E745=0,BV745,INDEX($O$438:$O$441,$E745,1))</f>
        <v>0</v>
      </c>
      <c r="BX745" s="156">
        <f t="shared" ca="1" si="858"/>
        <v>0</v>
      </c>
      <c r="BY745" s="158">
        <f t="shared" ca="1" si="859"/>
        <v>0</v>
      </c>
      <c r="BZ745" s="159">
        <f t="shared" ca="1" si="860"/>
        <v>-0.05</v>
      </c>
      <c r="CA745" s="160">
        <f t="shared" ca="1" si="861"/>
        <v>0.08</v>
      </c>
      <c r="CB745" s="69">
        <f t="shared" si="898"/>
        <v>0.08</v>
      </c>
      <c r="CC745" s="70">
        <f t="shared" si="899"/>
        <v>0</v>
      </c>
      <c r="CD745" s="71">
        <f t="shared" ref="CD745" ca="1" si="975">IF($E745=0,CC745,INDEX($O$438:$O$441,$E745,1))</f>
        <v>0</v>
      </c>
      <c r="CE745" s="156">
        <f t="shared" ca="1" si="863"/>
        <v>0</v>
      </c>
      <c r="CF745" s="158">
        <f t="shared" ca="1" si="864"/>
        <v>0</v>
      </c>
      <c r="CG745" s="159">
        <f t="shared" ca="1" si="865"/>
        <v>-0.05</v>
      </c>
      <c r="CH745" s="160">
        <f t="shared" ca="1" si="866"/>
        <v>0.08</v>
      </c>
    </row>
    <row r="746" spans="2:86" hidden="1" outlineLevel="1">
      <c r="B746" t="str">
        <f t="shared" ca="1" si="967"/>
        <v>EP4 LP-D0 LP-S0 LP-M1</v>
      </c>
      <c r="C746" s="49">
        <f t="shared" si="958"/>
        <v>4</v>
      </c>
      <c r="D746" s="49">
        <f t="shared" si="958"/>
        <v>0</v>
      </c>
      <c r="E746" s="49">
        <f t="shared" ca="1" si="958"/>
        <v>0</v>
      </c>
      <c r="F746" s="49">
        <f t="shared" ca="1" si="958"/>
        <v>0</v>
      </c>
      <c r="G746" s="49">
        <f t="shared" ca="1" si="958"/>
        <v>3</v>
      </c>
      <c r="H746" s="49">
        <f t="shared" ca="1" si="958"/>
        <v>2</v>
      </c>
      <c r="I746" s="49">
        <f t="shared" ca="1" si="958"/>
        <v>1</v>
      </c>
      <c r="BM746">
        <v>309</v>
      </c>
      <c r="BN746" s="69">
        <f t="shared" si="848"/>
        <v>0.08</v>
      </c>
      <c r="BO746" s="70">
        <f t="shared" si="849"/>
        <v>0</v>
      </c>
      <c r="BP746" s="71">
        <f t="shared" ca="1" si="852"/>
        <v>0</v>
      </c>
      <c r="BQ746" s="156">
        <f t="shared" ca="1" si="853"/>
        <v>0</v>
      </c>
      <c r="BR746" s="158">
        <f t="shared" ca="1" si="854"/>
        <v>0</v>
      </c>
      <c r="BS746" s="159">
        <f t="shared" ca="1" si="855"/>
        <v>0</v>
      </c>
      <c r="BT746" s="160">
        <f t="shared" ca="1" si="856"/>
        <v>-0.05</v>
      </c>
      <c r="BU746" s="69">
        <f t="shared" si="898"/>
        <v>0.08</v>
      </c>
      <c r="BV746" s="70">
        <f t="shared" si="899"/>
        <v>0</v>
      </c>
      <c r="BW746" s="71">
        <f t="shared" ref="BW746" ca="1" si="976">IF($E746=0,BV746,INDEX($O$438:$O$441,$E746,1))</f>
        <v>0</v>
      </c>
      <c r="BX746" s="156">
        <f t="shared" ca="1" si="858"/>
        <v>0</v>
      </c>
      <c r="BY746" s="158">
        <f t="shared" ca="1" si="859"/>
        <v>0</v>
      </c>
      <c r="BZ746" s="159">
        <f t="shared" ca="1" si="860"/>
        <v>0</v>
      </c>
      <c r="CA746" s="160">
        <f t="shared" ca="1" si="861"/>
        <v>-0.05</v>
      </c>
      <c r="CB746" s="69">
        <f t="shared" si="898"/>
        <v>0.08</v>
      </c>
      <c r="CC746" s="70">
        <f t="shared" si="899"/>
        <v>0</v>
      </c>
      <c r="CD746" s="71">
        <f t="shared" ref="CD746" ca="1" si="977">IF($E746=0,CC746,INDEX($O$438:$O$441,$E746,1))</f>
        <v>0</v>
      </c>
      <c r="CE746" s="156">
        <f t="shared" ca="1" si="863"/>
        <v>0</v>
      </c>
      <c r="CF746" s="158">
        <f t="shared" ca="1" si="864"/>
        <v>0</v>
      </c>
      <c r="CG746" s="159">
        <f t="shared" ca="1" si="865"/>
        <v>0</v>
      </c>
      <c r="CH746" s="160">
        <f t="shared" ca="1" si="866"/>
        <v>-0.05</v>
      </c>
    </row>
    <row r="747" spans="2:86" hidden="1" outlineLevel="1">
      <c r="B747" t="str">
        <f t="shared" ca="1" si="967"/>
        <v>EP4 LP-D0 LP-S0 LP-M2</v>
      </c>
      <c r="C747" s="49">
        <f t="shared" si="958"/>
        <v>4</v>
      </c>
      <c r="D747" s="49">
        <f t="shared" si="958"/>
        <v>0</v>
      </c>
      <c r="E747" s="49">
        <f t="shared" ca="1" si="958"/>
        <v>0</v>
      </c>
      <c r="F747" s="49">
        <f t="shared" ca="1" si="958"/>
        <v>0</v>
      </c>
      <c r="G747" s="49">
        <f t="shared" ca="1" si="958"/>
        <v>3</v>
      </c>
      <c r="H747" s="49">
        <f t="shared" ca="1" si="958"/>
        <v>2</v>
      </c>
      <c r="I747" s="49">
        <f t="shared" ca="1" si="958"/>
        <v>2</v>
      </c>
      <c r="BM747">
        <v>310</v>
      </c>
      <c r="BN747" s="69">
        <f t="shared" si="848"/>
        <v>0.08</v>
      </c>
      <c r="BO747" s="70">
        <f t="shared" si="849"/>
        <v>0</v>
      </c>
      <c r="BP747" s="71">
        <f t="shared" ca="1" si="852"/>
        <v>0</v>
      </c>
      <c r="BQ747" s="156">
        <f t="shared" ca="1" si="853"/>
        <v>0</v>
      </c>
      <c r="BR747" s="158">
        <f t="shared" ca="1" si="854"/>
        <v>0</v>
      </c>
      <c r="BS747" s="159">
        <f t="shared" ca="1" si="855"/>
        <v>0</v>
      </c>
      <c r="BT747" s="160">
        <f t="shared" ca="1" si="856"/>
        <v>0</v>
      </c>
      <c r="BU747" s="69">
        <f t="shared" si="898"/>
        <v>0.08</v>
      </c>
      <c r="BV747" s="70">
        <f t="shared" si="899"/>
        <v>0</v>
      </c>
      <c r="BW747" s="71">
        <f t="shared" ref="BW747" ca="1" si="978">IF($E747=0,BV747,INDEX($O$438:$O$441,$E747,1))</f>
        <v>0</v>
      </c>
      <c r="BX747" s="156">
        <f t="shared" ca="1" si="858"/>
        <v>0</v>
      </c>
      <c r="BY747" s="158">
        <f t="shared" ca="1" si="859"/>
        <v>0</v>
      </c>
      <c r="BZ747" s="159">
        <f t="shared" ca="1" si="860"/>
        <v>0</v>
      </c>
      <c r="CA747" s="160">
        <f t="shared" ca="1" si="861"/>
        <v>0</v>
      </c>
      <c r="CB747" s="69">
        <f t="shared" si="898"/>
        <v>0.08</v>
      </c>
      <c r="CC747" s="70">
        <f t="shared" si="899"/>
        <v>0</v>
      </c>
      <c r="CD747" s="71">
        <f t="shared" ref="CD747" ca="1" si="979">IF($E747=0,CC747,INDEX($O$438:$O$441,$E747,1))</f>
        <v>0</v>
      </c>
      <c r="CE747" s="156">
        <f t="shared" ca="1" si="863"/>
        <v>0</v>
      </c>
      <c r="CF747" s="158">
        <f t="shared" ca="1" si="864"/>
        <v>0</v>
      </c>
      <c r="CG747" s="159">
        <f t="shared" ca="1" si="865"/>
        <v>0</v>
      </c>
      <c r="CH747" s="160">
        <f t="shared" ca="1" si="866"/>
        <v>0</v>
      </c>
    </row>
    <row r="748" spans="2:86" hidden="1" outlineLevel="1">
      <c r="B748" t="str">
        <f t="shared" ca="1" si="967"/>
        <v>EP4 LP-D0 LP-S0 LP-M3</v>
      </c>
      <c r="C748" s="49">
        <f t="shared" ref="C748:I757" si="980">C348</f>
        <v>4</v>
      </c>
      <c r="D748" s="49">
        <f t="shared" si="980"/>
        <v>0</v>
      </c>
      <c r="E748" s="49">
        <f t="shared" ca="1" si="980"/>
        <v>0</v>
      </c>
      <c r="F748" s="49">
        <f t="shared" ca="1" si="980"/>
        <v>0</v>
      </c>
      <c r="G748" s="49">
        <f t="shared" ca="1" si="980"/>
        <v>3</v>
      </c>
      <c r="H748" s="49">
        <f t="shared" ca="1" si="980"/>
        <v>2</v>
      </c>
      <c r="I748" s="49">
        <f t="shared" ca="1" si="980"/>
        <v>3</v>
      </c>
      <c r="BM748">
        <v>311</v>
      </c>
      <c r="BN748" s="69">
        <f t="shared" si="848"/>
        <v>0.08</v>
      </c>
      <c r="BO748" s="70">
        <f t="shared" si="849"/>
        <v>0</v>
      </c>
      <c r="BP748" s="71">
        <f t="shared" ca="1" si="852"/>
        <v>0</v>
      </c>
      <c r="BQ748" s="156">
        <f t="shared" ca="1" si="853"/>
        <v>0</v>
      </c>
      <c r="BR748" s="158">
        <f t="shared" ca="1" si="854"/>
        <v>0</v>
      </c>
      <c r="BS748" s="159">
        <f t="shared" ca="1" si="855"/>
        <v>0</v>
      </c>
      <c r="BT748" s="160">
        <f t="shared" ca="1" si="856"/>
        <v>0.04</v>
      </c>
      <c r="BU748" s="69">
        <f t="shared" si="898"/>
        <v>0.08</v>
      </c>
      <c r="BV748" s="70">
        <f t="shared" si="899"/>
        <v>0</v>
      </c>
      <c r="BW748" s="71">
        <f t="shared" ref="BW748" ca="1" si="981">IF($E748=0,BV748,INDEX($O$438:$O$441,$E748,1))</f>
        <v>0</v>
      </c>
      <c r="BX748" s="156">
        <f t="shared" ca="1" si="858"/>
        <v>0</v>
      </c>
      <c r="BY748" s="158">
        <f t="shared" ca="1" si="859"/>
        <v>0</v>
      </c>
      <c r="BZ748" s="159">
        <f t="shared" ca="1" si="860"/>
        <v>0</v>
      </c>
      <c r="CA748" s="160">
        <f t="shared" ca="1" si="861"/>
        <v>0.04</v>
      </c>
      <c r="CB748" s="69">
        <f t="shared" si="898"/>
        <v>0.08</v>
      </c>
      <c r="CC748" s="70">
        <f t="shared" si="899"/>
        <v>0</v>
      </c>
      <c r="CD748" s="71">
        <f t="shared" ref="CD748" ca="1" si="982">IF($E748=0,CC748,INDEX($O$438:$O$441,$E748,1))</f>
        <v>0</v>
      </c>
      <c r="CE748" s="156">
        <f t="shared" ca="1" si="863"/>
        <v>0</v>
      </c>
      <c r="CF748" s="158">
        <f t="shared" ca="1" si="864"/>
        <v>0</v>
      </c>
      <c r="CG748" s="159">
        <f t="shared" ca="1" si="865"/>
        <v>0</v>
      </c>
      <c r="CH748" s="160">
        <f t="shared" ca="1" si="866"/>
        <v>0.04</v>
      </c>
    </row>
    <row r="749" spans="2:86" hidden="1" outlineLevel="1">
      <c r="B749" t="str">
        <f t="shared" ca="1" si="967"/>
        <v>EP4 LP-D0 LP-S0 LP-M4</v>
      </c>
      <c r="C749" s="49">
        <f t="shared" si="980"/>
        <v>4</v>
      </c>
      <c r="D749" s="49">
        <f t="shared" si="980"/>
        <v>0</v>
      </c>
      <c r="E749" s="49">
        <f t="shared" ca="1" si="980"/>
        <v>0</v>
      </c>
      <c r="F749" s="49">
        <f t="shared" ca="1" si="980"/>
        <v>0</v>
      </c>
      <c r="G749" s="49">
        <f t="shared" ca="1" si="980"/>
        <v>3</v>
      </c>
      <c r="H749" s="49">
        <f t="shared" ca="1" si="980"/>
        <v>2</v>
      </c>
      <c r="I749" s="49">
        <f t="shared" ca="1" si="980"/>
        <v>4</v>
      </c>
      <c r="BM749">
        <v>312</v>
      </c>
      <c r="BN749" s="69">
        <f t="shared" si="848"/>
        <v>0.08</v>
      </c>
      <c r="BO749" s="70">
        <f t="shared" si="849"/>
        <v>0</v>
      </c>
      <c r="BP749" s="71">
        <f t="shared" ca="1" si="852"/>
        <v>0</v>
      </c>
      <c r="BQ749" s="156">
        <f t="shared" ca="1" si="853"/>
        <v>0</v>
      </c>
      <c r="BR749" s="158">
        <f t="shared" ca="1" si="854"/>
        <v>0</v>
      </c>
      <c r="BS749" s="159">
        <f t="shared" ca="1" si="855"/>
        <v>0</v>
      </c>
      <c r="BT749" s="160">
        <f t="shared" ca="1" si="856"/>
        <v>0.08</v>
      </c>
      <c r="BU749" s="69">
        <f t="shared" si="898"/>
        <v>0.08</v>
      </c>
      <c r="BV749" s="70">
        <f t="shared" si="899"/>
        <v>0</v>
      </c>
      <c r="BW749" s="71">
        <f t="shared" ref="BW749" ca="1" si="983">IF($E749=0,BV749,INDEX($O$438:$O$441,$E749,1))</f>
        <v>0</v>
      </c>
      <c r="BX749" s="156">
        <f t="shared" ca="1" si="858"/>
        <v>0</v>
      </c>
      <c r="BY749" s="158">
        <f t="shared" ca="1" si="859"/>
        <v>0</v>
      </c>
      <c r="BZ749" s="159">
        <f t="shared" ca="1" si="860"/>
        <v>0</v>
      </c>
      <c r="CA749" s="160">
        <f t="shared" ca="1" si="861"/>
        <v>0.08</v>
      </c>
      <c r="CB749" s="69">
        <f t="shared" si="898"/>
        <v>0.08</v>
      </c>
      <c r="CC749" s="70">
        <f t="shared" si="899"/>
        <v>0</v>
      </c>
      <c r="CD749" s="71">
        <f t="shared" ref="CD749" ca="1" si="984">IF($E749=0,CC749,INDEX($O$438:$O$441,$E749,1))</f>
        <v>0</v>
      </c>
      <c r="CE749" s="156">
        <f t="shared" ca="1" si="863"/>
        <v>0</v>
      </c>
      <c r="CF749" s="158">
        <f t="shared" ca="1" si="864"/>
        <v>0</v>
      </c>
      <c r="CG749" s="159">
        <f t="shared" ca="1" si="865"/>
        <v>0</v>
      </c>
      <c r="CH749" s="160">
        <f t="shared" ca="1" si="866"/>
        <v>0.08</v>
      </c>
    </row>
    <row r="750" spans="2:86" hidden="1" outlineLevel="1">
      <c r="B750" t="str">
        <f t="shared" ca="1" si="967"/>
        <v>EP4 LP-D0 LP-S0 LP-M1</v>
      </c>
      <c r="C750" s="49">
        <f t="shared" si="980"/>
        <v>4</v>
      </c>
      <c r="D750" s="49">
        <f t="shared" si="980"/>
        <v>0</v>
      </c>
      <c r="E750" s="49">
        <f t="shared" ca="1" si="980"/>
        <v>0</v>
      </c>
      <c r="F750" s="49">
        <f t="shared" ca="1" si="980"/>
        <v>0</v>
      </c>
      <c r="G750" s="49">
        <f t="shared" ca="1" si="980"/>
        <v>3</v>
      </c>
      <c r="H750" s="49">
        <f t="shared" ca="1" si="980"/>
        <v>3</v>
      </c>
      <c r="I750" s="49">
        <f t="shared" ca="1" si="980"/>
        <v>1</v>
      </c>
      <c r="BM750">
        <v>313</v>
      </c>
      <c r="BN750" s="69">
        <f t="shared" si="848"/>
        <v>0.08</v>
      </c>
      <c r="BO750" s="70">
        <f t="shared" si="849"/>
        <v>0</v>
      </c>
      <c r="BP750" s="71">
        <f t="shared" ca="1" si="852"/>
        <v>0</v>
      </c>
      <c r="BQ750" s="156">
        <f t="shared" ca="1" si="853"/>
        <v>0</v>
      </c>
      <c r="BR750" s="158">
        <f t="shared" ca="1" si="854"/>
        <v>0</v>
      </c>
      <c r="BS750" s="159">
        <f t="shared" ca="1" si="855"/>
        <v>0.04</v>
      </c>
      <c r="BT750" s="160">
        <f t="shared" ca="1" si="856"/>
        <v>-0.05</v>
      </c>
      <c r="BU750" s="69">
        <f t="shared" si="898"/>
        <v>0.08</v>
      </c>
      <c r="BV750" s="70">
        <f t="shared" si="899"/>
        <v>0</v>
      </c>
      <c r="BW750" s="71">
        <f t="shared" ref="BW750" ca="1" si="985">IF($E750=0,BV750,INDEX($O$438:$O$441,$E750,1))</f>
        <v>0</v>
      </c>
      <c r="BX750" s="156">
        <f t="shared" ca="1" si="858"/>
        <v>0</v>
      </c>
      <c r="BY750" s="158">
        <f t="shared" ca="1" si="859"/>
        <v>0</v>
      </c>
      <c r="BZ750" s="159">
        <f t="shared" ca="1" si="860"/>
        <v>0.04</v>
      </c>
      <c r="CA750" s="160">
        <f t="shared" ca="1" si="861"/>
        <v>-0.05</v>
      </c>
      <c r="CB750" s="69">
        <f t="shared" si="898"/>
        <v>0.08</v>
      </c>
      <c r="CC750" s="70">
        <f t="shared" si="899"/>
        <v>0</v>
      </c>
      <c r="CD750" s="71">
        <f t="shared" ref="CD750" ca="1" si="986">IF($E750=0,CC750,INDEX($O$438:$O$441,$E750,1))</f>
        <v>0</v>
      </c>
      <c r="CE750" s="156">
        <f t="shared" ca="1" si="863"/>
        <v>0</v>
      </c>
      <c r="CF750" s="158">
        <f t="shared" ca="1" si="864"/>
        <v>0</v>
      </c>
      <c r="CG750" s="159">
        <f t="shared" ca="1" si="865"/>
        <v>0.04</v>
      </c>
      <c r="CH750" s="160">
        <f t="shared" ca="1" si="866"/>
        <v>-0.05</v>
      </c>
    </row>
    <row r="751" spans="2:86" hidden="1" outlineLevel="1">
      <c r="B751" t="str">
        <f t="shared" ca="1" si="967"/>
        <v>EP4 LP-D0 LP-S0 LP-M2</v>
      </c>
      <c r="C751" s="49">
        <f t="shared" si="980"/>
        <v>4</v>
      </c>
      <c r="D751" s="49">
        <f t="shared" si="980"/>
        <v>0</v>
      </c>
      <c r="E751" s="49">
        <f t="shared" ca="1" si="980"/>
        <v>0</v>
      </c>
      <c r="F751" s="49">
        <f t="shared" ca="1" si="980"/>
        <v>0</v>
      </c>
      <c r="G751" s="49">
        <f t="shared" ca="1" si="980"/>
        <v>3</v>
      </c>
      <c r="H751" s="49">
        <f t="shared" ca="1" si="980"/>
        <v>3</v>
      </c>
      <c r="I751" s="49">
        <f t="shared" ca="1" si="980"/>
        <v>2</v>
      </c>
      <c r="BM751">
        <v>314</v>
      </c>
      <c r="BN751" s="69">
        <f t="shared" si="848"/>
        <v>0.08</v>
      </c>
      <c r="BO751" s="70">
        <f t="shared" si="849"/>
        <v>0</v>
      </c>
      <c r="BP751" s="71">
        <f t="shared" ca="1" si="852"/>
        <v>0</v>
      </c>
      <c r="BQ751" s="156">
        <f t="shared" ca="1" si="853"/>
        <v>0</v>
      </c>
      <c r="BR751" s="158">
        <f t="shared" ca="1" si="854"/>
        <v>0</v>
      </c>
      <c r="BS751" s="159">
        <f t="shared" ca="1" si="855"/>
        <v>0.04</v>
      </c>
      <c r="BT751" s="160">
        <f t="shared" ca="1" si="856"/>
        <v>0</v>
      </c>
      <c r="BU751" s="69">
        <f t="shared" si="898"/>
        <v>0.08</v>
      </c>
      <c r="BV751" s="70">
        <f t="shared" si="899"/>
        <v>0</v>
      </c>
      <c r="BW751" s="71">
        <f t="shared" ref="BW751" ca="1" si="987">IF($E751=0,BV751,INDEX($O$438:$O$441,$E751,1))</f>
        <v>0</v>
      </c>
      <c r="BX751" s="156">
        <f t="shared" ca="1" si="858"/>
        <v>0</v>
      </c>
      <c r="BY751" s="158">
        <f t="shared" ca="1" si="859"/>
        <v>0</v>
      </c>
      <c r="BZ751" s="159">
        <f t="shared" ca="1" si="860"/>
        <v>0.04</v>
      </c>
      <c r="CA751" s="160">
        <f t="shared" ca="1" si="861"/>
        <v>0</v>
      </c>
      <c r="CB751" s="69">
        <f t="shared" si="898"/>
        <v>0.08</v>
      </c>
      <c r="CC751" s="70">
        <f t="shared" si="899"/>
        <v>0</v>
      </c>
      <c r="CD751" s="71">
        <f t="shared" ref="CD751" ca="1" si="988">IF($E751=0,CC751,INDEX($O$438:$O$441,$E751,1))</f>
        <v>0</v>
      </c>
      <c r="CE751" s="156">
        <f t="shared" ca="1" si="863"/>
        <v>0</v>
      </c>
      <c r="CF751" s="158">
        <f t="shared" ca="1" si="864"/>
        <v>0</v>
      </c>
      <c r="CG751" s="159">
        <f t="shared" ca="1" si="865"/>
        <v>0.04</v>
      </c>
      <c r="CH751" s="160">
        <f t="shared" ca="1" si="866"/>
        <v>0</v>
      </c>
    </row>
    <row r="752" spans="2:86" hidden="1" outlineLevel="1">
      <c r="B752" t="str">
        <f t="shared" ca="1" si="967"/>
        <v>EP4 LP-D0 LP-S0 LP-M3</v>
      </c>
      <c r="C752" s="49">
        <f t="shared" si="980"/>
        <v>4</v>
      </c>
      <c r="D752" s="49">
        <f t="shared" si="980"/>
        <v>0</v>
      </c>
      <c r="E752" s="49">
        <f t="shared" ca="1" si="980"/>
        <v>0</v>
      </c>
      <c r="F752" s="49">
        <f t="shared" ca="1" si="980"/>
        <v>0</v>
      </c>
      <c r="G752" s="49">
        <f t="shared" ca="1" si="980"/>
        <v>3</v>
      </c>
      <c r="H752" s="49">
        <f t="shared" ca="1" si="980"/>
        <v>3</v>
      </c>
      <c r="I752" s="49">
        <f t="shared" ca="1" si="980"/>
        <v>3</v>
      </c>
      <c r="BM752">
        <v>315</v>
      </c>
      <c r="BN752" s="69">
        <f t="shared" si="848"/>
        <v>0.08</v>
      </c>
      <c r="BO752" s="70">
        <f t="shared" si="849"/>
        <v>0</v>
      </c>
      <c r="BP752" s="71">
        <f t="shared" ca="1" si="852"/>
        <v>0</v>
      </c>
      <c r="BQ752" s="156">
        <f t="shared" ca="1" si="853"/>
        <v>0</v>
      </c>
      <c r="BR752" s="158">
        <f t="shared" ca="1" si="854"/>
        <v>0</v>
      </c>
      <c r="BS752" s="159">
        <f t="shared" ca="1" si="855"/>
        <v>0.04</v>
      </c>
      <c r="BT752" s="160">
        <f t="shared" ca="1" si="856"/>
        <v>0.04</v>
      </c>
      <c r="BU752" s="69">
        <f t="shared" si="898"/>
        <v>0.08</v>
      </c>
      <c r="BV752" s="70">
        <f t="shared" si="899"/>
        <v>0</v>
      </c>
      <c r="BW752" s="71">
        <f t="shared" ref="BW752" ca="1" si="989">IF($E752=0,BV752,INDEX($O$438:$O$441,$E752,1))</f>
        <v>0</v>
      </c>
      <c r="BX752" s="156">
        <f t="shared" ca="1" si="858"/>
        <v>0</v>
      </c>
      <c r="BY752" s="158">
        <f t="shared" ca="1" si="859"/>
        <v>0</v>
      </c>
      <c r="BZ752" s="159">
        <f t="shared" ca="1" si="860"/>
        <v>0.04</v>
      </c>
      <c r="CA752" s="160">
        <f t="shared" ca="1" si="861"/>
        <v>0.04</v>
      </c>
      <c r="CB752" s="69">
        <f t="shared" si="898"/>
        <v>0.08</v>
      </c>
      <c r="CC752" s="70">
        <f t="shared" si="899"/>
        <v>0</v>
      </c>
      <c r="CD752" s="71">
        <f t="shared" ref="CD752" ca="1" si="990">IF($E752=0,CC752,INDEX($O$438:$O$441,$E752,1))</f>
        <v>0</v>
      </c>
      <c r="CE752" s="156">
        <f t="shared" ca="1" si="863"/>
        <v>0</v>
      </c>
      <c r="CF752" s="158">
        <f t="shared" ca="1" si="864"/>
        <v>0</v>
      </c>
      <c r="CG752" s="159">
        <f t="shared" ca="1" si="865"/>
        <v>0.04</v>
      </c>
      <c r="CH752" s="160">
        <f t="shared" ca="1" si="866"/>
        <v>0.04</v>
      </c>
    </row>
    <row r="753" spans="2:86" hidden="1" outlineLevel="1">
      <c r="B753" t="str">
        <f t="shared" ca="1" si="967"/>
        <v>EP4 LP-D0 LP-S0 LP-M4</v>
      </c>
      <c r="C753" s="49">
        <f t="shared" si="980"/>
        <v>4</v>
      </c>
      <c r="D753" s="49">
        <f t="shared" si="980"/>
        <v>0</v>
      </c>
      <c r="E753" s="49">
        <f t="shared" ca="1" si="980"/>
        <v>0</v>
      </c>
      <c r="F753" s="49">
        <f t="shared" ca="1" si="980"/>
        <v>0</v>
      </c>
      <c r="G753" s="49">
        <f t="shared" ca="1" si="980"/>
        <v>3</v>
      </c>
      <c r="H753" s="49">
        <f t="shared" ca="1" si="980"/>
        <v>3</v>
      </c>
      <c r="I753" s="49">
        <f t="shared" ca="1" si="980"/>
        <v>4</v>
      </c>
      <c r="BM753">
        <v>316</v>
      </c>
      <c r="BN753" s="69">
        <f t="shared" si="848"/>
        <v>0.08</v>
      </c>
      <c r="BO753" s="70">
        <f t="shared" si="849"/>
        <v>0</v>
      </c>
      <c r="BP753" s="71">
        <f t="shared" ca="1" si="852"/>
        <v>0</v>
      </c>
      <c r="BQ753" s="156">
        <f t="shared" ca="1" si="853"/>
        <v>0</v>
      </c>
      <c r="BR753" s="158">
        <f t="shared" ca="1" si="854"/>
        <v>0</v>
      </c>
      <c r="BS753" s="159">
        <f t="shared" ca="1" si="855"/>
        <v>0.04</v>
      </c>
      <c r="BT753" s="160">
        <f t="shared" ca="1" si="856"/>
        <v>0.08</v>
      </c>
      <c r="BU753" s="69">
        <f t="shared" si="898"/>
        <v>0.08</v>
      </c>
      <c r="BV753" s="70">
        <f t="shared" si="899"/>
        <v>0</v>
      </c>
      <c r="BW753" s="71">
        <f t="shared" ref="BW753" ca="1" si="991">IF($E753=0,BV753,INDEX($O$438:$O$441,$E753,1))</f>
        <v>0</v>
      </c>
      <c r="BX753" s="156">
        <f t="shared" ca="1" si="858"/>
        <v>0</v>
      </c>
      <c r="BY753" s="158">
        <f t="shared" ca="1" si="859"/>
        <v>0</v>
      </c>
      <c r="BZ753" s="159">
        <f t="shared" ca="1" si="860"/>
        <v>0.04</v>
      </c>
      <c r="CA753" s="160">
        <f t="shared" ca="1" si="861"/>
        <v>0.08</v>
      </c>
      <c r="CB753" s="69">
        <f t="shared" si="898"/>
        <v>0.08</v>
      </c>
      <c r="CC753" s="70">
        <f t="shared" si="899"/>
        <v>0</v>
      </c>
      <c r="CD753" s="71">
        <f t="shared" ref="CD753" ca="1" si="992">IF($E753=0,CC753,INDEX($O$438:$O$441,$E753,1))</f>
        <v>0</v>
      </c>
      <c r="CE753" s="156">
        <f t="shared" ca="1" si="863"/>
        <v>0</v>
      </c>
      <c r="CF753" s="158">
        <f t="shared" ca="1" si="864"/>
        <v>0</v>
      </c>
      <c r="CG753" s="159">
        <f t="shared" ca="1" si="865"/>
        <v>0.04</v>
      </c>
      <c r="CH753" s="160">
        <f t="shared" ca="1" si="866"/>
        <v>0.08</v>
      </c>
    </row>
    <row r="754" spans="2:86" hidden="1" outlineLevel="1">
      <c r="B754" t="str">
        <f t="shared" ca="1" si="967"/>
        <v>EP4 LP-D0 LP-S0 LP-M1</v>
      </c>
      <c r="C754" s="49">
        <f t="shared" si="980"/>
        <v>4</v>
      </c>
      <c r="D754" s="49">
        <f t="shared" si="980"/>
        <v>0</v>
      </c>
      <c r="E754" s="49">
        <f t="shared" ca="1" si="980"/>
        <v>0</v>
      </c>
      <c r="F754" s="49">
        <f t="shared" ca="1" si="980"/>
        <v>0</v>
      </c>
      <c r="G754" s="49">
        <f t="shared" ca="1" si="980"/>
        <v>3</v>
      </c>
      <c r="H754" s="49">
        <f t="shared" ca="1" si="980"/>
        <v>4</v>
      </c>
      <c r="I754" s="49">
        <f t="shared" ca="1" si="980"/>
        <v>1</v>
      </c>
      <c r="BM754">
        <v>317</v>
      </c>
      <c r="BN754" s="69">
        <f t="shared" si="848"/>
        <v>0.08</v>
      </c>
      <c r="BO754" s="70">
        <f t="shared" si="849"/>
        <v>0</v>
      </c>
      <c r="BP754" s="71">
        <f t="shared" ca="1" si="852"/>
        <v>0</v>
      </c>
      <c r="BQ754" s="156">
        <f t="shared" ca="1" si="853"/>
        <v>0</v>
      </c>
      <c r="BR754" s="158">
        <f t="shared" ca="1" si="854"/>
        <v>0</v>
      </c>
      <c r="BS754" s="159">
        <f t="shared" ca="1" si="855"/>
        <v>0.08</v>
      </c>
      <c r="BT754" s="160">
        <f t="shared" ca="1" si="856"/>
        <v>-0.05</v>
      </c>
      <c r="BU754" s="69">
        <f t="shared" si="898"/>
        <v>0.08</v>
      </c>
      <c r="BV754" s="70">
        <f t="shared" si="899"/>
        <v>0</v>
      </c>
      <c r="BW754" s="71">
        <f t="shared" ref="BW754" ca="1" si="993">IF($E754=0,BV754,INDEX($O$438:$O$441,$E754,1))</f>
        <v>0</v>
      </c>
      <c r="BX754" s="156">
        <f t="shared" ca="1" si="858"/>
        <v>0</v>
      </c>
      <c r="BY754" s="158">
        <f t="shared" ca="1" si="859"/>
        <v>0</v>
      </c>
      <c r="BZ754" s="159">
        <f t="shared" ca="1" si="860"/>
        <v>0.08</v>
      </c>
      <c r="CA754" s="160">
        <f t="shared" ca="1" si="861"/>
        <v>-0.05</v>
      </c>
      <c r="CB754" s="69">
        <f t="shared" si="898"/>
        <v>0.08</v>
      </c>
      <c r="CC754" s="70">
        <f t="shared" si="899"/>
        <v>0</v>
      </c>
      <c r="CD754" s="71">
        <f t="shared" ref="CD754" ca="1" si="994">IF($E754=0,CC754,INDEX($O$438:$O$441,$E754,1))</f>
        <v>0</v>
      </c>
      <c r="CE754" s="156">
        <f t="shared" ca="1" si="863"/>
        <v>0</v>
      </c>
      <c r="CF754" s="158">
        <f t="shared" ca="1" si="864"/>
        <v>0</v>
      </c>
      <c r="CG754" s="159">
        <f t="shared" ca="1" si="865"/>
        <v>0.08</v>
      </c>
      <c r="CH754" s="160">
        <f t="shared" ca="1" si="866"/>
        <v>-0.05</v>
      </c>
    </row>
    <row r="755" spans="2:86" hidden="1" outlineLevel="1">
      <c r="B755" t="str">
        <f t="shared" ca="1" si="967"/>
        <v>EP4 LP-D0 LP-S0 LP-M2</v>
      </c>
      <c r="C755" s="49">
        <f t="shared" si="980"/>
        <v>4</v>
      </c>
      <c r="D755" s="49">
        <f t="shared" si="980"/>
        <v>0</v>
      </c>
      <c r="E755" s="49">
        <f t="shared" ca="1" si="980"/>
        <v>0</v>
      </c>
      <c r="F755" s="49">
        <f t="shared" ca="1" si="980"/>
        <v>0</v>
      </c>
      <c r="G755" s="49">
        <f t="shared" ca="1" si="980"/>
        <v>3</v>
      </c>
      <c r="H755" s="49">
        <f t="shared" ca="1" si="980"/>
        <v>4</v>
      </c>
      <c r="I755" s="49">
        <f t="shared" ca="1" si="980"/>
        <v>2</v>
      </c>
      <c r="BM755">
        <v>318</v>
      </c>
      <c r="BN755" s="69">
        <f t="shared" si="848"/>
        <v>0.08</v>
      </c>
      <c r="BO755" s="70">
        <f t="shared" si="849"/>
        <v>0</v>
      </c>
      <c r="BP755" s="71">
        <f t="shared" ca="1" si="852"/>
        <v>0</v>
      </c>
      <c r="BQ755" s="156">
        <f t="shared" ca="1" si="853"/>
        <v>0</v>
      </c>
      <c r="BR755" s="158">
        <f t="shared" ca="1" si="854"/>
        <v>0</v>
      </c>
      <c r="BS755" s="159">
        <f t="shared" ca="1" si="855"/>
        <v>0.08</v>
      </c>
      <c r="BT755" s="160">
        <f t="shared" ca="1" si="856"/>
        <v>0</v>
      </c>
      <c r="BU755" s="69">
        <f t="shared" si="898"/>
        <v>0.08</v>
      </c>
      <c r="BV755" s="70">
        <f t="shared" si="899"/>
        <v>0</v>
      </c>
      <c r="BW755" s="71">
        <f t="shared" ref="BW755" ca="1" si="995">IF($E755=0,BV755,INDEX($O$438:$O$441,$E755,1))</f>
        <v>0</v>
      </c>
      <c r="BX755" s="156">
        <f t="shared" ca="1" si="858"/>
        <v>0</v>
      </c>
      <c r="BY755" s="158">
        <f t="shared" ca="1" si="859"/>
        <v>0</v>
      </c>
      <c r="BZ755" s="159">
        <f t="shared" ca="1" si="860"/>
        <v>0.08</v>
      </c>
      <c r="CA755" s="160">
        <f t="shared" ca="1" si="861"/>
        <v>0</v>
      </c>
      <c r="CB755" s="69">
        <f t="shared" si="898"/>
        <v>0.08</v>
      </c>
      <c r="CC755" s="70">
        <f t="shared" si="899"/>
        <v>0</v>
      </c>
      <c r="CD755" s="71">
        <f t="shared" ref="CD755" ca="1" si="996">IF($E755=0,CC755,INDEX($O$438:$O$441,$E755,1))</f>
        <v>0</v>
      </c>
      <c r="CE755" s="156">
        <f t="shared" ca="1" si="863"/>
        <v>0</v>
      </c>
      <c r="CF755" s="158">
        <f t="shared" ca="1" si="864"/>
        <v>0</v>
      </c>
      <c r="CG755" s="159">
        <f t="shared" ca="1" si="865"/>
        <v>0.08</v>
      </c>
      <c r="CH755" s="160">
        <f t="shared" ca="1" si="866"/>
        <v>0</v>
      </c>
    </row>
    <row r="756" spans="2:86" hidden="1" outlineLevel="1">
      <c r="B756" t="str">
        <f t="shared" ca="1" si="967"/>
        <v>EP4 LP-D0 LP-S0 LP-M3</v>
      </c>
      <c r="C756" s="49">
        <f t="shared" si="980"/>
        <v>4</v>
      </c>
      <c r="D756" s="49">
        <f t="shared" si="980"/>
        <v>0</v>
      </c>
      <c r="E756" s="49">
        <f t="shared" ca="1" si="980"/>
        <v>0</v>
      </c>
      <c r="F756" s="49">
        <f t="shared" ca="1" si="980"/>
        <v>0</v>
      </c>
      <c r="G756" s="49">
        <f t="shared" ca="1" si="980"/>
        <v>3</v>
      </c>
      <c r="H756" s="49">
        <f t="shared" ca="1" si="980"/>
        <v>4</v>
      </c>
      <c r="I756" s="49">
        <f t="shared" ca="1" si="980"/>
        <v>3</v>
      </c>
      <c r="BM756">
        <v>319</v>
      </c>
      <c r="BN756" s="69">
        <f t="shared" si="848"/>
        <v>0.08</v>
      </c>
      <c r="BO756" s="70">
        <f t="shared" si="849"/>
        <v>0</v>
      </c>
      <c r="BP756" s="71">
        <f t="shared" ca="1" si="852"/>
        <v>0</v>
      </c>
      <c r="BQ756" s="156">
        <f t="shared" ca="1" si="853"/>
        <v>0</v>
      </c>
      <c r="BR756" s="158">
        <f t="shared" ca="1" si="854"/>
        <v>0</v>
      </c>
      <c r="BS756" s="159">
        <f t="shared" ca="1" si="855"/>
        <v>0.08</v>
      </c>
      <c r="BT756" s="160">
        <f t="shared" ca="1" si="856"/>
        <v>0.04</v>
      </c>
      <c r="BU756" s="69">
        <f t="shared" si="898"/>
        <v>0.08</v>
      </c>
      <c r="BV756" s="70">
        <f t="shared" si="899"/>
        <v>0</v>
      </c>
      <c r="BW756" s="71">
        <f t="shared" ref="BW756" ca="1" si="997">IF($E756=0,BV756,INDEX($O$438:$O$441,$E756,1))</f>
        <v>0</v>
      </c>
      <c r="BX756" s="156">
        <f t="shared" ca="1" si="858"/>
        <v>0</v>
      </c>
      <c r="BY756" s="158">
        <f t="shared" ca="1" si="859"/>
        <v>0</v>
      </c>
      <c r="BZ756" s="159">
        <f t="shared" ca="1" si="860"/>
        <v>0.08</v>
      </c>
      <c r="CA756" s="160">
        <f t="shared" ca="1" si="861"/>
        <v>0.04</v>
      </c>
      <c r="CB756" s="69">
        <f t="shared" si="898"/>
        <v>0.08</v>
      </c>
      <c r="CC756" s="70">
        <f t="shared" si="899"/>
        <v>0</v>
      </c>
      <c r="CD756" s="71">
        <f t="shared" ref="CD756" ca="1" si="998">IF($E756=0,CC756,INDEX($O$438:$O$441,$E756,1))</f>
        <v>0</v>
      </c>
      <c r="CE756" s="156">
        <f t="shared" ca="1" si="863"/>
        <v>0</v>
      </c>
      <c r="CF756" s="158">
        <f t="shared" ca="1" si="864"/>
        <v>0</v>
      </c>
      <c r="CG756" s="159">
        <f t="shared" ca="1" si="865"/>
        <v>0.08</v>
      </c>
      <c r="CH756" s="160">
        <f t="shared" ca="1" si="866"/>
        <v>0.04</v>
      </c>
    </row>
    <row r="757" spans="2:86" hidden="1" outlineLevel="1">
      <c r="B757" t="str">
        <f t="shared" ca="1" si="967"/>
        <v>EP4 LP-D0 LP-S0 LP-M4</v>
      </c>
      <c r="C757" s="49">
        <f t="shared" si="980"/>
        <v>4</v>
      </c>
      <c r="D757" s="49">
        <f t="shared" si="980"/>
        <v>0</v>
      </c>
      <c r="E757" s="49">
        <f t="shared" ca="1" si="980"/>
        <v>0</v>
      </c>
      <c r="F757" s="49">
        <f t="shared" ca="1" si="980"/>
        <v>0</v>
      </c>
      <c r="G757" s="49">
        <f t="shared" ca="1" si="980"/>
        <v>3</v>
      </c>
      <c r="H757" s="49">
        <f t="shared" ca="1" si="980"/>
        <v>4</v>
      </c>
      <c r="I757" s="49">
        <f t="shared" ca="1" si="980"/>
        <v>4</v>
      </c>
      <c r="BM757">
        <v>320</v>
      </c>
      <c r="BN757" s="69">
        <f t="shared" si="848"/>
        <v>0.08</v>
      </c>
      <c r="BO757" s="70">
        <f t="shared" si="849"/>
        <v>0</v>
      </c>
      <c r="BP757" s="71">
        <f t="shared" ca="1" si="852"/>
        <v>0</v>
      </c>
      <c r="BQ757" s="156">
        <f t="shared" ca="1" si="853"/>
        <v>0</v>
      </c>
      <c r="BR757" s="158">
        <f t="shared" ca="1" si="854"/>
        <v>0</v>
      </c>
      <c r="BS757" s="159">
        <f t="shared" ca="1" si="855"/>
        <v>0.08</v>
      </c>
      <c r="BT757" s="160">
        <f t="shared" ca="1" si="856"/>
        <v>0.08</v>
      </c>
      <c r="BU757" s="69">
        <f t="shared" si="898"/>
        <v>0.08</v>
      </c>
      <c r="BV757" s="70">
        <f t="shared" si="899"/>
        <v>0</v>
      </c>
      <c r="BW757" s="71">
        <f t="shared" ref="BW757" ca="1" si="999">IF($E757=0,BV757,INDEX($O$438:$O$441,$E757,1))</f>
        <v>0</v>
      </c>
      <c r="BX757" s="156">
        <f t="shared" ca="1" si="858"/>
        <v>0</v>
      </c>
      <c r="BY757" s="158">
        <f t="shared" ca="1" si="859"/>
        <v>0</v>
      </c>
      <c r="BZ757" s="159">
        <f t="shared" ca="1" si="860"/>
        <v>0.08</v>
      </c>
      <c r="CA757" s="160">
        <f t="shared" ca="1" si="861"/>
        <v>0.08</v>
      </c>
      <c r="CB757" s="69">
        <f t="shared" si="898"/>
        <v>0.08</v>
      </c>
      <c r="CC757" s="70">
        <f t="shared" si="899"/>
        <v>0</v>
      </c>
      <c r="CD757" s="71">
        <f t="shared" ref="CD757" ca="1" si="1000">IF($E757=0,CC757,INDEX($O$438:$O$441,$E757,1))</f>
        <v>0</v>
      </c>
      <c r="CE757" s="156">
        <f t="shared" ca="1" si="863"/>
        <v>0</v>
      </c>
      <c r="CF757" s="158">
        <f t="shared" ca="1" si="864"/>
        <v>0</v>
      </c>
      <c r="CG757" s="159">
        <f t="shared" ca="1" si="865"/>
        <v>0.08</v>
      </c>
      <c r="CH757" s="160">
        <f t="shared" ca="1" si="866"/>
        <v>0.08</v>
      </c>
    </row>
    <row r="758" spans="2:86" hidden="1" outlineLevel="1">
      <c r="B758" t="str">
        <f t="shared" ca="1" si="967"/>
        <v>EP4 LP-D0 LP-S0 LP-M1</v>
      </c>
      <c r="C758" s="49">
        <f t="shared" ref="C758:I767" si="1001">C358</f>
        <v>4</v>
      </c>
      <c r="D758" s="49">
        <f t="shared" si="1001"/>
        <v>0</v>
      </c>
      <c r="E758" s="49">
        <f t="shared" ca="1" si="1001"/>
        <v>0</v>
      </c>
      <c r="F758" s="49">
        <f t="shared" ca="1" si="1001"/>
        <v>0</v>
      </c>
      <c r="G758" s="49">
        <f t="shared" ca="1" si="1001"/>
        <v>4</v>
      </c>
      <c r="H758" s="49">
        <f t="shared" ca="1" si="1001"/>
        <v>1</v>
      </c>
      <c r="I758" s="49">
        <f t="shared" ca="1" si="1001"/>
        <v>1</v>
      </c>
      <c r="BM758">
        <v>321</v>
      </c>
      <c r="BN758" s="69">
        <f t="shared" ref="BN758:BN773" si="1002">IF($C758=0,0,INDEX($M$438:$M$441,$C758,1))</f>
        <v>0.08</v>
      </c>
      <c r="BO758" s="70">
        <f t="shared" ref="BO758:BO773" si="1003">IF($D758=0,0,INDEX($N$438:$N$441,$D758,1))</f>
        <v>0</v>
      </c>
      <c r="BP758" s="71">
        <f t="shared" ca="1" si="852"/>
        <v>0</v>
      </c>
      <c r="BQ758" s="156">
        <f t="shared" ca="1" si="853"/>
        <v>0</v>
      </c>
      <c r="BR758" s="158">
        <f t="shared" ca="1" si="854"/>
        <v>0.05</v>
      </c>
      <c r="BS758" s="159">
        <f t="shared" ca="1" si="855"/>
        <v>-0.05</v>
      </c>
      <c r="BT758" s="160">
        <f t="shared" ca="1" si="856"/>
        <v>-0.05</v>
      </c>
      <c r="BU758" s="69">
        <f t="shared" si="898"/>
        <v>0.08</v>
      </c>
      <c r="BV758" s="70">
        <f t="shared" si="899"/>
        <v>0</v>
      </c>
      <c r="BW758" s="71">
        <f t="shared" ref="BW758" ca="1" si="1004">IF($E758=0,BV758,INDEX($O$438:$O$441,$E758,1))</f>
        <v>0</v>
      </c>
      <c r="BX758" s="156">
        <f t="shared" ca="1" si="858"/>
        <v>0</v>
      </c>
      <c r="BY758" s="158">
        <f t="shared" ca="1" si="859"/>
        <v>0.05</v>
      </c>
      <c r="BZ758" s="159">
        <f t="shared" ca="1" si="860"/>
        <v>-0.05</v>
      </c>
      <c r="CA758" s="160">
        <f t="shared" ca="1" si="861"/>
        <v>-0.05</v>
      </c>
      <c r="CB758" s="69">
        <f t="shared" si="898"/>
        <v>0.08</v>
      </c>
      <c r="CC758" s="70">
        <f t="shared" si="899"/>
        <v>0</v>
      </c>
      <c r="CD758" s="71">
        <f t="shared" ref="CD758" ca="1" si="1005">IF($E758=0,CC758,INDEX($O$438:$O$441,$E758,1))</f>
        <v>0</v>
      </c>
      <c r="CE758" s="156">
        <f t="shared" ca="1" si="863"/>
        <v>0</v>
      </c>
      <c r="CF758" s="158">
        <f t="shared" ca="1" si="864"/>
        <v>0.05</v>
      </c>
      <c r="CG758" s="159">
        <f t="shared" ca="1" si="865"/>
        <v>-0.05</v>
      </c>
      <c r="CH758" s="160">
        <f t="shared" ca="1" si="866"/>
        <v>-0.05</v>
      </c>
    </row>
    <row r="759" spans="2:86" hidden="1" outlineLevel="1">
      <c r="B759" t="str">
        <f t="shared" ca="1" si="967"/>
        <v>EP4 LP-D0 LP-S0 LP-M2</v>
      </c>
      <c r="C759" s="49">
        <f t="shared" si="1001"/>
        <v>4</v>
      </c>
      <c r="D759" s="49">
        <f t="shared" si="1001"/>
        <v>0</v>
      </c>
      <c r="E759" s="49">
        <f t="shared" ca="1" si="1001"/>
        <v>0</v>
      </c>
      <c r="F759" s="49">
        <f t="shared" ca="1" si="1001"/>
        <v>0</v>
      </c>
      <c r="G759" s="49">
        <f t="shared" ca="1" si="1001"/>
        <v>4</v>
      </c>
      <c r="H759" s="49">
        <f t="shared" ca="1" si="1001"/>
        <v>1</v>
      </c>
      <c r="I759" s="49">
        <f t="shared" ca="1" si="1001"/>
        <v>2</v>
      </c>
      <c r="BM759">
        <v>322</v>
      </c>
      <c r="BN759" s="69">
        <f t="shared" si="1002"/>
        <v>0.08</v>
      </c>
      <c r="BO759" s="70">
        <f t="shared" si="1003"/>
        <v>0</v>
      </c>
      <c r="BP759" s="71">
        <f t="shared" ref="BP759:BP773" ca="1" si="1006">IF($E759=0,BO759,INDEX($O$438:$O$441,$E759,1))</f>
        <v>0</v>
      </c>
      <c r="BQ759" s="156">
        <f t="shared" ref="BQ759:BQ773" ca="1" si="1007">IF($F759=0,BO759,INDEX($P$438:$P$441,$F759,1))</f>
        <v>0</v>
      </c>
      <c r="BR759" s="158">
        <f t="shared" ref="BR759:BR773" ca="1" si="1008">IF($G759=0,BP759,INDEX($O$438:$O$441,$G759,1))</f>
        <v>0.05</v>
      </c>
      <c r="BS759" s="159">
        <f t="shared" ref="BS759:BS773" ca="1" si="1009">IF($H759=0,BQ759,INDEX($P$438:$P$441,$H759,1))</f>
        <v>-0.05</v>
      </c>
      <c r="BT759" s="160">
        <f t="shared" ref="BT759:BT773" ca="1" si="1010">IF($I759=0,BQ759,INDEX($Q$438:$Q$441,$I759,1))</f>
        <v>0</v>
      </c>
      <c r="BU759" s="69">
        <f t="shared" si="898"/>
        <v>0.08</v>
      </c>
      <c r="BV759" s="70">
        <f t="shared" si="899"/>
        <v>0</v>
      </c>
      <c r="BW759" s="71">
        <f t="shared" ref="BW759" ca="1" si="1011">IF($E759=0,BV759,INDEX($O$438:$O$441,$E759,1))</f>
        <v>0</v>
      </c>
      <c r="BX759" s="156">
        <f t="shared" ref="BX759:BX773" ca="1" si="1012">IF($F759=0,BV759,INDEX($P$438:$P$441,$F759,1))</f>
        <v>0</v>
      </c>
      <c r="BY759" s="158">
        <f t="shared" ref="BY759:BY773" ca="1" si="1013">IF($G759=0,BW759,INDEX($O$438:$O$441,$G759,1))</f>
        <v>0.05</v>
      </c>
      <c r="BZ759" s="159">
        <f t="shared" ref="BZ759:BZ773" ca="1" si="1014">IF($H759=0,BX759,INDEX($P$438:$P$441,$H759,1))</f>
        <v>-0.05</v>
      </c>
      <c r="CA759" s="160">
        <f t="shared" ref="CA759:CA773" ca="1" si="1015">IF($I759=0,BX759,INDEX($Q$438:$Q$441,$I759,1))</f>
        <v>0</v>
      </c>
      <c r="CB759" s="69">
        <f t="shared" si="898"/>
        <v>0.08</v>
      </c>
      <c r="CC759" s="70">
        <f t="shared" si="899"/>
        <v>0</v>
      </c>
      <c r="CD759" s="71">
        <f t="shared" ref="CD759" ca="1" si="1016">IF($E759=0,CC759,INDEX($O$438:$O$441,$E759,1))</f>
        <v>0</v>
      </c>
      <c r="CE759" s="156">
        <f t="shared" ref="CE759:CE773" ca="1" si="1017">IF($F759=0,CC759,INDEX($P$438:$P$441,$F759,1))</f>
        <v>0</v>
      </c>
      <c r="CF759" s="158">
        <f t="shared" ref="CF759:CF773" ca="1" si="1018">IF($G759=0,CD759,INDEX($O$438:$O$441,$G759,1))</f>
        <v>0.05</v>
      </c>
      <c r="CG759" s="159">
        <f t="shared" ref="CG759:CG773" ca="1" si="1019">IF($H759=0,CE759,INDEX($P$438:$P$441,$H759,1))</f>
        <v>-0.05</v>
      </c>
      <c r="CH759" s="160">
        <f t="shared" ref="CH759:CH773" ca="1" si="1020">IF($I759=0,CE759,INDEX($Q$438:$Q$441,$I759,1))</f>
        <v>0</v>
      </c>
    </row>
    <row r="760" spans="2:86" hidden="1" outlineLevel="1">
      <c r="B760" t="str">
        <f t="shared" ca="1" si="967"/>
        <v>EP4 LP-D0 LP-S0 LP-M3</v>
      </c>
      <c r="C760" s="49">
        <f t="shared" si="1001"/>
        <v>4</v>
      </c>
      <c r="D760" s="49">
        <f t="shared" si="1001"/>
        <v>0</v>
      </c>
      <c r="E760" s="49">
        <f t="shared" ca="1" si="1001"/>
        <v>0</v>
      </c>
      <c r="F760" s="49">
        <f t="shared" ca="1" si="1001"/>
        <v>0</v>
      </c>
      <c r="G760" s="49">
        <f t="shared" ca="1" si="1001"/>
        <v>4</v>
      </c>
      <c r="H760" s="49">
        <f t="shared" ca="1" si="1001"/>
        <v>1</v>
      </c>
      <c r="I760" s="49">
        <f t="shared" ca="1" si="1001"/>
        <v>3</v>
      </c>
      <c r="BM760">
        <v>323</v>
      </c>
      <c r="BN760" s="69">
        <f t="shared" si="1002"/>
        <v>0.08</v>
      </c>
      <c r="BO760" s="70">
        <f t="shared" si="1003"/>
        <v>0</v>
      </c>
      <c r="BP760" s="71">
        <f t="shared" ca="1" si="1006"/>
        <v>0</v>
      </c>
      <c r="BQ760" s="156">
        <f t="shared" ca="1" si="1007"/>
        <v>0</v>
      </c>
      <c r="BR760" s="158">
        <f t="shared" ca="1" si="1008"/>
        <v>0.05</v>
      </c>
      <c r="BS760" s="159">
        <f t="shared" ca="1" si="1009"/>
        <v>-0.05</v>
      </c>
      <c r="BT760" s="160">
        <f t="shared" ca="1" si="1010"/>
        <v>0.04</v>
      </c>
      <c r="BU760" s="69">
        <f t="shared" si="898"/>
        <v>0.08</v>
      </c>
      <c r="BV760" s="70">
        <f t="shared" si="899"/>
        <v>0</v>
      </c>
      <c r="BW760" s="71">
        <f t="shared" ref="BW760" ca="1" si="1021">IF($E760=0,BV760,INDEX($O$438:$O$441,$E760,1))</f>
        <v>0</v>
      </c>
      <c r="BX760" s="156">
        <f t="shared" ca="1" si="1012"/>
        <v>0</v>
      </c>
      <c r="BY760" s="158">
        <f t="shared" ca="1" si="1013"/>
        <v>0.05</v>
      </c>
      <c r="BZ760" s="159">
        <f t="shared" ca="1" si="1014"/>
        <v>-0.05</v>
      </c>
      <c r="CA760" s="160">
        <f t="shared" ca="1" si="1015"/>
        <v>0.04</v>
      </c>
      <c r="CB760" s="69">
        <f t="shared" si="898"/>
        <v>0.08</v>
      </c>
      <c r="CC760" s="70">
        <f t="shared" si="899"/>
        <v>0</v>
      </c>
      <c r="CD760" s="71">
        <f t="shared" ref="CD760" ca="1" si="1022">IF($E760=0,CC760,INDEX($O$438:$O$441,$E760,1))</f>
        <v>0</v>
      </c>
      <c r="CE760" s="156">
        <f t="shared" ca="1" si="1017"/>
        <v>0</v>
      </c>
      <c r="CF760" s="158">
        <f t="shared" ca="1" si="1018"/>
        <v>0.05</v>
      </c>
      <c r="CG760" s="159">
        <f t="shared" ca="1" si="1019"/>
        <v>-0.05</v>
      </c>
      <c r="CH760" s="160">
        <f t="shared" ca="1" si="1020"/>
        <v>0.04</v>
      </c>
    </row>
    <row r="761" spans="2:86" hidden="1" outlineLevel="1">
      <c r="B761" t="str">
        <f t="shared" ca="1" si="967"/>
        <v>EP4 LP-D0 LP-S0 LP-M4</v>
      </c>
      <c r="C761" s="49">
        <f t="shared" si="1001"/>
        <v>4</v>
      </c>
      <c r="D761" s="49">
        <f t="shared" si="1001"/>
        <v>0</v>
      </c>
      <c r="E761" s="49">
        <f t="shared" ca="1" si="1001"/>
        <v>0</v>
      </c>
      <c r="F761" s="49">
        <f t="shared" ca="1" si="1001"/>
        <v>0</v>
      </c>
      <c r="G761" s="49">
        <f t="shared" ca="1" si="1001"/>
        <v>4</v>
      </c>
      <c r="H761" s="49">
        <f t="shared" ca="1" si="1001"/>
        <v>1</v>
      </c>
      <c r="I761" s="49">
        <f t="shared" ca="1" si="1001"/>
        <v>4</v>
      </c>
      <c r="BM761">
        <v>324</v>
      </c>
      <c r="BN761" s="69">
        <f t="shared" si="1002"/>
        <v>0.08</v>
      </c>
      <c r="BO761" s="70">
        <f t="shared" si="1003"/>
        <v>0</v>
      </c>
      <c r="BP761" s="71">
        <f t="shared" ca="1" si="1006"/>
        <v>0</v>
      </c>
      <c r="BQ761" s="156">
        <f t="shared" ca="1" si="1007"/>
        <v>0</v>
      </c>
      <c r="BR761" s="158">
        <f t="shared" ca="1" si="1008"/>
        <v>0.05</v>
      </c>
      <c r="BS761" s="159">
        <f t="shared" ca="1" si="1009"/>
        <v>-0.05</v>
      </c>
      <c r="BT761" s="160">
        <f t="shared" ca="1" si="1010"/>
        <v>0.08</v>
      </c>
      <c r="BU761" s="69">
        <f t="shared" si="898"/>
        <v>0.08</v>
      </c>
      <c r="BV761" s="70">
        <f t="shared" si="899"/>
        <v>0</v>
      </c>
      <c r="BW761" s="71">
        <f t="shared" ref="BW761" ca="1" si="1023">IF($E761=0,BV761,INDEX($O$438:$O$441,$E761,1))</f>
        <v>0</v>
      </c>
      <c r="BX761" s="156">
        <f t="shared" ca="1" si="1012"/>
        <v>0</v>
      </c>
      <c r="BY761" s="158">
        <f t="shared" ca="1" si="1013"/>
        <v>0.05</v>
      </c>
      <c r="BZ761" s="159">
        <f t="shared" ca="1" si="1014"/>
        <v>-0.05</v>
      </c>
      <c r="CA761" s="160">
        <f t="shared" ca="1" si="1015"/>
        <v>0.08</v>
      </c>
      <c r="CB761" s="69">
        <f t="shared" si="898"/>
        <v>0.08</v>
      </c>
      <c r="CC761" s="70">
        <f t="shared" si="899"/>
        <v>0</v>
      </c>
      <c r="CD761" s="71">
        <f t="shared" ref="CD761" ca="1" si="1024">IF($E761=0,CC761,INDEX($O$438:$O$441,$E761,1))</f>
        <v>0</v>
      </c>
      <c r="CE761" s="156">
        <f t="shared" ca="1" si="1017"/>
        <v>0</v>
      </c>
      <c r="CF761" s="158">
        <f t="shared" ca="1" si="1018"/>
        <v>0.05</v>
      </c>
      <c r="CG761" s="159">
        <f t="shared" ca="1" si="1019"/>
        <v>-0.05</v>
      </c>
      <c r="CH761" s="160">
        <f t="shared" ca="1" si="1020"/>
        <v>0.08</v>
      </c>
    </row>
    <row r="762" spans="2:86" hidden="1" outlineLevel="1">
      <c r="B762" t="str">
        <f t="shared" ca="1" si="967"/>
        <v>EP4 LP-D0 LP-S0 LP-M1</v>
      </c>
      <c r="C762" s="49">
        <f t="shared" si="1001"/>
        <v>4</v>
      </c>
      <c r="D762" s="49">
        <f t="shared" si="1001"/>
        <v>0</v>
      </c>
      <c r="E762" s="49">
        <f t="shared" ca="1" si="1001"/>
        <v>0</v>
      </c>
      <c r="F762" s="49">
        <f t="shared" ca="1" si="1001"/>
        <v>0</v>
      </c>
      <c r="G762" s="49">
        <f t="shared" ca="1" si="1001"/>
        <v>4</v>
      </c>
      <c r="H762" s="49">
        <f t="shared" ca="1" si="1001"/>
        <v>2</v>
      </c>
      <c r="I762" s="49">
        <f t="shared" ca="1" si="1001"/>
        <v>1</v>
      </c>
      <c r="BM762">
        <v>325</v>
      </c>
      <c r="BN762" s="69">
        <f t="shared" si="1002"/>
        <v>0.08</v>
      </c>
      <c r="BO762" s="70">
        <f t="shared" si="1003"/>
        <v>0</v>
      </c>
      <c r="BP762" s="71">
        <f t="shared" ca="1" si="1006"/>
        <v>0</v>
      </c>
      <c r="BQ762" s="156">
        <f t="shared" ca="1" si="1007"/>
        <v>0</v>
      </c>
      <c r="BR762" s="158">
        <f t="shared" ca="1" si="1008"/>
        <v>0.05</v>
      </c>
      <c r="BS762" s="159">
        <f t="shared" ca="1" si="1009"/>
        <v>0</v>
      </c>
      <c r="BT762" s="160">
        <f t="shared" ca="1" si="1010"/>
        <v>-0.05</v>
      </c>
      <c r="BU762" s="69">
        <f t="shared" si="898"/>
        <v>0.08</v>
      </c>
      <c r="BV762" s="70">
        <f t="shared" si="899"/>
        <v>0</v>
      </c>
      <c r="BW762" s="71">
        <f t="shared" ref="BW762" ca="1" si="1025">IF($E762=0,BV762,INDEX($O$438:$O$441,$E762,1))</f>
        <v>0</v>
      </c>
      <c r="BX762" s="156">
        <f t="shared" ca="1" si="1012"/>
        <v>0</v>
      </c>
      <c r="BY762" s="158">
        <f t="shared" ca="1" si="1013"/>
        <v>0.05</v>
      </c>
      <c r="BZ762" s="159">
        <f t="shared" ca="1" si="1014"/>
        <v>0</v>
      </c>
      <c r="CA762" s="160">
        <f t="shared" ca="1" si="1015"/>
        <v>-0.05</v>
      </c>
      <c r="CB762" s="69">
        <f t="shared" si="898"/>
        <v>0.08</v>
      </c>
      <c r="CC762" s="70">
        <f t="shared" si="899"/>
        <v>0</v>
      </c>
      <c r="CD762" s="71">
        <f t="shared" ref="CD762" ca="1" si="1026">IF($E762=0,CC762,INDEX($O$438:$O$441,$E762,1))</f>
        <v>0</v>
      </c>
      <c r="CE762" s="156">
        <f t="shared" ca="1" si="1017"/>
        <v>0</v>
      </c>
      <c r="CF762" s="158">
        <f t="shared" ca="1" si="1018"/>
        <v>0.05</v>
      </c>
      <c r="CG762" s="159">
        <f t="shared" ca="1" si="1019"/>
        <v>0</v>
      </c>
      <c r="CH762" s="160">
        <f t="shared" ca="1" si="1020"/>
        <v>-0.05</v>
      </c>
    </row>
    <row r="763" spans="2:86" hidden="1" outlineLevel="1">
      <c r="B763" t="str">
        <f t="shared" ca="1" si="967"/>
        <v>EP4 LP-D0 LP-S0 LP-M2</v>
      </c>
      <c r="C763" s="49">
        <f t="shared" si="1001"/>
        <v>4</v>
      </c>
      <c r="D763" s="49">
        <f t="shared" si="1001"/>
        <v>0</v>
      </c>
      <c r="E763" s="49">
        <f t="shared" ca="1" si="1001"/>
        <v>0</v>
      </c>
      <c r="F763" s="49">
        <f t="shared" ca="1" si="1001"/>
        <v>0</v>
      </c>
      <c r="G763" s="49">
        <f t="shared" ca="1" si="1001"/>
        <v>4</v>
      </c>
      <c r="H763" s="49">
        <f t="shared" ca="1" si="1001"/>
        <v>2</v>
      </c>
      <c r="I763" s="49">
        <f t="shared" ca="1" si="1001"/>
        <v>2</v>
      </c>
      <c r="BM763">
        <v>326</v>
      </c>
      <c r="BN763" s="69">
        <f t="shared" si="1002"/>
        <v>0.08</v>
      </c>
      <c r="BO763" s="70">
        <f t="shared" si="1003"/>
        <v>0</v>
      </c>
      <c r="BP763" s="71">
        <f t="shared" ca="1" si="1006"/>
        <v>0</v>
      </c>
      <c r="BQ763" s="156">
        <f t="shared" ca="1" si="1007"/>
        <v>0</v>
      </c>
      <c r="BR763" s="158">
        <f t="shared" ca="1" si="1008"/>
        <v>0.05</v>
      </c>
      <c r="BS763" s="159">
        <f t="shared" ca="1" si="1009"/>
        <v>0</v>
      </c>
      <c r="BT763" s="160">
        <f t="shared" ca="1" si="1010"/>
        <v>0</v>
      </c>
      <c r="BU763" s="69">
        <f t="shared" si="898"/>
        <v>0.08</v>
      </c>
      <c r="BV763" s="70">
        <f t="shared" si="899"/>
        <v>0</v>
      </c>
      <c r="BW763" s="71">
        <f t="shared" ref="BW763" ca="1" si="1027">IF($E763=0,BV763,INDEX($O$438:$O$441,$E763,1))</f>
        <v>0</v>
      </c>
      <c r="BX763" s="156">
        <f t="shared" ca="1" si="1012"/>
        <v>0</v>
      </c>
      <c r="BY763" s="158">
        <f t="shared" ca="1" si="1013"/>
        <v>0.05</v>
      </c>
      <c r="BZ763" s="159">
        <f t="shared" ca="1" si="1014"/>
        <v>0</v>
      </c>
      <c r="CA763" s="160">
        <f t="shared" ca="1" si="1015"/>
        <v>0</v>
      </c>
      <c r="CB763" s="69">
        <f t="shared" si="898"/>
        <v>0.08</v>
      </c>
      <c r="CC763" s="70">
        <f t="shared" si="899"/>
        <v>0</v>
      </c>
      <c r="CD763" s="71">
        <f t="shared" ref="CD763" ca="1" si="1028">IF($E763=0,CC763,INDEX($O$438:$O$441,$E763,1))</f>
        <v>0</v>
      </c>
      <c r="CE763" s="156">
        <f t="shared" ca="1" si="1017"/>
        <v>0</v>
      </c>
      <c r="CF763" s="158">
        <f t="shared" ca="1" si="1018"/>
        <v>0.05</v>
      </c>
      <c r="CG763" s="159">
        <f t="shared" ca="1" si="1019"/>
        <v>0</v>
      </c>
      <c r="CH763" s="160">
        <f t="shared" ca="1" si="1020"/>
        <v>0</v>
      </c>
    </row>
    <row r="764" spans="2:86" hidden="1" outlineLevel="1">
      <c r="B764" t="str">
        <f t="shared" ca="1" si="967"/>
        <v>EP4 LP-D0 LP-S0 LP-M3</v>
      </c>
      <c r="C764" s="49">
        <f t="shared" si="1001"/>
        <v>4</v>
      </c>
      <c r="D764" s="49">
        <f t="shared" si="1001"/>
        <v>0</v>
      </c>
      <c r="E764" s="49">
        <f t="shared" ca="1" si="1001"/>
        <v>0</v>
      </c>
      <c r="F764" s="49">
        <f t="shared" ca="1" si="1001"/>
        <v>0</v>
      </c>
      <c r="G764" s="49">
        <f t="shared" ca="1" si="1001"/>
        <v>4</v>
      </c>
      <c r="H764" s="49">
        <f t="shared" ca="1" si="1001"/>
        <v>2</v>
      </c>
      <c r="I764" s="49">
        <f t="shared" ca="1" si="1001"/>
        <v>3</v>
      </c>
      <c r="BM764">
        <v>327</v>
      </c>
      <c r="BN764" s="69">
        <f t="shared" si="1002"/>
        <v>0.08</v>
      </c>
      <c r="BO764" s="70">
        <f t="shared" si="1003"/>
        <v>0</v>
      </c>
      <c r="BP764" s="71">
        <f t="shared" ca="1" si="1006"/>
        <v>0</v>
      </c>
      <c r="BQ764" s="156">
        <f t="shared" ca="1" si="1007"/>
        <v>0</v>
      </c>
      <c r="BR764" s="158">
        <f t="shared" ca="1" si="1008"/>
        <v>0.05</v>
      </c>
      <c r="BS764" s="159">
        <f t="shared" ca="1" si="1009"/>
        <v>0</v>
      </c>
      <c r="BT764" s="160">
        <f t="shared" ca="1" si="1010"/>
        <v>0.04</v>
      </c>
      <c r="BU764" s="69">
        <f t="shared" si="898"/>
        <v>0.08</v>
      </c>
      <c r="BV764" s="70">
        <f t="shared" si="899"/>
        <v>0</v>
      </c>
      <c r="BW764" s="71">
        <f t="shared" ref="BW764" ca="1" si="1029">IF($E764=0,BV764,INDEX($O$438:$O$441,$E764,1))</f>
        <v>0</v>
      </c>
      <c r="BX764" s="156">
        <f t="shared" ca="1" si="1012"/>
        <v>0</v>
      </c>
      <c r="BY764" s="158">
        <f t="shared" ca="1" si="1013"/>
        <v>0.05</v>
      </c>
      <c r="BZ764" s="159">
        <f t="shared" ca="1" si="1014"/>
        <v>0</v>
      </c>
      <c r="CA764" s="160">
        <f t="shared" ca="1" si="1015"/>
        <v>0.04</v>
      </c>
      <c r="CB764" s="69">
        <f t="shared" si="898"/>
        <v>0.08</v>
      </c>
      <c r="CC764" s="70">
        <f t="shared" si="899"/>
        <v>0</v>
      </c>
      <c r="CD764" s="71">
        <f t="shared" ref="CD764" ca="1" si="1030">IF($E764=0,CC764,INDEX($O$438:$O$441,$E764,1))</f>
        <v>0</v>
      </c>
      <c r="CE764" s="156">
        <f t="shared" ca="1" si="1017"/>
        <v>0</v>
      </c>
      <c r="CF764" s="158">
        <f t="shared" ca="1" si="1018"/>
        <v>0.05</v>
      </c>
      <c r="CG764" s="159">
        <f t="shared" ca="1" si="1019"/>
        <v>0</v>
      </c>
      <c r="CH764" s="160">
        <f t="shared" ca="1" si="1020"/>
        <v>0.04</v>
      </c>
    </row>
    <row r="765" spans="2:86" hidden="1" outlineLevel="1">
      <c r="B765" t="str">
        <f t="shared" ca="1" si="967"/>
        <v>EP4 LP-D0 LP-S0 LP-M4</v>
      </c>
      <c r="C765" s="49">
        <f t="shared" si="1001"/>
        <v>4</v>
      </c>
      <c r="D765" s="49">
        <f t="shared" si="1001"/>
        <v>0</v>
      </c>
      <c r="E765" s="49">
        <f t="shared" ca="1" si="1001"/>
        <v>0</v>
      </c>
      <c r="F765" s="49">
        <f t="shared" ca="1" si="1001"/>
        <v>0</v>
      </c>
      <c r="G765" s="49">
        <f t="shared" ca="1" si="1001"/>
        <v>4</v>
      </c>
      <c r="H765" s="49">
        <f t="shared" ca="1" si="1001"/>
        <v>2</v>
      </c>
      <c r="I765" s="49">
        <f t="shared" ca="1" si="1001"/>
        <v>4</v>
      </c>
      <c r="BM765">
        <v>328</v>
      </c>
      <c r="BN765" s="69">
        <f t="shared" si="1002"/>
        <v>0.08</v>
      </c>
      <c r="BO765" s="70">
        <f t="shared" si="1003"/>
        <v>0</v>
      </c>
      <c r="BP765" s="71">
        <f t="shared" ca="1" si="1006"/>
        <v>0</v>
      </c>
      <c r="BQ765" s="156">
        <f t="shared" ca="1" si="1007"/>
        <v>0</v>
      </c>
      <c r="BR765" s="158">
        <f t="shared" ca="1" si="1008"/>
        <v>0.05</v>
      </c>
      <c r="BS765" s="159">
        <f t="shared" ca="1" si="1009"/>
        <v>0</v>
      </c>
      <c r="BT765" s="160">
        <f t="shared" ca="1" si="1010"/>
        <v>0.08</v>
      </c>
      <c r="BU765" s="69">
        <f t="shared" si="898"/>
        <v>0.08</v>
      </c>
      <c r="BV765" s="70">
        <f t="shared" si="899"/>
        <v>0</v>
      </c>
      <c r="BW765" s="71">
        <f t="shared" ref="BW765" ca="1" si="1031">IF($E765=0,BV765,INDEX($O$438:$O$441,$E765,1))</f>
        <v>0</v>
      </c>
      <c r="BX765" s="156">
        <f t="shared" ca="1" si="1012"/>
        <v>0</v>
      </c>
      <c r="BY765" s="158">
        <f t="shared" ca="1" si="1013"/>
        <v>0.05</v>
      </c>
      <c r="BZ765" s="159">
        <f t="shared" ca="1" si="1014"/>
        <v>0</v>
      </c>
      <c r="CA765" s="160">
        <f t="shared" ca="1" si="1015"/>
        <v>0.08</v>
      </c>
      <c r="CB765" s="69">
        <f t="shared" si="898"/>
        <v>0.08</v>
      </c>
      <c r="CC765" s="70">
        <f t="shared" si="899"/>
        <v>0</v>
      </c>
      <c r="CD765" s="71">
        <f t="shared" ref="CD765" ca="1" si="1032">IF($E765=0,CC765,INDEX($O$438:$O$441,$E765,1))</f>
        <v>0</v>
      </c>
      <c r="CE765" s="156">
        <f t="shared" ca="1" si="1017"/>
        <v>0</v>
      </c>
      <c r="CF765" s="158">
        <f t="shared" ca="1" si="1018"/>
        <v>0.05</v>
      </c>
      <c r="CG765" s="159">
        <f t="shared" ca="1" si="1019"/>
        <v>0</v>
      </c>
      <c r="CH765" s="160">
        <f t="shared" ca="1" si="1020"/>
        <v>0.08</v>
      </c>
    </row>
    <row r="766" spans="2:86" hidden="1" outlineLevel="1">
      <c r="B766" t="str">
        <f t="shared" ca="1" si="967"/>
        <v>EP4 LP-D0 LP-S0 LP-M1</v>
      </c>
      <c r="C766" s="49">
        <f t="shared" si="1001"/>
        <v>4</v>
      </c>
      <c r="D766" s="49">
        <f t="shared" si="1001"/>
        <v>0</v>
      </c>
      <c r="E766" s="49">
        <f t="shared" ca="1" si="1001"/>
        <v>0</v>
      </c>
      <c r="F766" s="49">
        <f t="shared" ca="1" si="1001"/>
        <v>0</v>
      </c>
      <c r="G766" s="49">
        <f t="shared" ca="1" si="1001"/>
        <v>4</v>
      </c>
      <c r="H766" s="49">
        <f t="shared" ca="1" si="1001"/>
        <v>3</v>
      </c>
      <c r="I766" s="49">
        <f t="shared" ca="1" si="1001"/>
        <v>1</v>
      </c>
      <c r="BM766">
        <v>329</v>
      </c>
      <c r="BN766" s="69">
        <f t="shared" si="1002"/>
        <v>0.08</v>
      </c>
      <c r="BO766" s="70">
        <f t="shared" si="1003"/>
        <v>0</v>
      </c>
      <c r="BP766" s="71">
        <f t="shared" ca="1" si="1006"/>
        <v>0</v>
      </c>
      <c r="BQ766" s="156">
        <f t="shared" ca="1" si="1007"/>
        <v>0</v>
      </c>
      <c r="BR766" s="158">
        <f t="shared" ca="1" si="1008"/>
        <v>0.05</v>
      </c>
      <c r="BS766" s="159">
        <f t="shared" ca="1" si="1009"/>
        <v>0.04</v>
      </c>
      <c r="BT766" s="160">
        <f t="shared" ca="1" si="1010"/>
        <v>-0.05</v>
      </c>
      <c r="BU766" s="69">
        <f t="shared" si="898"/>
        <v>0.08</v>
      </c>
      <c r="BV766" s="70">
        <f t="shared" si="899"/>
        <v>0</v>
      </c>
      <c r="BW766" s="71">
        <f t="shared" ref="BW766" ca="1" si="1033">IF($E766=0,BV766,INDEX($O$438:$O$441,$E766,1))</f>
        <v>0</v>
      </c>
      <c r="BX766" s="156">
        <f t="shared" ca="1" si="1012"/>
        <v>0</v>
      </c>
      <c r="BY766" s="158">
        <f t="shared" ca="1" si="1013"/>
        <v>0.05</v>
      </c>
      <c r="BZ766" s="159">
        <f t="shared" ca="1" si="1014"/>
        <v>0.04</v>
      </c>
      <c r="CA766" s="160">
        <f t="shared" ca="1" si="1015"/>
        <v>-0.05</v>
      </c>
      <c r="CB766" s="69">
        <f t="shared" si="898"/>
        <v>0.08</v>
      </c>
      <c r="CC766" s="70">
        <f t="shared" si="899"/>
        <v>0</v>
      </c>
      <c r="CD766" s="71">
        <f t="shared" ref="CD766" ca="1" si="1034">IF($E766=0,CC766,INDEX($O$438:$O$441,$E766,1))</f>
        <v>0</v>
      </c>
      <c r="CE766" s="156">
        <f t="shared" ca="1" si="1017"/>
        <v>0</v>
      </c>
      <c r="CF766" s="158">
        <f t="shared" ca="1" si="1018"/>
        <v>0.05</v>
      </c>
      <c r="CG766" s="159">
        <f t="shared" ca="1" si="1019"/>
        <v>0.04</v>
      </c>
      <c r="CH766" s="160">
        <f t="shared" ca="1" si="1020"/>
        <v>-0.05</v>
      </c>
    </row>
    <row r="767" spans="2:86" hidden="1" outlineLevel="1">
      <c r="B767" t="str">
        <f t="shared" ca="1" si="967"/>
        <v>EP4 LP-D0 LP-S0 LP-M2</v>
      </c>
      <c r="C767" s="49">
        <f t="shared" si="1001"/>
        <v>4</v>
      </c>
      <c r="D767" s="49">
        <f t="shared" si="1001"/>
        <v>0</v>
      </c>
      <c r="E767" s="49">
        <f t="shared" ca="1" si="1001"/>
        <v>0</v>
      </c>
      <c r="F767" s="49">
        <f t="shared" ca="1" si="1001"/>
        <v>0</v>
      </c>
      <c r="G767" s="49">
        <f t="shared" ca="1" si="1001"/>
        <v>4</v>
      </c>
      <c r="H767" s="49">
        <f t="shared" ca="1" si="1001"/>
        <v>3</v>
      </c>
      <c r="I767" s="49">
        <f t="shared" ca="1" si="1001"/>
        <v>2</v>
      </c>
      <c r="BM767">
        <v>330</v>
      </c>
      <c r="BN767" s="69">
        <f t="shared" si="1002"/>
        <v>0.08</v>
      </c>
      <c r="BO767" s="70">
        <f t="shared" si="1003"/>
        <v>0</v>
      </c>
      <c r="BP767" s="71">
        <f t="shared" ca="1" si="1006"/>
        <v>0</v>
      </c>
      <c r="BQ767" s="156">
        <f t="shared" ca="1" si="1007"/>
        <v>0</v>
      </c>
      <c r="BR767" s="158">
        <f t="shared" ca="1" si="1008"/>
        <v>0.05</v>
      </c>
      <c r="BS767" s="159">
        <f t="shared" ca="1" si="1009"/>
        <v>0.04</v>
      </c>
      <c r="BT767" s="160">
        <f t="shared" ca="1" si="1010"/>
        <v>0</v>
      </c>
      <c r="BU767" s="69">
        <f t="shared" si="898"/>
        <v>0.08</v>
      </c>
      <c r="BV767" s="70">
        <f t="shared" si="899"/>
        <v>0</v>
      </c>
      <c r="BW767" s="71">
        <f t="shared" ref="BW767" ca="1" si="1035">IF($E767=0,BV767,INDEX($O$438:$O$441,$E767,1))</f>
        <v>0</v>
      </c>
      <c r="BX767" s="156">
        <f t="shared" ca="1" si="1012"/>
        <v>0</v>
      </c>
      <c r="BY767" s="158">
        <f t="shared" ca="1" si="1013"/>
        <v>0.05</v>
      </c>
      <c r="BZ767" s="159">
        <f t="shared" ca="1" si="1014"/>
        <v>0.04</v>
      </c>
      <c r="CA767" s="160">
        <f t="shared" ca="1" si="1015"/>
        <v>0</v>
      </c>
      <c r="CB767" s="69">
        <f t="shared" si="898"/>
        <v>0.08</v>
      </c>
      <c r="CC767" s="70">
        <f t="shared" si="899"/>
        <v>0</v>
      </c>
      <c r="CD767" s="71">
        <f t="shared" ref="CD767" ca="1" si="1036">IF($E767=0,CC767,INDEX($O$438:$O$441,$E767,1))</f>
        <v>0</v>
      </c>
      <c r="CE767" s="156">
        <f t="shared" ca="1" si="1017"/>
        <v>0</v>
      </c>
      <c r="CF767" s="158">
        <f t="shared" ca="1" si="1018"/>
        <v>0.05</v>
      </c>
      <c r="CG767" s="159">
        <f t="shared" ca="1" si="1019"/>
        <v>0.04</v>
      </c>
      <c r="CH767" s="160">
        <f t="shared" ca="1" si="1020"/>
        <v>0</v>
      </c>
    </row>
    <row r="768" spans="2:86" hidden="1" outlineLevel="1">
      <c r="B768" t="str">
        <f t="shared" ca="1" si="967"/>
        <v>EP4 LP-D0 LP-S0 LP-M3</v>
      </c>
      <c r="C768" s="49">
        <f t="shared" ref="C768:I773" si="1037">C368</f>
        <v>4</v>
      </c>
      <c r="D768" s="49">
        <f t="shared" si="1037"/>
        <v>0</v>
      </c>
      <c r="E768" s="49">
        <f t="shared" ca="1" si="1037"/>
        <v>0</v>
      </c>
      <c r="F768" s="49">
        <f t="shared" ca="1" si="1037"/>
        <v>0</v>
      </c>
      <c r="G768" s="49">
        <f t="shared" ca="1" si="1037"/>
        <v>4</v>
      </c>
      <c r="H768" s="49">
        <f t="shared" ca="1" si="1037"/>
        <v>3</v>
      </c>
      <c r="I768" s="49">
        <f t="shared" ca="1" si="1037"/>
        <v>3</v>
      </c>
      <c r="BM768">
        <v>331</v>
      </c>
      <c r="BN768" s="69">
        <f t="shared" si="1002"/>
        <v>0.08</v>
      </c>
      <c r="BO768" s="70">
        <f t="shared" si="1003"/>
        <v>0</v>
      </c>
      <c r="BP768" s="71">
        <f t="shared" ca="1" si="1006"/>
        <v>0</v>
      </c>
      <c r="BQ768" s="156">
        <f t="shared" ca="1" si="1007"/>
        <v>0</v>
      </c>
      <c r="BR768" s="158">
        <f t="shared" ca="1" si="1008"/>
        <v>0.05</v>
      </c>
      <c r="BS768" s="159">
        <f t="shared" ca="1" si="1009"/>
        <v>0.04</v>
      </c>
      <c r="BT768" s="160">
        <f t="shared" ca="1" si="1010"/>
        <v>0.04</v>
      </c>
      <c r="BU768" s="69">
        <f t="shared" si="898"/>
        <v>0.08</v>
      </c>
      <c r="BV768" s="70">
        <f t="shared" si="899"/>
        <v>0</v>
      </c>
      <c r="BW768" s="71">
        <f t="shared" ref="BW768" ca="1" si="1038">IF($E768=0,BV768,INDEX($O$438:$O$441,$E768,1))</f>
        <v>0</v>
      </c>
      <c r="BX768" s="156">
        <f t="shared" ca="1" si="1012"/>
        <v>0</v>
      </c>
      <c r="BY768" s="158">
        <f t="shared" ca="1" si="1013"/>
        <v>0.05</v>
      </c>
      <c r="BZ768" s="159">
        <f t="shared" ca="1" si="1014"/>
        <v>0.04</v>
      </c>
      <c r="CA768" s="160">
        <f t="shared" ca="1" si="1015"/>
        <v>0.04</v>
      </c>
      <c r="CB768" s="69">
        <f t="shared" si="898"/>
        <v>0.08</v>
      </c>
      <c r="CC768" s="70">
        <f t="shared" si="899"/>
        <v>0</v>
      </c>
      <c r="CD768" s="71">
        <f t="shared" ref="CD768" ca="1" si="1039">IF($E768=0,CC768,INDEX($O$438:$O$441,$E768,1))</f>
        <v>0</v>
      </c>
      <c r="CE768" s="156">
        <f t="shared" ca="1" si="1017"/>
        <v>0</v>
      </c>
      <c r="CF768" s="158">
        <f t="shared" ca="1" si="1018"/>
        <v>0.05</v>
      </c>
      <c r="CG768" s="159">
        <f t="shared" ca="1" si="1019"/>
        <v>0.04</v>
      </c>
      <c r="CH768" s="160">
        <f t="shared" ca="1" si="1020"/>
        <v>0.04</v>
      </c>
    </row>
    <row r="769" spans="1:86" hidden="1" outlineLevel="1">
      <c r="B769" t="str">
        <f t="shared" ca="1" si="967"/>
        <v>EP4 LP-D0 LP-S0 LP-M4</v>
      </c>
      <c r="C769" s="49">
        <f t="shared" si="1037"/>
        <v>4</v>
      </c>
      <c r="D769" s="49">
        <f t="shared" si="1037"/>
        <v>0</v>
      </c>
      <c r="E769" s="49">
        <f t="shared" ca="1" si="1037"/>
        <v>0</v>
      </c>
      <c r="F769" s="49">
        <f t="shared" ca="1" si="1037"/>
        <v>0</v>
      </c>
      <c r="G769" s="49">
        <f t="shared" ca="1" si="1037"/>
        <v>4</v>
      </c>
      <c r="H769" s="49">
        <f t="shared" ca="1" si="1037"/>
        <v>3</v>
      </c>
      <c r="I769" s="49">
        <f t="shared" ca="1" si="1037"/>
        <v>4</v>
      </c>
      <c r="BM769">
        <v>332</v>
      </c>
      <c r="BN769" s="69">
        <f t="shared" si="1002"/>
        <v>0.08</v>
      </c>
      <c r="BO769" s="70">
        <f t="shared" si="1003"/>
        <v>0</v>
      </c>
      <c r="BP769" s="71">
        <f t="shared" ca="1" si="1006"/>
        <v>0</v>
      </c>
      <c r="BQ769" s="156">
        <f t="shared" ca="1" si="1007"/>
        <v>0</v>
      </c>
      <c r="BR769" s="158">
        <f t="shared" ca="1" si="1008"/>
        <v>0.05</v>
      </c>
      <c r="BS769" s="159">
        <f t="shared" ca="1" si="1009"/>
        <v>0.04</v>
      </c>
      <c r="BT769" s="160">
        <f t="shared" ca="1" si="1010"/>
        <v>0.08</v>
      </c>
      <c r="BU769" s="69">
        <f t="shared" si="898"/>
        <v>0.08</v>
      </c>
      <c r="BV769" s="70">
        <f t="shared" si="899"/>
        <v>0</v>
      </c>
      <c r="BW769" s="71">
        <f t="shared" ref="BW769" ca="1" si="1040">IF($E769=0,BV769,INDEX($O$438:$O$441,$E769,1))</f>
        <v>0</v>
      </c>
      <c r="BX769" s="156">
        <f t="shared" ca="1" si="1012"/>
        <v>0</v>
      </c>
      <c r="BY769" s="158">
        <f t="shared" ca="1" si="1013"/>
        <v>0.05</v>
      </c>
      <c r="BZ769" s="159">
        <f t="shared" ca="1" si="1014"/>
        <v>0.04</v>
      </c>
      <c r="CA769" s="160">
        <f t="shared" ca="1" si="1015"/>
        <v>0.08</v>
      </c>
      <c r="CB769" s="69">
        <f t="shared" si="898"/>
        <v>0.08</v>
      </c>
      <c r="CC769" s="70">
        <f t="shared" si="899"/>
        <v>0</v>
      </c>
      <c r="CD769" s="71">
        <f t="shared" ref="CD769" ca="1" si="1041">IF($E769=0,CC769,INDEX($O$438:$O$441,$E769,1))</f>
        <v>0</v>
      </c>
      <c r="CE769" s="156">
        <f t="shared" ca="1" si="1017"/>
        <v>0</v>
      </c>
      <c r="CF769" s="158">
        <f t="shared" ca="1" si="1018"/>
        <v>0.05</v>
      </c>
      <c r="CG769" s="159">
        <f t="shared" ca="1" si="1019"/>
        <v>0.04</v>
      </c>
      <c r="CH769" s="160">
        <f t="shared" ca="1" si="1020"/>
        <v>0.08</v>
      </c>
    </row>
    <row r="770" spans="1:86" hidden="1" outlineLevel="1">
      <c r="B770" t="str">
        <f t="shared" ca="1" si="967"/>
        <v>EP4 LP-D0 LP-S0 LP-M1</v>
      </c>
      <c r="C770" s="49">
        <f t="shared" si="1037"/>
        <v>4</v>
      </c>
      <c r="D770" s="49">
        <f t="shared" si="1037"/>
        <v>0</v>
      </c>
      <c r="E770" s="49">
        <f t="shared" ca="1" si="1037"/>
        <v>0</v>
      </c>
      <c r="F770" s="49">
        <f t="shared" ca="1" si="1037"/>
        <v>0</v>
      </c>
      <c r="G770" s="49">
        <f t="shared" ca="1" si="1037"/>
        <v>4</v>
      </c>
      <c r="H770" s="49">
        <f t="shared" ca="1" si="1037"/>
        <v>4</v>
      </c>
      <c r="I770" s="49">
        <f t="shared" ca="1" si="1037"/>
        <v>1</v>
      </c>
      <c r="BM770">
        <v>333</v>
      </c>
      <c r="BN770" s="69">
        <f t="shared" si="1002"/>
        <v>0.08</v>
      </c>
      <c r="BO770" s="70">
        <f t="shared" si="1003"/>
        <v>0</v>
      </c>
      <c r="BP770" s="71">
        <f t="shared" ca="1" si="1006"/>
        <v>0</v>
      </c>
      <c r="BQ770" s="156">
        <f t="shared" ca="1" si="1007"/>
        <v>0</v>
      </c>
      <c r="BR770" s="158">
        <f t="shared" ca="1" si="1008"/>
        <v>0.05</v>
      </c>
      <c r="BS770" s="159">
        <f t="shared" ca="1" si="1009"/>
        <v>0.08</v>
      </c>
      <c r="BT770" s="160">
        <f t="shared" ca="1" si="1010"/>
        <v>-0.05</v>
      </c>
      <c r="BU770" s="69">
        <f t="shared" si="898"/>
        <v>0.08</v>
      </c>
      <c r="BV770" s="70">
        <f t="shared" si="899"/>
        <v>0</v>
      </c>
      <c r="BW770" s="71">
        <f t="shared" ref="BW770" ca="1" si="1042">IF($E770=0,BV770,INDEX($O$438:$O$441,$E770,1))</f>
        <v>0</v>
      </c>
      <c r="BX770" s="156">
        <f t="shared" ca="1" si="1012"/>
        <v>0</v>
      </c>
      <c r="BY770" s="158">
        <f t="shared" ca="1" si="1013"/>
        <v>0.05</v>
      </c>
      <c r="BZ770" s="159">
        <f t="shared" ca="1" si="1014"/>
        <v>0.08</v>
      </c>
      <c r="CA770" s="160">
        <f t="shared" ca="1" si="1015"/>
        <v>-0.05</v>
      </c>
      <c r="CB770" s="69">
        <f t="shared" si="898"/>
        <v>0.08</v>
      </c>
      <c r="CC770" s="70">
        <f t="shared" si="899"/>
        <v>0</v>
      </c>
      <c r="CD770" s="71">
        <f t="shared" ref="CD770" ca="1" si="1043">IF($E770=0,CC770,INDEX($O$438:$O$441,$E770,1))</f>
        <v>0</v>
      </c>
      <c r="CE770" s="156">
        <f t="shared" ca="1" si="1017"/>
        <v>0</v>
      </c>
      <c r="CF770" s="158">
        <f t="shared" ca="1" si="1018"/>
        <v>0.05</v>
      </c>
      <c r="CG770" s="159">
        <f t="shared" ca="1" si="1019"/>
        <v>0.08</v>
      </c>
      <c r="CH770" s="160">
        <f t="shared" ca="1" si="1020"/>
        <v>-0.05</v>
      </c>
    </row>
    <row r="771" spans="1:86" hidden="1" outlineLevel="1">
      <c r="B771" t="str">
        <f t="shared" ca="1" si="967"/>
        <v>EP4 LP-D0 LP-S0 LP-M2</v>
      </c>
      <c r="C771" s="49">
        <f t="shared" si="1037"/>
        <v>4</v>
      </c>
      <c r="D771" s="49">
        <f t="shared" si="1037"/>
        <v>0</v>
      </c>
      <c r="E771" s="49">
        <f t="shared" ca="1" si="1037"/>
        <v>0</v>
      </c>
      <c r="F771" s="49">
        <f t="shared" ca="1" si="1037"/>
        <v>0</v>
      </c>
      <c r="G771" s="49">
        <f t="shared" ca="1" si="1037"/>
        <v>4</v>
      </c>
      <c r="H771" s="49">
        <f t="shared" ca="1" si="1037"/>
        <v>4</v>
      </c>
      <c r="I771" s="49">
        <f t="shared" ca="1" si="1037"/>
        <v>2</v>
      </c>
      <c r="BM771">
        <v>334</v>
      </c>
      <c r="BN771" s="69">
        <f t="shared" si="1002"/>
        <v>0.08</v>
      </c>
      <c r="BO771" s="70">
        <f t="shared" si="1003"/>
        <v>0</v>
      </c>
      <c r="BP771" s="71">
        <f t="shared" ca="1" si="1006"/>
        <v>0</v>
      </c>
      <c r="BQ771" s="156">
        <f t="shared" ca="1" si="1007"/>
        <v>0</v>
      </c>
      <c r="BR771" s="158">
        <f t="shared" ca="1" si="1008"/>
        <v>0.05</v>
      </c>
      <c r="BS771" s="159">
        <f t="shared" ca="1" si="1009"/>
        <v>0.08</v>
      </c>
      <c r="BT771" s="160">
        <f t="shared" ca="1" si="1010"/>
        <v>0</v>
      </c>
      <c r="BU771" s="69">
        <f t="shared" si="898"/>
        <v>0.08</v>
      </c>
      <c r="BV771" s="70">
        <f t="shared" si="899"/>
        <v>0</v>
      </c>
      <c r="BW771" s="71">
        <f t="shared" ref="BW771" ca="1" si="1044">IF($E771=0,BV771,INDEX($O$438:$O$441,$E771,1))</f>
        <v>0</v>
      </c>
      <c r="BX771" s="156">
        <f t="shared" ca="1" si="1012"/>
        <v>0</v>
      </c>
      <c r="BY771" s="158">
        <f t="shared" ca="1" si="1013"/>
        <v>0.05</v>
      </c>
      <c r="BZ771" s="159">
        <f t="shared" ca="1" si="1014"/>
        <v>0.08</v>
      </c>
      <c r="CA771" s="160">
        <f t="shared" ca="1" si="1015"/>
        <v>0</v>
      </c>
      <c r="CB771" s="69">
        <f t="shared" si="898"/>
        <v>0.08</v>
      </c>
      <c r="CC771" s="70">
        <f t="shared" si="899"/>
        <v>0</v>
      </c>
      <c r="CD771" s="71">
        <f t="shared" ref="CD771" ca="1" si="1045">IF($E771=0,CC771,INDEX($O$438:$O$441,$E771,1))</f>
        <v>0</v>
      </c>
      <c r="CE771" s="156">
        <f t="shared" ca="1" si="1017"/>
        <v>0</v>
      </c>
      <c r="CF771" s="158">
        <f t="shared" ca="1" si="1018"/>
        <v>0.05</v>
      </c>
      <c r="CG771" s="159">
        <f t="shared" ca="1" si="1019"/>
        <v>0.08</v>
      </c>
      <c r="CH771" s="160">
        <f t="shared" ca="1" si="1020"/>
        <v>0</v>
      </c>
    </row>
    <row r="772" spans="1:86" hidden="1" outlineLevel="1">
      <c r="B772" t="str">
        <f t="shared" ca="1" si="967"/>
        <v>EP4 LP-D0 LP-S0 LP-M3</v>
      </c>
      <c r="C772" s="49">
        <f t="shared" si="1037"/>
        <v>4</v>
      </c>
      <c r="D772" s="49">
        <f t="shared" si="1037"/>
        <v>0</v>
      </c>
      <c r="E772" s="49">
        <f t="shared" ca="1" si="1037"/>
        <v>0</v>
      </c>
      <c r="F772" s="49">
        <f t="shared" ca="1" si="1037"/>
        <v>0</v>
      </c>
      <c r="G772" s="49">
        <f t="shared" ca="1" si="1037"/>
        <v>4</v>
      </c>
      <c r="H772" s="49">
        <f t="shared" ca="1" si="1037"/>
        <v>4</v>
      </c>
      <c r="I772" s="49">
        <f t="shared" ca="1" si="1037"/>
        <v>3</v>
      </c>
      <c r="BM772">
        <v>335</v>
      </c>
      <c r="BN772" s="69">
        <f t="shared" si="1002"/>
        <v>0.08</v>
      </c>
      <c r="BO772" s="70">
        <f t="shared" si="1003"/>
        <v>0</v>
      </c>
      <c r="BP772" s="71">
        <f t="shared" ca="1" si="1006"/>
        <v>0</v>
      </c>
      <c r="BQ772" s="156">
        <f t="shared" ca="1" si="1007"/>
        <v>0</v>
      </c>
      <c r="BR772" s="158">
        <f t="shared" ca="1" si="1008"/>
        <v>0.05</v>
      </c>
      <c r="BS772" s="159">
        <f t="shared" ca="1" si="1009"/>
        <v>0.08</v>
      </c>
      <c r="BT772" s="160">
        <f t="shared" ca="1" si="1010"/>
        <v>0.04</v>
      </c>
      <c r="BU772" s="69">
        <f t="shared" si="898"/>
        <v>0.08</v>
      </c>
      <c r="BV772" s="70">
        <f t="shared" si="899"/>
        <v>0</v>
      </c>
      <c r="BW772" s="71">
        <f t="shared" ref="BW772" ca="1" si="1046">IF($E772=0,BV772,INDEX($O$438:$O$441,$E772,1))</f>
        <v>0</v>
      </c>
      <c r="BX772" s="156">
        <f t="shared" ca="1" si="1012"/>
        <v>0</v>
      </c>
      <c r="BY772" s="158">
        <f t="shared" ca="1" si="1013"/>
        <v>0.05</v>
      </c>
      <c r="BZ772" s="159">
        <f t="shared" ca="1" si="1014"/>
        <v>0.08</v>
      </c>
      <c r="CA772" s="160">
        <f t="shared" ca="1" si="1015"/>
        <v>0.04</v>
      </c>
      <c r="CB772" s="69">
        <f t="shared" si="898"/>
        <v>0.08</v>
      </c>
      <c r="CC772" s="70">
        <f t="shared" si="899"/>
        <v>0</v>
      </c>
      <c r="CD772" s="71">
        <f t="shared" ref="CD772" ca="1" si="1047">IF($E772=0,CC772,INDEX($O$438:$O$441,$E772,1))</f>
        <v>0</v>
      </c>
      <c r="CE772" s="156">
        <f t="shared" ca="1" si="1017"/>
        <v>0</v>
      </c>
      <c r="CF772" s="158">
        <f t="shared" ca="1" si="1018"/>
        <v>0.05</v>
      </c>
      <c r="CG772" s="159">
        <f t="shared" ca="1" si="1019"/>
        <v>0.08</v>
      </c>
      <c r="CH772" s="160">
        <f t="shared" ca="1" si="1020"/>
        <v>0.04</v>
      </c>
    </row>
    <row r="773" spans="1:86" hidden="1" outlineLevel="1">
      <c r="B773" t="str">
        <f t="shared" ca="1" si="967"/>
        <v>EP4 LP-D0 LP-S0 LP-M4</v>
      </c>
      <c r="C773" s="49">
        <f t="shared" si="1037"/>
        <v>4</v>
      </c>
      <c r="D773" s="49">
        <f t="shared" si="1037"/>
        <v>0</v>
      </c>
      <c r="E773" s="49">
        <f t="shared" ca="1" si="1037"/>
        <v>0</v>
      </c>
      <c r="F773" s="49">
        <f t="shared" ca="1" si="1037"/>
        <v>0</v>
      </c>
      <c r="G773" s="49">
        <f t="shared" ca="1" si="1037"/>
        <v>4</v>
      </c>
      <c r="H773" s="49">
        <f t="shared" ca="1" si="1037"/>
        <v>4</v>
      </c>
      <c r="I773" s="49">
        <f t="shared" ca="1" si="1037"/>
        <v>4</v>
      </c>
      <c r="BM773">
        <v>336</v>
      </c>
      <c r="BN773" s="69">
        <f t="shared" si="1002"/>
        <v>0.08</v>
      </c>
      <c r="BO773" s="70">
        <f t="shared" si="1003"/>
        <v>0</v>
      </c>
      <c r="BP773" s="71">
        <f t="shared" ca="1" si="1006"/>
        <v>0</v>
      </c>
      <c r="BQ773" s="156">
        <f t="shared" ca="1" si="1007"/>
        <v>0</v>
      </c>
      <c r="BR773" s="158">
        <f t="shared" ca="1" si="1008"/>
        <v>0.05</v>
      </c>
      <c r="BS773" s="159">
        <f t="shared" ca="1" si="1009"/>
        <v>0.08</v>
      </c>
      <c r="BT773" s="160">
        <f t="shared" ca="1" si="1010"/>
        <v>0.08</v>
      </c>
      <c r="BU773" s="69">
        <f t="shared" si="898"/>
        <v>0.08</v>
      </c>
      <c r="BV773" s="70">
        <f t="shared" si="899"/>
        <v>0</v>
      </c>
      <c r="BW773" s="71">
        <f t="shared" ref="BW773" ca="1" si="1048">IF($E773=0,BV773,INDEX($O$438:$O$441,$E773,1))</f>
        <v>0</v>
      </c>
      <c r="BX773" s="156">
        <f t="shared" ca="1" si="1012"/>
        <v>0</v>
      </c>
      <c r="BY773" s="158">
        <f t="shared" ca="1" si="1013"/>
        <v>0.05</v>
      </c>
      <c r="BZ773" s="159">
        <f t="shared" ca="1" si="1014"/>
        <v>0.08</v>
      </c>
      <c r="CA773" s="160">
        <f t="shared" ca="1" si="1015"/>
        <v>0.08</v>
      </c>
      <c r="CB773" s="69">
        <f t="shared" si="898"/>
        <v>0.08</v>
      </c>
      <c r="CC773" s="70">
        <f t="shared" si="899"/>
        <v>0</v>
      </c>
      <c r="CD773" s="71">
        <f t="shared" ref="CD773" ca="1" si="1049">IF($E773=0,CC773,INDEX($O$438:$O$441,$E773,1))</f>
        <v>0</v>
      </c>
      <c r="CE773" s="156">
        <f t="shared" ca="1" si="1017"/>
        <v>0</v>
      </c>
      <c r="CF773" s="158">
        <f t="shared" ca="1" si="1018"/>
        <v>0.05</v>
      </c>
      <c r="CG773" s="159">
        <f t="shared" ca="1" si="1019"/>
        <v>0.08</v>
      </c>
      <c r="CH773" s="160">
        <f t="shared" ca="1" si="1020"/>
        <v>0.08</v>
      </c>
    </row>
    <row r="774" spans="1:86" hidden="1" outlineLevel="1"/>
    <row r="775" spans="1:86" collapsed="1"/>
    <row r="776" spans="1:86">
      <c r="B776" s="22" t="s">
        <v>481</v>
      </c>
    </row>
    <row r="777" spans="1:86" ht="17.25" collapsed="1">
      <c r="H777" s="122" t="s">
        <v>627</v>
      </c>
      <c r="I777" s="122"/>
      <c r="J777" s="122"/>
      <c r="K777" s="122"/>
      <c r="L777" s="122"/>
      <c r="M777" s="122"/>
      <c r="N777" s="122"/>
      <c r="O777" s="122"/>
      <c r="P777" s="122"/>
      <c r="Q777" s="122"/>
      <c r="R777" s="122"/>
      <c r="S777" s="122"/>
      <c r="T777" s="122"/>
      <c r="U777" s="122"/>
      <c r="Y777" s="199" t="str">
        <f>K5</f>
        <v>Great Southern</v>
      </c>
      <c r="Z777" s="148"/>
      <c r="AA777" s="199" t="str">
        <f>S5</f>
        <v>Central Wheatbelt</v>
      </c>
      <c r="AB777" s="148"/>
      <c r="AC777" s="199" t="str">
        <f>AA5</f>
        <v>SW Victoria</v>
      </c>
      <c r="AD777" s="199"/>
    </row>
    <row r="778" spans="1:86" ht="83.25" hidden="1" outlineLevel="1">
      <c r="C778" s="51" t="s">
        <v>399</v>
      </c>
      <c r="D778" s="51" t="s">
        <v>399</v>
      </c>
      <c r="H778" s="116" t="s">
        <v>905</v>
      </c>
      <c r="I778" s="116" t="s">
        <v>443</v>
      </c>
      <c r="J778" s="116" t="s">
        <v>903</v>
      </c>
      <c r="K778" s="116" t="s">
        <v>904</v>
      </c>
      <c r="L778" s="116" t="s">
        <v>452</v>
      </c>
      <c r="M778" s="116" t="s">
        <v>453</v>
      </c>
      <c r="N778" s="116" t="s">
        <v>451</v>
      </c>
      <c r="O778" s="116" t="s">
        <v>898</v>
      </c>
      <c r="P778" s="116" t="s">
        <v>445</v>
      </c>
      <c r="Q778" s="116" t="s">
        <v>444</v>
      </c>
      <c r="R778" s="59" t="s">
        <v>450</v>
      </c>
      <c r="S778" s="59"/>
      <c r="T778" s="59" t="s">
        <v>902</v>
      </c>
      <c r="U778" s="59"/>
      <c r="V778" s="59"/>
      <c r="X778" s="116" t="s">
        <v>900</v>
      </c>
      <c r="Y778" s="116" t="s">
        <v>452</v>
      </c>
      <c r="Z778" s="116" t="s">
        <v>453</v>
      </c>
      <c r="AA778" s="116" t="s">
        <v>452</v>
      </c>
      <c r="AB778" s="116" t="s">
        <v>453</v>
      </c>
      <c r="AC778" s="116" t="s">
        <v>452</v>
      </c>
      <c r="AD778" s="116" t="s">
        <v>453</v>
      </c>
    </row>
    <row r="779" spans="1:86" hidden="1" outlineLevel="1">
      <c r="C779" s="52" t="s">
        <v>403</v>
      </c>
      <c r="D779" s="52" t="s">
        <v>404</v>
      </c>
      <c r="L779" s="157" t="s">
        <v>705</v>
      </c>
      <c r="M779" s="157"/>
      <c r="R779" s="52" t="s">
        <v>447</v>
      </c>
      <c r="S779" s="52" t="s">
        <v>446</v>
      </c>
      <c r="T779" s="52" t="s">
        <v>447</v>
      </c>
      <c r="U779" s="52" t="s">
        <v>446</v>
      </c>
      <c r="V779" s="74" t="s">
        <v>901</v>
      </c>
    </row>
    <row r="780" spans="1:86" hidden="1" outlineLevel="1">
      <c r="A780" t="s">
        <v>819</v>
      </c>
      <c r="B780" t="s">
        <v>406</v>
      </c>
      <c r="C780" s="187">
        <f t="shared" ref="C780:D787" si="1050">T780</f>
        <v>3.3939393939393936E-3</v>
      </c>
      <c r="D780" s="187">
        <f t="shared" si="1050"/>
        <v>-1.772727272727273E-2</v>
      </c>
      <c r="G780" s="61" t="s">
        <v>448</v>
      </c>
      <c r="H780" s="76">
        <v>0.35</v>
      </c>
      <c r="I780" s="76">
        <v>0.5</v>
      </c>
      <c r="J780" s="223">
        <v>1.5</v>
      </c>
      <c r="K780" s="223">
        <v>1.8</v>
      </c>
      <c r="L780" s="170">
        <f t="shared" ref="L780:M787" si="1051">CHOOSE(d.Region,Y780,AA780,AC780)</f>
        <v>8.0000000000000002E-3</v>
      </c>
      <c r="M780" s="171">
        <f t="shared" si="1051"/>
        <v>2.2499999999999999E-2</v>
      </c>
      <c r="N780" s="77">
        <v>200</v>
      </c>
      <c r="O780" s="60"/>
      <c r="P780" s="60"/>
      <c r="Q780" s="60"/>
      <c r="R780" s="63">
        <f>$H780/(2-$H780)*$N780</f>
        <v>42.424242424242422</v>
      </c>
      <c r="S780" s="63">
        <f>-(1-$H780)/(2-$H780)*$N780</f>
        <v>-78.787878787878796</v>
      </c>
      <c r="T780" s="62">
        <f>L780*R780/100</f>
        <v>3.3939393939393936E-3</v>
      </c>
      <c r="U780" s="62">
        <f>M780*S780/100</f>
        <v>-1.772727272727273E-2</v>
      </c>
      <c r="V780" s="62">
        <f t="shared" ref="V780:V787" si="1052">((1-$H780)*T780+2*$H780*U780)/(1+$H780)</f>
        <v>-7.5578002244668929E-3</v>
      </c>
      <c r="Y780" s="163">
        <v>8.0000000000000002E-3</v>
      </c>
      <c r="Z780" s="163">
        <v>2.2499999999999999E-2</v>
      </c>
      <c r="AA780" s="176">
        <f>Y780</f>
        <v>8.0000000000000002E-3</v>
      </c>
      <c r="AB780" s="176">
        <f>Z780</f>
        <v>2.2499999999999999E-2</v>
      </c>
      <c r="AC780" s="176">
        <f>AA780</f>
        <v>8.0000000000000002E-3</v>
      </c>
      <c r="AD780" s="176">
        <f>AB780</f>
        <v>2.2499999999999999E-2</v>
      </c>
    </row>
    <row r="781" spans="1:86" hidden="1" outlineLevel="1">
      <c r="B781" t="s">
        <v>402</v>
      </c>
      <c r="C781" s="187">
        <f t="shared" si="1050"/>
        <v>1.0984615384615384E-2</v>
      </c>
      <c r="D781" s="187">
        <f t="shared" si="1050"/>
        <v>-4.3999999999999997E-2</v>
      </c>
      <c r="G781" s="61" t="s">
        <v>449</v>
      </c>
      <c r="H781" s="222">
        <f t="shared" ref="H781:H783" si="1053">H780</f>
        <v>0.35</v>
      </c>
      <c r="I781" s="222">
        <f>I780</f>
        <v>0.5</v>
      </c>
      <c r="J781" s="224">
        <f t="shared" ref="J781:K787" si="1054">J780</f>
        <v>1.5</v>
      </c>
      <c r="K781" s="224">
        <f t="shared" si="1054"/>
        <v>1.8</v>
      </c>
      <c r="L781" s="172">
        <f t="shared" si="1051"/>
        <v>3.4000000000000002E-2</v>
      </c>
      <c r="M781" s="173">
        <f t="shared" si="1051"/>
        <v>-8.7999999999999995E-2</v>
      </c>
      <c r="N781" s="74"/>
      <c r="O781" s="60">
        <f>MIN($H781*$K781*(1-$I781),(1-$H781)*$I781*$J781)</f>
        <v>0.315</v>
      </c>
      <c r="P781" s="60">
        <f>$O781/$J781/(1-$H781)</f>
        <v>0.32307692307692304</v>
      </c>
      <c r="Q781" s="60">
        <f>$O781/$K781/$H781</f>
        <v>0.5</v>
      </c>
      <c r="R781" s="60"/>
      <c r="S781" s="60"/>
      <c r="T781" s="62">
        <f t="shared" ref="T781:U783" si="1055">P781*L781</f>
        <v>1.0984615384615384E-2</v>
      </c>
      <c r="U781" s="62">
        <f t="shared" si="1055"/>
        <v>-4.3999999999999997E-2</v>
      </c>
      <c r="V781" s="62">
        <f t="shared" si="1052"/>
        <v>-1.7525925925925924E-2</v>
      </c>
      <c r="X781" s="214">
        <v>850</v>
      </c>
      <c r="Y781" s="164">
        <v>3.4000000000000002E-2</v>
      </c>
      <c r="Z781" s="165">
        <v>-8.7999999999999995E-2</v>
      </c>
      <c r="AA781" s="164">
        <v>3.4000000000000002E-2</v>
      </c>
      <c r="AB781" s="165">
        <v>-8.7999999999999995E-2</v>
      </c>
      <c r="AC781" s="164">
        <v>3.4000000000000002E-2</v>
      </c>
      <c r="AD781" s="165">
        <v>-8.7999999999999995E-2</v>
      </c>
    </row>
    <row r="782" spans="1:86" hidden="1" outlineLevel="1">
      <c r="B782" t="s">
        <v>997</v>
      </c>
      <c r="C782" s="187">
        <f t="shared" si="1050"/>
        <v>3.7476923076923074E-2</v>
      </c>
      <c r="D782" s="187">
        <f t="shared" si="1050"/>
        <v>-0.105</v>
      </c>
      <c r="G782" s="61"/>
      <c r="H782" s="222">
        <f t="shared" si="1053"/>
        <v>0.35</v>
      </c>
      <c r="I782" s="222">
        <f t="shared" ref="I782:I787" si="1056">I781</f>
        <v>0.5</v>
      </c>
      <c r="J782" s="224">
        <f t="shared" si="1054"/>
        <v>1.5</v>
      </c>
      <c r="K782" s="224">
        <f t="shared" si="1054"/>
        <v>1.8</v>
      </c>
      <c r="L782" s="172">
        <f t="shared" si="1051"/>
        <v>0.11600000000000001</v>
      </c>
      <c r="M782" s="173">
        <f t="shared" si="1051"/>
        <v>-0.21</v>
      </c>
      <c r="N782" s="74"/>
      <c r="O782" s="60">
        <f t="shared" ref="O782:O783" si="1057">MIN($H782*$K782*(1-$I782),(1-$H782)*$I782*$J782)</f>
        <v>0.315</v>
      </c>
      <c r="P782" s="60">
        <f t="shared" ref="P782:P783" si="1058">$O782/$J782/(1-$H782)</f>
        <v>0.32307692307692304</v>
      </c>
      <c r="Q782" s="60">
        <f t="shared" ref="Q782:Q783" si="1059">$O782/$K782/$H782</f>
        <v>0.5</v>
      </c>
      <c r="R782" s="60"/>
      <c r="S782" s="60"/>
      <c r="T782" s="62">
        <f t="shared" si="1055"/>
        <v>3.7476923076923074E-2</v>
      </c>
      <c r="U782" s="62">
        <f t="shared" si="1055"/>
        <v>-0.105</v>
      </c>
      <c r="V782" s="62">
        <f t="shared" si="1052"/>
        <v>-3.6399999999999995E-2</v>
      </c>
      <c r="X782" s="214">
        <v>1000</v>
      </c>
      <c r="Y782" s="166">
        <v>0.11600000000000001</v>
      </c>
      <c r="Z782" s="167">
        <v>-0.21</v>
      </c>
      <c r="AA782" s="166">
        <v>0.11600000000000001</v>
      </c>
      <c r="AB782" s="167">
        <v>-0.21</v>
      </c>
      <c r="AC782" s="166">
        <v>0.11600000000000001</v>
      </c>
      <c r="AD782" s="167">
        <v>-0.21</v>
      </c>
    </row>
    <row r="783" spans="1:86" hidden="1" outlineLevel="1">
      <c r="B783" t="s">
        <v>998</v>
      </c>
      <c r="C783" s="187">
        <f t="shared" si="1050"/>
        <v>7.7538461538461528E-2</v>
      </c>
      <c r="D783" s="187">
        <f t="shared" si="1050"/>
        <v>-8.6999999999999994E-2</v>
      </c>
      <c r="G783" s="61"/>
      <c r="H783" s="222">
        <f t="shared" si="1053"/>
        <v>0.35</v>
      </c>
      <c r="I783" s="222">
        <f t="shared" si="1056"/>
        <v>0.5</v>
      </c>
      <c r="J783" s="224">
        <f t="shared" si="1054"/>
        <v>1.5</v>
      </c>
      <c r="K783" s="224">
        <f t="shared" si="1054"/>
        <v>1.8</v>
      </c>
      <c r="L783" s="174">
        <f t="shared" si="1051"/>
        <v>0.24</v>
      </c>
      <c r="M783" s="175">
        <f t="shared" si="1051"/>
        <v>-0.17399999999999999</v>
      </c>
      <c r="N783" s="74"/>
      <c r="O783" s="60">
        <f t="shared" si="1057"/>
        <v>0.315</v>
      </c>
      <c r="P783" s="60">
        <f t="shared" si="1058"/>
        <v>0.32307692307692304</v>
      </c>
      <c r="Q783" s="60">
        <f t="shared" si="1059"/>
        <v>0.5</v>
      </c>
      <c r="R783" s="60"/>
      <c r="S783" s="60"/>
      <c r="T783" s="62">
        <f t="shared" si="1055"/>
        <v>7.7538461538461528E-2</v>
      </c>
      <c r="U783" s="62">
        <f t="shared" si="1055"/>
        <v>-8.6999999999999994E-2</v>
      </c>
      <c r="V783" s="62">
        <f t="shared" si="1052"/>
        <v>-7.7777777777777741E-3</v>
      </c>
      <c r="X783" s="214">
        <v>1200</v>
      </c>
      <c r="Y783" s="168">
        <v>0.24</v>
      </c>
      <c r="Z783" s="169">
        <v>-0.17399999999999999</v>
      </c>
      <c r="AA783" s="168">
        <v>0.24</v>
      </c>
      <c r="AB783" s="169">
        <v>-0.17399999999999999</v>
      </c>
      <c r="AC783" s="168">
        <v>0.24</v>
      </c>
      <c r="AD783" s="169">
        <v>-0.17399999999999999</v>
      </c>
    </row>
    <row r="784" spans="1:86" hidden="1" outlineLevel="1">
      <c r="A784" t="s">
        <v>820</v>
      </c>
      <c r="B784" t="s">
        <v>406</v>
      </c>
      <c r="C784" s="187">
        <f t="shared" si="1050"/>
        <v>5.3333333333333323E-3</v>
      </c>
      <c r="D784" s="187">
        <f t="shared" si="1050"/>
        <v>-1.4999999999999998E-2</v>
      </c>
      <c r="G784" s="61" t="s">
        <v>448</v>
      </c>
      <c r="H784" s="76">
        <v>0.5</v>
      </c>
      <c r="I784" s="222">
        <f t="shared" si="1056"/>
        <v>0.5</v>
      </c>
      <c r="J784" s="224">
        <f t="shared" si="1054"/>
        <v>1.5</v>
      </c>
      <c r="K784" s="224">
        <f t="shared" si="1054"/>
        <v>1.8</v>
      </c>
      <c r="L784" s="170">
        <f t="shared" si="1051"/>
        <v>8.0000000000000002E-3</v>
      </c>
      <c r="M784" s="171">
        <f t="shared" si="1051"/>
        <v>2.2499999999999999E-2</v>
      </c>
      <c r="N784" s="77">
        <v>200</v>
      </c>
      <c r="O784" s="60"/>
      <c r="P784" s="60"/>
      <c r="Q784" s="60"/>
      <c r="R784" s="63">
        <f>$H784/(2-$H784)*$N784</f>
        <v>66.666666666666657</v>
      </c>
      <c r="S784" s="63">
        <f>-(1-$H784)/(2-$H784)*$N784</f>
        <v>-66.666666666666657</v>
      </c>
      <c r="T784" s="62">
        <f>L784*R784/100</f>
        <v>5.3333333333333323E-3</v>
      </c>
      <c r="U784" s="62">
        <f>M784*S784/100</f>
        <v>-1.4999999999999998E-2</v>
      </c>
      <c r="V784" s="62">
        <f t="shared" si="1052"/>
        <v>-8.222222222222221E-3</v>
      </c>
      <c r="X784" s="214"/>
      <c r="Y784" s="163">
        <v>8.0000000000000002E-3</v>
      </c>
      <c r="Z784" s="163">
        <v>2.2499999999999999E-2</v>
      </c>
      <c r="AA784" s="176">
        <f>Y784</f>
        <v>8.0000000000000002E-3</v>
      </c>
      <c r="AB784" s="176">
        <f>Z784</f>
        <v>2.2499999999999999E-2</v>
      </c>
      <c r="AC784" s="176">
        <f>AA784</f>
        <v>8.0000000000000002E-3</v>
      </c>
      <c r="AD784" s="176">
        <f>AB784</f>
        <v>2.2499999999999999E-2</v>
      </c>
    </row>
    <row r="785" spans="2:30" hidden="1" outlineLevel="1">
      <c r="B785" t="s">
        <v>402</v>
      </c>
      <c r="C785" s="187">
        <f t="shared" si="1050"/>
        <v>1.15E-2</v>
      </c>
      <c r="D785" s="187">
        <f t="shared" si="1050"/>
        <v>-2.0416666666666666E-2</v>
      </c>
      <c r="G785" s="61" t="s">
        <v>449</v>
      </c>
      <c r="H785" s="222">
        <f t="shared" ref="H785:H787" si="1060">H784</f>
        <v>0.5</v>
      </c>
      <c r="I785" s="222">
        <f t="shared" si="1056"/>
        <v>0.5</v>
      </c>
      <c r="J785" s="224">
        <f t="shared" si="1054"/>
        <v>1.5</v>
      </c>
      <c r="K785" s="224">
        <f t="shared" si="1054"/>
        <v>1.8</v>
      </c>
      <c r="L785" s="172">
        <f t="shared" si="1051"/>
        <v>2.3E-2</v>
      </c>
      <c r="M785" s="173">
        <f t="shared" si="1051"/>
        <v>-4.9000000000000002E-2</v>
      </c>
      <c r="N785" s="74"/>
      <c r="O785" s="60">
        <f t="shared" ref="O785:O787" si="1061">MIN($H785*$K785*(1-$I785),(1-$H785)*$I785*$J785)</f>
        <v>0.375</v>
      </c>
      <c r="P785" s="60">
        <f t="shared" ref="P785:P787" si="1062">$O785/$J785/(1-$H785)</f>
        <v>0.5</v>
      </c>
      <c r="Q785" s="60">
        <f t="shared" ref="Q785:Q787" si="1063">$O785/$K785/$H785</f>
        <v>0.41666666666666663</v>
      </c>
      <c r="R785" s="60"/>
      <c r="S785" s="60"/>
      <c r="T785" s="62">
        <f t="shared" ref="T785:U787" si="1064">P785*L785</f>
        <v>1.15E-2</v>
      </c>
      <c r="U785" s="62">
        <f t="shared" si="1064"/>
        <v>-2.0416666666666666E-2</v>
      </c>
      <c r="V785" s="62">
        <f t="shared" si="1052"/>
        <v>-9.7777777777777776E-3</v>
      </c>
      <c r="X785" s="214">
        <v>850</v>
      </c>
      <c r="Y785" s="164">
        <v>2.3E-2</v>
      </c>
      <c r="Z785" s="165">
        <v>-4.9000000000000002E-2</v>
      </c>
      <c r="AA785" s="164">
        <v>2.3E-2</v>
      </c>
      <c r="AB785" s="165">
        <v>-4.9000000000000002E-2</v>
      </c>
      <c r="AC785" s="164">
        <v>2.3E-2</v>
      </c>
      <c r="AD785" s="165">
        <v>-4.9000000000000002E-2</v>
      </c>
    </row>
    <row r="786" spans="2:30" hidden="1" outlineLevel="1">
      <c r="B786" t="s">
        <v>997</v>
      </c>
      <c r="C786" s="187">
        <f t="shared" si="1050"/>
        <v>3.4500000000000003E-2</v>
      </c>
      <c r="D786" s="187">
        <f t="shared" si="1050"/>
        <v>-5.1249999999999997E-2</v>
      </c>
      <c r="G786" s="61"/>
      <c r="H786" s="222">
        <f t="shared" si="1060"/>
        <v>0.5</v>
      </c>
      <c r="I786" s="222">
        <f t="shared" si="1056"/>
        <v>0.5</v>
      </c>
      <c r="J786" s="224">
        <f t="shared" si="1054"/>
        <v>1.5</v>
      </c>
      <c r="K786" s="224">
        <f t="shared" si="1054"/>
        <v>1.8</v>
      </c>
      <c r="L786" s="172">
        <f t="shared" si="1051"/>
        <v>6.9000000000000006E-2</v>
      </c>
      <c r="M786" s="173">
        <f t="shared" si="1051"/>
        <v>-0.123</v>
      </c>
      <c r="N786" s="74"/>
      <c r="O786" s="60">
        <f t="shared" si="1061"/>
        <v>0.375</v>
      </c>
      <c r="P786" s="60">
        <f t="shared" si="1062"/>
        <v>0.5</v>
      </c>
      <c r="Q786" s="60">
        <f t="shared" si="1063"/>
        <v>0.41666666666666663</v>
      </c>
      <c r="R786" s="60"/>
      <c r="S786" s="60"/>
      <c r="T786" s="62">
        <f t="shared" si="1064"/>
        <v>3.4500000000000003E-2</v>
      </c>
      <c r="U786" s="62">
        <f t="shared" si="1064"/>
        <v>-5.1249999999999997E-2</v>
      </c>
      <c r="V786" s="62">
        <f t="shared" si="1052"/>
        <v>-2.2666666666666665E-2</v>
      </c>
      <c r="X786" s="214">
        <v>1000</v>
      </c>
      <c r="Y786" s="166">
        <v>6.9000000000000006E-2</v>
      </c>
      <c r="Z786" s="167">
        <v>-0.123</v>
      </c>
      <c r="AA786" s="166">
        <v>6.9000000000000006E-2</v>
      </c>
      <c r="AB786" s="167">
        <v>-0.123</v>
      </c>
      <c r="AC786" s="166">
        <v>6.9000000000000006E-2</v>
      </c>
      <c r="AD786" s="167">
        <v>-0.123</v>
      </c>
    </row>
    <row r="787" spans="2:30" hidden="1" outlineLevel="1">
      <c r="B787" t="s">
        <v>998</v>
      </c>
      <c r="C787" s="187">
        <f t="shared" si="1050"/>
        <v>0.09</v>
      </c>
      <c r="D787" s="187">
        <f t="shared" si="1050"/>
        <v>-8.2916666666666666E-2</v>
      </c>
      <c r="G787" s="61"/>
      <c r="H787" s="222">
        <f t="shared" si="1060"/>
        <v>0.5</v>
      </c>
      <c r="I787" s="222">
        <f t="shared" si="1056"/>
        <v>0.5</v>
      </c>
      <c r="J787" s="224">
        <f t="shared" si="1054"/>
        <v>1.5</v>
      </c>
      <c r="K787" s="224">
        <f t="shared" si="1054"/>
        <v>1.8</v>
      </c>
      <c r="L787" s="174">
        <f t="shared" si="1051"/>
        <v>0.18</v>
      </c>
      <c r="M787" s="175">
        <f t="shared" si="1051"/>
        <v>-0.19900000000000001</v>
      </c>
      <c r="N787" s="74"/>
      <c r="O787" s="60">
        <f t="shared" si="1061"/>
        <v>0.375</v>
      </c>
      <c r="P787" s="60">
        <f t="shared" si="1062"/>
        <v>0.5</v>
      </c>
      <c r="Q787" s="60">
        <f t="shared" si="1063"/>
        <v>0.41666666666666663</v>
      </c>
      <c r="R787" s="60"/>
      <c r="S787" s="60"/>
      <c r="T787" s="62">
        <f t="shared" si="1064"/>
        <v>0.09</v>
      </c>
      <c r="U787" s="62">
        <f t="shared" si="1064"/>
        <v>-8.2916666666666666E-2</v>
      </c>
      <c r="V787" s="62">
        <f t="shared" si="1052"/>
        <v>-2.5277777777777777E-2</v>
      </c>
      <c r="X787" s="214">
        <v>1200</v>
      </c>
      <c r="Y787" s="168">
        <v>0.18</v>
      </c>
      <c r="Z787" s="169">
        <v>-0.19900000000000001</v>
      </c>
      <c r="AA787" s="168">
        <v>0.18</v>
      </c>
      <c r="AB787" s="169">
        <v>-0.19900000000000001</v>
      </c>
      <c r="AC787" s="168">
        <v>0.18</v>
      </c>
      <c r="AD787" s="169">
        <v>-0.19900000000000001</v>
      </c>
    </row>
    <row r="788" spans="2:30" ht="36.75" hidden="1" outlineLevel="1">
      <c r="Y788" s="185" t="s">
        <v>988</v>
      </c>
      <c r="Z788" s="186"/>
      <c r="AA788" s="186"/>
      <c r="AB788" s="186"/>
      <c r="AC788" s="186"/>
      <c r="AD788" s="186"/>
    </row>
    <row r="789" spans="2:30" collapsed="1"/>
    <row r="790" spans="2:30" collapsed="1">
      <c r="B790" s="22" t="s">
        <v>482</v>
      </c>
    </row>
    <row r="791" spans="2:30" ht="40.5" hidden="1" outlineLevel="1">
      <c r="C791" s="54" t="s">
        <v>413</v>
      </c>
    </row>
    <row r="792" spans="2:30" hidden="1" outlineLevel="1">
      <c r="B792" t="s">
        <v>406</v>
      </c>
      <c r="C792" s="78">
        <v>0.7</v>
      </c>
    </row>
    <row r="793" spans="2:30" hidden="1" outlineLevel="1">
      <c r="B793" t="s">
        <v>414</v>
      </c>
      <c r="C793" s="78">
        <v>0.85</v>
      </c>
    </row>
    <row r="794" spans="2:30" hidden="1" outlineLevel="1">
      <c r="B794" t="s">
        <v>402</v>
      </c>
      <c r="C794" s="78">
        <v>1</v>
      </c>
    </row>
    <row r="795" spans="2:30" hidden="1" outlineLevel="1">
      <c r="B795" t="s">
        <v>415</v>
      </c>
      <c r="C795" s="78">
        <v>1.1499999999999999</v>
      </c>
    </row>
    <row r="796" spans="2:30" hidden="1" outlineLevel="1">
      <c r="B796" t="s">
        <v>405</v>
      </c>
      <c r="C796" s="78">
        <v>1.3</v>
      </c>
    </row>
    <row r="797" spans="2:30" hidden="1" outlineLevel="1"/>
    <row r="798" spans="2:30" collapsed="1"/>
    <row r="799" spans="2:30" collapsed="1">
      <c r="B799" s="22" t="s">
        <v>477</v>
      </c>
    </row>
    <row r="800" spans="2:30" ht="95.25" hidden="1" outlineLevel="1">
      <c r="C800" s="4" t="s">
        <v>423</v>
      </c>
      <c r="D800" s="4" t="s">
        <v>424</v>
      </c>
      <c r="E800" s="4" t="s">
        <v>428</v>
      </c>
      <c r="F800" s="4" t="s">
        <v>429</v>
      </c>
    </row>
    <row r="801" spans="2:6" hidden="1" outlineLevel="1">
      <c r="B801" t="s">
        <v>425</v>
      </c>
      <c r="C801" s="78">
        <v>1</v>
      </c>
      <c r="D801" s="78">
        <v>1</v>
      </c>
      <c r="E801" s="78">
        <v>1</v>
      </c>
      <c r="F801" s="78">
        <v>1</v>
      </c>
    </row>
    <row r="802" spans="2:6" hidden="1" outlineLevel="1">
      <c r="B802" t="s">
        <v>426</v>
      </c>
      <c r="C802" s="78">
        <v>1</v>
      </c>
      <c r="D802" s="78">
        <v>1</v>
      </c>
      <c r="E802" s="78">
        <v>8.5</v>
      </c>
      <c r="F802" s="78">
        <v>2</v>
      </c>
    </row>
    <row r="803" spans="2:6" hidden="1" outlineLevel="1">
      <c r="B803" t="s">
        <v>427</v>
      </c>
      <c r="C803" s="78">
        <v>0</v>
      </c>
      <c r="D803" s="78">
        <v>0</v>
      </c>
      <c r="E803" s="78">
        <v>1</v>
      </c>
      <c r="F803" s="78">
        <v>1</v>
      </c>
    </row>
    <row r="804" spans="2:6" hidden="1" outlineLevel="1"/>
    <row r="805" spans="2:6" hidden="1" outlineLevel="1">
      <c r="B805" s="22" t="s">
        <v>431</v>
      </c>
    </row>
    <row r="806" spans="2:6" ht="24.75" hidden="1" outlineLevel="1">
      <c r="C806" s="4" t="s">
        <v>390</v>
      </c>
    </row>
    <row r="807" spans="2:6" hidden="1" outlineLevel="1">
      <c r="B807" t="s">
        <v>405</v>
      </c>
      <c r="C807" s="78">
        <v>1.1000000000000001</v>
      </c>
    </row>
    <row r="808" spans="2:6" hidden="1" outlineLevel="1">
      <c r="B808" t="s">
        <v>432</v>
      </c>
      <c r="C808" s="78">
        <v>1</v>
      </c>
    </row>
    <row r="809" spans="2:6" hidden="1" outlineLevel="1">
      <c r="B809" t="s">
        <v>406</v>
      </c>
      <c r="C809" s="78">
        <v>0.9</v>
      </c>
    </row>
    <row r="810" spans="2:6" hidden="1" outlineLevel="1"/>
    <row r="811" spans="2:6" collapsed="1"/>
    <row r="812" spans="2:6" collapsed="1">
      <c r="B812" s="22" t="s">
        <v>478</v>
      </c>
    </row>
    <row r="813" spans="2:6" ht="93.75" hidden="1" outlineLevel="1">
      <c r="C813" s="4" t="s">
        <v>439</v>
      </c>
    </row>
    <row r="814" spans="2:6" hidden="1" outlineLevel="1">
      <c r="B814" t="s">
        <v>425</v>
      </c>
      <c r="C814" s="78">
        <v>1</v>
      </c>
    </row>
    <row r="815" spans="2:6" hidden="1" outlineLevel="1">
      <c r="B815" t="s">
        <v>427</v>
      </c>
      <c r="C815" s="78">
        <v>0</v>
      </c>
    </row>
    <row r="816" spans="2:6" hidden="1" outlineLevel="1"/>
    <row r="817" spans="1:30" collapsed="1"/>
    <row r="818" spans="1:30" ht="16.5">
      <c r="B818" s="22" t="s">
        <v>480</v>
      </c>
      <c r="C818" s="64" t="s">
        <v>989</v>
      </c>
      <c r="K818" s="198" t="s">
        <v>773</v>
      </c>
      <c r="L818" s="198"/>
      <c r="M818" s="198"/>
      <c r="N818" s="198"/>
      <c r="S818" s="198" t="s">
        <v>774</v>
      </c>
      <c r="T818" s="198"/>
      <c r="U818" s="198"/>
      <c r="V818" s="198"/>
      <c r="AA818" s="198" t="s">
        <v>772</v>
      </c>
      <c r="AB818" s="198"/>
      <c r="AC818" s="198"/>
      <c r="AD818" s="198"/>
    </row>
    <row r="819" spans="1:30" ht="113.25" outlineLevel="1">
      <c r="C819" s="54" t="s">
        <v>456</v>
      </c>
      <c r="D819" s="54" t="s">
        <v>456</v>
      </c>
      <c r="E819" s="54" t="s">
        <v>456</v>
      </c>
      <c r="G819" s="54" t="s">
        <v>286</v>
      </c>
      <c r="K819" s="198" t="s">
        <v>773</v>
      </c>
      <c r="L819" s="198"/>
      <c r="M819" s="198"/>
      <c r="N819" s="198"/>
      <c r="S819" s="198" t="s">
        <v>774</v>
      </c>
      <c r="T819" s="198"/>
      <c r="U819" s="198"/>
      <c r="V819" s="198"/>
      <c r="AA819" s="198" t="s">
        <v>772</v>
      </c>
      <c r="AB819" s="198"/>
      <c r="AC819" s="198"/>
      <c r="AD819" s="198"/>
    </row>
    <row r="820" spans="1:30" outlineLevel="1">
      <c r="C820" s="177" t="s">
        <v>630</v>
      </c>
      <c r="D820" s="177" t="s">
        <v>631</v>
      </c>
      <c r="E820" s="177" t="s">
        <v>632</v>
      </c>
      <c r="F820" s="177" t="s">
        <v>637</v>
      </c>
      <c r="G820" s="78">
        <v>0.25</v>
      </c>
      <c r="K820" s="177" t="s">
        <v>630</v>
      </c>
      <c r="L820" s="177" t="s">
        <v>631</v>
      </c>
      <c r="M820" s="177" t="s">
        <v>632</v>
      </c>
      <c r="N820" s="177" t="s">
        <v>637</v>
      </c>
      <c r="S820" s="177" t="s">
        <v>630</v>
      </c>
      <c r="T820" s="177" t="s">
        <v>631</v>
      </c>
      <c r="U820" s="177" t="s">
        <v>632</v>
      </c>
      <c r="V820" s="177" t="s">
        <v>637</v>
      </c>
      <c r="AA820" s="177" t="s">
        <v>630</v>
      </c>
      <c r="AB820" s="177" t="s">
        <v>631</v>
      </c>
      <c r="AC820" s="177" t="s">
        <v>632</v>
      </c>
      <c r="AD820" s="177" t="s">
        <v>637</v>
      </c>
    </row>
    <row r="821" spans="1:30" outlineLevel="1">
      <c r="A821" s="268" t="s">
        <v>691</v>
      </c>
      <c r="B821" t="s">
        <v>766</v>
      </c>
      <c r="C821" s="74">
        <f>C824</f>
        <v>2816</v>
      </c>
      <c r="D821" s="74">
        <f>D824</f>
        <v>2902</v>
      </c>
      <c r="E821" s="74">
        <f>E824</f>
        <v>3001</v>
      </c>
      <c r="F821" s="74">
        <f>F824</f>
        <v>3001</v>
      </c>
      <c r="G821" s="79">
        <f>G823*(1-$G$820)</f>
        <v>0.65625</v>
      </c>
      <c r="K821" s="74"/>
      <c r="L821" s="74"/>
      <c r="M821" s="74"/>
      <c r="N821" s="74"/>
      <c r="S821" s="74"/>
      <c r="T821" s="74"/>
      <c r="U821" s="74"/>
      <c r="V821" s="74"/>
      <c r="AA821" s="74"/>
      <c r="AB821" s="74"/>
      <c r="AC821" s="74"/>
      <c r="AD821" s="74"/>
    </row>
    <row r="822" spans="1:30" outlineLevel="1">
      <c r="A822" s="268"/>
      <c r="B822" t="s">
        <v>767</v>
      </c>
      <c r="C822" s="74">
        <f>C824</f>
        <v>2816</v>
      </c>
      <c r="D822" s="74">
        <f>D824</f>
        <v>2902</v>
      </c>
      <c r="E822" s="74">
        <f>E824</f>
        <v>3001</v>
      </c>
      <c r="F822" s="74">
        <f>F824</f>
        <v>3001</v>
      </c>
      <c r="G822" s="79">
        <f>G824*(1-$G$820)</f>
        <v>0.75</v>
      </c>
      <c r="K822" s="74"/>
      <c r="L822" s="74"/>
      <c r="M822" s="74"/>
      <c r="N822" s="74"/>
      <c r="S822" s="74"/>
      <c r="T822" s="74"/>
      <c r="U822" s="74"/>
      <c r="V822" s="74"/>
      <c r="AA822" s="74"/>
      <c r="AB822" s="74"/>
      <c r="AC822" s="74"/>
      <c r="AD822" s="74"/>
    </row>
    <row r="823" spans="1:30" outlineLevel="1">
      <c r="A823" s="268"/>
      <c r="B823" t="s">
        <v>768</v>
      </c>
      <c r="C823" s="74">
        <f>C824</f>
        <v>2816</v>
      </c>
      <c r="D823" s="74">
        <f>D824</f>
        <v>2902</v>
      </c>
      <c r="E823" s="74">
        <f>E824</f>
        <v>3001</v>
      </c>
      <c r="F823" s="74">
        <f>F824</f>
        <v>3001</v>
      </c>
      <c r="G823" s="79">
        <f>AVERAGE(G822,G824)</f>
        <v>0.875</v>
      </c>
      <c r="K823" s="74"/>
      <c r="L823" s="74"/>
      <c r="M823" s="74"/>
      <c r="N823" s="74"/>
      <c r="S823" s="74"/>
      <c r="T823" s="74"/>
      <c r="U823" s="74"/>
      <c r="V823" s="74"/>
      <c r="AA823" s="74"/>
      <c r="AB823" s="74"/>
      <c r="AC823" s="74"/>
      <c r="AD823" s="74"/>
    </row>
    <row r="824" spans="1:30">
      <c r="A824" s="268"/>
      <c r="B824" t="s">
        <v>769</v>
      </c>
      <c r="C824" s="200">
        <f>CHOOSE(d.Region,K824,S824,AA824)</f>
        <v>2816</v>
      </c>
      <c r="D824" s="200">
        <f>CHOOSE(d.Region,L824,T824,AB824)</f>
        <v>2902</v>
      </c>
      <c r="E824" s="200">
        <f>CHOOSE(d.Region,M824,U824,AC824)</f>
        <v>3001</v>
      </c>
      <c r="F824" s="200">
        <f>CHOOSE(d.Region,N824,V824,AD824)</f>
        <v>3001</v>
      </c>
      <c r="G824" s="80">
        <v>1</v>
      </c>
      <c r="K824" s="78">
        <v>3453</v>
      </c>
      <c r="L824" s="78">
        <v>3988</v>
      </c>
      <c r="M824" s="78">
        <v>4145</v>
      </c>
      <c r="N824" s="91">
        <f t="shared" ref="N824" si="1065">M824</f>
        <v>4145</v>
      </c>
      <c r="S824" s="78">
        <v>2816</v>
      </c>
      <c r="T824" s="78">
        <v>2902</v>
      </c>
      <c r="U824" s="78">
        <v>3001</v>
      </c>
      <c r="V824" s="91">
        <f t="shared" ref="V824" si="1066">U824</f>
        <v>3001</v>
      </c>
      <c r="AA824" s="78">
        <v>3500</v>
      </c>
      <c r="AB824" s="78">
        <v>4000</v>
      </c>
      <c r="AC824" s="78">
        <v>4500</v>
      </c>
      <c r="AD824" s="91">
        <f t="shared" ref="AD824" si="1067">AC824</f>
        <v>4500</v>
      </c>
    </row>
    <row r="825" spans="1:30" outlineLevel="1">
      <c r="A825" s="268"/>
      <c r="B825" t="s">
        <v>770</v>
      </c>
      <c r="C825" s="74">
        <f ca="1">OFFSET(C825,-1,0)</f>
        <v>2816</v>
      </c>
      <c r="D825" s="74">
        <f ca="1">OFFSET(D825,-1,0)</f>
        <v>2902</v>
      </c>
      <c r="E825" s="74">
        <f ca="1">OFFSET(E825,-1,0)</f>
        <v>3001</v>
      </c>
      <c r="F825" s="74">
        <f ca="1">OFFSET(F825,-1,0)</f>
        <v>3001</v>
      </c>
      <c r="G825" s="79">
        <f>G$824*(1+$G$820)</f>
        <v>1.25</v>
      </c>
      <c r="K825" s="74"/>
      <c r="L825" s="74"/>
      <c r="M825" s="74"/>
      <c r="N825" s="74"/>
      <c r="S825" s="74"/>
      <c r="T825" s="74"/>
      <c r="U825" s="74"/>
      <c r="V825" s="74"/>
      <c r="AA825" s="74"/>
      <c r="AB825" s="74"/>
      <c r="AC825" s="74"/>
      <c r="AD825" s="74"/>
    </row>
    <row r="826" spans="1:30" outlineLevel="1">
      <c r="A826" s="268" t="s">
        <v>466</v>
      </c>
      <c r="B826" t="s">
        <v>766</v>
      </c>
      <c r="C826" s="74">
        <f>C829</f>
        <v>2927</v>
      </c>
      <c r="D826" s="74">
        <f>D829</f>
        <v>3060</v>
      </c>
      <c r="E826" s="74">
        <f>E829</f>
        <v>3037</v>
      </c>
      <c r="F826" s="74">
        <f>F829</f>
        <v>3037</v>
      </c>
      <c r="G826" s="79">
        <f>G828*(1-$G$820)</f>
        <v>0.65625</v>
      </c>
      <c r="K826" s="74"/>
      <c r="L826" s="74"/>
      <c r="M826" s="74"/>
      <c r="N826" s="74"/>
      <c r="S826" s="74"/>
      <c r="T826" s="74"/>
      <c r="U826" s="74"/>
      <c r="V826" s="74"/>
      <c r="AA826" s="74"/>
      <c r="AB826" s="74"/>
      <c r="AC826" s="74"/>
      <c r="AD826" s="74"/>
    </row>
    <row r="827" spans="1:30" outlineLevel="1">
      <c r="A827" s="268"/>
      <c r="B827" t="s">
        <v>767</v>
      </c>
      <c r="C827" s="74">
        <f>C829</f>
        <v>2927</v>
      </c>
      <c r="D827" s="74">
        <f>D829</f>
        <v>3060</v>
      </c>
      <c r="E827" s="74">
        <f>E829</f>
        <v>3037</v>
      </c>
      <c r="F827" s="74">
        <f>F829</f>
        <v>3037</v>
      </c>
      <c r="G827" s="79">
        <f>G829*(1-$G$820)</f>
        <v>0.75</v>
      </c>
      <c r="K827" s="74"/>
      <c r="L827" s="74"/>
      <c r="M827" s="74"/>
      <c r="N827" s="74"/>
      <c r="S827" s="74"/>
      <c r="T827" s="74"/>
      <c r="U827" s="74"/>
      <c r="V827" s="74"/>
      <c r="AA827" s="74"/>
      <c r="AB827" s="74"/>
      <c r="AC827" s="74"/>
      <c r="AD827" s="74"/>
    </row>
    <row r="828" spans="1:30" outlineLevel="1">
      <c r="A828" s="268"/>
      <c r="B828" t="s">
        <v>768</v>
      </c>
      <c r="C828" s="74">
        <f>C829</f>
        <v>2927</v>
      </c>
      <c r="D828" s="74">
        <f>D829</f>
        <v>3060</v>
      </c>
      <c r="E828" s="74">
        <f>E829</f>
        <v>3037</v>
      </c>
      <c r="F828" s="74">
        <f>F829</f>
        <v>3037</v>
      </c>
      <c r="G828" s="79">
        <f>AVERAGE(G827,G829)</f>
        <v>0.875</v>
      </c>
      <c r="K828" s="74"/>
      <c r="L828" s="74"/>
      <c r="M828" s="74"/>
      <c r="N828" s="74"/>
      <c r="S828" s="74"/>
      <c r="T828" s="74"/>
      <c r="U828" s="74"/>
      <c r="V828" s="74"/>
      <c r="AA828" s="74"/>
      <c r="AB828" s="74"/>
      <c r="AC828" s="74"/>
      <c r="AD828" s="74"/>
    </row>
    <row r="829" spans="1:30">
      <c r="A829" s="268"/>
      <c r="B829" t="s">
        <v>769</v>
      </c>
      <c r="C829" s="200">
        <f>CHOOSE(d.Region,K829,S829,AA829)</f>
        <v>2927</v>
      </c>
      <c r="D829" s="200">
        <f>CHOOSE(d.Region,L829,T829,AB829)</f>
        <v>3060</v>
      </c>
      <c r="E829" s="200">
        <f>CHOOSE(d.Region,M829,U829,AC829)</f>
        <v>3037</v>
      </c>
      <c r="F829" s="200">
        <f>CHOOSE(d.Region,N829,V829,AD829)</f>
        <v>3037</v>
      </c>
      <c r="G829" s="80">
        <v>1</v>
      </c>
      <c r="K829" s="78">
        <v>5230</v>
      </c>
      <c r="L829" s="78">
        <v>5041</v>
      </c>
      <c r="M829" s="78">
        <v>5205</v>
      </c>
      <c r="N829" s="91">
        <f t="shared" ref="N829" si="1068">M829</f>
        <v>5205</v>
      </c>
      <c r="S829" s="78">
        <v>2927</v>
      </c>
      <c r="T829" s="78">
        <v>3060</v>
      </c>
      <c r="U829" s="78">
        <v>3037</v>
      </c>
      <c r="V829" s="91">
        <f t="shared" ref="V829" si="1069">U829</f>
        <v>3037</v>
      </c>
      <c r="AA829" s="78">
        <v>3500</v>
      </c>
      <c r="AB829" s="78">
        <v>4000</v>
      </c>
      <c r="AC829" s="78">
        <v>4500</v>
      </c>
      <c r="AD829" s="91">
        <f t="shared" ref="AD829" si="1070">AC829</f>
        <v>4500</v>
      </c>
    </row>
    <row r="830" spans="1:30" outlineLevel="1">
      <c r="A830" s="268"/>
      <c r="B830" t="s">
        <v>770</v>
      </c>
      <c r="C830" s="74">
        <f ca="1">OFFSET(C830,-1,0)</f>
        <v>2927</v>
      </c>
      <c r="D830" s="74">
        <f ca="1">OFFSET(D830,-1,0)</f>
        <v>3060</v>
      </c>
      <c r="E830" s="74">
        <f ca="1">OFFSET(E830,-1,0)</f>
        <v>3037</v>
      </c>
      <c r="F830" s="74">
        <f ca="1">OFFSET(F830,-1,0)</f>
        <v>3037</v>
      </c>
      <c r="G830" s="79">
        <f>G$824*(1+$G$820)</f>
        <v>1.25</v>
      </c>
      <c r="K830" s="74"/>
      <c r="L830" s="74"/>
      <c r="M830" s="74"/>
      <c r="N830" s="74"/>
      <c r="S830" s="74"/>
      <c r="T830" s="74"/>
      <c r="U830" s="74"/>
      <c r="V830" s="74"/>
      <c r="AA830" s="74"/>
      <c r="AB830" s="74"/>
      <c r="AC830" s="74"/>
      <c r="AD830" s="74"/>
    </row>
    <row r="831" spans="1:30" outlineLevel="1">
      <c r="A831" s="268" t="s">
        <v>468</v>
      </c>
      <c r="B831" t="s">
        <v>766</v>
      </c>
      <c r="C831" s="74">
        <f>C834</f>
        <v>3529</v>
      </c>
      <c r="D831" s="74">
        <f>D834</f>
        <v>3066</v>
      </c>
      <c r="E831" s="74">
        <f>E834</f>
        <v>3019</v>
      </c>
      <c r="F831" s="74">
        <f>F834</f>
        <v>3019</v>
      </c>
      <c r="G831" s="79">
        <f>G833*(1-$G$820)</f>
        <v>0.65625</v>
      </c>
      <c r="K831" s="74"/>
      <c r="L831" s="74"/>
      <c r="M831" s="74"/>
      <c r="N831" s="74"/>
      <c r="S831" s="74"/>
      <c r="T831" s="74"/>
      <c r="U831" s="74"/>
      <c r="V831" s="74"/>
      <c r="AA831" s="74"/>
      <c r="AB831" s="74"/>
      <c r="AC831" s="74"/>
      <c r="AD831" s="74"/>
    </row>
    <row r="832" spans="1:30" outlineLevel="1">
      <c r="A832" s="268"/>
      <c r="B832" t="s">
        <v>767</v>
      </c>
      <c r="C832" s="74">
        <f>C834</f>
        <v>3529</v>
      </c>
      <c r="D832" s="74">
        <f>D834</f>
        <v>3066</v>
      </c>
      <c r="E832" s="74">
        <f>E834</f>
        <v>3019</v>
      </c>
      <c r="F832" s="74">
        <f>F834</f>
        <v>3019</v>
      </c>
      <c r="G832" s="79">
        <f>G834*(1-$G$820)</f>
        <v>0.75</v>
      </c>
      <c r="K832" s="74"/>
      <c r="L832" s="74"/>
      <c r="M832" s="74"/>
      <c r="N832" s="74"/>
      <c r="S832" s="74"/>
      <c r="T832" s="74"/>
      <c r="U832" s="74"/>
      <c r="V832" s="74"/>
      <c r="AA832" s="74"/>
      <c r="AB832" s="74"/>
      <c r="AC832" s="74"/>
      <c r="AD832" s="74"/>
    </row>
    <row r="833" spans="1:30" outlineLevel="1">
      <c r="A833" s="268"/>
      <c r="B833" t="s">
        <v>768</v>
      </c>
      <c r="C833" s="74">
        <f>C834</f>
        <v>3529</v>
      </c>
      <c r="D833" s="74">
        <f>D834</f>
        <v>3066</v>
      </c>
      <c r="E833" s="74">
        <f>E834</f>
        <v>3019</v>
      </c>
      <c r="F833" s="74">
        <f>F834</f>
        <v>3019</v>
      </c>
      <c r="G833" s="79">
        <f>AVERAGE(G832,G834)</f>
        <v>0.875</v>
      </c>
      <c r="K833" s="74"/>
      <c r="L833" s="74"/>
      <c r="M833" s="74"/>
      <c r="N833" s="74"/>
      <c r="S833" s="74"/>
      <c r="T833" s="74"/>
      <c r="U833" s="74"/>
      <c r="V833" s="74"/>
      <c r="AA833" s="74"/>
      <c r="AB833" s="74"/>
      <c r="AC833" s="74"/>
      <c r="AD833" s="74"/>
    </row>
    <row r="834" spans="1:30">
      <c r="A834" s="268"/>
      <c r="B834" t="s">
        <v>769</v>
      </c>
      <c r="C834" s="200">
        <f>CHOOSE(d.Region,K834,S834,AA834)</f>
        <v>3529</v>
      </c>
      <c r="D834" s="200">
        <f>CHOOSE(d.Region,L834,T834,AB834)</f>
        <v>3066</v>
      </c>
      <c r="E834" s="200">
        <f>CHOOSE(d.Region,M834,U834,AC834)</f>
        <v>3019</v>
      </c>
      <c r="F834" s="200">
        <f>CHOOSE(d.Region,N834,V834,AD834)</f>
        <v>3019</v>
      </c>
      <c r="G834" s="80">
        <v>1</v>
      </c>
      <c r="K834" s="78">
        <v>5265</v>
      </c>
      <c r="L834" s="78">
        <v>5303</v>
      </c>
      <c r="M834" s="78">
        <v>5612</v>
      </c>
      <c r="N834" s="91">
        <f t="shared" ref="N834" si="1071">M834</f>
        <v>5612</v>
      </c>
      <c r="S834" s="78">
        <v>3529</v>
      </c>
      <c r="T834" s="78">
        <v>3066</v>
      </c>
      <c r="U834" s="78">
        <v>3019</v>
      </c>
      <c r="V834" s="91">
        <f t="shared" ref="V834" si="1072">U834</f>
        <v>3019</v>
      </c>
      <c r="AA834" s="78">
        <v>3500</v>
      </c>
      <c r="AB834" s="78">
        <v>4000</v>
      </c>
      <c r="AC834" s="78">
        <v>4500</v>
      </c>
      <c r="AD834" s="91">
        <f t="shared" ref="AD834" si="1073">AC834</f>
        <v>4500</v>
      </c>
    </row>
    <row r="835" spans="1:30" outlineLevel="1">
      <c r="A835" s="268"/>
      <c r="B835" t="s">
        <v>770</v>
      </c>
      <c r="C835" s="74">
        <f ca="1">OFFSET(C835,-1,0)</f>
        <v>3529</v>
      </c>
      <c r="D835" s="74">
        <f ca="1">OFFSET(D835,-1,0)</f>
        <v>3066</v>
      </c>
      <c r="E835" s="74">
        <f ca="1">OFFSET(E835,-1,0)</f>
        <v>3019</v>
      </c>
      <c r="F835" s="74">
        <f ca="1">OFFSET(F835,-1,0)</f>
        <v>3019</v>
      </c>
      <c r="G835" s="79">
        <f>G$824*(1+$G$820)</f>
        <v>1.25</v>
      </c>
      <c r="K835" s="74"/>
      <c r="L835" s="74"/>
      <c r="M835" s="74"/>
      <c r="S835" s="74"/>
      <c r="T835" s="74"/>
      <c r="U835" s="74"/>
      <c r="AA835" s="74"/>
      <c r="AB835" s="74"/>
      <c r="AC835" s="74"/>
    </row>
    <row r="836" spans="1:30" outlineLevel="1">
      <c r="C836" s="74"/>
    </row>
    <row r="837" spans="1:30" collapsed="1"/>
    <row r="838" spans="1:30" collapsed="1">
      <c r="B838" s="22" t="s">
        <v>511</v>
      </c>
    </row>
    <row r="839" spans="1:30" ht="118.5" hidden="1" outlineLevel="1">
      <c r="B839" s="31" t="s">
        <v>512</v>
      </c>
      <c r="C839" s="51" t="s">
        <v>310</v>
      </c>
      <c r="D839" s="51" t="s">
        <v>309</v>
      </c>
      <c r="E839" s="51" t="s">
        <v>387</v>
      </c>
      <c r="F839" s="51" t="s">
        <v>388</v>
      </c>
      <c r="G839" s="51" t="s">
        <v>457</v>
      </c>
      <c r="H839" s="51" t="s">
        <v>408</v>
      </c>
      <c r="I839" s="51" t="s">
        <v>492</v>
      </c>
      <c r="J839" s="51" t="s">
        <v>492</v>
      </c>
      <c r="K839" s="51" t="s">
        <v>492</v>
      </c>
    </row>
    <row r="840" spans="1:30" hidden="1" outlineLevel="1">
      <c r="C840" s="74"/>
      <c r="D840" s="74"/>
      <c r="E840" s="74"/>
      <c r="F840" s="74"/>
      <c r="G840" s="74"/>
      <c r="H840" s="117" t="s">
        <v>614</v>
      </c>
      <c r="I840" s="117" t="s">
        <v>775</v>
      </c>
      <c r="J840" s="117" t="s">
        <v>776</v>
      </c>
      <c r="K840" s="117" t="s">
        <v>777</v>
      </c>
    </row>
    <row r="841" spans="1:30" hidden="1" outlineLevel="1">
      <c r="A841" s="31">
        <v>1</v>
      </c>
      <c r="B841" s="109" t="s">
        <v>638</v>
      </c>
      <c r="C841" s="98" t="s">
        <v>37</v>
      </c>
      <c r="D841" s="98" t="s">
        <v>37</v>
      </c>
      <c r="E841" s="98" t="s">
        <v>37</v>
      </c>
      <c r="F841" s="98" t="s">
        <v>37</v>
      </c>
      <c r="G841" s="100" t="s">
        <v>37</v>
      </c>
      <c r="I841">
        <v>0</v>
      </c>
      <c r="J841" s="191">
        <f>I841</f>
        <v>0</v>
      </c>
      <c r="K841" s="191">
        <f>J841</f>
        <v>0</v>
      </c>
    </row>
    <row r="842" spans="1:30" hidden="1" outlineLevel="1">
      <c r="A842" s="31">
        <v>2</v>
      </c>
      <c r="B842" s="110" t="s">
        <v>639</v>
      </c>
      <c r="C842" s="90" t="s">
        <v>37</v>
      </c>
      <c r="D842" s="90" t="b">
        <v>1</v>
      </c>
      <c r="E842" s="90" t="s">
        <v>37</v>
      </c>
      <c r="F842" s="90" t="s">
        <v>37</v>
      </c>
      <c r="G842" s="101" t="str">
        <f ca="1">OFFSET(G842,-1,0)</f>
        <v>-</v>
      </c>
      <c r="I842">
        <v>0</v>
      </c>
      <c r="J842" s="191">
        <f t="shared" ref="J842:K844" si="1074">I842</f>
        <v>0</v>
      </c>
      <c r="K842" s="191">
        <f t="shared" si="1074"/>
        <v>0</v>
      </c>
    </row>
    <row r="843" spans="1:30" hidden="1" outlineLevel="1">
      <c r="A843" s="31">
        <v>3</v>
      </c>
      <c r="B843" s="110" t="s">
        <v>640</v>
      </c>
      <c r="C843" s="90" t="b">
        <v>1</v>
      </c>
      <c r="D843" s="90" t="s">
        <v>37</v>
      </c>
      <c r="E843" s="90" t="s">
        <v>37</v>
      </c>
      <c r="F843" s="90" t="s">
        <v>37</v>
      </c>
      <c r="G843" s="101" t="str">
        <f ca="1">OFFSET(G843,-1,0)</f>
        <v>-</v>
      </c>
      <c r="H843" s="87">
        <f>1.25*H844</f>
        <v>1.2500000000000001E-2</v>
      </c>
      <c r="I843" s="118">
        <f>1.25*J844</f>
        <v>6.25E-2</v>
      </c>
      <c r="J843" s="191">
        <f t="shared" si="1074"/>
        <v>6.25E-2</v>
      </c>
      <c r="K843" s="191">
        <f t="shared" si="1074"/>
        <v>6.25E-2</v>
      </c>
    </row>
    <row r="844" spans="1:30" hidden="1" outlineLevel="1">
      <c r="A844" s="31">
        <v>4</v>
      </c>
      <c r="B844" s="111" t="s">
        <v>641</v>
      </c>
      <c r="C844" s="99" t="s">
        <v>37</v>
      </c>
      <c r="D844" s="99" t="s">
        <v>37</v>
      </c>
      <c r="E844" s="99" t="b">
        <v>1</v>
      </c>
      <c r="F844" s="90" t="s">
        <v>37</v>
      </c>
      <c r="G844" s="102" t="str">
        <f ca="1">OFFSET(G844,-1,0)</f>
        <v>-</v>
      </c>
      <c r="H844" s="87">
        <v>0.01</v>
      </c>
      <c r="I844">
        <v>0</v>
      </c>
      <c r="J844" s="87">
        <v>0.05</v>
      </c>
      <c r="K844" s="191">
        <f t="shared" si="1074"/>
        <v>0.05</v>
      </c>
    </row>
    <row r="845" spans="1:30" hidden="1" outlineLevel="1">
      <c r="A845" s="31">
        <v>5</v>
      </c>
      <c r="B845" s="110" t="s">
        <v>644</v>
      </c>
      <c r="C845" s="105" t="str">
        <f t="shared" ref="C845:F848" si="1075">C854</f>
        <v>-</v>
      </c>
      <c r="D845" s="105" t="str">
        <f t="shared" si="1075"/>
        <v>-</v>
      </c>
      <c r="E845" s="105" t="str">
        <f t="shared" si="1075"/>
        <v>-</v>
      </c>
      <c r="F845" s="106" t="str">
        <f t="shared" si="1075"/>
        <v>-</v>
      </c>
      <c r="G845" s="100">
        <v>0.5</v>
      </c>
      <c r="H845" s="87">
        <v>0.01</v>
      </c>
      <c r="I845" s="192">
        <f t="shared" ref="I845:J848" si="1076">I841</f>
        <v>0</v>
      </c>
      <c r="J845" s="192">
        <f t="shared" si="1076"/>
        <v>0</v>
      </c>
      <c r="K845" s="87">
        <v>0.06</v>
      </c>
      <c r="L845" s="61" t="s">
        <v>645</v>
      </c>
      <c r="M845" t="s">
        <v>646</v>
      </c>
    </row>
    <row r="846" spans="1:30" hidden="1" outlineLevel="1">
      <c r="A846" s="31">
        <v>6</v>
      </c>
      <c r="B846" s="110" t="s">
        <v>519</v>
      </c>
      <c r="C846" s="105" t="str">
        <f t="shared" si="1075"/>
        <v>-</v>
      </c>
      <c r="D846" s="105" t="b">
        <f t="shared" si="1075"/>
        <v>1</v>
      </c>
      <c r="E846" s="105" t="str">
        <f t="shared" si="1075"/>
        <v>-</v>
      </c>
      <c r="F846" s="106" t="str">
        <f t="shared" si="1075"/>
        <v>-</v>
      </c>
      <c r="G846" s="101">
        <f ca="1">OFFSET(G846,-1,0)</f>
        <v>0.5</v>
      </c>
      <c r="H846" s="193">
        <f>H$845+H842</f>
        <v>0.01</v>
      </c>
      <c r="I846" s="192">
        <f t="shared" si="1076"/>
        <v>0</v>
      </c>
      <c r="J846" s="192">
        <f t="shared" si="1076"/>
        <v>0</v>
      </c>
      <c r="K846" s="194">
        <f>K$845+J846</f>
        <v>0.06</v>
      </c>
      <c r="M846" t="s">
        <v>647</v>
      </c>
    </row>
    <row r="847" spans="1:30" hidden="1" outlineLevel="1">
      <c r="A847" s="31">
        <v>7</v>
      </c>
      <c r="B847" s="110" t="s">
        <v>520</v>
      </c>
      <c r="C847" s="105" t="b">
        <f t="shared" si="1075"/>
        <v>1</v>
      </c>
      <c r="D847" s="105" t="str">
        <f t="shared" si="1075"/>
        <v>-</v>
      </c>
      <c r="E847" s="105" t="str">
        <f t="shared" si="1075"/>
        <v>-</v>
      </c>
      <c r="F847" s="106" t="str">
        <f t="shared" si="1075"/>
        <v>-</v>
      </c>
      <c r="G847" s="101">
        <f ca="1">OFFSET(G847,-1,0)</f>
        <v>0.5</v>
      </c>
      <c r="H847" s="193">
        <f>H$845+H843</f>
        <v>2.2499999999999999E-2</v>
      </c>
      <c r="I847" s="192">
        <f t="shared" si="1076"/>
        <v>6.25E-2</v>
      </c>
      <c r="J847" s="192">
        <f t="shared" si="1076"/>
        <v>6.25E-2</v>
      </c>
      <c r="K847" s="194">
        <f>K$845+J847</f>
        <v>0.1225</v>
      </c>
    </row>
    <row r="848" spans="1:30" hidden="1" outlineLevel="1">
      <c r="A848" s="31">
        <v>8</v>
      </c>
      <c r="B848" s="111" t="s">
        <v>521</v>
      </c>
      <c r="C848" s="107" t="str">
        <f t="shared" si="1075"/>
        <v>-</v>
      </c>
      <c r="D848" s="107" t="str">
        <f t="shared" si="1075"/>
        <v>-</v>
      </c>
      <c r="E848" s="107" t="b">
        <f t="shared" si="1075"/>
        <v>1</v>
      </c>
      <c r="F848" s="108" t="str">
        <f t="shared" si="1075"/>
        <v>-</v>
      </c>
      <c r="G848" s="102">
        <f ca="1">OFFSET(G848,-1,0)</f>
        <v>0.5</v>
      </c>
      <c r="H848" s="193">
        <f>H$845+H844</f>
        <v>0.02</v>
      </c>
      <c r="I848" s="192">
        <f t="shared" si="1076"/>
        <v>0</v>
      </c>
      <c r="J848" s="192">
        <f t="shared" si="1076"/>
        <v>0.05</v>
      </c>
      <c r="K848" s="194">
        <f>K$845+J848</f>
        <v>0.11</v>
      </c>
    </row>
    <row r="849" spans="1:16" hidden="1" outlineLevel="1">
      <c r="A849" t="s">
        <v>921</v>
      </c>
    </row>
    <row r="850" spans="1:16" hidden="1" outlineLevel="1">
      <c r="A850" s="31">
        <v>5</v>
      </c>
      <c r="B850" s="110" t="s">
        <v>642</v>
      </c>
      <c r="C850" s="103" t="str">
        <f t="shared" ref="C850:F853" si="1077">C841</f>
        <v>-</v>
      </c>
      <c r="D850" s="103" t="str">
        <f t="shared" si="1077"/>
        <v>-</v>
      </c>
      <c r="E850" s="103" t="str">
        <f t="shared" si="1077"/>
        <v>-</v>
      </c>
      <c r="F850" s="104" t="str">
        <f t="shared" si="1077"/>
        <v>-</v>
      </c>
      <c r="G850" s="100">
        <v>0</v>
      </c>
      <c r="H850" s="192">
        <f t="shared" ref="H850:K853" si="1078">H841</f>
        <v>0</v>
      </c>
      <c r="I850" s="192">
        <f t="shared" si="1078"/>
        <v>0</v>
      </c>
      <c r="J850" s="192">
        <f t="shared" si="1078"/>
        <v>0</v>
      </c>
      <c r="K850" s="192">
        <f t="shared" si="1078"/>
        <v>0</v>
      </c>
    </row>
    <row r="851" spans="1:16" hidden="1" outlineLevel="1">
      <c r="A851" s="31">
        <v>6</v>
      </c>
      <c r="B851" s="110" t="s">
        <v>513</v>
      </c>
      <c r="C851" s="105" t="str">
        <f t="shared" si="1077"/>
        <v>-</v>
      </c>
      <c r="D851" s="105" t="b">
        <f t="shared" si="1077"/>
        <v>1</v>
      </c>
      <c r="E851" s="105" t="str">
        <f t="shared" si="1077"/>
        <v>-</v>
      </c>
      <c r="F851" s="106" t="str">
        <f t="shared" si="1077"/>
        <v>-</v>
      </c>
      <c r="G851" s="101">
        <f ca="1">OFFSET(G851,-1,0)</f>
        <v>0</v>
      </c>
      <c r="H851" s="192">
        <f t="shared" si="1078"/>
        <v>0</v>
      </c>
      <c r="I851" s="192">
        <f t="shared" si="1078"/>
        <v>0</v>
      </c>
      <c r="J851" s="192">
        <f t="shared" si="1078"/>
        <v>0</v>
      </c>
      <c r="K851" s="192">
        <f t="shared" si="1078"/>
        <v>0</v>
      </c>
    </row>
    <row r="852" spans="1:16" hidden="1" outlineLevel="1">
      <c r="A852" s="31">
        <v>7</v>
      </c>
      <c r="B852" s="110" t="s">
        <v>514</v>
      </c>
      <c r="C852" s="105" t="b">
        <f t="shared" si="1077"/>
        <v>1</v>
      </c>
      <c r="D852" s="105" t="str">
        <f t="shared" si="1077"/>
        <v>-</v>
      </c>
      <c r="E852" s="105" t="str">
        <f t="shared" si="1077"/>
        <v>-</v>
      </c>
      <c r="F852" s="106" t="str">
        <f t="shared" si="1077"/>
        <v>-</v>
      </c>
      <c r="G852" s="101">
        <f ca="1">OFFSET(G852,-1,0)</f>
        <v>0</v>
      </c>
      <c r="H852" s="192">
        <f t="shared" si="1078"/>
        <v>1.2500000000000001E-2</v>
      </c>
      <c r="I852" s="192">
        <f t="shared" si="1078"/>
        <v>6.25E-2</v>
      </c>
      <c r="J852" s="192">
        <f t="shared" si="1078"/>
        <v>6.25E-2</v>
      </c>
      <c r="K852" s="192">
        <f t="shared" si="1078"/>
        <v>6.25E-2</v>
      </c>
    </row>
    <row r="853" spans="1:16" hidden="1" outlineLevel="1">
      <c r="A853" s="31">
        <v>8</v>
      </c>
      <c r="B853" s="111" t="s">
        <v>515</v>
      </c>
      <c r="C853" s="107" t="str">
        <f t="shared" si="1077"/>
        <v>-</v>
      </c>
      <c r="D853" s="107" t="str">
        <f t="shared" si="1077"/>
        <v>-</v>
      </c>
      <c r="E853" s="107" t="b">
        <f t="shared" si="1077"/>
        <v>1</v>
      </c>
      <c r="F853" s="108" t="str">
        <f t="shared" si="1077"/>
        <v>-</v>
      </c>
      <c r="G853" s="102">
        <f ca="1">OFFSET(G853,-1,0)</f>
        <v>0</v>
      </c>
      <c r="H853" s="192">
        <f t="shared" si="1078"/>
        <v>0.01</v>
      </c>
      <c r="I853" s="192">
        <f t="shared" si="1078"/>
        <v>0</v>
      </c>
      <c r="J853" s="192">
        <f t="shared" si="1078"/>
        <v>0.05</v>
      </c>
      <c r="K853" s="192">
        <f t="shared" si="1078"/>
        <v>0.05</v>
      </c>
    </row>
    <row r="854" spans="1:16" hidden="1" outlineLevel="1">
      <c r="A854" s="31">
        <v>9</v>
      </c>
      <c r="B854" s="110" t="s">
        <v>643</v>
      </c>
      <c r="C854" s="105" t="str">
        <f t="shared" ref="C854:F857" si="1079">C850</f>
        <v>-</v>
      </c>
      <c r="D854" s="105" t="str">
        <f t="shared" si="1079"/>
        <v>-</v>
      </c>
      <c r="E854" s="105" t="str">
        <f t="shared" si="1079"/>
        <v>-</v>
      </c>
      <c r="F854" s="106" t="str">
        <f t="shared" si="1079"/>
        <v>-</v>
      </c>
      <c r="G854" s="100">
        <v>0.92</v>
      </c>
      <c r="H854" s="192">
        <f t="shared" ref="H854:K857" si="1080">H850</f>
        <v>0</v>
      </c>
      <c r="I854" s="192">
        <f t="shared" si="1080"/>
        <v>0</v>
      </c>
      <c r="J854" s="192">
        <f t="shared" si="1080"/>
        <v>0</v>
      </c>
      <c r="K854" s="192">
        <f t="shared" si="1080"/>
        <v>0</v>
      </c>
    </row>
    <row r="855" spans="1:16" hidden="1" outlineLevel="1">
      <c r="A855" s="31">
        <v>10</v>
      </c>
      <c r="B855" s="110" t="s">
        <v>516</v>
      </c>
      <c r="C855" s="105" t="str">
        <f t="shared" si="1079"/>
        <v>-</v>
      </c>
      <c r="D855" s="105" t="b">
        <f t="shared" si="1079"/>
        <v>1</v>
      </c>
      <c r="E855" s="105" t="str">
        <f t="shared" si="1079"/>
        <v>-</v>
      </c>
      <c r="F855" s="106" t="str">
        <f t="shared" si="1079"/>
        <v>-</v>
      </c>
      <c r="G855" s="101">
        <f ca="1">OFFSET(G855,-1,0)</f>
        <v>0.92</v>
      </c>
      <c r="H855" s="192">
        <f t="shared" si="1080"/>
        <v>0</v>
      </c>
      <c r="I855" s="192">
        <f t="shared" si="1080"/>
        <v>0</v>
      </c>
      <c r="J855" s="192">
        <f t="shared" si="1080"/>
        <v>0</v>
      </c>
      <c r="K855" s="192">
        <f t="shared" si="1080"/>
        <v>0</v>
      </c>
    </row>
    <row r="856" spans="1:16" hidden="1" outlineLevel="1">
      <c r="A856" s="31">
        <v>11</v>
      </c>
      <c r="B856" s="110" t="s">
        <v>517</v>
      </c>
      <c r="C856" s="105" t="b">
        <f t="shared" si="1079"/>
        <v>1</v>
      </c>
      <c r="D856" s="105" t="str">
        <f t="shared" si="1079"/>
        <v>-</v>
      </c>
      <c r="E856" s="105" t="str">
        <f t="shared" si="1079"/>
        <v>-</v>
      </c>
      <c r="F856" s="106" t="str">
        <f t="shared" si="1079"/>
        <v>-</v>
      </c>
      <c r="G856" s="101">
        <f ca="1">OFFSET(G856,-1,0)</f>
        <v>0.92</v>
      </c>
      <c r="H856" s="192">
        <f t="shared" si="1080"/>
        <v>1.2500000000000001E-2</v>
      </c>
      <c r="I856" s="192">
        <f t="shared" si="1080"/>
        <v>6.25E-2</v>
      </c>
      <c r="J856" s="192">
        <f t="shared" si="1080"/>
        <v>6.25E-2</v>
      </c>
      <c r="K856" s="192">
        <f t="shared" si="1080"/>
        <v>6.25E-2</v>
      </c>
    </row>
    <row r="857" spans="1:16" hidden="1" outlineLevel="1">
      <c r="A857" s="31">
        <v>12</v>
      </c>
      <c r="B857" s="111" t="s">
        <v>518</v>
      </c>
      <c r="C857" s="107" t="str">
        <f t="shared" si="1079"/>
        <v>-</v>
      </c>
      <c r="D857" s="107" t="str">
        <f t="shared" si="1079"/>
        <v>-</v>
      </c>
      <c r="E857" s="107" t="b">
        <f t="shared" si="1079"/>
        <v>1</v>
      </c>
      <c r="F857" s="108" t="str">
        <f t="shared" si="1079"/>
        <v>-</v>
      </c>
      <c r="G857" s="102">
        <f ca="1">OFFSET(G857,-1,0)</f>
        <v>0.92</v>
      </c>
      <c r="H857" s="192">
        <f t="shared" si="1080"/>
        <v>0.01</v>
      </c>
      <c r="I857" s="192">
        <f t="shared" si="1080"/>
        <v>0</v>
      </c>
      <c r="J857" s="192">
        <f t="shared" si="1080"/>
        <v>0.05</v>
      </c>
      <c r="K857" s="192">
        <f t="shared" si="1080"/>
        <v>0.05</v>
      </c>
    </row>
    <row r="859" spans="1:16" collapsed="1">
      <c r="B859" s="22" t="s">
        <v>913</v>
      </c>
    </row>
    <row r="860" spans="1:16" ht="118.5" hidden="1" outlineLevel="1">
      <c r="C860" s="51" t="s">
        <v>310</v>
      </c>
      <c r="D860" s="51" t="s">
        <v>309</v>
      </c>
      <c r="E860" s="51" t="s">
        <v>387</v>
      </c>
      <c r="F860" s="51" t="s">
        <v>388</v>
      </c>
      <c r="G860" s="51" t="s">
        <v>457</v>
      </c>
      <c r="H860" s="51" t="s">
        <v>408</v>
      </c>
      <c r="I860" s="51" t="s">
        <v>492</v>
      </c>
      <c r="J860" s="51" t="s">
        <v>492</v>
      </c>
      <c r="K860" s="51" t="s">
        <v>492</v>
      </c>
      <c r="N860" s="51" t="s">
        <v>635</v>
      </c>
      <c r="O860" s="51" t="s">
        <v>696</v>
      </c>
      <c r="P860" s="51" t="s">
        <v>914</v>
      </c>
    </row>
    <row r="861" spans="1:16" hidden="1" outlineLevel="1">
      <c r="B861" s="126" t="s">
        <v>406</v>
      </c>
      <c r="C861" s="127" t="str">
        <f ca="1">C863</f>
        <v>-</v>
      </c>
      <c r="D861" s="127" t="str">
        <f ca="1">D863</f>
        <v>-</v>
      </c>
      <c r="E861" s="127" t="str">
        <f ca="1">E863</f>
        <v>-</v>
      </c>
      <c r="F861" s="127" t="str">
        <f ca="1">F863</f>
        <v>-</v>
      </c>
      <c r="G861" s="138" t="str">
        <f ca="1">G863</f>
        <v>-</v>
      </c>
      <c r="H861" s="128">
        <f ca="1">H863*0.5</f>
        <v>0</v>
      </c>
      <c r="I861" s="128">
        <f ca="1">I863*0.5</f>
        <v>0</v>
      </c>
      <c r="J861" s="128">
        <f ca="1">J863*0.5</f>
        <v>0</v>
      </c>
      <c r="K861" s="128">
        <f ca="1">K863*0.5</f>
        <v>0</v>
      </c>
      <c r="L861" s="126"/>
      <c r="M861" s="126"/>
      <c r="N861" s="96">
        <v>0</v>
      </c>
      <c r="O861" s="96">
        <v>0</v>
      </c>
      <c r="P861" s="96">
        <v>0</v>
      </c>
    </row>
    <row r="862" spans="1:16" hidden="1" outlineLevel="1">
      <c r="B862" s="19" t="s">
        <v>503</v>
      </c>
      <c r="C862" s="129" t="str">
        <f ca="1">C863</f>
        <v>-</v>
      </c>
      <c r="D862" s="129" t="str">
        <f ca="1">D863</f>
        <v>-</v>
      </c>
      <c r="E862" s="129" t="str">
        <f ca="1">E863</f>
        <v>-</v>
      </c>
      <c r="F862" s="129" t="str">
        <f ca="1">F863</f>
        <v>-</v>
      </c>
      <c r="G862" s="123" t="str">
        <f ca="1">G863</f>
        <v>-</v>
      </c>
      <c r="H862" s="130">
        <f ca="1">AVERAGE(H861,H863)</f>
        <v>0</v>
      </c>
      <c r="I862" s="130">
        <f ca="1">AVERAGE(I861,I863)</f>
        <v>0</v>
      </c>
      <c r="J862" s="130">
        <f ca="1">AVERAGE(J861,J863)</f>
        <v>0</v>
      </c>
      <c r="K862" s="130">
        <f ca="1">AVERAGE(K861,K863)</f>
        <v>0</v>
      </c>
      <c r="L862" s="19"/>
      <c r="M862" s="19"/>
      <c r="N862" s="131">
        <f t="shared" ref="N862:P877" ca="1" si="1081">OFFSET(N862,-1,0)</f>
        <v>0</v>
      </c>
      <c r="O862" s="131">
        <f t="shared" ca="1" si="1081"/>
        <v>0</v>
      </c>
      <c r="P862" s="131">
        <f t="shared" ca="1" si="1081"/>
        <v>0</v>
      </c>
    </row>
    <row r="863" spans="1:16" hidden="1" outlineLevel="1">
      <c r="B863" s="19" t="s">
        <v>432</v>
      </c>
      <c r="C863" s="132" t="str">
        <f t="shared" ref="C863:K863" ca="1" si="1082">INDEX(C$841:C$848,INDEX(i.DryManOpt_Mer,$O863+1,$N863+1),0)</f>
        <v>-</v>
      </c>
      <c r="D863" s="132" t="str">
        <f t="shared" ca="1" si="1082"/>
        <v>-</v>
      </c>
      <c r="E863" s="132" t="str">
        <f t="shared" ca="1" si="1082"/>
        <v>-</v>
      </c>
      <c r="F863" s="132" t="str">
        <f t="shared" ca="1" si="1082"/>
        <v>-</v>
      </c>
      <c r="G863" s="132" t="str">
        <f t="shared" ca="1" si="1082"/>
        <v>-</v>
      </c>
      <c r="H863" s="125">
        <f t="shared" ca="1" si="1082"/>
        <v>0</v>
      </c>
      <c r="I863" s="125">
        <f t="shared" ca="1" si="1082"/>
        <v>0</v>
      </c>
      <c r="J863" s="125">
        <f t="shared" ca="1" si="1082"/>
        <v>0</v>
      </c>
      <c r="K863" s="125">
        <f t="shared" ca="1" si="1082"/>
        <v>0</v>
      </c>
      <c r="L863" s="19"/>
      <c r="M863" s="19"/>
      <c r="N863" s="131">
        <f t="shared" ca="1" si="1081"/>
        <v>0</v>
      </c>
      <c r="O863" s="131">
        <f t="shared" ca="1" si="1081"/>
        <v>0</v>
      </c>
      <c r="P863" s="131">
        <f t="shared" ca="1" si="1081"/>
        <v>0</v>
      </c>
    </row>
    <row r="864" spans="1:16" hidden="1" outlineLevel="1">
      <c r="B864" s="19" t="s">
        <v>504</v>
      </c>
      <c r="C864" s="133" t="str">
        <f ca="1">OFFSET(C864,-1,0)</f>
        <v>-</v>
      </c>
      <c r="D864" s="133" t="str">
        <f ca="1">OFFSET(D864,-1,0)</f>
        <v>-</v>
      </c>
      <c r="E864" s="133" t="str">
        <f ca="1">OFFSET(E864,-1,0)</f>
        <v>-</v>
      </c>
      <c r="F864" s="133" t="str">
        <f ca="1">OFFSET(F864,-1,0)</f>
        <v>-</v>
      </c>
      <c r="G864" s="140" t="str">
        <f ca="1">OFFSET(G864,-1,0)</f>
        <v>-</v>
      </c>
      <c r="H864" s="130">
        <f ca="1">AVERAGE(H863,H865)</f>
        <v>0</v>
      </c>
      <c r="I864" s="130">
        <f ca="1">AVERAGE(I863,I865)</f>
        <v>0</v>
      </c>
      <c r="J864" s="130">
        <f ca="1">AVERAGE(J863,J865)</f>
        <v>0</v>
      </c>
      <c r="K864" s="130">
        <f ca="1">AVERAGE(K863,K865)</f>
        <v>0</v>
      </c>
      <c r="L864" s="19"/>
      <c r="M864" s="19"/>
      <c r="N864" s="131">
        <f t="shared" ca="1" si="1081"/>
        <v>0</v>
      </c>
      <c r="O864" s="131">
        <f t="shared" ca="1" si="1081"/>
        <v>0</v>
      </c>
      <c r="P864" s="131">
        <f t="shared" ca="1" si="1081"/>
        <v>0</v>
      </c>
    </row>
    <row r="865" spans="2:16" hidden="1" outlineLevel="1">
      <c r="B865" s="134" t="s">
        <v>405</v>
      </c>
      <c r="C865" s="135" t="str">
        <f ca="1">C863</f>
        <v>-</v>
      </c>
      <c r="D865" s="135" t="str">
        <f ca="1">D863</f>
        <v>-</v>
      </c>
      <c r="E865" s="135" t="str">
        <f ca="1">E863</f>
        <v>-</v>
      </c>
      <c r="F865" s="135" t="str">
        <f ca="1">F863</f>
        <v>-</v>
      </c>
      <c r="G865" s="141" t="str">
        <f ca="1">G863</f>
        <v>-</v>
      </c>
      <c r="H865" s="136">
        <f ca="1">H863*1.5</f>
        <v>0</v>
      </c>
      <c r="I865" s="136">
        <f ca="1">I863*1.5</f>
        <v>0</v>
      </c>
      <c r="J865" s="136">
        <f ca="1">J863*1.5</f>
        <v>0</v>
      </c>
      <c r="K865" s="136">
        <f ca="1">K863*1.5</f>
        <v>0</v>
      </c>
      <c r="L865" s="134"/>
      <c r="M865" s="134"/>
      <c r="N865" s="137">
        <f t="shared" ca="1" si="1081"/>
        <v>0</v>
      </c>
      <c r="O865" s="131">
        <f t="shared" ca="1" si="1081"/>
        <v>0</v>
      </c>
      <c r="P865" s="131">
        <f t="shared" ca="1" si="1081"/>
        <v>0</v>
      </c>
    </row>
    <row r="866" spans="2:16" hidden="1" outlineLevel="1">
      <c r="B866" s="126" t="s">
        <v>406</v>
      </c>
      <c r="C866" s="127" t="str">
        <f ca="1">C868</f>
        <v>-</v>
      </c>
      <c r="D866" s="127" t="str">
        <f ca="1">D868</f>
        <v>-</v>
      </c>
      <c r="E866" s="127" t="b">
        <f ca="1">E868</f>
        <v>1</v>
      </c>
      <c r="F866" s="127" t="str">
        <f ca="1">F868</f>
        <v>-</v>
      </c>
      <c r="G866" s="138" t="str">
        <f ca="1">G868</f>
        <v>-</v>
      </c>
      <c r="H866" s="128">
        <f ca="1">H868*0.5</f>
        <v>5.0000000000000001E-3</v>
      </c>
      <c r="I866" s="128">
        <f ca="1">I868*0.5</f>
        <v>0</v>
      </c>
      <c r="J866" s="128">
        <f ca="1">J868*0.5</f>
        <v>2.5000000000000001E-2</v>
      </c>
      <c r="K866" s="128">
        <f ca="1">K868*0.5</f>
        <v>2.5000000000000001E-2</v>
      </c>
      <c r="L866" s="126"/>
      <c r="M866" s="126"/>
      <c r="N866" s="96">
        <v>1</v>
      </c>
      <c r="O866" s="131">
        <f t="shared" ref="O866:P881" ca="1" si="1083">OFFSET(O866,-1,0)</f>
        <v>0</v>
      </c>
      <c r="P866" s="131">
        <f t="shared" ca="1" si="1081"/>
        <v>0</v>
      </c>
    </row>
    <row r="867" spans="2:16" hidden="1" outlineLevel="1">
      <c r="B867" s="19" t="s">
        <v>503</v>
      </c>
      <c r="C867" s="129" t="str">
        <f ca="1">C868</f>
        <v>-</v>
      </c>
      <c r="D867" s="129" t="str">
        <f ca="1">D868</f>
        <v>-</v>
      </c>
      <c r="E867" s="129" t="b">
        <f ca="1">E868</f>
        <v>1</v>
      </c>
      <c r="F867" s="129" t="str">
        <f ca="1">F868</f>
        <v>-</v>
      </c>
      <c r="G867" s="123" t="str">
        <f ca="1">G868</f>
        <v>-</v>
      </c>
      <c r="H867" s="130">
        <f ca="1">AVERAGE(H866,H868)</f>
        <v>7.4999999999999997E-3</v>
      </c>
      <c r="I867" s="130">
        <f ca="1">AVERAGE(I866,I868)</f>
        <v>0</v>
      </c>
      <c r="J867" s="130">
        <f ca="1">AVERAGE(J866,J868)</f>
        <v>3.7500000000000006E-2</v>
      </c>
      <c r="K867" s="130">
        <f ca="1">AVERAGE(K866,K868)</f>
        <v>3.7500000000000006E-2</v>
      </c>
      <c r="L867" s="19"/>
      <c r="M867" s="19"/>
      <c r="N867" s="131">
        <f ca="1">OFFSET(N867,-1,0)</f>
        <v>1</v>
      </c>
      <c r="O867" s="131">
        <f t="shared" ca="1" si="1083"/>
        <v>0</v>
      </c>
      <c r="P867" s="131">
        <f t="shared" ca="1" si="1081"/>
        <v>0</v>
      </c>
    </row>
    <row r="868" spans="2:16" hidden="1" outlineLevel="1">
      <c r="B868" s="19" t="s">
        <v>432</v>
      </c>
      <c r="C868" s="132" t="str">
        <f t="shared" ref="C868:K868" ca="1" si="1084">INDEX(C$841:C$848,INDEX(i.DryManOpt_Mer,$O868+1,$N868+1),0)</f>
        <v>-</v>
      </c>
      <c r="D868" s="132" t="str">
        <f t="shared" ca="1" si="1084"/>
        <v>-</v>
      </c>
      <c r="E868" s="132" t="b">
        <f t="shared" ca="1" si="1084"/>
        <v>1</v>
      </c>
      <c r="F868" s="132" t="str">
        <f t="shared" ca="1" si="1084"/>
        <v>-</v>
      </c>
      <c r="G868" s="139" t="str">
        <f t="shared" ca="1" si="1084"/>
        <v>-</v>
      </c>
      <c r="H868" s="125">
        <f t="shared" ca="1" si="1084"/>
        <v>0.01</v>
      </c>
      <c r="I868" s="125">
        <f t="shared" ca="1" si="1084"/>
        <v>0</v>
      </c>
      <c r="J868" s="125">
        <f t="shared" ca="1" si="1084"/>
        <v>0.05</v>
      </c>
      <c r="K868" s="125">
        <f t="shared" ca="1" si="1084"/>
        <v>0.05</v>
      </c>
      <c r="L868" s="19"/>
      <c r="M868" s="19"/>
      <c r="N868" s="131">
        <f ca="1">OFFSET(N868,-1,0)</f>
        <v>1</v>
      </c>
      <c r="O868" s="131">
        <f t="shared" ca="1" si="1083"/>
        <v>0</v>
      </c>
      <c r="P868" s="131">
        <f t="shared" ca="1" si="1081"/>
        <v>0</v>
      </c>
    </row>
    <row r="869" spans="2:16" hidden="1" outlineLevel="1">
      <c r="B869" s="19" t="s">
        <v>504</v>
      </c>
      <c r="C869" s="133" t="str">
        <f ca="1">OFFSET(C869,-1,0)</f>
        <v>-</v>
      </c>
      <c r="D869" s="133" t="str">
        <f ca="1">OFFSET(D869,-1,0)</f>
        <v>-</v>
      </c>
      <c r="E869" s="133" t="b">
        <f ca="1">OFFSET(E869,-1,0)</f>
        <v>1</v>
      </c>
      <c r="F869" s="133" t="str">
        <f ca="1">OFFSET(F869,-1,0)</f>
        <v>-</v>
      </c>
      <c r="G869" s="140" t="str">
        <f ca="1">OFFSET(G869,-1,0)</f>
        <v>-</v>
      </c>
      <c r="H869" s="130">
        <f ca="1">AVERAGE(H868,H870)</f>
        <v>1.2500000000000001E-2</v>
      </c>
      <c r="I869" s="130">
        <f ca="1">AVERAGE(I868,I870)</f>
        <v>0</v>
      </c>
      <c r="J869" s="130">
        <f ca="1">AVERAGE(J868,J870)</f>
        <v>6.25E-2</v>
      </c>
      <c r="K869" s="130">
        <f ca="1">AVERAGE(K868,K870)</f>
        <v>6.25E-2</v>
      </c>
      <c r="L869" s="19"/>
      <c r="M869" s="19"/>
      <c r="N869" s="131">
        <f ca="1">OFFSET(N869,-1,0)</f>
        <v>1</v>
      </c>
      <c r="O869" s="131">
        <f t="shared" ca="1" si="1083"/>
        <v>0</v>
      </c>
      <c r="P869" s="131">
        <f t="shared" ca="1" si="1081"/>
        <v>0</v>
      </c>
    </row>
    <row r="870" spans="2:16" hidden="1" outlineLevel="1">
      <c r="B870" s="134" t="s">
        <v>405</v>
      </c>
      <c r="C870" s="135" t="str">
        <f ca="1">C868</f>
        <v>-</v>
      </c>
      <c r="D870" s="135" t="str">
        <f ca="1">D868</f>
        <v>-</v>
      </c>
      <c r="E870" s="135" t="b">
        <f ca="1">E868</f>
        <v>1</v>
      </c>
      <c r="F870" s="135" t="str">
        <f ca="1">F868</f>
        <v>-</v>
      </c>
      <c r="G870" s="141" t="str">
        <f ca="1">G868</f>
        <v>-</v>
      </c>
      <c r="H870" s="136">
        <f ca="1">H868*1.5</f>
        <v>1.4999999999999999E-2</v>
      </c>
      <c r="I870" s="136">
        <f ca="1">I868*1.5</f>
        <v>0</v>
      </c>
      <c r="J870" s="136">
        <f ca="1">J868*1.5</f>
        <v>7.5000000000000011E-2</v>
      </c>
      <c r="K870" s="136">
        <f ca="1">K868*1.5</f>
        <v>7.5000000000000011E-2</v>
      </c>
      <c r="L870" s="134"/>
      <c r="M870" s="134"/>
      <c r="N870" s="137">
        <f ca="1">OFFSET(N870,-1,0)</f>
        <v>1</v>
      </c>
      <c r="O870" s="131">
        <f t="shared" ca="1" si="1083"/>
        <v>0</v>
      </c>
      <c r="P870" s="131">
        <f t="shared" ca="1" si="1081"/>
        <v>0</v>
      </c>
    </row>
    <row r="871" spans="2:16" hidden="1" outlineLevel="1">
      <c r="B871" s="126" t="s">
        <v>406</v>
      </c>
      <c r="C871" s="127" t="str">
        <f ca="1">C873</f>
        <v>-</v>
      </c>
      <c r="D871" s="127" t="str">
        <f ca="1">D873</f>
        <v>-</v>
      </c>
      <c r="E871" s="127" t="b">
        <f ca="1">E873</f>
        <v>1</v>
      </c>
      <c r="F871" s="127" t="str">
        <f ca="1">F873</f>
        <v>-</v>
      </c>
      <c r="G871" s="138">
        <f ca="1">G873</f>
        <v>0.5</v>
      </c>
      <c r="H871" s="128">
        <f ca="1">H873*0.5</f>
        <v>0.01</v>
      </c>
      <c r="I871" s="128">
        <f ca="1">I873*0.5</f>
        <v>0</v>
      </c>
      <c r="J871" s="128">
        <f ca="1">J873*0.5</f>
        <v>2.5000000000000001E-2</v>
      </c>
      <c r="K871" s="128">
        <f ca="1">K873*0.5</f>
        <v>5.5E-2</v>
      </c>
      <c r="L871" s="126"/>
      <c r="M871" s="126"/>
      <c r="N871" s="96">
        <v>2</v>
      </c>
      <c r="O871" s="131">
        <f t="shared" ca="1" si="1083"/>
        <v>0</v>
      </c>
      <c r="P871" s="131">
        <f t="shared" ca="1" si="1081"/>
        <v>0</v>
      </c>
    </row>
    <row r="872" spans="2:16" hidden="1" outlineLevel="1">
      <c r="B872" s="19" t="s">
        <v>503</v>
      </c>
      <c r="C872" s="129" t="str">
        <f ca="1">C873</f>
        <v>-</v>
      </c>
      <c r="D872" s="129" t="str">
        <f ca="1">D873</f>
        <v>-</v>
      </c>
      <c r="E872" s="129" t="b">
        <f ca="1">E873</f>
        <v>1</v>
      </c>
      <c r="F872" s="129" t="str">
        <f ca="1">F873</f>
        <v>-</v>
      </c>
      <c r="G872" s="123">
        <f ca="1">G873</f>
        <v>0.5</v>
      </c>
      <c r="H872" s="130">
        <f ca="1">AVERAGE(H871,H873)</f>
        <v>1.4999999999999999E-2</v>
      </c>
      <c r="I872" s="130">
        <f ca="1">AVERAGE(I871,I873)</f>
        <v>0</v>
      </c>
      <c r="J872" s="130">
        <f ca="1">AVERAGE(J871,J873)</f>
        <v>3.7500000000000006E-2</v>
      </c>
      <c r="K872" s="130">
        <f ca="1">AVERAGE(K871,K873)</f>
        <v>8.2500000000000004E-2</v>
      </c>
      <c r="L872" s="19"/>
      <c r="M872" s="19"/>
      <c r="N872" s="131">
        <f ca="1">OFFSET(N872,-1,0)</f>
        <v>2</v>
      </c>
      <c r="O872" s="131">
        <f t="shared" ca="1" si="1083"/>
        <v>0</v>
      </c>
      <c r="P872" s="131">
        <f t="shared" ca="1" si="1081"/>
        <v>0</v>
      </c>
    </row>
    <row r="873" spans="2:16" hidden="1" outlineLevel="1">
      <c r="B873" s="19" t="s">
        <v>432</v>
      </c>
      <c r="C873" s="132" t="str">
        <f t="shared" ref="C873:K873" ca="1" si="1085">INDEX(C$841:C$848,INDEX(i.DryManOpt_Mer,$O873+1,$N873+1),0)</f>
        <v>-</v>
      </c>
      <c r="D873" s="132" t="str">
        <f t="shared" ca="1" si="1085"/>
        <v>-</v>
      </c>
      <c r="E873" s="132" t="b">
        <f t="shared" ca="1" si="1085"/>
        <v>1</v>
      </c>
      <c r="F873" s="132" t="str">
        <f t="shared" ca="1" si="1085"/>
        <v>-</v>
      </c>
      <c r="G873" s="139">
        <f t="shared" ca="1" si="1085"/>
        <v>0.5</v>
      </c>
      <c r="H873" s="125">
        <f t="shared" ca="1" si="1085"/>
        <v>0.02</v>
      </c>
      <c r="I873" s="125">
        <f t="shared" ca="1" si="1085"/>
        <v>0</v>
      </c>
      <c r="J873" s="125">
        <f t="shared" ca="1" si="1085"/>
        <v>0.05</v>
      </c>
      <c r="K873" s="125">
        <f t="shared" ca="1" si="1085"/>
        <v>0.11</v>
      </c>
      <c r="L873" s="19"/>
      <c r="M873" s="19"/>
      <c r="N873" s="131">
        <f ca="1">OFFSET(N873,-1,0)</f>
        <v>2</v>
      </c>
      <c r="O873" s="131">
        <f t="shared" ca="1" si="1083"/>
        <v>0</v>
      </c>
      <c r="P873" s="131">
        <f t="shared" ca="1" si="1081"/>
        <v>0</v>
      </c>
    </row>
    <row r="874" spans="2:16" hidden="1" outlineLevel="1">
      <c r="B874" s="19" t="s">
        <v>504</v>
      </c>
      <c r="C874" s="133" t="str">
        <f ca="1">OFFSET(C874,-1,0)</f>
        <v>-</v>
      </c>
      <c r="D874" s="133" t="str">
        <f ca="1">OFFSET(D874,-1,0)</f>
        <v>-</v>
      </c>
      <c r="E874" s="133" t="b">
        <f ca="1">OFFSET(E874,-1,0)</f>
        <v>1</v>
      </c>
      <c r="F874" s="133" t="str">
        <f ca="1">OFFSET(F874,-1,0)</f>
        <v>-</v>
      </c>
      <c r="G874" s="140">
        <f ca="1">OFFSET(G874,-1,0)</f>
        <v>0.5</v>
      </c>
      <c r="H874" s="130">
        <f ca="1">AVERAGE(H873,H875)</f>
        <v>2.5000000000000001E-2</v>
      </c>
      <c r="I874" s="130">
        <f ca="1">AVERAGE(I873,I875)</f>
        <v>0</v>
      </c>
      <c r="J874" s="130">
        <f ca="1">AVERAGE(J873,J875)</f>
        <v>6.25E-2</v>
      </c>
      <c r="K874" s="130">
        <f ca="1">AVERAGE(K873,K875)</f>
        <v>0.13750000000000001</v>
      </c>
      <c r="L874" s="19"/>
      <c r="M874" s="19"/>
      <c r="N874" s="131">
        <f ca="1">OFFSET(N874,-1,0)</f>
        <v>2</v>
      </c>
      <c r="O874" s="131">
        <f t="shared" ca="1" si="1083"/>
        <v>0</v>
      </c>
      <c r="P874" s="131">
        <f t="shared" ca="1" si="1081"/>
        <v>0</v>
      </c>
    </row>
    <row r="875" spans="2:16" hidden="1" outlineLevel="1">
      <c r="B875" s="134" t="s">
        <v>405</v>
      </c>
      <c r="C875" s="135" t="str">
        <f ca="1">C873</f>
        <v>-</v>
      </c>
      <c r="D875" s="135" t="str">
        <f ca="1">D873</f>
        <v>-</v>
      </c>
      <c r="E875" s="135" t="b">
        <f ca="1">E873</f>
        <v>1</v>
      </c>
      <c r="F875" s="135" t="str">
        <f ca="1">F873</f>
        <v>-</v>
      </c>
      <c r="G875" s="141">
        <f ca="1">G873</f>
        <v>0.5</v>
      </c>
      <c r="H875" s="136">
        <f ca="1">H873*1.5</f>
        <v>0.03</v>
      </c>
      <c r="I875" s="136">
        <f ca="1">I873*1.5</f>
        <v>0</v>
      </c>
      <c r="J875" s="136">
        <f ca="1">J873*1.5</f>
        <v>7.5000000000000011E-2</v>
      </c>
      <c r="K875" s="136">
        <f ca="1">K873*1.5</f>
        <v>0.16500000000000001</v>
      </c>
      <c r="L875" s="134"/>
      <c r="M875" s="134"/>
      <c r="N875" s="137">
        <f ca="1">OFFSET(N875,-1,0)</f>
        <v>2</v>
      </c>
      <c r="O875" s="131">
        <f t="shared" ca="1" si="1083"/>
        <v>0</v>
      </c>
      <c r="P875" s="131">
        <f t="shared" ca="1" si="1081"/>
        <v>0</v>
      </c>
    </row>
    <row r="876" spans="2:16" hidden="1" outlineLevel="1">
      <c r="B876" s="126" t="s">
        <v>406</v>
      </c>
      <c r="C876" s="127" t="str">
        <f ca="1">C878</f>
        <v>-</v>
      </c>
      <c r="D876" s="127" t="str">
        <f ca="1">D878</f>
        <v>-</v>
      </c>
      <c r="E876" s="127" t="b">
        <f ca="1">E878</f>
        <v>1</v>
      </c>
      <c r="F876" s="127" t="str">
        <f ca="1">F878</f>
        <v>-</v>
      </c>
      <c r="G876" s="138">
        <f ca="1">G878</f>
        <v>0.5</v>
      </c>
      <c r="H876" s="128">
        <f ca="1">H878*0.5</f>
        <v>0.01</v>
      </c>
      <c r="I876" s="128">
        <f ca="1">I878*0.5</f>
        <v>0</v>
      </c>
      <c r="J876" s="128">
        <f ca="1">J878*0.5</f>
        <v>2.5000000000000001E-2</v>
      </c>
      <c r="K876" s="128">
        <f ca="1">K878*0.5</f>
        <v>5.5E-2</v>
      </c>
      <c r="L876" s="126"/>
      <c r="M876" s="126"/>
      <c r="N876" s="96">
        <v>3</v>
      </c>
      <c r="O876" s="131">
        <f t="shared" ca="1" si="1083"/>
        <v>0</v>
      </c>
      <c r="P876" s="131">
        <f t="shared" ca="1" si="1081"/>
        <v>0</v>
      </c>
    </row>
    <row r="877" spans="2:16" hidden="1" outlineLevel="1">
      <c r="B877" s="19" t="s">
        <v>503</v>
      </c>
      <c r="C877" s="129" t="str">
        <f ca="1">C878</f>
        <v>-</v>
      </c>
      <c r="D877" s="129" t="str">
        <f ca="1">D878</f>
        <v>-</v>
      </c>
      <c r="E877" s="129" t="b">
        <f ca="1">E878</f>
        <v>1</v>
      </c>
      <c r="F877" s="129" t="str">
        <f ca="1">F878</f>
        <v>-</v>
      </c>
      <c r="G877" s="123">
        <f ca="1">G878</f>
        <v>0.5</v>
      </c>
      <c r="H877" s="130">
        <f ca="1">AVERAGE(H876,H878)</f>
        <v>1.4999999999999999E-2</v>
      </c>
      <c r="I877" s="130">
        <f ca="1">AVERAGE(I876,I878)</f>
        <v>0</v>
      </c>
      <c r="J877" s="130">
        <f ca="1">AVERAGE(J876,J878)</f>
        <v>3.7500000000000006E-2</v>
      </c>
      <c r="K877" s="130">
        <f ca="1">AVERAGE(K876,K878)</f>
        <v>8.2500000000000004E-2</v>
      </c>
      <c r="L877" s="19"/>
      <c r="M877" s="19"/>
      <c r="N877" s="131">
        <f ca="1">OFFSET(N877,-1,0)</f>
        <v>3</v>
      </c>
      <c r="O877" s="131">
        <f t="shared" ca="1" si="1083"/>
        <v>0</v>
      </c>
      <c r="P877" s="131">
        <f t="shared" ca="1" si="1081"/>
        <v>0</v>
      </c>
    </row>
    <row r="878" spans="2:16" hidden="1" outlineLevel="1">
      <c r="B878" s="19" t="s">
        <v>432</v>
      </c>
      <c r="C878" s="132" t="str">
        <f t="shared" ref="C878:K878" ca="1" si="1086">INDEX(C$841:C$848,INDEX(i.DryManOpt_Mer,$O878+1,$N878+1),0)</f>
        <v>-</v>
      </c>
      <c r="D878" s="132" t="str">
        <f t="shared" ca="1" si="1086"/>
        <v>-</v>
      </c>
      <c r="E878" s="132" t="b">
        <f t="shared" ca="1" si="1086"/>
        <v>1</v>
      </c>
      <c r="F878" s="132" t="str">
        <f t="shared" ca="1" si="1086"/>
        <v>-</v>
      </c>
      <c r="G878" s="139">
        <f t="shared" ca="1" si="1086"/>
        <v>0.5</v>
      </c>
      <c r="H878" s="125">
        <f t="shared" ca="1" si="1086"/>
        <v>0.02</v>
      </c>
      <c r="I878" s="125">
        <f t="shared" ca="1" si="1086"/>
        <v>0</v>
      </c>
      <c r="J878" s="125">
        <f t="shared" ca="1" si="1086"/>
        <v>0.05</v>
      </c>
      <c r="K878" s="125">
        <f t="shared" ca="1" si="1086"/>
        <v>0.11</v>
      </c>
      <c r="L878" s="19"/>
      <c r="M878" s="19"/>
      <c r="N878" s="131">
        <f ca="1">OFFSET(N878,-1,0)</f>
        <v>3</v>
      </c>
      <c r="O878" s="131">
        <f t="shared" ca="1" si="1083"/>
        <v>0</v>
      </c>
      <c r="P878" s="131">
        <f t="shared" ca="1" si="1083"/>
        <v>0</v>
      </c>
    </row>
    <row r="879" spans="2:16" hidden="1" outlineLevel="1">
      <c r="B879" s="19" t="s">
        <v>504</v>
      </c>
      <c r="C879" s="133" t="str">
        <f ca="1">OFFSET(C879,-1,0)</f>
        <v>-</v>
      </c>
      <c r="D879" s="133" t="str">
        <f ca="1">OFFSET(D879,-1,0)</f>
        <v>-</v>
      </c>
      <c r="E879" s="133" t="b">
        <f ca="1">OFFSET(E879,-1,0)</f>
        <v>1</v>
      </c>
      <c r="F879" s="133" t="str">
        <f ca="1">OFFSET(F879,-1,0)</f>
        <v>-</v>
      </c>
      <c r="G879" s="140">
        <f ca="1">OFFSET(G879,-1,0)</f>
        <v>0.5</v>
      </c>
      <c r="H879" s="130">
        <f ca="1">AVERAGE(H878,H880)</f>
        <v>2.5000000000000001E-2</v>
      </c>
      <c r="I879" s="130">
        <f ca="1">AVERAGE(I878,I880)</f>
        <v>0</v>
      </c>
      <c r="J879" s="130">
        <f ca="1">AVERAGE(J878,J880)</f>
        <v>6.25E-2</v>
      </c>
      <c r="K879" s="130">
        <f ca="1">AVERAGE(K878,K880)</f>
        <v>0.13750000000000001</v>
      </c>
      <c r="L879" s="19"/>
      <c r="M879" s="19"/>
      <c r="N879" s="131">
        <f ca="1">OFFSET(N879,-1,0)</f>
        <v>3</v>
      </c>
      <c r="O879" s="131">
        <f t="shared" ca="1" si="1083"/>
        <v>0</v>
      </c>
      <c r="P879" s="131">
        <f t="shared" ca="1" si="1083"/>
        <v>0</v>
      </c>
    </row>
    <row r="880" spans="2:16" hidden="1" outlineLevel="1">
      <c r="B880" s="134" t="s">
        <v>405</v>
      </c>
      <c r="C880" s="135" t="str">
        <f ca="1">C878</f>
        <v>-</v>
      </c>
      <c r="D880" s="135" t="str">
        <f ca="1">D878</f>
        <v>-</v>
      </c>
      <c r="E880" s="135" t="b">
        <f ca="1">E878</f>
        <v>1</v>
      </c>
      <c r="F880" s="135" t="str">
        <f ca="1">F878</f>
        <v>-</v>
      </c>
      <c r="G880" s="141">
        <f ca="1">G878</f>
        <v>0.5</v>
      </c>
      <c r="H880" s="136">
        <f ca="1">H878*1.5</f>
        <v>0.03</v>
      </c>
      <c r="I880" s="136">
        <f ca="1">I878*1.5</f>
        <v>0</v>
      </c>
      <c r="J880" s="136">
        <f ca="1">J878*1.5</f>
        <v>7.5000000000000011E-2</v>
      </c>
      <c r="K880" s="136">
        <f ca="1">K878*1.5</f>
        <v>0.16500000000000001</v>
      </c>
      <c r="L880" s="134"/>
      <c r="M880" s="134"/>
      <c r="N880" s="137">
        <f ca="1">OFFSET(N880,-1,0)</f>
        <v>3</v>
      </c>
      <c r="O880" s="131">
        <f t="shared" ca="1" si="1083"/>
        <v>0</v>
      </c>
      <c r="P880" s="131">
        <f t="shared" ca="1" si="1083"/>
        <v>0</v>
      </c>
    </row>
    <row r="881" spans="2:16" hidden="1" outlineLevel="1">
      <c r="B881" s="126" t="s">
        <v>406</v>
      </c>
      <c r="C881" s="127" t="str">
        <f ca="1">C883</f>
        <v>-</v>
      </c>
      <c r="D881" s="127" t="str">
        <f ca="1">D883</f>
        <v>-</v>
      </c>
      <c r="E881" s="127" t="str">
        <f ca="1">E883</f>
        <v>-</v>
      </c>
      <c r="F881" s="127" t="str">
        <f ca="1">F883</f>
        <v>-</v>
      </c>
      <c r="G881" s="138" t="str">
        <f ca="1">G883</f>
        <v>-</v>
      </c>
      <c r="H881" s="128">
        <f ca="1">H883*0.5</f>
        <v>0</v>
      </c>
      <c r="I881" s="128">
        <f ca="1">I883*0.5</f>
        <v>0</v>
      </c>
      <c r="J881" s="128">
        <f ca="1">J883*0.5</f>
        <v>0</v>
      </c>
      <c r="K881" s="128">
        <f ca="1">K883*0.5</f>
        <v>0</v>
      </c>
      <c r="L881" s="126"/>
      <c r="M881" s="126"/>
      <c r="N881" s="96">
        <v>0</v>
      </c>
      <c r="O881" s="96">
        <v>1</v>
      </c>
      <c r="P881" s="131">
        <f t="shared" ca="1" si="1083"/>
        <v>0</v>
      </c>
    </row>
    <row r="882" spans="2:16" hidden="1" outlineLevel="1">
      <c r="B882" s="19" t="s">
        <v>503</v>
      </c>
      <c r="C882" s="129" t="str">
        <f ca="1">C883</f>
        <v>-</v>
      </c>
      <c r="D882" s="129" t="str">
        <f ca="1">D883</f>
        <v>-</v>
      </c>
      <c r="E882" s="129" t="str">
        <f ca="1">E883</f>
        <v>-</v>
      </c>
      <c r="F882" s="129" t="str">
        <f ca="1">F883</f>
        <v>-</v>
      </c>
      <c r="G882" s="123" t="str">
        <f ca="1">G883</f>
        <v>-</v>
      </c>
      <c r="H882" s="130">
        <f ca="1">AVERAGE(H881,H883)</f>
        <v>0</v>
      </c>
      <c r="I882" s="130">
        <f ca="1">AVERAGE(I881,I883)</f>
        <v>0</v>
      </c>
      <c r="J882" s="130">
        <f ca="1">AVERAGE(J881,J883)</f>
        <v>0</v>
      </c>
      <c r="K882" s="130">
        <f ca="1">AVERAGE(K881,K883)</f>
        <v>0</v>
      </c>
      <c r="L882" s="19"/>
      <c r="M882" s="19"/>
      <c r="N882" s="131">
        <f t="shared" ref="N882:P897" ca="1" si="1087">OFFSET(N882,-1,0)</f>
        <v>0</v>
      </c>
      <c r="O882" s="131">
        <f t="shared" ca="1" si="1087"/>
        <v>1</v>
      </c>
      <c r="P882" s="131">
        <f t="shared" ca="1" si="1087"/>
        <v>0</v>
      </c>
    </row>
    <row r="883" spans="2:16" hidden="1" outlineLevel="1">
      <c r="B883" s="19" t="s">
        <v>432</v>
      </c>
      <c r="C883" s="132" t="str">
        <f t="shared" ref="C883:K883" ca="1" si="1088">INDEX(C$841:C$848,INDEX(i.DryManOpt_Mer,$O883+1,$N883+1),0)</f>
        <v>-</v>
      </c>
      <c r="D883" s="132" t="str">
        <f t="shared" ca="1" si="1088"/>
        <v>-</v>
      </c>
      <c r="E883" s="132" t="str">
        <f t="shared" ca="1" si="1088"/>
        <v>-</v>
      </c>
      <c r="F883" s="132" t="str">
        <f t="shared" ca="1" si="1088"/>
        <v>-</v>
      </c>
      <c r="G883" s="132" t="str">
        <f t="shared" ca="1" si="1088"/>
        <v>-</v>
      </c>
      <c r="H883" s="125">
        <f t="shared" ca="1" si="1088"/>
        <v>0</v>
      </c>
      <c r="I883" s="125">
        <f t="shared" ca="1" si="1088"/>
        <v>0</v>
      </c>
      <c r="J883" s="125">
        <f t="shared" ca="1" si="1088"/>
        <v>0</v>
      </c>
      <c r="K883" s="125">
        <f t="shared" ca="1" si="1088"/>
        <v>0</v>
      </c>
      <c r="L883" s="19"/>
      <c r="M883" s="19"/>
      <c r="N883" s="131">
        <f t="shared" ca="1" si="1087"/>
        <v>0</v>
      </c>
      <c r="O883" s="131">
        <f t="shared" ca="1" si="1087"/>
        <v>1</v>
      </c>
      <c r="P883" s="131">
        <f t="shared" ca="1" si="1087"/>
        <v>0</v>
      </c>
    </row>
    <row r="884" spans="2:16" hidden="1" outlineLevel="1">
      <c r="B884" s="19" t="s">
        <v>504</v>
      </c>
      <c r="C884" s="133" t="str">
        <f ca="1">OFFSET(C884,-1,0)</f>
        <v>-</v>
      </c>
      <c r="D884" s="133" t="str">
        <f ca="1">OFFSET(D884,-1,0)</f>
        <v>-</v>
      </c>
      <c r="E884" s="133" t="str">
        <f ca="1">OFFSET(E884,-1,0)</f>
        <v>-</v>
      </c>
      <c r="F884" s="133" t="str">
        <f ca="1">OFFSET(F884,-1,0)</f>
        <v>-</v>
      </c>
      <c r="G884" s="140" t="str">
        <f ca="1">OFFSET(G884,-1,0)</f>
        <v>-</v>
      </c>
      <c r="H884" s="130">
        <f ca="1">AVERAGE(H883,H885)</f>
        <v>0</v>
      </c>
      <c r="I884" s="130">
        <f ca="1">AVERAGE(I883,I885)</f>
        <v>0</v>
      </c>
      <c r="J884" s="130">
        <f ca="1">AVERAGE(J883,J885)</f>
        <v>0</v>
      </c>
      <c r="K884" s="130">
        <f ca="1">AVERAGE(K883,K885)</f>
        <v>0</v>
      </c>
      <c r="L884" s="19"/>
      <c r="M884" s="19"/>
      <c r="N884" s="131">
        <f t="shared" ca="1" si="1087"/>
        <v>0</v>
      </c>
      <c r="O884" s="131">
        <f t="shared" ca="1" si="1087"/>
        <v>1</v>
      </c>
      <c r="P884" s="131">
        <f t="shared" ca="1" si="1087"/>
        <v>0</v>
      </c>
    </row>
    <row r="885" spans="2:16" hidden="1" outlineLevel="1">
      <c r="B885" s="134" t="s">
        <v>405</v>
      </c>
      <c r="C885" s="135" t="str">
        <f ca="1">C883</f>
        <v>-</v>
      </c>
      <c r="D885" s="135" t="str">
        <f ca="1">D883</f>
        <v>-</v>
      </c>
      <c r="E885" s="135" t="str">
        <f ca="1">E883</f>
        <v>-</v>
      </c>
      <c r="F885" s="135" t="str">
        <f ca="1">F883</f>
        <v>-</v>
      </c>
      <c r="G885" s="141" t="str">
        <f ca="1">G883</f>
        <v>-</v>
      </c>
      <c r="H885" s="136">
        <f ca="1">H883*1.5</f>
        <v>0</v>
      </c>
      <c r="I885" s="136">
        <f ca="1">I883*1.5</f>
        <v>0</v>
      </c>
      <c r="J885" s="136">
        <f ca="1">J883*1.5</f>
        <v>0</v>
      </c>
      <c r="K885" s="136">
        <f ca="1">K883*1.5</f>
        <v>0</v>
      </c>
      <c r="L885" s="134"/>
      <c r="M885" s="134"/>
      <c r="N885" s="137">
        <f t="shared" ca="1" si="1087"/>
        <v>0</v>
      </c>
      <c r="O885" s="131">
        <f t="shared" ca="1" si="1087"/>
        <v>1</v>
      </c>
      <c r="P885" s="131">
        <f t="shared" ca="1" si="1087"/>
        <v>0</v>
      </c>
    </row>
    <row r="886" spans="2:16" hidden="1" outlineLevel="1">
      <c r="B886" s="126" t="s">
        <v>406</v>
      </c>
      <c r="C886" s="127" t="str">
        <f ca="1">C888</f>
        <v>-</v>
      </c>
      <c r="D886" s="127" t="str">
        <f ca="1">D888</f>
        <v>-</v>
      </c>
      <c r="E886" s="127" t="b">
        <f ca="1">E888</f>
        <v>1</v>
      </c>
      <c r="F886" s="127" t="str">
        <f ca="1">F888</f>
        <v>-</v>
      </c>
      <c r="G886" s="138" t="str">
        <f ca="1">G888</f>
        <v>-</v>
      </c>
      <c r="H886" s="128">
        <f ca="1">H888*0.5</f>
        <v>5.0000000000000001E-3</v>
      </c>
      <c r="I886" s="128">
        <f ca="1">I888*0.5</f>
        <v>0</v>
      </c>
      <c r="J886" s="128">
        <f ca="1">J888*0.5</f>
        <v>2.5000000000000001E-2</v>
      </c>
      <c r="K886" s="128">
        <f ca="1">K888*0.5</f>
        <v>2.5000000000000001E-2</v>
      </c>
      <c r="L886" s="126"/>
      <c r="M886" s="126"/>
      <c r="N886" s="96">
        <v>1</v>
      </c>
      <c r="O886" s="131">
        <f t="shared" ref="O886:P901" ca="1" si="1089">OFFSET(O886,-1,0)</f>
        <v>1</v>
      </c>
      <c r="P886" s="131">
        <f t="shared" ca="1" si="1087"/>
        <v>0</v>
      </c>
    </row>
    <row r="887" spans="2:16" hidden="1" outlineLevel="1">
      <c r="B887" s="19" t="s">
        <v>503</v>
      </c>
      <c r="C887" s="129" t="str">
        <f ca="1">C888</f>
        <v>-</v>
      </c>
      <c r="D887" s="129" t="str">
        <f ca="1">D888</f>
        <v>-</v>
      </c>
      <c r="E887" s="129" t="b">
        <f ca="1">E888</f>
        <v>1</v>
      </c>
      <c r="F887" s="129" t="str">
        <f ca="1">F888</f>
        <v>-</v>
      </c>
      <c r="G887" s="123" t="str">
        <f ca="1">G888</f>
        <v>-</v>
      </c>
      <c r="H887" s="130">
        <f ca="1">AVERAGE(H886,H888)</f>
        <v>7.4999999999999997E-3</v>
      </c>
      <c r="I887" s="130">
        <f ca="1">AVERAGE(I886,I888)</f>
        <v>0</v>
      </c>
      <c r="J887" s="130">
        <f ca="1">AVERAGE(J886,J888)</f>
        <v>3.7500000000000006E-2</v>
      </c>
      <c r="K887" s="130">
        <f ca="1">AVERAGE(K886,K888)</f>
        <v>3.7500000000000006E-2</v>
      </c>
      <c r="L887" s="19"/>
      <c r="M887" s="19"/>
      <c r="N887" s="131">
        <f ca="1">OFFSET(N887,-1,0)</f>
        <v>1</v>
      </c>
      <c r="O887" s="131">
        <f t="shared" ca="1" si="1089"/>
        <v>1</v>
      </c>
      <c r="P887" s="131">
        <f t="shared" ca="1" si="1087"/>
        <v>0</v>
      </c>
    </row>
    <row r="888" spans="2:16" hidden="1" outlineLevel="1">
      <c r="B888" s="19" t="s">
        <v>432</v>
      </c>
      <c r="C888" s="132" t="str">
        <f t="shared" ref="C888:K888" ca="1" si="1090">INDEX(C$841:C$848,INDEX(i.DryManOpt_Mer,$O888+1,$N888+1),0)</f>
        <v>-</v>
      </c>
      <c r="D888" s="132" t="str">
        <f t="shared" ca="1" si="1090"/>
        <v>-</v>
      </c>
      <c r="E888" s="132" t="b">
        <f t="shared" ca="1" si="1090"/>
        <v>1</v>
      </c>
      <c r="F888" s="132" t="str">
        <f t="shared" ca="1" si="1090"/>
        <v>-</v>
      </c>
      <c r="G888" s="139" t="str">
        <f t="shared" ca="1" si="1090"/>
        <v>-</v>
      </c>
      <c r="H888" s="125">
        <f t="shared" ca="1" si="1090"/>
        <v>0.01</v>
      </c>
      <c r="I888" s="125">
        <f t="shared" ca="1" si="1090"/>
        <v>0</v>
      </c>
      <c r="J888" s="125">
        <f t="shared" ca="1" si="1090"/>
        <v>0.05</v>
      </c>
      <c r="K888" s="125">
        <f t="shared" ca="1" si="1090"/>
        <v>0.05</v>
      </c>
      <c r="L888" s="19"/>
      <c r="M888" s="19"/>
      <c r="N888" s="131">
        <f ca="1">OFFSET(N888,-1,0)</f>
        <v>1</v>
      </c>
      <c r="O888" s="131">
        <f t="shared" ca="1" si="1089"/>
        <v>1</v>
      </c>
      <c r="P888" s="131">
        <f t="shared" ca="1" si="1087"/>
        <v>0</v>
      </c>
    </row>
    <row r="889" spans="2:16" hidden="1" outlineLevel="1">
      <c r="B889" s="19" t="s">
        <v>504</v>
      </c>
      <c r="C889" s="133" t="str">
        <f ca="1">OFFSET(C889,-1,0)</f>
        <v>-</v>
      </c>
      <c r="D889" s="133" t="str">
        <f ca="1">OFFSET(D889,-1,0)</f>
        <v>-</v>
      </c>
      <c r="E889" s="133" t="b">
        <f ca="1">OFFSET(E889,-1,0)</f>
        <v>1</v>
      </c>
      <c r="F889" s="133" t="str">
        <f ca="1">OFFSET(F889,-1,0)</f>
        <v>-</v>
      </c>
      <c r="G889" s="140" t="str">
        <f ca="1">OFFSET(G889,-1,0)</f>
        <v>-</v>
      </c>
      <c r="H889" s="130">
        <f ca="1">AVERAGE(H888,H890)</f>
        <v>1.2500000000000001E-2</v>
      </c>
      <c r="I889" s="130">
        <f ca="1">AVERAGE(I888,I890)</f>
        <v>0</v>
      </c>
      <c r="J889" s="130">
        <f ca="1">AVERAGE(J888,J890)</f>
        <v>6.25E-2</v>
      </c>
      <c r="K889" s="130">
        <f ca="1">AVERAGE(K888,K890)</f>
        <v>6.25E-2</v>
      </c>
      <c r="L889" s="19"/>
      <c r="M889" s="19"/>
      <c r="N889" s="131">
        <f ca="1">OFFSET(N889,-1,0)</f>
        <v>1</v>
      </c>
      <c r="O889" s="131">
        <f t="shared" ca="1" si="1089"/>
        <v>1</v>
      </c>
      <c r="P889" s="131">
        <f t="shared" ca="1" si="1087"/>
        <v>0</v>
      </c>
    </row>
    <row r="890" spans="2:16" hidden="1" outlineLevel="1">
      <c r="B890" s="134" t="s">
        <v>405</v>
      </c>
      <c r="C890" s="135" t="str">
        <f ca="1">C888</f>
        <v>-</v>
      </c>
      <c r="D890" s="135" t="str">
        <f ca="1">D888</f>
        <v>-</v>
      </c>
      <c r="E890" s="135" t="b">
        <f ca="1">E888</f>
        <v>1</v>
      </c>
      <c r="F890" s="135" t="str">
        <f ca="1">F888</f>
        <v>-</v>
      </c>
      <c r="G890" s="141" t="str">
        <f ca="1">G888</f>
        <v>-</v>
      </c>
      <c r="H890" s="136">
        <f ca="1">H888*1.5</f>
        <v>1.4999999999999999E-2</v>
      </c>
      <c r="I890" s="136">
        <f ca="1">I888*1.5</f>
        <v>0</v>
      </c>
      <c r="J890" s="136">
        <f ca="1">J888*1.5</f>
        <v>7.5000000000000011E-2</v>
      </c>
      <c r="K890" s="136">
        <f ca="1">K888*1.5</f>
        <v>7.5000000000000011E-2</v>
      </c>
      <c r="L890" s="134"/>
      <c r="M890" s="134"/>
      <c r="N890" s="137">
        <f ca="1">OFFSET(N890,-1,0)</f>
        <v>1</v>
      </c>
      <c r="O890" s="131">
        <f t="shared" ca="1" si="1089"/>
        <v>1</v>
      </c>
      <c r="P890" s="131">
        <f t="shared" ca="1" si="1087"/>
        <v>0</v>
      </c>
    </row>
    <row r="891" spans="2:16" hidden="1" outlineLevel="1">
      <c r="B891" s="126" t="s">
        <v>406</v>
      </c>
      <c r="C891" s="127" t="str">
        <f ca="1">C893</f>
        <v>-</v>
      </c>
      <c r="D891" s="127" t="str">
        <f ca="1">D893</f>
        <v>-</v>
      </c>
      <c r="E891" s="127" t="b">
        <f ca="1">E893</f>
        <v>1</v>
      </c>
      <c r="F891" s="127" t="str">
        <f ca="1">F893</f>
        <v>-</v>
      </c>
      <c r="G891" s="138" t="str">
        <f ca="1">G893</f>
        <v>-</v>
      </c>
      <c r="H891" s="128">
        <f ca="1">H893*0.5</f>
        <v>5.0000000000000001E-3</v>
      </c>
      <c r="I891" s="128">
        <f ca="1">I893*0.5</f>
        <v>0</v>
      </c>
      <c r="J891" s="128">
        <f ca="1">J893*0.5</f>
        <v>2.5000000000000001E-2</v>
      </c>
      <c r="K891" s="128">
        <f ca="1">K893*0.5</f>
        <v>2.5000000000000001E-2</v>
      </c>
      <c r="L891" s="126"/>
      <c r="M891" s="126"/>
      <c r="N891" s="96">
        <v>2</v>
      </c>
      <c r="O891" s="131">
        <f t="shared" ca="1" si="1089"/>
        <v>1</v>
      </c>
      <c r="P891" s="131">
        <f t="shared" ca="1" si="1087"/>
        <v>0</v>
      </c>
    </row>
    <row r="892" spans="2:16" hidden="1" outlineLevel="1">
      <c r="B892" s="19" t="s">
        <v>503</v>
      </c>
      <c r="C892" s="129" t="str">
        <f ca="1">C893</f>
        <v>-</v>
      </c>
      <c r="D892" s="129" t="str">
        <f ca="1">D893</f>
        <v>-</v>
      </c>
      <c r="E892" s="129" t="b">
        <f ca="1">E893</f>
        <v>1</v>
      </c>
      <c r="F892" s="129" t="str">
        <f ca="1">F893</f>
        <v>-</v>
      </c>
      <c r="G892" s="123" t="str">
        <f ca="1">G893</f>
        <v>-</v>
      </c>
      <c r="H892" s="130">
        <f ca="1">AVERAGE(H891,H893)</f>
        <v>7.4999999999999997E-3</v>
      </c>
      <c r="I892" s="130">
        <f ca="1">AVERAGE(I891,I893)</f>
        <v>0</v>
      </c>
      <c r="J892" s="130">
        <f ca="1">AVERAGE(J891,J893)</f>
        <v>3.7500000000000006E-2</v>
      </c>
      <c r="K892" s="130">
        <f ca="1">AVERAGE(K891,K893)</f>
        <v>3.7500000000000006E-2</v>
      </c>
      <c r="L892" s="19"/>
      <c r="M892" s="19"/>
      <c r="N892" s="131">
        <f ca="1">OFFSET(N892,-1,0)</f>
        <v>2</v>
      </c>
      <c r="O892" s="131">
        <f t="shared" ca="1" si="1089"/>
        <v>1</v>
      </c>
      <c r="P892" s="131">
        <f t="shared" ca="1" si="1087"/>
        <v>0</v>
      </c>
    </row>
    <row r="893" spans="2:16" hidden="1" outlineLevel="1">
      <c r="B893" s="19" t="s">
        <v>432</v>
      </c>
      <c r="C893" s="132" t="str">
        <f t="shared" ref="C893:K893" ca="1" si="1091">INDEX(C$841:C$848,INDEX(i.DryManOpt_Mer,$O893+1,$N893+1),0)</f>
        <v>-</v>
      </c>
      <c r="D893" s="132" t="str">
        <f t="shared" ca="1" si="1091"/>
        <v>-</v>
      </c>
      <c r="E893" s="132" t="b">
        <f t="shared" ca="1" si="1091"/>
        <v>1</v>
      </c>
      <c r="F893" s="132" t="str">
        <f t="shared" ca="1" si="1091"/>
        <v>-</v>
      </c>
      <c r="G893" s="139" t="str">
        <f t="shared" ca="1" si="1091"/>
        <v>-</v>
      </c>
      <c r="H893" s="125">
        <f t="shared" ca="1" si="1091"/>
        <v>0.01</v>
      </c>
      <c r="I893" s="125">
        <f t="shared" ca="1" si="1091"/>
        <v>0</v>
      </c>
      <c r="J893" s="125">
        <f t="shared" ca="1" si="1091"/>
        <v>0.05</v>
      </c>
      <c r="K893" s="125">
        <f t="shared" ca="1" si="1091"/>
        <v>0.05</v>
      </c>
      <c r="L893" s="19"/>
      <c r="M893" s="19"/>
      <c r="N893" s="131">
        <f ca="1">OFFSET(N893,-1,0)</f>
        <v>2</v>
      </c>
      <c r="O893" s="131">
        <f t="shared" ca="1" si="1089"/>
        <v>1</v>
      </c>
      <c r="P893" s="131">
        <f t="shared" ca="1" si="1087"/>
        <v>0</v>
      </c>
    </row>
    <row r="894" spans="2:16" hidden="1" outlineLevel="1">
      <c r="B894" s="19" t="s">
        <v>504</v>
      </c>
      <c r="C894" s="133" t="str">
        <f ca="1">OFFSET(C894,-1,0)</f>
        <v>-</v>
      </c>
      <c r="D894" s="133" t="str">
        <f ca="1">OFFSET(D894,-1,0)</f>
        <v>-</v>
      </c>
      <c r="E894" s="133" t="b">
        <f ca="1">OFFSET(E894,-1,0)</f>
        <v>1</v>
      </c>
      <c r="F894" s="133" t="str">
        <f ca="1">OFFSET(F894,-1,0)</f>
        <v>-</v>
      </c>
      <c r="G894" s="140" t="str">
        <f ca="1">OFFSET(G894,-1,0)</f>
        <v>-</v>
      </c>
      <c r="H894" s="130">
        <f ca="1">AVERAGE(H893,H895)</f>
        <v>1.2500000000000001E-2</v>
      </c>
      <c r="I894" s="130">
        <f ca="1">AVERAGE(I893,I895)</f>
        <v>0</v>
      </c>
      <c r="J894" s="130">
        <f ca="1">AVERAGE(J893,J895)</f>
        <v>6.25E-2</v>
      </c>
      <c r="K894" s="130">
        <f ca="1">AVERAGE(K893,K895)</f>
        <v>6.25E-2</v>
      </c>
      <c r="L894" s="19"/>
      <c r="M894" s="19"/>
      <c r="N894" s="131">
        <f ca="1">OFFSET(N894,-1,0)</f>
        <v>2</v>
      </c>
      <c r="O894" s="131">
        <f t="shared" ca="1" si="1089"/>
        <v>1</v>
      </c>
      <c r="P894" s="131">
        <f t="shared" ca="1" si="1087"/>
        <v>0</v>
      </c>
    </row>
    <row r="895" spans="2:16" hidden="1" outlineLevel="1">
      <c r="B895" s="134" t="s">
        <v>405</v>
      </c>
      <c r="C895" s="135" t="str">
        <f ca="1">C893</f>
        <v>-</v>
      </c>
      <c r="D895" s="135" t="str">
        <f ca="1">D893</f>
        <v>-</v>
      </c>
      <c r="E895" s="135" t="b">
        <f ca="1">E893</f>
        <v>1</v>
      </c>
      <c r="F895" s="135" t="str">
        <f ca="1">F893</f>
        <v>-</v>
      </c>
      <c r="G895" s="141" t="str">
        <f ca="1">G893</f>
        <v>-</v>
      </c>
      <c r="H895" s="136">
        <f ca="1">H893*1.5</f>
        <v>1.4999999999999999E-2</v>
      </c>
      <c r="I895" s="136">
        <f ca="1">I893*1.5</f>
        <v>0</v>
      </c>
      <c r="J895" s="136">
        <f ca="1">J893*1.5</f>
        <v>7.5000000000000011E-2</v>
      </c>
      <c r="K895" s="136">
        <f ca="1">K893*1.5</f>
        <v>7.5000000000000011E-2</v>
      </c>
      <c r="L895" s="134"/>
      <c r="M895" s="134"/>
      <c r="N895" s="137">
        <f ca="1">OFFSET(N895,-1,0)</f>
        <v>2</v>
      </c>
      <c r="O895" s="131">
        <f t="shared" ca="1" si="1089"/>
        <v>1</v>
      </c>
      <c r="P895" s="131">
        <f t="shared" ca="1" si="1087"/>
        <v>0</v>
      </c>
    </row>
    <row r="896" spans="2:16" hidden="1" outlineLevel="1">
      <c r="B896" s="126" t="s">
        <v>406</v>
      </c>
      <c r="C896" s="127" t="str">
        <f ca="1">C898</f>
        <v>-</v>
      </c>
      <c r="D896" s="127" t="str">
        <f ca="1">D898</f>
        <v>-</v>
      </c>
      <c r="E896" s="127" t="b">
        <f ca="1">E898</f>
        <v>1</v>
      </c>
      <c r="F896" s="127" t="str">
        <f ca="1">F898</f>
        <v>-</v>
      </c>
      <c r="G896" s="138" t="str">
        <f ca="1">G898</f>
        <v>-</v>
      </c>
      <c r="H896" s="128">
        <f ca="1">H898*0.5</f>
        <v>5.0000000000000001E-3</v>
      </c>
      <c r="I896" s="128">
        <f ca="1">I898*0.5</f>
        <v>0</v>
      </c>
      <c r="J896" s="128">
        <f ca="1">J898*0.5</f>
        <v>2.5000000000000001E-2</v>
      </c>
      <c r="K896" s="128">
        <f ca="1">K898*0.5</f>
        <v>2.5000000000000001E-2</v>
      </c>
      <c r="L896" s="126"/>
      <c r="M896" s="126"/>
      <c r="N896" s="96">
        <v>3</v>
      </c>
      <c r="O896" s="131">
        <f t="shared" ca="1" si="1089"/>
        <v>1</v>
      </c>
      <c r="P896" s="131">
        <f t="shared" ca="1" si="1087"/>
        <v>0</v>
      </c>
    </row>
    <row r="897" spans="2:16" hidden="1" outlineLevel="1">
      <c r="B897" s="19" t="s">
        <v>503</v>
      </c>
      <c r="C897" s="129" t="str">
        <f ca="1">C898</f>
        <v>-</v>
      </c>
      <c r="D897" s="129" t="str">
        <f ca="1">D898</f>
        <v>-</v>
      </c>
      <c r="E897" s="129" t="b">
        <f ca="1">E898</f>
        <v>1</v>
      </c>
      <c r="F897" s="129" t="str">
        <f ca="1">F898</f>
        <v>-</v>
      </c>
      <c r="G897" s="123" t="str">
        <f ca="1">G898</f>
        <v>-</v>
      </c>
      <c r="H897" s="130">
        <f ca="1">AVERAGE(H896,H898)</f>
        <v>7.4999999999999997E-3</v>
      </c>
      <c r="I897" s="130">
        <f ca="1">AVERAGE(I896,I898)</f>
        <v>0</v>
      </c>
      <c r="J897" s="130">
        <f ca="1">AVERAGE(J896,J898)</f>
        <v>3.7500000000000006E-2</v>
      </c>
      <c r="K897" s="130">
        <f ca="1">AVERAGE(K896,K898)</f>
        <v>3.7500000000000006E-2</v>
      </c>
      <c r="L897" s="19"/>
      <c r="M897" s="19"/>
      <c r="N897" s="131">
        <f ca="1">OFFSET(N897,-1,0)</f>
        <v>3</v>
      </c>
      <c r="O897" s="131">
        <f t="shared" ca="1" si="1089"/>
        <v>1</v>
      </c>
      <c r="P897" s="131">
        <f t="shared" ca="1" si="1087"/>
        <v>0</v>
      </c>
    </row>
    <row r="898" spans="2:16" hidden="1" outlineLevel="1">
      <c r="B898" s="19" t="s">
        <v>432</v>
      </c>
      <c r="C898" s="132" t="str">
        <f t="shared" ref="C898:K898" ca="1" si="1092">INDEX(C$841:C$848,INDEX(i.DryManOpt_Mer,$O898+1,$N898+1),0)</f>
        <v>-</v>
      </c>
      <c r="D898" s="132" t="str">
        <f t="shared" ca="1" si="1092"/>
        <v>-</v>
      </c>
      <c r="E898" s="132" t="b">
        <f t="shared" ca="1" si="1092"/>
        <v>1</v>
      </c>
      <c r="F898" s="132" t="str">
        <f t="shared" ca="1" si="1092"/>
        <v>-</v>
      </c>
      <c r="G898" s="139" t="str">
        <f t="shared" ca="1" si="1092"/>
        <v>-</v>
      </c>
      <c r="H898" s="125">
        <f t="shared" ca="1" si="1092"/>
        <v>0.01</v>
      </c>
      <c r="I898" s="125">
        <f t="shared" ca="1" si="1092"/>
        <v>0</v>
      </c>
      <c r="J898" s="125">
        <f t="shared" ca="1" si="1092"/>
        <v>0.05</v>
      </c>
      <c r="K898" s="125">
        <f t="shared" ca="1" si="1092"/>
        <v>0.05</v>
      </c>
      <c r="L898" s="19"/>
      <c r="M898" s="19"/>
      <c r="N898" s="131">
        <f ca="1">OFFSET(N898,-1,0)</f>
        <v>3</v>
      </c>
      <c r="O898" s="131">
        <f t="shared" ca="1" si="1089"/>
        <v>1</v>
      </c>
      <c r="P898" s="131">
        <f t="shared" ca="1" si="1089"/>
        <v>0</v>
      </c>
    </row>
    <row r="899" spans="2:16" hidden="1" outlineLevel="1">
      <c r="B899" s="19" t="s">
        <v>504</v>
      </c>
      <c r="C899" s="133" t="str">
        <f ca="1">OFFSET(C899,-1,0)</f>
        <v>-</v>
      </c>
      <c r="D899" s="133" t="str">
        <f ca="1">OFFSET(D899,-1,0)</f>
        <v>-</v>
      </c>
      <c r="E899" s="133" t="b">
        <f ca="1">OFFSET(E899,-1,0)</f>
        <v>1</v>
      </c>
      <c r="F899" s="133" t="str">
        <f ca="1">OFFSET(F899,-1,0)</f>
        <v>-</v>
      </c>
      <c r="G899" s="140" t="str">
        <f ca="1">OFFSET(G899,-1,0)</f>
        <v>-</v>
      </c>
      <c r="H899" s="130">
        <f ca="1">AVERAGE(H898,H900)</f>
        <v>1.2500000000000001E-2</v>
      </c>
      <c r="I899" s="130">
        <f ca="1">AVERAGE(I898,I900)</f>
        <v>0</v>
      </c>
      <c r="J899" s="130">
        <f ca="1">AVERAGE(J898,J900)</f>
        <v>6.25E-2</v>
      </c>
      <c r="K899" s="130">
        <f ca="1">AVERAGE(K898,K900)</f>
        <v>6.25E-2</v>
      </c>
      <c r="L899" s="19"/>
      <c r="M899" s="19"/>
      <c r="N899" s="131">
        <f ca="1">OFFSET(N899,-1,0)</f>
        <v>3</v>
      </c>
      <c r="O899" s="131">
        <f t="shared" ca="1" si="1089"/>
        <v>1</v>
      </c>
      <c r="P899" s="131">
        <f t="shared" ca="1" si="1089"/>
        <v>0</v>
      </c>
    </row>
    <row r="900" spans="2:16" hidden="1" outlineLevel="1">
      <c r="B900" s="134" t="s">
        <v>405</v>
      </c>
      <c r="C900" s="135" t="str">
        <f ca="1">C898</f>
        <v>-</v>
      </c>
      <c r="D900" s="135" t="str">
        <f ca="1">D898</f>
        <v>-</v>
      </c>
      <c r="E900" s="135" t="b">
        <f ca="1">E898</f>
        <v>1</v>
      </c>
      <c r="F900" s="135" t="str">
        <f ca="1">F898</f>
        <v>-</v>
      </c>
      <c r="G900" s="141" t="str">
        <f ca="1">G898</f>
        <v>-</v>
      </c>
      <c r="H900" s="136">
        <f ca="1">H898*1.5</f>
        <v>1.4999999999999999E-2</v>
      </c>
      <c r="I900" s="136">
        <f ca="1">I898*1.5</f>
        <v>0</v>
      </c>
      <c r="J900" s="136">
        <f ca="1">J898*1.5</f>
        <v>7.5000000000000011E-2</v>
      </c>
      <c r="K900" s="136">
        <f ca="1">K898*1.5</f>
        <v>7.5000000000000011E-2</v>
      </c>
      <c r="L900" s="134"/>
      <c r="M900" s="134"/>
      <c r="N900" s="137">
        <f ca="1">OFFSET(N900,-1,0)</f>
        <v>3</v>
      </c>
      <c r="O900" s="131">
        <f t="shared" ca="1" si="1089"/>
        <v>1</v>
      </c>
      <c r="P900" s="131">
        <f t="shared" ca="1" si="1089"/>
        <v>0</v>
      </c>
    </row>
    <row r="901" spans="2:16" hidden="1" outlineLevel="1">
      <c r="B901" s="126" t="s">
        <v>406</v>
      </c>
      <c r="C901" s="127" t="str">
        <f ca="1">C903</f>
        <v>-</v>
      </c>
      <c r="D901" s="127" t="str">
        <f ca="1">D903</f>
        <v>-</v>
      </c>
      <c r="E901" s="127" t="str">
        <f ca="1">E903</f>
        <v>-</v>
      </c>
      <c r="F901" s="127" t="str">
        <f ca="1">F903</f>
        <v>-</v>
      </c>
      <c r="G901" s="138" t="str">
        <f ca="1">G903</f>
        <v>-</v>
      </c>
      <c r="H901" s="128">
        <f ca="1">H903*0.5</f>
        <v>0</v>
      </c>
      <c r="I901" s="128">
        <f ca="1">I903*0.5</f>
        <v>0</v>
      </c>
      <c r="J901" s="128">
        <f ca="1">J903*0.5</f>
        <v>0</v>
      </c>
      <c r="K901" s="128">
        <f ca="1">K903*0.5</f>
        <v>0</v>
      </c>
      <c r="L901" s="126"/>
      <c r="M901" s="126"/>
      <c r="N901" s="96">
        <v>0</v>
      </c>
      <c r="O901" s="96">
        <v>2</v>
      </c>
      <c r="P901" s="131">
        <f t="shared" ca="1" si="1089"/>
        <v>0</v>
      </c>
    </row>
    <row r="902" spans="2:16" hidden="1" outlineLevel="1">
      <c r="B902" s="19" t="s">
        <v>503</v>
      </c>
      <c r="C902" s="129" t="str">
        <f ca="1">C903</f>
        <v>-</v>
      </c>
      <c r="D902" s="129" t="str">
        <f ca="1">D903</f>
        <v>-</v>
      </c>
      <c r="E902" s="129" t="str">
        <f ca="1">E903</f>
        <v>-</v>
      </c>
      <c r="F902" s="129" t="str">
        <f ca="1">F903</f>
        <v>-</v>
      </c>
      <c r="G902" s="123" t="str">
        <f ca="1">G903</f>
        <v>-</v>
      </c>
      <c r="H902" s="130">
        <f ca="1">AVERAGE(H901,H903)</f>
        <v>0</v>
      </c>
      <c r="I902" s="130">
        <f ca="1">AVERAGE(I901,I903)</f>
        <v>0</v>
      </c>
      <c r="J902" s="130">
        <f ca="1">AVERAGE(J901,J903)</f>
        <v>0</v>
      </c>
      <c r="K902" s="130">
        <f ca="1">AVERAGE(K901,K903)</f>
        <v>0</v>
      </c>
      <c r="L902" s="19"/>
      <c r="M902" s="19"/>
      <c r="N902" s="131">
        <f t="shared" ref="N902:P917" ca="1" si="1093">OFFSET(N902,-1,0)</f>
        <v>0</v>
      </c>
      <c r="O902" s="131">
        <f t="shared" ca="1" si="1093"/>
        <v>2</v>
      </c>
      <c r="P902" s="131">
        <f t="shared" ca="1" si="1093"/>
        <v>0</v>
      </c>
    </row>
    <row r="903" spans="2:16" hidden="1" outlineLevel="1">
      <c r="B903" s="19" t="s">
        <v>432</v>
      </c>
      <c r="C903" s="132" t="str">
        <f t="shared" ref="C903:K903" ca="1" si="1094">INDEX(C$841:C$848,INDEX(i.DryManOpt_Mer,$O903+1,$N903+1),0)</f>
        <v>-</v>
      </c>
      <c r="D903" s="132" t="str">
        <f t="shared" ca="1" si="1094"/>
        <v>-</v>
      </c>
      <c r="E903" s="132" t="str">
        <f t="shared" ca="1" si="1094"/>
        <v>-</v>
      </c>
      <c r="F903" s="132" t="str">
        <f t="shared" ca="1" si="1094"/>
        <v>-</v>
      </c>
      <c r="G903" s="132" t="str">
        <f t="shared" ca="1" si="1094"/>
        <v>-</v>
      </c>
      <c r="H903" s="125">
        <f t="shared" ca="1" si="1094"/>
        <v>0</v>
      </c>
      <c r="I903" s="125">
        <f t="shared" ca="1" si="1094"/>
        <v>0</v>
      </c>
      <c r="J903" s="125">
        <f t="shared" ca="1" si="1094"/>
        <v>0</v>
      </c>
      <c r="K903" s="125">
        <f t="shared" ca="1" si="1094"/>
        <v>0</v>
      </c>
      <c r="L903" s="19"/>
      <c r="M903" s="19"/>
      <c r="N903" s="131">
        <f t="shared" ca="1" si="1093"/>
        <v>0</v>
      </c>
      <c r="O903" s="131">
        <f t="shared" ca="1" si="1093"/>
        <v>2</v>
      </c>
      <c r="P903" s="131">
        <f t="shared" ca="1" si="1093"/>
        <v>0</v>
      </c>
    </row>
    <row r="904" spans="2:16" hidden="1" outlineLevel="1">
      <c r="B904" s="19" t="s">
        <v>504</v>
      </c>
      <c r="C904" s="133" t="str">
        <f ca="1">OFFSET(C904,-1,0)</f>
        <v>-</v>
      </c>
      <c r="D904" s="133" t="str">
        <f ca="1">OFFSET(D904,-1,0)</f>
        <v>-</v>
      </c>
      <c r="E904" s="133" t="str">
        <f ca="1">OFFSET(E904,-1,0)</f>
        <v>-</v>
      </c>
      <c r="F904" s="133" t="str">
        <f ca="1">OFFSET(F904,-1,0)</f>
        <v>-</v>
      </c>
      <c r="G904" s="140" t="str">
        <f ca="1">OFFSET(G904,-1,0)</f>
        <v>-</v>
      </c>
      <c r="H904" s="130">
        <f ca="1">AVERAGE(H903,H905)</f>
        <v>0</v>
      </c>
      <c r="I904" s="130">
        <f ca="1">AVERAGE(I903,I905)</f>
        <v>0</v>
      </c>
      <c r="J904" s="130">
        <f ca="1">AVERAGE(J903,J905)</f>
        <v>0</v>
      </c>
      <c r="K904" s="130">
        <f ca="1">AVERAGE(K903,K905)</f>
        <v>0</v>
      </c>
      <c r="L904" s="19"/>
      <c r="M904" s="19"/>
      <c r="N904" s="131">
        <f t="shared" ca="1" si="1093"/>
        <v>0</v>
      </c>
      <c r="O904" s="131">
        <f t="shared" ca="1" si="1093"/>
        <v>2</v>
      </c>
      <c r="P904" s="131">
        <f t="shared" ca="1" si="1093"/>
        <v>0</v>
      </c>
    </row>
    <row r="905" spans="2:16" hidden="1" outlineLevel="1">
      <c r="B905" s="134" t="s">
        <v>405</v>
      </c>
      <c r="C905" s="135" t="str">
        <f ca="1">C903</f>
        <v>-</v>
      </c>
      <c r="D905" s="135" t="str">
        <f ca="1">D903</f>
        <v>-</v>
      </c>
      <c r="E905" s="135" t="str">
        <f ca="1">E903</f>
        <v>-</v>
      </c>
      <c r="F905" s="135" t="str">
        <f ca="1">F903</f>
        <v>-</v>
      </c>
      <c r="G905" s="141" t="str">
        <f ca="1">G903</f>
        <v>-</v>
      </c>
      <c r="H905" s="136">
        <f ca="1">H903*1.5</f>
        <v>0</v>
      </c>
      <c r="I905" s="136">
        <f ca="1">I903*1.5</f>
        <v>0</v>
      </c>
      <c r="J905" s="136">
        <f ca="1">J903*1.5</f>
        <v>0</v>
      </c>
      <c r="K905" s="136">
        <f ca="1">K903*1.5</f>
        <v>0</v>
      </c>
      <c r="L905" s="134"/>
      <c r="M905" s="134"/>
      <c r="N905" s="137">
        <f t="shared" ca="1" si="1093"/>
        <v>0</v>
      </c>
      <c r="O905" s="131">
        <f t="shared" ca="1" si="1093"/>
        <v>2</v>
      </c>
      <c r="P905" s="131">
        <f t="shared" ca="1" si="1093"/>
        <v>0</v>
      </c>
    </row>
    <row r="906" spans="2:16" hidden="1" outlineLevel="1">
      <c r="B906" s="126" t="s">
        <v>406</v>
      </c>
      <c r="C906" s="127" t="str">
        <f ca="1">C908</f>
        <v>-</v>
      </c>
      <c r="D906" s="127" t="str">
        <f ca="1">D908</f>
        <v>-</v>
      </c>
      <c r="E906" s="127" t="b">
        <f ca="1">E908</f>
        <v>1</v>
      </c>
      <c r="F906" s="127" t="str">
        <f ca="1">F908</f>
        <v>-</v>
      </c>
      <c r="G906" s="138" t="str">
        <f ca="1">G908</f>
        <v>-</v>
      </c>
      <c r="H906" s="128">
        <f ca="1">H908*0.5</f>
        <v>5.0000000000000001E-3</v>
      </c>
      <c r="I906" s="128">
        <f ca="1">I908*0.5</f>
        <v>0</v>
      </c>
      <c r="J906" s="128">
        <f ca="1">J908*0.5</f>
        <v>2.5000000000000001E-2</v>
      </c>
      <c r="K906" s="128">
        <f ca="1">K908*0.5</f>
        <v>2.5000000000000001E-2</v>
      </c>
      <c r="L906" s="126"/>
      <c r="M906" s="126"/>
      <c r="N906" s="96">
        <v>1</v>
      </c>
      <c r="O906" s="131">
        <f t="shared" ref="O906:P920" ca="1" si="1095">OFFSET(O906,-1,0)</f>
        <v>2</v>
      </c>
      <c r="P906" s="131">
        <f t="shared" ca="1" si="1093"/>
        <v>0</v>
      </c>
    </row>
    <row r="907" spans="2:16" hidden="1" outlineLevel="1">
      <c r="B907" s="19" t="s">
        <v>503</v>
      </c>
      <c r="C907" s="129" t="str">
        <f ca="1">C908</f>
        <v>-</v>
      </c>
      <c r="D907" s="129" t="str">
        <f ca="1">D908</f>
        <v>-</v>
      </c>
      <c r="E907" s="129" t="b">
        <f ca="1">E908</f>
        <v>1</v>
      </c>
      <c r="F907" s="129" t="str">
        <f ca="1">F908</f>
        <v>-</v>
      </c>
      <c r="G907" s="123" t="str">
        <f ca="1">G908</f>
        <v>-</v>
      </c>
      <c r="H907" s="130">
        <f ca="1">AVERAGE(H906,H908)</f>
        <v>7.4999999999999997E-3</v>
      </c>
      <c r="I907" s="130">
        <f ca="1">AVERAGE(I906,I908)</f>
        <v>0</v>
      </c>
      <c r="J907" s="130">
        <f ca="1">AVERAGE(J906,J908)</f>
        <v>3.7500000000000006E-2</v>
      </c>
      <c r="K907" s="130">
        <f ca="1">AVERAGE(K906,K908)</f>
        <v>3.7500000000000006E-2</v>
      </c>
      <c r="L907" s="19"/>
      <c r="M907" s="19"/>
      <c r="N907" s="131">
        <f ca="1">OFFSET(N907,-1,0)</f>
        <v>1</v>
      </c>
      <c r="O907" s="131">
        <f t="shared" ca="1" si="1095"/>
        <v>2</v>
      </c>
      <c r="P907" s="131">
        <f t="shared" ca="1" si="1093"/>
        <v>0</v>
      </c>
    </row>
    <row r="908" spans="2:16" hidden="1" outlineLevel="1">
      <c r="B908" s="19" t="s">
        <v>432</v>
      </c>
      <c r="C908" s="132" t="str">
        <f t="shared" ref="C908:K908" ca="1" si="1096">INDEX(C$841:C$848,INDEX(i.DryManOpt_Mer,$O908+1,$N908+1),0)</f>
        <v>-</v>
      </c>
      <c r="D908" s="132" t="str">
        <f t="shared" ca="1" si="1096"/>
        <v>-</v>
      </c>
      <c r="E908" s="132" t="b">
        <f t="shared" ca="1" si="1096"/>
        <v>1</v>
      </c>
      <c r="F908" s="132" t="str">
        <f t="shared" ca="1" si="1096"/>
        <v>-</v>
      </c>
      <c r="G908" s="139" t="str">
        <f t="shared" ca="1" si="1096"/>
        <v>-</v>
      </c>
      <c r="H908" s="125">
        <f t="shared" ca="1" si="1096"/>
        <v>0.01</v>
      </c>
      <c r="I908" s="125">
        <f t="shared" ca="1" si="1096"/>
        <v>0</v>
      </c>
      <c r="J908" s="125">
        <f t="shared" ca="1" si="1096"/>
        <v>0.05</v>
      </c>
      <c r="K908" s="125">
        <f t="shared" ca="1" si="1096"/>
        <v>0.05</v>
      </c>
      <c r="L908" s="19"/>
      <c r="M908" s="19"/>
      <c r="N908" s="131">
        <f ca="1">OFFSET(N908,-1,0)</f>
        <v>1</v>
      </c>
      <c r="O908" s="131">
        <f t="shared" ca="1" si="1095"/>
        <v>2</v>
      </c>
      <c r="P908" s="131">
        <f t="shared" ca="1" si="1093"/>
        <v>0</v>
      </c>
    </row>
    <row r="909" spans="2:16" hidden="1" outlineLevel="1">
      <c r="B909" s="19" t="s">
        <v>504</v>
      </c>
      <c r="C909" s="133" t="str">
        <f ca="1">OFFSET(C909,-1,0)</f>
        <v>-</v>
      </c>
      <c r="D909" s="133" t="str">
        <f ca="1">OFFSET(D909,-1,0)</f>
        <v>-</v>
      </c>
      <c r="E909" s="133" t="b">
        <f ca="1">OFFSET(E909,-1,0)</f>
        <v>1</v>
      </c>
      <c r="F909" s="133" t="str">
        <f ca="1">OFFSET(F909,-1,0)</f>
        <v>-</v>
      </c>
      <c r="G909" s="140" t="str">
        <f ca="1">OFFSET(G909,-1,0)</f>
        <v>-</v>
      </c>
      <c r="H909" s="130">
        <f ca="1">AVERAGE(H908,H910)</f>
        <v>1.2500000000000001E-2</v>
      </c>
      <c r="I909" s="130">
        <f ca="1">AVERAGE(I908,I910)</f>
        <v>0</v>
      </c>
      <c r="J909" s="130">
        <f ca="1">AVERAGE(J908,J910)</f>
        <v>6.25E-2</v>
      </c>
      <c r="K909" s="130">
        <f ca="1">AVERAGE(K908,K910)</f>
        <v>6.25E-2</v>
      </c>
      <c r="L909" s="19"/>
      <c r="M909" s="19"/>
      <c r="N909" s="131">
        <f ca="1">OFFSET(N909,-1,0)</f>
        <v>1</v>
      </c>
      <c r="O909" s="131">
        <f t="shared" ca="1" si="1095"/>
        <v>2</v>
      </c>
      <c r="P909" s="131">
        <f t="shared" ca="1" si="1093"/>
        <v>0</v>
      </c>
    </row>
    <row r="910" spans="2:16" hidden="1" outlineLevel="1">
      <c r="B910" s="134" t="s">
        <v>405</v>
      </c>
      <c r="C910" s="135" t="str">
        <f ca="1">C908</f>
        <v>-</v>
      </c>
      <c r="D910" s="135" t="str">
        <f ca="1">D908</f>
        <v>-</v>
      </c>
      <c r="E910" s="135" t="b">
        <f ca="1">E908</f>
        <v>1</v>
      </c>
      <c r="F910" s="135" t="str">
        <f ca="1">F908</f>
        <v>-</v>
      </c>
      <c r="G910" s="141" t="str">
        <f ca="1">G908</f>
        <v>-</v>
      </c>
      <c r="H910" s="136">
        <f ca="1">H908*1.5</f>
        <v>1.4999999999999999E-2</v>
      </c>
      <c r="I910" s="136">
        <f ca="1">I908*1.5</f>
        <v>0</v>
      </c>
      <c r="J910" s="136">
        <f ca="1">J908*1.5</f>
        <v>7.5000000000000011E-2</v>
      </c>
      <c r="K910" s="136">
        <f ca="1">K908*1.5</f>
        <v>7.5000000000000011E-2</v>
      </c>
      <c r="L910" s="134"/>
      <c r="M910" s="134"/>
      <c r="N910" s="137">
        <f ca="1">OFFSET(N910,-1,0)</f>
        <v>1</v>
      </c>
      <c r="O910" s="131">
        <f t="shared" ca="1" si="1095"/>
        <v>2</v>
      </c>
      <c r="P910" s="131">
        <f t="shared" ca="1" si="1093"/>
        <v>0</v>
      </c>
    </row>
    <row r="911" spans="2:16" hidden="1" outlineLevel="1">
      <c r="B911" s="126" t="s">
        <v>406</v>
      </c>
      <c r="C911" s="127" t="str">
        <f ca="1">C913</f>
        <v>-</v>
      </c>
      <c r="D911" s="127" t="str">
        <f ca="1">D913</f>
        <v>-</v>
      </c>
      <c r="E911" s="127" t="b">
        <f ca="1">E913</f>
        <v>1</v>
      </c>
      <c r="F911" s="127" t="str">
        <f ca="1">F913</f>
        <v>-</v>
      </c>
      <c r="G911" s="138">
        <f ca="1">G913</f>
        <v>0.5</v>
      </c>
      <c r="H911" s="128">
        <f ca="1">H913*0.5</f>
        <v>0.01</v>
      </c>
      <c r="I911" s="128">
        <f ca="1">I913*0.5</f>
        <v>0</v>
      </c>
      <c r="J911" s="128">
        <f ca="1">J913*0.5</f>
        <v>2.5000000000000001E-2</v>
      </c>
      <c r="K911" s="128">
        <f ca="1">K913*0.5</f>
        <v>5.5E-2</v>
      </c>
      <c r="L911" s="126"/>
      <c r="M911" s="126"/>
      <c r="N911" s="96">
        <v>2</v>
      </c>
      <c r="O911" s="131">
        <f t="shared" ca="1" si="1095"/>
        <v>2</v>
      </c>
      <c r="P911" s="131">
        <f t="shared" ca="1" si="1093"/>
        <v>0</v>
      </c>
    </row>
    <row r="912" spans="2:16" hidden="1" outlineLevel="1">
      <c r="B912" s="19" t="s">
        <v>503</v>
      </c>
      <c r="C912" s="129" t="str">
        <f ca="1">C913</f>
        <v>-</v>
      </c>
      <c r="D912" s="129" t="str">
        <f ca="1">D913</f>
        <v>-</v>
      </c>
      <c r="E912" s="129" t="b">
        <f ca="1">E913</f>
        <v>1</v>
      </c>
      <c r="F912" s="129" t="str">
        <f ca="1">F913</f>
        <v>-</v>
      </c>
      <c r="G912" s="123">
        <f ca="1">G913</f>
        <v>0.5</v>
      </c>
      <c r="H912" s="130">
        <f ca="1">AVERAGE(H911,H913)</f>
        <v>1.4999999999999999E-2</v>
      </c>
      <c r="I912" s="130">
        <f ca="1">AVERAGE(I911,I913)</f>
        <v>0</v>
      </c>
      <c r="J912" s="130">
        <f ca="1">AVERAGE(J911,J913)</f>
        <v>3.7500000000000006E-2</v>
      </c>
      <c r="K912" s="130">
        <f ca="1">AVERAGE(K911,K913)</f>
        <v>8.2500000000000004E-2</v>
      </c>
      <c r="L912" s="19"/>
      <c r="M912" s="19"/>
      <c r="N912" s="131">
        <f ca="1">OFFSET(N912,-1,0)</f>
        <v>2</v>
      </c>
      <c r="O912" s="131">
        <f t="shared" ca="1" si="1095"/>
        <v>2</v>
      </c>
      <c r="P912" s="131">
        <f t="shared" ca="1" si="1093"/>
        <v>0</v>
      </c>
    </row>
    <row r="913" spans="2:16" hidden="1" outlineLevel="1">
      <c r="B913" s="19" t="s">
        <v>432</v>
      </c>
      <c r="C913" s="132" t="str">
        <f t="shared" ref="C913:K913" ca="1" si="1097">INDEX(C$841:C$848,INDEX(i.DryManOpt_Mer,$O913+1,$N913+1),0)</f>
        <v>-</v>
      </c>
      <c r="D913" s="132" t="str">
        <f t="shared" ca="1" si="1097"/>
        <v>-</v>
      </c>
      <c r="E913" s="132" t="b">
        <f t="shared" ca="1" si="1097"/>
        <v>1</v>
      </c>
      <c r="F913" s="132" t="str">
        <f t="shared" ca="1" si="1097"/>
        <v>-</v>
      </c>
      <c r="G913" s="139">
        <f t="shared" ca="1" si="1097"/>
        <v>0.5</v>
      </c>
      <c r="H913" s="125">
        <f t="shared" ca="1" si="1097"/>
        <v>0.02</v>
      </c>
      <c r="I913" s="125">
        <f t="shared" ca="1" si="1097"/>
        <v>0</v>
      </c>
      <c r="J913" s="125">
        <f t="shared" ca="1" si="1097"/>
        <v>0.05</v>
      </c>
      <c r="K913" s="125">
        <f t="shared" ca="1" si="1097"/>
        <v>0.11</v>
      </c>
      <c r="L913" s="19"/>
      <c r="M913" s="19"/>
      <c r="N913" s="131">
        <f ca="1">OFFSET(N913,-1,0)</f>
        <v>2</v>
      </c>
      <c r="O913" s="131">
        <f t="shared" ca="1" si="1095"/>
        <v>2</v>
      </c>
      <c r="P913" s="131">
        <f t="shared" ca="1" si="1093"/>
        <v>0</v>
      </c>
    </row>
    <row r="914" spans="2:16" hidden="1" outlineLevel="1">
      <c r="B914" s="19" t="s">
        <v>504</v>
      </c>
      <c r="C914" s="133" t="str">
        <f ca="1">OFFSET(C914,-1,0)</f>
        <v>-</v>
      </c>
      <c r="D914" s="133" t="str">
        <f ca="1">OFFSET(D914,-1,0)</f>
        <v>-</v>
      </c>
      <c r="E914" s="133" t="b">
        <f ca="1">OFFSET(E914,-1,0)</f>
        <v>1</v>
      </c>
      <c r="F914" s="133" t="str">
        <f ca="1">OFFSET(F914,-1,0)</f>
        <v>-</v>
      </c>
      <c r="G914" s="140">
        <f ca="1">OFFSET(G914,-1,0)</f>
        <v>0.5</v>
      </c>
      <c r="H914" s="130">
        <f ca="1">AVERAGE(H913,H915)</f>
        <v>2.5000000000000001E-2</v>
      </c>
      <c r="I914" s="130">
        <f ca="1">AVERAGE(I913,I915)</f>
        <v>0</v>
      </c>
      <c r="J914" s="130">
        <f ca="1">AVERAGE(J913,J915)</f>
        <v>6.25E-2</v>
      </c>
      <c r="K914" s="130">
        <f ca="1">AVERAGE(K913,K915)</f>
        <v>0.13750000000000001</v>
      </c>
      <c r="L914" s="19"/>
      <c r="M914" s="19"/>
      <c r="N914" s="131">
        <f ca="1">OFFSET(N914,-1,0)</f>
        <v>2</v>
      </c>
      <c r="O914" s="131">
        <f t="shared" ca="1" si="1095"/>
        <v>2</v>
      </c>
      <c r="P914" s="131">
        <f t="shared" ca="1" si="1093"/>
        <v>0</v>
      </c>
    </row>
    <row r="915" spans="2:16" hidden="1" outlineLevel="1">
      <c r="B915" s="134" t="s">
        <v>405</v>
      </c>
      <c r="C915" s="135" t="str">
        <f ca="1">C913</f>
        <v>-</v>
      </c>
      <c r="D915" s="135" t="str">
        <f ca="1">D913</f>
        <v>-</v>
      </c>
      <c r="E915" s="135" t="b">
        <f ca="1">E913</f>
        <v>1</v>
      </c>
      <c r="F915" s="135" t="str">
        <f ca="1">F913</f>
        <v>-</v>
      </c>
      <c r="G915" s="141">
        <f ca="1">G913</f>
        <v>0.5</v>
      </c>
      <c r="H915" s="136">
        <f ca="1">H913*1.5</f>
        <v>0.03</v>
      </c>
      <c r="I915" s="136">
        <f ca="1">I913*1.5</f>
        <v>0</v>
      </c>
      <c r="J915" s="136">
        <f ca="1">J913*1.5</f>
        <v>7.5000000000000011E-2</v>
      </c>
      <c r="K915" s="136">
        <f ca="1">K913*1.5</f>
        <v>0.16500000000000001</v>
      </c>
      <c r="L915" s="134"/>
      <c r="M915" s="134"/>
      <c r="N915" s="137">
        <f ca="1">OFFSET(N915,-1,0)</f>
        <v>2</v>
      </c>
      <c r="O915" s="131">
        <f t="shared" ca="1" si="1095"/>
        <v>2</v>
      </c>
      <c r="P915" s="131">
        <f t="shared" ca="1" si="1093"/>
        <v>0</v>
      </c>
    </row>
    <row r="916" spans="2:16" hidden="1" outlineLevel="1">
      <c r="B916" s="126" t="s">
        <v>406</v>
      </c>
      <c r="C916" s="127" t="str">
        <f ca="1">C918</f>
        <v>-</v>
      </c>
      <c r="D916" s="127" t="str">
        <f ca="1">D918</f>
        <v>-</v>
      </c>
      <c r="E916" s="127" t="b">
        <f ca="1">E918</f>
        <v>1</v>
      </c>
      <c r="F916" s="127" t="str">
        <f ca="1">F918</f>
        <v>-</v>
      </c>
      <c r="G916" s="138">
        <f ca="1">G918</f>
        <v>0.5</v>
      </c>
      <c r="H916" s="128">
        <f ca="1">H918*0.5</f>
        <v>0.01</v>
      </c>
      <c r="I916" s="128">
        <f ca="1">I918*0.5</f>
        <v>0</v>
      </c>
      <c r="J916" s="128">
        <f ca="1">J918*0.5</f>
        <v>2.5000000000000001E-2</v>
      </c>
      <c r="K916" s="128">
        <f ca="1">K918*0.5</f>
        <v>5.5E-2</v>
      </c>
      <c r="L916" s="126"/>
      <c r="M916" s="126"/>
      <c r="N916" s="96">
        <v>3</v>
      </c>
      <c r="O916" s="131">
        <f t="shared" ca="1" si="1095"/>
        <v>2</v>
      </c>
      <c r="P916" s="131">
        <f t="shared" ca="1" si="1093"/>
        <v>0</v>
      </c>
    </row>
    <row r="917" spans="2:16" hidden="1" outlineLevel="1">
      <c r="B917" s="19" t="s">
        <v>503</v>
      </c>
      <c r="C917" s="129" t="str">
        <f ca="1">C918</f>
        <v>-</v>
      </c>
      <c r="D917" s="129" t="str">
        <f ca="1">D918</f>
        <v>-</v>
      </c>
      <c r="E917" s="129" t="b">
        <f ca="1">E918</f>
        <v>1</v>
      </c>
      <c r="F917" s="129" t="str">
        <f ca="1">F918</f>
        <v>-</v>
      </c>
      <c r="G917" s="123">
        <f ca="1">G918</f>
        <v>0.5</v>
      </c>
      <c r="H917" s="130">
        <f ca="1">AVERAGE(H916,H918)</f>
        <v>1.4999999999999999E-2</v>
      </c>
      <c r="I917" s="130">
        <f ca="1">AVERAGE(I916,I918)</f>
        <v>0</v>
      </c>
      <c r="J917" s="130">
        <f ca="1">AVERAGE(J916,J918)</f>
        <v>3.7500000000000006E-2</v>
      </c>
      <c r="K917" s="130">
        <f ca="1">AVERAGE(K916,K918)</f>
        <v>8.2500000000000004E-2</v>
      </c>
      <c r="L917" s="19"/>
      <c r="M917" s="19"/>
      <c r="N917" s="131">
        <f ca="1">OFFSET(N917,-1,0)</f>
        <v>3</v>
      </c>
      <c r="O917" s="131">
        <f t="shared" ca="1" si="1095"/>
        <v>2</v>
      </c>
      <c r="P917" s="131">
        <f t="shared" ca="1" si="1093"/>
        <v>0</v>
      </c>
    </row>
    <row r="918" spans="2:16" hidden="1" outlineLevel="1">
      <c r="B918" s="19" t="s">
        <v>432</v>
      </c>
      <c r="C918" s="132" t="str">
        <f t="shared" ref="C918:K918" ca="1" si="1098">INDEX(C$841:C$848,INDEX(i.DryManOpt_Mer,$O918+1,$N918+1),0)</f>
        <v>-</v>
      </c>
      <c r="D918" s="132" t="str">
        <f t="shared" ca="1" si="1098"/>
        <v>-</v>
      </c>
      <c r="E918" s="132" t="b">
        <f t="shared" ca="1" si="1098"/>
        <v>1</v>
      </c>
      <c r="F918" s="132" t="str">
        <f t="shared" ca="1" si="1098"/>
        <v>-</v>
      </c>
      <c r="G918" s="139">
        <f t="shared" ca="1" si="1098"/>
        <v>0.5</v>
      </c>
      <c r="H918" s="125">
        <f t="shared" ca="1" si="1098"/>
        <v>0.02</v>
      </c>
      <c r="I918" s="125">
        <f t="shared" ca="1" si="1098"/>
        <v>0</v>
      </c>
      <c r="J918" s="125">
        <f t="shared" ca="1" si="1098"/>
        <v>0.05</v>
      </c>
      <c r="K918" s="125">
        <f t="shared" ca="1" si="1098"/>
        <v>0.11</v>
      </c>
      <c r="L918" s="19"/>
      <c r="M918" s="19"/>
      <c r="N918" s="131">
        <f ca="1">OFFSET(N918,-1,0)</f>
        <v>3</v>
      </c>
      <c r="O918" s="131">
        <f t="shared" ca="1" si="1095"/>
        <v>2</v>
      </c>
      <c r="P918" s="131">
        <f t="shared" ca="1" si="1095"/>
        <v>0</v>
      </c>
    </row>
    <row r="919" spans="2:16" hidden="1" outlineLevel="1">
      <c r="B919" s="19" t="s">
        <v>504</v>
      </c>
      <c r="C919" s="133" t="str">
        <f ca="1">OFFSET(C919,-1,0)</f>
        <v>-</v>
      </c>
      <c r="D919" s="133" t="str">
        <f ca="1">OFFSET(D919,-1,0)</f>
        <v>-</v>
      </c>
      <c r="E919" s="133" t="b">
        <f ca="1">OFFSET(E919,-1,0)</f>
        <v>1</v>
      </c>
      <c r="F919" s="133" t="str">
        <f ca="1">OFFSET(F919,-1,0)</f>
        <v>-</v>
      </c>
      <c r="G919" s="140">
        <f ca="1">OFFSET(G919,-1,0)</f>
        <v>0.5</v>
      </c>
      <c r="H919" s="130">
        <f ca="1">AVERAGE(H918,H920)</f>
        <v>2.5000000000000001E-2</v>
      </c>
      <c r="I919" s="130">
        <f ca="1">AVERAGE(I918,I920)</f>
        <v>0</v>
      </c>
      <c r="J919" s="130">
        <f ca="1">AVERAGE(J918,J920)</f>
        <v>6.25E-2</v>
      </c>
      <c r="K919" s="130">
        <f ca="1">AVERAGE(K918,K920)</f>
        <v>0.13750000000000001</v>
      </c>
      <c r="L919" s="19"/>
      <c r="M919" s="19"/>
      <c r="N919" s="131">
        <f ca="1">OFFSET(N919,-1,0)</f>
        <v>3</v>
      </c>
      <c r="O919" s="131">
        <f t="shared" ca="1" si="1095"/>
        <v>2</v>
      </c>
      <c r="P919" s="131">
        <f t="shared" ca="1" si="1095"/>
        <v>0</v>
      </c>
    </row>
    <row r="920" spans="2:16" hidden="1" outlineLevel="1">
      <c r="B920" s="134" t="s">
        <v>405</v>
      </c>
      <c r="C920" s="135" t="str">
        <f ca="1">C918</f>
        <v>-</v>
      </c>
      <c r="D920" s="135" t="str">
        <f ca="1">D918</f>
        <v>-</v>
      </c>
      <c r="E920" s="135" t="b">
        <f ca="1">E918</f>
        <v>1</v>
      </c>
      <c r="F920" s="135" t="str">
        <f ca="1">F918</f>
        <v>-</v>
      </c>
      <c r="G920" s="141">
        <f ca="1">G918</f>
        <v>0.5</v>
      </c>
      <c r="H920" s="136">
        <f ca="1">H918*1.5</f>
        <v>0.03</v>
      </c>
      <c r="I920" s="136">
        <f ca="1">I918*1.5</f>
        <v>0</v>
      </c>
      <c r="J920" s="136">
        <f ca="1">J918*1.5</f>
        <v>7.5000000000000011E-2</v>
      </c>
      <c r="K920" s="136">
        <f ca="1">K918*1.5</f>
        <v>0.16500000000000001</v>
      </c>
      <c r="L920" s="134"/>
      <c r="M920" s="134"/>
      <c r="N920" s="137">
        <f ca="1">OFFSET(N920,-1,0)</f>
        <v>3</v>
      </c>
      <c r="O920" s="137">
        <f t="shared" ca="1" si="1095"/>
        <v>2</v>
      </c>
      <c r="P920" s="137">
        <f t="shared" ca="1" si="1095"/>
        <v>0</v>
      </c>
    </row>
    <row r="921" spans="2:16" hidden="1" outlineLevel="1">
      <c r="B921" s="126" t="s">
        <v>406</v>
      </c>
      <c r="C921" s="127" t="str">
        <f ca="1">C923</f>
        <v>-</v>
      </c>
      <c r="D921" s="127" t="str">
        <f ca="1">D923</f>
        <v>-</v>
      </c>
      <c r="E921" s="127" t="str">
        <f ca="1">E923</f>
        <v>-</v>
      </c>
      <c r="F921" s="127" t="str">
        <f ca="1">F923</f>
        <v>-</v>
      </c>
      <c r="G921" s="138" t="str">
        <f ca="1">G923</f>
        <v>-</v>
      </c>
      <c r="H921" s="128">
        <f ca="1">H923*0.5</f>
        <v>0</v>
      </c>
      <c r="I921" s="128">
        <f ca="1">I923*0.5</f>
        <v>0</v>
      </c>
      <c r="J921" s="128">
        <f ca="1">J923*0.5</f>
        <v>0</v>
      </c>
      <c r="K921" s="128">
        <f ca="1">K923*0.5</f>
        <v>0</v>
      </c>
      <c r="L921" s="126"/>
      <c r="M921" s="126"/>
      <c r="N921" s="96">
        <v>0</v>
      </c>
      <c r="O921" s="96">
        <v>0</v>
      </c>
      <c r="P921" s="96">
        <v>1</v>
      </c>
    </row>
    <row r="922" spans="2:16" hidden="1" outlineLevel="1">
      <c r="B922" s="19" t="s">
        <v>503</v>
      </c>
      <c r="C922" s="129" t="str">
        <f ca="1">C923</f>
        <v>-</v>
      </c>
      <c r="D922" s="129" t="str">
        <f ca="1">D923</f>
        <v>-</v>
      </c>
      <c r="E922" s="129" t="str">
        <f ca="1">E923</f>
        <v>-</v>
      </c>
      <c r="F922" s="129" t="str">
        <f ca="1">F923</f>
        <v>-</v>
      </c>
      <c r="G922" s="123" t="str">
        <f ca="1">G923</f>
        <v>-</v>
      </c>
      <c r="H922" s="130">
        <f ca="1">AVERAGE(H921,H923)</f>
        <v>0</v>
      </c>
      <c r="I922" s="130">
        <f ca="1">AVERAGE(I921,I923)</f>
        <v>0</v>
      </c>
      <c r="J922" s="130">
        <f ca="1">AVERAGE(J921,J923)</f>
        <v>0</v>
      </c>
      <c r="K922" s="130">
        <f ca="1">AVERAGE(K921,K923)</f>
        <v>0</v>
      </c>
      <c r="L922" s="19"/>
      <c r="M922" s="19"/>
      <c r="N922" s="131">
        <f t="shared" ref="N922:P937" ca="1" si="1099">OFFSET(N922,-1,0)</f>
        <v>0</v>
      </c>
      <c r="O922" s="131">
        <f t="shared" ca="1" si="1099"/>
        <v>0</v>
      </c>
      <c r="P922" s="131">
        <f t="shared" ca="1" si="1099"/>
        <v>1</v>
      </c>
    </row>
    <row r="923" spans="2:16" hidden="1" outlineLevel="1">
      <c r="B923" s="19" t="s">
        <v>432</v>
      </c>
      <c r="C923" s="132" t="str">
        <f t="shared" ref="C923:K923" ca="1" si="1100">INDEX(C$841:C$848,INDEX(i.DryManOpt_Mer,$O923+1,$N923+1),0)</f>
        <v>-</v>
      </c>
      <c r="D923" s="132" t="str">
        <f t="shared" ca="1" si="1100"/>
        <v>-</v>
      </c>
      <c r="E923" s="132" t="str">
        <f t="shared" ca="1" si="1100"/>
        <v>-</v>
      </c>
      <c r="F923" s="132" t="str">
        <f t="shared" ca="1" si="1100"/>
        <v>-</v>
      </c>
      <c r="G923" s="132" t="str">
        <f t="shared" ca="1" si="1100"/>
        <v>-</v>
      </c>
      <c r="H923" s="125">
        <f t="shared" ca="1" si="1100"/>
        <v>0</v>
      </c>
      <c r="I923" s="125">
        <f t="shared" ca="1" si="1100"/>
        <v>0</v>
      </c>
      <c r="J923" s="125">
        <f t="shared" ca="1" si="1100"/>
        <v>0</v>
      </c>
      <c r="K923" s="125">
        <f t="shared" ca="1" si="1100"/>
        <v>0</v>
      </c>
      <c r="L923" s="19"/>
      <c r="M923" s="19"/>
      <c r="N923" s="131">
        <f t="shared" ca="1" si="1099"/>
        <v>0</v>
      </c>
      <c r="O923" s="131">
        <f t="shared" ca="1" si="1099"/>
        <v>0</v>
      </c>
      <c r="P923" s="131">
        <f t="shared" ca="1" si="1099"/>
        <v>1</v>
      </c>
    </row>
    <row r="924" spans="2:16" hidden="1" outlineLevel="1">
      <c r="B924" s="19" t="s">
        <v>504</v>
      </c>
      <c r="C924" s="133" t="str">
        <f ca="1">OFFSET(C924,-1,0)</f>
        <v>-</v>
      </c>
      <c r="D924" s="133" t="str">
        <f ca="1">OFFSET(D924,-1,0)</f>
        <v>-</v>
      </c>
      <c r="E924" s="133" t="str">
        <f ca="1">OFFSET(E924,-1,0)</f>
        <v>-</v>
      </c>
      <c r="F924" s="133" t="str">
        <f ca="1">OFFSET(F924,-1,0)</f>
        <v>-</v>
      </c>
      <c r="G924" s="140" t="str">
        <f ca="1">OFFSET(G924,-1,0)</f>
        <v>-</v>
      </c>
      <c r="H924" s="130">
        <f ca="1">AVERAGE(H923,H925)</f>
        <v>0</v>
      </c>
      <c r="I924" s="130">
        <f ca="1">AVERAGE(I923,I925)</f>
        <v>0</v>
      </c>
      <c r="J924" s="130">
        <f ca="1">AVERAGE(J923,J925)</f>
        <v>0</v>
      </c>
      <c r="K924" s="130">
        <f ca="1">AVERAGE(K923,K925)</f>
        <v>0</v>
      </c>
      <c r="L924" s="19"/>
      <c r="M924" s="19"/>
      <c r="N924" s="131">
        <f t="shared" ca="1" si="1099"/>
        <v>0</v>
      </c>
      <c r="O924" s="131">
        <f t="shared" ca="1" si="1099"/>
        <v>0</v>
      </c>
      <c r="P924" s="131">
        <f t="shared" ca="1" si="1099"/>
        <v>1</v>
      </c>
    </row>
    <row r="925" spans="2:16" hidden="1" outlineLevel="1">
      <c r="B925" s="134" t="s">
        <v>405</v>
      </c>
      <c r="C925" s="135" t="str">
        <f ca="1">C923</f>
        <v>-</v>
      </c>
      <c r="D925" s="135" t="str">
        <f ca="1">D923</f>
        <v>-</v>
      </c>
      <c r="E925" s="135" t="str">
        <f ca="1">E923</f>
        <v>-</v>
      </c>
      <c r="F925" s="135" t="str">
        <f ca="1">F923</f>
        <v>-</v>
      </c>
      <c r="G925" s="141" t="str">
        <f ca="1">G923</f>
        <v>-</v>
      </c>
      <c r="H925" s="136">
        <f ca="1">H923*1.5</f>
        <v>0</v>
      </c>
      <c r="I925" s="136">
        <f ca="1">I923*1.5</f>
        <v>0</v>
      </c>
      <c r="J925" s="136">
        <f ca="1">J923*1.5</f>
        <v>0</v>
      </c>
      <c r="K925" s="136">
        <f ca="1">K923*1.5</f>
        <v>0</v>
      </c>
      <c r="L925" s="134"/>
      <c r="M925" s="134"/>
      <c r="N925" s="137">
        <f t="shared" ca="1" si="1099"/>
        <v>0</v>
      </c>
      <c r="O925" s="131">
        <f t="shared" ca="1" si="1099"/>
        <v>0</v>
      </c>
      <c r="P925" s="131">
        <f t="shared" ca="1" si="1099"/>
        <v>1</v>
      </c>
    </row>
    <row r="926" spans="2:16" hidden="1" outlineLevel="1">
      <c r="B926" s="126" t="s">
        <v>406</v>
      </c>
      <c r="C926" s="127" t="str">
        <f ca="1">C928</f>
        <v>-</v>
      </c>
      <c r="D926" s="127" t="str">
        <f ca="1">D928</f>
        <v>-</v>
      </c>
      <c r="E926" s="127" t="b">
        <f ca="1">E928</f>
        <v>1</v>
      </c>
      <c r="F926" s="127" t="str">
        <f ca="1">F928</f>
        <v>-</v>
      </c>
      <c r="G926" s="138" t="str">
        <f ca="1">G928</f>
        <v>-</v>
      </c>
      <c r="H926" s="128">
        <f ca="1">H928*0.5</f>
        <v>5.0000000000000001E-3</v>
      </c>
      <c r="I926" s="128">
        <f ca="1">I928*0.5</f>
        <v>0</v>
      </c>
      <c r="J926" s="128">
        <f ca="1">J928*0.5</f>
        <v>2.5000000000000001E-2</v>
      </c>
      <c r="K926" s="128">
        <f ca="1">K928*0.5</f>
        <v>2.5000000000000001E-2</v>
      </c>
      <c r="L926" s="126"/>
      <c r="M926" s="126"/>
      <c r="N926" s="96">
        <v>1</v>
      </c>
      <c r="O926" s="131">
        <f t="shared" ca="1" si="1099"/>
        <v>0</v>
      </c>
      <c r="P926" s="131">
        <f t="shared" ca="1" si="1099"/>
        <v>1</v>
      </c>
    </row>
    <row r="927" spans="2:16" hidden="1" outlineLevel="1">
      <c r="B927" s="19" t="s">
        <v>503</v>
      </c>
      <c r="C927" s="129" t="str">
        <f ca="1">C928</f>
        <v>-</v>
      </c>
      <c r="D927" s="129" t="str">
        <f ca="1">D928</f>
        <v>-</v>
      </c>
      <c r="E927" s="129" t="b">
        <f ca="1">E928</f>
        <v>1</v>
      </c>
      <c r="F927" s="129" t="str">
        <f ca="1">F928</f>
        <v>-</v>
      </c>
      <c r="G927" s="123" t="str">
        <f ca="1">G928</f>
        <v>-</v>
      </c>
      <c r="H927" s="130">
        <f ca="1">AVERAGE(H926,H928)</f>
        <v>7.4999999999999997E-3</v>
      </c>
      <c r="I927" s="130">
        <f ca="1">AVERAGE(I926,I928)</f>
        <v>0</v>
      </c>
      <c r="J927" s="130">
        <f ca="1">AVERAGE(J926,J928)</f>
        <v>3.7500000000000006E-2</v>
      </c>
      <c r="K927" s="130">
        <f ca="1">AVERAGE(K926,K928)</f>
        <v>3.7500000000000006E-2</v>
      </c>
      <c r="L927" s="19"/>
      <c r="M927" s="19"/>
      <c r="N927" s="131">
        <f ca="1">OFFSET(N927,-1,0)</f>
        <v>1</v>
      </c>
      <c r="O927" s="131">
        <f t="shared" ca="1" si="1099"/>
        <v>0</v>
      </c>
      <c r="P927" s="131">
        <f t="shared" ca="1" si="1099"/>
        <v>1</v>
      </c>
    </row>
    <row r="928" spans="2:16" hidden="1" outlineLevel="1">
      <c r="B928" s="19" t="s">
        <v>432</v>
      </c>
      <c r="C928" s="132" t="str">
        <f t="shared" ref="C928:K928" ca="1" si="1101">INDEX(C$841:C$848,INDEX(i.DryManOpt_Mer,$O928+1,$N928+1),0)</f>
        <v>-</v>
      </c>
      <c r="D928" s="132" t="str">
        <f t="shared" ca="1" si="1101"/>
        <v>-</v>
      </c>
      <c r="E928" s="132" t="b">
        <f t="shared" ca="1" si="1101"/>
        <v>1</v>
      </c>
      <c r="F928" s="132" t="str">
        <f t="shared" ca="1" si="1101"/>
        <v>-</v>
      </c>
      <c r="G928" s="139" t="str">
        <f t="shared" ca="1" si="1101"/>
        <v>-</v>
      </c>
      <c r="H928" s="125">
        <f t="shared" ca="1" si="1101"/>
        <v>0.01</v>
      </c>
      <c r="I928" s="125">
        <f t="shared" ca="1" si="1101"/>
        <v>0</v>
      </c>
      <c r="J928" s="125">
        <f t="shared" ca="1" si="1101"/>
        <v>0.05</v>
      </c>
      <c r="K928" s="125">
        <f t="shared" ca="1" si="1101"/>
        <v>0.05</v>
      </c>
      <c r="L928" s="19"/>
      <c r="M928" s="19"/>
      <c r="N928" s="131">
        <f ca="1">OFFSET(N928,-1,0)</f>
        <v>1</v>
      </c>
      <c r="O928" s="131">
        <f t="shared" ca="1" si="1099"/>
        <v>0</v>
      </c>
      <c r="P928" s="131">
        <f t="shared" ca="1" si="1099"/>
        <v>1</v>
      </c>
    </row>
    <row r="929" spans="2:16" hidden="1" outlineLevel="1">
      <c r="B929" s="19" t="s">
        <v>504</v>
      </c>
      <c r="C929" s="133" t="str">
        <f ca="1">OFFSET(C929,-1,0)</f>
        <v>-</v>
      </c>
      <c r="D929" s="133" t="str">
        <f ca="1">OFFSET(D929,-1,0)</f>
        <v>-</v>
      </c>
      <c r="E929" s="133" t="b">
        <f ca="1">OFFSET(E929,-1,0)</f>
        <v>1</v>
      </c>
      <c r="F929" s="133" t="str">
        <f ca="1">OFFSET(F929,-1,0)</f>
        <v>-</v>
      </c>
      <c r="G929" s="140" t="str">
        <f ca="1">OFFSET(G929,-1,0)</f>
        <v>-</v>
      </c>
      <c r="H929" s="130">
        <f ca="1">AVERAGE(H928,H930)</f>
        <v>1.2500000000000001E-2</v>
      </c>
      <c r="I929" s="130">
        <f ca="1">AVERAGE(I928,I930)</f>
        <v>0</v>
      </c>
      <c r="J929" s="130">
        <f ca="1">AVERAGE(J928,J930)</f>
        <v>6.25E-2</v>
      </c>
      <c r="K929" s="130">
        <f ca="1">AVERAGE(K928,K930)</f>
        <v>6.25E-2</v>
      </c>
      <c r="L929" s="19"/>
      <c r="M929" s="19"/>
      <c r="N929" s="131">
        <f ca="1">OFFSET(N929,-1,0)</f>
        <v>1</v>
      </c>
      <c r="O929" s="131">
        <f t="shared" ca="1" si="1099"/>
        <v>0</v>
      </c>
      <c r="P929" s="131">
        <f t="shared" ca="1" si="1099"/>
        <v>1</v>
      </c>
    </row>
    <row r="930" spans="2:16" hidden="1" outlineLevel="1">
      <c r="B930" s="134" t="s">
        <v>405</v>
      </c>
      <c r="C930" s="135" t="str">
        <f ca="1">C928</f>
        <v>-</v>
      </c>
      <c r="D930" s="135" t="str">
        <f ca="1">D928</f>
        <v>-</v>
      </c>
      <c r="E930" s="135" t="b">
        <f ca="1">E928</f>
        <v>1</v>
      </c>
      <c r="F930" s="135" t="str">
        <f ca="1">F928</f>
        <v>-</v>
      </c>
      <c r="G930" s="141" t="str">
        <f ca="1">G928</f>
        <v>-</v>
      </c>
      <c r="H930" s="136">
        <f ca="1">H928*1.5</f>
        <v>1.4999999999999999E-2</v>
      </c>
      <c r="I930" s="136">
        <f ca="1">I928*1.5</f>
        <v>0</v>
      </c>
      <c r="J930" s="136">
        <f ca="1">J928*1.5</f>
        <v>7.5000000000000011E-2</v>
      </c>
      <c r="K930" s="136">
        <f ca="1">K928*1.5</f>
        <v>7.5000000000000011E-2</v>
      </c>
      <c r="L930" s="134"/>
      <c r="M930" s="134"/>
      <c r="N930" s="137">
        <f ca="1">OFFSET(N930,-1,0)</f>
        <v>1</v>
      </c>
      <c r="O930" s="131">
        <f t="shared" ca="1" si="1099"/>
        <v>0</v>
      </c>
      <c r="P930" s="131">
        <f t="shared" ca="1" si="1099"/>
        <v>1</v>
      </c>
    </row>
    <row r="931" spans="2:16" hidden="1" outlineLevel="1">
      <c r="B931" s="126" t="s">
        <v>406</v>
      </c>
      <c r="C931" s="127" t="str">
        <f ca="1">C933</f>
        <v>-</v>
      </c>
      <c r="D931" s="127" t="str">
        <f ca="1">D933</f>
        <v>-</v>
      </c>
      <c r="E931" s="127" t="b">
        <f ca="1">E933</f>
        <v>1</v>
      </c>
      <c r="F931" s="127" t="str">
        <f ca="1">F933</f>
        <v>-</v>
      </c>
      <c r="G931" s="138">
        <f ca="1">G933</f>
        <v>0.5</v>
      </c>
      <c r="H931" s="128">
        <f ca="1">H933*0.5</f>
        <v>0.01</v>
      </c>
      <c r="I931" s="128">
        <f ca="1">I933*0.5</f>
        <v>0</v>
      </c>
      <c r="J931" s="128">
        <f ca="1">J933*0.5</f>
        <v>2.5000000000000001E-2</v>
      </c>
      <c r="K931" s="128">
        <f ca="1">K933*0.5</f>
        <v>5.5E-2</v>
      </c>
      <c r="L931" s="126"/>
      <c r="M931" s="126"/>
      <c r="N931" s="96">
        <v>2</v>
      </c>
      <c r="O931" s="131">
        <f t="shared" ca="1" si="1099"/>
        <v>0</v>
      </c>
      <c r="P931" s="131">
        <f t="shared" ca="1" si="1099"/>
        <v>1</v>
      </c>
    </row>
    <row r="932" spans="2:16" hidden="1" outlineLevel="1">
      <c r="B932" s="19" t="s">
        <v>503</v>
      </c>
      <c r="C932" s="129" t="str">
        <f ca="1">C933</f>
        <v>-</v>
      </c>
      <c r="D932" s="129" t="str">
        <f ca="1">D933</f>
        <v>-</v>
      </c>
      <c r="E932" s="129" t="b">
        <f ca="1">E933</f>
        <v>1</v>
      </c>
      <c r="F932" s="129" t="str">
        <f ca="1">F933</f>
        <v>-</v>
      </c>
      <c r="G932" s="123">
        <f ca="1">G933</f>
        <v>0.5</v>
      </c>
      <c r="H932" s="130">
        <f ca="1">AVERAGE(H931,H933)</f>
        <v>1.4999999999999999E-2</v>
      </c>
      <c r="I932" s="130">
        <f ca="1">AVERAGE(I931,I933)</f>
        <v>0</v>
      </c>
      <c r="J932" s="130">
        <f ca="1">AVERAGE(J931,J933)</f>
        <v>3.7500000000000006E-2</v>
      </c>
      <c r="K932" s="130">
        <f ca="1">AVERAGE(K931,K933)</f>
        <v>8.2500000000000004E-2</v>
      </c>
      <c r="L932" s="19"/>
      <c r="M932" s="19"/>
      <c r="N932" s="131">
        <f ca="1">OFFSET(N932,-1,0)</f>
        <v>2</v>
      </c>
      <c r="O932" s="131">
        <f t="shared" ca="1" si="1099"/>
        <v>0</v>
      </c>
      <c r="P932" s="131">
        <f t="shared" ca="1" si="1099"/>
        <v>1</v>
      </c>
    </row>
    <row r="933" spans="2:16" hidden="1" outlineLevel="1">
      <c r="B933" s="19" t="s">
        <v>432</v>
      </c>
      <c r="C933" s="132" t="str">
        <f t="shared" ref="C933:K933" ca="1" si="1102">INDEX(C$841:C$848,INDEX(i.DryManOpt_Mer,$O933+1,$N933+1),0)</f>
        <v>-</v>
      </c>
      <c r="D933" s="132" t="str">
        <f t="shared" ca="1" si="1102"/>
        <v>-</v>
      </c>
      <c r="E933" s="132" t="b">
        <f t="shared" ca="1" si="1102"/>
        <v>1</v>
      </c>
      <c r="F933" s="132" t="str">
        <f t="shared" ca="1" si="1102"/>
        <v>-</v>
      </c>
      <c r="G933" s="139">
        <f t="shared" ca="1" si="1102"/>
        <v>0.5</v>
      </c>
      <c r="H933" s="125">
        <f t="shared" ca="1" si="1102"/>
        <v>0.02</v>
      </c>
      <c r="I933" s="125">
        <f t="shared" ca="1" si="1102"/>
        <v>0</v>
      </c>
      <c r="J933" s="125">
        <f t="shared" ca="1" si="1102"/>
        <v>0.05</v>
      </c>
      <c r="K933" s="125">
        <f t="shared" ca="1" si="1102"/>
        <v>0.11</v>
      </c>
      <c r="L933" s="19"/>
      <c r="M933" s="19"/>
      <c r="N933" s="131">
        <f ca="1">OFFSET(N933,-1,0)</f>
        <v>2</v>
      </c>
      <c r="O933" s="131">
        <f t="shared" ca="1" si="1099"/>
        <v>0</v>
      </c>
      <c r="P933" s="131">
        <f t="shared" ca="1" si="1099"/>
        <v>1</v>
      </c>
    </row>
    <row r="934" spans="2:16" hidden="1" outlineLevel="1">
      <c r="B934" s="19" t="s">
        <v>504</v>
      </c>
      <c r="C934" s="133" t="str">
        <f ca="1">OFFSET(C934,-1,0)</f>
        <v>-</v>
      </c>
      <c r="D934" s="133" t="str">
        <f ca="1">OFFSET(D934,-1,0)</f>
        <v>-</v>
      </c>
      <c r="E934" s="133" t="b">
        <f ca="1">OFFSET(E934,-1,0)</f>
        <v>1</v>
      </c>
      <c r="F934" s="133" t="str">
        <f ca="1">OFFSET(F934,-1,0)</f>
        <v>-</v>
      </c>
      <c r="G934" s="140">
        <f ca="1">OFFSET(G934,-1,0)</f>
        <v>0.5</v>
      </c>
      <c r="H934" s="130">
        <f ca="1">AVERAGE(H933,H935)</f>
        <v>2.5000000000000001E-2</v>
      </c>
      <c r="I934" s="130">
        <f ca="1">AVERAGE(I933,I935)</f>
        <v>0</v>
      </c>
      <c r="J934" s="130">
        <f ca="1">AVERAGE(J933,J935)</f>
        <v>6.25E-2</v>
      </c>
      <c r="K934" s="130">
        <f ca="1">AVERAGE(K933,K935)</f>
        <v>0.13750000000000001</v>
      </c>
      <c r="L934" s="19"/>
      <c r="M934" s="19"/>
      <c r="N934" s="131">
        <f ca="1">OFFSET(N934,-1,0)</f>
        <v>2</v>
      </c>
      <c r="O934" s="131">
        <f t="shared" ca="1" si="1099"/>
        <v>0</v>
      </c>
      <c r="P934" s="131">
        <f t="shared" ca="1" si="1099"/>
        <v>1</v>
      </c>
    </row>
    <row r="935" spans="2:16" hidden="1" outlineLevel="1">
      <c r="B935" s="134" t="s">
        <v>405</v>
      </c>
      <c r="C935" s="135" t="str">
        <f ca="1">C933</f>
        <v>-</v>
      </c>
      <c r="D935" s="135" t="str">
        <f ca="1">D933</f>
        <v>-</v>
      </c>
      <c r="E935" s="135" t="b">
        <f ca="1">E933</f>
        <v>1</v>
      </c>
      <c r="F935" s="135" t="str">
        <f ca="1">F933</f>
        <v>-</v>
      </c>
      <c r="G935" s="141">
        <f ca="1">G933</f>
        <v>0.5</v>
      </c>
      <c r="H935" s="136">
        <f ca="1">H933*1.5</f>
        <v>0.03</v>
      </c>
      <c r="I935" s="136">
        <f ca="1">I933*1.5</f>
        <v>0</v>
      </c>
      <c r="J935" s="136">
        <f ca="1">J933*1.5</f>
        <v>7.5000000000000011E-2</v>
      </c>
      <c r="K935" s="136">
        <f ca="1">K933*1.5</f>
        <v>0.16500000000000001</v>
      </c>
      <c r="L935" s="134"/>
      <c r="M935" s="134"/>
      <c r="N935" s="137">
        <f ca="1">OFFSET(N935,-1,0)</f>
        <v>2</v>
      </c>
      <c r="O935" s="131">
        <f t="shared" ca="1" si="1099"/>
        <v>0</v>
      </c>
      <c r="P935" s="131">
        <f t="shared" ca="1" si="1099"/>
        <v>1</v>
      </c>
    </row>
    <row r="936" spans="2:16" hidden="1" outlineLevel="1">
      <c r="B936" s="126" t="s">
        <v>406</v>
      </c>
      <c r="C936" s="127" t="str">
        <f ca="1">C938</f>
        <v>-</v>
      </c>
      <c r="D936" s="127" t="str">
        <f ca="1">D938</f>
        <v>-</v>
      </c>
      <c r="E936" s="127" t="b">
        <f ca="1">E938</f>
        <v>1</v>
      </c>
      <c r="F936" s="127" t="str">
        <f ca="1">F938</f>
        <v>-</v>
      </c>
      <c r="G936" s="138">
        <f ca="1">G938</f>
        <v>0.5</v>
      </c>
      <c r="H936" s="128">
        <f ca="1">H938*0.5</f>
        <v>0.01</v>
      </c>
      <c r="I936" s="128">
        <f ca="1">I938*0.5</f>
        <v>0</v>
      </c>
      <c r="J936" s="128">
        <f ca="1">J938*0.5</f>
        <v>2.5000000000000001E-2</v>
      </c>
      <c r="K936" s="128">
        <f ca="1">K938*0.5</f>
        <v>5.5E-2</v>
      </c>
      <c r="L936" s="126"/>
      <c r="M936" s="126"/>
      <c r="N936" s="96">
        <v>3</v>
      </c>
      <c r="O936" s="131">
        <f t="shared" ca="1" si="1099"/>
        <v>0</v>
      </c>
      <c r="P936" s="131">
        <f t="shared" ca="1" si="1099"/>
        <v>1</v>
      </c>
    </row>
    <row r="937" spans="2:16" hidden="1" outlineLevel="1">
      <c r="B937" s="19" t="s">
        <v>503</v>
      </c>
      <c r="C937" s="129" t="str">
        <f ca="1">C938</f>
        <v>-</v>
      </c>
      <c r="D937" s="129" t="str">
        <f ca="1">D938</f>
        <v>-</v>
      </c>
      <c r="E937" s="129" t="b">
        <f ca="1">E938</f>
        <v>1</v>
      </c>
      <c r="F937" s="129" t="str">
        <f ca="1">F938</f>
        <v>-</v>
      </c>
      <c r="G937" s="123">
        <f ca="1">G938</f>
        <v>0.5</v>
      </c>
      <c r="H937" s="130">
        <f ca="1">AVERAGE(H936,H938)</f>
        <v>1.4999999999999999E-2</v>
      </c>
      <c r="I937" s="130">
        <f ca="1">AVERAGE(I936,I938)</f>
        <v>0</v>
      </c>
      <c r="J937" s="130">
        <f ca="1">AVERAGE(J936,J938)</f>
        <v>3.7500000000000006E-2</v>
      </c>
      <c r="K937" s="130">
        <f ca="1">AVERAGE(K936,K938)</f>
        <v>8.2500000000000004E-2</v>
      </c>
      <c r="L937" s="19"/>
      <c r="M937" s="19"/>
      <c r="N937" s="131">
        <f ca="1">OFFSET(N937,-1,0)</f>
        <v>3</v>
      </c>
      <c r="O937" s="131">
        <f t="shared" ca="1" si="1099"/>
        <v>0</v>
      </c>
      <c r="P937" s="131">
        <f t="shared" ca="1" si="1099"/>
        <v>1</v>
      </c>
    </row>
    <row r="938" spans="2:16" hidden="1" outlineLevel="1">
      <c r="B938" s="19" t="s">
        <v>432</v>
      </c>
      <c r="C938" s="132" t="str">
        <f t="shared" ref="C938:K938" ca="1" si="1103">INDEX(C$841:C$848,INDEX(i.DryManOpt_Mer,$O938+1,$N938+1),0)</f>
        <v>-</v>
      </c>
      <c r="D938" s="132" t="str">
        <f t="shared" ca="1" si="1103"/>
        <v>-</v>
      </c>
      <c r="E938" s="132" t="b">
        <f t="shared" ca="1" si="1103"/>
        <v>1</v>
      </c>
      <c r="F938" s="132" t="str">
        <f t="shared" ca="1" si="1103"/>
        <v>-</v>
      </c>
      <c r="G938" s="139">
        <f t="shared" ca="1" si="1103"/>
        <v>0.5</v>
      </c>
      <c r="H938" s="125">
        <f t="shared" ca="1" si="1103"/>
        <v>0.02</v>
      </c>
      <c r="I938" s="125">
        <f t="shared" ca="1" si="1103"/>
        <v>0</v>
      </c>
      <c r="J938" s="125">
        <f t="shared" ca="1" si="1103"/>
        <v>0.05</v>
      </c>
      <c r="K938" s="125">
        <f t="shared" ca="1" si="1103"/>
        <v>0.11</v>
      </c>
      <c r="L938" s="19"/>
      <c r="M938" s="19"/>
      <c r="N938" s="131">
        <f ca="1">OFFSET(N938,-1,0)</f>
        <v>3</v>
      </c>
      <c r="O938" s="131">
        <f t="shared" ref="O938:P941" ca="1" si="1104">OFFSET(O938,-1,0)</f>
        <v>0</v>
      </c>
      <c r="P938" s="131">
        <f t="shared" ca="1" si="1104"/>
        <v>1</v>
      </c>
    </row>
    <row r="939" spans="2:16" hidden="1" outlineLevel="1">
      <c r="B939" s="19" t="s">
        <v>504</v>
      </c>
      <c r="C939" s="133" t="str">
        <f ca="1">OFFSET(C939,-1,0)</f>
        <v>-</v>
      </c>
      <c r="D939" s="133" t="str">
        <f ca="1">OFFSET(D939,-1,0)</f>
        <v>-</v>
      </c>
      <c r="E939" s="133" t="b">
        <f ca="1">OFFSET(E939,-1,0)</f>
        <v>1</v>
      </c>
      <c r="F939" s="133" t="str">
        <f ca="1">OFFSET(F939,-1,0)</f>
        <v>-</v>
      </c>
      <c r="G939" s="140">
        <f ca="1">OFFSET(G939,-1,0)</f>
        <v>0.5</v>
      </c>
      <c r="H939" s="130">
        <f ca="1">AVERAGE(H938,H940)</f>
        <v>2.5000000000000001E-2</v>
      </c>
      <c r="I939" s="130">
        <f ca="1">AVERAGE(I938,I940)</f>
        <v>0</v>
      </c>
      <c r="J939" s="130">
        <f ca="1">AVERAGE(J938,J940)</f>
        <v>6.25E-2</v>
      </c>
      <c r="K939" s="130">
        <f ca="1">AVERAGE(K938,K940)</f>
        <v>0.13750000000000001</v>
      </c>
      <c r="L939" s="19"/>
      <c r="M939" s="19"/>
      <c r="N939" s="131">
        <f ca="1">OFFSET(N939,-1,0)</f>
        <v>3</v>
      </c>
      <c r="O939" s="131">
        <f t="shared" ca="1" si="1104"/>
        <v>0</v>
      </c>
      <c r="P939" s="131">
        <f t="shared" ca="1" si="1104"/>
        <v>1</v>
      </c>
    </row>
    <row r="940" spans="2:16" hidden="1" outlineLevel="1">
      <c r="B940" s="134" t="s">
        <v>405</v>
      </c>
      <c r="C940" s="135" t="str">
        <f ca="1">C938</f>
        <v>-</v>
      </c>
      <c r="D940" s="135" t="str">
        <f ca="1">D938</f>
        <v>-</v>
      </c>
      <c r="E940" s="135" t="b">
        <f ca="1">E938</f>
        <v>1</v>
      </c>
      <c r="F940" s="135" t="str">
        <f ca="1">F938</f>
        <v>-</v>
      </c>
      <c r="G940" s="141">
        <f ca="1">G938</f>
        <v>0.5</v>
      </c>
      <c r="H940" s="136">
        <f ca="1">H938*1.5</f>
        <v>0.03</v>
      </c>
      <c r="I940" s="136">
        <f ca="1">I938*1.5</f>
        <v>0</v>
      </c>
      <c r="J940" s="136">
        <f ca="1">J938*1.5</f>
        <v>7.5000000000000011E-2</v>
      </c>
      <c r="K940" s="136">
        <f ca="1">K938*1.5</f>
        <v>0.16500000000000001</v>
      </c>
      <c r="L940" s="134"/>
      <c r="M940" s="134"/>
      <c r="N940" s="137">
        <f ca="1">OFFSET(N940,-1,0)</f>
        <v>3</v>
      </c>
      <c r="O940" s="131">
        <f t="shared" ca="1" si="1104"/>
        <v>0</v>
      </c>
      <c r="P940" s="131">
        <f t="shared" ca="1" si="1104"/>
        <v>1</v>
      </c>
    </row>
    <row r="941" spans="2:16" hidden="1" outlineLevel="1">
      <c r="B941" s="126" t="s">
        <v>406</v>
      </c>
      <c r="C941" s="127" t="str">
        <f ca="1">C943</f>
        <v>-</v>
      </c>
      <c r="D941" s="127" t="str">
        <f ca="1">D943</f>
        <v>-</v>
      </c>
      <c r="E941" s="127" t="str">
        <f ca="1">E943</f>
        <v>-</v>
      </c>
      <c r="F941" s="127" t="str">
        <f ca="1">F943</f>
        <v>-</v>
      </c>
      <c r="G941" s="138" t="str">
        <f ca="1">G943</f>
        <v>-</v>
      </c>
      <c r="H941" s="128">
        <f ca="1">H943*0.5</f>
        <v>0</v>
      </c>
      <c r="I941" s="128">
        <f ca="1">I943*0.5</f>
        <v>0</v>
      </c>
      <c r="J941" s="128">
        <f ca="1">J943*0.5</f>
        <v>0</v>
      </c>
      <c r="K941" s="128">
        <f ca="1">K943*0.5</f>
        <v>0</v>
      </c>
      <c r="L941" s="126"/>
      <c r="M941" s="126"/>
      <c r="N941" s="96">
        <v>0</v>
      </c>
      <c r="O941" s="96">
        <v>1</v>
      </c>
      <c r="P941" s="131">
        <f t="shared" ca="1" si="1104"/>
        <v>1</v>
      </c>
    </row>
    <row r="942" spans="2:16" hidden="1" outlineLevel="1">
      <c r="B942" s="19" t="s">
        <v>503</v>
      </c>
      <c r="C942" s="129" t="str">
        <f ca="1">C943</f>
        <v>-</v>
      </c>
      <c r="D942" s="129" t="str">
        <f ca="1">D943</f>
        <v>-</v>
      </c>
      <c r="E942" s="129" t="str">
        <f ca="1">E943</f>
        <v>-</v>
      </c>
      <c r="F942" s="129" t="str">
        <f ca="1">F943</f>
        <v>-</v>
      </c>
      <c r="G942" s="123" t="str">
        <f ca="1">G943</f>
        <v>-</v>
      </c>
      <c r="H942" s="130">
        <f ca="1">AVERAGE(H941,H943)</f>
        <v>0</v>
      </c>
      <c r="I942" s="130">
        <f ca="1">AVERAGE(I941,I943)</f>
        <v>0</v>
      </c>
      <c r="J942" s="130">
        <f ca="1">AVERAGE(J941,J943)</f>
        <v>0</v>
      </c>
      <c r="K942" s="130">
        <f ca="1">AVERAGE(K941,K943)</f>
        <v>0</v>
      </c>
      <c r="L942" s="19"/>
      <c r="M942" s="19"/>
      <c r="N942" s="131">
        <f t="shared" ref="N942:P957" ca="1" si="1105">OFFSET(N942,-1,0)</f>
        <v>0</v>
      </c>
      <c r="O942" s="131">
        <f t="shared" ca="1" si="1105"/>
        <v>1</v>
      </c>
      <c r="P942" s="131">
        <f t="shared" ca="1" si="1105"/>
        <v>1</v>
      </c>
    </row>
    <row r="943" spans="2:16" hidden="1" outlineLevel="1">
      <c r="B943" s="19" t="s">
        <v>432</v>
      </c>
      <c r="C943" s="132" t="str">
        <f t="shared" ref="C943:K943" ca="1" si="1106">INDEX(C$841:C$848,INDEX(i.DryManOpt_Mer,$O943+1,$N943+1),0)</f>
        <v>-</v>
      </c>
      <c r="D943" s="132" t="str">
        <f t="shared" ca="1" si="1106"/>
        <v>-</v>
      </c>
      <c r="E943" s="132" t="str">
        <f t="shared" ca="1" si="1106"/>
        <v>-</v>
      </c>
      <c r="F943" s="132" t="str">
        <f t="shared" ca="1" si="1106"/>
        <v>-</v>
      </c>
      <c r="G943" s="132" t="str">
        <f t="shared" ca="1" si="1106"/>
        <v>-</v>
      </c>
      <c r="H943" s="125">
        <f t="shared" ca="1" si="1106"/>
        <v>0</v>
      </c>
      <c r="I943" s="125">
        <f t="shared" ca="1" si="1106"/>
        <v>0</v>
      </c>
      <c r="J943" s="125">
        <f t="shared" ca="1" si="1106"/>
        <v>0</v>
      </c>
      <c r="K943" s="125">
        <f t="shared" ca="1" si="1106"/>
        <v>0</v>
      </c>
      <c r="L943" s="19"/>
      <c r="M943" s="19"/>
      <c r="N943" s="131">
        <f t="shared" ca="1" si="1105"/>
        <v>0</v>
      </c>
      <c r="O943" s="131">
        <f t="shared" ca="1" si="1105"/>
        <v>1</v>
      </c>
      <c r="P943" s="131">
        <f t="shared" ca="1" si="1105"/>
        <v>1</v>
      </c>
    </row>
    <row r="944" spans="2:16" hidden="1" outlineLevel="1">
      <c r="B944" s="19" t="s">
        <v>504</v>
      </c>
      <c r="C944" s="133" t="str">
        <f ca="1">OFFSET(C944,-1,0)</f>
        <v>-</v>
      </c>
      <c r="D944" s="133" t="str">
        <f ca="1">OFFSET(D944,-1,0)</f>
        <v>-</v>
      </c>
      <c r="E944" s="133" t="str">
        <f ca="1">OFFSET(E944,-1,0)</f>
        <v>-</v>
      </c>
      <c r="F944" s="133" t="str">
        <f ca="1">OFFSET(F944,-1,0)</f>
        <v>-</v>
      </c>
      <c r="G944" s="140" t="str">
        <f ca="1">OFFSET(G944,-1,0)</f>
        <v>-</v>
      </c>
      <c r="H944" s="130">
        <f ca="1">AVERAGE(H943,H945)</f>
        <v>0</v>
      </c>
      <c r="I944" s="130">
        <f ca="1">AVERAGE(I943,I945)</f>
        <v>0</v>
      </c>
      <c r="J944" s="130">
        <f ca="1">AVERAGE(J943,J945)</f>
        <v>0</v>
      </c>
      <c r="K944" s="130">
        <f ca="1">AVERAGE(K943,K945)</f>
        <v>0</v>
      </c>
      <c r="L944" s="19"/>
      <c r="M944" s="19"/>
      <c r="N944" s="131">
        <f t="shared" ca="1" si="1105"/>
        <v>0</v>
      </c>
      <c r="O944" s="131">
        <f t="shared" ca="1" si="1105"/>
        <v>1</v>
      </c>
      <c r="P944" s="131">
        <f t="shared" ca="1" si="1105"/>
        <v>1</v>
      </c>
    </row>
    <row r="945" spans="2:16" hidden="1" outlineLevel="1">
      <c r="B945" s="134" t="s">
        <v>405</v>
      </c>
      <c r="C945" s="135" t="str">
        <f ca="1">C943</f>
        <v>-</v>
      </c>
      <c r="D945" s="135" t="str">
        <f ca="1">D943</f>
        <v>-</v>
      </c>
      <c r="E945" s="135" t="str">
        <f ca="1">E943</f>
        <v>-</v>
      </c>
      <c r="F945" s="135" t="str">
        <f ca="1">F943</f>
        <v>-</v>
      </c>
      <c r="G945" s="141" t="str">
        <f ca="1">G943</f>
        <v>-</v>
      </c>
      <c r="H945" s="136">
        <f ca="1">H943*1.5</f>
        <v>0</v>
      </c>
      <c r="I945" s="136">
        <f ca="1">I943*1.5</f>
        <v>0</v>
      </c>
      <c r="J945" s="136">
        <f ca="1">J943*1.5</f>
        <v>0</v>
      </c>
      <c r="K945" s="136">
        <f ca="1">K943*1.5</f>
        <v>0</v>
      </c>
      <c r="L945" s="134"/>
      <c r="M945" s="134"/>
      <c r="N945" s="137">
        <f t="shared" ca="1" si="1105"/>
        <v>0</v>
      </c>
      <c r="O945" s="131">
        <f t="shared" ca="1" si="1105"/>
        <v>1</v>
      </c>
      <c r="P945" s="131">
        <f t="shared" ca="1" si="1105"/>
        <v>1</v>
      </c>
    </row>
    <row r="946" spans="2:16" hidden="1" outlineLevel="1">
      <c r="B946" s="126" t="s">
        <v>406</v>
      </c>
      <c r="C946" s="127" t="str">
        <f ca="1">C948</f>
        <v>-</v>
      </c>
      <c r="D946" s="127" t="str">
        <f ca="1">D948</f>
        <v>-</v>
      </c>
      <c r="E946" s="127" t="b">
        <f ca="1">E948</f>
        <v>1</v>
      </c>
      <c r="F946" s="127" t="str">
        <f ca="1">F948</f>
        <v>-</v>
      </c>
      <c r="G946" s="138" t="str">
        <f ca="1">G948</f>
        <v>-</v>
      </c>
      <c r="H946" s="128">
        <f ca="1">H948*0.5</f>
        <v>5.0000000000000001E-3</v>
      </c>
      <c r="I946" s="128">
        <f ca="1">I948*0.5</f>
        <v>0</v>
      </c>
      <c r="J946" s="128">
        <f ca="1">J948*0.5</f>
        <v>2.5000000000000001E-2</v>
      </c>
      <c r="K946" s="128">
        <f ca="1">K948*0.5</f>
        <v>2.5000000000000001E-2</v>
      </c>
      <c r="L946" s="126"/>
      <c r="M946" s="126"/>
      <c r="N946" s="96">
        <v>1</v>
      </c>
      <c r="O946" s="131">
        <f t="shared" ca="1" si="1105"/>
        <v>1</v>
      </c>
      <c r="P946" s="131">
        <f t="shared" ca="1" si="1105"/>
        <v>1</v>
      </c>
    </row>
    <row r="947" spans="2:16" hidden="1" outlineLevel="1">
      <c r="B947" s="19" t="s">
        <v>503</v>
      </c>
      <c r="C947" s="129" t="str">
        <f ca="1">C948</f>
        <v>-</v>
      </c>
      <c r="D947" s="129" t="str">
        <f ca="1">D948</f>
        <v>-</v>
      </c>
      <c r="E947" s="129" t="b">
        <f ca="1">E948</f>
        <v>1</v>
      </c>
      <c r="F947" s="129" t="str">
        <f ca="1">F948</f>
        <v>-</v>
      </c>
      <c r="G947" s="123" t="str">
        <f ca="1">G948</f>
        <v>-</v>
      </c>
      <c r="H947" s="130">
        <f ca="1">AVERAGE(H946,H948)</f>
        <v>7.4999999999999997E-3</v>
      </c>
      <c r="I947" s="130">
        <f ca="1">AVERAGE(I946,I948)</f>
        <v>0</v>
      </c>
      <c r="J947" s="130">
        <f ca="1">AVERAGE(J946,J948)</f>
        <v>3.7500000000000006E-2</v>
      </c>
      <c r="K947" s="130">
        <f ca="1">AVERAGE(K946,K948)</f>
        <v>3.7500000000000006E-2</v>
      </c>
      <c r="L947" s="19"/>
      <c r="M947" s="19"/>
      <c r="N947" s="131">
        <f ca="1">OFFSET(N947,-1,0)</f>
        <v>1</v>
      </c>
      <c r="O947" s="131">
        <f t="shared" ca="1" si="1105"/>
        <v>1</v>
      </c>
      <c r="P947" s="131">
        <f t="shared" ca="1" si="1105"/>
        <v>1</v>
      </c>
    </row>
    <row r="948" spans="2:16" hidden="1" outlineLevel="1">
      <c r="B948" s="19" t="s">
        <v>432</v>
      </c>
      <c r="C948" s="132" t="str">
        <f t="shared" ref="C948:K948" ca="1" si="1107">INDEX(C$841:C$848,INDEX(i.DryManOpt_Mer,$O948+1,$N948+1),0)</f>
        <v>-</v>
      </c>
      <c r="D948" s="132" t="str">
        <f t="shared" ca="1" si="1107"/>
        <v>-</v>
      </c>
      <c r="E948" s="132" t="b">
        <f t="shared" ca="1" si="1107"/>
        <v>1</v>
      </c>
      <c r="F948" s="132" t="str">
        <f t="shared" ca="1" si="1107"/>
        <v>-</v>
      </c>
      <c r="G948" s="139" t="str">
        <f t="shared" ca="1" si="1107"/>
        <v>-</v>
      </c>
      <c r="H948" s="125">
        <f t="shared" ca="1" si="1107"/>
        <v>0.01</v>
      </c>
      <c r="I948" s="125">
        <f t="shared" ca="1" si="1107"/>
        <v>0</v>
      </c>
      <c r="J948" s="125">
        <f t="shared" ca="1" si="1107"/>
        <v>0.05</v>
      </c>
      <c r="K948" s="125">
        <f t="shared" ca="1" si="1107"/>
        <v>0.05</v>
      </c>
      <c r="L948" s="19"/>
      <c r="M948" s="19"/>
      <c r="N948" s="131">
        <f ca="1">OFFSET(N948,-1,0)</f>
        <v>1</v>
      </c>
      <c r="O948" s="131">
        <f t="shared" ca="1" si="1105"/>
        <v>1</v>
      </c>
      <c r="P948" s="131">
        <f t="shared" ca="1" si="1105"/>
        <v>1</v>
      </c>
    </row>
    <row r="949" spans="2:16" hidden="1" outlineLevel="1">
      <c r="B949" s="19" t="s">
        <v>504</v>
      </c>
      <c r="C949" s="133" t="str">
        <f ca="1">OFFSET(C949,-1,0)</f>
        <v>-</v>
      </c>
      <c r="D949" s="133" t="str">
        <f ca="1">OFFSET(D949,-1,0)</f>
        <v>-</v>
      </c>
      <c r="E949" s="133" t="b">
        <f ca="1">OFFSET(E949,-1,0)</f>
        <v>1</v>
      </c>
      <c r="F949" s="133" t="str">
        <f ca="1">OFFSET(F949,-1,0)</f>
        <v>-</v>
      </c>
      <c r="G949" s="140" t="str">
        <f ca="1">OFFSET(G949,-1,0)</f>
        <v>-</v>
      </c>
      <c r="H949" s="130">
        <f ca="1">AVERAGE(H948,H950)</f>
        <v>1.2500000000000001E-2</v>
      </c>
      <c r="I949" s="130">
        <f ca="1">AVERAGE(I948,I950)</f>
        <v>0</v>
      </c>
      <c r="J949" s="130">
        <f ca="1">AVERAGE(J948,J950)</f>
        <v>6.25E-2</v>
      </c>
      <c r="K949" s="130">
        <f ca="1">AVERAGE(K948,K950)</f>
        <v>6.25E-2</v>
      </c>
      <c r="L949" s="19"/>
      <c r="M949" s="19"/>
      <c r="N949" s="131">
        <f ca="1">OFFSET(N949,-1,0)</f>
        <v>1</v>
      </c>
      <c r="O949" s="131">
        <f t="shared" ca="1" si="1105"/>
        <v>1</v>
      </c>
      <c r="P949" s="131">
        <f t="shared" ca="1" si="1105"/>
        <v>1</v>
      </c>
    </row>
    <row r="950" spans="2:16" hidden="1" outlineLevel="1">
      <c r="B950" s="134" t="s">
        <v>405</v>
      </c>
      <c r="C950" s="135" t="str">
        <f ca="1">C948</f>
        <v>-</v>
      </c>
      <c r="D950" s="135" t="str">
        <f ca="1">D948</f>
        <v>-</v>
      </c>
      <c r="E950" s="135" t="b">
        <f ca="1">E948</f>
        <v>1</v>
      </c>
      <c r="F950" s="135" t="str">
        <f ca="1">F948</f>
        <v>-</v>
      </c>
      <c r="G950" s="141" t="str">
        <f ca="1">G948</f>
        <v>-</v>
      </c>
      <c r="H950" s="136">
        <f ca="1">H948*1.5</f>
        <v>1.4999999999999999E-2</v>
      </c>
      <c r="I950" s="136">
        <f ca="1">I948*1.5</f>
        <v>0</v>
      </c>
      <c r="J950" s="136">
        <f ca="1">J948*1.5</f>
        <v>7.5000000000000011E-2</v>
      </c>
      <c r="K950" s="136">
        <f ca="1">K948*1.5</f>
        <v>7.5000000000000011E-2</v>
      </c>
      <c r="L950" s="134"/>
      <c r="M950" s="134"/>
      <c r="N950" s="137">
        <f ca="1">OFFSET(N950,-1,0)</f>
        <v>1</v>
      </c>
      <c r="O950" s="131">
        <f t="shared" ca="1" si="1105"/>
        <v>1</v>
      </c>
      <c r="P950" s="131">
        <f t="shared" ca="1" si="1105"/>
        <v>1</v>
      </c>
    </row>
    <row r="951" spans="2:16" hidden="1" outlineLevel="1">
      <c r="B951" s="126" t="s">
        <v>406</v>
      </c>
      <c r="C951" s="127" t="str">
        <f ca="1">C953</f>
        <v>-</v>
      </c>
      <c r="D951" s="127" t="str">
        <f ca="1">D953</f>
        <v>-</v>
      </c>
      <c r="E951" s="127" t="b">
        <f ca="1">E953</f>
        <v>1</v>
      </c>
      <c r="F951" s="127" t="str">
        <f ca="1">F953</f>
        <v>-</v>
      </c>
      <c r="G951" s="138" t="str">
        <f ca="1">G953</f>
        <v>-</v>
      </c>
      <c r="H951" s="128">
        <f ca="1">H953*0.5</f>
        <v>5.0000000000000001E-3</v>
      </c>
      <c r="I951" s="128">
        <f ca="1">I953*0.5</f>
        <v>0</v>
      </c>
      <c r="J951" s="128">
        <f ca="1">J953*0.5</f>
        <v>2.5000000000000001E-2</v>
      </c>
      <c r="K951" s="128">
        <f ca="1">K953*0.5</f>
        <v>2.5000000000000001E-2</v>
      </c>
      <c r="L951" s="126"/>
      <c r="M951" s="126"/>
      <c r="N951" s="96">
        <v>2</v>
      </c>
      <c r="O951" s="131">
        <f t="shared" ca="1" si="1105"/>
        <v>1</v>
      </c>
      <c r="P951" s="131">
        <f t="shared" ca="1" si="1105"/>
        <v>1</v>
      </c>
    </row>
    <row r="952" spans="2:16" hidden="1" outlineLevel="1">
      <c r="B952" s="19" t="s">
        <v>503</v>
      </c>
      <c r="C952" s="129" t="str">
        <f ca="1">C953</f>
        <v>-</v>
      </c>
      <c r="D952" s="129" t="str">
        <f ca="1">D953</f>
        <v>-</v>
      </c>
      <c r="E952" s="129" t="b">
        <f ca="1">E953</f>
        <v>1</v>
      </c>
      <c r="F952" s="129" t="str">
        <f ca="1">F953</f>
        <v>-</v>
      </c>
      <c r="G952" s="123" t="str">
        <f ca="1">G953</f>
        <v>-</v>
      </c>
      <c r="H952" s="130">
        <f ca="1">AVERAGE(H951,H953)</f>
        <v>7.4999999999999997E-3</v>
      </c>
      <c r="I952" s="130">
        <f ca="1">AVERAGE(I951,I953)</f>
        <v>0</v>
      </c>
      <c r="J952" s="130">
        <f ca="1">AVERAGE(J951,J953)</f>
        <v>3.7500000000000006E-2</v>
      </c>
      <c r="K952" s="130">
        <f ca="1">AVERAGE(K951,K953)</f>
        <v>3.7500000000000006E-2</v>
      </c>
      <c r="L952" s="19"/>
      <c r="M952" s="19"/>
      <c r="N952" s="131">
        <f ca="1">OFFSET(N952,-1,0)</f>
        <v>2</v>
      </c>
      <c r="O952" s="131">
        <f t="shared" ca="1" si="1105"/>
        <v>1</v>
      </c>
      <c r="P952" s="131">
        <f t="shared" ca="1" si="1105"/>
        <v>1</v>
      </c>
    </row>
    <row r="953" spans="2:16" hidden="1" outlineLevel="1">
      <c r="B953" s="19" t="s">
        <v>432</v>
      </c>
      <c r="C953" s="132" t="str">
        <f t="shared" ref="C953:K953" ca="1" si="1108">INDEX(C$841:C$848,INDEX(i.DryManOpt_Mer,$O953+1,$N953+1),0)</f>
        <v>-</v>
      </c>
      <c r="D953" s="132" t="str">
        <f t="shared" ca="1" si="1108"/>
        <v>-</v>
      </c>
      <c r="E953" s="132" t="b">
        <f t="shared" ca="1" si="1108"/>
        <v>1</v>
      </c>
      <c r="F953" s="132" t="str">
        <f t="shared" ca="1" si="1108"/>
        <v>-</v>
      </c>
      <c r="G953" s="139" t="str">
        <f t="shared" ca="1" si="1108"/>
        <v>-</v>
      </c>
      <c r="H953" s="125">
        <f t="shared" ca="1" si="1108"/>
        <v>0.01</v>
      </c>
      <c r="I953" s="125">
        <f t="shared" ca="1" si="1108"/>
        <v>0</v>
      </c>
      <c r="J953" s="125">
        <f t="shared" ca="1" si="1108"/>
        <v>0.05</v>
      </c>
      <c r="K953" s="125">
        <f t="shared" ca="1" si="1108"/>
        <v>0.05</v>
      </c>
      <c r="L953" s="19"/>
      <c r="M953" s="19"/>
      <c r="N953" s="131">
        <f ca="1">OFFSET(N953,-1,0)</f>
        <v>2</v>
      </c>
      <c r="O953" s="131">
        <f t="shared" ca="1" si="1105"/>
        <v>1</v>
      </c>
      <c r="P953" s="131">
        <f t="shared" ca="1" si="1105"/>
        <v>1</v>
      </c>
    </row>
    <row r="954" spans="2:16" hidden="1" outlineLevel="1">
      <c r="B954" s="19" t="s">
        <v>504</v>
      </c>
      <c r="C954" s="133" t="str">
        <f ca="1">OFFSET(C954,-1,0)</f>
        <v>-</v>
      </c>
      <c r="D954" s="133" t="str">
        <f ca="1">OFFSET(D954,-1,0)</f>
        <v>-</v>
      </c>
      <c r="E954" s="133" t="b">
        <f ca="1">OFFSET(E954,-1,0)</f>
        <v>1</v>
      </c>
      <c r="F954" s="133" t="str">
        <f ca="1">OFFSET(F954,-1,0)</f>
        <v>-</v>
      </c>
      <c r="G954" s="140" t="str">
        <f ca="1">OFFSET(G954,-1,0)</f>
        <v>-</v>
      </c>
      <c r="H954" s="130">
        <f ca="1">AVERAGE(H953,H955)</f>
        <v>1.2500000000000001E-2</v>
      </c>
      <c r="I954" s="130">
        <f ca="1">AVERAGE(I953,I955)</f>
        <v>0</v>
      </c>
      <c r="J954" s="130">
        <f ca="1">AVERAGE(J953,J955)</f>
        <v>6.25E-2</v>
      </c>
      <c r="K954" s="130">
        <f ca="1">AVERAGE(K953,K955)</f>
        <v>6.25E-2</v>
      </c>
      <c r="L954" s="19"/>
      <c r="M954" s="19"/>
      <c r="N954" s="131">
        <f ca="1">OFFSET(N954,-1,0)</f>
        <v>2</v>
      </c>
      <c r="O954" s="131">
        <f t="shared" ca="1" si="1105"/>
        <v>1</v>
      </c>
      <c r="P954" s="131">
        <f t="shared" ca="1" si="1105"/>
        <v>1</v>
      </c>
    </row>
    <row r="955" spans="2:16" hidden="1" outlineLevel="1">
      <c r="B955" s="134" t="s">
        <v>405</v>
      </c>
      <c r="C955" s="135" t="str">
        <f ca="1">C953</f>
        <v>-</v>
      </c>
      <c r="D955" s="135" t="str">
        <f ca="1">D953</f>
        <v>-</v>
      </c>
      <c r="E955" s="135" t="b">
        <f ca="1">E953</f>
        <v>1</v>
      </c>
      <c r="F955" s="135" t="str">
        <f ca="1">F953</f>
        <v>-</v>
      </c>
      <c r="G955" s="141" t="str">
        <f ca="1">G953</f>
        <v>-</v>
      </c>
      <c r="H955" s="136">
        <f ca="1">H953*1.5</f>
        <v>1.4999999999999999E-2</v>
      </c>
      <c r="I955" s="136">
        <f ca="1">I953*1.5</f>
        <v>0</v>
      </c>
      <c r="J955" s="136">
        <f ca="1">J953*1.5</f>
        <v>7.5000000000000011E-2</v>
      </c>
      <c r="K955" s="136">
        <f ca="1">K953*1.5</f>
        <v>7.5000000000000011E-2</v>
      </c>
      <c r="L955" s="134"/>
      <c r="M955" s="134"/>
      <c r="N955" s="137">
        <f ca="1">OFFSET(N955,-1,0)</f>
        <v>2</v>
      </c>
      <c r="O955" s="131">
        <f t="shared" ca="1" si="1105"/>
        <v>1</v>
      </c>
      <c r="P955" s="131">
        <f t="shared" ca="1" si="1105"/>
        <v>1</v>
      </c>
    </row>
    <row r="956" spans="2:16" hidden="1" outlineLevel="1">
      <c r="B956" s="126" t="s">
        <v>406</v>
      </c>
      <c r="C956" s="127" t="str">
        <f ca="1">C958</f>
        <v>-</v>
      </c>
      <c r="D956" s="127" t="str">
        <f ca="1">D958</f>
        <v>-</v>
      </c>
      <c r="E956" s="127" t="b">
        <f ca="1">E958</f>
        <v>1</v>
      </c>
      <c r="F956" s="127" t="str">
        <f ca="1">F958</f>
        <v>-</v>
      </c>
      <c r="G956" s="138" t="str">
        <f ca="1">G958</f>
        <v>-</v>
      </c>
      <c r="H956" s="128">
        <f ca="1">H958*0.5</f>
        <v>5.0000000000000001E-3</v>
      </c>
      <c r="I956" s="128">
        <f ca="1">I958*0.5</f>
        <v>0</v>
      </c>
      <c r="J956" s="128">
        <f ca="1">J958*0.5</f>
        <v>2.5000000000000001E-2</v>
      </c>
      <c r="K956" s="128">
        <f ca="1">K958*0.5</f>
        <v>2.5000000000000001E-2</v>
      </c>
      <c r="L956" s="126"/>
      <c r="M956" s="126"/>
      <c r="N956" s="96">
        <v>3</v>
      </c>
      <c r="O956" s="131">
        <f t="shared" ca="1" si="1105"/>
        <v>1</v>
      </c>
      <c r="P956" s="131">
        <f t="shared" ca="1" si="1105"/>
        <v>1</v>
      </c>
    </row>
    <row r="957" spans="2:16" hidden="1" outlineLevel="1">
      <c r="B957" s="19" t="s">
        <v>503</v>
      </c>
      <c r="C957" s="129" t="str">
        <f ca="1">C958</f>
        <v>-</v>
      </c>
      <c r="D957" s="129" t="str">
        <f ca="1">D958</f>
        <v>-</v>
      </c>
      <c r="E957" s="129" t="b">
        <f ca="1">E958</f>
        <v>1</v>
      </c>
      <c r="F957" s="129" t="str">
        <f ca="1">F958</f>
        <v>-</v>
      </c>
      <c r="G957" s="123" t="str">
        <f ca="1">G958</f>
        <v>-</v>
      </c>
      <c r="H957" s="130">
        <f ca="1">AVERAGE(H956,H958)</f>
        <v>7.4999999999999997E-3</v>
      </c>
      <c r="I957" s="130">
        <f ca="1">AVERAGE(I956,I958)</f>
        <v>0</v>
      </c>
      <c r="J957" s="130">
        <f ca="1">AVERAGE(J956,J958)</f>
        <v>3.7500000000000006E-2</v>
      </c>
      <c r="K957" s="130">
        <f ca="1">AVERAGE(K956,K958)</f>
        <v>3.7500000000000006E-2</v>
      </c>
      <c r="L957" s="19"/>
      <c r="M957" s="19"/>
      <c r="N957" s="131">
        <f ca="1">OFFSET(N957,-1,0)</f>
        <v>3</v>
      </c>
      <c r="O957" s="131">
        <f t="shared" ca="1" si="1105"/>
        <v>1</v>
      </c>
      <c r="P957" s="131">
        <f t="shared" ca="1" si="1105"/>
        <v>1</v>
      </c>
    </row>
    <row r="958" spans="2:16" hidden="1" outlineLevel="1">
      <c r="B958" s="19" t="s">
        <v>432</v>
      </c>
      <c r="C958" s="132" t="str">
        <f t="shared" ref="C958:K958" ca="1" si="1109">INDEX(C$841:C$848,INDEX(i.DryManOpt_Mer,$O958+1,$N958+1),0)</f>
        <v>-</v>
      </c>
      <c r="D958" s="132" t="str">
        <f t="shared" ca="1" si="1109"/>
        <v>-</v>
      </c>
      <c r="E958" s="132" t="b">
        <f t="shared" ca="1" si="1109"/>
        <v>1</v>
      </c>
      <c r="F958" s="132" t="str">
        <f t="shared" ca="1" si="1109"/>
        <v>-</v>
      </c>
      <c r="G958" s="139" t="str">
        <f t="shared" ca="1" si="1109"/>
        <v>-</v>
      </c>
      <c r="H958" s="125">
        <f t="shared" ca="1" si="1109"/>
        <v>0.01</v>
      </c>
      <c r="I958" s="125">
        <f t="shared" ca="1" si="1109"/>
        <v>0</v>
      </c>
      <c r="J958" s="125">
        <f t="shared" ca="1" si="1109"/>
        <v>0.05</v>
      </c>
      <c r="K958" s="125">
        <f t="shared" ca="1" si="1109"/>
        <v>0.05</v>
      </c>
      <c r="L958" s="19"/>
      <c r="M958" s="19"/>
      <c r="N958" s="131">
        <f ca="1">OFFSET(N958,-1,0)</f>
        <v>3</v>
      </c>
      <c r="O958" s="131">
        <f t="shared" ref="O958:P961" ca="1" si="1110">OFFSET(O958,-1,0)</f>
        <v>1</v>
      </c>
      <c r="P958" s="131">
        <f t="shared" ca="1" si="1110"/>
        <v>1</v>
      </c>
    </row>
    <row r="959" spans="2:16" hidden="1" outlineLevel="1">
      <c r="B959" s="19" t="s">
        <v>504</v>
      </c>
      <c r="C959" s="133" t="str">
        <f ca="1">OFFSET(C959,-1,0)</f>
        <v>-</v>
      </c>
      <c r="D959" s="133" t="str">
        <f ca="1">OFFSET(D959,-1,0)</f>
        <v>-</v>
      </c>
      <c r="E959" s="133" t="b">
        <f ca="1">OFFSET(E959,-1,0)</f>
        <v>1</v>
      </c>
      <c r="F959" s="133" t="str">
        <f ca="1">OFFSET(F959,-1,0)</f>
        <v>-</v>
      </c>
      <c r="G959" s="140" t="str">
        <f ca="1">OFFSET(G959,-1,0)</f>
        <v>-</v>
      </c>
      <c r="H959" s="130">
        <f ca="1">AVERAGE(H958,H960)</f>
        <v>1.2500000000000001E-2</v>
      </c>
      <c r="I959" s="130">
        <f ca="1">AVERAGE(I958,I960)</f>
        <v>0</v>
      </c>
      <c r="J959" s="130">
        <f ca="1">AVERAGE(J958,J960)</f>
        <v>6.25E-2</v>
      </c>
      <c r="K959" s="130">
        <f ca="1">AVERAGE(K958,K960)</f>
        <v>6.25E-2</v>
      </c>
      <c r="L959" s="19"/>
      <c r="M959" s="19"/>
      <c r="N959" s="131">
        <f ca="1">OFFSET(N959,-1,0)</f>
        <v>3</v>
      </c>
      <c r="O959" s="131">
        <f t="shared" ca="1" si="1110"/>
        <v>1</v>
      </c>
      <c r="P959" s="131">
        <f t="shared" ca="1" si="1110"/>
        <v>1</v>
      </c>
    </row>
    <row r="960" spans="2:16" hidden="1" outlineLevel="1">
      <c r="B960" s="134" t="s">
        <v>405</v>
      </c>
      <c r="C960" s="135" t="str">
        <f ca="1">C958</f>
        <v>-</v>
      </c>
      <c r="D960" s="135" t="str">
        <f ca="1">D958</f>
        <v>-</v>
      </c>
      <c r="E960" s="135" t="b">
        <f ca="1">E958</f>
        <v>1</v>
      </c>
      <c r="F960" s="135" t="str">
        <f ca="1">F958</f>
        <v>-</v>
      </c>
      <c r="G960" s="141" t="str">
        <f ca="1">G958</f>
        <v>-</v>
      </c>
      <c r="H960" s="136">
        <f ca="1">H958*1.5</f>
        <v>1.4999999999999999E-2</v>
      </c>
      <c r="I960" s="136">
        <f ca="1">I958*1.5</f>
        <v>0</v>
      </c>
      <c r="J960" s="136">
        <f ca="1">J958*1.5</f>
        <v>7.5000000000000011E-2</v>
      </c>
      <c r="K960" s="136">
        <f ca="1">K958*1.5</f>
        <v>7.5000000000000011E-2</v>
      </c>
      <c r="L960" s="134"/>
      <c r="M960" s="134"/>
      <c r="N960" s="137">
        <f ca="1">OFFSET(N960,-1,0)</f>
        <v>3</v>
      </c>
      <c r="O960" s="131">
        <f t="shared" ca="1" si="1110"/>
        <v>1</v>
      </c>
      <c r="P960" s="131">
        <f t="shared" ca="1" si="1110"/>
        <v>1</v>
      </c>
    </row>
    <row r="961" spans="2:16" hidden="1" outlineLevel="1">
      <c r="B961" s="126" t="s">
        <v>406</v>
      </c>
      <c r="C961" s="127" t="str">
        <f ca="1">C963</f>
        <v>-</v>
      </c>
      <c r="D961" s="127" t="str">
        <f ca="1">D963</f>
        <v>-</v>
      </c>
      <c r="E961" s="127" t="str">
        <f ca="1">E963</f>
        <v>-</v>
      </c>
      <c r="F961" s="127" t="str">
        <f ca="1">F963</f>
        <v>-</v>
      </c>
      <c r="G961" s="138" t="str">
        <f ca="1">G963</f>
        <v>-</v>
      </c>
      <c r="H961" s="128">
        <f ca="1">H963*0.5</f>
        <v>0</v>
      </c>
      <c r="I961" s="128">
        <f ca="1">I963*0.5</f>
        <v>0</v>
      </c>
      <c r="J961" s="128">
        <f ca="1">J963*0.5</f>
        <v>0</v>
      </c>
      <c r="K961" s="128">
        <f ca="1">K963*0.5</f>
        <v>0</v>
      </c>
      <c r="L961" s="126"/>
      <c r="M961" s="126"/>
      <c r="N961" s="96">
        <v>0</v>
      </c>
      <c r="O961" s="96">
        <v>2</v>
      </c>
      <c r="P961" s="131">
        <f t="shared" ca="1" si="1110"/>
        <v>1</v>
      </c>
    </row>
    <row r="962" spans="2:16" hidden="1" outlineLevel="1">
      <c r="B962" s="19" t="s">
        <v>503</v>
      </c>
      <c r="C962" s="129" t="str">
        <f ca="1">C963</f>
        <v>-</v>
      </c>
      <c r="D962" s="129" t="str">
        <f ca="1">D963</f>
        <v>-</v>
      </c>
      <c r="E962" s="129" t="str">
        <f ca="1">E963</f>
        <v>-</v>
      </c>
      <c r="F962" s="129" t="str">
        <f ca="1">F963</f>
        <v>-</v>
      </c>
      <c r="G962" s="123" t="str">
        <f ca="1">G963</f>
        <v>-</v>
      </c>
      <c r="H962" s="130">
        <f ca="1">AVERAGE(H961,H963)</f>
        <v>0</v>
      </c>
      <c r="I962" s="130">
        <f ca="1">AVERAGE(I961,I963)</f>
        <v>0</v>
      </c>
      <c r="J962" s="130">
        <f ca="1">AVERAGE(J961,J963)</f>
        <v>0</v>
      </c>
      <c r="K962" s="130">
        <f ca="1">AVERAGE(K961,K963)</f>
        <v>0</v>
      </c>
      <c r="L962" s="19"/>
      <c r="M962" s="19"/>
      <c r="N962" s="131">
        <f t="shared" ref="N962:P977" ca="1" si="1111">OFFSET(N962,-1,0)</f>
        <v>0</v>
      </c>
      <c r="O962" s="131">
        <f t="shared" ca="1" si="1111"/>
        <v>2</v>
      </c>
      <c r="P962" s="131">
        <f t="shared" ca="1" si="1111"/>
        <v>1</v>
      </c>
    </row>
    <row r="963" spans="2:16" hidden="1" outlineLevel="1">
      <c r="B963" s="19" t="s">
        <v>432</v>
      </c>
      <c r="C963" s="132" t="str">
        <f t="shared" ref="C963:K963" ca="1" si="1112">INDEX(C$841:C$848,INDEX(i.DryManOpt_Mer,$O963+1,$N963+1),0)</f>
        <v>-</v>
      </c>
      <c r="D963" s="132" t="str">
        <f t="shared" ca="1" si="1112"/>
        <v>-</v>
      </c>
      <c r="E963" s="132" t="str">
        <f t="shared" ca="1" si="1112"/>
        <v>-</v>
      </c>
      <c r="F963" s="132" t="str">
        <f t="shared" ca="1" si="1112"/>
        <v>-</v>
      </c>
      <c r="G963" s="132" t="str">
        <f t="shared" ca="1" si="1112"/>
        <v>-</v>
      </c>
      <c r="H963" s="125">
        <f t="shared" ca="1" si="1112"/>
        <v>0</v>
      </c>
      <c r="I963" s="125">
        <f t="shared" ca="1" si="1112"/>
        <v>0</v>
      </c>
      <c r="J963" s="125">
        <f t="shared" ca="1" si="1112"/>
        <v>0</v>
      </c>
      <c r="K963" s="125">
        <f t="shared" ca="1" si="1112"/>
        <v>0</v>
      </c>
      <c r="L963" s="19"/>
      <c r="M963" s="19"/>
      <c r="N963" s="131">
        <f t="shared" ca="1" si="1111"/>
        <v>0</v>
      </c>
      <c r="O963" s="131">
        <f t="shared" ca="1" si="1111"/>
        <v>2</v>
      </c>
      <c r="P963" s="131">
        <f t="shared" ca="1" si="1111"/>
        <v>1</v>
      </c>
    </row>
    <row r="964" spans="2:16" hidden="1" outlineLevel="1">
      <c r="B964" s="19" t="s">
        <v>504</v>
      </c>
      <c r="C964" s="133" t="str">
        <f ca="1">OFFSET(C964,-1,0)</f>
        <v>-</v>
      </c>
      <c r="D964" s="133" t="str">
        <f ca="1">OFFSET(D964,-1,0)</f>
        <v>-</v>
      </c>
      <c r="E964" s="133" t="str">
        <f ca="1">OFFSET(E964,-1,0)</f>
        <v>-</v>
      </c>
      <c r="F964" s="133" t="str">
        <f ca="1">OFFSET(F964,-1,0)</f>
        <v>-</v>
      </c>
      <c r="G964" s="140" t="str">
        <f ca="1">OFFSET(G964,-1,0)</f>
        <v>-</v>
      </c>
      <c r="H964" s="130">
        <f ca="1">AVERAGE(H963,H965)</f>
        <v>0</v>
      </c>
      <c r="I964" s="130">
        <f ca="1">AVERAGE(I963,I965)</f>
        <v>0</v>
      </c>
      <c r="J964" s="130">
        <f ca="1">AVERAGE(J963,J965)</f>
        <v>0</v>
      </c>
      <c r="K964" s="130">
        <f ca="1">AVERAGE(K963,K965)</f>
        <v>0</v>
      </c>
      <c r="L964" s="19"/>
      <c r="M964" s="19"/>
      <c r="N964" s="131">
        <f t="shared" ca="1" si="1111"/>
        <v>0</v>
      </c>
      <c r="O964" s="131">
        <f t="shared" ca="1" si="1111"/>
        <v>2</v>
      </c>
      <c r="P964" s="131">
        <f t="shared" ca="1" si="1111"/>
        <v>1</v>
      </c>
    </row>
    <row r="965" spans="2:16" hidden="1" outlineLevel="1">
      <c r="B965" s="134" t="s">
        <v>405</v>
      </c>
      <c r="C965" s="135" t="str">
        <f ca="1">C963</f>
        <v>-</v>
      </c>
      <c r="D965" s="135" t="str">
        <f ca="1">D963</f>
        <v>-</v>
      </c>
      <c r="E965" s="135" t="str">
        <f ca="1">E963</f>
        <v>-</v>
      </c>
      <c r="F965" s="135" t="str">
        <f ca="1">F963</f>
        <v>-</v>
      </c>
      <c r="G965" s="141" t="str">
        <f ca="1">G963</f>
        <v>-</v>
      </c>
      <c r="H965" s="136">
        <f ca="1">H963*1.5</f>
        <v>0</v>
      </c>
      <c r="I965" s="136">
        <f ca="1">I963*1.5</f>
        <v>0</v>
      </c>
      <c r="J965" s="136">
        <f ca="1">J963*1.5</f>
        <v>0</v>
      </c>
      <c r="K965" s="136">
        <f ca="1">K963*1.5</f>
        <v>0</v>
      </c>
      <c r="L965" s="134"/>
      <c r="M965" s="134"/>
      <c r="N965" s="137">
        <f t="shared" ca="1" si="1111"/>
        <v>0</v>
      </c>
      <c r="O965" s="131">
        <f t="shared" ca="1" si="1111"/>
        <v>2</v>
      </c>
      <c r="P965" s="131">
        <f t="shared" ca="1" si="1111"/>
        <v>1</v>
      </c>
    </row>
    <row r="966" spans="2:16" hidden="1" outlineLevel="1">
      <c r="B966" s="126" t="s">
        <v>406</v>
      </c>
      <c r="C966" s="127" t="str">
        <f ca="1">C968</f>
        <v>-</v>
      </c>
      <c r="D966" s="127" t="str">
        <f ca="1">D968</f>
        <v>-</v>
      </c>
      <c r="E966" s="127" t="b">
        <f ca="1">E968</f>
        <v>1</v>
      </c>
      <c r="F966" s="127" t="str">
        <f ca="1">F968</f>
        <v>-</v>
      </c>
      <c r="G966" s="138" t="str">
        <f ca="1">G968</f>
        <v>-</v>
      </c>
      <c r="H966" s="128">
        <f ca="1">H968*0.5</f>
        <v>5.0000000000000001E-3</v>
      </c>
      <c r="I966" s="128">
        <f ca="1">I968*0.5</f>
        <v>0</v>
      </c>
      <c r="J966" s="128">
        <f ca="1">J968*0.5</f>
        <v>2.5000000000000001E-2</v>
      </c>
      <c r="K966" s="128">
        <f ca="1">K968*0.5</f>
        <v>2.5000000000000001E-2</v>
      </c>
      <c r="L966" s="126"/>
      <c r="M966" s="126"/>
      <c r="N966" s="96">
        <v>1</v>
      </c>
      <c r="O966" s="131">
        <f t="shared" ca="1" si="1111"/>
        <v>2</v>
      </c>
      <c r="P966" s="131">
        <f t="shared" ca="1" si="1111"/>
        <v>1</v>
      </c>
    </row>
    <row r="967" spans="2:16" hidden="1" outlineLevel="1">
      <c r="B967" s="19" t="s">
        <v>503</v>
      </c>
      <c r="C967" s="129" t="str">
        <f ca="1">C968</f>
        <v>-</v>
      </c>
      <c r="D967" s="129" t="str">
        <f ca="1">D968</f>
        <v>-</v>
      </c>
      <c r="E967" s="129" t="b">
        <f ca="1">E968</f>
        <v>1</v>
      </c>
      <c r="F967" s="129" t="str">
        <f ca="1">F968</f>
        <v>-</v>
      </c>
      <c r="G967" s="123" t="str">
        <f ca="1">G968</f>
        <v>-</v>
      </c>
      <c r="H967" s="130">
        <f ca="1">AVERAGE(H966,H968)</f>
        <v>7.4999999999999997E-3</v>
      </c>
      <c r="I967" s="130">
        <f ca="1">AVERAGE(I966,I968)</f>
        <v>0</v>
      </c>
      <c r="J967" s="130">
        <f ca="1">AVERAGE(J966,J968)</f>
        <v>3.7500000000000006E-2</v>
      </c>
      <c r="K967" s="130">
        <f ca="1">AVERAGE(K966,K968)</f>
        <v>3.7500000000000006E-2</v>
      </c>
      <c r="L967" s="19"/>
      <c r="M967" s="19"/>
      <c r="N967" s="131">
        <f ca="1">OFFSET(N967,-1,0)</f>
        <v>1</v>
      </c>
      <c r="O967" s="131">
        <f t="shared" ca="1" si="1111"/>
        <v>2</v>
      </c>
      <c r="P967" s="131">
        <f t="shared" ca="1" si="1111"/>
        <v>1</v>
      </c>
    </row>
    <row r="968" spans="2:16" hidden="1" outlineLevel="1">
      <c r="B968" s="19" t="s">
        <v>432</v>
      </c>
      <c r="C968" s="132" t="str">
        <f t="shared" ref="C968:K968" ca="1" si="1113">INDEX(C$841:C$848,INDEX(i.DryManOpt_Mer,$O968+1,$N968+1),0)</f>
        <v>-</v>
      </c>
      <c r="D968" s="132" t="str">
        <f t="shared" ca="1" si="1113"/>
        <v>-</v>
      </c>
      <c r="E968" s="132" t="b">
        <f t="shared" ca="1" si="1113"/>
        <v>1</v>
      </c>
      <c r="F968" s="132" t="str">
        <f t="shared" ca="1" si="1113"/>
        <v>-</v>
      </c>
      <c r="G968" s="139" t="str">
        <f t="shared" ca="1" si="1113"/>
        <v>-</v>
      </c>
      <c r="H968" s="125">
        <f t="shared" ca="1" si="1113"/>
        <v>0.01</v>
      </c>
      <c r="I968" s="125">
        <f t="shared" ca="1" si="1113"/>
        <v>0</v>
      </c>
      <c r="J968" s="125">
        <f t="shared" ca="1" si="1113"/>
        <v>0.05</v>
      </c>
      <c r="K968" s="125">
        <f t="shared" ca="1" si="1113"/>
        <v>0.05</v>
      </c>
      <c r="L968" s="19"/>
      <c r="M968" s="19"/>
      <c r="N968" s="131">
        <f ca="1">OFFSET(N968,-1,0)</f>
        <v>1</v>
      </c>
      <c r="O968" s="131">
        <f t="shared" ca="1" si="1111"/>
        <v>2</v>
      </c>
      <c r="P968" s="131">
        <f t="shared" ca="1" si="1111"/>
        <v>1</v>
      </c>
    </row>
    <row r="969" spans="2:16" hidden="1" outlineLevel="1">
      <c r="B969" s="19" t="s">
        <v>504</v>
      </c>
      <c r="C969" s="133" t="str">
        <f ca="1">OFFSET(C969,-1,0)</f>
        <v>-</v>
      </c>
      <c r="D969" s="133" t="str">
        <f ca="1">OFFSET(D969,-1,0)</f>
        <v>-</v>
      </c>
      <c r="E969" s="133" t="b">
        <f ca="1">OFFSET(E969,-1,0)</f>
        <v>1</v>
      </c>
      <c r="F969" s="133" t="str">
        <f ca="1">OFFSET(F969,-1,0)</f>
        <v>-</v>
      </c>
      <c r="G969" s="140" t="str">
        <f ca="1">OFFSET(G969,-1,0)</f>
        <v>-</v>
      </c>
      <c r="H969" s="130">
        <f ca="1">AVERAGE(H968,H970)</f>
        <v>1.2500000000000001E-2</v>
      </c>
      <c r="I969" s="130">
        <f ca="1">AVERAGE(I968,I970)</f>
        <v>0</v>
      </c>
      <c r="J969" s="130">
        <f ca="1">AVERAGE(J968,J970)</f>
        <v>6.25E-2</v>
      </c>
      <c r="K969" s="130">
        <f ca="1">AVERAGE(K968,K970)</f>
        <v>6.25E-2</v>
      </c>
      <c r="L969" s="19"/>
      <c r="M969" s="19"/>
      <c r="N969" s="131">
        <f ca="1">OFFSET(N969,-1,0)</f>
        <v>1</v>
      </c>
      <c r="O969" s="131">
        <f t="shared" ca="1" si="1111"/>
        <v>2</v>
      </c>
      <c r="P969" s="131">
        <f t="shared" ca="1" si="1111"/>
        <v>1</v>
      </c>
    </row>
    <row r="970" spans="2:16" hidden="1" outlineLevel="1">
      <c r="B970" s="134" t="s">
        <v>405</v>
      </c>
      <c r="C970" s="135" t="str">
        <f ca="1">C968</f>
        <v>-</v>
      </c>
      <c r="D970" s="135" t="str">
        <f ca="1">D968</f>
        <v>-</v>
      </c>
      <c r="E970" s="135" t="b">
        <f ca="1">E968</f>
        <v>1</v>
      </c>
      <c r="F970" s="135" t="str">
        <f ca="1">F968</f>
        <v>-</v>
      </c>
      <c r="G970" s="141" t="str">
        <f ca="1">G968</f>
        <v>-</v>
      </c>
      <c r="H970" s="136">
        <f ca="1">H968*1.5</f>
        <v>1.4999999999999999E-2</v>
      </c>
      <c r="I970" s="136">
        <f ca="1">I968*1.5</f>
        <v>0</v>
      </c>
      <c r="J970" s="136">
        <f ca="1">J968*1.5</f>
        <v>7.5000000000000011E-2</v>
      </c>
      <c r="K970" s="136">
        <f ca="1">K968*1.5</f>
        <v>7.5000000000000011E-2</v>
      </c>
      <c r="L970" s="134"/>
      <c r="M970" s="134"/>
      <c r="N970" s="137">
        <f ca="1">OFFSET(N970,-1,0)</f>
        <v>1</v>
      </c>
      <c r="O970" s="131">
        <f t="shared" ca="1" si="1111"/>
        <v>2</v>
      </c>
      <c r="P970" s="131">
        <f t="shared" ca="1" si="1111"/>
        <v>1</v>
      </c>
    </row>
    <row r="971" spans="2:16" hidden="1" outlineLevel="1">
      <c r="B971" s="126" t="s">
        <v>406</v>
      </c>
      <c r="C971" s="127" t="str">
        <f ca="1">C973</f>
        <v>-</v>
      </c>
      <c r="D971" s="127" t="str">
        <f ca="1">D973</f>
        <v>-</v>
      </c>
      <c r="E971" s="127" t="b">
        <f ca="1">E973</f>
        <v>1</v>
      </c>
      <c r="F971" s="127" t="str">
        <f ca="1">F973</f>
        <v>-</v>
      </c>
      <c r="G971" s="138">
        <f ca="1">G973</f>
        <v>0.5</v>
      </c>
      <c r="H971" s="128">
        <f ca="1">H973*0.5</f>
        <v>0.01</v>
      </c>
      <c r="I971" s="128">
        <f ca="1">I973*0.5</f>
        <v>0</v>
      </c>
      <c r="J971" s="128">
        <f ca="1">J973*0.5</f>
        <v>2.5000000000000001E-2</v>
      </c>
      <c r="K971" s="128">
        <f ca="1">K973*0.5</f>
        <v>5.5E-2</v>
      </c>
      <c r="L971" s="126"/>
      <c r="M971" s="126"/>
      <c r="N971" s="96">
        <v>2</v>
      </c>
      <c r="O971" s="131">
        <f t="shared" ca="1" si="1111"/>
        <v>2</v>
      </c>
      <c r="P971" s="131">
        <f t="shared" ca="1" si="1111"/>
        <v>1</v>
      </c>
    </row>
    <row r="972" spans="2:16" hidden="1" outlineLevel="1">
      <c r="B972" s="19" t="s">
        <v>503</v>
      </c>
      <c r="C972" s="129" t="str">
        <f ca="1">C973</f>
        <v>-</v>
      </c>
      <c r="D972" s="129" t="str">
        <f ca="1">D973</f>
        <v>-</v>
      </c>
      <c r="E972" s="129" t="b">
        <f ca="1">E973</f>
        <v>1</v>
      </c>
      <c r="F972" s="129" t="str">
        <f ca="1">F973</f>
        <v>-</v>
      </c>
      <c r="G972" s="123">
        <f ca="1">G973</f>
        <v>0.5</v>
      </c>
      <c r="H972" s="130">
        <f ca="1">AVERAGE(H971,H973)</f>
        <v>1.4999999999999999E-2</v>
      </c>
      <c r="I972" s="130">
        <f ca="1">AVERAGE(I971,I973)</f>
        <v>0</v>
      </c>
      <c r="J972" s="130">
        <f ca="1">AVERAGE(J971,J973)</f>
        <v>3.7500000000000006E-2</v>
      </c>
      <c r="K972" s="130">
        <f ca="1">AVERAGE(K971,K973)</f>
        <v>8.2500000000000004E-2</v>
      </c>
      <c r="L972" s="19"/>
      <c r="M972" s="19"/>
      <c r="N972" s="131">
        <f ca="1">OFFSET(N972,-1,0)</f>
        <v>2</v>
      </c>
      <c r="O972" s="131">
        <f t="shared" ca="1" si="1111"/>
        <v>2</v>
      </c>
      <c r="P972" s="131">
        <f t="shared" ca="1" si="1111"/>
        <v>1</v>
      </c>
    </row>
    <row r="973" spans="2:16" hidden="1" outlineLevel="1">
      <c r="B973" s="19" t="s">
        <v>432</v>
      </c>
      <c r="C973" s="132" t="str">
        <f t="shared" ref="C973:K973" ca="1" si="1114">INDEX(C$841:C$848,INDEX(i.DryManOpt_Mer,$O973+1,$N973+1),0)</f>
        <v>-</v>
      </c>
      <c r="D973" s="132" t="str">
        <f t="shared" ca="1" si="1114"/>
        <v>-</v>
      </c>
      <c r="E973" s="132" t="b">
        <f t="shared" ca="1" si="1114"/>
        <v>1</v>
      </c>
      <c r="F973" s="132" t="str">
        <f t="shared" ca="1" si="1114"/>
        <v>-</v>
      </c>
      <c r="G973" s="139">
        <f t="shared" ca="1" si="1114"/>
        <v>0.5</v>
      </c>
      <c r="H973" s="125">
        <f t="shared" ca="1" si="1114"/>
        <v>0.02</v>
      </c>
      <c r="I973" s="125">
        <f t="shared" ca="1" si="1114"/>
        <v>0</v>
      </c>
      <c r="J973" s="125">
        <f t="shared" ca="1" si="1114"/>
        <v>0.05</v>
      </c>
      <c r="K973" s="125">
        <f t="shared" ca="1" si="1114"/>
        <v>0.11</v>
      </c>
      <c r="L973" s="19"/>
      <c r="M973" s="19"/>
      <c r="N973" s="131">
        <f ca="1">OFFSET(N973,-1,0)</f>
        <v>2</v>
      </c>
      <c r="O973" s="131">
        <f t="shared" ca="1" si="1111"/>
        <v>2</v>
      </c>
      <c r="P973" s="131">
        <f t="shared" ca="1" si="1111"/>
        <v>1</v>
      </c>
    </row>
    <row r="974" spans="2:16" hidden="1" outlineLevel="1">
      <c r="B974" s="19" t="s">
        <v>504</v>
      </c>
      <c r="C974" s="133" t="str">
        <f ca="1">OFFSET(C974,-1,0)</f>
        <v>-</v>
      </c>
      <c r="D974" s="133" t="str">
        <f ca="1">OFFSET(D974,-1,0)</f>
        <v>-</v>
      </c>
      <c r="E974" s="133" t="b">
        <f ca="1">OFFSET(E974,-1,0)</f>
        <v>1</v>
      </c>
      <c r="F974" s="133" t="str">
        <f ca="1">OFFSET(F974,-1,0)</f>
        <v>-</v>
      </c>
      <c r="G974" s="140">
        <f ca="1">OFFSET(G974,-1,0)</f>
        <v>0.5</v>
      </c>
      <c r="H974" s="130">
        <f ca="1">AVERAGE(H973,H975)</f>
        <v>2.5000000000000001E-2</v>
      </c>
      <c r="I974" s="130">
        <f ca="1">AVERAGE(I973,I975)</f>
        <v>0</v>
      </c>
      <c r="J974" s="130">
        <f ca="1">AVERAGE(J973,J975)</f>
        <v>6.25E-2</v>
      </c>
      <c r="K974" s="130">
        <f ca="1">AVERAGE(K973,K975)</f>
        <v>0.13750000000000001</v>
      </c>
      <c r="L974" s="19"/>
      <c r="M974" s="19"/>
      <c r="N974" s="131">
        <f ca="1">OFFSET(N974,-1,0)</f>
        <v>2</v>
      </c>
      <c r="O974" s="131">
        <f t="shared" ca="1" si="1111"/>
        <v>2</v>
      </c>
      <c r="P974" s="131">
        <f t="shared" ca="1" si="1111"/>
        <v>1</v>
      </c>
    </row>
    <row r="975" spans="2:16" hidden="1" outlineLevel="1">
      <c r="B975" s="134" t="s">
        <v>405</v>
      </c>
      <c r="C975" s="135" t="str">
        <f ca="1">C973</f>
        <v>-</v>
      </c>
      <c r="D975" s="135" t="str">
        <f ca="1">D973</f>
        <v>-</v>
      </c>
      <c r="E975" s="135" t="b">
        <f ca="1">E973</f>
        <v>1</v>
      </c>
      <c r="F975" s="135" t="str">
        <f ca="1">F973</f>
        <v>-</v>
      </c>
      <c r="G975" s="141">
        <f ca="1">G973</f>
        <v>0.5</v>
      </c>
      <c r="H975" s="136">
        <f ca="1">H973*1.5</f>
        <v>0.03</v>
      </c>
      <c r="I975" s="136">
        <f ca="1">I973*1.5</f>
        <v>0</v>
      </c>
      <c r="J975" s="136">
        <f ca="1">J973*1.5</f>
        <v>7.5000000000000011E-2</v>
      </c>
      <c r="K975" s="136">
        <f ca="1">K973*1.5</f>
        <v>0.16500000000000001</v>
      </c>
      <c r="L975" s="134"/>
      <c r="M975" s="134"/>
      <c r="N975" s="137">
        <f ca="1">OFFSET(N975,-1,0)</f>
        <v>2</v>
      </c>
      <c r="O975" s="131">
        <f t="shared" ca="1" si="1111"/>
        <v>2</v>
      </c>
      <c r="P975" s="131">
        <f t="shared" ca="1" si="1111"/>
        <v>1</v>
      </c>
    </row>
    <row r="976" spans="2:16" hidden="1" outlineLevel="1">
      <c r="B976" s="126" t="s">
        <v>406</v>
      </c>
      <c r="C976" s="127" t="str">
        <f ca="1">C978</f>
        <v>-</v>
      </c>
      <c r="D976" s="127" t="str">
        <f ca="1">D978</f>
        <v>-</v>
      </c>
      <c r="E976" s="127" t="b">
        <f ca="1">E978</f>
        <v>1</v>
      </c>
      <c r="F976" s="127" t="str">
        <f ca="1">F978</f>
        <v>-</v>
      </c>
      <c r="G976" s="138">
        <f ca="1">G978</f>
        <v>0.5</v>
      </c>
      <c r="H976" s="128">
        <f ca="1">H978*0.5</f>
        <v>0.01</v>
      </c>
      <c r="I976" s="128">
        <f ca="1">I978*0.5</f>
        <v>0</v>
      </c>
      <c r="J976" s="128">
        <f ca="1">J978*0.5</f>
        <v>2.5000000000000001E-2</v>
      </c>
      <c r="K976" s="128">
        <f ca="1">K978*0.5</f>
        <v>5.5E-2</v>
      </c>
      <c r="L976" s="126"/>
      <c r="M976" s="126"/>
      <c r="N976" s="96">
        <v>3</v>
      </c>
      <c r="O976" s="131">
        <f t="shared" ca="1" si="1111"/>
        <v>2</v>
      </c>
      <c r="P976" s="131">
        <f t="shared" ca="1" si="1111"/>
        <v>1</v>
      </c>
    </row>
    <row r="977" spans="2:16" hidden="1" outlineLevel="1">
      <c r="B977" s="19" t="s">
        <v>503</v>
      </c>
      <c r="C977" s="129" t="str">
        <f ca="1">C978</f>
        <v>-</v>
      </c>
      <c r="D977" s="129" t="str">
        <f ca="1">D978</f>
        <v>-</v>
      </c>
      <c r="E977" s="129" t="b">
        <f ca="1">E978</f>
        <v>1</v>
      </c>
      <c r="F977" s="129" t="str">
        <f ca="1">F978</f>
        <v>-</v>
      </c>
      <c r="G977" s="123">
        <f ca="1">G978</f>
        <v>0.5</v>
      </c>
      <c r="H977" s="130">
        <f ca="1">AVERAGE(H976,H978)</f>
        <v>1.4999999999999999E-2</v>
      </c>
      <c r="I977" s="130">
        <f ca="1">AVERAGE(I976,I978)</f>
        <v>0</v>
      </c>
      <c r="J977" s="130">
        <f ca="1">AVERAGE(J976,J978)</f>
        <v>3.7500000000000006E-2</v>
      </c>
      <c r="K977" s="130">
        <f ca="1">AVERAGE(K976,K978)</f>
        <v>8.2500000000000004E-2</v>
      </c>
      <c r="L977" s="19"/>
      <c r="M977" s="19"/>
      <c r="N977" s="131">
        <f ca="1">OFFSET(N977,-1,0)</f>
        <v>3</v>
      </c>
      <c r="O977" s="131">
        <f t="shared" ca="1" si="1111"/>
        <v>2</v>
      </c>
      <c r="P977" s="131">
        <f t="shared" ca="1" si="1111"/>
        <v>1</v>
      </c>
    </row>
    <row r="978" spans="2:16" hidden="1" outlineLevel="1">
      <c r="B978" s="19" t="s">
        <v>432</v>
      </c>
      <c r="C978" s="132" t="str">
        <f t="shared" ref="C978:K978" ca="1" si="1115">INDEX(C$841:C$848,INDEX(i.DryManOpt_Mer,$O978+1,$N978+1),0)</f>
        <v>-</v>
      </c>
      <c r="D978" s="132" t="str">
        <f t="shared" ca="1" si="1115"/>
        <v>-</v>
      </c>
      <c r="E978" s="132" t="b">
        <f t="shared" ca="1" si="1115"/>
        <v>1</v>
      </c>
      <c r="F978" s="132" t="str">
        <f t="shared" ca="1" si="1115"/>
        <v>-</v>
      </c>
      <c r="G978" s="139">
        <f t="shared" ca="1" si="1115"/>
        <v>0.5</v>
      </c>
      <c r="H978" s="125">
        <f t="shared" ca="1" si="1115"/>
        <v>0.02</v>
      </c>
      <c r="I978" s="125">
        <f t="shared" ca="1" si="1115"/>
        <v>0</v>
      </c>
      <c r="J978" s="125">
        <f t="shared" ca="1" si="1115"/>
        <v>0.05</v>
      </c>
      <c r="K978" s="125">
        <f t="shared" ca="1" si="1115"/>
        <v>0.11</v>
      </c>
      <c r="L978" s="19"/>
      <c r="M978" s="19"/>
      <c r="N978" s="131">
        <f ca="1">OFFSET(N978,-1,0)</f>
        <v>3</v>
      </c>
      <c r="O978" s="131">
        <f t="shared" ref="O978:P980" ca="1" si="1116">OFFSET(O978,-1,0)</f>
        <v>2</v>
      </c>
      <c r="P978" s="131">
        <f t="shared" ca="1" si="1116"/>
        <v>1</v>
      </c>
    </row>
    <row r="979" spans="2:16" hidden="1" outlineLevel="1">
      <c r="B979" s="19" t="s">
        <v>504</v>
      </c>
      <c r="C979" s="133" t="str">
        <f ca="1">OFFSET(C979,-1,0)</f>
        <v>-</v>
      </c>
      <c r="D979" s="133" t="str">
        <f ca="1">OFFSET(D979,-1,0)</f>
        <v>-</v>
      </c>
      <c r="E979" s="133" t="b">
        <f ca="1">OFFSET(E979,-1,0)</f>
        <v>1</v>
      </c>
      <c r="F979" s="133" t="str">
        <f ca="1">OFFSET(F979,-1,0)</f>
        <v>-</v>
      </c>
      <c r="G979" s="140">
        <f ca="1">OFFSET(G979,-1,0)</f>
        <v>0.5</v>
      </c>
      <c r="H979" s="130">
        <f ca="1">AVERAGE(H978,H980)</f>
        <v>2.5000000000000001E-2</v>
      </c>
      <c r="I979" s="130">
        <f ca="1">AVERAGE(I978,I980)</f>
        <v>0</v>
      </c>
      <c r="J979" s="130">
        <f ca="1">AVERAGE(J978,J980)</f>
        <v>6.25E-2</v>
      </c>
      <c r="K979" s="130">
        <f ca="1">AVERAGE(K978,K980)</f>
        <v>0.13750000000000001</v>
      </c>
      <c r="L979" s="19"/>
      <c r="M979" s="19"/>
      <c r="N979" s="131">
        <f ca="1">OFFSET(N979,-1,0)</f>
        <v>3</v>
      </c>
      <c r="O979" s="131">
        <f t="shared" ca="1" si="1116"/>
        <v>2</v>
      </c>
      <c r="P979" s="131">
        <f t="shared" ca="1" si="1116"/>
        <v>1</v>
      </c>
    </row>
    <row r="980" spans="2:16" hidden="1" outlineLevel="1">
      <c r="B980" s="134" t="s">
        <v>405</v>
      </c>
      <c r="C980" s="135" t="str">
        <f ca="1">C978</f>
        <v>-</v>
      </c>
      <c r="D980" s="135" t="str">
        <f ca="1">D978</f>
        <v>-</v>
      </c>
      <c r="E980" s="135" t="b">
        <f ca="1">E978</f>
        <v>1</v>
      </c>
      <c r="F980" s="135" t="str">
        <f ca="1">F978</f>
        <v>-</v>
      </c>
      <c r="G980" s="141">
        <f ca="1">G978</f>
        <v>0.5</v>
      </c>
      <c r="H980" s="136">
        <f ca="1">H978*1.5</f>
        <v>0.03</v>
      </c>
      <c r="I980" s="136">
        <f ca="1">I978*1.5</f>
        <v>0</v>
      </c>
      <c r="J980" s="136">
        <f ca="1">J978*1.5</f>
        <v>7.5000000000000011E-2</v>
      </c>
      <c r="K980" s="136">
        <f ca="1">K978*1.5</f>
        <v>0.16500000000000001</v>
      </c>
      <c r="L980" s="134"/>
      <c r="M980" s="134"/>
      <c r="N980" s="137">
        <f ca="1">OFFSET(N980,-1,0)</f>
        <v>3</v>
      </c>
      <c r="O980" s="137">
        <f t="shared" ca="1" si="1116"/>
        <v>2</v>
      </c>
      <c r="P980" s="137">
        <f t="shared" ca="1" si="1116"/>
        <v>1</v>
      </c>
    </row>
    <row r="981" spans="2:16" hidden="1" outlineLevel="1">
      <c r="B981" s="126" t="s">
        <v>406</v>
      </c>
      <c r="C981" s="127" t="str">
        <f ca="1">C983</f>
        <v>-</v>
      </c>
      <c r="D981" s="127" t="str">
        <f ca="1">D983</f>
        <v>-</v>
      </c>
      <c r="E981" s="127" t="str">
        <f ca="1">E983</f>
        <v>-</v>
      </c>
      <c r="F981" s="127" t="str">
        <f ca="1">F983</f>
        <v>-</v>
      </c>
      <c r="G981" s="138" t="str">
        <f ca="1">G983</f>
        <v>-</v>
      </c>
      <c r="H981" s="128">
        <f ca="1">H983*0.5</f>
        <v>0</v>
      </c>
      <c r="I981" s="128">
        <f ca="1">I983*0.5</f>
        <v>0</v>
      </c>
      <c r="J981" s="128">
        <f ca="1">J983*0.5</f>
        <v>0</v>
      </c>
      <c r="K981" s="128">
        <f ca="1">K983*0.5</f>
        <v>0</v>
      </c>
      <c r="L981" s="126"/>
      <c r="M981" s="126"/>
      <c r="N981" s="96">
        <v>0</v>
      </c>
      <c r="O981" s="96">
        <v>0</v>
      </c>
      <c r="P981" s="96">
        <v>2</v>
      </c>
    </row>
    <row r="982" spans="2:16" hidden="1" outlineLevel="1">
      <c r="B982" s="19" t="s">
        <v>503</v>
      </c>
      <c r="C982" s="129" t="str">
        <f ca="1">C983</f>
        <v>-</v>
      </c>
      <c r="D982" s="129" t="str">
        <f ca="1">D983</f>
        <v>-</v>
      </c>
      <c r="E982" s="129" t="str">
        <f ca="1">E983</f>
        <v>-</v>
      </c>
      <c r="F982" s="129" t="str">
        <f ca="1">F983</f>
        <v>-</v>
      </c>
      <c r="G982" s="123" t="str">
        <f ca="1">G983</f>
        <v>-</v>
      </c>
      <c r="H982" s="130">
        <f ca="1">AVERAGE(H981,H983)</f>
        <v>0</v>
      </c>
      <c r="I982" s="130">
        <f ca="1">AVERAGE(I981,I983)</f>
        <v>0</v>
      </c>
      <c r="J982" s="130">
        <f ca="1">AVERAGE(J981,J983)</f>
        <v>0</v>
      </c>
      <c r="K982" s="130">
        <f ca="1">AVERAGE(K981,K983)</f>
        <v>0</v>
      </c>
      <c r="L982" s="19"/>
      <c r="M982" s="19"/>
      <c r="N982" s="131">
        <f t="shared" ref="N982:P997" ca="1" si="1117">OFFSET(N982,-1,0)</f>
        <v>0</v>
      </c>
      <c r="O982" s="131">
        <f t="shared" ca="1" si="1117"/>
        <v>0</v>
      </c>
      <c r="P982" s="131">
        <f t="shared" ca="1" si="1117"/>
        <v>2</v>
      </c>
    </row>
    <row r="983" spans="2:16" hidden="1" outlineLevel="1">
      <c r="B983" s="19" t="s">
        <v>432</v>
      </c>
      <c r="C983" s="132" t="str">
        <f t="shared" ref="C983:K983" ca="1" si="1118">INDEX(C$841:C$848,INDEX(i.DryManOpt_Mer,$O983+1,$N983+1),0)</f>
        <v>-</v>
      </c>
      <c r="D983" s="132" t="str">
        <f t="shared" ca="1" si="1118"/>
        <v>-</v>
      </c>
      <c r="E983" s="132" t="str">
        <f t="shared" ca="1" si="1118"/>
        <v>-</v>
      </c>
      <c r="F983" s="132" t="str">
        <f t="shared" ca="1" si="1118"/>
        <v>-</v>
      </c>
      <c r="G983" s="132" t="str">
        <f t="shared" ca="1" si="1118"/>
        <v>-</v>
      </c>
      <c r="H983" s="125">
        <f t="shared" ca="1" si="1118"/>
        <v>0</v>
      </c>
      <c r="I983" s="125">
        <f t="shared" ca="1" si="1118"/>
        <v>0</v>
      </c>
      <c r="J983" s="125">
        <f t="shared" ca="1" si="1118"/>
        <v>0</v>
      </c>
      <c r="K983" s="125">
        <f t="shared" ca="1" si="1118"/>
        <v>0</v>
      </c>
      <c r="L983" s="19"/>
      <c r="M983" s="19"/>
      <c r="N983" s="131">
        <f t="shared" ca="1" si="1117"/>
        <v>0</v>
      </c>
      <c r="O983" s="131">
        <f t="shared" ca="1" si="1117"/>
        <v>0</v>
      </c>
      <c r="P983" s="131">
        <f t="shared" ca="1" si="1117"/>
        <v>2</v>
      </c>
    </row>
    <row r="984" spans="2:16" hidden="1" outlineLevel="1">
      <c r="B984" s="19" t="s">
        <v>504</v>
      </c>
      <c r="C984" s="133" t="str">
        <f ca="1">OFFSET(C984,-1,0)</f>
        <v>-</v>
      </c>
      <c r="D984" s="133" t="str">
        <f ca="1">OFFSET(D984,-1,0)</f>
        <v>-</v>
      </c>
      <c r="E984" s="133" t="str">
        <f ca="1">OFFSET(E984,-1,0)</f>
        <v>-</v>
      </c>
      <c r="F984" s="133" t="str">
        <f ca="1">OFFSET(F984,-1,0)</f>
        <v>-</v>
      </c>
      <c r="G984" s="140" t="str">
        <f ca="1">OFFSET(G984,-1,0)</f>
        <v>-</v>
      </c>
      <c r="H984" s="130">
        <f ca="1">AVERAGE(H983,H985)</f>
        <v>0</v>
      </c>
      <c r="I984" s="130">
        <f ca="1">AVERAGE(I983,I985)</f>
        <v>0</v>
      </c>
      <c r="J984" s="130">
        <f ca="1">AVERAGE(J983,J985)</f>
        <v>0</v>
      </c>
      <c r="K984" s="130">
        <f ca="1">AVERAGE(K983,K985)</f>
        <v>0</v>
      </c>
      <c r="L984" s="19"/>
      <c r="M984" s="19"/>
      <c r="N984" s="131">
        <f t="shared" ca="1" si="1117"/>
        <v>0</v>
      </c>
      <c r="O984" s="131">
        <f t="shared" ca="1" si="1117"/>
        <v>0</v>
      </c>
      <c r="P984" s="131">
        <f t="shared" ca="1" si="1117"/>
        <v>2</v>
      </c>
    </row>
    <row r="985" spans="2:16" hidden="1" outlineLevel="1">
      <c r="B985" s="134" t="s">
        <v>405</v>
      </c>
      <c r="C985" s="135" t="str">
        <f ca="1">C983</f>
        <v>-</v>
      </c>
      <c r="D985" s="135" t="str">
        <f ca="1">D983</f>
        <v>-</v>
      </c>
      <c r="E985" s="135" t="str">
        <f ca="1">E983</f>
        <v>-</v>
      </c>
      <c r="F985" s="135" t="str">
        <f ca="1">F983</f>
        <v>-</v>
      </c>
      <c r="G985" s="141" t="str">
        <f ca="1">G983</f>
        <v>-</v>
      </c>
      <c r="H985" s="136">
        <f ca="1">H983*1.5</f>
        <v>0</v>
      </c>
      <c r="I985" s="136">
        <f ca="1">I983*1.5</f>
        <v>0</v>
      </c>
      <c r="J985" s="136">
        <f ca="1">J983*1.5</f>
        <v>0</v>
      </c>
      <c r="K985" s="136">
        <f ca="1">K983*1.5</f>
        <v>0</v>
      </c>
      <c r="L985" s="134"/>
      <c r="M985" s="134"/>
      <c r="N985" s="137">
        <f t="shared" ca="1" si="1117"/>
        <v>0</v>
      </c>
      <c r="O985" s="131">
        <f t="shared" ca="1" si="1117"/>
        <v>0</v>
      </c>
      <c r="P985" s="131">
        <f t="shared" ca="1" si="1117"/>
        <v>2</v>
      </c>
    </row>
    <row r="986" spans="2:16" hidden="1" outlineLevel="1">
      <c r="B986" s="126" t="s">
        <v>406</v>
      </c>
      <c r="C986" s="127" t="str">
        <f ca="1">C988</f>
        <v>-</v>
      </c>
      <c r="D986" s="127" t="str">
        <f ca="1">D988</f>
        <v>-</v>
      </c>
      <c r="E986" s="127" t="b">
        <f ca="1">E988</f>
        <v>1</v>
      </c>
      <c r="F986" s="127" t="str">
        <f ca="1">F988</f>
        <v>-</v>
      </c>
      <c r="G986" s="138" t="str">
        <f ca="1">G988</f>
        <v>-</v>
      </c>
      <c r="H986" s="128">
        <f ca="1">H988*0.5</f>
        <v>5.0000000000000001E-3</v>
      </c>
      <c r="I986" s="128">
        <f ca="1">I988*0.5</f>
        <v>0</v>
      </c>
      <c r="J986" s="128">
        <f ca="1">J988*0.5</f>
        <v>2.5000000000000001E-2</v>
      </c>
      <c r="K986" s="128">
        <f ca="1">K988*0.5</f>
        <v>2.5000000000000001E-2</v>
      </c>
      <c r="L986" s="126"/>
      <c r="M986" s="126"/>
      <c r="N986" s="96">
        <v>1</v>
      </c>
      <c r="O986" s="131">
        <f t="shared" ca="1" si="1117"/>
        <v>0</v>
      </c>
      <c r="P986" s="131">
        <f t="shared" ca="1" si="1117"/>
        <v>2</v>
      </c>
    </row>
    <row r="987" spans="2:16" hidden="1" outlineLevel="1">
      <c r="B987" s="19" t="s">
        <v>503</v>
      </c>
      <c r="C987" s="129" t="str">
        <f ca="1">C988</f>
        <v>-</v>
      </c>
      <c r="D987" s="129" t="str">
        <f ca="1">D988</f>
        <v>-</v>
      </c>
      <c r="E987" s="129" t="b">
        <f ca="1">E988</f>
        <v>1</v>
      </c>
      <c r="F987" s="129" t="str">
        <f ca="1">F988</f>
        <v>-</v>
      </c>
      <c r="G987" s="123" t="str">
        <f ca="1">G988</f>
        <v>-</v>
      </c>
      <c r="H987" s="130">
        <f ca="1">AVERAGE(H986,H988)</f>
        <v>7.4999999999999997E-3</v>
      </c>
      <c r="I987" s="130">
        <f ca="1">AVERAGE(I986,I988)</f>
        <v>0</v>
      </c>
      <c r="J987" s="130">
        <f ca="1">AVERAGE(J986,J988)</f>
        <v>3.7500000000000006E-2</v>
      </c>
      <c r="K987" s="130">
        <f ca="1">AVERAGE(K986,K988)</f>
        <v>3.7500000000000006E-2</v>
      </c>
      <c r="L987" s="19"/>
      <c r="M987" s="19"/>
      <c r="N987" s="131">
        <f ca="1">OFFSET(N987,-1,0)</f>
        <v>1</v>
      </c>
      <c r="O987" s="131">
        <f t="shared" ca="1" si="1117"/>
        <v>0</v>
      </c>
      <c r="P987" s="131">
        <f t="shared" ca="1" si="1117"/>
        <v>2</v>
      </c>
    </row>
    <row r="988" spans="2:16" hidden="1" outlineLevel="1">
      <c r="B988" s="19" t="s">
        <v>432</v>
      </c>
      <c r="C988" s="132" t="str">
        <f t="shared" ref="C988:K988" ca="1" si="1119">INDEX(C$841:C$848,INDEX(i.DryManOpt_Mer,$O988+1,$N988+1),0)</f>
        <v>-</v>
      </c>
      <c r="D988" s="132" t="str">
        <f t="shared" ca="1" si="1119"/>
        <v>-</v>
      </c>
      <c r="E988" s="132" t="b">
        <f t="shared" ca="1" si="1119"/>
        <v>1</v>
      </c>
      <c r="F988" s="132" t="str">
        <f t="shared" ca="1" si="1119"/>
        <v>-</v>
      </c>
      <c r="G988" s="139" t="str">
        <f t="shared" ca="1" si="1119"/>
        <v>-</v>
      </c>
      <c r="H988" s="125">
        <f t="shared" ca="1" si="1119"/>
        <v>0.01</v>
      </c>
      <c r="I988" s="125">
        <f t="shared" ca="1" si="1119"/>
        <v>0</v>
      </c>
      <c r="J988" s="125">
        <f t="shared" ca="1" si="1119"/>
        <v>0.05</v>
      </c>
      <c r="K988" s="125">
        <f t="shared" ca="1" si="1119"/>
        <v>0.05</v>
      </c>
      <c r="L988" s="19"/>
      <c r="M988" s="19"/>
      <c r="N988" s="131">
        <f ca="1">OFFSET(N988,-1,0)</f>
        <v>1</v>
      </c>
      <c r="O988" s="131">
        <f t="shared" ca="1" si="1117"/>
        <v>0</v>
      </c>
      <c r="P988" s="131">
        <f t="shared" ca="1" si="1117"/>
        <v>2</v>
      </c>
    </row>
    <row r="989" spans="2:16" hidden="1" outlineLevel="1">
      <c r="B989" s="19" t="s">
        <v>504</v>
      </c>
      <c r="C989" s="133" t="str">
        <f ca="1">OFFSET(C989,-1,0)</f>
        <v>-</v>
      </c>
      <c r="D989" s="133" t="str">
        <f ca="1">OFFSET(D989,-1,0)</f>
        <v>-</v>
      </c>
      <c r="E989" s="133" t="b">
        <f ca="1">OFFSET(E989,-1,0)</f>
        <v>1</v>
      </c>
      <c r="F989" s="133" t="str">
        <f ca="1">OFFSET(F989,-1,0)</f>
        <v>-</v>
      </c>
      <c r="G989" s="140" t="str">
        <f ca="1">OFFSET(G989,-1,0)</f>
        <v>-</v>
      </c>
      <c r="H989" s="130">
        <f ca="1">AVERAGE(H988,H990)</f>
        <v>1.2500000000000001E-2</v>
      </c>
      <c r="I989" s="130">
        <f ca="1">AVERAGE(I988,I990)</f>
        <v>0</v>
      </c>
      <c r="J989" s="130">
        <f ca="1">AVERAGE(J988,J990)</f>
        <v>6.25E-2</v>
      </c>
      <c r="K989" s="130">
        <f ca="1">AVERAGE(K988,K990)</f>
        <v>6.25E-2</v>
      </c>
      <c r="L989" s="19"/>
      <c r="M989" s="19"/>
      <c r="N989" s="131">
        <f ca="1">OFFSET(N989,-1,0)</f>
        <v>1</v>
      </c>
      <c r="O989" s="131">
        <f t="shared" ca="1" si="1117"/>
        <v>0</v>
      </c>
      <c r="P989" s="131">
        <f t="shared" ca="1" si="1117"/>
        <v>2</v>
      </c>
    </row>
    <row r="990" spans="2:16" hidden="1" outlineLevel="1">
      <c r="B990" s="134" t="s">
        <v>405</v>
      </c>
      <c r="C990" s="135" t="str">
        <f ca="1">C988</f>
        <v>-</v>
      </c>
      <c r="D990" s="135" t="str">
        <f ca="1">D988</f>
        <v>-</v>
      </c>
      <c r="E990" s="135" t="b">
        <f ca="1">E988</f>
        <v>1</v>
      </c>
      <c r="F990" s="135" t="str">
        <f ca="1">F988</f>
        <v>-</v>
      </c>
      <c r="G990" s="141" t="str">
        <f ca="1">G988</f>
        <v>-</v>
      </c>
      <c r="H990" s="136">
        <f ca="1">H988*1.5</f>
        <v>1.4999999999999999E-2</v>
      </c>
      <c r="I990" s="136">
        <f ca="1">I988*1.5</f>
        <v>0</v>
      </c>
      <c r="J990" s="136">
        <f ca="1">J988*1.5</f>
        <v>7.5000000000000011E-2</v>
      </c>
      <c r="K990" s="136">
        <f ca="1">K988*1.5</f>
        <v>7.5000000000000011E-2</v>
      </c>
      <c r="L990" s="134"/>
      <c r="M990" s="134"/>
      <c r="N990" s="137">
        <f ca="1">OFFSET(N990,-1,0)</f>
        <v>1</v>
      </c>
      <c r="O990" s="131">
        <f t="shared" ca="1" si="1117"/>
        <v>0</v>
      </c>
      <c r="P990" s="131">
        <f t="shared" ca="1" si="1117"/>
        <v>2</v>
      </c>
    </row>
    <row r="991" spans="2:16" hidden="1" outlineLevel="1">
      <c r="B991" s="126" t="s">
        <v>406</v>
      </c>
      <c r="C991" s="127" t="str">
        <f ca="1">C993</f>
        <v>-</v>
      </c>
      <c r="D991" s="127" t="str">
        <f ca="1">D993</f>
        <v>-</v>
      </c>
      <c r="E991" s="127" t="b">
        <f ca="1">E993</f>
        <v>1</v>
      </c>
      <c r="F991" s="127" t="str">
        <f ca="1">F993</f>
        <v>-</v>
      </c>
      <c r="G991" s="138">
        <f ca="1">G993</f>
        <v>0.5</v>
      </c>
      <c r="H991" s="128">
        <f ca="1">H993*0.5</f>
        <v>0.01</v>
      </c>
      <c r="I991" s="128">
        <f ca="1">I993*0.5</f>
        <v>0</v>
      </c>
      <c r="J991" s="128">
        <f ca="1">J993*0.5</f>
        <v>2.5000000000000001E-2</v>
      </c>
      <c r="K991" s="128">
        <f ca="1">K993*0.5</f>
        <v>5.5E-2</v>
      </c>
      <c r="L991" s="126"/>
      <c r="M991" s="126"/>
      <c r="N991" s="96">
        <v>2</v>
      </c>
      <c r="O991" s="131">
        <f t="shared" ca="1" si="1117"/>
        <v>0</v>
      </c>
      <c r="P991" s="131">
        <f t="shared" ca="1" si="1117"/>
        <v>2</v>
      </c>
    </row>
    <row r="992" spans="2:16" hidden="1" outlineLevel="1">
      <c r="B992" s="19" t="s">
        <v>503</v>
      </c>
      <c r="C992" s="129" t="str">
        <f ca="1">C993</f>
        <v>-</v>
      </c>
      <c r="D992" s="129" t="str">
        <f ca="1">D993</f>
        <v>-</v>
      </c>
      <c r="E992" s="129" t="b">
        <f ca="1">E993</f>
        <v>1</v>
      </c>
      <c r="F992" s="129" t="str">
        <f ca="1">F993</f>
        <v>-</v>
      </c>
      <c r="G992" s="123">
        <f ca="1">G993</f>
        <v>0.5</v>
      </c>
      <c r="H992" s="130">
        <f ca="1">AVERAGE(H991,H993)</f>
        <v>1.4999999999999999E-2</v>
      </c>
      <c r="I992" s="130">
        <f ca="1">AVERAGE(I991,I993)</f>
        <v>0</v>
      </c>
      <c r="J992" s="130">
        <f ca="1">AVERAGE(J991,J993)</f>
        <v>3.7500000000000006E-2</v>
      </c>
      <c r="K992" s="130">
        <f ca="1">AVERAGE(K991,K993)</f>
        <v>8.2500000000000004E-2</v>
      </c>
      <c r="L992" s="19"/>
      <c r="M992" s="19"/>
      <c r="N992" s="131">
        <f ca="1">OFFSET(N992,-1,0)</f>
        <v>2</v>
      </c>
      <c r="O992" s="131">
        <f t="shared" ca="1" si="1117"/>
        <v>0</v>
      </c>
      <c r="P992" s="131">
        <f t="shared" ca="1" si="1117"/>
        <v>2</v>
      </c>
    </row>
    <row r="993" spans="2:16" hidden="1" outlineLevel="1">
      <c r="B993" s="19" t="s">
        <v>432</v>
      </c>
      <c r="C993" s="132" t="str">
        <f t="shared" ref="C993:K993" ca="1" si="1120">INDEX(C$841:C$848,INDEX(i.DryManOpt_Mer,$O993+1,$N993+1),0)</f>
        <v>-</v>
      </c>
      <c r="D993" s="132" t="str">
        <f t="shared" ca="1" si="1120"/>
        <v>-</v>
      </c>
      <c r="E993" s="132" t="b">
        <f t="shared" ca="1" si="1120"/>
        <v>1</v>
      </c>
      <c r="F993" s="132" t="str">
        <f t="shared" ca="1" si="1120"/>
        <v>-</v>
      </c>
      <c r="G993" s="139">
        <f t="shared" ca="1" si="1120"/>
        <v>0.5</v>
      </c>
      <c r="H993" s="125">
        <f t="shared" ca="1" si="1120"/>
        <v>0.02</v>
      </c>
      <c r="I993" s="125">
        <f t="shared" ca="1" si="1120"/>
        <v>0</v>
      </c>
      <c r="J993" s="125">
        <f t="shared" ca="1" si="1120"/>
        <v>0.05</v>
      </c>
      <c r="K993" s="125">
        <f t="shared" ca="1" si="1120"/>
        <v>0.11</v>
      </c>
      <c r="L993" s="19"/>
      <c r="M993" s="19"/>
      <c r="N993" s="131">
        <f ca="1">OFFSET(N993,-1,0)</f>
        <v>2</v>
      </c>
      <c r="O993" s="131">
        <f t="shared" ca="1" si="1117"/>
        <v>0</v>
      </c>
      <c r="P993" s="131">
        <f t="shared" ca="1" si="1117"/>
        <v>2</v>
      </c>
    </row>
    <row r="994" spans="2:16" hidden="1" outlineLevel="1">
      <c r="B994" s="19" t="s">
        <v>504</v>
      </c>
      <c r="C994" s="133" t="str">
        <f ca="1">OFFSET(C994,-1,0)</f>
        <v>-</v>
      </c>
      <c r="D994" s="133" t="str">
        <f ca="1">OFFSET(D994,-1,0)</f>
        <v>-</v>
      </c>
      <c r="E994" s="133" t="b">
        <f ca="1">OFFSET(E994,-1,0)</f>
        <v>1</v>
      </c>
      <c r="F994" s="133" t="str">
        <f ca="1">OFFSET(F994,-1,0)</f>
        <v>-</v>
      </c>
      <c r="G994" s="140">
        <f ca="1">OFFSET(G994,-1,0)</f>
        <v>0.5</v>
      </c>
      <c r="H994" s="130">
        <f ca="1">AVERAGE(H993,H995)</f>
        <v>2.5000000000000001E-2</v>
      </c>
      <c r="I994" s="130">
        <f ca="1">AVERAGE(I993,I995)</f>
        <v>0</v>
      </c>
      <c r="J994" s="130">
        <f ca="1">AVERAGE(J993,J995)</f>
        <v>6.25E-2</v>
      </c>
      <c r="K994" s="130">
        <f ca="1">AVERAGE(K993,K995)</f>
        <v>0.13750000000000001</v>
      </c>
      <c r="L994" s="19"/>
      <c r="M994" s="19"/>
      <c r="N994" s="131">
        <f ca="1">OFFSET(N994,-1,0)</f>
        <v>2</v>
      </c>
      <c r="O994" s="131">
        <f t="shared" ca="1" si="1117"/>
        <v>0</v>
      </c>
      <c r="P994" s="131">
        <f t="shared" ca="1" si="1117"/>
        <v>2</v>
      </c>
    </row>
    <row r="995" spans="2:16" hidden="1" outlineLevel="1">
      <c r="B995" s="134" t="s">
        <v>405</v>
      </c>
      <c r="C995" s="135" t="str">
        <f ca="1">C993</f>
        <v>-</v>
      </c>
      <c r="D995" s="135" t="str">
        <f ca="1">D993</f>
        <v>-</v>
      </c>
      <c r="E995" s="135" t="b">
        <f ca="1">E993</f>
        <v>1</v>
      </c>
      <c r="F995" s="135" t="str">
        <f ca="1">F993</f>
        <v>-</v>
      </c>
      <c r="G995" s="141">
        <f ca="1">G993</f>
        <v>0.5</v>
      </c>
      <c r="H995" s="136">
        <f ca="1">H993*1.5</f>
        <v>0.03</v>
      </c>
      <c r="I995" s="136">
        <f ca="1">I993*1.5</f>
        <v>0</v>
      </c>
      <c r="J995" s="136">
        <f ca="1">J993*1.5</f>
        <v>7.5000000000000011E-2</v>
      </c>
      <c r="K995" s="136">
        <f ca="1">K993*1.5</f>
        <v>0.16500000000000001</v>
      </c>
      <c r="L995" s="134"/>
      <c r="M995" s="134"/>
      <c r="N995" s="137">
        <f ca="1">OFFSET(N995,-1,0)</f>
        <v>2</v>
      </c>
      <c r="O995" s="131">
        <f t="shared" ca="1" si="1117"/>
        <v>0</v>
      </c>
      <c r="P995" s="131">
        <f t="shared" ca="1" si="1117"/>
        <v>2</v>
      </c>
    </row>
    <row r="996" spans="2:16" hidden="1" outlineLevel="1">
      <c r="B996" s="126" t="s">
        <v>406</v>
      </c>
      <c r="C996" s="127" t="str">
        <f ca="1">C998</f>
        <v>-</v>
      </c>
      <c r="D996" s="127" t="str">
        <f ca="1">D998</f>
        <v>-</v>
      </c>
      <c r="E996" s="127" t="b">
        <f ca="1">E998</f>
        <v>1</v>
      </c>
      <c r="F996" s="127" t="str">
        <f ca="1">F998</f>
        <v>-</v>
      </c>
      <c r="G996" s="138">
        <f ca="1">G998</f>
        <v>0.5</v>
      </c>
      <c r="H996" s="128">
        <f ca="1">H998*0.5</f>
        <v>0.01</v>
      </c>
      <c r="I996" s="128">
        <f ca="1">I998*0.5</f>
        <v>0</v>
      </c>
      <c r="J996" s="128">
        <f ca="1">J998*0.5</f>
        <v>2.5000000000000001E-2</v>
      </c>
      <c r="K996" s="128">
        <f ca="1">K998*0.5</f>
        <v>5.5E-2</v>
      </c>
      <c r="L996" s="126"/>
      <c r="M996" s="126"/>
      <c r="N996" s="96">
        <v>3</v>
      </c>
      <c r="O996" s="131">
        <f t="shared" ca="1" si="1117"/>
        <v>0</v>
      </c>
      <c r="P996" s="131">
        <f t="shared" ca="1" si="1117"/>
        <v>2</v>
      </c>
    </row>
    <row r="997" spans="2:16" hidden="1" outlineLevel="1">
      <c r="B997" s="19" t="s">
        <v>503</v>
      </c>
      <c r="C997" s="129" t="str">
        <f ca="1">C998</f>
        <v>-</v>
      </c>
      <c r="D997" s="129" t="str">
        <f ca="1">D998</f>
        <v>-</v>
      </c>
      <c r="E997" s="129" t="b">
        <f ca="1">E998</f>
        <v>1</v>
      </c>
      <c r="F997" s="129" t="str">
        <f ca="1">F998</f>
        <v>-</v>
      </c>
      <c r="G997" s="123">
        <f ca="1">G998</f>
        <v>0.5</v>
      </c>
      <c r="H997" s="130">
        <f ca="1">AVERAGE(H996,H998)</f>
        <v>1.4999999999999999E-2</v>
      </c>
      <c r="I997" s="130">
        <f ca="1">AVERAGE(I996,I998)</f>
        <v>0</v>
      </c>
      <c r="J997" s="130">
        <f ca="1">AVERAGE(J996,J998)</f>
        <v>3.7500000000000006E-2</v>
      </c>
      <c r="K997" s="130">
        <f ca="1">AVERAGE(K996,K998)</f>
        <v>8.2500000000000004E-2</v>
      </c>
      <c r="L997" s="19"/>
      <c r="M997" s="19"/>
      <c r="N997" s="131">
        <f ca="1">OFFSET(N997,-1,0)</f>
        <v>3</v>
      </c>
      <c r="O997" s="131">
        <f t="shared" ca="1" si="1117"/>
        <v>0</v>
      </c>
      <c r="P997" s="131">
        <f t="shared" ca="1" si="1117"/>
        <v>2</v>
      </c>
    </row>
    <row r="998" spans="2:16" hidden="1" outlineLevel="1">
      <c r="B998" s="19" t="s">
        <v>432</v>
      </c>
      <c r="C998" s="132" t="str">
        <f t="shared" ref="C998:K998" ca="1" si="1121">INDEX(C$841:C$848,INDEX(i.DryManOpt_Mer,$O998+1,$N998+1),0)</f>
        <v>-</v>
      </c>
      <c r="D998" s="132" t="str">
        <f t="shared" ca="1" si="1121"/>
        <v>-</v>
      </c>
      <c r="E998" s="132" t="b">
        <f t="shared" ca="1" si="1121"/>
        <v>1</v>
      </c>
      <c r="F998" s="132" t="str">
        <f t="shared" ca="1" si="1121"/>
        <v>-</v>
      </c>
      <c r="G998" s="139">
        <f t="shared" ca="1" si="1121"/>
        <v>0.5</v>
      </c>
      <c r="H998" s="125">
        <f t="shared" ca="1" si="1121"/>
        <v>0.02</v>
      </c>
      <c r="I998" s="125">
        <f t="shared" ca="1" si="1121"/>
        <v>0</v>
      </c>
      <c r="J998" s="125">
        <f t="shared" ca="1" si="1121"/>
        <v>0.05</v>
      </c>
      <c r="K998" s="125">
        <f t="shared" ca="1" si="1121"/>
        <v>0.11</v>
      </c>
      <c r="L998" s="19"/>
      <c r="M998" s="19"/>
      <c r="N998" s="131">
        <f ca="1">OFFSET(N998,-1,0)</f>
        <v>3</v>
      </c>
      <c r="O998" s="131">
        <f t="shared" ref="O998:P1001" ca="1" si="1122">OFFSET(O998,-1,0)</f>
        <v>0</v>
      </c>
      <c r="P998" s="131">
        <f t="shared" ca="1" si="1122"/>
        <v>2</v>
      </c>
    </row>
    <row r="999" spans="2:16" hidden="1" outlineLevel="1">
      <c r="B999" s="19" t="s">
        <v>504</v>
      </c>
      <c r="C999" s="133" t="str">
        <f ca="1">OFFSET(C999,-1,0)</f>
        <v>-</v>
      </c>
      <c r="D999" s="133" t="str">
        <f ca="1">OFFSET(D999,-1,0)</f>
        <v>-</v>
      </c>
      <c r="E999" s="133" t="b">
        <f ca="1">OFFSET(E999,-1,0)</f>
        <v>1</v>
      </c>
      <c r="F999" s="133" t="str">
        <f ca="1">OFFSET(F999,-1,0)</f>
        <v>-</v>
      </c>
      <c r="G999" s="140">
        <f ca="1">OFFSET(G999,-1,0)</f>
        <v>0.5</v>
      </c>
      <c r="H999" s="130">
        <f ca="1">AVERAGE(H998,H1000)</f>
        <v>2.5000000000000001E-2</v>
      </c>
      <c r="I999" s="130">
        <f ca="1">AVERAGE(I998,I1000)</f>
        <v>0</v>
      </c>
      <c r="J999" s="130">
        <f ca="1">AVERAGE(J998,J1000)</f>
        <v>6.25E-2</v>
      </c>
      <c r="K999" s="130">
        <f ca="1">AVERAGE(K998,K1000)</f>
        <v>0.13750000000000001</v>
      </c>
      <c r="L999" s="19"/>
      <c r="M999" s="19"/>
      <c r="N999" s="131">
        <f ca="1">OFFSET(N999,-1,0)</f>
        <v>3</v>
      </c>
      <c r="O999" s="131">
        <f t="shared" ca="1" si="1122"/>
        <v>0</v>
      </c>
      <c r="P999" s="131">
        <f t="shared" ca="1" si="1122"/>
        <v>2</v>
      </c>
    </row>
    <row r="1000" spans="2:16" hidden="1" outlineLevel="1">
      <c r="B1000" s="134" t="s">
        <v>405</v>
      </c>
      <c r="C1000" s="135" t="str">
        <f ca="1">C998</f>
        <v>-</v>
      </c>
      <c r="D1000" s="135" t="str">
        <f ca="1">D998</f>
        <v>-</v>
      </c>
      <c r="E1000" s="135" t="b">
        <f ca="1">E998</f>
        <v>1</v>
      </c>
      <c r="F1000" s="135" t="str">
        <f ca="1">F998</f>
        <v>-</v>
      </c>
      <c r="G1000" s="141">
        <f ca="1">G998</f>
        <v>0.5</v>
      </c>
      <c r="H1000" s="136">
        <f ca="1">H998*1.5</f>
        <v>0.03</v>
      </c>
      <c r="I1000" s="136">
        <f ca="1">I998*1.5</f>
        <v>0</v>
      </c>
      <c r="J1000" s="136">
        <f ca="1">J998*1.5</f>
        <v>7.5000000000000011E-2</v>
      </c>
      <c r="K1000" s="136">
        <f ca="1">K998*1.5</f>
        <v>0.16500000000000001</v>
      </c>
      <c r="L1000" s="134"/>
      <c r="M1000" s="134"/>
      <c r="N1000" s="137">
        <f ca="1">OFFSET(N1000,-1,0)</f>
        <v>3</v>
      </c>
      <c r="O1000" s="131">
        <f t="shared" ca="1" si="1122"/>
        <v>0</v>
      </c>
      <c r="P1000" s="131">
        <f t="shared" ca="1" si="1122"/>
        <v>2</v>
      </c>
    </row>
    <row r="1001" spans="2:16" hidden="1" outlineLevel="1">
      <c r="B1001" s="126" t="s">
        <v>406</v>
      </c>
      <c r="C1001" s="127" t="str">
        <f ca="1">C1003</f>
        <v>-</v>
      </c>
      <c r="D1001" s="127" t="str">
        <f ca="1">D1003</f>
        <v>-</v>
      </c>
      <c r="E1001" s="127" t="str">
        <f ca="1">E1003</f>
        <v>-</v>
      </c>
      <c r="F1001" s="127" t="str">
        <f ca="1">F1003</f>
        <v>-</v>
      </c>
      <c r="G1001" s="138" t="str">
        <f ca="1">G1003</f>
        <v>-</v>
      </c>
      <c r="H1001" s="128">
        <f ca="1">H1003*0.5</f>
        <v>0</v>
      </c>
      <c r="I1001" s="128">
        <f ca="1">I1003*0.5</f>
        <v>0</v>
      </c>
      <c r="J1001" s="128">
        <f ca="1">J1003*0.5</f>
        <v>0</v>
      </c>
      <c r="K1001" s="128">
        <f ca="1">K1003*0.5</f>
        <v>0</v>
      </c>
      <c r="L1001" s="126"/>
      <c r="M1001" s="126"/>
      <c r="N1001" s="96">
        <v>0</v>
      </c>
      <c r="O1001" s="96">
        <v>1</v>
      </c>
      <c r="P1001" s="131">
        <f t="shared" ca="1" si="1122"/>
        <v>2</v>
      </c>
    </row>
    <row r="1002" spans="2:16" hidden="1" outlineLevel="1">
      <c r="B1002" s="19" t="s">
        <v>503</v>
      </c>
      <c r="C1002" s="129" t="str">
        <f ca="1">C1003</f>
        <v>-</v>
      </c>
      <c r="D1002" s="129" t="str">
        <f ca="1">D1003</f>
        <v>-</v>
      </c>
      <c r="E1002" s="129" t="str">
        <f ca="1">E1003</f>
        <v>-</v>
      </c>
      <c r="F1002" s="129" t="str">
        <f ca="1">F1003</f>
        <v>-</v>
      </c>
      <c r="G1002" s="123" t="str">
        <f ca="1">G1003</f>
        <v>-</v>
      </c>
      <c r="H1002" s="130">
        <f ca="1">AVERAGE(H1001,H1003)</f>
        <v>0</v>
      </c>
      <c r="I1002" s="130">
        <f ca="1">AVERAGE(I1001,I1003)</f>
        <v>0</v>
      </c>
      <c r="J1002" s="130">
        <f ca="1">AVERAGE(J1001,J1003)</f>
        <v>0</v>
      </c>
      <c r="K1002" s="130">
        <f ca="1">AVERAGE(K1001,K1003)</f>
        <v>0</v>
      </c>
      <c r="L1002" s="19"/>
      <c r="M1002" s="19"/>
      <c r="N1002" s="131">
        <f t="shared" ref="N1002:P1017" ca="1" si="1123">OFFSET(N1002,-1,0)</f>
        <v>0</v>
      </c>
      <c r="O1002" s="131">
        <f t="shared" ca="1" si="1123"/>
        <v>1</v>
      </c>
      <c r="P1002" s="131">
        <f t="shared" ca="1" si="1123"/>
        <v>2</v>
      </c>
    </row>
    <row r="1003" spans="2:16" hidden="1" outlineLevel="1">
      <c r="B1003" s="19" t="s">
        <v>432</v>
      </c>
      <c r="C1003" s="132" t="str">
        <f t="shared" ref="C1003:K1003" ca="1" si="1124">INDEX(C$841:C$848,INDEX(i.DryManOpt_Mer,$O1003+1,$N1003+1),0)</f>
        <v>-</v>
      </c>
      <c r="D1003" s="132" t="str">
        <f t="shared" ca="1" si="1124"/>
        <v>-</v>
      </c>
      <c r="E1003" s="132" t="str">
        <f t="shared" ca="1" si="1124"/>
        <v>-</v>
      </c>
      <c r="F1003" s="132" t="str">
        <f t="shared" ca="1" si="1124"/>
        <v>-</v>
      </c>
      <c r="G1003" s="132" t="str">
        <f t="shared" ca="1" si="1124"/>
        <v>-</v>
      </c>
      <c r="H1003" s="125">
        <f t="shared" ca="1" si="1124"/>
        <v>0</v>
      </c>
      <c r="I1003" s="125">
        <f t="shared" ca="1" si="1124"/>
        <v>0</v>
      </c>
      <c r="J1003" s="125">
        <f t="shared" ca="1" si="1124"/>
        <v>0</v>
      </c>
      <c r="K1003" s="125">
        <f t="shared" ca="1" si="1124"/>
        <v>0</v>
      </c>
      <c r="L1003" s="19"/>
      <c r="M1003" s="19"/>
      <c r="N1003" s="131">
        <f t="shared" ca="1" si="1123"/>
        <v>0</v>
      </c>
      <c r="O1003" s="131">
        <f t="shared" ca="1" si="1123"/>
        <v>1</v>
      </c>
      <c r="P1003" s="131">
        <f t="shared" ca="1" si="1123"/>
        <v>2</v>
      </c>
    </row>
    <row r="1004" spans="2:16" hidden="1" outlineLevel="1">
      <c r="B1004" s="19" t="s">
        <v>504</v>
      </c>
      <c r="C1004" s="133" t="str">
        <f ca="1">OFFSET(C1004,-1,0)</f>
        <v>-</v>
      </c>
      <c r="D1004" s="133" t="str">
        <f ca="1">OFFSET(D1004,-1,0)</f>
        <v>-</v>
      </c>
      <c r="E1004" s="133" t="str">
        <f ca="1">OFFSET(E1004,-1,0)</f>
        <v>-</v>
      </c>
      <c r="F1004" s="133" t="str">
        <f ca="1">OFFSET(F1004,-1,0)</f>
        <v>-</v>
      </c>
      <c r="G1004" s="140" t="str">
        <f ca="1">OFFSET(G1004,-1,0)</f>
        <v>-</v>
      </c>
      <c r="H1004" s="130">
        <f ca="1">AVERAGE(H1003,H1005)</f>
        <v>0</v>
      </c>
      <c r="I1004" s="130">
        <f ca="1">AVERAGE(I1003,I1005)</f>
        <v>0</v>
      </c>
      <c r="J1004" s="130">
        <f ca="1">AVERAGE(J1003,J1005)</f>
        <v>0</v>
      </c>
      <c r="K1004" s="130">
        <f ca="1">AVERAGE(K1003,K1005)</f>
        <v>0</v>
      </c>
      <c r="L1004" s="19"/>
      <c r="M1004" s="19"/>
      <c r="N1004" s="131">
        <f t="shared" ca="1" si="1123"/>
        <v>0</v>
      </c>
      <c r="O1004" s="131">
        <f t="shared" ca="1" si="1123"/>
        <v>1</v>
      </c>
      <c r="P1004" s="131">
        <f t="shared" ca="1" si="1123"/>
        <v>2</v>
      </c>
    </row>
    <row r="1005" spans="2:16" hidden="1" outlineLevel="1">
      <c r="B1005" s="134" t="s">
        <v>405</v>
      </c>
      <c r="C1005" s="135" t="str">
        <f ca="1">C1003</f>
        <v>-</v>
      </c>
      <c r="D1005" s="135" t="str">
        <f ca="1">D1003</f>
        <v>-</v>
      </c>
      <c r="E1005" s="135" t="str">
        <f ca="1">E1003</f>
        <v>-</v>
      </c>
      <c r="F1005" s="135" t="str">
        <f ca="1">F1003</f>
        <v>-</v>
      </c>
      <c r="G1005" s="141" t="str">
        <f ca="1">G1003</f>
        <v>-</v>
      </c>
      <c r="H1005" s="136">
        <f ca="1">H1003*1.5</f>
        <v>0</v>
      </c>
      <c r="I1005" s="136">
        <f ca="1">I1003*1.5</f>
        <v>0</v>
      </c>
      <c r="J1005" s="136">
        <f ca="1">J1003*1.5</f>
        <v>0</v>
      </c>
      <c r="K1005" s="136">
        <f ca="1">K1003*1.5</f>
        <v>0</v>
      </c>
      <c r="L1005" s="134"/>
      <c r="M1005" s="134"/>
      <c r="N1005" s="137">
        <f t="shared" ca="1" si="1123"/>
        <v>0</v>
      </c>
      <c r="O1005" s="131">
        <f t="shared" ca="1" si="1123"/>
        <v>1</v>
      </c>
      <c r="P1005" s="131">
        <f t="shared" ca="1" si="1123"/>
        <v>2</v>
      </c>
    </row>
    <row r="1006" spans="2:16" hidden="1" outlineLevel="1">
      <c r="B1006" s="126" t="s">
        <v>406</v>
      </c>
      <c r="C1006" s="127" t="str">
        <f ca="1">C1008</f>
        <v>-</v>
      </c>
      <c r="D1006" s="127" t="str">
        <f ca="1">D1008</f>
        <v>-</v>
      </c>
      <c r="E1006" s="127" t="b">
        <f ca="1">E1008</f>
        <v>1</v>
      </c>
      <c r="F1006" s="127" t="str">
        <f ca="1">F1008</f>
        <v>-</v>
      </c>
      <c r="G1006" s="138" t="str">
        <f ca="1">G1008</f>
        <v>-</v>
      </c>
      <c r="H1006" s="128">
        <f ca="1">H1008*0.5</f>
        <v>5.0000000000000001E-3</v>
      </c>
      <c r="I1006" s="128">
        <f ca="1">I1008*0.5</f>
        <v>0</v>
      </c>
      <c r="J1006" s="128">
        <f ca="1">J1008*0.5</f>
        <v>2.5000000000000001E-2</v>
      </c>
      <c r="K1006" s="128">
        <f ca="1">K1008*0.5</f>
        <v>2.5000000000000001E-2</v>
      </c>
      <c r="L1006" s="126"/>
      <c r="M1006" s="126"/>
      <c r="N1006" s="96">
        <v>1</v>
      </c>
      <c r="O1006" s="131">
        <f t="shared" ca="1" si="1123"/>
        <v>1</v>
      </c>
      <c r="P1006" s="131">
        <f t="shared" ca="1" si="1123"/>
        <v>2</v>
      </c>
    </row>
    <row r="1007" spans="2:16" hidden="1" outlineLevel="1">
      <c r="B1007" s="19" t="s">
        <v>503</v>
      </c>
      <c r="C1007" s="129" t="str">
        <f ca="1">C1008</f>
        <v>-</v>
      </c>
      <c r="D1007" s="129" t="str">
        <f ca="1">D1008</f>
        <v>-</v>
      </c>
      <c r="E1007" s="129" t="b">
        <f ca="1">E1008</f>
        <v>1</v>
      </c>
      <c r="F1007" s="129" t="str">
        <f ca="1">F1008</f>
        <v>-</v>
      </c>
      <c r="G1007" s="123" t="str">
        <f ca="1">G1008</f>
        <v>-</v>
      </c>
      <c r="H1007" s="130">
        <f ca="1">AVERAGE(H1006,H1008)</f>
        <v>7.4999999999999997E-3</v>
      </c>
      <c r="I1007" s="130">
        <f ca="1">AVERAGE(I1006,I1008)</f>
        <v>0</v>
      </c>
      <c r="J1007" s="130">
        <f ca="1">AVERAGE(J1006,J1008)</f>
        <v>3.7500000000000006E-2</v>
      </c>
      <c r="K1007" s="130">
        <f ca="1">AVERAGE(K1006,K1008)</f>
        <v>3.7500000000000006E-2</v>
      </c>
      <c r="L1007" s="19"/>
      <c r="M1007" s="19"/>
      <c r="N1007" s="131">
        <f ca="1">OFFSET(N1007,-1,0)</f>
        <v>1</v>
      </c>
      <c r="O1007" s="131">
        <f t="shared" ca="1" si="1123"/>
        <v>1</v>
      </c>
      <c r="P1007" s="131">
        <f t="shared" ca="1" si="1123"/>
        <v>2</v>
      </c>
    </row>
    <row r="1008" spans="2:16" hidden="1" outlineLevel="1">
      <c r="B1008" s="19" t="s">
        <v>432</v>
      </c>
      <c r="C1008" s="132" t="str">
        <f t="shared" ref="C1008:K1008" ca="1" si="1125">INDEX(C$841:C$848,INDEX(i.DryManOpt_Mer,$O1008+1,$N1008+1),0)</f>
        <v>-</v>
      </c>
      <c r="D1008" s="132" t="str">
        <f t="shared" ca="1" si="1125"/>
        <v>-</v>
      </c>
      <c r="E1008" s="132" t="b">
        <f t="shared" ca="1" si="1125"/>
        <v>1</v>
      </c>
      <c r="F1008" s="132" t="str">
        <f t="shared" ca="1" si="1125"/>
        <v>-</v>
      </c>
      <c r="G1008" s="139" t="str">
        <f t="shared" ca="1" si="1125"/>
        <v>-</v>
      </c>
      <c r="H1008" s="125">
        <f t="shared" ca="1" si="1125"/>
        <v>0.01</v>
      </c>
      <c r="I1008" s="125">
        <f t="shared" ca="1" si="1125"/>
        <v>0</v>
      </c>
      <c r="J1008" s="125">
        <f t="shared" ca="1" si="1125"/>
        <v>0.05</v>
      </c>
      <c r="K1008" s="125">
        <f t="shared" ca="1" si="1125"/>
        <v>0.05</v>
      </c>
      <c r="L1008" s="19"/>
      <c r="M1008" s="19"/>
      <c r="N1008" s="131">
        <f ca="1">OFFSET(N1008,-1,0)</f>
        <v>1</v>
      </c>
      <c r="O1008" s="131">
        <f t="shared" ca="1" si="1123"/>
        <v>1</v>
      </c>
      <c r="P1008" s="131">
        <f t="shared" ca="1" si="1123"/>
        <v>2</v>
      </c>
    </row>
    <row r="1009" spans="2:16" hidden="1" outlineLevel="1">
      <c r="B1009" s="19" t="s">
        <v>504</v>
      </c>
      <c r="C1009" s="133" t="str">
        <f ca="1">OFFSET(C1009,-1,0)</f>
        <v>-</v>
      </c>
      <c r="D1009" s="133" t="str">
        <f ca="1">OFFSET(D1009,-1,0)</f>
        <v>-</v>
      </c>
      <c r="E1009" s="133" t="b">
        <f ca="1">OFFSET(E1009,-1,0)</f>
        <v>1</v>
      </c>
      <c r="F1009" s="133" t="str">
        <f ca="1">OFFSET(F1009,-1,0)</f>
        <v>-</v>
      </c>
      <c r="G1009" s="140" t="str">
        <f ca="1">OFFSET(G1009,-1,0)</f>
        <v>-</v>
      </c>
      <c r="H1009" s="130">
        <f ca="1">AVERAGE(H1008,H1010)</f>
        <v>1.2500000000000001E-2</v>
      </c>
      <c r="I1009" s="130">
        <f ca="1">AVERAGE(I1008,I1010)</f>
        <v>0</v>
      </c>
      <c r="J1009" s="130">
        <f ca="1">AVERAGE(J1008,J1010)</f>
        <v>6.25E-2</v>
      </c>
      <c r="K1009" s="130">
        <f ca="1">AVERAGE(K1008,K1010)</f>
        <v>6.25E-2</v>
      </c>
      <c r="L1009" s="19"/>
      <c r="M1009" s="19"/>
      <c r="N1009" s="131">
        <f ca="1">OFFSET(N1009,-1,0)</f>
        <v>1</v>
      </c>
      <c r="O1009" s="131">
        <f t="shared" ca="1" si="1123"/>
        <v>1</v>
      </c>
      <c r="P1009" s="131">
        <f t="shared" ca="1" si="1123"/>
        <v>2</v>
      </c>
    </row>
    <row r="1010" spans="2:16" hidden="1" outlineLevel="1">
      <c r="B1010" s="134" t="s">
        <v>405</v>
      </c>
      <c r="C1010" s="135" t="str">
        <f ca="1">C1008</f>
        <v>-</v>
      </c>
      <c r="D1010" s="135" t="str">
        <f ca="1">D1008</f>
        <v>-</v>
      </c>
      <c r="E1010" s="135" t="b">
        <f ca="1">E1008</f>
        <v>1</v>
      </c>
      <c r="F1010" s="135" t="str">
        <f ca="1">F1008</f>
        <v>-</v>
      </c>
      <c r="G1010" s="141" t="str">
        <f ca="1">G1008</f>
        <v>-</v>
      </c>
      <c r="H1010" s="136">
        <f ca="1">H1008*1.5</f>
        <v>1.4999999999999999E-2</v>
      </c>
      <c r="I1010" s="136">
        <f ca="1">I1008*1.5</f>
        <v>0</v>
      </c>
      <c r="J1010" s="136">
        <f ca="1">J1008*1.5</f>
        <v>7.5000000000000011E-2</v>
      </c>
      <c r="K1010" s="136">
        <f ca="1">K1008*1.5</f>
        <v>7.5000000000000011E-2</v>
      </c>
      <c r="L1010" s="134"/>
      <c r="M1010" s="134"/>
      <c r="N1010" s="137">
        <f ca="1">OFFSET(N1010,-1,0)</f>
        <v>1</v>
      </c>
      <c r="O1010" s="131">
        <f t="shared" ca="1" si="1123"/>
        <v>1</v>
      </c>
      <c r="P1010" s="131">
        <f t="shared" ca="1" si="1123"/>
        <v>2</v>
      </c>
    </row>
    <row r="1011" spans="2:16" hidden="1" outlineLevel="1">
      <c r="B1011" s="126" t="s">
        <v>406</v>
      </c>
      <c r="C1011" s="127" t="str">
        <f ca="1">C1013</f>
        <v>-</v>
      </c>
      <c r="D1011" s="127" t="str">
        <f ca="1">D1013</f>
        <v>-</v>
      </c>
      <c r="E1011" s="127" t="b">
        <f ca="1">E1013</f>
        <v>1</v>
      </c>
      <c r="F1011" s="127" t="str">
        <f ca="1">F1013</f>
        <v>-</v>
      </c>
      <c r="G1011" s="138" t="str">
        <f ca="1">G1013</f>
        <v>-</v>
      </c>
      <c r="H1011" s="128">
        <f ca="1">H1013*0.5</f>
        <v>5.0000000000000001E-3</v>
      </c>
      <c r="I1011" s="128">
        <f ca="1">I1013*0.5</f>
        <v>0</v>
      </c>
      <c r="J1011" s="128">
        <f ca="1">J1013*0.5</f>
        <v>2.5000000000000001E-2</v>
      </c>
      <c r="K1011" s="128">
        <f ca="1">K1013*0.5</f>
        <v>2.5000000000000001E-2</v>
      </c>
      <c r="L1011" s="126"/>
      <c r="M1011" s="126"/>
      <c r="N1011" s="96">
        <v>2</v>
      </c>
      <c r="O1011" s="131">
        <f t="shared" ca="1" si="1123"/>
        <v>1</v>
      </c>
      <c r="P1011" s="131">
        <f t="shared" ca="1" si="1123"/>
        <v>2</v>
      </c>
    </row>
    <row r="1012" spans="2:16" hidden="1" outlineLevel="1">
      <c r="B1012" s="19" t="s">
        <v>503</v>
      </c>
      <c r="C1012" s="129" t="str">
        <f ca="1">C1013</f>
        <v>-</v>
      </c>
      <c r="D1012" s="129" t="str">
        <f ca="1">D1013</f>
        <v>-</v>
      </c>
      <c r="E1012" s="129" t="b">
        <f ca="1">E1013</f>
        <v>1</v>
      </c>
      <c r="F1012" s="129" t="str">
        <f ca="1">F1013</f>
        <v>-</v>
      </c>
      <c r="G1012" s="123" t="str">
        <f ca="1">G1013</f>
        <v>-</v>
      </c>
      <c r="H1012" s="130">
        <f ca="1">AVERAGE(H1011,H1013)</f>
        <v>7.4999999999999997E-3</v>
      </c>
      <c r="I1012" s="130">
        <f ca="1">AVERAGE(I1011,I1013)</f>
        <v>0</v>
      </c>
      <c r="J1012" s="130">
        <f ca="1">AVERAGE(J1011,J1013)</f>
        <v>3.7500000000000006E-2</v>
      </c>
      <c r="K1012" s="130">
        <f ca="1">AVERAGE(K1011,K1013)</f>
        <v>3.7500000000000006E-2</v>
      </c>
      <c r="L1012" s="19"/>
      <c r="M1012" s="19"/>
      <c r="N1012" s="131">
        <f ca="1">OFFSET(N1012,-1,0)</f>
        <v>2</v>
      </c>
      <c r="O1012" s="131">
        <f t="shared" ca="1" si="1123"/>
        <v>1</v>
      </c>
      <c r="P1012" s="131">
        <f t="shared" ca="1" si="1123"/>
        <v>2</v>
      </c>
    </row>
    <row r="1013" spans="2:16" hidden="1" outlineLevel="1">
      <c r="B1013" s="19" t="s">
        <v>432</v>
      </c>
      <c r="C1013" s="132" t="str">
        <f t="shared" ref="C1013:K1013" ca="1" si="1126">INDEX(C$841:C$848,INDEX(i.DryManOpt_Mer,$O1013+1,$N1013+1),0)</f>
        <v>-</v>
      </c>
      <c r="D1013" s="132" t="str">
        <f t="shared" ca="1" si="1126"/>
        <v>-</v>
      </c>
      <c r="E1013" s="132" t="b">
        <f t="shared" ca="1" si="1126"/>
        <v>1</v>
      </c>
      <c r="F1013" s="132" t="str">
        <f t="shared" ca="1" si="1126"/>
        <v>-</v>
      </c>
      <c r="G1013" s="139" t="str">
        <f t="shared" ca="1" si="1126"/>
        <v>-</v>
      </c>
      <c r="H1013" s="125">
        <f t="shared" ca="1" si="1126"/>
        <v>0.01</v>
      </c>
      <c r="I1013" s="125">
        <f t="shared" ca="1" si="1126"/>
        <v>0</v>
      </c>
      <c r="J1013" s="125">
        <f t="shared" ca="1" si="1126"/>
        <v>0.05</v>
      </c>
      <c r="K1013" s="125">
        <f t="shared" ca="1" si="1126"/>
        <v>0.05</v>
      </c>
      <c r="L1013" s="19"/>
      <c r="M1013" s="19"/>
      <c r="N1013" s="131">
        <f ca="1">OFFSET(N1013,-1,0)</f>
        <v>2</v>
      </c>
      <c r="O1013" s="131">
        <f t="shared" ca="1" si="1123"/>
        <v>1</v>
      </c>
      <c r="P1013" s="131">
        <f t="shared" ca="1" si="1123"/>
        <v>2</v>
      </c>
    </row>
    <row r="1014" spans="2:16" hidden="1" outlineLevel="1">
      <c r="B1014" s="19" t="s">
        <v>504</v>
      </c>
      <c r="C1014" s="133" t="str">
        <f ca="1">OFFSET(C1014,-1,0)</f>
        <v>-</v>
      </c>
      <c r="D1014" s="133" t="str">
        <f ca="1">OFFSET(D1014,-1,0)</f>
        <v>-</v>
      </c>
      <c r="E1014" s="133" t="b">
        <f ca="1">OFFSET(E1014,-1,0)</f>
        <v>1</v>
      </c>
      <c r="F1014" s="133" t="str">
        <f ca="1">OFFSET(F1014,-1,0)</f>
        <v>-</v>
      </c>
      <c r="G1014" s="140" t="str">
        <f ca="1">OFFSET(G1014,-1,0)</f>
        <v>-</v>
      </c>
      <c r="H1014" s="130">
        <f ca="1">AVERAGE(H1013,H1015)</f>
        <v>1.2500000000000001E-2</v>
      </c>
      <c r="I1014" s="130">
        <f ca="1">AVERAGE(I1013,I1015)</f>
        <v>0</v>
      </c>
      <c r="J1014" s="130">
        <f ca="1">AVERAGE(J1013,J1015)</f>
        <v>6.25E-2</v>
      </c>
      <c r="K1014" s="130">
        <f ca="1">AVERAGE(K1013,K1015)</f>
        <v>6.25E-2</v>
      </c>
      <c r="L1014" s="19"/>
      <c r="M1014" s="19"/>
      <c r="N1014" s="131">
        <f ca="1">OFFSET(N1014,-1,0)</f>
        <v>2</v>
      </c>
      <c r="O1014" s="131">
        <f t="shared" ca="1" si="1123"/>
        <v>1</v>
      </c>
      <c r="P1014" s="131">
        <f t="shared" ca="1" si="1123"/>
        <v>2</v>
      </c>
    </row>
    <row r="1015" spans="2:16" hidden="1" outlineLevel="1">
      <c r="B1015" s="134" t="s">
        <v>405</v>
      </c>
      <c r="C1015" s="135" t="str">
        <f ca="1">C1013</f>
        <v>-</v>
      </c>
      <c r="D1015" s="135" t="str">
        <f ca="1">D1013</f>
        <v>-</v>
      </c>
      <c r="E1015" s="135" t="b">
        <f ca="1">E1013</f>
        <v>1</v>
      </c>
      <c r="F1015" s="135" t="str">
        <f ca="1">F1013</f>
        <v>-</v>
      </c>
      <c r="G1015" s="141" t="str">
        <f ca="1">G1013</f>
        <v>-</v>
      </c>
      <c r="H1015" s="136">
        <f ca="1">H1013*1.5</f>
        <v>1.4999999999999999E-2</v>
      </c>
      <c r="I1015" s="136">
        <f ca="1">I1013*1.5</f>
        <v>0</v>
      </c>
      <c r="J1015" s="136">
        <f ca="1">J1013*1.5</f>
        <v>7.5000000000000011E-2</v>
      </c>
      <c r="K1015" s="136">
        <f ca="1">K1013*1.5</f>
        <v>7.5000000000000011E-2</v>
      </c>
      <c r="L1015" s="134"/>
      <c r="M1015" s="134"/>
      <c r="N1015" s="137">
        <f ca="1">OFFSET(N1015,-1,0)</f>
        <v>2</v>
      </c>
      <c r="O1015" s="131">
        <f t="shared" ca="1" si="1123"/>
        <v>1</v>
      </c>
      <c r="P1015" s="131">
        <f t="shared" ca="1" si="1123"/>
        <v>2</v>
      </c>
    </row>
    <row r="1016" spans="2:16" hidden="1" outlineLevel="1">
      <c r="B1016" s="126" t="s">
        <v>406</v>
      </c>
      <c r="C1016" s="127" t="str">
        <f ca="1">C1018</f>
        <v>-</v>
      </c>
      <c r="D1016" s="127" t="str">
        <f ca="1">D1018</f>
        <v>-</v>
      </c>
      <c r="E1016" s="127" t="b">
        <f ca="1">E1018</f>
        <v>1</v>
      </c>
      <c r="F1016" s="127" t="str">
        <f ca="1">F1018</f>
        <v>-</v>
      </c>
      <c r="G1016" s="138" t="str">
        <f ca="1">G1018</f>
        <v>-</v>
      </c>
      <c r="H1016" s="128">
        <f ca="1">H1018*0.5</f>
        <v>5.0000000000000001E-3</v>
      </c>
      <c r="I1016" s="128">
        <f ca="1">I1018*0.5</f>
        <v>0</v>
      </c>
      <c r="J1016" s="128">
        <f ca="1">J1018*0.5</f>
        <v>2.5000000000000001E-2</v>
      </c>
      <c r="K1016" s="128">
        <f ca="1">K1018*0.5</f>
        <v>2.5000000000000001E-2</v>
      </c>
      <c r="L1016" s="126"/>
      <c r="M1016" s="126"/>
      <c r="N1016" s="96">
        <v>3</v>
      </c>
      <c r="O1016" s="131">
        <f t="shared" ca="1" si="1123"/>
        <v>1</v>
      </c>
      <c r="P1016" s="131">
        <f t="shared" ca="1" si="1123"/>
        <v>2</v>
      </c>
    </row>
    <row r="1017" spans="2:16" hidden="1" outlineLevel="1">
      <c r="B1017" s="19" t="s">
        <v>503</v>
      </c>
      <c r="C1017" s="129" t="str">
        <f ca="1">C1018</f>
        <v>-</v>
      </c>
      <c r="D1017" s="129" t="str">
        <f ca="1">D1018</f>
        <v>-</v>
      </c>
      <c r="E1017" s="129" t="b">
        <f ca="1">E1018</f>
        <v>1</v>
      </c>
      <c r="F1017" s="129" t="str">
        <f ca="1">F1018</f>
        <v>-</v>
      </c>
      <c r="G1017" s="123" t="str">
        <f ca="1">G1018</f>
        <v>-</v>
      </c>
      <c r="H1017" s="130">
        <f ca="1">AVERAGE(H1016,H1018)</f>
        <v>7.4999999999999997E-3</v>
      </c>
      <c r="I1017" s="130">
        <f ca="1">AVERAGE(I1016,I1018)</f>
        <v>0</v>
      </c>
      <c r="J1017" s="130">
        <f ca="1">AVERAGE(J1016,J1018)</f>
        <v>3.7500000000000006E-2</v>
      </c>
      <c r="K1017" s="130">
        <f ca="1">AVERAGE(K1016,K1018)</f>
        <v>3.7500000000000006E-2</v>
      </c>
      <c r="L1017" s="19"/>
      <c r="M1017" s="19"/>
      <c r="N1017" s="131">
        <f ca="1">OFFSET(N1017,-1,0)</f>
        <v>3</v>
      </c>
      <c r="O1017" s="131">
        <f t="shared" ca="1" si="1123"/>
        <v>1</v>
      </c>
      <c r="P1017" s="131">
        <f t="shared" ca="1" si="1123"/>
        <v>2</v>
      </c>
    </row>
    <row r="1018" spans="2:16" hidden="1" outlineLevel="1">
      <c r="B1018" s="19" t="s">
        <v>432</v>
      </c>
      <c r="C1018" s="132" t="str">
        <f t="shared" ref="C1018:K1018" ca="1" si="1127">INDEX(C$841:C$848,INDEX(i.DryManOpt_Mer,$O1018+1,$N1018+1),0)</f>
        <v>-</v>
      </c>
      <c r="D1018" s="132" t="str">
        <f t="shared" ca="1" si="1127"/>
        <v>-</v>
      </c>
      <c r="E1018" s="132" t="b">
        <f t="shared" ca="1" si="1127"/>
        <v>1</v>
      </c>
      <c r="F1018" s="132" t="str">
        <f t="shared" ca="1" si="1127"/>
        <v>-</v>
      </c>
      <c r="G1018" s="139" t="str">
        <f t="shared" ca="1" si="1127"/>
        <v>-</v>
      </c>
      <c r="H1018" s="125">
        <f t="shared" ca="1" si="1127"/>
        <v>0.01</v>
      </c>
      <c r="I1018" s="125">
        <f t="shared" ca="1" si="1127"/>
        <v>0</v>
      </c>
      <c r="J1018" s="125">
        <f t="shared" ca="1" si="1127"/>
        <v>0.05</v>
      </c>
      <c r="K1018" s="125">
        <f t="shared" ca="1" si="1127"/>
        <v>0.05</v>
      </c>
      <c r="L1018" s="19"/>
      <c r="M1018" s="19"/>
      <c r="N1018" s="131">
        <f ca="1">OFFSET(N1018,-1,0)</f>
        <v>3</v>
      </c>
      <c r="O1018" s="131">
        <f t="shared" ref="O1018:P1021" ca="1" si="1128">OFFSET(O1018,-1,0)</f>
        <v>1</v>
      </c>
      <c r="P1018" s="131">
        <f t="shared" ca="1" si="1128"/>
        <v>2</v>
      </c>
    </row>
    <row r="1019" spans="2:16" hidden="1" outlineLevel="1">
      <c r="B1019" s="19" t="s">
        <v>504</v>
      </c>
      <c r="C1019" s="133" t="str">
        <f ca="1">OFFSET(C1019,-1,0)</f>
        <v>-</v>
      </c>
      <c r="D1019" s="133" t="str">
        <f ca="1">OFFSET(D1019,-1,0)</f>
        <v>-</v>
      </c>
      <c r="E1019" s="133" t="b">
        <f ca="1">OFFSET(E1019,-1,0)</f>
        <v>1</v>
      </c>
      <c r="F1019" s="133" t="str">
        <f ca="1">OFFSET(F1019,-1,0)</f>
        <v>-</v>
      </c>
      <c r="G1019" s="140" t="str">
        <f ca="1">OFFSET(G1019,-1,0)</f>
        <v>-</v>
      </c>
      <c r="H1019" s="130">
        <f ca="1">AVERAGE(H1018,H1020)</f>
        <v>1.2500000000000001E-2</v>
      </c>
      <c r="I1019" s="130">
        <f ca="1">AVERAGE(I1018,I1020)</f>
        <v>0</v>
      </c>
      <c r="J1019" s="130">
        <f ca="1">AVERAGE(J1018,J1020)</f>
        <v>6.25E-2</v>
      </c>
      <c r="K1019" s="130">
        <f ca="1">AVERAGE(K1018,K1020)</f>
        <v>6.25E-2</v>
      </c>
      <c r="L1019" s="19"/>
      <c r="M1019" s="19"/>
      <c r="N1019" s="131">
        <f ca="1">OFFSET(N1019,-1,0)</f>
        <v>3</v>
      </c>
      <c r="O1019" s="131">
        <f t="shared" ca="1" si="1128"/>
        <v>1</v>
      </c>
      <c r="P1019" s="131">
        <f t="shared" ca="1" si="1128"/>
        <v>2</v>
      </c>
    </row>
    <row r="1020" spans="2:16" hidden="1" outlineLevel="1">
      <c r="B1020" s="134" t="s">
        <v>405</v>
      </c>
      <c r="C1020" s="135" t="str">
        <f ca="1">C1018</f>
        <v>-</v>
      </c>
      <c r="D1020" s="135" t="str">
        <f ca="1">D1018</f>
        <v>-</v>
      </c>
      <c r="E1020" s="135" t="b">
        <f ca="1">E1018</f>
        <v>1</v>
      </c>
      <c r="F1020" s="135" t="str">
        <f ca="1">F1018</f>
        <v>-</v>
      </c>
      <c r="G1020" s="141" t="str">
        <f ca="1">G1018</f>
        <v>-</v>
      </c>
      <c r="H1020" s="136">
        <f ca="1">H1018*1.5</f>
        <v>1.4999999999999999E-2</v>
      </c>
      <c r="I1020" s="136">
        <f ca="1">I1018*1.5</f>
        <v>0</v>
      </c>
      <c r="J1020" s="136">
        <f ca="1">J1018*1.5</f>
        <v>7.5000000000000011E-2</v>
      </c>
      <c r="K1020" s="136">
        <f ca="1">K1018*1.5</f>
        <v>7.5000000000000011E-2</v>
      </c>
      <c r="L1020" s="134"/>
      <c r="M1020" s="134"/>
      <c r="N1020" s="137">
        <f ca="1">OFFSET(N1020,-1,0)</f>
        <v>3</v>
      </c>
      <c r="O1020" s="131">
        <f t="shared" ca="1" si="1128"/>
        <v>1</v>
      </c>
      <c r="P1020" s="131">
        <f t="shared" ca="1" si="1128"/>
        <v>2</v>
      </c>
    </row>
    <row r="1021" spans="2:16" hidden="1" outlineLevel="1">
      <c r="B1021" s="126" t="s">
        <v>406</v>
      </c>
      <c r="C1021" s="127" t="str">
        <f ca="1">C1023</f>
        <v>-</v>
      </c>
      <c r="D1021" s="127" t="str">
        <f ca="1">D1023</f>
        <v>-</v>
      </c>
      <c r="E1021" s="127" t="str">
        <f ca="1">E1023</f>
        <v>-</v>
      </c>
      <c r="F1021" s="127" t="str">
        <f ca="1">F1023</f>
        <v>-</v>
      </c>
      <c r="G1021" s="138" t="str">
        <f ca="1">G1023</f>
        <v>-</v>
      </c>
      <c r="H1021" s="128">
        <f ca="1">H1023*0.5</f>
        <v>0</v>
      </c>
      <c r="I1021" s="128">
        <f ca="1">I1023*0.5</f>
        <v>0</v>
      </c>
      <c r="J1021" s="128">
        <f ca="1">J1023*0.5</f>
        <v>0</v>
      </c>
      <c r="K1021" s="128">
        <f ca="1">K1023*0.5</f>
        <v>0</v>
      </c>
      <c r="L1021" s="126"/>
      <c r="M1021" s="126"/>
      <c r="N1021" s="96">
        <v>0</v>
      </c>
      <c r="O1021" s="96">
        <v>2</v>
      </c>
      <c r="P1021" s="131">
        <f t="shared" ca="1" si="1128"/>
        <v>2</v>
      </c>
    </row>
    <row r="1022" spans="2:16" hidden="1" outlineLevel="1">
      <c r="B1022" s="19" t="s">
        <v>503</v>
      </c>
      <c r="C1022" s="129" t="str">
        <f ca="1">C1023</f>
        <v>-</v>
      </c>
      <c r="D1022" s="129" t="str">
        <f ca="1">D1023</f>
        <v>-</v>
      </c>
      <c r="E1022" s="129" t="str">
        <f ca="1">E1023</f>
        <v>-</v>
      </c>
      <c r="F1022" s="129" t="str">
        <f ca="1">F1023</f>
        <v>-</v>
      </c>
      <c r="G1022" s="123" t="str">
        <f ca="1">G1023</f>
        <v>-</v>
      </c>
      <c r="H1022" s="130">
        <f ca="1">AVERAGE(H1021,H1023)</f>
        <v>0</v>
      </c>
      <c r="I1022" s="130">
        <f ca="1">AVERAGE(I1021,I1023)</f>
        <v>0</v>
      </c>
      <c r="J1022" s="130">
        <f ca="1">AVERAGE(J1021,J1023)</f>
        <v>0</v>
      </c>
      <c r="K1022" s="130">
        <f ca="1">AVERAGE(K1021,K1023)</f>
        <v>0</v>
      </c>
      <c r="L1022" s="19"/>
      <c r="M1022" s="19"/>
      <c r="N1022" s="131">
        <f t="shared" ref="N1022:P1037" ca="1" si="1129">OFFSET(N1022,-1,0)</f>
        <v>0</v>
      </c>
      <c r="O1022" s="131">
        <f t="shared" ca="1" si="1129"/>
        <v>2</v>
      </c>
      <c r="P1022" s="131">
        <f t="shared" ca="1" si="1129"/>
        <v>2</v>
      </c>
    </row>
    <row r="1023" spans="2:16" hidden="1" outlineLevel="1">
      <c r="B1023" s="19" t="s">
        <v>432</v>
      </c>
      <c r="C1023" s="132" t="str">
        <f t="shared" ref="C1023:K1023" ca="1" si="1130">INDEX(C$841:C$848,INDEX(i.DryManOpt_Mer,$O1023+1,$N1023+1),0)</f>
        <v>-</v>
      </c>
      <c r="D1023" s="132" t="str">
        <f t="shared" ca="1" si="1130"/>
        <v>-</v>
      </c>
      <c r="E1023" s="132" t="str">
        <f t="shared" ca="1" si="1130"/>
        <v>-</v>
      </c>
      <c r="F1023" s="132" t="str">
        <f t="shared" ca="1" si="1130"/>
        <v>-</v>
      </c>
      <c r="G1023" s="132" t="str">
        <f t="shared" ca="1" si="1130"/>
        <v>-</v>
      </c>
      <c r="H1023" s="125">
        <f t="shared" ca="1" si="1130"/>
        <v>0</v>
      </c>
      <c r="I1023" s="125">
        <f t="shared" ca="1" si="1130"/>
        <v>0</v>
      </c>
      <c r="J1023" s="125">
        <f t="shared" ca="1" si="1130"/>
        <v>0</v>
      </c>
      <c r="K1023" s="125">
        <f t="shared" ca="1" si="1130"/>
        <v>0</v>
      </c>
      <c r="L1023" s="19"/>
      <c r="M1023" s="19"/>
      <c r="N1023" s="131">
        <f t="shared" ca="1" si="1129"/>
        <v>0</v>
      </c>
      <c r="O1023" s="131">
        <f t="shared" ca="1" si="1129"/>
        <v>2</v>
      </c>
      <c r="P1023" s="131">
        <f t="shared" ca="1" si="1129"/>
        <v>2</v>
      </c>
    </row>
    <row r="1024" spans="2:16" hidden="1" outlineLevel="1">
      <c r="B1024" s="19" t="s">
        <v>504</v>
      </c>
      <c r="C1024" s="133" t="str">
        <f ca="1">OFFSET(C1024,-1,0)</f>
        <v>-</v>
      </c>
      <c r="D1024" s="133" t="str">
        <f ca="1">OFFSET(D1024,-1,0)</f>
        <v>-</v>
      </c>
      <c r="E1024" s="133" t="str">
        <f ca="1">OFFSET(E1024,-1,0)</f>
        <v>-</v>
      </c>
      <c r="F1024" s="133" t="str">
        <f ca="1">OFFSET(F1024,-1,0)</f>
        <v>-</v>
      </c>
      <c r="G1024" s="140" t="str">
        <f ca="1">OFFSET(G1024,-1,0)</f>
        <v>-</v>
      </c>
      <c r="H1024" s="130">
        <f ca="1">AVERAGE(H1023,H1025)</f>
        <v>0</v>
      </c>
      <c r="I1024" s="130">
        <f ca="1">AVERAGE(I1023,I1025)</f>
        <v>0</v>
      </c>
      <c r="J1024" s="130">
        <f ca="1">AVERAGE(J1023,J1025)</f>
        <v>0</v>
      </c>
      <c r="K1024" s="130">
        <f ca="1">AVERAGE(K1023,K1025)</f>
        <v>0</v>
      </c>
      <c r="L1024" s="19"/>
      <c r="M1024" s="19"/>
      <c r="N1024" s="131">
        <f t="shared" ca="1" si="1129"/>
        <v>0</v>
      </c>
      <c r="O1024" s="131">
        <f t="shared" ca="1" si="1129"/>
        <v>2</v>
      </c>
      <c r="P1024" s="131">
        <f t="shared" ca="1" si="1129"/>
        <v>2</v>
      </c>
    </row>
    <row r="1025" spans="2:16" hidden="1" outlineLevel="1">
      <c r="B1025" s="134" t="s">
        <v>405</v>
      </c>
      <c r="C1025" s="135" t="str">
        <f ca="1">C1023</f>
        <v>-</v>
      </c>
      <c r="D1025" s="135" t="str">
        <f ca="1">D1023</f>
        <v>-</v>
      </c>
      <c r="E1025" s="135" t="str">
        <f ca="1">E1023</f>
        <v>-</v>
      </c>
      <c r="F1025" s="135" t="str">
        <f ca="1">F1023</f>
        <v>-</v>
      </c>
      <c r="G1025" s="141" t="str">
        <f ca="1">G1023</f>
        <v>-</v>
      </c>
      <c r="H1025" s="136">
        <f ca="1">H1023*1.5</f>
        <v>0</v>
      </c>
      <c r="I1025" s="136">
        <f ca="1">I1023*1.5</f>
        <v>0</v>
      </c>
      <c r="J1025" s="136">
        <f ca="1">J1023*1.5</f>
        <v>0</v>
      </c>
      <c r="K1025" s="136">
        <f ca="1">K1023*1.5</f>
        <v>0</v>
      </c>
      <c r="L1025" s="134"/>
      <c r="M1025" s="134"/>
      <c r="N1025" s="137">
        <f t="shared" ca="1" si="1129"/>
        <v>0</v>
      </c>
      <c r="O1025" s="131">
        <f t="shared" ca="1" si="1129"/>
        <v>2</v>
      </c>
      <c r="P1025" s="131">
        <f t="shared" ca="1" si="1129"/>
        <v>2</v>
      </c>
    </row>
    <row r="1026" spans="2:16" hidden="1" outlineLevel="1">
      <c r="B1026" s="126" t="s">
        <v>406</v>
      </c>
      <c r="C1026" s="127" t="str">
        <f ca="1">C1028</f>
        <v>-</v>
      </c>
      <c r="D1026" s="127" t="str">
        <f ca="1">D1028</f>
        <v>-</v>
      </c>
      <c r="E1026" s="127" t="b">
        <f ca="1">E1028</f>
        <v>1</v>
      </c>
      <c r="F1026" s="127" t="str">
        <f ca="1">F1028</f>
        <v>-</v>
      </c>
      <c r="G1026" s="138" t="str">
        <f ca="1">G1028</f>
        <v>-</v>
      </c>
      <c r="H1026" s="128">
        <f ca="1">H1028*0.5</f>
        <v>5.0000000000000001E-3</v>
      </c>
      <c r="I1026" s="128">
        <f ca="1">I1028*0.5</f>
        <v>0</v>
      </c>
      <c r="J1026" s="128">
        <f ca="1">J1028*0.5</f>
        <v>2.5000000000000001E-2</v>
      </c>
      <c r="K1026" s="128">
        <f ca="1">K1028*0.5</f>
        <v>2.5000000000000001E-2</v>
      </c>
      <c r="L1026" s="126"/>
      <c r="M1026" s="126"/>
      <c r="N1026" s="96">
        <v>1</v>
      </c>
      <c r="O1026" s="131">
        <f t="shared" ca="1" si="1129"/>
        <v>2</v>
      </c>
      <c r="P1026" s="131">
        <f t="shared" ca="1" si="1129"/>
        <v>2</v>
      </c>
    </row>
    <row r="1027" spans="2:16" hidden="1" outlineLevel="1">
      <c r="B1027" s="19" t="s">
        <v>503</v>
      </c>
      <c r="C1027" s="129" t="str">
        <f ca="1">C1028</f>
        <v>-</v>
      </c>
      <c r="D1027" s="129" t="str">
        <f ca="1">D1028</f>
        <v>-</v>
      </c>
      <c r="E1027" s="129" t="b">
        <f ca="1">E1028</f>
        <v>1</v>
      </c>
      <c r="F1027" s="129" t="str">
        <f ca="1">F1028</f>
        <v>-</v>
      </c>
      <c r="G1027" s="123" t="str">
        <f ca="1">G1028</f>
        <v>-</v>
      </c>
      <c r="H1027" s="130">
        <f ca="1">AVERAGE(H1026,H1028)</f>
        <v>7.4999999999999997E-3</v>
      </c>
      <c r="I1027" s="130">
        <f ca="1">AVERAGE(I1026,I1028)</f>
        <v>0</v>
      </c>
      <c r="J1027" s="130">
        <f ca="1">AVERAGE(J1026,J1028)</f>
        <v>3.7500000000000006E-2</v>
      </c>
      <c r="K1027" s="130">
        <f ca="1">AVERAGE(K1026,K1028)</f>
        <v>3.7500000000000006E-2</v>
      </c>
      <c r="L1027" s="19"/>
      <c r="M1027" s="19"/>
      <c r="N1027" s="131">
        <f ca="1">OFFSET(N1027,-1,0)</f>
        <v>1</v>
      </c>
      <c r="O1027" s="131">
        <f t="shared" ca="1" si="1129"/>
        <v>2</v>
      </c>
      <c r="P1027" s="131">
        <f t="shared" ca="1" si="1129"/>
        <v>2</v>
      </c>
    </row>
    <row r="1028" spans="2:16" hidden="1" outlineLevel="1">
      <c r="B1028" s="19" t="s">
        <v>432</v>
      </c>
      <c r="C1028" s="132" t="str">
        <f t="shared" ref="C1028:K1028" ca="1" si="1131">INDEX(C$841:C$848,INDEX(i.DryManOpt_Mer,$O1028+1,$N1028+1),0)</f>
        <v>-</v>
      </c>
      <c r="D1028" s="132" t="str">
        <f t="shared" ca="1" si="1131"/>
        <v>-</v>
      </c>
      <c r="E1028" s="132" t="b">
        <f t="shared" ca="1" si="1131"/>
        <v>1</v>
      </c>
      <c r="F1028" s="132" t="str">
        <f t="shared" ca="1" si="1131"/>
        <v>-</v>
      </c>
      <c r="G1028" s="139" t="str">
        <f t="shared" ca="1" si="1131"/>
        <v>-</v>
      </c>
      <c r="H1028" s="125">
        <f t="shared" ca="1" si="1131"/>
        <v>0.01</v>
      </c>
      <c r="I1028" s="125">
        <f t="shared" ca="1" si="1131"/>
        <v>0</v>
      </c>
      <c r="J1028" s="125">
        <f t="shared" ca="1" si="1131"/>
        <v>0.05</v>
      </c>
      <c r="K1028" s="125">
        <f t="shared" ca="1" si="1131"/>
        <v>0.05</v>
      </c>
      <c r="L1028" s="19"/>
      <c r="M1028" s="19"/>
      <c r="N1028" s="131">
        <f ca="1">OFFSET(N1028,-1,0)</f>
        <v>1</v>
      </c>
      <c r="O1028" s="131">
        <f t="shared" ca="1" si="1129"/>
        <v>2</v>
      </c>
      <c r="P1028" s="131">
        <f t="shared" ca="1" si="1129"/>
        <v>2</v>
      </c>
    </row>
    <row r="1029" spans="2:16" hidden="1" outlineLevel="1">
      <c r="B1029" s="19" t="s">
        <v>504</v>
      </c>
      <c r="C1029" s="133" t="str">
        <f ca="1">OFFSET(C1029,-1,0)</f>
        <v>-</v>
      </c>
      <c r="D1029" s="133" t="str">
        <f ca="1">OFFSET(D1029,-1,0)</f>
        <v>-</v>
      </c>
      <c r="E1029" s="133" t="b">
        <f ca="1">OFFSET(E1029,-1,0)</f>
        <v>1</v>
      </c>
      <c r="F1029" s="133" t="str">
        <f ca="1">OFFSET(F1029,-1,0)</f>
        <v>-</v>
      </c>
      <c r="G1029" s="140" t="str">
        <f ca="1">OFFSET(G1029,-1,0)</f>
        <v>-</v>
      </c>
      <c r="H1029" s="130">
        <f ca="1">AVERAGE(H1028,H1030)</f>
        <v>1.2500000000000001E-2</v>
      </c>
      <c r="I1029" s="130">
        <f ca="1">AVERAGE(I1028,I1030)</f>
        <v>0</v>
      </c>
      <c r="J1029" s="130">
        <f ca="1">AVERAGE(J1028,J1030)</f>
        <v>6.25E-2</v>
      </c>
      <c r="K1029" s="130">
        <f ca="1">AVERAGE(K1028,K1030)</f>
        <v>6.25E-2</v>
      </c>
      <c r="L1029" s="19"/>
      <c r="M1029" s="19"/>
      <c r="N1029" s="131">
        <f ca="1">OFFSET(N1029,-1,0)</f>
        <v>1</v>
      </c>
      <c r="O1029" s="131">
        <f t="shared" ca="1" si="1129"/>
        <v>2</v>
      </c>
      <c r="P1029" s="131">
        <f t="shared" ca="1" si="1129"/>
        <v>2</v>
      </c>
    </row>
    <row r="1030" spans="2:16" hidden="1" outlineLevel="1">
      <c r="B1030" s="134" t="s">
        <v>405</v>
      </c>
      <c r="C1030" s="135" t="str">
        <f ca="1">C1028</f>
        <v>-</v>
      </c>
      <c r="D1030" s="135" t="str">
        <f ca="1">D1028</f>
        <v>-</v>
      </c>
      <c r="E1030" s="135" t="b">
        <f ca="1">E1028</f>
        <v>1</v>
      </c>
      <c r="F1030" s="135" t="str">
        <f ca="1">F1028</f>
        <v>-</v>
      </c>
      <c r="G1030" s="141" t="str">
        <f ca="1">G1028</f>
        <v>-</v>
      </c>
      <c r="H1030" s="136">
        <f ca="1">H1028*1.5</f>
        <v>1.4999999999999999E-2</v>
      </c>
      <c r="I1030" s="136">
        <f ca="1">I1028*1.5</f>
        <v>0</v>
      </c>
      <c r="J1030" s="136">
        <f ca="1">J1028*1.5</f>
        <v>7.5000000000000011E-2</v>
      </c>
      <c r="K1030" s="136">
        <f ca="1">K1028*1.5</f>
        <v>7.5000000000000011E-2</v>
      </c>
      <c r="L1030" s="134"/>
      <c r="M1030" s="134"/>
      <c r="N1030" s="137">
        <f ca="1">OFFSET(N1030,-1,0)</f>
        <v>1</v>
      </c>
      <c r="O1030" s="131">
        <f t="shared" ca="1" si="1129"/>
        <v>2</v>
      </c>
      <c r="P1030" s="131">
        <f t="shared" ca="1" si="1129"/>
        <v>2</v>
      </c>
    </row>
    <row r="1031" spans="2:16" hidden="1" outlineLevel="1">
      <c r="B1031" s="126" t="s">
        <v>406</v>
      </c>
      <c r="C1031" s="127" t="str">
        <f ca="1">C1033</f>
        <v>-</v>
      </c>
      <c r="D1031" s="127" t="str">
        <f ca="1">D1033</f>
        <v>-</v>
      </c>
      <c r="E1031" s="127" t="b">
        <f ca="1">E1033</f>
        <v>1</v>
      </c>
      <c r="F1031" s="127" t="str">
        <f ca="1">F1033</f>
        <v>-</v>
      </c>
      <c r="G1031" s="138">
        <f ca="1">G1033</f>
        <v>0.5</v>
      </c>
      <c r="H1031" s="128">
        <f ca="1">H1033*0.5</f>
        <v>0.01</v>
      </c>
      <c r="I1031" s="128">
        <f ca="1">I1033*0.5</f>
        <v>0</v>
      </c>
      <c r="J1031" s="128">
        <f ca="1">J1033*0.5</f>
        <v>2.5000000000000001E-2</v>
      </c>
      <c r="K1031" s="128">
        <f ca="1">K1033*0.5</f>
        <v>5.5E-2</v>
      </c>
      <c r="L1031" s="126"/>
      <c r="M1031" s="126"/>
      <c r="N1031" s="96">
        <v>2</v>
      </c>
      <c r="O1031" s="131">
        <f t="shared" ca="1" si="1129"/>
        <v>2</v>
      </c>
      <c r="P1031" s="131">
        <f t="shared" ca="1" si="1129"/>
        <v>2</v>
      </c>
    </row>
    <row r="1032" spans="2:16" hidden="1" outlineLevel="1">
      <c r="B1032" s="19" t="s">
        <v>503</v>
      </c>
      <c r="C1032" s="129" t="str">
        <f ca="1">C1033</f>
        <v>-</v>
      </c>
      <c r="D1032" s="129" t="str">
        <f ca="1">D1033</f>
        <v>-</v>
      </c>
      <c r="E1032" s="129" t="b">
        <f ca="1">E1033</f>
        <v>1</v>
      </c>
      <c r="F1032" s="129" t="str">
        <f ca="1">F1033</f>
        <v>-</v>
      </c>
      <c r="G1032" s="123">
        <f ca="1">G1033</f>
        <v>0.5</v>
      </c>
      <c r="H1032" s="130">
        <f ca="1">AVERAGE(H1031,H1033)</f>
        <v>1.4999999999999999E-2</v>
      </c>
      <c r="I1032" s="130">
        <f ca="1">AVERAGE(I1031,I1033)</f>
        <v>0</v>
      </c>
      <c r="J1032" s="130">
        <f ca="1">AVERAGE(J1031,J1033)</f>
        <v>3.7500000000000006E-2</v>
      </c>
      <c r="K1032" s="130">
        <f ca="1">AVERAGE(K1031,K1033)</f>
        <v>8.2500000000000004E-2</v>
      </c>
      <c r="L1032" s="19"/>
      <c r="M1032" s="19"/>
      <c r="N1032" s="131">
        <f ca="1">OFFSET(N1032,-1,0)</f>
        <v>2</v>
      </c>
      <c r="O1032" s="131">
        <f t="shared" ca="1" si="1129"/>
        <v>2</v>
      </c>
      <c r="P1032" s="131">
        <f t="shared" ca="1" si="1129"/>
        <v>2</v>
      </c>
    </row>
    <row r="1033" spans="2:16" hidden="1" outlineLevel="1">
      <c r="B1033" s="19" t="s">
        <v>432</v>
      </c>
      <c r="C1033" s="132" t="str">
        <f t="shared" ref="C1033:K1033" ca="1" si="1132">INDEX(C$841:C$848,INDEX(i.DryManOpt_Mer,$O1033+1,$N1033+1),0)</f>
        <v>-</v>
      </c>
      <c r="D1033" s="132" t="str">
        <f t="shared" ca="1" si="1132"/>
        <v>-</v>
      </c>
      <c r="E1033" s="132" t="b">
        <f t="shared" ca="1" si="1132"/>
        <v>1</v>
      </c>
      <c r="F1033" s="132" t="str">
        <f t="shared" ca="1" si="1132"/>
        <v>-</v>
      </c>
      <c r="G1033" s="139">
        <f t="shared" ca="1" si="1132"/>
        <v>0.5</v>
      </c>
      <c r="H1033" s="125">
        <f t="shared" ca="1" si="1132"/>
        <v>0.02</v>
      </c>
      <c r="I1033" s="125">
        <f t="shared" ca="1" si="1132"/>
        <v>0</v>
      </c>
      <c r="J1033" s="125">
        <f t="shared" ca="1" si="1132"/>
        <v>0.05</v>
      </c>
      <c r="K1033" s="125">
        <f t="shared" ca="1" si="1132"/>
        <v>0.11</v>
      </c>
      <c r="L1033" s="19"/>
      <c r="M1033" s="19"/>
      <c r="N1033" s="131">
        <f ca="1">OFFSET(N1033,-1,0)</f>
        <v>2</v>
      </c>
      <c r="O1033" s="131">
        <f t="shared" ca="1" si="1129"/>
        <v>2</v>
      </c>
      <c r="P1033" s="131">
        <f t="shared" ca="1" si="1129"/>
        <v>2</v>
      </c>
    </row>
    <row r="1034" spans="2:16" hidden="1" outlineLevel="1">
      <c r="B1034" s="19" t="s">
        <v>504</v>
      </c>
      <c r="C1034" s="133" t="str">
        <f ca="1">OFFSET(C1034,-1,0)</f>
        <v>-</v>
      </c>
      <c r="D1034" s="133" t="str">
        <f ca="1">OFFSET(D1034,-1,0)</f>
        <v>-</v>
      </c>
      <c r="E1034" s="133" t="b">
        <f ca="1">OFFSET(E1034,-1,0)</f>
        <v>1</v>
      </c>
      <c r="F1034" s="133" t="str">
        <f ca="1">OFFSET(F1034,-1,0)</f>
        <v>-</v>
      </c>
      <c r="G1034" s="140">
        <f ca="1">OFFSET(G1034,-1,0)</f>
        <v>0.5</v>
      </c>
      <c r="H1034" s="130">
        <f ca="1">AVERAGE(H1033,H1035)</f>
        <v>2.5000000000000001E-2</v>
      </c>
      <c r="I1034" s="130">
        <f ca="1">AVERAGE(I1033,I1035)</f>
        <v>0</v>
      </c>
      <c r="J1034" s="130">
        <f ca="1">AVERAGE(J1033,J1035)</f>
        <v>6.25E-2</v>
      </c>
      <c r="K1034" s="130">
        <f ca="1">AVERAGE(K1033,K1035)</f>
        <v>0.13750000000000001</v>
      </c>
      <c r="L1034" s="19"/>
      <c r="M1034" s="19"/>
      <c r="N1034" s="131">
        <f ca="1">OFFSET(N1034,-1,0)</f>
        <v>2</v>
      </c>
      <c r="O1034" s="131">
        <f t="shared" ca="1" si="1129"/>
        <v>2</v>
      </c>
      <c r="P1034" s="131">
        <f t="shared" ca="1" si="1129"/>
        <v>2</v>
      </c>
    </row>
    <row r="1035" spans="2:16" hidden="1" outlineLevel="1">
      <c r="B1035" s="134" t="s">
        <v>405</v>
      </c>
      <c r="C1035" s="135" t="str">
        <f ca="1">C1033</f>
        <v>-</v>
      </c>
      <c r="D1035" s="135" t="str">
        <f ca="1">D1033</f>
        <v>-</v>
      </c>
      <c r="E1035" s="135" t="b">
        <f ca="1">E1033</f>
        <v>1</v>
      </c>
      <c r="F1035" s="135" t="str">
        <f ca="1">F1033</f>
        <v>-</v>
      </c>
      <c r="G1035" s="141">
        <f ca="1">G1033</f>
        <v>0.5</v>
      </c>
      <c r="H1035" s="136">
        <f ca="1">H1033*1.5</f>
        <v>0.03</v>
      </c>
      <c r="I1035" s="136">
        <f ca="1">I1033*1.5</f>
        <v>0</v>
      </c>
      <c r="J1035" s="136">
        <f ca="1">J1033*1.5</f>
        <v>7.5000000000000011E-2</v>
      </c>
      <c r="K1035" s="136">
        <f ca="1">K1033*1.5</f>
        <v>0.16500000000000001</v>
      </c>
      <c r="L1035" s="134"/>
      <c r="M1035" s="134"/>
      <c r="N1035" s="137">
        <f ca="1">OFFSET(N1035,-1,0)</f>
        <v>2</v>
      </c>
      <c r="O1035" s="131">
        <f t="shared" ca="1" si="1129"/>
        <v>2</v>
      </c>
      <c r="P1035" s="131">
        <f t="shared" ca="1" si="1129"/>
        <v>2</v>
      </c>
    </row>
    <row r="1036" spans="2:16" hidden="1" outlineLevel="1">
      <c r="B1036" s="126" t="s">
        <v>406</v>
      </c>
      <c r="C1036" s="127" t="str">
        <f ca="1">C1038</f>
        <v>-</v>
      </c>
      <c r="D1036" s="127" t="str">
        <f ca="1">D1038</f>
        <v>-</v>
      </c>
      <c r="E1036" s="127" t="b">
        <f ca="1">E1038</f>
        <v>1</v>
      </c>
      <c r="F1036" s="127" t="str">
        <f ca="1">F1038</f>
        <v>-</v>
      </c>
      <c r="G1036" s="138">
        <f ca="1">G1038</f>
        <v>0.5</v>
      </c>
      <c r="H1036" s="128">
        <f ca="1">H1038*0.5</f>
        <v>0.01</v>
      </c>
      <c r="I1036" s="128">
        <f ca="1">I1038*0.5</f>
        <v>0</v>
      </c>
      <c r="J1036" s="128">
        <f ca="1">J1038*0.5</f>
        <v>2.5000000000000001E-2</v>
      </c>
      <c r="K1036" s="128">
        <f ca="1">K1038*0.5</f>
        <v>5.5E-2</v>
      </c>
      <c r="L1036" s="126"/>
      <c r="M1036" s="126"/>
      <c r="N1036" s="96">
        <v>3</v>
      </c>
      <c r="O1036" s="131">
        <f t="shared" ca="1" si="1129"/>
        <v>2</v>
      </c>
      <c r="P1036" s="131">
        <f t="shared" ca="1" si="1129"/>
        <v>2</v>
      </c>
    </row>
    <row r="1037" spans="2:16" hidden="1" outlineLevel="1">
      <c r="B1037" s="19" t="s">
        <v>503</v>
      </c>
      <c r="C1037" s="129" t="str">
        <f ca="1">C1038</f>
        <v>-</v>
      </c>
      <c r="D1037" s="129" t="str">
        <f ca="1">D1038</f>
        <v>-</v>
      </c>
      <c r="E1037" s="129" t="b">
        <f ca="1">E1038</f>
        <v>1</v>
      </c>
      <c r="F1037" s="129" t="str">
        <f ca="1">F1038</f>
        <v>-</v>
      </c>
      <c r="G1037" s="123">
        <f ca="1">G1038</f>
        <v>0.5</v>
      </c>
      <c r="H1037" s="130">
        <f ca="1">AVERAGE(H1036,H1038)</f>
        <v>1.4999999999999999E-2</v>
      </c>
      <c r="I1037" s="130">
        <f ca="1">AVERAGE(I1036,I1038)</f>
        <v>0</v>
      </c>
      <c r="J1037" s="130">
        <f ca="1">AVERAGE(J1036,J1038)</f>
        <v>3.7500000000000006E-2</v>
      </c>
      <c r="K1037" s="130">
        <f ca="1">AVERAGE(K1036,K1038)</f>
        <v>8.2500000000000004E-2</v>
      </c>
      <c r="L1037" s="19"/>
      <c r="M1037" s="19"/>
      <c r="N1037" s="131">
        <f ca="1">OFFSET(N1037,-1,0)</f>
        <v>3</v>
      </c>
      <c r="O1037" s="131">
        <f t="shared" ca="1" si="1129"/>
        <v>2</v>
      </c>
      <c r="P1037" s="131">
        <f t="shared" ca="1" si="1129"/>
        <v>2</v>
      </c>
    </row>
    <row r="1038" spans="2:16" hidden="1" outlineLevel="1">
      <c r="B1038" s="19" t="s">
        <v>432</v>
      </c>
      <c r="C1038" s="132" t="str">
        <f t="shared" ref="C1038:K1038" ca="1" si="1133">INDEX(C$841:C$848,INDEX(i.DryManOpt_Mer,$O1038+1,$N1038+1),0)</f>
        <v>-</v>
      </c>
      <c r="D1038" s="132" t="str">
        <f t="shared" ca="1" si="1133"/>
        <v>-</v>
      </c>
      <c r="E1038" s="132" t="b">
        <f t="shared" ca="1" si="1133"/>
        <v>1</v>
      </c>
      <c r="F1038" s="132" t="str">
        <f t="shared" ca="1" si="1133"/>
        <v>-</v>
      </c>
      <c r="G1038" s="139">
        <f t="shared" ca="1" si="1133"/>
        <v>0.5</v>
      </c>
      <c r="H1038" s="125">
        <f t="shared" ca="1" si="1133"/>
        <v>0.02</v>
      </c>
      <c r="I1038" s="125">
        <f t="shared" ca="1" si="1133"/>
        <v>0</v>
      </c>
      <c r="J1038" s="125">
        <f t="shared" ca="1" si="1133"/>
        <v>0.05</v>
      </c>
      <c r="K1038" s="125">
        <f t="shared" ca="1" si="1133"/>
        <v>0.11</v>
      </c>
      <c r="L1038" s="19"/>
      <c r="M1038" s="19"/>
      <c r="N1038" s="131">
        <f ca="1">OFFSET(N1038,-1,0)</f>
        <v>3</v>
      </c>
      <c r="O1038" s="131">
        <f t="shared" ref="O1038:P1040" ca="1" si="1134">OFFSET(O1038,-1,0)</f>
        <v>2</v>
      </c>
      <c r="P1038" s="131">
        <f t="shared" ca="1" si="1134"/>
        <v>2</v>
      </c>
    </row>
    <row r="1039" spans="2:16" hidden="1" outlineLevel="1">
      <c r="B1039" s="19" t="s">
        <v>504</v>
      </c>
      <c r="C1039" s="133" t="str">
        <f ca="1">OFFSET(C1039,-1,0)</f>
        <v>-</v>
      </c>
      <c r="D1039" s="133" t="str">
        <f ca="1">OFFSET(D1039,-1,0)</f>
        <v>-</v>
      </c>
      <c r="E1039" s="133" t="b">
        <f ca="1">OFFSET(E1039,-1,0)</f>
        <v>1</v>
      </c>
      <c r="F1039" s="133" t="str">
        <f ca="1">OFFSET(F1039,-1,0)</f>
        <v>-</v>
      </c>
      <c r="G1039" s="140">
        <f ca="1">OFFSET(G1039,-1,0)</f>
        <v>0.5</v>
      </c>
      <c r="H1039" s="130">
        <f ca="1">AVERAGE(H1038,H1040)</f>
        <v>2.5000000000000001E-2</v>
      </c>
      <c r="I1039" s="130">
        <f ca="1">AVERAGE(I1038,I1040)</f>
        <v>0</v>
      </c>
      <c r="J1039" s="130">
        <f ca="1">AVERAGE(J1038,J1040)</f>
        <v>6.25E-2</v>
      </c>
      <c r="K1039" s="130">
        <f ca="1">AVERAGE(K1038,K1040)</f>
        <v>0.13750000000000001</v>
      </c>
      <c r="L1039" s="19"/>
      <c r="M1039" s="19"/>
      <c r="N1039" s="131">
        <f ca="1">OFFSET(N1039,-1,0)</f>
        <v>3</v>
      </c>
      <c r="O1039" s="131">
        <f t="shared" ca="1" si="1134"/>
        <v>2</v>
      </c>
      <c r="P1039" s="131">
        <f t="shared" ca="1" si="1134"/>
        <v>2</v>
      </c>
    </row>
    <row r="1040" spans="2:16" hidden="1" outlineLevel="1">
      <c r="B1040" s="134" t="s">
        <v>405</v>
      </c>
      <c r="C1040" s="135" t="str">
        <f ca="1">C1038</f>
        <v>-</v>
      </c>
      <c r="D1040" s="135" t="str">
        <f ca="1">D1038</f>
        <v>-</v>
      </c>
      <c r="E1040" s="135" t="b">
        <f ca="1">E1038</f>
        <v>1</v>
      </c>
      <c r="F1040" s="135" t="str">
        <f ca="1">F1038</f>
        <v>-</v>
      </c>
      <c r="G1040" s="141">
        <f ca="1">G1038</f>
        <v>0.5</v>
      </c>
      <c r="H1040" s="136">
        <f ca="1">H1038*1.5</f>
        <v>0.03</v>
      </c>
      <c r="I1040" s="136">
        <f ca="1">I1038*1.5</f>
        <v>0</v>
      </c>
      <c r="J1040" s="136">
        <f ca="1">J1038*1.5</f>
        <v>7.5000000000000011E-2</v>
      </c>
      <c r="K1040" s="136">
        <f ca="1">K1038*1.5</f>
        <v>0.16500000000000001</v>
      </c>
      <c r="L1040" s="134"/>
      <c r="M1040" s="134"/>
      <c r="N1040" s="137">
        <f ca="1">OFFSET(N1040,-1,0)</f>
        <v>3</v>
      </c>
      <c r="O1040" s="137">
        <f t="shared" ca="1" si="1134"/>
        <v>2</v>
      </c>
      <c r="P1040" s="137">
        <f t="shared" ca="1" si="1134"/>
        <v>2</v>
      </c>
    </row>
    <row r="1041" spans="2:18" hidden="1" outlineLevel="1"/>
    <row r="1043" spans="2:18" collapsed="1">
      <c r="B1043" s="22" t="s">
        <v>917</v>
      </c>
    </row>
    <row r="1044" spans="2:18" ht="126" hidden="1" outlineLevel="1">
      <c r="C1044" s="51" t="s">
        <v>310</v>
      </c>
      <c r="D1044" s="51" t="s">
        <v>309</v>
      </c>
      <c r="E1044" s="51" t="s">
        <v>387</v>
      </c>
      <c r="F1044" s="51" t="s">
        <v>388</v>
      </c>
      <c r="G1044" s="51" t="s">
        <v>457</v>
      </c>
      <c r="H1044" s="51" t="s">
        <v>408</v>
      </c>
      <c r="I1044" s="51" t="s">
        <v>492</v>
      </c>
      <c r="J1044" s="51" t="s">
        <v>492</v>
      </c>
      <c r="K1044" s="51" t="s">
        <v>492</v>
      </c>
      <c r="L1044" s="51" t="s">
        <v>489</v>
      </c>
      <c r="R1044" t="s">
        <v>916</v>
      </c>
    </row>
    <row r="1045" spans="2:18" hidden="1" outlineLevel="1">
      <c r="B1045" s="126" t="s">
        <v>406</v>
      </c>
      <c r="C1045" s="126"/>
      <c r="D1045" s="126"/>
      <c r="E1045" s="126"/>
      <c r="F1045" s="126"/>
      <c r="G1045" s="126"/>
      <c r="H1045" s="126"/>
      <c r="I1045" s="126"/>
      <c r="J1045" s="126"/>
      <c r="K1045" s="126"/>
      <c r="L1045" s="142">
        <v>0.75</v>
      </c>
      <c r="M1045" s="126"/>
      <c r="O1045" s="235">
        <v>0.23</v>
      </c>
      <c r="P1045" s="235">
        <v>0.17</v>
      </c>
      <c r="R1045" s="236">
        <f>(1+O1045*L1045)/(1+P1045)</f>
        <v>1.0021367521367524</v>
      </c>
    </row>
    <row r="1046" spans="2:18" hidden="1" outlineLevel="1">
      <c r="B1046" s="19" t="s">
        <v>503</v>
      </c>
      <c r="C1046" s="19"/>
      <c r="D1046" s="19"/>
      <c r="E1046" s="19"/>
      <c r="F1046" s="19"/>
      <c r="G1046" s="19"/>
      <c r="H1046" s="19"/>
      <c r="I1046" s="19"/>
      <c r="J1046" s="19"/>
      <c r="K1046" s="19"/>
      <c r="L1046" s="143">
        <f>AVERAGE(L1045,L1047)</f>
        <v>0.875</v>
      </c>
      <c r="M1046" s="19"/>
      <c r="O1046" s="235">
        <f>O1045</f>
        <v>0.23</v>
      </c>
      <c r="P1046" s="235">
        <f t="shared" ref="P1046:P1049" si="1135">P1045</f>
        <v>0.17</v>
      </c>
      <c r="R1046" s="236">
        <f t="shared" ref="R1046:R1049" si="1136">(1+O1046*L1046)/(1+P1046)</f>
        <v>1.0267094017094016</v>
      </c>
    </row>
    <row r="1047" spans="2:18" hidden="1" outlineLevel="1">
      <c r="B1047" s="19" t="s">
        <v>432</v>
      </c>
      <c r="C1047" s="19"/>
      <c r="D1047" s="19"/>
      <c r="E1047" s="19"/>
      <c r="F1047" s="19"/>
      <c r="G1047" s="19"/>
      <c r="H1047" s="19"/>
      <c r="I1047" s="19"/>
      <c r="J1047" s="19"/>
      <c r="K1047" s="19"/>
      <c r="L1047" s="112">
        <v>1</v>
      </c>
      <c r="M1047" s="19"/>
      <c r="O1047" s="235">
        <f t="shared" ref="O1047:O1049" si="1137">O1046</f>
        <v>0.23</v>
      </c>
      <c r="P1047" s="235">
        <f t="shared" si="1135"/>
        <v>0.17</v>
      </c>
      <c r="R1047" s="236">
        <f t="shared" si="1136"/>
        <v>1.0512820512820513</v>
      </c>
    </row>
    <row r="1048" spans="2:18" hidden="1" outlineLevel="1">
      <c r="B1048" s="19" t="s">
        <v>504</v>
      </c>
      <c r="C1048" s="19"/>
      <c r="D1048" s="19"/>
      <c r="E1048" s="19"/>
      <c r="F1048" s="19"/>
      <c r="G1048" s="19"/>
      <c r="H1048" s="19"/>
      <c r="I1048" s="19"/>
      <c r="J1048" s="19"/>
      <c r="K1048" s="19"/>
      <c r="L1048" s="143">
        <f>AVERAGE(L1047,L1049)</f>
        <v>2</v>
      </c>
      <c r="M1048" s="19"/>
      <c r="O1048" s="235">
        <f t="shared" si="1137"/>
        <v>0.23</v>
      </c>
      <c r="P1048" s="235">
        <f t="shared" si="1135"/>
        <v>0.17</v>
      </c>
      <c r="R1048" s="236">
        <f t="shared" si="1136"/>
        <v>1.2478632478632479</v>
      </c>
    </row>
    <row r="1049" spans="2:18" hidden="1" outlineLevel="1">
      <c r="B1049" s="134" t="s">
        <v>405</v>
      </c>
      <c r="C1049" s="134"/>
      <c r="D1049" s="134"/>
      <c r="E1049" s="134"/>
      <c r="F1049" s="134"/>
      <c r="G1049" s="134"/>
      <c r="H1049" s="134"/>
      <c r="I1049" s="134"/>
      <c r="J1049" s="134"/>
      <c r="K1049" s="134"/>
      <c r="L1049" s="144">
        <v>3</v>
      </c>
      <c r="M1049" s="134"/>
      <c r="O1049" s="235">
        <f t="shared" si="1137"/>
        <v>0.23</v>
      </c>
      <c r="P1049" s="235">
        <f t="shared" si="1135"/>
        <v>0.17</v>
      </c>
      <c r="R1049" s="236">
        <f t="shared" si="1136"/>
        <v>1.4444444444444444</v>
      </c>
    </row>
    <row r="1050" spans="2:18" hidden="1" outlineLevel="1"/>
    <row r="1052" spans="2:18" collapsed="1">
      <c r="B1052" s="22" t="s">
        <v>479</v>
      </c>
    </row>
    <row r="1053" spans="2:18" ht="81" hidden="1" customHeight="1" outlineLevel="1">
      <c r="C1053" s="51" t="s">
        <v>80</v>
      </c>
      <c r="D1053" s="51" t="s">
        <v>120</v>
      </c>
      <c r="E1053" s="51" t="s">
        <v>81</v>
      </c>
      <c r="F1053" s="51" t="s">
        <v>393</v>
      </c>
    </row>
    <row r="1054" spans="2:18" hidden="1" outlineLevel="1">
      <c r="B1054" t="s">
        <v>402</v>
      </c>
      <c r="C1054" s="78">
        <v>70</v>
      </c>
      <c r="D1054" s="78">
        <v>50</v>
      </c>
      <c r="E1054" s="78">
        <v>70</v>
      </c>
      <c r="F1054" s="78">
        <v>50</v>
      </c>
    </row>
    <row r="1055" spans="2:18" hidden="1" outlineLevel="1">
      <c r="B1055" t="s">
        <v>433</v>
      </c>
      <c r="C1055" s="78">
        <v>50</v>
      </c>
      <c r="D1055" s="78">
        <v>50</v>
      </c>
      <c r="E1055" s="78">
        <v>70</v>
      </c>
      <c r="F1055" s="78">
        <v>50</v>
      </c>
    </row>
    <row r="1056" spans="2:18" hidden="1" outlineLevel="1">
      <c r="B1056" t="s">
        <v>436</v>
      </c>
      <c r="C1056" s="78">
        <v>80</v>
      </c>
      <c r="D1056" s="78">
        <v>80</v>
      </c>
      <c r="E1056" s="78">
        <v>70</v>
      </c>
      <c r="F1056" s="78">
        <v>50</v>
      </c>
    </row>
    <row r="1057" spans="1:170" hidden="1" outlineLevel="1">
      <c r="B1057" t="s">
        <v>434</v>
      </c>
      <c r="C1057" s="78">
        <v>70</v>
      </c>
      <c r="D1057" s="78">
        <v>50</v>
      </c>
      <c r="E1057" s="78">
        <v>50</v>
      </c>
      <c r="F1057" s="78">
        <v>50</v>
      </c>
    </row>
    <row r="1058" spans="1:170" hidden="1" outlineLevel="1">
      <c r="B1058" t="s">
        <v>436</v>
      </c>
      <c r="C1058" s="78">
        <v>70</v>
      </c>
      <c r="D1058" s="78">
        <v>50</v>
      </c>
      <c r="E1058" s="78">
        <v>90</v>
      </c>
      <c r="F1058" s="78">
        <v>50</v>
      </c>
    </row>
    <row r="1059" spans="1:170" hidden="1" outlineLevel="1">
      <c r="B1059" t="s">
        <v>435</v>
      </c>
      <c r="C1059" s="78">
        <v>70</v>
      </c>
      <c r="D1059" s="78">
        <v>50</v>
      </c>
      <c r="E1059" s="78">
        <v>70</v>
      </c>
      <c r="F1059" s="78">
        <v>20</v>
      </c>
    </row>
    <row r="1060" spans="1:170" hidden="1" outlineLevel="1">
      <c r="B1060" t="s">
        <v>436</v>
      </c>
      <c r="C1060" s="78">
        <v>70</v>
      </c>
      <c r="D1060" s="78">
        <v>50</v>
      </c>
      <c r="E1060" s="78">
        <v>70</v>
      </c>
      <c r="F1060" s="78">
        <v>80</v>
      </c>
    </row>
    <row r="1061" spans="1:170" hidden="1" outlineLevel="1"/>
    <row r="1062" spans="1:170" collapsed="1"/>
    <row r="1063" spans="1:170">
      <c r="B1063" s="22" t="s">
        <v>586</v>
      </c>
      <c r="U1063" s="48">
        <v>6</v>
      </c>
      <c r="V1063" s="48">
        <v>7</v>
      </c>
      <c r="W1063" s="48">
        <v>8</v>
      </c>
      <c r="X1063" s="48">
        <v>9</v>
      </c>
      <c r="Y1063" s="48">
        <v>1</v>
      </c>
      <c r="Z1063" s="48">
        <v>2</v>
      </c>
      <c r="AB1063" s="48">
        <v>1</v>
      </c>
      <c r="AC1063" s="48">
        <v>2</v>
      </c>
      <c r="AD1063" s="48">
        <v>3</v>
      </c>
      <c r="AE1063" s="48">
        <v>4</v>
      </c>
      <c r="AG1063" s="48">
        <v>5</v>
      </c>
    </row>
    <row r="1064" spans="1:170">
      <c r="B1064" s="84"/>
      <c r="C1064" s="31">
        <v>1</v>
      </c>
      <c r="D1064" s="31">
        <f ca="1">OFFSET(D1064,0,-1)+1</f>
        <v>2</v>
      </c>
      <c r="E1064" s="31">
        <f t="shared" ref="E1064:BP1064" ca="1" si="1138">OFFSET(E1064,0,-1)+1</f>
        <v>3</v>
      </c>
      <c r="F1064" s="31">
        <f t="shared" ca="1" si="1138"/>
        <v>4</v>
      </c>
      <c r="G1064" s="31">
        <f t="shared" ca="1" si="1138"/>
        <v>5</v>
      </c>
      <c r="H1064" s="31">
        <f t="shared" ca="1" si="1138"/>
        <v>6</v>
      </c>
      <c r="I1064" s="31">
        <f t="shared" ca="1" si="1138"/>
        <v>7</v>
      </c>
      <c r="J1064" s="31">
        <f t="shared" ca="1" si="1138"/>
        <v>8</v>
      </c>
      <c r="K1064" s="31">
        <f t="shared" ca="1" si="1138"/>
        <v>9</v>
      </c>
      <c r="L1064" s="31">
        <f t="shared" ca="1" si="1138"/>
        <v>10</v>
      </c>
      <c r="M1064" s="31">
        <f t="shared" ca="1" si="1138"/>
        <v>11</v>
      </c>
      <c r="N1064" s="31">
        <f t="shared" ca="1" si="1138"/>
        <v>12</v>
      </c>
      <c r="O1064" s="31">
        <f t="shared" ca="1" si="1138"/>
        <v>13</v>
      </c>
      <c r="P1064" s="31">
        <f t="shared" ca="1" si="1138"/>
        <v>14</v>
      </c>
      <c r="Q1064" s="31">
        <f t="shared" ca="1" si="1138"/>
        <v>15</v>
      </c>
      <c r="R1064" s="31">
        <f t="shared" ca="1" si="1138"/>
        <v>16</v>
      </c>
      <c r="S1064" s="31">
        <f t="shared" ca="1" si="1138"/>
        <v>17</v>
      </c>
      <c r="T1064" s="31">
        <f t="shared" ca="1" si="1138"/>
        <v>18</v>
      </c>
      <c r="U1064" s="31">
        <f t="shared" ca="1" si="1138"/>
        <v>19</v>
      </c>
      <c r="V1064" s="31">
        <f t="shared" ca="1" si="1138"/>
        <v>20</v>
      </c>
      <c r="W1064" s="31">
        <f t="shared" ca="1" si="1138"/>
        <v>21</v>
      </c>
      <c r="X1064" s="31">
        <f t="shared" ca="1" si="1138"/>
        <v>22</v>
      </c>
      <c r="Y1064" s="31">
        <f t="shared" ca="1" si="1138"/>
        <v>23</v>
      </c>
      <c r="Z1064" s="31">
        <f t="shared" ca="1" si="1138"/>
        <v>24</v>
      </c>
      <c r="AA1064" s="31">
        <f t="shared" ca="1" si="1138"/>
        <v>25</v>
      </c>
      <c r="AB1064" s="31">
        <f t="shared" ca="1" si="1138"/>
        <v>26</v>
      </c>
      <c r="AC1064" s="31">
        <f t="shared" ca="1" si="1138"/>
        <v>27</v>
      </c>
      <c r="AD1064" s="31">
        <f t="shared" ca="1" si="1138"/>
        <v>28</v>
      </c>
      <c r="AE1064" s="31">
        <f t="shared" ca="1" si="1138"/>
        <v>29</v>
      </c>
      <c r="AF1064" s="31">
        <f t="shared" ca="1" si="1138"/>
        <v>30</v>
      </c>
      <c r="AG1064" s="31">
        <f t="shared" ca="1" si="1138"/>
        <v>31</v>
      </c>
      <c r="AH1064" s="31">
        <f t="shared" ca="1" si="1138"/>
        <v>32</v>
      </c>
      <c r="AI1064" s="31">
        <f t="shared" ca="1" si="1138"/>
        <v>33</v>
      </c>
      <c r="AJ1064" s="31">
        <f t="shared" ca="1" si="1138"/>
        <v>34</v>
      </c>
      <c r="AK1064" s="31">
        <f t="shared" ca="1" si="1138"/>
        <v>35</v>
      </c>
      <c r="AL1064" s="31">
        <f t="shared" ca="1" si="1138"/>
        <v>36</v>
      </c>
      <c r="AM1064" s="31">
        <f t="shared" ca="1" si="1138"/>
        <v>37</v>
      </c>
      <c r="AN1064" s="31">
        <f t="shared" ca="1" si="1138"/>
        <v>38</v>
      </c>
      <c r="AO1064" s="31">
        <f t="shared" ca="1" si="1138"/>
        <v>39</v>
      </c>
      <c r="AP1064" s="31">
        <f t="shared" ca="1" si="1138"/>
        <v>40</v>
      </c>
      <c r="AQ1064" s="31">
        <f t="shared" ca="1" si="1138"/>
        <v>41</v>
      </c>
      <c r="AR1064" s="31">
        <f t="shared" ca="1" si="1138"/>
        <v>42</v>
      </c>
      <c r="AS1064" s="31">
        <f t="shared" ca="1" si="1138"/>
        <v>43</v>
      </c>
      <c r="AT1064" s="31">
        <f t="shared" ca="1" si="1138"/>
        <v>44</v>
      </c>
      <c r="AU1064" s="31">
        <f t="shared" ca="1" si="1138"/>
        <v>45</v>
      </c>
      <c r="AV1064" s="31">
        <f t="shared" ca="1" si="1138"/>
        <v>46</v>
      </c>
      <c r="AW1064" s="31">
        <f t="shared" ca="1" si="1138"/>
        <v>47</v>
      </c>
      <c r="AX1064" s="31">
        <f t="shared" ca="1" si="1138"/>
        <v>48</v>
      </c>
      <c r="AY1064" s="31">
        <f t="shared" ca="1" si="1138"/>
        <v>49</v>
      </c>
      <c r="AZ1064" s="31">
        <f t="shared" ca="1" si="1138"/>
        <v>50</v>
      </c>
      <c r="BA1064" s="31">
        <f t="shared" ca="1" si="1138"/>
        <v>51</v>
      </c>
      <c r="BB1064" s="31">
        <f t="shared" ca="1" si="1138"/>
        <v>52</v>
      </c>
      <c r="BC1064" s="31">
        <f t="shared" ca="1" si="1138"/>
        <v>53</v>
      </c>
      <c r="BD1064" s="31">
        <f t="shared" ca="1" si="1138"/>
        <v>54</v>
      </c>
      <c r="BE1064" s="31">
        <f t="shared" ca="1" si="1138"/>
        <v>55</v>
      </c>
      <c r="BF1064" s="31">
        <f t="shared" ca="1" si="1138"/>
        <v>56</v>
      </c>
      <c r="BG1064" s="31">
        <f t="shared" ca="1" si="1138"/>
        <v>57</v>
      </c>
      <c r="BH1064" s="31">
        <f t="shared" ca="1" si="1138"/>
        <v>58</v>
      </c>
      <c r="BI1064" s="31">
        <f t="shared" ca="1" si="1138"/>
        <v>59</v>
      </c>
      <c r="BJ1064" s="31">
        <f t="shared" ca="1" si="1138"/>
        <v>60</v>
      </c>
      <c r="BK1064" s="31">
        <f t="shared" ca="1" si="1138"/>
        <v>61</v>
      </c>
      <c r="BL1064" s="31">
        <f t="shared" ca="1" si="1138"/>
        <v>62</v>
      </c>
      <c r="BM1064" s="31">
        <f t="shared" ca="1" si="1138"/>
        <v>63</v>
      </c>
      <c r="BN1064" s="31">
        <f t="shared" ca="1" si="1138"/>
        <v>64</v>
      </c>
      <c r="BO1064" s="31">
        <f t="shared" ca="1" si="1138"/>
        <v>65</v>
      </c>
      <c r="BP1064" s="31">
        <f t="shared" ca="1" si="1138"/>
        <v>66</v>
      </c>
      <c r="BQ1064" s="31">
        <f t="shared" ref="BQ1064:EB1064" ca="1" si="1139">OFFSET(BQ1064,0,-1)+1</f>
        <v>67</v>
      </c>
      <c r="BR1064" s="31">
        <f t="shared" ca="1" si="1139"/>
        <v>68</v>
      </c>
      <c r="BS1064" s="31">
        <f t="shared" ca="1" si="1139"/>
        <v>69</v>
      </c>
      <c r="BT1064" s="31">
        <f t="shared" ca="1" si="1139"/>
        <v>70</v>
      </c>
      <c r="BU1064" s="31">
        <f t="shared" ca="1" si="1139"/>
        <v>71</v>
      </c>
      <c r="BV1064" s="31">
        <f t="shared" ca="1" si="1139"/>
        <v>72</v>
      </c>
      <c r="BW1064" s="31">
        <f t="shared" ca="1" si="1139"/>
        <v>73</v>
      </c>
      <c r="BX1064" s="31">
        <f t="shared" ca="1" si="1139"/>
        <v>74</v>
      </c>
      <c r="BY1064" s="31">
        <f t="shared" ca="1" si="1139"/>
        <v>75</v>
      </c>
      <c r="BZ1064" s="31">
        <f t="shared" ca="1" si="1139"/>
        <v>76</v>
      </c>
      <c r="CA1064" s="31">
        <f t="shared" ca="1" si="1139"/>
        <v>77</v>
      </c>
      <c r="CB1064" s="31">
        <f t="shared" ca="1" si="1139"/>
        <v>78</v>
      </c>
      <c r="CC1064" s="31">
        <f t="shared" ca="1" si="1139"/>
        <v>79</v>
      </c>
      <c r="CD1064" s="31">
        <f t="shared" ca="1" si="1139"/>
        <v>80</v>
      </c>
      <c r="CE1064" s="31">
        <f t="shared" ca="1" si="1139"/>
        <v>81</v>
      </c>
      <c r="CF1064" s="31">
        <f t="shared" ca="1" si="1139"/>
        <v>82</v>
      </c>
      <c r="CG1064" s="31">
        <f t="shared" ca="1" si="1139"/>
        <v>83</v>
      </c>
      <c r="CH1064" s="31">
        <f t="shared" ca="1" si="1139"/>
        <v>84</v>
      </c>
      <c r="CI1064" s="31">
        <f t="shared" ca="1" si="1139"/>
        <v>85</v>
      </c>
      <c r="CJ1064" s="31">
        <f t="shared" ca="1" si="1139"/>
        <v>86</v>
      </c>
      <c r="CK1064" s="31">
        <f t="shared" ca="1" si="1139"/>
        <v>87</v>
      </c>
      <c r="CL1064" s="31">
        <f t="shared" ca="1" si="1139"/>
        <v>88</v>
      </c>
      <c r="CM1064" s="31">
        <f t="shared" ca="1" si="1139"/>
        <v>89</v>
      </c>
      <c r="CN1064" s="31">
        <f t="shared" ca="1" si="1139"/>
        <v>90</v>
      </c>
      <c r="CO1064" s="31">
        <f t="shared" ca="1" si="1139"/>
        <v>91</v>
      </c>
      <c r="CP1064" s="31">
        <f t="shared" ca="1" si="1139"/>
        <v>92</v>
      </c>
      <c r="CQ1064" s="31">
        <f t="shared" ca="1" si="1139"/>
        <v>93</v>
      </c>
      <c r="CR1064" s="31">
        <f t="shared" ca="1" si="1139"/>
        <v>94</v>
      </c>
      <c r="CS1064" s="31">
        <f t="shared" ca="1" si="1139"/>
        <v>95</v>
      </c>
      <c r="CT1064" s="31">
        <f t="shared" ca="1" si="1139"/>
        <v>96</v>
      </c>
      <c r="CU1064" s="31">
        <f t="shared" ca="1" si="1139"/>
        <v>97</v>
      </c>
      <c r="CV1064" s="31">
        <f t="shared" ca="1" si="1139"/>
        <v>98</v>
      </c>
      <c r="CW1064" s="31">
        <f t="shared" ca="1" si="1139"/>
        <v>99</v>
      </c>
      <c r="CX1064" s="31">
        <f t="shared" ca="1" si="1139"/>
        <v>100</v>
      </c>
      <c r="CY1064" s="31">
        <f t="shared" ca="1" si="1139"/>
        <v>101</v>
      </c>
      <c r="CZ1064" s="31">
        <f t="shared" ca="1" si="1139"/>
        <v>102</v>
      </c>
      <c r="DA1064" s="31">
        <f t="shared" ca="1" si="1139"/>
        <v>103</v>
      </c>
      <c r="DB1064" s="31">
        <f t="shared" ca="1" si="1139"/>
        <v>104</v>
      </c>
      <c r="DC1064" s="31">
        <f t="shared" ca="1" si="1139"/>
        <v>105</v>
      </c>
      <c r="DD1064" s="31">
        <f t="shared" ca="1" si="1139"/>
        <v>106</v>
      </c>
      <c r="DE1064" s="31">
        <f t="shared" ca="1" si="1139"/>
        <v>107</v>
      </c>
      <c r="DF1064" s="31">
        <f t="shared" ca="1" si="1139"/>
        <v>108</v>
      </c>
      <c r="DG1064" s="31">
        <f t="shared" ca="1" si="1139"/>
        <v>109</v>
      </c>
      <c r="DH1064" s="31">
        <f t="shared" ca="1" si="1139"/>
        <v>110</v>
      </c>
      <c r="DI1064" s="31">
        <f t="shared" ca="1" si="1139"/>
        <v>111</v>
      </c>
      <c r="DJ1064" s="31">
        <f t="shared" ca="1" si="1139"/>
        <v>112</v>
      </c>
      <c r="DK1064" s="31">
        <f t="shared" ca="1" si="1139"/>
        <v>113</v>
      </c>
      <c r="DL1064" s="31">
        <f t="shared" ca="1" si="1139"/>
        <v>114</v>
      </c>
      <c r="DM1064" s="31">
        <f t="shared" ca="1" si="1139"/>
        <v>115</v>
      </c>
      <c r="DN1064" s="31">
        <f t="shared" ca="1" si="1139"/>
        <v>116</v>
      </c>
      <c r="DO1064" s="31">
        <f t="shared" ca="1" si="1139"/>
        <v>117</v>
      </c>
      <c r="DP1064" s="31">
        <f t="shared" ca="1" si="1139"/>
        <v>118</v>
      </c>
      <c r="DQ1064" s="31">
        <f t="shared" ca="1" si="1139"/>
        <v>119</v>
      </c>
      <c r="DR1064" s="31">
        <f t="shared" ca="1" si="1139"/>
        <v>120</v>
      </c>
      <c r="DS1064" s="31">
        <f t="shared" ca="1" si="1139"/>
        <v>121</v>
      </c>
      <c r="DT1064" s="31">
        <f t="shared" ca="1" si="1139"/>
        <v>122</v>
      </c>
      <c r="DU1064" s="31">
        <f t="shared" ca="1" si="1139"/>
        <v>123</v>
      </c>
      <c r="DV1064" s="31">
        <f t="shared" ca="1" si="1139"/>
        <v>124</v>
      </c>
      <c r="DW1064" s="31">
        <f t="shared" ca="1" si="1139"/>
        <v>125</v>
      </c>
      <c r="DX1064" s="31">
        <f t="shared" ca="1" si="1139"/>
        <v>126</v>
      </c>
      <c r="DY1064" s="31">
        <f t="shared" ca="1" si="1139"/>
        <v>127</v>
      </c>
      <c r="DZ1064" s="31">
        <f t="shared" ca="1" si="1139"/>
        <v>128</v>
      </c>
      <c r="EA1064" s="31">
        <f t="shared" ca="1" si="1139"/>
        <v>129</v>
      </c>
      <c r="EB1064" s="31">
        <f t="shared" ca="1" si="1139"/>
        <v>130</v>
      </c>
      <c r="EC1064" s="31">
        <f t="shared" ref="EC1064:FN1064" ca="1" si="1140">OFFSET(EC1064,0,-1)+1</f>
        <v>131</v>
      </c>
      <c r="ED1064" s="31">
        <f t="shared" ca="1" si="1140"/>
        <v>132</v>
      </c>
      <c r="EE1064" s="31">
        <f t="shared" ca="1" si="1140"/>
        <v>133</v>
      </c>
      <c r="EF1064" s="31">
        <f t="shared" ca="1" si="1140"/>
        <v>134</v>
      </c>
      <c r="EG1064" s="31">
        <f t="shared" ca="1" si="1140"/>
        <v>135</v>
      </c>
      <c r="EH1064" s="31">
        <f t="shared" ca="1" si="1140"/>
        <v>136</v>
      </c>
      <c r="EI1064" s="31">
        <f t="shared" ca="1" si="1140"/>
        <v>137</v>
      </c>
      <c r="EJ1064" s="31">
        <f t="shared" ca="1" si="1140"/>
        <v>138</v>
      </c>
      <c r="EK1064" s="31">
        <f t="shared" ca="1" si="1140"/>
        <v>139</v>
      </c>
      <c r="EL1064" s="31">
        <f t="shared" ca="1" si="1140"/>
        <v>140</v>
      </c>
      <c r="EM1064" s="31">
        <f t="shared" ca="1" si="1140"/>
        <v>141</v>
      </c>
      <c r="EN1064" s="31">
        <f t="shared" ca="1" si="1140"/>
        <v>142</v>
      </c>
      <c r="EO1064" s="31">
        <f t="shared" ca="1" si="1140"/>
        <v>143</v>
      </c>
      <c r="EP1064" s="31">
        <f t="shared" ca="1" si="1140"/>
        <v>144</v>
      </c>
      <c r="EQ1064" s="31">
        <f t="shared" ca="1" si="1140"/>
        <v>145</v>
      </c>
      <c r="ER1064" s="31">
        <f t="shared" ca="1" si="1140"/>
        <v>146</v>
      </c>
      <c r="ES1064" s="31">
        <f t="shared" ca="1" si="1140"/>
        <v>147</v>
      </c>
      <c r="ET1064" s="31">
        <f t="shared" ca="1" si="1140"/>
        <v>148</v>
      </c>
      <c r="EU1064" s="31">
        <f t="shared" ca="1" si="1140"/>
        <v>149</v>
      </c>
      <c r="EV1064" s="31">
        <f t="shared" ca="1" si="1140"/>
        <v>150</v>
      </c>
      <c r="EW1064" s="31">
        <f t="shared" ca="1" si="1140"/>
        <v>151</v>
      </c>
      <c r="EX1064" s="31">
        <f t="shared" ca="1" si="1140"/>
        <v>152</v>
      </c>
      <c r="EY1064" s="31">
        <f t="shared" ca="1" si="1140"/>
        <v>153</v>
      </c>
      <c r="EZ1064" s="31">
        <f t="shared" ca="1" si="1140"/>
        <v>154</v>
      </c>
      <c r="FA1064" s="31">
        <f t="shared" ca="1" si="1140"/>
        <v>155</v>
      </c>
      <c r="FB1064" s="31">
        <f t="shared" ca="1" si="1140"/>
        <v>156</v>
      </c>
      <c r="FC1064" s="31">
        <f t="shared" ca="1" si="1140"/>
        <v>157</v>
      </c>
      <c r="FD1064" s="31">
        <f t="shared" ca="1" si="1140"/>
        <v>158</v>
      </c>
      <c r="FE1064" s="31">
        <f t="shared" ca="1" si="1140"/>
        <v>159</v>
      </c>
      <c r="FF1064" s="31">
        <f t="shared" ca="1" si="1140"/>
        <v>160</v>
      </c>
      <c r="FG1064" s="31">
        <f t="shared" ca="1" si="1140"/>
        <v>161</v>
      </c>
      <c r="FH1064" s="31">
        <f t="shared" ca="1" si="1140"/>
        <v>162</v>
      </c>
      <c r="FI1064" s="31">
        <f t="shared" ca="1" si="1140"/>
        <v>163</v>
      </c>
      <c r="FJ1064" s="31">
        <f t="shared" ca="1" si="1140"/>
        <v>164</v>
      </c>
      <c r="FK1064" s="31">
        <f t="shared" ca="1" si="1140"/>
        <v>165</v>
      </c>
      <c r="FL1064" s="31">
        <f t="shared" ca="1" si="1140"/>
        <v>166</v>
      </c>
      <c r="FM1064" s="31">
        <f t="shared" ca="1" si="1140"/>
        <v>167</v>
      </c>
      <c r="FN1064" s="31">
        <f t="shared" ca="1" si="1140"/>
        <v>168</v>
      </c>
    </row>
    <row r="1065" spans="1:170">
      <c r="B1065" s="75"/>
      <c r="C1065" s="31" t="s">
        <v>0</v>
      </c>
      <c r="D1065" s="31" t="s">
        <v>0</v>
      </c>
      <c r="E1065" s="31" t="s">
        <v>10</v>
      </c>
      <c r="F1065" s="31" t="s">
        <v>10</v>
      </c>
      <c r="G1065" s="31" t="s">
        <v>10</v>
      </c>
      <c r="H1065" s="31" t="s">
        <v>10</v>
      </c>
      <c r="I1065" s="31" t="s">
        <v>10</v>
      </c>
      <c r="J1065" s="31" t="s">
        <v>10</v>
      </c>
      <c r="K1065" s="31" t="s">
        <v>10</v>
      </c>
      <c r="L1065" s="31" t="s">
        <v>10</v>
      </c>
      <c r="M1065" s="31" t="s">
        <v>10</v>
      </c>
      <c r="N1065" s="31" t="s">
        <v>10</v>
      </c>
      <c r="O1065" s="31" t="s">
        <v>10</v>
      </c>
      <c r="P1065" s="31" t="s">
        <v>10</v>
      </c>
      <c r="Q1065" s="31" t="s">
        <v>10</v>
      </c>
      <c r="R1065" s="31" t="s">
        <v>10</v>
      </c>
      <c r="S1065" s="31" t="s">
        <v>10</v>
      </c>
      <c r="T1065" s="31" t="s">
        <v>10</v>
      </c>
      <c r="U1065" s="31" t="s">
        <v>9</v>
      </c>
      <c r="V1065" s="31" t="s">
        <v>9</v>
      </c>
      <c r="W1065" s="31" t="s">
        <v>9</v>
      </c>
      <c r="X1065" s="31" t="s">
        <v>9</v>
      </c>
      <c r="Y1065" s="31" t="s">
        <v>9</v>
      </c>
      <c r="Z1065" s="31" t="s">
        <v>9</v>
      </c>
      <c r="AA1065" s="31" t="s">
        <v>10</v>
      </c>
      <c r="AB1065" s="31" t="s">
        <v>10</v>
      </c>
      <c r="AC1065" s="31" t="s">
        <v>10</v>
      </c>
      <c r="AD1065" s="31" t="s">
        <v>10</v>
      </c>
      <c r="AE1065" s="31" t="s">
        <v>10</v>
      </c>
      <c r="AF1065" s="31" t="s">
        <v>10</v>
      </c>
      <c r="AG1065" s="31" t="s">
        <v>10</v>
      </c>
      <c r="AH1065" s="31" t="s">
        <v>0</v>
      </c>
      <c r="AI1065" s="31" t="s">
        <v>9</v>
      </c>
      <c r="AJ1065" s="31" t="s">
        <v>0</v>
      </c>
      <c r="AK1065" s="31" t="s">
        <v>9</v>
      </c>
      <c r="AL1065" s="31" t="s">
        <v>0</v>
      </c>
      <c r="AM1065" s="31"/>
      <c r="AN1065" s="31"/>
      <c r="AO1065" s="31"/>
      <c r="AP1065" s="31"/>
      <c r="AQ1065" s="31"/>
      <c r="AR1065" s="31"/>
      <c r="AS1065" s="31"/>
      <c r="AT1065" s="31"/>
      <c r="AU1065" s="31"/>
      <c r="AV1065" s="31"/>
      <c r="AW1065" s="31"/>
      <c r="AX1065" s="31"/>
      <c r="AY1065" s="31"/>
      <c r="AZ1065" s="31"/>
      <c r="BA1065" s="31"/>
      <c r="BB1065" s="31"/>
      <c r="BC1065" s="31"/>
      <c r="BD1065" s="31"/>
      <c r="BE1065" s="31"/>
      <c r="BF1065" s="31"/>
      <c r="BG1065" s="31"/>
      <c r="BH1065" s="31"/>
      <c r="BI1065" s="31"/>
      <c r="BJ1065" s="31"/>
      <c r="BK1065" s="31"/>
      <c r="BL1065" s="31"/>
      <c r="BM1065" s="31"/>
      <c r="BN1065" s="31" t="s">
        <v>9</v>
      </c>
      <c r="BO1065" s="31" t="s">
        <v>9</v>
      </c>
      <c r="BP1065" s="31" t="s">
        <v>9</v>
      </c>
      <c r="BQ1065" s="31" t="s">
        <v>9</v>
      </c>
      <c r="BR1065" s="31" t="s">
        <v>9</v>
      </c>
      <c r="BS1065" s="31" t="s">
        <v>9</v>
      </c>
      <c r="BT1065" s="31" t="s">
        <v>9</v>
      </c>
      <c r="BU1065" s="31" t="s">
        <v>9</v>
      </c>
      <c r="BV1065" s="31" t="s">
        <v>9</v>
      </c>
      <c r="BW1065" s="31" t="s">
        <v>9</v>
      </c>
      <c r="BX1065" s="31" t="s">
        <v>9</v>
      </c>
      <c r="BY1065" s="31" t="s">
        <v>9</v>
      </c>
      <c r="BZ1065" s="31" t="s">
        <v>9</v>
      </c>
      <c r="CA1065" s="31" t="s">
        <v>9</v>
      </c>
      <c r="CB1065" s="31" t="s">
        <v>9</v>
      </c>
      <c r="CC1065" s="31" t="s">
        <v>9</v>
      </c>
      <c r="CD1065" s="31" t="s">
        <v>9</v>
      </c>
      <c r="CE1065" s="31" t="s">
        <v>9</v>
      </c>
      <c r="CF1065" s="31" t="s">
        <v>9</v>
      </c>
      <c r="CG1065" s="31" t="s">
        <v>9</v>
      </c>
      <c r="CH1065" s="31" t="s">
        <v>9</v>
      </c>
    </row>
    <row r="1066" spans="1:170" ht="94.5" customHeight="1">
      <c r="B1066" s="58"/>
      <c r="C1066" s="51" t="s">
        <v>396</v>
      </c>
      <c r="D1066" s="51" t="s">
        <v>397</v>
      </c>
      <c r="E1066" s="51" t="s">
        <v>244</v>
      </c>
      <c r="F1066" s="51" t="s">
        <v>245</v>
      </c>
      <c r="G1066" s="51" t="s">
        <v>246</v>
      </c>
      <c r="H1066" s="51" t="s">
        <v>246</v>
      </c>
      <c r="I1066" s="51" t="s">
        <v>246</v>
      </c>
      <c r="J1066" s="51" t="s">
        <v>246</v>
      </c>
      <c r="K1066" s="51" t="s">
        <v>246</v>
      </c>
      <c r="L1066" s="51" t="s">
        <v>246</v>
      </c>
      <c r="M1066" s="51" t="s">
        <v>246</v>
      </c>
      <c r="N1066" s="51" t="s">
        <v>609</v>
      </c>
      <c r="O1066" s="51" t="s">
        <v>609</v>
      </c>
      <c r="P1066" s="51" t="s">
        <v>609</v>
      </c>
      <c r="Q1066" s="51" t="s">
        <v>609</v>
      </c>
      <c r="R1066" s="51" t="s">
        <v>609</v>
      </c>
      <c r="S1066" s="51" t="s">
        <v>609</v>
      </c>
      <c r="T1066" s="51" t="s">
        <v>609</v>
      </c>
      <c r="U1066" s="51" t="s">
        <v>408</v>
      </c>
      <c r="V1066" s="51" t="s">
        <v>492</v>
      </c>
      <c r="W1066" s="51" t="s">
        <v>492</v>
      </c>
      <c r="X1066" s="51" t="s">
        <v>492</v>
      </c>
      <c r="Y1066" s="51" t="s">
        <v>399</v>
      </c>
      <c r="Z1066" s="51" t="s">
        <v>399</v>
      </c>
      <c r="AA1066" s="51" t="s">
        <v>19</v>
      </c>
      <c r="AB1066" s="51" t="s">
        <v>310</v>
      </c>
      <c r="AC1066" s="51" t="s">
        <v>309</v>
      </c>
      <c r="AD1066" s="51" t="s">
        <v>387</v>
      </c>
      <c r="AE1066" s="51" t="s">
        <v>388</v>
      </c>
      <c r="AF1066" s="51" t="s">
        <v>744</v>
      </c>
      <c r="AG1066" s="51" t="s">
        <v>457</v>
      </c>
      <c r="AH1066" s="51" t="s">
        <v>218</v>
      </c>
      <c r="AI1066" s="51" t="s">
        <v>218</v>
      </c>
      <c r="AJ1066" s="51" t="s">
        <v>217</v>
      </c>
      <c r="AK1066" s="51" t="s">
        <v>217</v>
      </c>
      <c r="AL1066" s="51" t="s">
        <v>489</v>
      </c>
      <c r="AM1066" s="51"/>
      <c r="AN1066" s="161" t="s">
        <v>680</v>
      </c>
      <c r="AO1066" s="51"/>
      <c r="AP1066" s="51"/>
      <c r="AQ1066" s="51"/>
      <c r="AR1066" s="51"/>
      <c r="AS1066" s="51"/>
      <c r="AT1066" s="51"/>
      <c r="AU1066" s="51"/>
      <c r="AV1066" s="51"/>
      <c r="AW1066" s="51"/>
      <c r="AX1066" s="51"/>
      <c r="AY1066" s="51"/>
      <c r="AZ1066" s="51"/>
      <c r="BA1066" s="51"/>
      <c r="BB1066" s="51"/>
      <c r="BC1066" s="51"/>
      <c r="BD1066" s="51"/>
      <c r="BE1066" s="51"/>
      <c r="BF1066" s="51"/>
      <c r="BG1066" s="51"/>
      <c r="BH1066" s="51"/>
      <c r="BI1066" s="51"/>
      <c r="BJ1066" s="51"/>
      <c r="BK1066" s="51"/>
      <c r="BL1066" s="51"/>
      <c r="BM1066" s="51"/>
      <c r="BN1066" s="51" t="str">
        <f>BN$29</f>
        <v>feedsupply_r1jp</v>
      </c>
      <c r="BO1066" s="51" t="str">
        <f t="shared" ref="BO1066:CH1066" si="1141">BO$29</f>
        <v>feedsupply_r1jp</v>
      </c>
      <c r="BP1066" s="51" t="str">
        <f t="shared" si="1141"/>
        <v>feedsupply_adj_r2p</v>
      </c>
      <c r="BQ1066" s="51" t="str">
        <f t="shared" si="1141"/>
        <v>feedsupply_adj_r2p</v>
      </c>
      <c r="BR1066" s="51" t="str">
        <f t="shared" si="1141"/>
        <v>feedsupply_adj_r2p</v>
      </c>
      <c r="BS1066" s="51" t="str">
        <f t="shared" si="1141"/>
        <v>feedsupply_adj_r2p</v>
      </c>
      <c r="BT1066" s="51" t="str">
        <f t="shared" si="1141"/>
        <v>feedsupply_adj_r2p</v>
      </c>
      <c r="BU1066" s="51" t="str">
        <f t="shared" si="1141"/>
        <v>feedsupply_r1jp</v>
      </c>
      <c r="BV1066" s="51" t="str">
        <f t="shared" si="1141"/>
        <v>feedsupply_r1jp</v>
      </c>
      <c r="BW1066" s="51" t="str">
        <f t="shared" si="1141"/>
        <v>feedsupply_adj_r2p</v>
      </c>
      <c r="BX1066" s="51" t="str">
        <f t="shared" si="1141"/>
        <v>feedsupply_adj_r2p</v>
      </c>
      <c r="BY1066" s="51" t="str">
        <f t="shared" si="1141"/>
        <v>feedsupply_adj_r2p</v>
      </c>
      <c r="BZ1066" s="51" t="str">
        <f t="shared" si="1141"/>
        <v>feedsupply_adj_r2p</v>
      </c>
      <c r="CA1066" s="51" t="str">
        <f t="shared" si="1141"/>
        <v>feedsupply_adj_r2p</v>
      </c>
      <c r="CB1066" s="51" t="str">
        <f t="shared" si="1141"/>
        <v>feedsupply_r1jp</v>
      </c>
      <c r="CC1066" s="51" t="str">
        <f t="shared" si="1141"/>
        <v>feedsupply_r1jp</v>
      </c>
      <c r="CD1066" s="51" t="str">
        <f t="shared" si="1141"/>
        <v>feedsupply_adj_r2p</v>
      </c>
      <c r="CE1066" s="51" t="str">
        <f t="shared" si="1141"/>
        <v>feedsupply_adj_r2p</v>
      </c>
      <c r="CF1066" s="51" t="str">
        <f t="shared" si="1141"/>
        <v>feedsupply_adj_r2p</v>
      </c>
      <c r="CG1066" s="51" t="str">
        <f t="shared" si="1141"/>
        <v>feedsupply_adj_r2p</v>
      </c>
      <c r="CH1066" s="51" t="str">
        <f t="shared" si="1141"/>
        <v>feedsupply_adj_r2p</v>
      </c>
    </row>
    <row r="1067" spans="1:170" ht="26.25">
      <c r="B1067" s="179" t="s">
        <v>937</v>
      </c>
      <c r="C1067" s="178">
        <v>0</v>
      </c>
      <c r="D1067" s="178">
        <v>0</v>
      </c>
      <c r="E1067" s="52"/>
      <c r="F1067" s="52"/>
      <c r="G1067" s="52" t="s">
        <v>484</v>
      </c>
      <c r="H1067" s="52" t="s">
        <v>485</v>
      </c>
      <c r="I1067" t="s">
        <v>888</v>
      </c>
      <c r="J1067" t="s">
        <v>889</v>
      </c>
      <c r="K1067" s="52" t="s">
        <v>486</v>
      </c>
      <c r="L1067" s="52" t="s">
        <v>725</v>
      </c>
      <c r="M1067" s="52" t="s">
        <v>487</v>
      </c>
      <c r="N1067" s="52" t="s">
        <v>757</v>
      </c>
      <c r="O1067" s="52" t="s">
        <v>502</v>
      </c>
      <c r="P1067" s="52" t="s">
        <v>501</v>
      </c>
      <c r="Q1067" s="52" t="s">
        <v>447</v>
      </c>
      <c r="R1067" s="52" t="s">
        <v>500</v>
      </c>
      <c r="S1067" s="52" t="s">
        <v>793</v>
      </c>
      <c r="T1067" s="52" t="s">
        <v>794</v>
      </c>
      <c r="U1067" s="52"/>
      <c r="V1067" s="52" t="s">
        <v>276</v>
      </c>
      <c r="W1067" s="52" t="s">
        <v>493</v>
      </c>
      <c r="X1067" s="52" t="s">
        <v>494</v>
      </c>
      <c r="Y1067" s="52" t="s">
        <v>447</v>
      </c>
      <c r="Z1067" s="52" t="s">
        <v>446</v>
      </c>
      <c r="AA1067" s="52"/>
      <c r="AB1067" s="52"/>
      <c r="AC1067" s="52"/>
      <c r="AD1067" s="52"/>
      <c r="AE1067" s="52"/>
      <c r="AF1067" s="52"/>
      <c r="AG1067" s="52"/>
      <c r="AH1067" s="52" t="s">
        <v>490</v>
      </c>
      <c r="AI1067" s="83" t="s">
        <v>496</v>
      </c>
      <c r="AJ1067" s="52" t="s">
        <v>488</v>
      </c>
      <c r="AK1067" s="52" t="s">
        <v>497</v>
      </c>
      <c r="AL1067" s="52"/>
      <c r="AM1067" s="52"/>
      <c r="AN1067" s="52"/>
      <c r="AO1067" s="52"/>
      <c r="AP1067" s="52"/>
      <c r="AQ1067" s="52"/>
      <c r="AR1067" s="52"/>
      <c r="AS1067" s="52"/>
      <c r="AT1067" s="52"/>
      <c r="AU1067" s="52"/>
      <c r="AV1067" s="52"/>
      <c r="AW1067" s="52"/>
      <c r="AX1067" s="52"/>
      <c r="AY1067" s="52"/>
      <c r="AZ1067" s="52"/>
      <c r="BA1067" s="52"/>
      <c r="BB1067" s="52"/>
      <c r="BC1067" s="52"/>
      <c r="BD1067" s="52"/>
      <c r="BE1067" s="52"/>
      <c r="BF1067" s="52"/>
      <c r="BG1067" s="52"/>
      <c r="BH1067" s="52"/>
      <c r="BI1067" s="52"/>
      <c r="BJ1067" s="52"/>
      <c r="BK1067" s="52"/>
      <c r="BL1067" s="52"/>
      <c r="BM1067" s="52"/>
      <c r="BN1067" s="58" t="s">
        <v>463</v>
      </c>
      <c r="BO1067" s="58" t="s">
        <v>891</v>
      </c>
      <c r="BP1067" s="58" t="s">
        <v>892</v>
      </c>
      <c r="BQ1067" s="58" t="s">
        <v>893</v>
      </c>
      <c r="BR1067" s="58" t="s">
        <v>894</v>
      </c>
      <c r="BS1067" s="58" t="s">
        <v>895</v>
      </c>
      <c r="BT1067" s="58" t="s">
        <v>896</v>
      </c>
      <c r="BU1067" s="58" t="s">
        <v>463</v>
      </c>
      <c r="BV1067" s="58" t="s">
        <v>891</v>
      </c>
      <c r="BW1067" s="58" t="s">
        <v>892</v>
      </c>
      <c r="BX1067" s="58" t="s">
        <v>893</v>
      </c>
      <c r="BY1067" s="58" t="s">
        <v>894</v>
      </c>
      <c r="BZ1067" s="58" t="s">
        <v>895</v>
      </c>
      <c r="CA1067" s="58" t="s">
        <v>896</v>
      </c>
      <c r="CB1067" s="58" t="s">
        <v>463</v>
      </c>
      <c r="CC1067" s="58" t="s">
        <v>891</v>
      </c>
      <c r="CD1067" s="58" t="s">
        <v>892</v>
      </c>
      <c r="CE1067" s="58" t="s">
        <v>893</v>
      </c>
      <c r="CF1067" s="58" t="s">
        <v>894</v>
      </c>
      <c r="CG1067" s="58" t="s">
        <v>895</v>
      </c>
      <c r="CH1067" s="58" t="s">
        <v>896</v>
      </c>
    </row>
    <row r="1068" spans="1:170" ht="15.75">
      <c r="A1068" s="78">
        <f>CHOOSE(d.Flock.1.1+1,INDEX(i.OptLTWMerino,d.TOL.1.1+1,$AA1068+1),NA(),INDEX(i.OptLTWMaternal,d.TOL.1.1+1,$AA1068+1))</f>
        <v>3</v>
      </c>
      <c r="B1068" s="152" t="s">
        <v>923</v>
      </c>
      <c r="C1068" s="77">
        <v>1</v>
      </c>
      <c r="D1068" s="77">
        <v>1</v>
      </c>
      <c r="E1068" s="77" t="b">
        <v>1</v>
      </c>
      <c r="F1068" s="251">
        <f>d.Flock.1.1*100+d.TOL.1.1*10+$AA1068</f>
        <v>0</v>
      </c>
      <c r="G1068" s="77" t="b">
        <v>1</v>
      </c>
      <c r="H1068" s="77" t="b">
        <v>1</v>
      </c>
      <c r="I1068" s="77" t="b">
        <v>1</v>
      </c>
      <c r="J1068" s="77" t="b">
        <v>1</v>
      </c>
      <c r="K1068" s="77" t="b">
        <v>1</v>
      </c>
      <c r="L1068" s="77" t="b">
        <v>1</v>
      </c>
      <c r="M1068" s="77" t="b">
        <v>1</v>
      </c>
      <c r="N1068" s="90" t="s">
        <v>37</v>
      </c>
      <c r="O1068" s="90">
        <v>0</v>
      </c>
      <c r="P1068" s="90">
        <v>0</v>
      </c>
      <c r="Q1068" s="90">
        <v>0</v>
      </c>
      <c r="R1068" s="90">
        <v>0</v>
      </c>
      <c r="S1068" s="90">
        <v>0</v>
      </c>
      <c r="T1068" s="90">
        <v>0</v>
      </c>
      <c r="U1068" s="77">
        <v>0</v>
      </c>
      <c r="V1068" s="77">
        <v>0</v>
      </c>
      <c r="W1068" s="77">
        <v>0</v>
      </c>
      <c r="X1068" s="77">
        <v>0</v>
      </c>
      <c r="Y1068" s="77">
        <v>0</v>
      </c>
      <c r="Z1068" s="77">
        <v>0</v>
      </c>
      <c r="AA1068" s="77">
        <v>0</v>
      </c>
      <c r="AB1068" s="81" t="s">
        <v>37</v>
      </c>
      <c r="AC1068" s="81" t="s">
        <v>37</v>
      </c>
      <c r="AD1068" s="81" t="s">
        <v>37</v>
      </c>
      <c r="AE1068" s="81" t="s">
        <v>37</v>
      </c>
      <c r="AF1068" s="81" t="s">
        <v>37</v>
      </c>
      <c r="AG1068" s="81" t="s">
        <v>37</v>
      </c>
      <c r="AH1068" s="77">
        <v>1</v>
      </c>
      <c r="AI1068" s="77">
        <v>0</v>
      </c>
      <c r="AJ1068" s="77">
        <v>1</v>
      </c>
      <c r="AK1068" s="77">
        <v>0</v>
      </c>
      <c r="AL1068" s="77">
        <v>1</v>
      </c>
      <c r="AM1068" s="77"/>
      <c r="AN1068" s="77"/>
      <c r="AO1068" s="77"/>
      <c r="AP1068" s="77"/>
      <c r="AQ1068" s="77"/>
      <c r="AR1068" s="77"/>
      <c r="AS1068" s="77"/>
      <c r="AT1068" s="77"/>
      <c r="AU1068" s="77"/>
      <c r="AV1068" s="77"/>
      <c r="AW1068" s="77"/>
      <c r="AX1068" s="77"/>
      <c r="AY1068" s="77"/>
      <c r="AZ1068" s="77"/>
      <c r="BA1068" s="77"/>
      <c r="BB1068" s="77"/>
      <c r="BC1068" s="77"/>
      <c r="BD1068" s="77"/>
      <c r="BE1068" s="77"/>
      <c r="BF1068" s="77"/>
      <c r="BG1068" s="77"/>
      <c r="BH1068" s="77"/>
      <c r="BI1068" s="77"/>
      <c r="BJ1068" s="77"/>
      <c r="BK1068" s="77"/>
      <c r="BL1068" s="77"/>
      <c r="BM1068" s="77"/>
      <c r="BN1068" s="162">
        <f t="shared" ref="BN1068:CH1068" si="1142">IF($A1068=0,0,INDEX(CHOOSE(d.Flock.1.1+1,BN$38:BN$373,NA(),BN$438:BN$773),$A1068,1))</f>
        <v>-0.05</v>
      </c>
      <c r="BO1068" s="162">
        <f t="shared" ca="1" si="1142"/>
        <v>0.04</v>
      </c>
      <c r="BP1068" s="162">
        <f t="shared" ca="1" si="1142"/>
        <v>0.04</v>
      </c>
      <c r="BQ1068" s="162">
        <f t="shared" ca="1" si="1142"/>
        <v>0.04</v>
      </c>
      <c r="BR1068" s="162">
        <f t="shared" ca="1" si="1142"/>
        <v>0.04</v>
      </c>
      <c r="BS1068" s="162">
        <f t="shared" ca="1" si="1142"/>
        <v>0.04</v>
      </c>
      <c r="BT1068" s="162">
        <f t="shared" ca="1" si="1142"/>
        <v>0.04</v>
      </c>
      <c r="BU1068" s="162">
        <f t="shared" si="1142"/>
        <v>-0.05</v>
      </c>
      <c r="BV1068" s="162">
        <f t="shared" ca="1" si="1142"/>
        <v>0.04</v>
      </c>
      <c r="BW1068" s="162">
        <f t="shared" ca="1" si="1142"/>
        <v>0.04</v>
      </c>
      <c r="BX1068" s="162">
        <f t="shared" ca="1" si="1142"/>
        <v>0.04</v>
      </c>
      <c r="BY1068" s="162">
        <f t="shared" ca="1" si="1142"/>
        <v>0.04</v>
      </c>
      <c r="BZ1068" s="162">
        <f t="shared" ca="1" si="1142"/>
        <v>0.04</v>
      </c>
      <c r="CA1068" s="162">
        <f t="shared" ca="1" si="1142"/>
        <v>0.04</v>
      </c>
      <c r="CB1068" s="162">
        <f t="shared" si="1142"/>
        <v>-0.05</v>
      </c>
      <c r="CC1068" s="162">
        <f t="shared" ca="1" si="1142"/>
        <v>0.04</v>
      </c>
      <c r="CD1068" s="162">
        <f t="shared" ca="1" si="1142"/>
        <v>0.04</v>
      </c>
      <c r="CE1068" s="162">
        <f t="shared" ca="1" si="1142"/>
        <v>0.04</v>
      </c>
      <c r="CF1068" s="162">
        <f t="shared" ca="1" si="1142"/>
        <v>0.04</v>
      </c>
      <c r="CG1068" s="162">
        <f t="shared" ca="1" si="1142"/>
        <v>0.04</v>
      </c>
      <c r="CH1068" s="162">
        <f t="shared" ca="1" si="1142"/>
        <v>0.04</v>
      </c>
    </row>
    <row r="1069" spans="1:170">
      <c r="A1069" s="74"/>
      <c r="B1069" s="86" t="s">
        <v>922</v>
      </c>
      <c r="C1069" s="52">
        <f t="shared" ref="C1069:E1085" ca="1" si="1143">OFFSET(C1069,-1,0)</f>
        <v>1</v>
      </c>
      <c r="D1069" s="52">
        <f t="shared" ca="1" si="1143"/>
        <v>1</v>
      </c>
      <c r="E1069" s="77" t="b">
        <v>0</v>
      </c>
      <c r="F1069" s="52">
        <f t="shared" ref="F1069:U1098" ca="1" si="1144">OFFSET(F1069,-1,0)</f>
        <v>0</v>
      </c>
      <c r="G1069" s="90" t="s">
        <v>37</v>
      </c>
      <c r="H1069" s="90" t="s">
        <v>37</v>
      </c>
      <c r="I1069" s="90" t="s">
        <v>37</v>
      </c>
      <c r="J1069" s="90" t="s">
        <v>37</v>
      </c>
      <c r="K1069" s="90" t="s">
        <v>37</v>
      </c>
      <c r="L1069" s="90" t="s">
        <v>37</v>
      </c>
      <c r="M1069" s="90" t="s">
        <v>37</v>
      </c>
      <c r="N1069" s="52" t="str">
        <f t="shared" ref="N1069:AL1085" ca="1" si="1145">OFFSET(N1069,-1,0)</f>
        <v>-</v>
      </c>
      <c r="O1069" s="52">
        <f t="shared" ca="1" si="1145"/>
        <v>0</v>
      </c>
      <c r="P1069" s="52">
        <f t="shared" ca="1" si="1145"/>
        <v>0</v>
      </c>
      <c r="Q1069" s="52">
        <f t="shared" ca="1" si="1145"/>
        <v>0</v>
      </c>
      <c r="R1069" s="52">
        <f t="shared" ca="1" si="1145"/>
        <v>0</v>
      </c>
      <c r="S1069" s="52">
        <f t="shared" ca="1" si="1145"/>
        <v>0</v>
      </c>
      <c r="T1069" s="52">
        <f t="shared" ca="1" si="1145"/>
        <v>0</v>
      </c>
      <c r="U1069" s="52">
        <f t="shared" ca="1" si="1145"/>
        <v>0</v>
      </c>
      <c r="V1069" s="52">
        <f t="shared" ca="1" si="1145"/>
        <v>0</v>
      </c>
      <c r="W1069" s="52">
        <f t="shared" ca="1" si="1145"/>
        <v>0</v>
      </c>
      <c r="X1069" s="52">
        <f t="shared" ca="1" si="1145"/>
        <v>0</v>
      </c>
      <c r="Y1069" s="52">
        <f t="shared" ca="1" si="1145"/>
        <v>0</v>
      </c>
      <c r="Z1069" s="52">
        <f t="shared" ca="1" si="1145"/>
        <v>0</v>
      </c>
      <c r="AA1069" s="52">
        <f t="shared" ca="1" si="1145"/>
        <v>0</v>
      </c>
      <c r="AB1069" s="52" t="str">
        <f t="shared" ca="1" si="1145"/>
        <v>-</v>
      </c>
      <c r="AC1069" s="52" t="str">
        <f t="shared" ca="1" si="1145"/>
        <v>-</v>
      </c>
      <c r="AD1069" s="52" t="str">
        <f t="shared" ca="1" si="1145"/>
        <v>-</v>
      </c>
      <c r="AE1069" s="52" t="str">
        <f t="shared" ca="1" si="1145"/>
        <v>-</v>
      </c>
      <c r="AF1069" s="52" t="str">
        <f t="shared" ca="1" si="1145"/>
        <v>-</v>
      </c>
      <c r="AG1069" s="52" t="str">
        <f t="shared" ca="1" si="1145"/>
        <v>-</v>
      </c>
      <c r="AH1069" s="52">
        <f t="shared" ca="1" si="1145"/>
        <v>1</v>
      </c>
      <c r="AI1069" s="52">
        <f t="shared" ca="1" si="1145"/>
        <v>0</v>
      </c>
      <c r="AJ1069" s="52">
        <f ca="1">OFFSET(AJ1069,-1,0)</f>
        <v>1</v>
      </c>
      <c r="AK1069" s="52">
        <f t="shared" ref="AK1069:AL1069" ca="1" si="1146">OFFSET(AK1069,-1,0)</f>
        <v>0</v>
      </c>
      <c r="AL1069" s="52">
        <f t="shared" ca="1" si="1146"/>
        <v>1</v>
      </c>
      <c r="AM1069" s="52"/>
      <c r="AN1069" s="52"/>
      <c r="AO1069" s="52"/>
      <c r="AP1069" s="52"/>
      <c r="AQ1069" s="52"/>
      <c r="AR1069" s="52"/>
      <c r="AS1069" s="52"/>
      <c r="AT1069" s="52"/>
      <c r="AU1069" s="52"/>
      <c r="AV1069" s="52"/>
      <c r="AW1069" s="52"/>
      <c r="AX1069" s="52"/>
      <c r="AY1069" s="52"/>
      <c r="AZ1069" s="52"/>
      <c r="BA1069" s="52"/>
      <c r="BB1069" s="52"/>
      <c r="BC1069" s="52"/>
      <c r="BD1069" s="52"/>
      <c r="BE1069" s="52"/>
      <c r="BF1069" s="52"/>
      <c r="BG1069" s="52"/>
      <c r="BH1069" s="52"/>
      <c r="BI1069" s="52"/>
      <c r="BJ1069" s="52"/>
      <c r="BK1069" s="52"/>
      <c r="BL1069" s="52"/>
      <c r="BM1069" s="52"/>
      <c r="BN1069" s="52">
        <f t="shared" ref="BN1069:CC1085" ca="1" si="1147">OFFSET(BN1069,-1,0)</f>
        <v>-0.05</v>
      </c>
      <c r="BO1069" s="52">
        <f t="shared" ca="1" si="1147"/>
        <v>0.04</v>
      </c>
      <c r="BP1069" s="52">
        <f t="shared" ca="1" si="1147"/>
        <v>0.04</v>
      </c>
      <c r="BQ1069" s="52">
        <f t="shared" ca="1" si="1147"/>
        <v>0.04</v>
      </c>
      <c r="BR1069" s="52">
        <f t="shared" ca="1" si="1147"/>
        <v>0.04</v>
      </c>
      <c r="BS1069" s="52">
        <f t="shared" ca="1" si="1147"/>
        <v>0.04</v>
      </c>
      <c r="BT1069" s="52">
        <f t="shared" ca="1" si="1147"/>
        <v>0.04</v>
      </c>
      <c r="BU1069" s="52">
        <f t="shared" ca="1" si="1147"/>
        <v>-0.05</v>
      </c>
      <c r="BV1069" s="52">
        <f t="shared" ca="1" si="1147"/>
        <v>0.04</v>
      </c>
      <c r="BW1069" s="52">
        <f t="shared" ca="1" si="1147"/>
        <v>0.04</v>
      </c>
      <c r="BX1069" s="52">
        <f t="shared" ca="1" si="1147"/>
        <v>0.04</v>
      </c>
      <c r="BY1069" s="52">
        <f t="shared" ca="1" si="1147"/>
        <v>0.04</v>
      </c>
      <c r="BZ1069" s="52">
        <f t="shared" ca="1" si="1147"/>
        <v>0.04</v>
      </c>
      <c r="CA1069" s="52">
        <f t="shared" ca="1" si="1147"/>
        <v>0.04</v>
      </c>
      <c r="CB1069" s="52">
        <f t="shared" ca="1" si="1147"/>
        <v>-0.05</v>
      </c>
      <c r="CC1069" s="52">
        <f t="shared" ca="1" si="1147"/>
        <v>0.04</v>
      </c>
      <c r="CD1069" s="52">
        <f t="shared" ref="CD1069:CH1078" ca="1" si="1148">OFFSET(CD1069,-1,0)</f>
        <v>0.04</v>
      </c>
      <c r="CE1069" s="52">
        <f t="shared" ca="1" si="1148"/>
        <v>0.04</v>
      </c>
      <c r="CF1069" s="52">
        <f t="shared" ca="1" si="1148"/>
        <v>0.04</v>
      </c>
      <c r="CG1069" s="52">
        <f t="shared" ca="1" si="1148"/>
        <v>0.04</v>
      </c>
      <c r="CH1069" s="52">
        <f t="shared" ca="1" si="1148"/>
        <v>0.04</v>
      </c>
    </row>
    <row r="1070" spans="1:170">
      <c r="A1070" s="74"/>
      <c r="B1070" s="74" t="s">
        <v>940</v>
      </c>
      <c r="C1070" s="52">
        <f t="shared" ca="1" si="1143"/>
        <v>1</v>
      </c>
      <c r="D1070" s="52">
        <f t="shared" ca="1" si="1143"/>
        <v>1</v>
      </c>
      <c r="E1070" s="52" t="b">
        <f t="shared" ca="1" si="1143"/>
        <v>0</v>
      </c>
      <c r="F1070" s="52">
        <f t="shared" ca="1" si="1144"/>
        <v>0</v>
      </c>
      <c r="G1070" s="52" t="str">
        <f t="shared" ca="1" si="1144"/>
        <v>-</v>
      </c>
      <c r="H1070" s="52" t="str">
        <f t="shared" ca="1" si="1144"/>
        <v>-</v>
      </c>
      <c r="I1070" s="52" t="str">
        <f t="shared" ca="1" si="1144"/>
        <v>-</v>
      </c>
      <c r="J1070" s="52" t="str">
        <f t="shared" ca="1" si="1144"/>
        <v>-</v>
      </c>
      <c r="K1070" s="52" t="str">
        <f t="shared" ca="1" si="1144"/>
        <v>-</v>
      </c>
      <c r="L1070" s="52" t="str">
        <f t="shared" ca="1" si="1144"/>
        <v>-</v>
      </c>
      <c r="M1070" s="52" t="str">
        <f t="shared" ca="1" si="1144"/>
        <v>-</v>
      </c>
      <c r="N1070" s="52" t="str">
        <f t="shared" ca="1" si="1145"/>
        <v>-</v>
      </c>
      <c r="O1070" s="52">
        <f t="shared" ca="1" si="1145"/>
        <v>0</v>
      </c>
      <c r="P1070" s="52">
        <f t="shared" ca="1" si="1145"/>
        <v>0</v>
      </c>
      <c r="Q1070" s="52">
        <f t="shared" ca="1" si="1145"/>
        <v>0</v>
      </c>
      <c r="R1070" s="52">
        <f t="shared" ca="1" si="1145"/>
        <v>0</v>
      </c>
      <c r="S1070" s="52">
        <f t="shared" ca="1" si="1145"/>
        <v>0</v>
      </c>
      <c r="T1070" s="52">
        <f t="shared" ca="1" si="1145"/>
        <v>0</v>
      </c>
      <c r="U1070" s="52">
        <f t="shared" ca="1" si="1145"/>
        <v>0</v>
      </c>
      <c r="V1070" s="52">
        <f t="shared" ca="1" si="1145"/>
        <v>0</v>
      </c>
      <c r="W1070" s="52">
        <f t="shared" ca="1" si="1145"/>
        <v>0</v>
      </c>
      <c r="X1070" s="52">
        <f t="shared" ca="1" si="1145"/>
        <v>0</v>
      </c>
      <c r="Y1070" s="52">
        <f t="shared" ca="1" si="1145"/>
        <v>0</v>
      </c>
      <c r="Z1070" s="52">
        <f t="shared" ca="1" si="1145"/>
        <v>0</v>
      </c>
      <c r="AA1070" s="52">
        <f t="shared" ca="1" si="1145"/>
        <v>0</v>
      </c>
      <c r="AB1070" s="52" t="str">
        <f t="shared" ca="1" si="1145"/>
        <v>-</v>
      </c>
      <c r="AC1070" s="52" t="str">
        <f t="shared" ca="1" si="1145"/>
        <v>-</v>
      </c>
      <c r="AD1070" s="52" t="str">
        <f t="shared" ca="1" si="1145"/>
        <v>-</v>
      </c>
      <c r="AE1070" s="52" t="str">
        <f t="shared" ca="1" si="1145"/>
        <v>-</v>
      </c>
      <c r="AF1070" s="52" t="str">
        <f t="shared" ca="1" si="1145"/>
        <v>-</v>
      </c>
      <c r="AG1070" s="52" t="str">
        <f t="shared" ca="1" si="1145"/>
        <v>-</v>
      </c>
      <c r="AH1070" s="52">
        <f t="shared" ca="1" si="1145"/>
        <v>1</v>
      </c>
      <c r="AI1070" s="52">
        <f t="shared" ca="1" si="1145"/>
        <v>0</v>
      </c>
      <c r="AJ1070" s="52">
        <f t="shared" ca="1" si="1145"/>
        <v>1</v>
      </c>
      <c r="AK1070" s="52">
        <f t="shared" ca="1" si="1145"/>
        <v>0</v>
      </c>
      <c r="AL1070" s="52">
        <f t="shared" ca="1" si="1145"/>
        <v>1</v>
      </c>
      <c r="AM1070" s="52"/>
      <c r="AN1070" s="52"/>
      <c r="AO1070" s="52"/>
      <c r="AP1070" s="52"/>
      <c r="AQ1070" s="52"/>
      <c r="AR1070" s="52"/>
      <c r="AS1070" s="52"/>
      <c r="AT1070" s="52"/>
      <c r="AU1070" s="52"/>
      <c r="AV1070" s="52"/>
      <c r="AW1070" s="52"/>
      <c r="AX1070" s="52"/>
      <c r="AY1070" s="52"/>
      <c r="AZ1070" s="52"/>
      <c r="BA1070" s="52"/>
      <c r="BB1070" s="52"/>
      <c r="BC1070" s="52"/>
      <c r="BD1070" s="52"/>
      <c r="BE1070" s="52"/>
      <c r="BF1070" s="52"/>
      <c r="BG1070" s="52"/>
      <c r="BH1070" s="52"/>
      <c r="BI1070" s="52"/>
      <c r="BJ1070" s="52"/>
      <c r="BK1070" s="52"/>
      <c r="BL1070" s="52"/>
      <c r="BM1070" s="52"/>
      <c r="BN1070" s="77">
        <v>0</v>
      </c>
      <c r="BO1070" s="77">
        <v>0</v>
      </c>
      <c r="BP1070" s="77">
        <v>0</v>
      </c>
      <c r="BQ1070" s="77">
        <v>0</v>
      </c>
      <c r="BR1070" s="77">
        <v>0</v>
      </c>
      <c r="BS1070" s="77">
        <v>0</v>
      </c>
      <c r="BT1070" s="77">
        <v>0</v>
      </c>
      <c r="BU1070" s="77">
        <v>0</v>
      </c>
      <c r="BV1070" s="77">
        <v>0</v>
      </c>
      <c r="BW1070" s="77">
        <v>0</v>
      </c>
      <c r="BX1070" s="77">
        <v>0</v>
      </c>
      <c r="BY1070" s="77">
        <v>0</v>
      </c>
      <c r="BZ1070" s="77">
        <v>0</v>
      </c>
      <c r="CA1070" s="77">
        <v>0</v>
      </c>
      <c r="CB1070" s="77">
        <v>0</v>
      </c>
      <c r="CC1070" s="77">
        <v>0</v>
      </c>
      <c r="CD1070" s="77">
        <v>0</v>
      </c>
      <c r="CE1070" s="77">
        <v>0</v>
      </c>
      <c r="CF1070" s="77">
        <v>0</v>
      </c>
      <c r="CG1070" s="77">
        <v>0</v>
      </c>
      <c r="CH1070" s="77">
        <v>0</v>
      </c>
    </row>
    <row r="1071" spans="1:170">
      <c r="A1071" s="74"/>
      <c r="B1071" s="74" t="s">
        <v>941</v>
      </c>
      <c r="C1071" s="77">
        <v>0</v>
      </c>
      <c r="D1071" s="77">
        <v>0</v>
      </c>
      <c r="E1071" s="52" t="b">
        <f t="shared" ca="1" si="1143"/>
        <v>0</v>
      </c>
      <c r="F1071" s="52">
        <f t="shared" ca="1" si="1144"/>
        <v>0</v>
      </c>
      <c r="G1071" s="52" t="str">
        <f t="shared" ca="1" si="1144"/>
        <v>-</v>
      </c>
      <c r="H1071" s="52" t="str">
        <f t="shared" ca="1" si="1144"/>
        <v>-</v>
      </c>
      <c r="I1071" s="52" t="str">
        <f t="shared" ca="1" si="1144"/>
        <v>-</v>
      </c>
      <c r="J1071" s="52" t="str">
        <f t="shared" ca="1" si="1144"/>
        <v>-</v>
      </c>
      <c r="K1071" s="52" t="str">
        <f t="shared" ca="1" si="1144"/>
        <v>-</v>
      </c>
      <c r="L1071" s="52" t="str">
        <f t="shared" ca="1" si="1144"/>
        <v>-</v>
      </c>
      <c r="M1071" s="52" t="str">
        <f t="shared" ca="1" si="1144"/>
        <v>-</v>
      </c>
      <c r="N1071" s="52" t="str">
        <f t="shared" ca="1" si="1145"/>
        <v>-</v>
      </c>
      <c r="O1071" s="52">
        <f t="shared" ca="1" si="1145"/>
        <v>0</v>
      </c>
      <c r="P1071" s="52">
        <f t="shared" ca="1" si="1145"/>
        <v>0</v>
      </c>
      <c r="Q1071" s="52">
        <f t="shared" ca="1" si="1145"/>
        <v>0</v>
      </c>
      <c r="R1071" s="52">
        <f t="shared" ca="1" si="1145"/>
        <v>0</v>
      </c>
      <c r="S1071" s="52">
        <f t="shared" ca="1" si="1145"/>
        <v>0</v>
      </c>
      <c r="T1071" s="52">
        <f t="shared" ca="1" si="1145"/>
        <v>0</v>
      </c>
      <c r="U1071" s="52">
        <f t="shared" ca="1" si="1145"/>
        <v>0</v>
      </c>
      <c r="V1071" s="52">
        <f t="shared" ca="1" si="1145"/>
        <v>0</v>
      </c>
      <c r="W1071" s="52">
        <f t="shared" ca="1" si="1145"/>
        <v>0</v>
      </c>
      <c r="X1071" s="52">
        <f t="shared" ca="1" si="1145"/>
        <v>0</v>
      </c>
      <c r="Y1071" s="52">
        <f t="shared" ca="1" si="1145"/>
        <v>0</v>
      </c>
      <c r="Z1071" s="52">
        <f t="shared" ca="1" si="1145"/>
        <v>0</v>
      </c>
      <c r="AA1071" s="52">
        <f t="shared" ca="1" si="1145"/>
        <v>0</v>
      </c>
      <c r="AB1071" s="52" t="str">
        <f t="shared" ca="1" si="1145"/>
        <v>-</v>
      </c>
      <c r="AC1071" s="52" t="str">
        <f t="shared" ca="1" si="1145"/>
        <v>-</v>
      </c>
      <c r="AD1071" s="52" t="str">
        <f t="shared" ca="1" si="1145"/>
        <v>-</v>
      </c>
      <c r="AE1071" s="52" t="str">
        <f t="shared" ca="1" si="1145"/>
        <v>-</v>
      </c>
      <c r="AF1071" s="52" t="str">
        <f t="shared" ca="1" si="1145"/>
        <v>-</v>
      </c>
      <c r="AG1071" s="52" t="str">
        <f t="shared" ca="1" si="1145"/>
        <v>-</v>
      </c>
      <c r="AH1071" s="52">
        <f t="shared" ca="1" si="1145"/>
        <v>1</v>
      </c>
      <c r="AI1071" s="52">
        <f t="shared" ca="1" si="1145"/>
        <v>0</v>
      </c>
      <c r="AJ1071" s="52">
        <f t="shared" ca="1" si="1145"/>
        <v>1</v>
      </c>
      <c r="AK1071" s="52">
        <f t="shared" ca="1" si="1145"/>
        <v>0</v>
      </c>
      <c r="AL1071" s="52">
        <f t="shared" ca="1" si="1145"/>
        <v>1</v>
      </c>
      <c r="AM1071" s="52"/>
      <c r="AN1071" s="52"/>
      <c r="AO1071" s="52"/>
      <c r="AP1071" s="52"/>
      <c r="AQ1071" s="52"/>
      <c r="AR1071" s="52"/>
      <c r="AS1071" s="52"/>
      <c r="AT1071" s="52"/>
      <c r="AU1071" s="52"/>
      <c r="AV1071" s="52"/>
      <c r="AW1071" s="52"/>
      <c r="AX1071" s="52"/>
      <c r="AY1071" s="52"/>
      <c r="AZ1071" s="52"/>
      <c r="BA1071" s="52"/>
      <c r="BB1071" s="52"/>
      <c r="BC1071" s="52"/>
      <c r="BD1071" s="52"/>
      <c r="BE1071" s="52"/>
      <c r="BF1071" s="52"/>
      <c r="BG1071" s="52"/>
      <c r="BH1071" s="52"/>
      <c r="BI1071" s="52"/>
      <c r="BJ1071" s="52"/>
      <c r="BK1071" s="52"/>
      <c r="BL1071" s="52"/>
      <c r="BM1071" s="52"/>
      <c r="BN1071" s="52">
        <f t="shared" ca="1" si="1147"/>
        <v>0</v>
      </c>
      <c r="BO1071" s="52">
        <f t="shared" ca="1" si="1147"/>
        <v>0</v>
      </c>
      <c r="BP1071" s="52">
        <f t="shared" ca="1" si="1147"/>
        <v>0</v>
      </c>
      <c r="BQ1071" s="52">
        <f t="shared" ca="1" si="1147"/>
        <v>0</v>
      </c>
      <c r="BR1071" s="52">
        <f t="shared" ca="1" si="1147"/>
        <v>0</v>
      </c>
      <c r="BS1071" s="52">
        <f t="shared" ca="1" si="1147"/>
        <v>0</v>
      </c>
      <c r="BT1071" s="52">
        <f t="shared" ca="1" si="1147"/>
        <v>0</v>
      </c>
      <c r="BU1071" s="52">
        <f t="shared" ca="1" si="1147"/>
        <v>0</v>
      </c>
      <c r="BV1071" s="52">
        <f t="shared" ca="1" si="1147"/>
        <v>0</v>
      </c>
      <c r="BW1071" s="52">
        <f t="shared" ca="1" si="1147"/>
        <v>0</v>
      </c>
      <c r="BX1071" s="52">
        <f t="shared" ca="1" si="1147"/>
        <v>0</v>
      </c>
      <c r="BY1071" s="52">
        <f t="shared" ca="1" si="1147"/>
        <v>0</v>
      </c>
      <c r="BZ1071" s="52">
        <f t="shared" ca="1" si="1147"/>
        <v>0</v>
      </c>
      <c r="CA1071" s="52">
        <f t="shared" ca="1" si="1147"/>
        <v>0</v>
      </c>
      <c r="CB1071" s="52">
        <f t="shared" ca="1" si="1147"/>
        <v>0</v>
      </c>
      <c r="CC1071" s="52">
        <f t="shared" ca="1" si="1147"/>
        <v>0</v>
      </c>
      <c r="CD1071" s="52">
        <f t="shared" ca="1" si="1148"/>
        <v>0</v>
      </c>
      <c r="CE1071" s="52">
        <f t="shared" ca="1" si="1148"/>
        <v>0</v>
      </c>
      <c r="CF1071" s="52">
        <f t="shared" ca="1" si="1148"/>
        <v>0</v>
      </c>
      <c r="CG1071" s="52">
        <f t="shared" ca="1" si="1148"/>
        <v>0</v>
      </c>
      <c r="CH1071" s="52">
        <f t="shared" ca="1" si="1148"/>
        <v>0</v>
      </c>
    </row>
    <row r="1072" spans="1:170" ht="15.75">
      <c r="A1072" s="78">
        <f>CHOOSE(d.Flock.1.1+1,INDEX(i.OptLTWMerino,d.TOL.1.1+1,$AA1072+1),NA(),INDEX(i.OptLTWMaternal,d.TOL.1.1+1,$AA1072+1))</f>
        <v>55</v>
      </c>
      <c r="B1072" s="152" t="s">
        <v>890</v>
      </c>
      <c r="C1072" s="77">
        <v>1</v>
      </c>
      <c r="D1072" s="77">
        <v>1</v>
      </c>
      <c r="E1072" s="77" t="b">
        <v>1</v>
      </c>
      <c r="F1072" s="251">
        <f>d.Flock.1.1*100+d.TOL.1.1*10+$AA1072</f>
        <v>1</v>
      </c>
      <c r="G1072" s="77" t="b">
        <v>1</v>
      </c>
      <c r="H1072" s="77" t="b">
        <v>1</v>
      </c>
      <c r="I1072" s="77" t="b">
        <v>1</v>
      </c>
      <c r="J1072" s="77" t="b">
        <v>1</v>
      </c>
      <c r="K1072" s="77" t="b">
        <v>1</v>
      </c>
      <c r="L1072" s="77" t="b">
        <v>1</v>
      </c>
      <c r="M1072" s="77" t="b">
        <v>1</v>
      </c>
      <c r="N1072" s="52" t="str">
        <f t="shared" ca="1" si="1145"/>
        <v>-</v>
      </c>
      <c r="O1072" s="115">
        <f>2+24*d.TOL.1.1+IF(d.Flock.1.1=2,144,0)</f>
        <v>2</v>
      </c>
      <c r="P1072" s="115">
        <f>3+24*d.TOL.1.1+IF(d.Flock.1.1=2,144,0)</f>
        <v>3</v>
      </c>
      <c r="Q1072" s="202">
        <f>$P1072</f>
        <v>3</v>
      </c>
      <c r="R1072" s="202">
        <f>$P1072</f>
        <v>3</v>
      </c>
      <c r="S1072" s="202">
        <f>$P1072</f>
        <v>3</v>
      </c>
      <c r="T1072" s="202">
        <f>$P1072</f>
        <v>3</v>
      </c>
      <c r="U1072" s="260">
        <f>INDEX(i_dryman,2,U$1063)</f>
        <v>0</v>
      </c>
      <c r="V1072" s="260">
        <f>INDEX(i_dryman,2,V$1063)</f>
        <v>0</v>
      </c>
      <c r="W1072" s="260">
        <f>INDEX(i_dryman,2,W$1063)</f>
        <v>0</v>
      </c>
      <c r="X1072" s="260">
        <f>INDEX(i_dryman,2,X$1063)</f>
        <v>0</v>
      </c>
      <c r="Y1072" s="52">
        <f t="shared" ca="1" si="1145"/>
        <v>0</v>
      </c>
      <c r="Z1072" s="52">
        <f t="shared" ca="1" si="1145"/>
        <v>0</v>
      </c>
      <c r="AA1072" s="77">
        <v>1</v>
      </c>
      <c r="AB1072" s="261" t="str">
        <f>INDEX(i_dryman,2,AB$1063)</f>
        <v>-</v>
      </c>
      <c r="AC1072" s="261" t="b">
        <f>INDEX(i_dryman,2,AC$1063)</f>
        <v>1</v>
      </c>
      <c r="AD1072" s="261" t="str">
        <f>INDEX(i_dryman,2,AD$1063)</f>
        <v>-</v>
      </c>
      <c r="AE1072" s="261" t="str">
        <f>INDEX(i_dryman,2,AE$1063)</f>
        <v>-</v>
      </c>
      <c r="AF1072" s="52" t="str">
        <f ca="1">OFFSET(AF1072,-1,0)</f>
        <v>-</v>
      </c>
      <c r="AG1072" s="262" t="str">
        <f ca="1">INDEX(i_dryman,2,AG$1063)</f>
        <v>-</v>
      </c>
      <c r="AH1072" s="52">
        <f t="shared" ca="1" si="1145"/>
        <v>1</v>
      </c>
      <c r="AI1072" s="52">
        <f ca="1">OFFSET(AI1072,-1,0)</f>
        <v>0</v>
      </c>
      <c r="AJ1072" s="52">
        <f ca="1">OFFSET(AJ1072,-1,0)</f>
        <v>1</v>
      </c>
      <c r="AK1072" s="52">
        <f ca="1">OFFSET(AK1072,-1,0)</f>
        <v>0</v>
      </c>
      <c r="AL1072" s="52">
        <f ca="1">OFFSET(AL1072,-1,0)</f>
        <v>1</v>
      </c>
      <c r="AM1072" s="52"/>
      <c r="AN1072" s="52"/>
      <c r="AO1072" s="52"/>
      <c r="AP1072" s="52"/>
      <c r="AQ1072" s="52"/>
      <c r="AR1072" s="52"/>
      <c r="AS1072" s="52"/>
      <c r="AT1072" s="52"/>
      <c r="AU1072" s="52"/>
      <c r="AV1072" s="52"/>
      <c r="AW1072" s="52"/>
      <c r="AX1072" s="52"/>
      <c r="AY1072" s="52"/>
      <c r="AZ1072" s="52"/>
      <c r="BA1072" s="52"/>
      <c r="BB1072" s="52"/>
      <c r="BC1072" s="52"/>
      <c r="BD1072" s="52"/>
      <c r="BE1072" s="52"/>
      <c r="BF1072" s="52"/>
      <c r="BG1072" s="52"/>
      <c r="BH1072" s="52"/>
      <c r="BI1072" s="52"/>
      <c r="BJ1072" s="52"/>
      <c r="BK1072" s="52"/>
      <c r="BL1072" s="52"/>
      <c r="BM1072" s="52"/>
      <c r="BN1072" s="162">
        <f t="shared" ref="BN1072:CH1072" si="1149">IF($A1072=0,0,INDEX(CHOOSE(d.Flock.1.1+1,BN$38:BN$373,NA(),BN$438:BN$773),$A1072,1))</f>
        <v>0.04</v>
      </c>
      <c r="BO1072" s="162">
        <f t="shared" si="1149"/>
        <v>0</v>
      </c>
      <c r="BP1072" s="162">
        <f t="shared" ca="1" si="1149"/>
        <v>-0.04</v>
      </c>
      <c r="BQ1072" s="162">
        <f t="shared" ca="1" si="1149"/>
        <v>0.04</v>
      </c>
      <c r="BR1072" s="162">
        <f t="shared" ca="1" si="1149"/>
        <v>-0.04</v>
      </c>
      <c r="BS1072" s="162">
        <f t="shared" ca="1" si="1149"/>
        <v>0.04</v>
      </c>
      <c r="BT1072" s="162">
        <f t="shared" ca="1" si="1149"/>
        <v>0.04</v>
      </c>
      <c r="BU1072" s="162">
        <f t="shared" si="1149"/>
        <v>0.04</v>
      </c>
      <c r="BV1072" s="162">
        <f t="shared" si="1149"/>
        <v>0</v>
      </c>
      <c r="BW1072" s="162">
        <f t="shared" ca="1" si="1149"/>
        <v>-0.04</v>
      </c>
      <c r="BX1072" s="162">
        <f t="shared" ca="1" si="1149"/>
        <v>0.04</v>
      </c>
      <c r="BY1072" s="162">
        <f t="shared" ca="1" si="1149"/>
        <v>-0.04</v>
      </c>
      <c r="BZ1072" s="162">
        <f t="shared" ca="1" si="1149"/>
        <v>0.04</v>
      </c>
      <c r="CA1072" s="162">
        <f t="shared" ca="1" si="1149"/>
        <v>0.04</v>
      </c>
      <c r="CB1072" s="162">
        <f t="shared" si="1149"/>
        <v>0.04</v>
      </c>
      <c r="CC1072" s="162">
        <f t="shared" si="1149"/>
        <v>0</v>
      </c>
      <c r="CD1072" s="162">
        <f t="shared" ca="1" si="1149"/>
        <v>-0.04</v>
      </c>
      <c r="CE1072" s="162">
        <f t="shared" ca="1" si="1149"/>
        <v>0.04</v>
      </c>
      <c r="CF1072" s="162">
        <f t="shared" ca="1" si="1149"/>
        <v>-0.04</v>
      </c>
      <c r="CG1072" s="162">
        <f t="shared" ca="1" si="1149"/>
        <v>0.04</v>
      </c>
      <c r="CH1072" s="162">
        <f t="shared" ca="1" si="1149"/>
        <v>0.04</v>
      </c>
    </row>
    <row r="1073" spans="1:86">
      <c r="A1073" s="77">
        <v>2</v>
      </c>
      <c r="B1073" s="86" t="s">
        <v>936</v>
      </c>
      <c r="C1073" s="52">
        <f t="shared" ca="1" si="1143"/>
        <v>1</v>
      </c>
      <c r="D1073" s="52">
        <f t="shared" ca="1" si="1143"/>
        <v>1</v>
      </c>
      <c r="E1073" s="77" t="b">
        <v>0</v>
      </c>
      <c r="F1073" s="52">
        <f t="shared" ca="1" si="1144"/>
        <v>1</v>
      </c>
      <c r="G1073" s="90" t="s">
        <v>37</v>
      </c>
      <c r="H1073" s="90" t="s">
        <v>37</v>
      </c>
      <c r="I1073" s="90" t="s">
        <v>37</v>
      </c>
      <c r="J1073" s="90" t="s">
        <v>37</v>
      </c>
      <c r="K1073" s="90" t="s">
        <v>37</v>
      </c>
      <c r="L1073" s="90" t="s">
        <v>37</v>
      </c>
      <c r="M1073" s="90" t="s">
        <v>37</v>
      </c>
      <c r="N1073" s="52" t="str">
        <f t="shared" ca="1" si="1145"/>
        <v>-</v>
      </c>
      <c r="O1073" s="52">
        <f t="shared" ca="1" si="1145"/>
        <v>2</v>
      </c>
      <c r="P1073" s="52">
        <f t="shared" ca="1" si="1145"/>
        <v>3</v>
      </c>
      <c r="Q1073" s="52">
        <f t="shared" ca="1" si="1145"/>
        <v>3</v>
      </c>
      <c r="R1073" s="52">
        <f t="shared" ca="1" si="1145"/>
        <v>3</v>
      </c>
      <c r="S1073" s="52">
        <f t="shared" ca="1" si="1145"/>
        <v>3</v>
      </c>
      <c r="T1073" s="52">
        <f t="shared" ca="1" si="1145"/>
        <v>3</v>
      </c>
      <c r="U1073" s="124">
        <f t="shared" ref="U1073:X1076" si="1150">INDEX(i_dryman,$A1073,U$1063)</f>
        <v>0</v>
      </c>
      <c r="V1073" s="124">
        <f t="shared" si="1150"/>
        <v>0</v>
      </c>
      <c r="W1073" s="124">
        <f t="shared" si="1150"/>
        <v>0</v>
      </c>
      <c r="X1073" s="124">
        <f t="shared" si="1150"/>
        <v>0</v>
      </c>
      <c r="Y1073" s="52">
        <f t="shared" ca="1" si="1145"/>
        <v>0</v>
      </c>
      <c r="Z1073" s="52">
        <f t="shared" ca="1" si="1145"/>
        <v>0</v>
      </c>
      <c r="AA1073" s="52">
        <f t="shared" ca="1" si="1145"/>
        <v>1</v>
      </c>
      <c r="AB1073" s="237" t="str">
        <f t="shared" ref="AB1073:AE1076" si="1151">INDEX(i_dryman,$A1073,AB$1063)</f>
        <v>-</v>
      </c>
      <c r="AC1073" s="237" t="b">
        <f t="shared" si="1151"/>
        <v>1</v>
      </c>
      <c r="AD1073" s="237" t="str">
        <f t="shared" si="1151"/>
        <v>-</v>
      </c>
      <c r="AE1073" s="237" t="str">
        <f t="shared" si="1151"/>
        <v>-</v>
      </c>
      <c r="AF1073" s="52" t="str">
        <f t="shared" ref="Y1073:AJ1076" ca="1" si="1152">OFFSET(AF1073,-1,0)</f>
        <v>-</v>
      </c>
      <c r="AG1073" s="237" t="str">
        <f ca="1">INDEX(i_dryman,$A1073,AG$1063)</f>
        <v>-</v>
      </c>
      <c r="AH1073" s="52">
        <f t="shared" ca="1" si="1145"/>
        <v>1</v>
      </c>
      <c r="AI1073" s="52">
        <f t="shared" ca="1" si="1145"/>
        <v>0</v>
      </c>
      <c r="AJ1073" s="52">
        <f ca="1">OFFSET(AJ1073,-1,0)</f>
        <v>1</v>
      </c>
      <c r="AK1073" s="52">
        <f t="shared" ref="AK1073:AL1095" ca="1" si="1153">OFFSET(AK1073,-1,0)</f>
        <v>0</v>
      </c>
      <c r="AL1073" s="52">
        <f t="shared" ca="1" si="1153"/>
        <v>1</v>
      </c>
      <c r="AM1073" s="52"/>
      <c r="AN1073" s="52"/>
      <c r="AO1073" s="52"/>
      <c r="AP1073" s="52"/>
      <c r="AQ1073" s="52"/>
      <c r="AR1073" s="52"/>
      <c r="AS1073" s="52"/>
      <c r="AT1073" s="52"/>
      <c r="AU1073" s="52"/>
      <c r="AV1073" s="52"/>
      <c r="AW1073" s="52"/>
      <c r="AX1073" s="52"/>
      <c r="AY1073" s="52"/>
      <c r="AZ1073" s="52"/>
      <c r="BA1073" s="52"/>
      <c r="BB1073" s="52"/>
      <c r="BC1073" s="52"/>
      <c r="BD1073" s="52"/>
      <c r="BE1073" s="52"/>
      <c r="BF1073" s="52"/>
      <c r="BG1073" s="52"/>
      <c r="BH1073" s="52"/>
      <c r="BI1073" s="52"/>
      <c r="BJ1073" s="52"/>
      <c r="BK1073" s="52"/>
      <c r="BL1073" s="52"/>
      <c r="BM1073" s="52"/>
      <c r="BN1073" s="52">
        <f t="shared" ca="1" si="1147"/>
        <v>0.04</v>
      </c>
      <c r="BO1073" s="52">
        <f t="shared" ca="1" si="1147"/>
        <v>0</v>
      </c>
      <c r="BP1073" s="52">
        <f t="shared" ca="1" si="1147"/>
        <v>-0.04</v>
      </c>
      <c r="BQ1073" s="52">
        <f t="shared" ca="1" si="1147"/>
        <v>0.04</v>
      </c>
      <c r="BR1073" s="52">
        <f t="shared" ca="1" si="1147"/>
        <v>-0.04</v>
      </c>
      <c r="BS1073" s="52">
        <f t="shared" ca="1" si="1147"/>
        <v>0.04</v>
      </c>
      <c r="BT1073" s="52">
        <f t="shared" ca="1" si="1147"/>
        <v>0.04</v>
      </c>
      <c r="BU1073" s="52">
        <f t="shared" ca="1" si="1147"/>
        <v>0.04</v>
      </c>
      <c r="BV1073" s="52">
        <f t="shared" ca="1" si="1147"/>
        <v>0</v>
      </c>
      <c r="BW1073" s="52">
        <f t="shared" ca="1" si="1147"/>
        <v>-0.04</v>
      </c>
      <c r="BX1073" s="52">
        <f t="shared" ca="1" si="1147"/>
        <v>0.04</v>
      </c>
      <c r="BY1073" s="52">
        <f t="shared" ca="1" si="1147"/>
        <v>-0.04</v>
      </c>
      <c r="BZ1073" s="52">
        <f t="shared" ca="1" si="1147"/>
        <v>0.04</v>
      </c>
      <c r="CA1073" s="52">
        <f t="shared" ca="1" si="1147"/>
        <v>0.04</v>
      </c>
      <c r="CB1073" s="52">
        <f t="shared" ca="1" si="1147"/>
        <v>0.04</v>
      </c>
      <c r="CC1073" s="52">
        <f t="shared" ca="1" si="1147"/>
        <v>0</v>
      </c>
      <c r="CD1073" s="52">
        <f t="shared" ca="1" si="1148"/>
        <v>-0.04</v>
      </c>
      <c r="CE1073" s="52">
        <f t="shared" ca="1" si="1148"/>
        <v>0.04</v>
      </c>
      <c r="CF1073" s="52">
        <f t="shared" ca="1" si="1148"/>
        <v>-0.04</v>
      </c>
      <c r="CG1073" s="52">
        <f t="shared" ca="1" si="1148"/>
        <v>0.04</v>
      </c>
      <c r="CH1073" s="52">
        <f t="shared" ca="1" si="1148"/>
        <v>0.04</v>
      </c>
    </row>
    <row r="1074" spans="1:86">
      <c r="A1074" s="77">
        <v>3</v>
      </c>
      <c r="B1074" s="259" t="s">
        <v>948</v>
      </c>
      <c r="C1074" s="52">
        <f t="shared" ref="C1074:O1075" ca="1" si="1154">OFFSET(C1074,-1,0)</f>
        <v>1</v>
      </c>
      <c r="D1074" s="52">
        <f t="shared" ca="1" si="1154"/>
        <v>1</v>
      </c>
      <c r="E1074" s="52" t="b">
        <f t="shared" ca="1" si="1154"/>
        <v>0</v>
      </c>
      <c r="F1074" s="52">
        <f t="shared" ca="1" si="1154"/>
        <v>1</v>
      </c>
      <c r="G1074" s="52" t="str">
        <f t="shared" ca="1" si="1154"/>
        <v>-</v>
      </c>
      <c r="H1074" s="52" t="str">
        <f t="shared" ca="1" si="1154"/>
        <v>-</v>
      </c>
      <c r="I1074" s="52" t="str">
        <f t="shared" ca="1" si="1154"/>
        <v>-</v>
      </c>
      <c r="J1074" s="52" t="str">
        <f t="shared" ca="1" si="1154"/>
        <v>-</v>
      </c>
      <c r="K1074" s="52" t="str">
        <f t="shared" ca="1" si="1154"/>
        <v>-</v>
      </c>
      <c r="L1074" s="52" t="str">
        <f t="shared" ca="1" si="1154"/>
        <v>-</v>
      </c>
      <c r="M1074" s="52" t="str">
        <f t="shared" ca="1" si="1154"/>
        <v>-</v>
      </c>
      <c r="N1074" s="52" t="str">
        <f t="shared" ca="1" si="1154"/>
        <v>-</v>
      </c>
      <c r="O1074" s="52">
        <f t="shared" ca="1" si="1154"/>
        <v>2</v>
      </c>
      <c r="P1074" s="52">
        <f t="shared" ref="P1074:T1074" ca="1" si="1155">OFFSET(P1074,-1,0)</f>
        <v>3</v>
      </c>
      <c r="Q1074" s="52">
        <f t="shared" ca="1" si="1155"/>
        <v>3</v>
      </c>
      <c r="R1074" s="52">
        <f t="shared" ca="1" si="1155"/>
        <v>3</v>
      </c>
      <c r="S1074" s="52">
        <f t="shared" ca="1" si="1155"/>
        <v>3</v>
      </c>
      <c r="T1074" s="52">
        <f t="shared" ca="1" si="1155"/>
        <v>3</v>
      </c>
      <c r="U1074" s="124">
        <f t="shared" si="1150"/>
        <v>1.2500000000000001E-2</v>
      </c>
      <c r="V1074" s="124">
        <f t="shared" si="1150"/>
        <v>6.25E-2</v>
      </c>
      <c r="W1074" s="124">
        <f t="shared" si="1150"/>
        <v>6.25E-2</v>
      </c>
      <c r="X1074" s="124">
        <f t="shared" si="1150"/>
        <v>6.25E-2</v>
      </c>
      <c r="Y1074" s="52">
        <f t="shared" ca="1" si="1152"/>
        <v>0</v>
      </c>
      <c r="Z1074" s="52">
        <f t="shared" ca="1" si="1152"/>
        <v>0</v>
      </c>
      <c r="AA1074" s="52">
        <f t="shared" ca="1" si="1152"/>
        <v>1</v>
      </c>
      <c r="AB1074" s="237" t="b">
        <f t="shared" si="1151"/>
        <v>1</v>
      </c>
      <c r="AC1074" s="237" t="str">
        <f t="shared" si="1151"/>
        <v>-</v>
      </c>
      <c r="AD1074" s="237" t="str">
        <f t="shared" si="1151"/>
        <v>-</v>
      </c>
      <c r="AE1074" s="237" t="str">
        <f t="shared" si="1151"/>
        <v>-</v>
      </c>
      <c r="AF1074" s="52" t="str">
        <f t="shared" ca="1" si="1152"/>
        <v>-</v>
      </c>
      <c r="AG1074" s="237" t="str">
        <f ca="1">INDEX(i_dryman,$A1074,AG$1063)</f>
        <v>-</v>
      </c>
      <c r="AH1074" s="52">
        <f t="shared" ca="1" si="1152"/>
        <v>1</v>
      </c>
      <c r="AI1074" s="52">
        <f t="shared" ca="1" si="1152"/>
        <v>0</v>
      </c>
      <c r="AJ1074" s="52">
        <f t="shared" ca="1" si="1152"/>
        <v>1</v>
      </c>
      <c r="AK1074" s="52">
        <f t="shared" ref="AK1074:AL1076" ca="1" si="1156">OFFSET(AK1074,-1,0)</f>
        <v>0</v>
      </c>
      <c r="AL1074" s="52">
        <f t="shared" ca="1" si="1156"/>
        <v>1</v>
      </c>
      <c r="AM1074" s="52"/>
      <c r="AN1074" s="52"/>
      <c r="AO1074" s="52"/>
      <c r="AP1074" s="52"/>
      <c r="AQ1074" s="52"/>
      <c r="AR1074" s="52"/>
      <c r="AS1074" s="52"/>
      <c r="AT1074" s="52"/>
      <c r="AU1074" s="52"/>
      <c r="AV1074" s="52"/>
      <c r="AW1074" s="52"/>
      <c r="AX1074" s="52"/>
      <c r="AY1074" s="52"/>
      <c r="AZ1074" s="52"/>
      <c r="BA1074" s="52"/>
      <c r="BB1074" s="52"/>
      <c r="BC1074" s="52"/>
      <c r="BD1074" s="52"/>
      <c r="BE1074" s="52"/>
      <c r="BF1074" s="52"/>
      <c r="BG1074" s="52"/>
      <c r="BH1074" s="52"/>
      <c r="BI1074" s="52"/>
      <c r="BJ1074" s="52"/>
      <c r="BK1074" s="52"/>
      <c r="BL1074" s="52"/>
      <c r="BM1074" s="52"/>
      <c r="BN1074" s="52">
        <f t="shared" ca="1" si="1147"/>
        <v>0.04</v>
      </c>
      <c r="BO1074" s="52">
        <f t="shared" ca="1" si="1147"/>
        <v>0</v>
      </c>
      <c r="BP1074" s="52">
        <f t="shared" ca="1" si="1147"/>
        <v>-0.04</v>
      </c>
      <c r="BQ1074" s="52">
        <f t="shared" ca="1" si="1147"/>
        <v>0.04</v>
      </c>
      <c r="BR1074" s="52">
        <f t="shared" ca="1" si="1147"/>
        <v>-0.04</v>
      </c>
      <c r="BS1074" s="52">
        <f t="shared" ca="1" si="1147"/>
        <v>0.04</v>
      </c>
      <c r="BT1074" s="52">
        <f t="shared" ca="1" si="1147"/>
        <v>0.04</v>
      </c>
      <c r="BU1074" s="52">
        <f t="shared" ca="1" si="1147"/>
        <v>0.04</v>
      </c>
      <c r="BV1074" s="52">
        <f t="shared" ca="1" si="1147"/>
        <v>0</v>
      </c>
      <c r="BW1074" s="52">
        <f t="shared" ca="1" si="1147"/>
        <v>-0.04</v>
      </c>
      <c r="BX1074" s="52">
        <f t="shared" ca="1" si="1147"/>
        <v>0.04</v>
      </c>
      <c r="BY1074" s="52">
        <f t="shared" ca="1" si="1147"/>
        <v>-0.04</v>
      </c>
      <c r="BZ1074" s="52">
        <f t="shared" ca="1" si="1147"/>
        <v>0.04</v>
      </c>
      <c r="CA1074" s="52">
        <f t="shared" ca="1" si="1147"/>
        <v>0.04</v>
      </c>
      <c r="CB1074" s="52">
        <f t="shared" ca="1" si="1147"/>
        <v>0.04</v>
      </c>
      <c r="CC1074" s="52">
        <f t="shared" ca="1" si="1147"/>
        <v>0</v>
      </c>
      <c r="CD1074" s="52">
        <f t="shared" ca="1" si="1148"/>
        <v>-0.04</v>
      </c>
      <c r="CE1074" s="52">
        <f t="shared" ca="1" si="1148"/>
        <v>0.04</v>
      </c>
      <c r="CF1074" s="52">
        <f t="shared" ca="1" si="1148"/>
        <v>-0.04</v>
      </c>
      <c r="CG1074" s="52">
        <f t="shared" ref="CD1074:CH1076" ca="1" si="1157">OFFSET(CG1074,-1,0)</f>
        <v>0.04</v>
      </c>
      <c r="CH1074" s="52">
        <f t="shared" ca="1" si="1157"/>
        <v>0.04</v>
      </c>
    </row>
    <row r="1075" spans="1:86">
      <c r="A1075" s="77">
        <v>4</v>
      </c>
      <c r="B1075" s="259" t="s">
        <v>949</v>
      </c>
      <c r="C1075" s="52">
        <f t="shared" ca="1" si="1154"/>
        <v>1</v>
      </c>
      <c r="D1075" s="52">
        <f t="shared" ca="1" si="1154"/>
        <v>1</v>
      </c>
      <c r="E1075" s="52" t="b">
        <f t="shared" ca="1" si="1154"/>
        <v>0</v>
      </c>
      <c r="F1075" s="52">
        <f t="shared" ca="1" si="1154"/>
        <v>1</v>
      </c>
      <c r="G1075" s="52" t="str">
        <f t="shared" ca="1" si="1154"/>
        <v>-</v>
      </c>
      <c r="H1075" s="52" t="str">
        <f t="shared" ca="1" si="1154"/>
        <v>-</v>
      </c>
      <c r="I1075" s="52" t="str">
        <f t="shared" ca="1" si="1154"/>
        <v>-</v>
      </c>
      <c r="J1075" s="52" t="str">
        <f t="shared" ca="1" si="1154"/>
        <v>-</v>
      </c>
      <c r="K1075" s="52" t="str">
        <f t="shared" ca="1" si="1154"/>
        <v>-</v>
      </c>
      <c r="L1075" s="52" t="str">
        <f t="shared" ca="1" si="1154"/>
        <v>-</v>
      </c>
      <c r="M1075" s="52" t="str">
        <f t="shared" ca="1" si="1154"/>
        <v>-</v>
      </c>
      <c r="N1075" s="52" t="str">
        <f t="shared" ca="1" si="1154"/>
        <v>-</v>
      </c>
      <c r="O1075" s="52">
        <f t="shared" ca="1" si="1154"/>
        <v>2</v>
      </c>
      <c r="P1075" s="52">
        <f t="shared" ref="P1075:R1076" ca="1" si="1158">OFFSET(P1075,-1,0)</f>
        <v>3</v>
      </c>
      <c r="Q1075" s="52">
        <f t="shared" ca="1" si="1158"/>
        <v>3</v>
      </c>
      <c r="R1075" s="52">
        <f t="shared" ca="1" si="1158"/>
        <v>3</v>
      </c>
      <c r="S1075" s="52">
        <f t="shared" ref="S1075:T1076" ca="1" si="1159">OFFSET(S1075,-1,0)</f>
        <v>3</v>
      </c>
      <c r="T1075" s="52">
        <f t="shared" ca="1" si="1159"/>
        <v>3</v>
      </c>
      <c r="U1075" s="124">
        <f t="shared" si="1150"/>
        <v>0.01</v>
      </c>
      <c r="V1075" s="124">
        <f t="shared" si="1150"/>
        <v>0</v>
      </c>
      <c r="W1075" s="124">
        <f t="shared" si="1150"/>
        <v>0.05</v>
      </c>
      <c r="X1075" s="124">
        <f t="shared" si="1150"/>
        <v>0.05</v>
      </c>
      <c r="Y1075" s="52">
        <f t="shared" ca="1" si="1152"/>
        <v>0</v>
      </c>
      <c r="Z1075" s="52">
        <f t="shared" ca="1" si="1152"/>
        <v>0</v>
      </c>
      <c r="AA1075" s="52">
        <f t="shared" ca="1" si="1152"/>
        <v>1</v>
      </c>
      <c r="AB1075" s="237" t="str">
        <f t="shared" si="1151"/>
        <v>-</v>
      </c>
      <c r="AC1075" s="237" t="str">
        <f t="shared" si="1151"/>
        <v>-</v>
      </c>
      <c r="AD1075" s="237" t="b">
        <f t="shared" si="1151"/>
        <v>1</v>
      </c>
      <c r="AE1075" s="237" t="str">
        <f t="shared" si="1151"/>
        <v>-</v>
      </c>
      <c r="AF1075" s="52" t="str">
        <f t="shared" ca="1" si="1152"/>
        <v>-</v>
      </c>
      <c r="AG1075" s="237" t="str">
        <f ca="1">INDEX(i_dryman,$A1075,AG$1063)</f>
        <v>-</v>
      </c>
      <c r="AH1075" s="52">
        <f t="shared" ca="1" si="1152"/>
        <v>1</v>
      </c>
      <c r="AI1075" s="52">
        <f t="shared" ca="1" si="1152"/>
        <v>0</v>
      </c>
      <c r="AJ1075" s="52">
        <f t="shared" ca="1" si="1152"/>
        <v>1</v>
      </c>
      <c r="AK1075" s="52">
        <f t="shared" ca="1" si="1156"/>
        <v>0</v>
      </c>
      <c r="AL1075" s="52">
        <f t="shared" ca="1" si="1156"/>
        <v>1</v>
      </c>
      <c r="AM1075" s="91"/>
      <c r="AN1075" s="91"/>
      <c r="AO1075" s="91"/>
      <c r="AP1075" s="91"/>
      <c r="AQ1075" s="91"/>
      <c r="AR1075" s="91"/>
      <c r="AS1075" s="91"/>
      <c r="AT1075" s="91"/>
      <c r="AU1075" s="91"/>
      <c r="AV1075" s="91"/>
      <c r="AW1075" s="91"/>
      <c r="AX1075" s="91"/>
      <c r="AY1075" s="91"/>
      <c r="AZ1075" s="91"/>
      <c r="BA1075" s="91"/>
      <c r="BB1075" s="91"/>
      <c r="BC1075" s="91"/>
      <c r="BD1075" s="91"/>
      <c r="BE1075" s="91"/>
      <c r="BF1075" s="91"/>
      <c r="BG1075" s="91"/>
      <c r="BH1075" s="91"/>
      <c r="BI1075" s="91"/>
      <c r="BJ1075" s="91"/>
      <c r="BK1075" s="91"/>
      <c r="BL1075" s="91"/>
      <c r="BM1075" s="91"/>
      <c r="BN1075" s="52">
        <f t="shared" ref="BN1075:CC1076" ca="1" si="1160">OFFSET(BN1075,-1,0)</f>
        <v>0.04</v>
      </c>
      <c r="BO1075" s="52">
        <f t="shared" ca="1" si="1160"/>
        <v>0</v>
      </c>
      <c r="BP1075" s="52">
        <f t="shared" ca="1" si="1160"/>
        <v>-0.04</v>
      </c>
      <c r="BQ1075" s="52">
        <f t="shared" ca="1" si="1160"/>
        <v>0.04</v>
      </c>
      <c r="BR1075" s="52">
        <f t="shared" ca="1" si="1160"/>
        <v>-0.04</v>
      </c>
      <c r="BS1075" s="52">
        <f t="shared" ca="1" si="1160"/>
        <v>0.04</v>
      </c>
      <c r="BT1075" s="52">
        <f t="shared" ca="1" si="1160"/>
        <v>0.04</v>
      </c>
      <c r="BU1075" s="52">
        <f t="shared" ca="1" si="1160"/>
        <v>0.04</v>
      </c>
      <c r="BV1075" s="52">
        <f t="shared" ca="1" si="1160"/>
        <v>0</v>
      </c>
      <c r="BW1075" s="52">
        <f t="shared" ca="1" si="1160"/>
        <v>-0.04</v>
      </c>
      <c r="BX1075" s="52">
        <f t="shared" ca="1" si="1160"/>
        <v>0.04</v>
      </c>
      <c r="BY1075" s="52">
        <f t="shared" ca="1" si="1160"/>
        <v>-0.04</v>
      </c>
      <c r="BZ1075" s="52">
        <f t="shared" ca="1" si="1160"/>
        <v>0.04</v>
      </c>
      <c r="CA1075" s="52">
        <f t="shared" ca="1" si="1160"/>
        <v>0.04</v>
      </c>
      <c r="CB1075" s="52">
        <f t="shared" ca="1" si="1160"/>
        <v>0.04</v>
      </c>
      <c r="CC1075" s="52">
        <f t="shared" ca="1" si="1160"/>
        <v>0</v>
      </c>
      <c r="CD1075" s="52">
        <f t="shared" ca="1" si="1157"/>
        <v>-0.04</v>
      </c>
      <c r="CE1075" s="52">
        <f t="shared" ca="1" si="1157"/>
        <v>0.04</v>
      </c>
      <c r="CF1075" s="52">
        <f t="shared" ca="1" si="1157"/>
        <v>-0.04</v>
      </c>
      <c r="CG1075" s="52">
        <f t="shared" ca="1" si="1157"/>
        <v>0.04</v>
      </c>
      <c r="CH1075" s="52">
        <f t="shared" ca="1" si="1157"/>
        <v>0.04</v>
      </c>
    </row>
    <row r="1076" spans="1:86">
      <c r="A1076" s="237">
        <f ca="1">INDEX(CHOOSE(d.Flock.1.1+1,i.DryManOpt_Mer,i.DryManOpt_BBT,i.DryManOpt_Mat),d.TOL.1.1+1,$AA1076+1)</f>
        <v>4</v>
      </c>
      <c r="B1076" s="259" t="s">
        <v>977</v>
      </c>
      <c r="C1076" s="52">
        <f ca="1">OFFSET(C1076,-1,0)</f>
        <v>1</v>
      </c>
      <c r="D1076" s="52">
        <f ca="1">OFFSET(D1076,-1,0)</f>
        <v>1</v>
      </c>
      <c r="E1076" s="52" t="b">
        <f t="shared" ref="E1076:N1076" ca="1" si="1161">OFFSET(E1076,-1,0)</f>
        <v>0</v>
      </c>
      <c r="F1076" s="52">
        <f t="shared" ca="1" si="1161"/>
        <v>1</v>
      </c>
      <c r="G1076" s="52" t="str">
        <f t="shared" ca="1" si="1161"/>
        <v>-</v>
      </c>
      <c r="H1076" s="52" t="str">
        <f t="shared" ca="1" si="1161"/>
        <v>-</v>
      </c>
      <c r="I1076" s="52" t="str">
        <f t="shared" ca="1" si="1161"/>
        <v>-</v>
      </c>
      <c r="J1076" s="52" t="str">
        <f t="shared" ca="1" si="1161"/>
        <v>-</v>
      </c>
      <c r="K1076" s="52" t="str">
        <f t="shared" ca="1" si="1161"/>
        <v>-</v>
      </c>
      <c r="L1076" s="52" t="str">
        <f t="shared" ca="1" si="1161"/>
        <v>-</v>
      </c>
      <c r="M1076" s="52" t="str">
        <f t="shared" ca="1" si="1161"/>
        <v>-</v>
      </c>
      <c r="N1076" s="52" t="str">
        <f t="shared" ca="1" si="1161"/>
        <v>-</v>
      </c>
      <c r="O1076" s="52">
        <f ca="1">OFFSET(O1076,-1,0)</f>
        <v>2</v>
      </c>
      <c r="P1076" s="52">
        <f t="shared" ca="1" si="1158"/>
        <v>3</v>
      </c>
      <c r="Q1076" s="52">
        <f t="shared" ca="1" si="1158"/>
        <v>3</v>
      </c>
      <c r="R1076" s="52">
        <f t="shared" ca="1" si="1158"/>
        <v>3</v>
      </c>
      <c r="S1076" s="52">
        <f t="shared" ca="1" si="1159"/>
        <v>3</v>
      </c>
      <c r="T1076" s="52">
        <f t="shared" ca="1" si="1159"/>
        <v>3</v>
      </c>
      <c r="U1076" s="124">
        <f t="shared" ca="1" si="1150"/>
        <v>0.01</v>
      </c>
      <c r="V1076" s="124">
        <f t="shared" ca="1" si="1150"/>
        <v>0</v>
      </c>
      <c r="W1076" s="124">
        <f t="shared" ca="1" si="1150"/>
        <v>0.05</v>
      </c>
      <c r="X1076" s="124">
        <f t="shared" ca="1" si="1150"/>
        <v>0.05</v>
      </c>
      <c r="Y1076" s="62">
        <f t="shared" ca="1" si="1152"/>
        <v>0</v>
      </c>
      <c r="Z1076" s="62">
        <f t="shared" ca="1" si="1152"/>
        <v>0</v>
      </c>
      <c r="AA1076" s="52">
        <f t="shared" ca="1" si="1152"/>
        <v>1</v>
      </c>
      <c r="AB1076" s="237" t="str">
        <f t="shared" ca="1" si="1151"/>
        <v>-</v>
      </c>
      <c r="AC1076" s="237" t="str">
        <f t="shared" ca="1" si="1151"/>
        <v>-</v>
      </c>
      <c r="AD1076" s="237" t="b">
        <f t="shared" ca="1" si="1151"/>
        <v>1</v>
      </c>
      <c r="AE1076" s="237" t="str">
        <f t="shared" ca="1" si="1151"/>
        <v>-</v>
      </c>
      <c r="AF1076" s="52" t="str">
        <f t="shared" ca="1" si="1152"/>
        <v>-</v>
      </c>
      <c r="AG1076" s="237" t="str">
        <f ca="1">INDEX(i_dryman,$A1076,AG$1063)</f>
        <v>-</v>
      </c>
      <c r="AH1076" s="52">
        <f t="shared" ca="1" si="1152"/>
        <v>1</v>
      </c>
      <c r="AI1076" s="52">
        <f t="shared" ca="1" si="1152"/>
        <v>0</v>
      </c>
      <c r="AJ1076" s="52">
        <f ca="1">OFFSET(AJ1076,-1,0)</f>
        <v>1</v>
      </c>
      <c r="AK1076" s="52">
        <f t="shared" ca="1" si="1156"/>
        <v>0</v>
      </c>
      <c r="AL1076" s="52">
        <f t="shared" ca="1" si="1156"/>
        <v>1</v>
      </c>
      <c r="AM1076" s="52"/>
      <c r="AN1076" s="52"/>
      <c r="AO1076" s="52"/>
      <c r="AP1076" s="52"/>
      <c r="AQ1076" s="52"/>
      <c r="AR1076" s="52"/>
      <c r="AS1076" s="52"/>
      <c r="AT1076" s="52"/>
      <c r="AU1076" s="52"/>
      <c r="AV1076" s="52"/>
      <c r="AW1076" s="52"/>
      <c r="AX1076" s="52"/>
      <c r="AY1076" s="52"/>
      <c r="AZ1076" s="52"/>
      <c r="BA1076" s="52"/>
      <c r="BB1076" s="52"/>
      <c r="BC1076" s="52"/>
      <c r="BD1076" s="52"/>
      <c r="BE1076" s="52"/>
      <c r="BF1076" s="52"/>
      <c r="BG1076" s="52"/>
      <c r="BH1076" s="52"/>
      <c r="BI1076" s="52"/>
      <c r="BJ1076" s="52"/>
      <c r="BK1076" s="52"/>
      <c r="BL1076" s="52"/>
      <c r="BM1076" s="52"/>
      <c r="BN1076" s="52">
        <f t="shared" ca="1" si="1160"/>
        <v>0.04</v>
      </c>
      <c r="BO1076" s="52">
        <f t="shared" ca="1" si="1160"/>
        <v>0</v>
      </c>
      <c r="BP1076" s="52">
        <f t="shared" ca="1" si="1160"/>
        <v>-0.04</v>
      </c>
      <c r="BQ1076" s="52">
        <f t="shared" ca="1" si="1160"/>
        <v>0.04</v>
      </c>
      <c r="BR1076" s="52">
        <f t="shared" ca="1" si="1160"/>
        <v>-0.04</v>
      </c>
      <c r="BS1076" s="52">
        <f t="shared" ca="1" si="1160"/>
        <v>0.04</v>
      </c>
      <c r="BT1076" s="52">
        <f t="shared" ca="1" si="1160"/>
        <v>0.04</v>
      </c>
      <c r="BU1076" s="52">
        <f t="shared" ca="1" si="1160"/>
        <v>0.04</v>
      </c>
      <c r="BV1076" s="52">
        <f t="shared" ca="1" si="1160"/>
        <v>0</v>
      </c>
      <c r="BW1076" s="52">
        <f t="shared" ca="1" si="1160"/>
        <v>-0.04</v>
      </c>
      <c r="BX1076" s="52">
        <f t="shared" ca="1" si="1160"/>
        <v>0.04</v>
      </c>
      <c r="BY1076" s="52">
        <f t="shared" ca="1" si="1160"/>
        <v>-0.04</v>
      </c>
      <c r="BZ1076" s="52">
        <f t="shared" ca="1" si="1160"/>
        <v>0.04</v>
      </c>
      <c r="CA1076" s="52">
        <f t="shared" ca="1" si="1160"/>
        <v>0.04</v>
      </c>
      <c r="CB1076" s="52">
        <f t="shared" ca="1" si="1160"/>
        <v>0.04</v>
      </c>
      <c r="CC1076" s="52">
        <f t="shared" ca="1" si="1160"/>
        <v>0</v>
      </c>
      <c r="CD1076" s="52">
        <f t="shared" ca="1" si="1157"/>
        <v>-0.04</v>
      </c>
      <c r="CE1076" s="52">
        <f t="shared" ca="1" si="1157"/>
        <v>0.04</v>
      </c>
      <c r="CF1076" s="52">
        <f t="shared" ca="1" si="1157"/>
        <v>-0.04</v>
      </c>
      <c r="CG1076" s="52">
        <f t="shared" ca="1" si="1157"/>
        <v>0.04</v>
      </c>
      <c r="CH1076" s="52">
        <f t="shared" ca="1" si="1157"/>
        <v>0.04</v>
      </c>
    </row>
    <row r="1077" spans="1:86">
      <c r="A1077" s="74"/>
      <c r="B1077" s="74" t="s">
        <v>942</v>
      </c>
      <c r="C1077" s="52">
        <f t="shared" ca="1" si="1143"/>
        <v>1</v>
      </c>
      <c r="D1077" s="52">
        <f t="shared" ca="1" si="1143"/>
        <v>1</v>
      </c>
      <c r="E1077" s="52" t="b">
        <f t="shared" ca="1" si="1143"/>
        <v>0</v>
      </c>
      <c r="F1077" s="52">
        <f t="shared" ca="1" si="1144"/>
        <v>1</v>
      </c>
      <c r="G1077" s="52" t="str">
        <f t="shared" ca="1" si="1144"/>
        <v>-</v>
      </c>
      <c r="H1077" s="52" t="str">
        <f t="shared" ca="1" si="1144"/>
        <v>-</v>
      </c>
      <c r="I1077" s="52" t="str">
        <f t="shared" ca="1" si="1144"/>
        <v>-</v>
      </c>
      <c r="J1077" s="52" t="str">
        <f t="shared" ca="1" si="1144"/>
        <v>-</v>
      </c>
      <c r="K1077" s="52" t="str">
        <f t="shared" ca="1" si="1144"/>
        <v>-</v>
      </c>
      <c r="L1077" s="52" t="str">
        <f t="shared" ca="1" si="1144"/>
        <v>-</v>
      </c>
      <c r="M1077" s="52" t="str">
        <f t="shared" ca="1" si="1144"/>
        <v>-</v>
      </c>
      <c r="N1077" s="52" t="str">
        <f t="shared" ca="1" si="1145"/>
        <v>-</v>
      </c>
      <c r="O1077" s="52">
        <f t="shared" ca="1" si="1145"/>
        <v>2</v>
      </c>
      <c r="P1077" s="52">
        <f t="shared" ca="1" si="1145"/>
        <v>3</v>
      </c>
      <c r="Q1077" s="52">
        <f t="shared" ca="1" si="1145"/>
        <v>3</v>
      </c>
      <c r="R1077" s="52">
        <f t="shared" ca="1" si="1145"/>
        <v>3</v>
      </c>
      <c r="S1077" s="52">
        <f t="shared" ca="1" si="1145"/>
        <v>3</v>
      </c>
      <c r="T1077" s="52">
        <f t="shared" ca="1" si="1145"/>
        <v>3</v>
      </c>
      <c r="U1077" s="52">
        <f t="shared" ca="1" si="1145"/>
        <v>0.01</v>
      </c>
      <c r="V1077" s="52">
        <f t="shared" ca="1" si="1145"/>
        <v>0</v>
      </c>
      <c r="W1077" s="52">
        <f t="shared" ca="1" si="1145"/>
        <v>0.05</v>
      </c>
      <c r="X1077" s="52">
        <f t="shared" ca="1" si="1145"/>
        <v>0.05</v>
      </c>
      <c r="Y1077" s="52">
        <f t="shared" ca="1" si="1145"/>
        <v>0</v>
      </c>
      <c r="Z1077" s="52">
        <f t="shared" ca="1" si="1145"/>
        <v>0</v>
      </c>
      <c r="AA1077" s="52">
        <f t="shared" ca="1" si="1145"/>
        <v>1</v>
      </c>
      <c r="AB1077" s="52" t="str">
        <f t="shared" ca="1" si="1145"/>
        <v>-</v>
      </c>
      <c r="AC1077" s="52" t="str">
        <f t="shared" ca="1" si="1145"/>
        <v>-</v>
      </c>
      <c r="AD1077" s="52" t="b">
        <f t="shared" ca="1" si="1145"/>
        <v>1</v>
      </c>
      <c r="AE1077" s="52" t="str">
        <f t="shared" ca="1" si="1145"/>
        <v>-</v>
      </c>
      <c r="AF1077" s="52" t="str">
        <f t="shared" ca="1" si="1145"/>
        <v>-</v>
      </c>
      <c r="AG1077" s="52" t="str">
        <f t="shared" ca="1" si="1145"/>
        <v>-</v>
      </c>
      <c r="AH1077" s="52">
        <f t="shared" ca="1" si="1145"/>
        <v>1</v>
      </c>
      <c r="AI1077" s="52">
        <f t="shared" ca="1" si="1145"/>
        <v>0</v>
      </c>
      <c r="AJ1077" s="52">
        <f ca="1">OFFSET(AJ1077,-1,0)</f>
        <v>1</v>
      </c>
      <c r="AK1077" s="52">
        <f t="shared" ca="1" si="1153"/>
        <v>0</v>
      </c>
      <c r="AL1077" s="52">
        <f t="shared" ca="1" si="1153"/>
        <v>1</v>
      </c>
      <c r="AM1077" s="52"/>
      <c r="AN1077" s="52"/>
      <c r="AO1077" s="52"/>
      <c r="AP1077" s="52"/>
      <c r="AQ1077" s="52"/>
      <c r="AR1077" s="52"/>
      <c r="AS1077" s="52"/>
      <c r="AT1077" s="52"/>
      <c r="AU1077" s="52"/>
      <c r="AV1077" s="52"/>
      <c r="AW1077" s="52"/>
      <c r="AX1077" s="52"/>
      <c r="AY1077" s="52"/>
      <c r="AZ1077" s="52"/>
      <c r="BA1077" s="52"/>
      <c r="BB1077" s="52"/>
      <c r="BC1077" s="52"/>
      <c r="BD1077" s="52"/>
      <c r="BE1077" s="52"/>
      <c r="BF1077" s="52"/>
      <c r="BG1077" s="52"/>
      <c r="BH1077" s="52"/>
      <c r="BI1077" s="52"/>
      <c r="BJ1077" s="52"/>
      <c r="BK1077" s="52"/>
      <c r="BL1077" s="52"/>
      <c r="BM1077" s="52"/>
      <c r="BN1077" s="77">
        <v>0</v>
      </c>
      <c r="BO1077" s="77">
        <v>0</v>
      </c>
      <c r="BP1077" s="77">
        <v>0</v>
      </c>
      <c r="BQ1077" s="77">
        <v>0</v>
      </c>
      <c r="BR1077" s="77">
        <v>0</v>
      </c>
      <c r="BS1077" s="77">
        <v>0</v>
      </c>
      <c r="BT1077" s="77">
        <v>0</v>
      </c>
      <c r="BU1077" s="77">
        <v>0</v>
      </c>
      <c r="BV1077" s="77">
        <v>0</v>
      </c>
      <c r="BW1077" s="77">
        <v>0</v>
      </c>
      <c r="BX1077" s="77">
        <v>0</v>
      </c>
      <c r="BY1077" s="77">
        <v>0</v>
      </c>
      <c r="BZ1077" s="77">
        <v>0</v>
      </c>
      <c r="CA1077" s="77">
        <v>0</v>
      </c>
      <c r="CB1077" s="77">
        <v>0</v>
      </c>
      <c r="CC1077" s="77">
        <v>0</v>
      </c>
      <c r="CD1077" s="77">
        <v>0</v>
      </c>
      <c r="CE1077" s="77">
        <v>0</v>
      </c>
      <c r="CF1077" s="77">
        <v>0</v>
      </c>
      <c r="CG1077" s="77">
        <v>0</v>
      </c>
      <c r="CH1077" s="77">
        <v>0</v>
      </c>
    </row>
    <row r="1078" spans="1:86">
      <c r="A1078" s="74"/>
      <c r="B1078" s="74" t="s">
        <v>943</v>
      </c>
      <c r="C1078" s="77">
        <v>0</v>
      </c>
      <c r="D1078" s="77">
        <v>0</v>
      </c>
      <c r="E1078" s="52" t="b">
        <f t="shared" ca="1" si="1143"/>
        <v>0</v>
      </c>
      <c r="F1078" s="52">
        <f t="shared" ca="1" si="1144"/>
        <v>1</v>
      </c>
      <c r="G1078" s="52" t="str">
        <f t="shared" ca="1" si="1144"/>
        <v>-</v>
      </c>
      <c r="H1078" s="52" t="str">
        <f t="shared" ca="1" si="1144"/>
        <v>-</v>
      </c>
      <c r="I1078" s="52" t="str">
        <f t="shared" ca="1" si="1144"/>
        <v>-</v>
      </c>
      <c r="J1078" s="52" t="str">
        <f t="shared" ca="1" si="1144"/>
        <v>-</v>
      </c>
      <c r="K1078" s="52" t="str">
        <f t="shared" ca="1" si="1144"/>
        <v>-</v>
      </c>
      <c r="L1078" s="52" t="str">
        <f t="shared" ca="1" si="1144"/>
        <v>-</v>
      </c>
      <c r="M1078" s="52" t="str">
        <f t="shared" ca="1" si="1144"/>
        <v>-</v>
      </c>
      <c r="N1078" s="52" t="str">
        <f t="shared" ca="1" si="1145"/>
        <v>-</v>
      </c>
      <c r="O1078" s="52">
        <f t="shared" ca="1" si="1145"/>
        <v>2</v>
      </c>
      <c r="P1078" s="52">
        <f t="shared" ca="1" si="1145"/>
        <v>3</v>
      </c>
      <c r="Q1078" s="52">
        <f t="shared" ca="1" si="1145"/>
        <v>3</v>
      </c>
      <c r="R1078" s="52">
        <f t="shared" ca="1" si="1145"/>
        <v>3</v>
      </c>
      <c r="S1078" s="52">
        <f t="shared" ca="1" si="1145"/>
        <v>3</v>
      </c>
      <c r="T1078" s="52">
        <f t="shared" ca="1" si="1145"/>
        <v>3</v>
      </c>
      <c r="U1078" s="52">
        <f t="shared" ca="1" si="1145"/>
        <v>0.01</v>
      </c>
      <c r="V1078" s="52">
        <f t="shared" ca="1" si="1145"/>
        <v>0</v>
      </c>
      <c r="W1078" s="52">
        <f t="shared" ca="1" si="1145"/>
        <v>0.05</v>
      </c>
      <c r="X1078" s="52">
        <f t="shared" ca="1" si="1145"/>
        <v>0.05</v>
      </c>
      <c r="Y1078" s="52">
        <f t="shared" ca="1" si="1145"/>
        <v>0</v>
      </c>
      <c r="Z1078" s="52">
        <f t="shared" ca="1" si="1145"/>
        <v>0</v>
      </c>
      <c r="AA1078" s="52">
        <f t="shared" ca="1" si="1145"/>
        <v>1</v>
      </c>
      <c r="AB1078" s="52" t="str">
        <f t="shared" ca="1" si="1145"/>
        <v>-</v>
      </c>
      <c r="AC1078" s="52" t="str">
        <f t="shared" ca="1" si="1145"/>
        <v>-</v>
      </c>
      <c r="AD1078" s="52" t="b">
        <f t="shared" ca="1" si="1145"/>
        <v>1</v>
      </c>
      <c r="AE1078" s="52" t="str">
        <f t="shared" ca="1" si="1145"/>
        <v>-</v>
      </c>
      <c r="AF1078" s="52" t="str">
        <f t="shared" ca="1" si="1145"/>
        <v>-</v>
      </c>
      <c r="AG1078" s="52" t="str">
        <f t="shared" ca="1" si="1145"/>
        <v>-</v>
      </c>
      <c r="AH1078" s="52">
        <f t="shared" ca="1" si="1145"/>
        <v>1</v>
      </c>
      <c r="AI1078" s="52">
        <f t="shared" ca="1" si="1145"/>
        <v>0</v>
      </c>
      <c r="AJ1078" s="52">
        <f t="shared" ca="1" si="1145"/>
        <v>1</v>
      </c>
      <c r="AK1078" s="52">
        <f t="shared" ca="1" si="1153"/>
        <v>0</v>
      </c>
      <c r="AL1078" s="52">
        <f t="shared" ca="1" si="1153"/>
        <v>1</v>
      </c>
      <c r="AM1078" s="52"/>
      <c r="AN1078" s="52"/>
      <c r="AO1078" s="52"/>
      <c r="AP1078" s="52"/>
      <c r="AQ1078" s="52"/>
      <c r="AR1078" s="52"/>
      <c r="AS1078" s="52"/>
      <c r="AT1078" s="52"/>
      <c r="AU1078" s="52"/>
      <c r="AV1078" s="52"/>
      <c r="AW1078" s="52"/>
      <c r="AX1078" s="52"/>
      <c r="AY1078" s="52"/>
      <c r="AZ1078" s="52"/>
      <c r="BA1078" s="52"/>
      <c r="BB1078" s="52"/>
      <c r="BC1078" s="52"/>
      <c r="BD1078" s="52"/>
      <c r="BE1078" s="52"/>
      <c r="BF1078" s="52"/>
      <c r="BG1078" s="52"/>
      <c r="BH1078" s="52"/>
      <c r="BI1078" s="52"/>
      <c r="BJ1078" s="52"/>
      <c r="BK1078" s="52"/>
      <c r="BL1078" s="52"/>
      <c r="BM1078" s="52"/>
      <c r="BN1078" s="52">
        <f t="shared" ca="1" si="1147"/>
        <v>0</v>
      </c>
      <c r="BO1078" s="52">
        <f t="shared" ca="1" si="1147"/>
        <v>0</v>
      </c>
      <c r="BP1078" s="52">
        <f t="shared" ca="1" si="1147"/>
        <v>0</v>
      </c>
      <c r="BQ1078" s="52">
        <f t="shared" ca="1" si="1147"/>
        <v>0</v>
      </c>
      <c r="BR1078" s="52">
        <f t="shared" ca="1" si="1147"/>
        <v>0</v>
      </c>
      <c r="BS1078" s="52">
        <f t="shared" ca="1" si="1147"/>
        <v>0</v>
      </c>
      <c r="BT1078" s="52">
        <f t="shared" ca="1" si="1147"/>
        <v>0</v>
      </c>
      <c r="BU1078" s="52">
        <f t="shared" ca="1" si="1147"/>
        <v>0</v>
      </c>
      <c r="BV1078" s="52">
        <f t="shared" ca="1" si="1147"/>
        <v>0</v>
      </c>
      <c r="BW1078" s="52">
        <f t="shared" ca="1" si="1147"/>
        <v>0</v>
      </c>
      <c r="BX1078" s="52">
        <f t="shared" ca="1" si="1147"/>
        <v>0</v>
      </c>
      <c r="BY1078" s="52">
        <f t="shared" ca="1" si="1147"/>
        <v>0</v>
      </c>
      <c r="BZ1078" s="52">
        <f t="shared" ca="1" si="1147"/>
        <v>0</v>
      </c>
      <c r="CA1078" s="52">
        <f t="shared" ca="1" si="1147"/>
        <v>0</v>
      </c>
      <c r="CB1078" s="52">
        <f t="shared" ca="1" si="1147"/>
        <v>0</v>
      </c>
      <c r="CC1078" s="52">
        <f t="shared" ca="1" si="1147"/>
        <v>0</v>
      </c>
      <c r="CD1078" s="52">
        <f t="shared" ca="1" si="1148"/>
        <v>0</v>
      </c>
      <c r="CE1078" s="52">
        <f t="shared" ca="1" si="1148"/>
        <v>0</v>
      </c>
      <c r="CF1078" s="52">
        <f t="shared" ca="1" si="1148"/>
        <v>0</v>
      </c>
      <c r="CG1078" s="52">
        <f t="shared" ca="1" si="1148"/>
        <v>0</v>
      </c>
      <c r="CH1078" s="52">
        <f t="shared" ca="1" si="1148"/>
        <v>0</v>
      </c>
    </row>
    <row r="1079" spans="1:86">
      <c r="A1079" s="74"/>
      <c r="B1079" s="88" t="s">
        <v>944</v>
      </c>
      <c r="C1079" s="77">
        <v>1</v>
      </c>
      <c r="D1079" s="77">
        <v>1</v>
      </c>
      <c r="E1079" s="91" t="b">
        <f t="shared" ca="1" si="1143"/>
        <v>0</v>
      </c>
      <c r="F1079" s="91">
        <f t="shared" ca="1" si="1144"/>
        <v>1</v>
      </c>
      <c r="G1079" s="91" t="str">
        <f t="shared" ca="1" si="1144"/>
        <v>-</v>
      </c>
      <c r="H1079" s="91" t="str">
        <f t="shared" ca="1" si="1144"/>
        <v>-</v>
      </c>
      <c r="I1079" s="91" t="str">
        <f t="shared" ca="1" si="1144"/>
        <v>-</v>
      </c>
      <c r="J1079" s="91" t="str">
        <f t="shared" ca="1" si="1144"/>
        <v>-</v>
      </c>
      <c r="K1079" s="91" t="str">
        <f t="shared" ca="1" si="1144"/>
        <v>-</v>
      </c>
      <c r="L1079" s="91" t="str">
        <f t="shared" ca="1" si="1144"/>
        <v>-</v>
      </c>
      <c r="M1079" s="91" t="str">
        <f t="shared" ca="1" si="1144"/>
        <v>-</v>
      </c>
      <c r="N1079" s="91" t="str">
        <f t="shared" ca="1" si="1145"/>
        <v>-</v>
      </c>
      <c r="O1079" s="91">
        <f t="shared" ca="1" si="1145"/>
        <v>2</v>
      </c>
      <c r="P1079" s="91">
        <f t="shared" ca="1" si="1145"/>
        <v>3</v>
      </c>
      <c r="Q1079" s="91">
        <f t="shared" ca="1" si="1145"/>
        <v>3</v>
      </c>
      <c r="R1079" s="91">
        <f t="shared" ca="1" si="1145"/>
        <v>3</v>
      </c>
      <c r="S1079" s="91">
        <f t="shared" ca="1" si="1145"/>
        <v>3</v>
      </c>
      <c r="T1079" s="91">
        <f t="shared" ca="1" si="1145"/>
        <v>3</v>
      </c>
      <c r="U1079" s="91">
        <f t="shared" ca="1" si="1145"/>
        <v>0.01</v>
      </c>
      <c r="V1079" s="91">
        <f t="shared" ca="1" si="1145"/>
        <v>0</v>
      </c>
      <c r="W1079" s="91">
        <f t="shared" ca="1" si="1145"/>
        <v>0.05</v>
      </c>
      <c r="X1079" s="91">
        <f t="shared" ca="1" si="1145"/>
        <v>0.05</v>
      </c>
      <c r="Y1079" s="91">
        <f t="shared" ca="1" si="1145"/>
        <v>0</v>
      </c>
      <c r="Z1079" s="91">
        <f t="shared" ca="1" si="1145"/>
        <v>0</v>
      </c>
      <c r="AA1079" s="91">
        <f t="shared" ca="1" si="1145"/>
        <v>1</v>
      </c>
      <c r="AB1079" s="91" t="str">
        <f t="shared" ca="1" si="1145"/>
        <v>-</v>
      </c>
      <c r="AC1079" s="91" t="str">
        <f t="shared" ca="1" si="1145"/>
        <v>-</v>
      </c>
      <c r="AD1079" s="91" t="b">
        <f t="shared" ca="1" si="1145"/>
        <v>1</v>
      </c>
      <c r="AE1079" s="91" t="str">
        <f t="shared" ca="1" si="1145"/>
        <v>-</v>
      </c>
      <c r="AF1079" s="91" t="str">
        <f t="shared" ca="1" si="1145"/>
        <v>-</v>
      </c>
      <c r="AG1079" s="91" t="str">
        <f t="shared" ca="1" si="1145"/>
        <v>-</v>
      </c>
      <c r="AH1079" s="77">
        <v>0</v>
      </c>
      <c r="AI1079" s="52">
        <f t="shared" ca="1" si="1145"/>
        <v>0</v>
      </c>
      <c r="AJ1079" s="77">
        <v>0</v>
      </c>
      <c r="AK1079" s="52">
        <f t="shared" ca="1" si="1153"/>
        <v>0</v>
      </c>
      <c r="AL1079" s="91">
        <f ca="1">OFFSET(AL1079,-1,0)</f>
        <v>1</v>
      </c>
      <c r="AM1079" s="91"/>
      <c r="AN1079" s="91"/>
      <c r="AO1079" s="91"/>
      <c r="AP1079" s="91"/>
      <c r="AQ1079" s="91"/>
      <c r="AR1079" s="91"/>
      <c r="AS1079" s="91"/>
      <c r="AT1079" s="91"/>
      <c r="AU1079" s="91"/>
      <c r="AV1079" s="91"/>
      <c r="AW1079" s="91"/>
      <c r="AX1079" s="91"/>
      <c r="AY1079" s="91"/>
      <c r="AZ1079" s="91"/>
      <c r="BA1079" s="91"/>
      <c r="BB1079" s="91"/>
      <c r="BC1079" s="91"/>
      <c r="BD1079" s="91"/>
      <c r="BE1079" s="91"/>
      <c r="BF1079" s="91"/>
      <c r="BG1079" s="91"/>
      <c r="BH1079" s="91"/>
      <c r="BI1079" s="91"/>
      <c r="BJ1079" s="91"/>
      <c r="BK1079" s="91"/>
      <c r="BL1079" s="91"/>
      <c r="BM1079" s="91"/>
      <c r="BN1079" s="220">
        <f t="shared" ref="BN1079:CH1079" ca="1" si="1162">BN$1073</f>
        <v>0.04</v>
      </c>
      <c r="BO1079" s="220">
        <f t="shared" ca="1" si="1162"/>
        <v>0</v>
      </c>
      <c r="BP1079" s="220">
        <f t="shared" ca="1" si="1162"/>
        <v>-0.04</v>
      </c>
      <c r="BQ1079" s="220">
        <f t="shared" ca="1" si="1162"/>
        <v>0.04</v>
      </c>
      <c r="BR1079" s="220">
        <f t="shared" ca="1" si="1162"/>
        <v>-0.04</v>
      </c>
      <c r="BS1079" s="220">
        <f t="shared" ca="1" si="1162"/>
        <v>0.04</v>
      </c>
      <c r="BT1079" s="220">
        <f t="shared" ca="1" si="1162"/>
        <v>0.04</v>
      </c>
      <c r="BU1079" s="220">
        <f t="shared" ca="1" si="1162"/>
        <v>0.04</v>
      </c>
      <c r="BV1079" s="220">
        <f t="shared" ca="1" si="1162"/>
        <v>0</v>
      </c>
      <c r="BW1079" s="220">
        <f t="shared" ca="1" si="1162"/>
        <v>-0.04</v>
      </c>
      <c r="BX1079" s="220">
        <f t="shared" ca="1" si="1162"/>
        <v>0.04</v>
      </c>
      <c r="BY1079" s="220">
        <f t="shared" ca="1" si="1162"/>
        <v>-0.04</v>
      </c>
      <c r="BZ1079" s="220">
        <f t="shared" ca="1" si="1162"/>
        <v>0.04</v>
      </c>
      <c r="CA1079" s="220">
        <f t="shared" ca="1" si="1162"/>
        <v>0.04</v>
      </c>
      <c r="CB1079" s="220">
        <f t="shared" ca="1" si="1162"/>
        <v>0.04</v>
      </c>
      <c r="CC1079" s="220">
        <f t="shared" ca="1" si="1162"/>
        <v>0</v>
      </c>
      <c r="CD1079" s="220">
        <f t="shared" ca="1" si="1162"/>
        <v>-0.04</v>
      </c>
      <c r="CE1079" s="220">
        <f t="shared" ca="1" si="1162"/>
        <v>0.04</v>
      </c>
      <c r="CF1079" s="220">
        <f t="shared" ca="1" si="1162"/>
        <v>-0.04</v>
      </c>
      <c r="CG1079" s="220">
        <f t="shared" ca="1" si="1162"/>
        <v>0.04</v>
      </c>
      <c r="CH1079" s="220">
        <f t="shared" ca="1" si="1162"/>
        <v>0.04</v>
      </c>
    </row>
    <row r="1080" spans="1:86">
      <c r="A1080" s="74"/>
      <c r="B1080" s="82" t="s">
        <v>945</v>
      </c>
      <c r="C1080" s="52">
        <f t="shared" ca="1" si="1143"/>
        <v>1</v>
      </c>
      <c r="D1080" s="52">
        <f t="shared" ca="1" si="1143"/>
        <v>1</v>
      </c>
      <c r="E1080" s="52" t="b">
        <f t="shared" ca="1" si="1143"/>
        <v>0</v>
      </c>
      <c r="F1080" s="52">
        <f t="shared" ca="1" si="1144"/>
        <v>1</v>
      </c>
      <c r="G1080" s="52" t="str">
        <f t="shared" ca="1" si="1144"/>
        <v>-</v>
      </c>
      <c r="H1080" s="52" t="str">
        <f t="shared" ca="1" si="1144"/>
        <v>-</v>
      </c>
      <c r="I1080" s="52" t="str">
        <f t="shared" ca="1" si="1144"/>
        <v>-</v>
      </c>
      <c r="J1080" s="52" t="str">
        <f t="shared" ca="1" si="1144"/>
        <v>-</v>
      </c>
      <c r="K1080" s="52" t="str">
        <f t="shared" ca="1" si="1144"/>
        <v>-</v>
      </c>
      <c r="L1080" s="52" t="str">
        <f t="shared" ca="1" si="1144"/>
        <v>-</v>
      </c>
      <c r="M1080" s="52" t="str">
        <f t="shared" ca="1" si="1144"/>
        <v>-</v>
      </c>
      <c r="N1080" s="52" t="str">
        <f t="shared" ca="1" si="1145"/>
        <v>-</v>
      </c>
      <c r="O1080" s="240">
        <f ca="1">O$1069</f>
        <v>0</v>
      </c>
      <c r="P1080" s="240">
        <f ca="1">P$1069</f>
        <v>0</v>
      </c>
      <c r="Q1080" s="202">
        <f t="shared" ref="Q1080:T1083" ca="1" si="1163">$P1080</f>
        <v>0</v>
      </c>
      <c r="R1080" s="202">
        <f t="shared" ca="1" si="1163"/>
        <v>0</v>
      </c>
      <c r="S1080" s="202">
        <f t="shared" ca="1" si="1163"/>
        <v>0</v>
      </c>
      <c r="T1080" s="202">
        <f t="shared" ca="1" si="1163"/>
        <v>0</v>
      </c>
      <c r="U1080" s="52">
        <f t="shared" ca="1" si="1145"/>
        <v>0.01</v>
      </c>
      <c r="V1080" s="52">
        <f t="shared" ca="1" si="1145"/>
        <v>0</v>
      </c>
      <c r="W1080" s="52">
        <f t="shared" ca="1" si="1145"/>
        <v>0.05</v>
      </c>
      <c r="X1080" s="52">
        <f t="shared" ca="1" si="1145"/>
        <v>0.05</v>
      </c>
      <c r="Y1080" s="52">
        <f t="shared" ca="1" si="1145"/>
        <v>0</v>
      </c>
      <c r="Z1080" s="52">
        <f t="shared" ca="1" si="1145"/>
        <v>0</v>
      </c>
      <c r="AA1080" s="52">
        <f t="shared" ca="1" si="1145"/>
        <v>1</v>
      </c>
      <c r="AB1080" s="52" t="str">
        <f t="shared" ca="1" si="1145"/>
        <v>-</v>
      </c>
      <c r="AC1080" s="52" t="str">
        <f t="shared" ca="1" si="1145"/>
        <v>-</v>
      </c>
      <c r="AD1080" s="52" t="b">
        <f t="shared" ca="1" si="1145"/>
        <v>1</v>
      </c>
      <c r="AE1080" s="52" t="str">
        <f t="shared" ca="1" si="1145"/>
        <v>-</v>
      </c>
      <c r="AF1080" s="52" t="str">
        <f t="shared" ca="1" si="1145"/>
        <v>-</v>
      </c>
      <c r="AG1080" s="52" t="str">
        <f t="shared" ca="1" si="1145"/>
        <v>-</v>
      </c>
      <c r="AH1080" s="220">
        <f ca="1">AH$1073</f>
        <v>1</v>
      </c>
      <c r="AI1080" s="52">
        <f t="shared" ca="1" si="1145"/>
        <v>0</v>
      </c>
      <c r="AJ1080" s="220">
        <f ca="1">AJ$1073</f>
        <v>1</v>
      </c>
      <c r="AK1080" s="52">
        <f t="shared" ca="1" si="1153"/>
        <v>0</v>
      </c>
      <c r="AL1080" s="52">
        <f t="shared" ca="1" si="1153"/>
        <v>1</v>
      </c>
      <c r="AM1080" s="52"/>
      <c r="AN1080" s="52"/>
      <c r="AO1080" s="52"/>
      <c r="AP1080" s="52"/>
      <c r="AQ1080" s="52"/>
      <c r="AR1080" s="52"/>
      <c r="AS1080" s="52"/>
      <c r="AT1080" s="52"/>
      <c r="AU1080" s="52"/>
      <c r="AV1080" s="52"/>
      <c r="AW1080" s="52"/>
      <c r="AX1080" s="52"/>
      <c r="AY1080" s="52"/>
      <c r="AZ1080" s="52"/>
      <c r="BA1080" s="52"/>
      <c r="BB1080" s="52"/>
      <c r="BC1080" s="52"/>
      <c r="BD1080" s="52"/>
      <c r="BE1080" s="52"/>
      <c r="BF1080" s="52"/>
      <c r="BG1080" s="52"/>
      <c r="BH1080" s="52"/>
      <c r="BI1080" s="52"/>
      <c r="BJ1080" s="52"/>
      <c r="BK1080" s="52"/>
      <c r="BL1080" s="52"/>
      <c r="BM1080" s="52"/>
      <c r="BN1080" s="240">
        <f ca="1">BN$1069</f>
        <v>-0.05</v>
      </c>
      <c r="BO1080" s="91">
        <f t="shared" ca="1" si="1147"/>
        <v>0</v>
      </c>
      <c r="BP1080" s="240">
        <f ca="1">BP$1069</f>
        <v>0.04</v>
      </c>
      <c r="BQ1080" s="240">
        <f ca="1">BQ$1069</f>
        <v>0.04</v>
      </c>
      <c r="BR1080" s="91">
        <f t="shared" ca="1" si="1147"/>
        <v>-0.04</v>
      </c>
      <c r="BS1080" s="91">
        <f t="shared" ca="1" si="1147"/>
        <v>0.04</v>
      </c>
      <c r="BT1080" s="91">
        <f t="shared" ca="1" si="1147"/>
        <v>0.04</v>
      </c>
      <c r="BU1080" s="240">
        <f ca="1">BU$1069</f>
        <v>-0.05</v>
      </c>
      <c r="BV1080" s="91">
        <f t="shared" ca="1" si="1147"/>
        <v>0</v>
      </c>
      <c r="BW1080" s="240">
        <f ca="1">BW$1069</f>
        <v>0.04</v>
      </c>
      <c r="BX1080" s="240">
        <f ca="1">BX$1069</f>
        <v>0.04</v>
      </c>
      <c r="BY1080" s="91">
        <f t="shared" ca="1" si="1147"/>
        <v>-0.04</v>
      </c>
      <c r="BZ1080" s="91">
        <f t="shared" ca="1" si="1147"/>
        <v>0.04</v>
      </c>
      <c r="CA1080" s="91">
        <f t="shared" ca="1" si="1147"/>
        <v>0.04</v>
      </c>
      <c r="CB1080" s="240">
        <f ca="1">CB$1069</f>
        <v>-0.05</v>
      </c>
      <c r="CC1080" s="91">
        <f t="shared" ca="1" si="1147"/>
        <v>0</v>
      </c>
      <c r="CD1080" s="240">
        <f ca="1">CD$1069</f>
        <v>0.04</v>
      </c>
      <c r="CE1080" s="240">
        <f ca="1">CE$1069</f>
        <v>0.04</v>
      </c>
      <c r="CF1080" s="91">
        <f t="shared" ref="CF1080:CH1080" ca="1" si="1164">OFFSET(CF1080,-1,0)</f>
        <v>-0.04</v>
      </c>
      <c r="CG1080" s="91">
        <f t="shared" ca="1" si="1164"/>
        <v>0.04</v>
      </c>
      <c r="CH1080" s="91">
        <f t="shared" ca="1" si="1164"/>
        <v>0.04</v>
      </c>
    </row>
    <row r="1081" spans="1:86">
      <c r="A1081" s="74"/>
      <c r="B1081" s="82" t="s">
        <v>946</v>
      </c>
      <c r="C1081" s="52">
        <f t="shared" ca="1" si="1143"/>
        <v>1</v>
      </c>
      <c r="D1081" s="52">
        <f t="shared" ca="1" si="1143"/>
        <v>1</v>
      </c>
      <c r="E1081" s="52" t="b">
        <f t="shared" ca="1" si="1143"/>
        <v>0</v>
      </c>
      <c r="F1081" s="52">
        <f t="shared" ca="1" si="1144"/>
        <v>1</v>
      </c>
      <c r="G1081" s="52" t="str">
        <f t="shared" ca="1" si="1144"/>
        <v>-</v>
      </c>
      <c r="H1081" s="52" t="str">
        <f t="shared" ca="1" si="1144"/>
        <v>-</v>
      </c>
      <c r="I1081" s="52" t="str">
        <f t="shared" ca="1" si="1144"/>
        <v>-</v>
      </c>
      <c r="J1081" s="52" t="str">
        <f t="shared" ca="1" si="1144"/>
        <v>-</v>
      </c>
      <c r="K1081" s="52" t="str">
        <f t="shared" ca="1" si="1144"/>
        <v>-</v>
      </c>
      <c r="L1081" s="52" t="str">
        <f t="shared" ca="1" si="1144"/>
        <v>-</v>
      </c>
      <c r="M1081" s="52" t="str">
        <f t="shared" ca="1" si="1144"/>
        <v>-</v>
      </c>
      <c r="N1081" s="52" t="str">
        <f t="shared" ca="1" si="1145"/>
        <v>-</v>
      </c>
      <c r="O1081" s="52">
        <f t="shared" ca="1" si="1145"/>
        <v>0</v>
      </c>
      <c r="P1081" s="220">
        <f ca="1">P$1073</f>
        <v>3</v>
      </c>
      <c r="Q1081" s="202">
        <f t="shared" ca="1" si="1163"/>
        <v>3</v>
      </c>
      <c r="R1081" s="202">
        <f t="shared" ca="1" si="1163"/>
        <v>3</v>
      </c>
      <c r="S1081" s="202">
        <f t="shared" ca="1" si="1163"/>
        <v>3</v>
      </c>
      <c r="T1081" s="202">
        <f t="shared" ca="1" si="1163"/>
        <v>3</v>
      </c>
      <c r="U1081" s="52">
        <f t="shared" ca="1" si="1145"/>
        <v>0.01</v>
      </c>
      <c r="V1081" s="52">
        <f t="shared" ca="1" si="1145"/>
        <v>0</v>
      </c>
      <c r="W1081" s="52">
        <f t="shared" ca="1" si="1145"/>
        <v>0.05</v>
      </c>
      <c r="X1081" s="52">
        <f t="shared" ca="1" si="1145"/>
        <v>0.05</v>
      </c>
      <c r="Y1081" s="52">
        <f t="shared" ca="1" si="1145"/>
        <v>0</v>
      </c>
      <c r="Z1081" s="52">
        <f t="shared" ca="1" si="1145"/>
        <v>0</v>
      </c>
      <c r="AA1081" s="52">
        <f t="shared" ca="1" si="1145"/>
        <v>1</v>
      </c>
      <c r="AB1081" s="52" t="str">
        <f t="shared" ca="1" si="1145"/>
        <v>-</v>
      </c>
      <c r="AC1081" s="52" t="str">
        <f t="shared" ca="1" si="1145"/>
        <v>-</v>
      </c>
      <c r="AD1081" s="52" t="b">
        <f t="shared" ca="1" si="1145"/>
        <v>1</v>
      </c>
      <c r="AE1081" s="52" t="str">
        <f t="shared" ca="1" si="1145"/>
        <v>-</v>
      </c>
      <c r="AF1081" s="52" t="str">
        <f t="shared" ca="1" si="1145"/>
        <v>-</v>
      </c>
      <c r="AG1081" s="52" t="str">
        <f t="shared" ca="1" si="1145"/>
        <v>-</v>
      </c>
      <c r="AH1081" s="52">
        <f t="shared" ca="1" si="1145"/>
        <v>1</v>
      </c>
      <c r="AI1081" s="52">
        <f t="shared" ca="1" si="1145"/>
        <v>0</v>
      </c>
      <c r="AJ1081" s="52">
        <f t="shared" ca="1" si="1145"/>
        <v>1</v>
      </c>
      <c r="AK1081" s="52">
        <f t="shared" ca="1" si="1153"/>
        <v>0</v>
      </c>
      <c r="AL1081" s="52">
        <f t="shared" ca="1" si="1153"/>
        <v>1</v>
      </c>
      <c r="AM1081" s="52"/>
      <c r="AN1081" s="52"/>
      <c r="AO1081" s="52"/>
      <c r="AP1081" s="52"/>
      <c r="AQ1081" s="52"/>
      <c r="AR1081" s="52"/>
      <c r="AS1081" s="52"/>
      <c r="AT1081" s="52"/>
      <c r="AU1081" s="52"/>
      <c r="AV1081" s="52"/>
      <c r="AW1081" s="52"/>
      <c r="AX1081" s="52"/>
      <c r="AY1081" s="52"/>
      <c r="AZ1081" s="52"/>
      <c r="BA1081" s="52"/>
      <c r="BB1081" s="52"/>
      <c r="BC1081" s="52"/>
      <c r="BD1081" s="52"/>
      <c r="BE1081" s="52"/>
      <c r="BF1081" s="52"/>
      <c r="BG1081" s="52"/>
      <c r="BH1081" s="52"/>
      <c r="BI1081" s="52"/>
      <c r="BJ1081" s="52"/>
      <c r="BK1081" s="52"/>
      <c r="BL1081" s="52"/>
      <c r="BM1081" s="52"/>
      <c r="BN1081" s="91">
        <f t="shared" ca="1" si="1147"/>
        <v>-0.05</v>
      </c>
      <c r="BO1081" s="91">
        <f t="shared" ca="1" si="1147"/>
        <v>0</v>
      </c>
      <c r="BP1081" s="91">
        <f t="shared" ca="1" si="1147"/>
        <v>0.04</v>
      </c>
      <c r="BQ1081" s="220">
        <f ca="1">BQ$1073</f>
        <v>0.04</v>
      </c>
      <c r="BR1081" s="91">
        <f t="shared" ca="1" si="1147"/>
        <v>-0.04</v>
      </c>
      <c r="BS1081" s="91">
        <f t="shared" ca="1" si="1147"/>
        <v>0.04</v>
      </c>
      <c r="BT1081" s="91">
        <f t="shared" ca="1" si="1147"/>
        <v>0.04</v>
      </c>
      <c r="BU1081" s="91">
        <f t="shared" ca="1" si="1147"/>
        <v>-0.05</v>
      </c>
      <c r="BV1081" s="91">
        <f t="shared" ca="1" si="1147"/>
        <v>0</v>
      </c>
      <c r="BW1081" s="91">
        <f t="shared" ca="1" si="1147"/>
        <v>0.04</v>
      </c>
      <c r="BX1081" s="220">
        <f ca="1">BX$1073</f>
        <v>0.04</v>
      </c>
      <c r="BY1081" s="91">
        <f t="shared" ca="1" si="1147"/>
        <v>-0.04</v>
      </c>
      <c r="BZ1081" s="91">
        <f t="shared" ca="1" si="1147"/>
        <v>0.04</v>
      </c>
      <c r="CA1081" s="91">
        <f t="shared" ca="1" si="1147"/>
        <v>0.04</v>
      </c>
      <c r="CB1081" s="91">
        <f t="shared" ca="1" si="1147"/>
        <v>-0.05</v>
      </c>
      <c r="CC1081" s="91">
        <f t="shared" ca="1" si="1147"/>
        <v>0</v>
      </c>
      <c r="CD1081" s="91">
        <f t="shared" ref="CD1081:CH1082" ca="1" si="1165">OFFSET(CD1081,-1,0)</f>
        <v>0.04</v>
      </c>
      <c r="CE1081" s="220">
        <f ca="1">CE$1073</f>
        <v>0.04</v>
      </c>
      <c r="CF1081" s="91">
        <f t="shared" ca="1" si="1165"/>
        <v>-0.04</v>
      </c>
      <c r="CG1081" s="91">
        <f t="shared" ca="1" si="1165"/>
        <v>0.04</v>
      </c>
      <c r="CH1081" s="91">
        <f t="shared" ca="1" si="1165"/>
        <v>0.04</v>
      </c>
    </row>
    <row r="1082" spans="1:86">
      <c r="A1082" s="74"/>
      <c r="B1082" s="82" t="s">
        <v>947</v>
      </c>
      <c r="C1082" s="52">
        <f t="shared" ca="1" si="1143"/>
        <v>1</v>
      </c>
      <c r="D1082" s="52">
        <f t="shared" ca="1" si="1143"/>
        <v>1</v>
      </c>
      <c r="E1082" s="52" t="b">
        <f t="shared" ca="1" si="1143"/>
        <v>0</v>
      </c>
      <c r="F1082" s="52">
        <f t="shared" ca="1" si="1144"/>
        <v>1</v>
      </c>
      <c r="G1082" s="52" t="str">
        <f t="shared" ca="1" si="1144"/>
        <v>-</v>
      </c>
      <c r="H1082" s="52" t="str">
        <f t="shared" ca="1" si="1144"/>
        <v>-</v>
      </c>
      <c r="I1082" s="52" t="str">
        <f t="shared" ca="1" si="1144"/>
        <v>-</v>
      </c>
      <c r="J1082" s="52" t="str">
        <f t="shared" ca="1" si="1144"/>
        <v>-</v>
      </c>
      <c r="K1082" s="52" t="str">
        <f t="shared" ca="1" si="1144"/>
        <v>-</v>
      </c>
      <c r="L1082" s="52" t="str">
        <f t="shared" ca="1" si="1144"/>
        <v>-</v>
      </c>
      <c r="M1082" s="52" t="str">
        <f t="shared" ca="1" si="1144"/>
        <v>-</v>
      </c>
      <c r="N1082" s="52" t="str">
        <f t="shared" ca="1" si="1145"/>
        <v>-</v>
      </c>
      <c r="O1082" s="220">
        <f ca="1">O$1073</f>
        <v>2</v>
      </c>
      <c r="P1082" s="240">
        <f ca="1">P$1069</f>
        <v>0</v>
      </c>
      <c r="Q1082" s="202">
        <f t="shared" ca="1" si="1163"/>
        <v>0</v>
      </c>
      <c r="R1082" s="202">
        <f t="shared" ca="1" si="1163"/>
        <v>0</v>
      </c>
      <c r="S1082" s="202">
        <f t="shared" ca="1" si="1163"/>
        <v>0</v>
      </c>
      <c r="T1082" s="202">
        <f t="shared" ca="1" si="1163"/>
        <v>0</v>
      </c>
      <c r="U1082" s="52">
        <f t="shared" ca="1" si="1145"/>
        <v>0.01</v>
      </c>
      <c r="V1082" s="52">
        <f t="shared" ca="1" si="1145"/>
        <v>0</v>
      </c>
      <c r="W1082" s="52">
        <f t="shared" ca="1" si="1145"/>
        <v>0.05</v>
      </c>
      <c r="X1082" s="52">
        <f t="shared" ca="1" si="1145"/>
        <v>0.05</v>
      </c>
      <c r="Y1082" s="52">
        <f t="shared" ca="1" si="1145"/>
        <v>0</v>
      </c>
      <c r="Z1082" s="52">
        <f t="shared" ca="1" si="1145"/>
        <v>0</v>
      </c>
      <c r="AA1082" s="52">
        <f t="shared" ca="1" si="1145"/>
        <v>1</v>
      </c>
      <c r="AB1082" s="52" t="str">
        <f t="shared" ca="1" si="1145"/>
        <v>-</v>
      </c>
      <c r="AC1082" s="52" t="str">
        <f t="shared" ca="1" si="1145"/>
        <v>-</v>
      </c>
      <c r="AD1082" s="52" t="b">
        <f t="shared" ca="1" si="1145"/>
        <v>1</v>
      </c>
      <c r="AE1082" s="52" t="str">
        <f t="shared" ca="1" si="1145"/>
        <v>-</v>
      </c>
      <c r="AF1082" s="52" t="str">
        <f t="shared" ca="1" si="1145"/>
        <v>-</v>
      </c>
      <c r="AG1082" s="52" t="str">
        <f t="shared" ca="1" si="1145"/>
        <v>-</v>
      </c>
      <c r="AH1082" s="52">
        <f t="shared" ca="1" si="1145"/>
        <v>1</v>
      </c>
      <c r="AI1082" s="52">
        <f t="shared" ca="1" si="1145"/>
        <v>0</v>
      </c>
      <c r="AJ1082" s="52">
        <f t="shared" ca="1" si="1145"/>
        <v>1</v>
      </c>
      <c r="AK1082" s="52">
        <f t="shared" ca="1" si="1153"/>
        <v>0</v>
      </c>
      <c r="AL1082" s="52">
        <f t="shared" ca="1" si="1153"/>
        <v>1</v>
      </c>
      <c r="AM1082" s="52"/>
      <c r="AN1082" s="52"/>
      <c r="AO1082" s="52"/>
      <c r="AP1082" s="52"/>
      <c r="AQ1082" s="52"/>
      <c r="AR1082" s="52"/>
      <c r="AS1082" s="52"/>
      <c r="AT1082" s="52"/>
      <c r="AU1082" s="52"/>
      <c r="AV1082" s="52"/>
      <c r="AW1082" s="52"/>
      <c r="AX1082" s="52"/>
      <c r="AY1082" s="52"/>
      <c r="AZ1082" s="52"/>
      <c r="BA1082" s="52"/>
      <c r="BB1082" s="52"/>
      <c r="BC1082" s="52"/>
      <c r="BD1082" s="52"/>
      <c r="BE1082" s="52"/>
      <c r="BF1082" s="52"/>
      <c r="BG1082" s="52"/>
      <c r="BH1082" s="52"/>
      <c r="BI1082" s="52"/>
      <c r="BJ1082" s="52"/>
      <c r="BK1082" s="52"/>
      <c r="BL1082" s="52"/>
      <c r="BM1082" s="52"/>
      <c r="BN1082" s="52">
        <f t="shared" ca="1" si="1147"/>
        <v>-0.05</v>
      </c>
      <c r="BO1082" s="52">
        <f t="shared" ca="1" si="1147"/>
        <v>0</v>
      </c>
      <c r="BP1082" s="220">
        <f ca="1">BP$1073</f>
        <v>-0.04</v>
      </c>
      <c r="BQ1082" s="240">
        <f ca="1">BQ$1069</f>
        <v>0.04</v>
      </c>
      <c r="BR1082" s="52">
        <f t="shared" ca="1" si="1147"/>
        <v>-0.04</v>
      </c>
      <c r="BS1082" s="52">
        <f t="shared" ca="1" si="1147"/>
        <v>0.04</v>
      </c>
      <c r="BT1082" s="52">
        <f t="shared" ca="1" si="1147"/>
        <v>0.04</v>
      </c>
      <c r="BU1082" s="52">
        <f t="shared" ca="1" si="1147"/>
        <v>-0.05</v>
      </c>
      <c r="BV1082" s="52">
        <f t="shared" ca="1" si="1147"/>
        <v>0</v>
      </c>
      <c r="BW1082" s="220">
        <f ca="1">BW$1073</f>
        <v>-0.04</v>
      </c>
      <c r="BX1082" s="240">
        <f ca="1">BX$1069</f>
        <v>0.04</v>
      </c>
      <c r="BY1082" s="52">
        <f t="shared" ca="1" si="1147"/>
        <v>-0.04</v>
      </c>
      <c r="BZ1082" s="52">
        <f t="shared" ca="1" si="1147"/>
        <v>0.04</v>
      </c>
      <c r="CA1082" s="52">
        <f t="shared" ca="1" si="1147"/>
        <v>0.04</v>
      </c>
      <c r="CB1082" s="52">
        <f t="shared" ca="1" si="1147"/>
        <v>-0.05</v>
      </c>
      <c r="CC1082" s="52">
        <f t="shared" ca="1" si="1147"/>
        <v>0</v>
      </c>
      <c r="CD1082" s="220">
        <f ca="1">CD$1073</f>
        <v>-0.04</v>
      </c>
      <c r="CE1082" s="240">
        <f ca="1">CE$1069</f>
        <v>0.04</v>
      </c>
      <c r="CF1082" s="52">
        <f t="shared" ca="1" si="1165"/>
        <v>-0.04</v>
      </c>
      <c r="CG1082" s="52">
        <f t="shared" ca="1" si="1165"/>
        <v>0.04</v>
      </c>
      <c r="CH1082" s="52">
        <f t="shared" ca="1" si="1165"/>
        <v>0.04</v>
      </c>
    </row>
    <row r="1083" spans="1:86">
      <c r="A1083" s="237">
        <f ca="1">INDEX(CHOOSE(d.Flock.1.1+1,i.DryManOther_Mer,i.DryManOther_BBT,i.DryManOther_Mat),d.TOL.1.1+1,$AA1083+1)</f>
        <v>4</v>
      </c>
      <c r="B1083" s="82" t="s">
        <v>961</v>
      </c>
      <c r="C1083" s="52">
        <f t="shared" ca="1" si="1143"/>
        <v>1</v>
      </c>
      <c r="D1083" s="52">
        <f t="shared" ca="1" si="1143"/>
        <v>1</v>
      </c>
      <c r="E1083" s="52" t="b">
        <f t="shared" ca="1" si="1143"/>
        <v>0</v>
      </c>
      <c r="F1083" s="52">
        <f t="shared" ca="1" si="1144"/>
        <v>1</v>
      </c>
      <c r="G1083" s="52" t="str">
        <f t="shared" ca="1" si="1144"/>
        <v>-</v>
      </c>
      <c r="H1083" s="52" t="str">
        <f t="shared" ca="1" si="1144"/>
        <v>-</v>
      </c>
      <c r="I1083" s="52" t="str">
        <f t="shared" ca="1" si="1144"/>
        <v>-</v>
      </c>
      <c r="J1083" s="52" t="str">
        <f t="shared" ca="1" si="1144"/>
        <v>-</v>
      </c>
      <c r="K1083" s="52" t="str">
        <f t="shared" ca="1" si="1144"/>
        <v>-</v>
      </c>
      <c r="L1083" s="52" t="str">
        <f t="shared" ca="1" si="1144"/>
        <v>-</v>
      </c>
      <c r="M1083" s="52" t="str">
        <f t="shared" ca="1" si="1144"/>
        <v>-</v>
      </c>
      <c r="N1083" s="52" t="str">
        <f t="shared" ca="1" si="1145"/>
        <v>-</v>
      </c>
      <c r="O1083" s="52">
        <f t="shared" ca="1" si="1145"/>
        <v>2</v>
      </c>
      <c r="P1083" s="220">
        <f ca="1">P$1073</f>
        <v>3</v>
      </c>
      <c r="Q1083" s="202">
        <f t="shared" ca="1" si="1163"/>
        <v>3</v>
      </c>
      <c r="R1083" s="202">
        <f t="shared" ca="1" si="1163"/>
        <v>3</v>
      </c>
      <c r="S1083" s="202">
        <f t="shared" ca="1" si="1163"/>
        <v>3</v>
      </c>
      <c r="T1083" s="202">
        <f t="shared" ca="1" si="1163"/>
        <v>3</v>
      </c>
      <c r="U1083" s="124">
        <f ca="1">INDEX(i_dryman,$A1083,U$1063)</f>
        <v>0.01</v>
      </c>
      <c r="V1083" s="124">
        <f ca="1">INDEX(i_dryman,$A1083,V$1063)</f>
        <v>0</v>
      </c>
      <c r="W1083" s="124">
        <f ca="1">INDEX(i_dryman,$A1083,W$1063)</f>
        <v>0.05</v>
      </c>
      <c r="X1083" s="124">
        <f ca="1">INDEX(i_dryman,$A1083,X$1063)</f>
        <v>0.05</v>
      </c>
      <c r="Y1083" s="52">
        <f t="shared" ca="1" si="1145"/>
        <v>0</v>
      </c>
      <c r="Z1083" s="52">
        <f t="shared" ca="1" si="1145"/>
        <v>0</v>
      </c>
      <c r="AA1083" s="52">
        <f t="shared" ca="1" si="1145"/>
        <v>1</v>
      </c>
      <c r="AB1083" s="237" t="str">
        <f ca="1">INDEX(i_dryman,$A1083,AB$1063)</f>
        <v>-</v>
      </c>
      <c r="AC1083" s="237" t="str">
        <f ca="1">INDEX(i_dryman,$A1083,AC$1063)</f>
        <v>-</v>
      </c>
      <c r="AD1083" s="237" t="b">
        <f ca="1">INDEX(i_dryman,$A1083,AD$1063)</f>
        <v>1</v>
      </c>
      <c r="AE1083" s="237" t="str">
        <f ca="1">INDEX(i_dryman,$A1083,AE$1063)</f>
        <v>-</v>
      </c>
      <c r="AF1083" s="52" t="str">
        <f t="shared" ref="AF1083" ca="1" si="1166">OFFSET(AF1083,-1,0)</f>
        <v>-</v>
      </c>
      <c r="AG1083" s="237" t="str">
        <f ca="1">INDEX(i_dryman,$A1083,AG$1063)</f>
        <v>-</v>
      </c>
      <c r="AH1083" s="52">
        <f t="shared" ca="1" si="1145"/>
        <v>1</v>
      </c>
      <c r="AI1083" s="52">
        <f t="shared" ca="1" si="1145"/>
        <v>0</v>
      </c>
      <c r="AJ1083" s="52">
        <f t="shared" ca="1" si="1145"/>
        <v>1</v>
      </c>
      <c r="AK1083" s="52">
        <f t="shared" ca="1" si="1153"/>
        <v>0</v>
      </c>
      <c r="AL1083" s="52">
        <f t="shared" ca="1" si="1153"/>
        <v>1</v>
      </c>
      <c r="AM1083" s="52"/>
      <c r="AN1083" s="52"/>
      <c r="AO1083" s="52"/>
      <c r="AP1083" s="52"/>
      <c r="AQ1083" s="52"/>
      <c r="AR1083" s="52"/>
      <c r="AS1083" s="52"/>
      <c r="AT1083" s="52"/>
      <c r="AU1083" s="52"/>
      <c r="AV1083" s="52"/>
      <c r="AW1083" s="52"/>
      <c r="AX1083" s="52"/>
      <c r="AY1083" s="52"/>
      <c r="AZ1083" s="52"/>
      <c r="BA1083" s="52"/>
      <c r="BB1083" s="52"/>
      <c r="BC1083" s="52"/>
      <c r="BD1083" s="52"/>
      <c r="BE1083" s="52"/>
      <c r="BF1083" s="52"/>
      <c r="BG1083" s="52"/>
      <c r="BH1083" s="52"/>
      <c r="BI1083" s="52"/>
      <c r="BJ1083" s="52"/>
      <c r="BK1083" s="52"/>
      <c r="BL1083" s="52"/>
      <c r="BM1083" s="52"/>
      <c r="BN1083" s="220">
        <f ca="1">BN$1073</f>
        <v>0.04</v>
      </c>
      <c r="BO1083" s="52">
        <f t="shared" ca="1" si="1147"/>
        <v>0</v>
      </c>
      <c r="BP1083" s="52">
        <f t="shared" ca="1" si="1147"/>
        <v>-0.04</v>
      </c>
      <c r="BQ1083" s="220">
        <f ca="1">BQ$1073</f>
        <v>0.04</v>
      </c>
      <c r="BR1083" s="52">
        <f t="shared" ca="1" si="1147"/>
        <v>-0.04</v>
      </c>
      <c r="BS1083" s="52">
        <f t="shared" ca="1" si="1147"/>
        <v>0.04</v>
      </c>
      <c r="BT1083" s="52">
        <f t="shared" ca="1" si="1147"/>
        <v>0.04</v>
      </c>
      <c r="BU1083" s="220">
        <f ca="1">BU$1073</f>
        <v>0.04</v>
      </c>
      <c r="BV1083" s="52">
        <f t="shared" ca="1" si="1147"/>
        <v>0</v>
      </c>
      <c r="BW1083" s="52">
        <f t="shared" ca="1" si="1147"/>
        <v>-0.04</v>
      </c>
      <c r="BX1083" s="220">
        <f ca="1">BX$1073</f>
        <v>0.04</v>
      </c>
      <c r="BY1083" s="52">
        <f t="shared" ca="1" si="1147"/>
        <v>-0.04</v>
      </c>
      <c r="BZ1083" s="52">
        <f t="shared" ca="1" si="1147"/>
        <v>0.04</v>
      </c>
      <c r="CA1083" s="52">
        <f t="shared" ca="1" si="1147"/>
        <v>0.04</v>
      </c>
      <c r="CB1083" s="220">
        <f ca="1">CB$1073</f>
        <v>0.04</v>
      </c>
      <c r="CC1083" s="52">
        <f t="shared" ca="1" si="1147"/>
        <v>0</v>
      </c>
      <c r="CD1083" s="52">
        <f t="shared" ref="CD1083:CH1085" ca="1" si="1167">OFFSET(CD1083,-1,0)</f>
        <v>-0.04</v>
      </c>
      <c r="CE1083" s="220">
        <f ca="1">CE$1073</f>
        <v>0.04</v>
      </c>
      <c r="CF1083" s="52">
        <f t="shared" ca="1" si="1167"/>
        <v>-0.04</v>
      </c>
      <c r="CG1083" s="52">
        <f t="shared" ca="1" si="1167"/>
        <v>0.04</v>
      </c>
      <c r="CH1083" s="52">
        <f t="shared" ca="1" si="1167"/>
        <v>0.04</v>
      </c>
    </row>
    <row r="1084" spans="1:86">
      <c r="A1084" s="74"/>
      <c r="B1084" s="82" t="s">
        <v>962</v>
      </c>
      <c r="C1084" s="52">
        <f t="shared" ca="1" si="1143"/>
        <v>1</v>
      </c>
      <c r="D1084" s="52">
        <f t="shared" ca="1" si="1143"/>
        <v>1</v>
      </c>
      <c r="E1084" s="52" t="b">
        <f t="shared" ca="1" si="1143"/>
        <v>0</v>
      </c>
      <c r="F1084" s="52">
        <f t="shared" ca="1" si="1144"/>
        <v>1</v>
      </c>
      <c r="G1084" s="52" t="str">
        <f t="shared" ca="1" si="1144"/>
        <v>-</v>
      </c>
      <c r="H1084" s="52" t="str">
        <f t="shared" ca="1" si="1144"/>
        <v>-</v>
      </c>
      <c r="I1084" s="52" t="str">
        <f t="shared" ca="1" si="1144"/>
        <v>-</v>
      </c>
      <c r="J1084" s="52" t="str">
        <f t="shared" ca="1" si="1144"/>
        <v>-</v>
      </c>
      <c r="K1084" s="52" t="str">
        <f t="shared" ca="1" si="1144"/>
        <v>-</v>
      </c>
      <c r="L1084" s="52" t="str">
        <f t="shared" ca="1" si="1144"/>
        <v>-</v>
      </c>
      <c r="M1084" s="52" t="str">
        <f t="shared" ca="1" si="1144"/>
        <v>-</v>
      </c>
      <c r="N1084" s="52" t="str">
        <f t="shared" ca="1" si="1145"/>
        <v>-</v>
      </c>
      <c r="O1084" s="52">
        <f t="shared" ca="1" si="1145"/>
        <v>2</v>
      </c>
      <c r="P1084" s="52">
        <f t="shared" ca="1" si="1145"/>
        <v>3</v>
      </c>
      <c r="Q1084" s="52">
        <f t="shared" ca="1" si="1145"/>
        <v>3</v>
      </c>
      <c r="R1084" s="52">
        <f t="shared" ca="1" si="1145"/>
        <v>3</v>
      </c>
      <c r="S1084" s="52">
        <f t="shared" ca="1" si="1145"/>
        <v>3</v>
      </c>
      <c r="T1084" s="52">
        <f t="shared" ca="1" si="1145"/>
        <v>3</v>
      </c>
      <c r="U1084" s="52">
        <f t="shared" ca="1" si="1145"/>
        <v>0.01</v>
      </c>
      <c r="V1084" s="52">
        <f t="shared" ca="1" si="1145"/>
        <v>0</v>
      </c>
      <c r="W1084" s="52">
        <f t="shared" ca="1" si="1145"/>
        <v>0.05</v>
      </c>
      <c r="X1084" s="52">
        <f t="shared" ca="1" si="1145"/>
        <v>0.05</v>
      </c>
      <c r="Y1084" s="52">
        <f t="shared" ca="1" si="1145"/>
        <v>0</v>
      </c>
      <c r="Z1084" s="52">
        <f t="shared" ca="1" si="1145"/>
        <v>0</v>
      </c>
      <c r="AA1084" s="52">
        <f t="shared" ca="1" si="1145"/>
        <v>1</v>
      </c>
      <c r="AB1084" s="52" t="str">
        <f t="shared" ca="1" si="1145"/>
        <v>-</v>
      </c>
      <c r="AC1084" s="52" t="str">
        <f t="shared" ca="1" si="1145"/>
        <v>-</v>
      </c>
      <c r="AD1084" s="52" t="b">
        <f t="shared" ca="1" si="1145"/>
        <v>1</v>
      </c>
      <c r="AE1084" s="52" t="str">
        <f t="shared" ca="1" si="1145"/>
        <v>-</v>
      </c>
      <c r="AF1084" s="52" t="str">
        <f t="shared" ca="1" si="1145"/>
        <v>-</v>
      </c>
      <c r="AG1084" s="52" t="str">
        <f t="shared" ca="1" si="1145"/>
        <v>-</v>
      </c>
      <c r="AH1084" s="52">
        <f t="shared" ca="1" si="1145"/>
        <v>1</v>
      </c>
      <c r="AI1084" s="52">
        <f t="shared" ca="1" si="1145"/>
        <v>0</v>
      </c>
      <c r="AJ1084" s="52">
        <f t="shared" ca="1" si="1145"/>
        <v>1</v>
      </c>
      <c r="AK1084" s="52">
        <f t="shared" ca="1" si="1153"/>
        <v>0</v>
      </c>
      <c r="AL1084" s="95">
        <v>0</v>
      </c>
      <c r="AM1084" s="52"/>
      <c r="AN1084" s="52"/>
      <c r="AO1084" s="52"/>
      <c r="AP1084" s="52"/>
      <c r="AQ1084" s="52"/>
      <c r="AR1084" s="52"/>
      <c r="AS1084" s="52"/>
      <c r="AT1084" s="52"/>
      <c r="AU1084" s="52"/>
      <c r="AV1084" s="52"/>
      <c r="AW1084" s="52"/>
      <c r="AX1084" s="52"/>
      <c r="AY1084" s="52"/>
      <c r="AZ1084" s="52"/>
      <c r="BA1084" s="52"/>
      <c r="BB1084" s="52"/>
      <c r="BC1084" s="52"/>
      <c r="BD1084" s="52"/>
      <c r="BE1084" s="52"/>
      <c r="BF1084" s="52"/>
      <c r="BG1084" s="52"/>
      <c r="BH1084" s="52"/>
      <c r="BI1084" s="52"/>
      <c r="BJ1084" s="52"/>
      <c r="BK1084" s="52"/>
      <c r="BL1084" s="52"/>
      <c r="BM1084" s="52"/>
      <c r="BN1084" s="52">
        <f t="shared" ca="1" si="1147"/>
        <v>0.04</v>
      </c>
      <c r="BO1084" s="52">
        <f t="shared" ca="1" si="1147"/>
        <v>0</v>
      </c>
      <c r="BP1084" s="52">
        <f t="shared" ca="1" si="1147"/>
        <v>-0.04</v>
      </c>
      <c r="BQ1084" s="52">
        <f t="shared" ca="1" si="1147"/>
        <v>0.04</v>
      </c>
      <c r="BR1084" s="52">
        <f t="shared" ca="1" si="1147"/>
        <v>-0.04</v>
      </c>
      <c r="BS1084" s="52">
        <f t="shared" ca="1" si="1147"/>
        <v>0.04</v>
      </c>
      <c r="BT1084" s="52">
        <f t="shared" ca="1" si="1147"/>
        <v>0.04</v>
      </c>
      <c r="BU1084" s="52">
        <f t="shared" ca="1" si="1147"/>
        <v>0.04</v>
      </c>
      <c r="BV1084" s="52">
        <f t="shared" ca="1" si="1147"/>
        <v>0</v>
      </c>
      <c r="BW1084" s="52">
        <f t="shared" ca="1" si="1147"/>
        <v>-0.04</v>
      </c>
      <c r="BX1084" s="52">
        <f t="shared" ca="1" si="1147"/>
        <v>0.04</v>
      </c>
      <c r="BY1084" s="52">
        <f t="shared" ca="1" si="1147"/>
        <v>-0.04</v>
      </c>
      <c r="BZ1084" s="52">
        <f t="shared" ca="1" si="1147"/>
        <v>0.04</v>
      </c>
      <c r="CA1084" s="52">
        <f t="shared" ca="1" si="1147"/>
        <v>0.04</v>
      </c>
      <c r="CB1084" s="52">
        <f t="shared" ca="1" si="1147"/>
        <v>0.04</v>
      </c>
      <c r="CC1084" s="52">
        <f t="shared" ca="1" si="1147"/>
        <v>0</v>
      </c>
      <c r="CD1084" s="52">
        <f t="shared" ca="1" si="1167"/>
        <v>-0.04</v>
      </c>
      <c r="CE1084" s="52">
        <f t="shared" ca="1" si="1167"/>
        <v>0.04</v>
      </c>
      <c r="CF1084" s="52">
        <f t="shared" ca="1" si="1167"/>
        <v>-0.04</v>
      </c>
      <c r="CG1084" s="52">
        <f t="shared" ca="1" si="1167"/>
        <v>0.04</v>
      </c>
      <c r="CH1084" s="52">
        <f t="shared" ca="1" si="1167"/>
        <v>0.04</v>
      </c>
    </row>
    <row r="1085" spans="1:86">
      <c r="A1085" s="74"/>
      <c r="B1085" s="74" t="s">
        <v>963</v>
      </c>
      <c r="C1085" s="52">
        <f t="shared" ca="1" si="1143"/>
        <v>1</v>
      </c>
      <c r="D1085" s="52">
        <f t="shared" ca="1" si="1143"/>
        <v>1</v>
      </c>
      <c r="E1085" s="52" t="b">
        <f t="shared" ca="1" si="1143"/>
        <v>0</v>
      </c>
      <c r="F1085" s="52">
        <f t="shared" ca="1" si="1144"/>
        <v>1</v>
      </c>
      <c r="G1085" s="52" t="str">
        <f t="shared" ca="1" si="1144"/>
        <v>-</v>
      </c>
      <c r="H1085" s="52" t="str">
        <f t="shared" ca="1" si="1144"/>
        <v>-</v>
      </c>
      <c r="I1085" s="52" t="str">
        <f t="shared" ca="1" si="1144"/>
        <v>-</v>
      </c>
      <c r="J1085" s="52" t="str">
        <f t="shared" ca="1" si="1144"/>
        <v>-</v>
      </c>
      <c r="K1085" s="52" t="str">
        <f t="shared" ca="1" si="1144"/>
        <v>-</v>
      </c>
      <c r="L1085" s="52" t="str">
        <f t="shared" ca="1" si="1144"/>
        <v>-</v>
      </c>
      <c r="M1085" s="52" t="str">
        <f t="shared" ca="1" si="1144"/>
        <v>-</v>
      </c>
      <c r="N1085" s="52" t="str">
        <f t="shared" ca="1" si="1145"/>
        <v>-</v>
      </c>
      <c r="O1085" s="52">
        <f t="shared" ca="1" si="1145"/>
        <v>2</v>
      </c>
      <c r="P1085" s="52">
        <f t="shared" ca="1" si="1145"/>
        <v>3</v>
      </c>
      <c r="Q1085" s="52">
        <f t="shared" ca="1" si="1145"/>
        <v>3</v>
      </c>
      <c r="R1085" s="52">
        <f t="shared" ca="1" si="1145"/>
        <v>3</v>
      </c>
      <c r="S1085" s="52">
        <f t="shared" ca="1" si="1145"/>
        <v>3</v>
      </c>
      <c r="T1085" s="52">
        <f t="shared" ca="1" si="1145"/>
        <v>3</v>
      </c>
      <c r="U1085" s="77">
        <v>0</v>
      </c>
      <c r="V1085" s="77">
        <v>0</v>
      </c>
      <c r="W1085" s="77">
        <v>0</v>
      </c>
      <c r="X1085" s="77">
        <v>0</v>
      </c>
      <c r="Y1085" s="52">
        <f t="shared" ca="1" si="1145"/>
        <v>0</v>
      </c>
      <c r="Z1085" s="52">
        <f t="shared" ref="Z1085:AJ1085" ca="1" si="1168">OFFSET(Z1085,-1,0)</f>
        <v>0</v>
      </c>
      <c r="AA1085" s="52">
        <f t="shared" ca="1" si="1168"/>
        <v>1</v>
      </c>
      <c r="AB1085" s="52" t="str">
        <f ca="1">OFFSET(AB1085,-1,0)</f>
        <v>-</v>
      </c>
      <c r="AC1085" s="91" t="str">
        <f t="shared" ref="AC1085:AC1098" ca="1" si="1169">OFFSET(AC1085,-1,0)</f>
        <v>-</v>
      </c>
      <c r="AD1085" s="52" t="b">
        <f t="shared" ca="1" si="1168"/>
        <v>1</v>
      </c>
      <c r="AE1085" s="52" t="str">
        <f t="shared" ca="1" si="1168"/>
        <v>-</v>
      </c>
      <c r="AF1085" s="52" t="str">
        <f t="shared" ca="1" si="1168"/>
        <v>-</v>
      </c>
      <c r="AG1085" s="52" t="str">
        <f t="shared" ca="1" si="1168"/>
        <v>-</v>
      </c>
      <c r="AH1085" s="52">
        <f t="shared" ca="1" si="1168"/>
        <v>1</v>
      </c>
      <c r="AI1085" s="52">
        <f t="shared" ca="1" si="1168"/>
        <v>0</v>
      </c>
      <c r="AJ1085" s="52">
        <f t="shared" ca="1" si="1168"/>
        <v>1</v>
      </c>
      <c r="AK1085" s="52">
        <f t="shared" ca="1" si="1153"/>
        <v>0</v>
      </c>
      <c r="AL1085" s="220">
        <f ca="1">AL$1073</f>
        <v>1</v>
      </c>
      <c r="AM1085" s="52"/>
      <c r="AN1085" s="52"/>
      <c r="AO1085" s="52"/>
      <c r="AP1085" s="52"/>
      <c r="AQ1085" s="52"/>
      <c r="AR1085" s="52"/>
      <c r="AS1085" s="52"/>
      <c r="AT1085" s="52"/>
      <c r="AU1085" s="52"/>
      <c r="AV1085" s="52"/>
      <c r="AW1085" s="52"/>
      <c r="AX1085" s="52"/>
      <c r="AY1085" s="52"/>
      <c r="AZ1085" s="52"/>
      <c r="BA1085" s="52"/>
      <c r="BB1085" s="52"/>
      <c r="BC1085" s="52"/>
      <c r="BD1085" s="52"/>
      <c r="BE1085" s="52"/>
      <c r="BF1085" s="52"/>
      <c r="BG1085" s="52"/>
      <c r="BH1085" s="52"/>
      <c r="BI1085" s="52"/>
      <c r="BJ1085" s="52"/>
      <c r="BK1085" s="52"/>
      <c r="BL1085" s="52"/>
      <c r="BM1085" s="52"/>
      <c r="BN1085" s="52">
        <f t="shared" ca="1" si="1147"/>
        <v>0.04</v>
      </c>
      <c r="BO1085" s="52">
        <f t="shared" ca="1" si="1147"/>
        <v>0</v>
      </c>
      <c r="BP1085" s="52">
        <f t="shared" ca="1" si="1147"/>
        <v>-0.04</v>
      </c>
      <c r="BQ1085" s="52">
        <f t="shared" ca="1" si="1147"/>
        <v>0.04</v>
      </c>
      <c r="BR1085" s="52">
        <f t="shared" ca="1" si="1147"/>
        <v>-0.04</v>
      </c>
      <c r="BS1085" s="52">
        <f t="shared" ca="1" si="1147"/>
        <v>0.04</v>
      </c>
      <c r="BT1085" s="52">
        <f t="shared" ca="1" si="1147"/>
        <v>0.04</v>
      </c>
      <c r="BU1085" s="52">
        <f t="shared" ca="1" si="1147"/>
        <v>0.04</v>
      </c>
      <c r="BV1085" s="52">
        <f t="shared" ca="1" si="1147"/>
        <v>0</v>
      </c>
      <c r="BW1085" s="52">
        <f t="shared" ca="1" si="1147"/>
        <v>-0.04</v>
      </c>
      <c r="BX1085" s="52">
        <f t="shared" ca="1" si="1147"/>
        <v>0.04</v>
      </c>
      <c r="BY1085" s="52">
        <f t="shared" ca="1" si="1147"/>
        <v>-0.04</v>
      </c>
      <c r="BZ1085" s="52">
        <f t="shared" ca="1" si="1147"/>
        <v>0.04</v>
      </c>
      <c r="CA1085" s="52">
        <f t="shared" ca="1" si="1147"/>
        <v>0.04</v>
      </c>
      <c r="CB1085" s="52">
        <f t="shared" ca="1" si="1147"/>
        <v>0.04</v>
      </c>
      <c r="CC1085" s="52">
        <f t="shared" ca="1" si="1147"/>
        <v>0</v>
      </c>
      <c r="CD1085" s="52">
        <f t="shared" ca="1" si="1167"/>
        <v>-0.04</v>
      </c>
      <c r="CE1085" s="52">
        <f t="shared" ca="1" si="1167"/>
        <v>0.04</v>
      </c>
      <c r="CF1085" s="52">
        <f t="shared" ca="1" si="1167"/>
        <v>-0.04</v>
      </c>
      <c r="CG1085" s="52">
        <f t="shared" ca="1" si="1167"/>
        <v>0.04</v>
      </c>
      <c r="CH1085" s="52">
        <f t="shared" ca="1" si="1167"/>
        <v>0.04</v>
      </c>
    </row>
    <row r="1086" spans="1:86" ht="15.75">
      <c r="A1086" s="78">
        <f>CHOOSE(d.Flock.1.1+1,INDEX(i.OptLTWMerino,d.TOL.1.1+1,$AA1086+1),NA(),INDEX(i.OptLTWMaternal,d.TOL.1.1+1,$AA1086+1))</f>
        <v>108</v>
      </c>
      <c r="B1086" s="152" t="s">
        <v>950</v>
      </c>
      <c r="C1086" s="52">
        <f t="shared" ref="C1086:D1093" ca="1" si="1170">OFFSET(C1086,-1,0)</f>
        <v>1</v>
      </c>
      <c r="D1086" s="52">
        <f t="shared" ca="1" si="1170"/>
        <v>1</v>
      </c>
      <c r="E1086" s="77" t="b">
        <v>1</v>
      </c>
      <c r="F1086" s="251">
        <f>d.Flock.1.1*100+d.TOL.1.1*10+$AA1086</f>
        <v>2</v>
      </c>
      <c r="G1086" s="77" t="b">
        <v>1</v>
      </c>
      <c r="H1086" s="77" t="b">
        <v>1</v>
      </c>
      <c r="I1086" s="77" t="b">
        <v>1</v>
      </c>
      <c r="J1086" s="77" t="b">
        <v>1</v>
      </c>
      <c r="K1086" s="77" t="b">
        <v>1</v>
      </c>
      <c r="L1086" s="77" t="b">
        <v>1</v>
      </c>
      <c r="M1086" s="77" t="b">
        <v>1</v>
      </c>
      <c r="N1086" s="52" t="str">
        <f t="shared" ca="1" si="1144"/>
        <v>-</v>
      </c>
      <c r="O1086" s="90">
        <f>4+24*d.TOL.1.1+IF(d.Flock.1.1=2,144,0)</f>
        <v>4</v>
      </c>
      <c r="P1086" s="90">
        <f>5+24*d.TOL.1.1+IF(d.Flock.1.1=2,144,0)</f>
        <v>5</v>
      </c>
      <c r="Q1086" s="90">
        <f>5+24*d.TOL.1.1+IF(d.Flock.1.1=2,144,0)</f>
        <v>5</v>
      </c>
      <c r="R1086" s="90">
        <f>6+24*d.TOL.1.1+IF(d.Flock.1.1=2,144,0)</f>
        <v>6</v>
      </c>
      <c r="S1086" s="203">
        <f>$R1086</f>
        <v>6</v>
      </c>
      <c r="T1086" s="203">
        <f>$R1086</f>
        <v>6</v>
      </c>
      <c r="U1086" s="260">
        <f>INDEX(i_dryman,2,U$1063)</f>
        <v>0</v>
      </c>
      <c r="V1086" s="260">
        <f>INDEX(i_dryman,2,V$1063)</f>
        <v>0</v>
      </c>
      <c r="W1086" s="260">
        <f>INDEX(i_dryman,2,W$1063)</f>
        <v>0</v>
      </c>
      <c r="X1086" s="260">
        <f>INDEX(i_dryman,2,X$1063)</f>
        <v>0</v>
      </c>
      <c r="Y1086" s="225">
        <f>INDEX(i_mortalityx,2+4*(d.Flock.1.1=2),Y$1063)</f>
        <v>1.0984615384615384E-2</v>
      </c>
      <c r="Z1086" s="225">
        <f>INDEX(i_mortalityx,2+4*(d.Flock.1.1=2),Z$1063)</f>
        <v>-4.3999999999999997E-2</v>
      </c>
      <c r="AA1086" s="77">
        <v>2</v>
      </c>
      <c r="AB1086" s="261" t="str">
        <f>INDEX(i_dryman,2,AB$1063)</f>
        <v>-</v>
      </c>
      <c r="AC1086" s="261" t="b">
        <f>INDEX(i_dryman,2,AC$1063)</f>
        <v>1</v>
      </c>
      <c r="AD1086" s="261" t="str">
        <f>INDEX(i_dryman,2,AD$1063)</f>
        <v>-</v>
      </c>
      <c r="AE1086" s="261" t="str">
        <f>INDEX(i_dryman,2,AE$1063)</f>
        <v>-</v>
      </c>
      <c r="AF1086" s="52" t="str">
        <f ca="1">OFFSET(AF1086,-1,0)</f>
        <v>-</v>
      </c>
      <c r="AG1086" s="262" t="str">
        <f ca="1">INDEX(i_dryman,2,AG$1063)</f>
        <v>-</v>
      </c>
      <c r="AH1086" s="52">
        <f t="shared" ref="AH1086:AL1106" ca="1" si="1171">OFFSET(AH1086,-1,0)</f>
        <v>1</v>
      </c>
      <c r="AI1086" s="52">
        <f t="shared" ca="1" si="1171"/>
        <v>0</v>
      </c>
      <c r="AJ1086" s="52">
        <f t="shared" ca="1" si="1171"/>
        <v>1</v>
      </c>
      <c r="AK1086" s="52">
        <f t="shared" ca="1" si="1153"/>
        <v>0</v>
      </c>
      <c r="AL1086" s="52">
        <f ca="1">OFFSET(AL1086,-1,0)</f>
        <v>1</v>
      </c>
      <c r="AM1086" s="52"/>
      <c r="AN1086" s="52"/>
      <c r="AO1086" s="52"/>
      <c r="AP1086" s="52"/>
      <c r="AQ1086" s="52"/>
      <c r="AR1086" s="52"/>
      <c r="AS1086" s="52"/>
      <c r="AT1086" s="52"/>
      <c r="AU1086" s="52"/>
      <c r="AV1086" s="52"/>
      <c r="AW1086" s="52"/>
      <c r="AX1086" s="52"/>
      <c r="AY1086" s="52"/>
      <c r="AZ1086" s="52"/>
      <c r="BA1086" s="52"/>
      <c r="BB1086" s="52"/>
      <c r="BC1086" s="52"/>
      <c r="BD1086" s="52"/>
      <c r="BE1086" s="52"/>
      <c r="BF1086" s="52"/>
      <c r="BG1086" s="52"/>
      <c r="BH1086" s="52"/>
      <c r="BI1086" s="52"/>
      <c r="BJ1086" s="52"/>
      <c r="BK1086" s="52"/>
      <c r="BL1086" s="52"/>
      <c r="BM1086" s="52"/>
      <c r="BN1086" s="162">
        <f t="shared" ref="BN1086:CH1086" si="1172">IF($A1086=0,0,INDEX(CHOOSE(d.Flock.1.1+1,BN$38:BN$373,NA(),BN$438:BN$773),$A1086,1))</f>
        <v>-0.05</v>
      </c>
      <c r="BO1086" s="162">
        <f t="shared" si="1172"/>
        <v>0</v>
      </c>
      <c r="BP1086" s="162">
        <f t="shared" ca="1" si="1172"/>
        <v>0</v>
      </c>
      <c r="BQ1086" s="162">
        <f t="shared" ca="1" si="1172"/>
        <v>0</v>
      </c>
      <c r="BR1086" s="162">
        <f t="shared" ca="1" si="1172"/>
        <v>-0.04</v>
      </c>
      <c r="BS1086" s="162">
        <f t="shared" ca="1" si="1172"/>
        <v>0.04</v>
      </c>
      <c r="BT1086" s="162">
        <f t="shared" ca="1" si="1172"/>
        <v>0.08</v>
      </c>
      <c r="BU1086" s="162">
        <f t="shared" si="1172"/>
        <v>-0.05</v>
      </c>
      <c r="BV1086" s="162">
        <f t="shared" si="1172"/>
        <v>0</v>
      </c>
      <c r="BW1086" s="162">
        <f t="shared" ca="1" si="1172"/>
        <v>0</v>
      </c>
      <c r="BX1086" s="162">
        <f t="shared" ca="1" si="1172"/>
        <v>0</v>
      </c>
      <c r="BY1086" s="162">
        <f t="shared" ca="1" si="1172"/>
        <v>-0.04</v>
      </c>
      <c r="BZ1086" s="162">
        <f t="shared" ca="1" si="1172"/>
        <v>0.04</v>
      </c>
      <c r="CA1086" s="162">
        <f t="shared" ca="1" si="1172"/>
        <v>0.08</v>
      </c>
      <c r="CB1086" s="162">
        <f t="shared" si="1172"/>
        <v>-0.05</v>
      </c>
      <c r="CC1086" s="162">
        <f t="shared" si="1172"/>
        <v>0</v>
      </c>
      <c r="CD1086" s="162">
        <f t="shared" ca="1" si="1172"/>
        <v>0</v>
      </c>
      <c r="CE1086" s="162">
        <f t="shared" ca="1" si="1172"/>
        <v>0</v>
      </c>
      <c r="CF1086" s="162">
        <f t="shared" ca="1" si="1172"/>
        <v>-0.04</v>
      </c>
      <c r="CG1086" s="162">
        <f t="shared" ca="1" si="1172"/>
        <v>0.04</v>
      </c>
      <c r="CH1086" s="162">
        <f t="shared" ca="1" si="1172"/>
        <v>0.08</v>
      </c>
    </row>
    <row r="1087" spans="1:86">
      <c r="A1087" s="77">
        <v>2</v>
      </c>
      <c r="B1087" s="86" t="s">
        <v>926</v>
      </c>
      <c r="C1087" s="52">
        <f t="shared" ca="1" si="1170"/>
        <v>1</v>
      </c>
      <c r="D1087" s="52">
        <f t="shared" ca="1" si="1170"/>
        <v>1</v>
      </c>
      <c r="E1087" s="77" t="b">
        <v>0</v>
      </c>
      <c r="F1087" s="52">
        <f t="shared" ca="1" si="1144"/>
        <v>2</v>
      </c>
      <c r="G1087" s="90" t="s">
        <v>37</v>
      </c>
      <c r="H1087" s="90" t="s">
        <v>37</v>
      </c>
      <c r="I1087" s="90" t="s">
        <v>37</v>
      </c>
      <c r="J1087" s="90" t="s">
        <v>37</v>
      </c>
      <c r="K1087" s="90" t="s">
        <v>37</v>
      </c>
      <c r="L1087" s="90" t="s">
        <v>37</v>
      </c>
      <c r="M1087" s="90" t="s">
        <v>37</v>
      </c>
      <c r="N1087" s="52" t="str">
        <f t="shared" ca="1" si="1144"/>
        <v>-</v>
      </c>
      <c r="O1087" s="52">
        <f t="shared" ca="1" si="1144"/>
        <v>4</v>
      </c>
      <c r="P1087" s="52">
        <f t="shared" ca="1" si="1144"/>
        <v>5</v>
      </c>
      <c r="Q1087" s="52">
        <f t="shared" ca="1" si="1144"/>
        <v>5</v>
      </c>
      <c r="R1087" s="52">
        <f t="shared" ca="1" si="1144"/>
        <v>6</v>
      </c>
      <c r="S1087" s="52">
        <f t="shared" ca="1" si="1144"/>
        <v>6</v>
      </c>
      <c r="T1087" s="52">
        <f t="shared" ca="1" si="1144"/>
        <v>6</v>
      </c>
      <c r="U1087" s="124">
        <f t="shared" ref="U1087:X1093" si="1173">INDEX(i_dryman,$A1087,U$1063)</f>
        <v>0</v>
      </c>
      <c r="V1087" s="124">
        <f t="shared" si="1173"/>
        <v>0</v>
      </c>
      <c r="W1087" s="124">
        <f t="shared" si="1173"/>
        <v>0</v>
      </c>
      <c r="X1087" s="124">
        <f t="shared" si="1173"/>
        <v>0</v>
      </c>
      <c r="Y1087" s="62">
        <f t="shared" ref="Y1087:AL1093" ca="1" si="1174">OFFSET(Y1087,-1,0)</f>
        <v>1.0984615384615384E-2</v>
      </c>
      <c r="Z1087" s="62">
        <f t="shared" ca="1" si="1174"/>
        <v>-4.3999999999999997E-2</v>
      </c>
      <c r="AA1087" s="52">
        <f t="shared" ca="1" si="1174"/>
        <v>2</v>
      </c>
      <c r="AB1087" s="237" t="str">
        <f t="shared" ref="AB1087:AE1093" si="1175">INDEX(i_dryman,$A1087,AB$1063)</f>
        <v>-</v>
      </c>
      <c r="AC1087" s="237" t="b">
        <f t="shared" si="1175"/>
        <v>1</v>
      </c>
      <c r="AD1087" s="237" t="str">
        <f t="shared" si="1175"/>
        <v>-</v>
      </c>
      <c r="AE1087" s="237" t="str">
        <f t="shared" si="1175"/>
        <v>-</v>
      </c>
      <c r="AF1087" s="52" t="str">
        <f t="shared" ca="1" si="1174"/>
        <v>-</v>
      </c>
      <c r="AG1087" s="237" t="str">
        <f t="shared" ref="AG1087:AG1093" ca="1" si="1176">INDEX(i_dryman,$A1087,AG$1063)</f>
        <v>-</v>
      </c>
      <c r="AH1087" s="52">
        <f t="shared" ca="1" si="1174"/>
        <v>1</v>
      </c>
      <c r="AI1087" s="52">
        <f t="shared" ca="1" si="1174"/>
        <v>0</v>
      </c>
      <c r="AJ1087" s="52">
        <f ca="1">OFFSET(AJ1087,-1,0)</f>
        <v>1</v>
      </c>
      <c r="AK1087" s="52">
        <f t="shared" ca="1" si="1153"/>
        <v>0</v>
      </c>
      <c r="AL1087" s="52">
        <f t="shared" ca="1" si="1153"/>
        <v>1</v>
      </c>
      <c r="AM1087" s="52"/>
      <c r="AN1087" s="52"/>
      <c r="AO1087" s="52"/>
      <c r="AP1087" s="52"/>
      <c r="AQ1087" s="52"/>
      <c r="AR1087" s="52"/>
      <c r="AS1087" s="52"/>
      <c r="AT1087" s="52"/>
      <c r="AU1087" s="52"/>
      <c r="AV1087" s="52"/>
      <c r="AW1087" s="52"/>
      <c r="AX1087" s="52"/>
      <c r="AY1087" s="52"/>
      <c r="AZ1087" s="52"/>
      <c r="BA1087" s="52"/>
      <c r="BB1087" s="52"/>
      <c r="BC1087" s="52"/>
      <c r="BD1087" s="52"/>
      <c r="BE1087" s="52"/>
      <c r="BF1087" s="52"/>
      <c r="BG1087" s="52"/>
      <c r="BH1087" s="52"/>
      <c r="BI1087" s="52"/>
      <c r="BJ1087" s="52"/>
      <c r="BK1087" s="52"/>
      <c r="BL1087" s="52"/>
      <c r="BM1087" s="52"/>
      <c r="BN1087" s="52">
        <f t="shared" ref="BN1087:CC1095" ca="1" si="1177">OFFSET(BN1087,-1,0)</f>
        <v>-0.05</v>
      </c>
      <c r="BO1087" s="52">
        <f t="shared" ca="1" si="1177"/>
        <v>0</v>
      </c>
      <c r="BP1087" s="52">
        <f t="shared" ca="1" si="1177"/>
        <v>0</v>
      </c>
      <c r="BQ1087" s="52">
        <f t="shared" ca="1" si="1177"/>
        <v>0</v>
      </c>
      <c r="BR1087" s="52">
        <f t="shared" ca="1" si="1177"/>
        <v>-0.04</v>
      </c>
      <c r="BS1087" s="52">
        <f t="shared" ca="1" si="1177"/>
        <v>0.04</v>
      </c>
      <c r="BT1087" s="52">
        <f t="shared" ca="1" si="1177"/>
        <v>0.08</v>
      </c>
      <c r="BU1087" s="52">
        <f t="shared" ca="1" si="1177"/>
        <v>-0.05</v>
      </c>
      <c r="BV1087" s="52">
        <f t="shared" ca="1" si="1177"/>
        <v>0</v>
      </c>
      <c r="BW1087" s="52">
        <f t="shared" ca="1" si="1177"/>
        <v>0</v>
      </c>
      <c r="BX1087" s="52">
        <f t="shared" ca="1" si="1177"/>
        <v>0</v>
      </c>
      <c r="BY1087" s="52">
        <f t="shared" ca="1" si="1177"/>
        <v>-0.04</v>
      </c>
      <c r="BZ1087" s="52">
        <f t="shared" ca="1" si="1177"/>
        <v>0.04</v>
      </c>
      <c r="CA1087" s="52">
        <f t="shared" ca="1" si="1177"/>
        <v>0.08</v>
      </c>
      <c r="CB1087" s="52">
        <f t="shared" ca="1" si="1177"/>
        <v>-0.05</v>
      </c>
      <c r="CC1087" s="52">
        <f t="shared" ca="1" si="1177"/>
        <v>0</v>
      </c>
      <c r="CD1087" s="52">
        <f t="shared" ref="CD1087:CH1095" ca="1" si="1178">OFFSET(CD1087,-1,0)</f>
        <v>0</v>
      </c>
      <c r="CE1087" s="52">
        <f t="shared" ca="1" si="1178"/>
        <v>0</v>
      </c>
      <c r="CF1087" s="52">
        <f t="shared" ca="1" si="1178"/>
        <v>-0.04</v>
      </c>
      <c r="CG1087" s="52">
        <f t="shared" ca="1" si="1178"/>
        <v>0.04</v>
      </c>
      <c r="CH1087" s="52">
        <f t="shared" ca="1" si="1178"/>
        <v>0.08</v>
      </c>
    </row>
    <row r="1088" spans="1:86">
      <c r="A1088" s="77">
        <v>3</v>
      </c>
      <c r="B1088" s="86" t="s">
        <v>927</v>
      </c>
      <c r="C1088" s="52">
        <f t="shared" ca="1" si="1170"/>
        <v>1</v>
      </c>
      <c r="D1088" s="52">
        <f t="shared" ca="1" si="1170"/>
        <v>1</v>
      </c>
      <c r="E1088" s="52" t="b">
        <f t="shared" ref="C1088:R1104" ca="1" si="1179">OFFSET(E1088,-1,0)</f>
        <v>0</v>
      </c>
      <c r="F1088" s="52">
        <f t="shared" ca="1" si="1144"/>
        <v>2</v>
      </c>
      <c r="G1088" s="52" t="str">
        <f t="shared" ca="1" si="1144"/>
        <v>-</v>
      </c>
      <c r="H1088" s="52" t="str">
        <f t="shared" ca="1" si="1144"/>
        <v>-</v>
      </c>
      <c r="I1088" s="52" t="str">
        <f t="shared" ca="1" si="1144"/>
        <v>-</v>
      </c>
      <c r="J1088" s="52" t="str">
        <f t="shared" ca="1" si="1144"/>
        <v>-</v>
      </c>
      <c r="K1088" s="52" t="str">
        <f t="shared" ca="1" si="1144"/>
        <v>-</v>
      </c>
      <c r="L1088" s="52" t="str">
        <f t="shared" ca="1" si="1144"/>
        <v>-</v>
      </c>
      <c r="M1088" s="52" t="str">
        <f t="shared" ca="1" si="1144"/>
        <v>-</v>
      </c>
      <c r="N1088" s="52" t="str">
        <f t="shared" ca="1" si="1144"/>
        <v>-</v>
      </c>
      <c r="O1088" s="52">
        <f t="shared" ca="1" si="1144"/>
        <v>4</v>
      </c>
      <c r="P1088" s="52">
        <f t="shared" ca="1" si="1144"/>
        <v>5</v>
      </c>
      <c r="Q1088" s="52">
        <f t="shared" ca="1" si="1144"/>
        <v>5</v>
      </c>
      <c r="R1088" s="52">
        <f t="shared" ca="1" si="1144"/>
        <v>6</v>
      </c>
      <c r="S1088" s="52">
        <f t="shared" ca="1" si="1144"/>
        <v>6</v>
      </c>
      <c r="T1088" s="52">
        <f t="shared" ca="1" si="1144"/>
        <v>6</v>
      </c>
      <c r="U1088" s="124">
        <f t="shared" si="1173"/>
        <v>1.2500000000000001E-2</v>
      </c>
      <c r="V1088" s="124">
        <f t="shared" si="1173"/>
        <v>6.25E-2</v>
      </c>
      <c r="W1088" s="124">
        <f t="shared" si="1173"/>
        <v>6.25E-2</v>
      </c>
      <c r="X1088" s="124">
        <f t="shared" si="1173"/>
        <v>6.25E-2</v>
      </c>
      <c r="Y1088" s="62">
        <f t="shared" ca="1" si="1174"/>
        <v>1.0984615384615384E-2</v>
      </c>
      <c r="Z1088" s="62">
        <f t="shared" ca="1" si="1174"/>
        <v>-4.3999999999999997E-2</v>
      </c>
      <c r="AA1088" s="52">
        <f t="shared" ca="1" si="1174"/>
        <v>2</v>
      </c>
      <c r="AB1088" s="237" t="b">
        <f t="shared" si="1175"/>
        <v>1</v>
      </c>
      <c r="AC1088" s="237" t="str">
        <f t="shared" si="1175"/>
        <v>-</v>
      </c>
      <c r="AD1088" s="237" t="str">
        <f t="shared" si="1175"/>
        <v>-</v>
      </c>
      <c r="AE1088" s="237" t="str">
        <f t="shared" si="1175"/>
        <v>-</v>
      </c>
      <c r="AF1088" s="52" t="str">
        <f t="shared" ca="1" si="1174"/>
        <v>-</v>
      </c>
      <c r="AG1088" s="237" t="str">
        <f t="shared" ca="1" si="1176"/>
        <v>-</v>
      </c>
      <c r="AH1088" s="52">
        <f t="shared" ca="1" si="1174"/>
        <v>1</v>
      </c>
      <c r="AI1088" s="52">
        <f t="shared" ca="1" si="1174"/>
        <v>0</v>
      </c>
      <c r="AJ1088" s="52">
        <f t="shared" ca="1" si="1174"/>
        <v>1</v>
      </c>
      <c r="AK1088" s="52">
        <f t="shared" ca="1" si="1153"/>
        <v>0</v>
      </c>
      <c r="AL1088" s="52">
        <f t="shared" ca="1" si="1153"/>
        <v>1</v>
      </c>
      <c r="AM1088" s="52"/>
      <c r="AN1088" s="52"/>
      <c r="AO1088" s="52"/>
      <c r="AP1088" s="52"/>
      <c r="AQ1088" s="52"/>
      <c r="AR1088" s="52"/>
      <c r="AS1088" s="52"/>
      <c r="AT1088" s="52"/>
      <c r="AU1088" s="52"/>
      <c r="AV1088" s="52"/>
      <c r="AW1088" s="52"/>
      <c r="AX1088" s="52"/>
      <c r="AY1088" s="52"/>
      <c r="AZ1088" s="52"/>
      <c r="BA1088" s="52"/>
      <c r="BB1088" s="52"/>
      <c r="BC1088" s="52"/>
      <c r="BD1088" s="52"/>
      <c r="BE1088" s="52"/>
      <c r="BF1088" s="52"/>
      <c r="BG1088" s="52"/>
      <c r="BH1088" s="52"/>
      <c r="BI1088" s="52"/>
      <c r="BJ1088" s="52"/>
      <c r="BK1088" s="52"/>
      <c r="BL1088" s="52"/>
      <c r="BM1088" s="52"/>
      <c r="BN1088" s="52">
        <f t="shared" ca="1" si="1177"/>
        <v>-0.05</v>
      </c>
      <c r="BO1088" s="52">
        <f t="shared" ca="1" si="1177"/>
        <v>0</v>
      </c>
      <c r="BP1088" s="52">
        <f t="shared" ca="1" si="1177"/>
        <v>0</v>
      </c>
      <c r="BQ1088" s="52">
        <f t="shared" ca="1" si="1177"/>
        <v>0</v>
      </c>
      <c r="BR1088" s="52">
        <f t="shared" ca="1" si="1177"/>
        <v>-0.04</v>
      </c>
      <c r="BS1088" s="52">
        <f t="shared" ca="1" si="1177"/>
        <v>0.04</v>
      </c>
      <c r="BT1088" s="52">
        <f t="shared" ca="1" si="1177"/>
        <v>0.08</v>
      </c>
      <c r="BU1088" s="52">
        <f t="shared" ca="1" si="1177"/>
        <v>-0.05</v>
      </c>
      <c r="BV1088" s="52">
        <f t="shared" ca="1" si="1177"/>
        <v>0</v>
      </c>
      <c r="BW1088" s="52">
        <f t="shared" ca="1" si="1177"/>
        <v>0</v>
      </c>
      <c r="BX1088" s="52">
        <f t="shared" ca="1" si="1177"/>
        <v>0</v>
      </c>
      <c r="BY1088" s="52">
        <f t="shared" ca="1" si="1177"/>
        <v>-0.04</v>
      </c>
      <c r="BZ1088" s="52">
        <f t="shared" ca="1" si="1177"/>
        <v>0.04</v>
      </c>
      <c r="CA1088" s="52">
        <f t="shared" ca="1" si="1177"/>
        <v>0.08</v>
      </c>
      <c r="CB1088" s="52">
        <f t="shared" ca="1" si="1177"/>
        <v>-0.05</v>
      </c>
      <c r="CC1088" s="52">
        <f t="shared" ca="1" si="1177"/>
        <v>0</v>
      </c>
      <c r="CD1088" s="52">
        <f t="shared" ca="1" si="1178"/>
        <v>0</v>
      </c>
      <c r="CE1088" s="52">
        <f t="shared" ca="1" si="1178"/>
        <v>0</v>
      </c>
      <c r="CF1088" s="52">
        <f t="shared" ca="1" si="1178"/>
        <v>-0.04</v>
      </c>
      <c r="CG1088" s="52">
        <f t="shared" ca="1" si="1178"/>
        <v>0.04</v>
      </c>
      <c r="CH1088" s="52">
        <f t="shared" ca="1" si="1178"/>
        <v>0.08</v>
      </c>
    </row>
    <row r="1089" spans="1:86">
      <c r="A1089" s="77">
        <v>4</v>
      </c>
      <c r="B1089" s="86" t="s">
        <v>928</v>
      </c>
      <c r="C1089" s="52">
        <f t="shared" ca="1" si="1170"/>
        <v>1</v>
      </c>
      <c r="D1089" s="52">
        <f t="shared" ca="1" si="1170"/>
        <v>1</v>
      </c>
      <c r="E1089" s="52" t="b">
        <f t="shared" ca="1" si="1179"/>
        <v>0</v>
      </c>
      <c r="F1089" s="52">
        <f t="shared" ca="1" si="1144"/>
        <v>2</v>
      </c>
      <c r="G1089" s="52" t="str">
        <f t="shared" ca="1" si="1144"/>
        <v>-</v>
      </c>
      <c r="H1089" s="52" t="str">
        <f t="shared" ca="1" si="1144"/>
        <v>-</v>
      </c>
      <c r="I1089" s="52" t="str">
        <f t="shared" ca="1" si="1144"/>
        <v>-</v>
      </c>
      <c r="J1089" s="52" t="str">
        <f t="shared" ca="1" si="1144"/>
        <v>-</v>
      </c>
      <c r="K1089" s="52" t="str">
        <f t="shared" ca="1" si="1144"/>
        <v>-</v>
      </c>
      <c r="L1089" s="52" t="str">
        <f t="shared" ca="1" si="1144"/>
        <v>-</v>
      </c>
      <c r="M1089" s="52" t="str">
        <f t="shared" ca="1" si="1144"/>
        <v>-</v>
      </c>
      <c r="N1089" s="52" t="str">
        <f t="shared" ca="1" si="1144"/>
        <v>-</v>
      </c>
      <c r="O1089" s="52">
        <f t="shared" ca="1" si="1144"/>
        <v>4</v>
      </c>
      <c r="P1089" s="52">
        <f t="shared" ca="1" si="1144"/>
        <v>5</v>
      </c>
      <c r="Q1089" s="52">
        <f t="shared" ca="1" si="1144"/>
        <v>5</v>
      </c>
      <c r="R1089" s="52">
        <f t="shared" ca="1" si="1144"/>
        <v>6</v>
      </c>
      <c r="S1089" s="52">
        <f t="shared" ca="1" si="1144"/>
        <v>6</v>
      </c>
      <c r="T1089" s="52">
        <f t="shared" ca="1" si="1144"/>
        <v>6</v>
      </c>
      <c r="U1089" s="124">
        <f t="shared" si="1173"/>
        <v>0.01</v>
      </c>
      <c r="V1089" s="124">
        <f t="shared" si="1173"/>
        <v>0</v>
      </c>
      <c r="W1089" s="124">
        <f t="shared" si="1173"/>
        <v>0.05</v>
      </c>
      <c r="X1089" s="124">
        <f t="shared" si="1173"/>
        <v>0.05</v>
      </c>
      <c r="Y1089" s="62">
        <f t="shared" ca="1" si="1174"/>
        <v>1.0984615384615384E-2</v>
      </c>
      <c r="Z1089" s="62">
        <f t="shared" ca="1" si="1174"/>
        <v>-4.3999999999999997E-2</v>
      </c>
      <c r="AA1089" s="52">
        <f t="shared" ca="1" si="1174"/>
        <v>2</v>
      </c>
      <c r="AB1089" s="237" t="str">
        <f t="shared" si="1175"/>
        <v>-</v>
      </c>
      <c r="AC1089" s="237" t="str">
        <f t="shared" si="1175"/>
        <v>-</v>
      </c>
      <c r="AD1089" s="237" t="b">
        <f t="shared" si="1175"/>
        <v>1</v>
      </c>
      <c r="AE1089" s="237" t="str">
        <f t="shared" si="1175"/>
        <v>-</v>
      </c>
      <c r="AF1089" s="52" t="str">
        <f t="shared" ca="1" si="1174"/>
        <v>-</v>
      </c>
      <c r="AG1089" s="237" t="str">
        <f t="shared" ca="1" si="1176"/>
        <v>-</v>
      </c>
      <c r="AH1089" s="52">
        <f t="shared" ca="1" si="1174"/>
        <v>1</v>
      </c>
      <c r="AI1089" s="52">
        <f t="shared" ca="1" si="1174"/>
        <v>0</v>
      </c>
      <c r="AJ1089" s="52">
        <f t="shared" ca="1" si="1174"/>
        <v>1</v>
      </c>
      <c r="AK1089" s="52">
        <f t="shared" ca="1" si="1153"/>
        <v>0</v>
      </c>
      <c r="AL1089" s="52">
        <f t="shared" ca="1" si="1153"/>
        <v>1</v>
      </c>
      <c r="AM1089" s="52"/>
      <c r="AN1089" s="52"/>
      <c r="AO1089" s="52"/>
      <c r="AP1089" s="52"/>
      <c r="AQ1089" s="52"/>
      <c r="AR1089" s="52"/>
      <c r="AS1089" s="52"/>
      <c r="AT1089" s="52"/>
      <c r="AU1089" s="52"/>
      <c r="AV1089" s="52"/>
      <c r="AW1089" s="52"/>
      <c r="AX1089" s="52"/>
      <c r="AY1089" s="52"/>
      <c r="AZ1089" s="52"/>
      <c r="BA1089" s="52"/>
      <c r="BB1089" s="52"/>
      <c r="BC1089" s="52"/>
      <c r="BD1089" s="52"/>
      <c r="BE1089" s="52"/>
      <c r="BF1089" s="52"/>
      <c r="BG1089" s="52"/>
      <c r="BH1089" s="52"/>
      <c r="BI1089" s="52"/>
      <c r="BJ1089" s="52"/>
      <c r="BK1089" s="52"/>
      <c r="BL1089" s="52"/>
      <c r="BM1089" s="52"/>
      <c r="BN1089" s="52">
        <f t="shared" ca="1" si="1177"/>
        <v>-0.05</v>
      </c>
      <c r="BO1089" s="52">
        <f t="shared" ca="1" si="1177"/>
        <v>0</v>
      </c>
      <c r="BP1089" s="52">
        <f t="shared" ca="1" si="1177"/>
        <v>0</v>
      </c>
      <c r="BQ1089" s="52">
        <f t="shared" ca="1" si="1177"/>
        <v>0</v>
      </c>
      <c r="BR1089" s="52">
        <f t="shared" ca="1" si="1177"/>
        <v>-0.04</v>
      </c>
      <c r="BS1089" s="52">
        <f t="shared" ca="1" si="1177"/>
        <v>0.04</v>
      </c>
      <c r="BT1089" s="52">
        <f t="shared" ca="1" si="1177"/>
        <v>0.08</v>
      </c>
      <c r="BU1089" s="52">
        <f t="shared" ca="1" si="1177"/>
        <v>-0.05</v>
      </c>
      <c r="BV1089" s="52">
        <f t="shared" ca="1" si="1177"/>
        <v>0</v>
      </c>
      <c r="BW1089" s="52">
        <f t="shared" ca="1" si="1177"/>
        <v>0</v>
      </c>
      <c r="BX1089" s="52">
        <f t="shared" ca="1" si="1177"/>
        <v>0</v>
      </c>
      <c r="BY1089" s="52">
        <f t="shared" ca="1" si="1177"/>
        <v>-0.04</v>
      </c>
      <c r="BZ1089" s="52">
        <f t="shared" ca="1" si="1177"/>
        <v>0.04</v>
      </c>
      <c r="CA1089" s="52">
        <f t="shared" ca="1" si="1177"/>
        <v>0.08</v>
      </c>
      <c r="CB1089" s="52">
        <f t="shared" ca="1" si="1177"/>
        <v>-0.05</v>
      </c>
      <c r="CC1089" s="52">
        <f t="shared" ca="1" si="1177"/>
        <v>0</v>
      </c>
      <c r="CD1089" s="52">
        <f t="shared" ca="1" si="1178"/>
        <v>0</v>
      </c>
      <c r="CE1089" s="52">
        <f t="shared" ca="1" si="1178"/>
        <v>0</v>
      </c>
      <c r="CF1089" s="52">
        <f t="shared" ca="1" si="1178"/>
        <v>-0.04</v>
      </c>
      <c r="CG1089" s="52">
        <f t="shared" ca="1" si="1178"/>
        <v>0.04</v>
      </c>
      <c r="CH1089" s="52">
        <f t="shared" ca="1" si="1178"/>
        <v>0.08</v>
      </c>
    </row>
    <row r="1090" spans="1:86">
      <c r="A1090" s="77">
        <v>6</v>
      </c>
      <c r="B1090" s="88" t="s">
        <v>958</v>
      </c>
      <c r="C1090" s="91">
        <f ca="1">OFFSET(C1090,-1,0)</f>
        <v>1</v>
      </c>
      <c r="D1090" s="91">
        <f ca="1">OFFSET(D1090,-1,0)</f>
        <v>1</v>
      </c>
      <c r="E1090" s="91" t="b">
        <f t="shared" ca="1" si="1179"/>
        <v>0</v>
      </c>
      <c r="F1090" s="91">
        <f t="shared" ca="1" si="1179"/>
        <v>2</v>
      </c>
      <c r="G1090" s="91" t="str">
        <f t="shared" ca="1" si="1179"/>
        <v>-</v>
      </c>
      <c r="H1090" s="91" t="str">
        <f t="shared" ca="1" si="1179"/>
        <v>-</v>
      </c>
      <c r="I1090" s="91" t="str">
        <f t="shared" ca="1" si="1179"/>
        <v>-</v>
      </c>
      <c r="J1090" s="91" t="str">
        <f t="shared" ca="1" si="1179"/>
        <v>-</v>
      </c>
      <c r="K1090" s="91" t="str">
        <f ca="1">OFFSET(K1090,-1,0)</f>
        <v>-</v>
      </c>
      <c r="L1090" s="91" t="str">
        <f ca="1">OFFSET(L1090,-1,0)</f>
        <v>-</v>
      </c>
      <c r="M1090" s="91" t="str">
        <f t="shared" ref="M1090:T1092" ca="1" si="1180">OFFSET(M1090,-1,0)</f>
        <v>-</v>
      </c>
      <c r="N1090" s="91" t="str">
        <f t="shared" ca="1" si="1180"/>
        <v>-</v>
      </c>
      <c r="O1090" s="91">
        <f t="shared" ca="1" si="1180"/>
        <v>4</v>
      </c>
      <c r="P1090" s="91">
        <f t="shared" ca="1" si="1180"/>
        <v>5</v>
      </c>
      <c r="Q1090" s="91">
        <f t="shared" ca="1" si="1180"/>
        <v>5</v>
      </c>
      <c r="R1090" s="91">
        <f t="shared" ca="1" si="1180"/>
        <v>6</v>
      </c>
      <c r="S1090" s="91">
        <f t="shared" ca="1" si="1180"/>
        <v>6</v>
      </c>
      <c r="T1090" s="91">
        <f t="shared" ca="1" si="1180"/>
        <v>6</v>
      </c>
      <c r="U1090" s="124">
        <f t="shared" si="1173"/>
        <v>0.01</v>
      </c>
      <c r="V1090" s="124">
        <f t="shared" si="1173"/>
        <v>0</v>
      </c>
      <c r="W1090" s="124">
        <f t="shared" si="1173"/>
        <v>0</v>
      </c>
      <c r="X1090" s="124">
        <f t="shared" si="1173"/>
        <v>0.06</v>
      </c>
      <c r="Y1090" s="62">
        <f t="shared" ca="1" si="1174"/>
        <v>1.0984615384615384E-2</v>
      </c>
      <c r="Z1090" s="62">
        <f t="shared" ca="1" si="1174"/>
        <v>-4.3999999999999997E-2</v>
      </c>
      <c r="AA1090" s="91">
        <f t="shared" ca="1" si="1174"/>
        <v>2</v>
      </c>
      <c r="AB1090" s="237" t="str">
        <f t="shared" si="1175"/>
        <v>-</v>
      </c>
      <c r="AC1090" s="237" t="b">
        <f t="shared" si="1175"/>
        <v>1</v>
      </c>
      <c r="AD1090" s="237" t="str">
        <f t="shared" si="1175"/>
        <v>-</v>
      </c>
      <c r="AE1090" s="237" t="str">
        <f t="shared" si="1175"/>
        <v>-</v>
      </c>
      <c r="AF1090" s="52" t="str">
        <f t="shared" ca="1" si="1174"/>
        <v>-</v>
      </c>
      <c r="AG1090" s="237">
        <f t="shared" ca="1" si="1176"/>
        <v>0.5</v>
      </c>
      <c r="AH1090" s="91">
        <f ca="1">OFFSET(AH1090,-1,0)</f>
        <v>1</v>
      </c>
      <c r="AI1090" s="91">
        <f t="shared" ca="1" si="1174"/>
        <v>0</v>
      </c>
      <c r="AJ1090" s="91">
        <f t="shared" ca="1" si="1174"/>
        <v>1</v>
      </c>
      <c r="AK1090" s="91">
        <f t="shared" ca="1" si="1174"/>
        <v>0</v>
      </c>
      <c r="AL1090" s="91">
        <f t="shared" ca="1" si="1174"/>
        <v>1</v>
      </c>
      <c r="AM1090" s="91"/>
      <c r="AN1090" s="91"/>
      <c r="AO1090" s="91"/>
      <c r="AP1090" s="91"/>
      <c r="AQ1090" s="91"/>
      <c r="AR1090" s="91"/>
      <c r="AS1090" s="91"/>
      <c r="AT1090" s="91"/>
      <c r="AU1090" s="91"/>
      <c r="AV1090" s="91"/>
      <c r="AW1090" s="91"/>
      <c r="AX1090" s="91"/>
      <c r="AY1090" s="91"/>
      <c r="AZ1090" s="91"/>
      <c r="BA1090" s="91"/>
      <c r="BB1090" s="91"/>
      <c r="BC1090" s="91"/>
      <c r="BD1090" s="91"/>
      <c r="BE1090" s="91"/>
      <c r="BF1090" s="91"/>
      <c r="BG1090" s="91"/>
      <c r="BH1090" s="91"/>
      <c r="BI1090" s="91"/>
      <c r="BJ1090" s="91"/>
      <c r="BK1090" s="91"/>
      <c r="BL1090" s="91"/>
      <c r="BM1090" s="91"/>
      <c r="BN1090" s="91">
        <f t="shared" ca="1" si="1177"/>
        <v>-0.05</v>
      </c>
      <c r="BO1090" s="91">
        <f t="shared" ca="1" si="1177"/>
        <v>0</v>
      </c>
      <c r="BP1090" s="91">
        <f t="shared" ca="1" si="1177"/>
        <v>0</v>
      </c>
      <c r="BQ1090" s="91">
        <f t="shared" ca="1" si="1177"/>
        <v>0</v>
      </c>
      <c r="BR1090" s="91">
        <f t="shared" ca="1" si="1177"/>
        <v>-0.04</v>
      </c>
      <c r="BS1090" s="91">
        <f t="shared" ca="1" si="1177"/>
        <v>0.04</v>
      </c>
      <c r="BT1090" s="91">
        <f t="shared" ca="1" si="1177"/>
        <v>0.08</v>
      </c>
      <c r="BU1090" s="91">
        <f t="shared" ca="1" si="1177"/>
        <v>-0.05</v>
      </c>
      <c r="BV1090" s="91">
        <f t="shared" ca="1" si="1177"/>
        <v>0</v>
      </c>
      <c r="BW1090" s="91">
        <f t="shared" ca="1" si="1177"/>
        <v>0</v>
      </c>
      <c r="BX1090" s="91">
        <f t="shared" ca="1" si="1177"/>
        <v>0</v>
      </c>
      <c r="BY1090" s="91">
        <f t="shared" ca="1" si="1177"/>
        <v>-0.04</v>
      </c>
      <c r="BZ1090" s="91">
        <f t="shared" ca="1" si="1177"/>
        <v>0.04</v>
      </c>
      <c r="CA1090" s="91">
        <f t="shared" ca="1" si="1177"/>
        <v>0.08</v>
      </c>
      <c r="CB1090" s="91">
        <f t="shared" ca="1" si="1177"/>
        <v>-0.05</v>
      </c>
      <c r="CC1090" s="91">
        <f t="shared" ca="1" si="1177"/>
        <v>0</v>
      </c>
      <c r="CD1090" s="91">
        <f t="shared" ca="1" si="1178"/>
        <v>0</v>
      </c>
      <c r="CE1090" s="91">
        <f t="shared" ca="1" si="1178"/>
        <v>0</v>
      </c>
      <c r="CF1090" s="91">
        <f t="shared" ca="1" si="1178"/>
        <v>-0.04</v>
      </c>
      <c r="CG1090" s="91">
        <f t="shared" ca="1" si="1178"/>
        <v>0.04</v>
      </c>
      <c r="CH1090" s="91">
        <f t="shared" ca="1" si="1178"/>
        <v>0.08</v>
      </c>
    </row>
    <row r="1091" spans="1:86">
      <c r="A1091" s="77">
        <v>7</v>
      </c>
      <c r="B1091" s="88" t="s">
        <v>959</v>
      </c>
      <c r="C1091" s="91">
        <f t="shared" ref="C1091:D1092" ca="1" si="1181">OFFSET(C1091,-1,0)</f>
        <v>1</v>
      </c>
      <c r="D1091" s="91">
        <f t="shared" ca="1" si="1181"/>
        <v>1</v>
      </c>
      <c r="E1091" s="91" t="b">
        <f t="shared" ca="1" si="1179"/>
        <v>0</v>
      </c>
      <c r="F1091" s="91">
        <f t="shared" ca="1" si="1179"/>
        <v>2</v>
      </c>
      <c r="G1091" s="91" t="str">
        <f t="shared" ca="1" si="1179"/>
        <v>-</v>
      </c>
      <c r="H1091" s="91" t="str">
        <f t="shared" ca="1" si="1179"/>
        <v>-</v>
      </c>
      <c r="I1091" s="91" t="str">
        <f t="shared" ca="1" si="1179"/>
        <v>-</v>
      </c>
      <c r="J1091" s="91" t="str">
        <f t="shared" ca="1" si="1179"/>
        <v>-</v>
      </c>
      <c r="K1091" s="91" t="str">
        <f t="shared" ca="1" si="1179"/>
        <v>-</v>
      </c>
      <c r="L1091" s="91" t="str">
        <f t="shared" ca="1" si="1179"/>
        <v>-</v>
      </c>
      <c r="M1091" s="91" t="str">
        <f t="shared" ca="1" si="1180"/>
        <v>-</v>
      </c>
      <c r="N1091" s="91" t="str">
        <f t="shared" ca="1" si="1180"/>
        <v>-</v>
      </c>
      <c r="O1091" s="91">
        <f t="shared" ca="1" si="1180"/>
        <v>4</v>
      </c>
      <c r="P1091" s="91">
        <f t="shared" ca="1" si="1180"/>
        <v>5</v>
      </c>
      <c r="Q1091" s="91">
        <f t="shared" ca="1" si="1180"/>
        <v>5</v>
      </c>
      <c r="R1091" s="91">
        <f t="shared" ca="1" si="1180"/>
        <v>6</v>
      </c>
      <c r="S1091" s="91">
        <f t="shared" ca="1" si="1180"/>
        <v>6</v>
      </c>
      <c r="T1091" s="91">
        <f t="shared" ca="1" si="1180"/>
        <v>6</v>
      </c>
      <c r="U1091" s="124">
        <f t="shared" si="1173"/>
        <v>2.2499999999999999E-2</v>
      </c>
      <c r="V1091" s="124">
        <f t="shared" si="1173"/>
        <v>6.25E-2</v>
      </c>
      <c r="W1091" s="124">
        <f t="shared" si="1173"/>
        <v>6.25E-2</v>
      </c>
      <c r="X1091" s="124">
        <f t="shared" si="1173"/>
        <v>0.1225</v>
      </c>
      <c r="Y1091" s="226">
        <f t="shared" ref="Y1091:Z1092" ca="1" si="1182">OFFSET(Y1091,-1,0)</f>
        <v>1.0984615384615384E-2</v>
      </c>
      <c r="Z1091" s="226">
        <f t="shared" ca="1" si="1182"/>
        <v>-4.3999999999999997E-2</v>
      </c>
      <c r="AA1091" s="91">
        <f t="shared" ca="1" si="1174"/>
        <v>2</v>
      </c>
      <c r="AB1091" s="237" t="b">
        <f t="shared" si="1175"/>
        <v>1</v>
      </c>
      <c r="AC1091" s="237" t="str">
        <f t="shared" si="1175"/>
        <v>-</v>
      </c>
      <c r="AD1091" s="237" t="str">
        <f t="shared" si="1175"/>
        <v>-</v>
      </c>
      <c r="AE1091" s="237" t="str">
        <f t="shared" si="1175"/>
        <v>-</v>
      </c>
      <c r="AF1091" s="52" t="str">
        <f t="shared" ca="1" si="1174"/>
        <v>-</v>
      </c>
      <c r="AG1091" s="237">
        <f t="shared" ca="1" si="1176"/>
        <v>0.5</v>
      </c>
      <c r="AH1091" s="91">
        <f t="shared" ref="AH1091:AH1092" ca="1" si="1183">OFFSET(AH1091,-1,0)</f>
        <v>1</v>
      </c>
      <c r="AI1091" s="91">
        <f t="shared" ca="1" si="1174"/>
        <v>0</v>
      </c>
      <c r="AJ1091" s="91">
        <f t="shared" ca="1" si="1174"/>
        <v>1</v>
      </c>
      <c r="AK1091" s="91">
        <f t="shared" ca="1" si="1174"/>
        <v>0</v>
      </c>
      <c r="AL1091" s="91">
        <f t="shared" ca="1" si="1174"/>
        <v>1</v>
      </c>
      <c r="AM1091" s="91"/>
      <c r="AN1091" s="91"/>
      <c r="AO1091" s="91"/>
      <c r="AP1091" s="91"/>
      <c r="AQ1091" s="91"/>
      <c r="AR1091" s="91"/>
      <c r="AS1091" s="91"/>
      <c r="AT1091" s="91"/>
      <c r="AU1091" s="91"/>
      <c r="AV1091" s="91"/>
      <c r="AW1091" s="91"/>
      <c r="AX1091" s="91"/>
      <c r="AY1091" s="91"/>
      <c r="AZ1091" s="91"/>
      <c r="BA1091" s="91"/>
      <c r="BB1091" s="91"/>
      <c r="BC1091" s="91"/>
      <c r="BD1091" s="91"/>
      <c r="BE1091" s="91"/>
      <c r="BF1091" s="91"/>
      <c r="BG1091" s="91"/>
      <c r="BH1091" s="91"/>
      <c r="BI1091" s="91"/>
      <c r="BJ1091" s="91"/>
      <c r="BK1091" s="91"/>
      <c r="BL1091" s="91"/>
      <c r="BM1091" s="91"/>
      <c r="BN1091" s="91">
        <f t="shared" ca="1" si="1177"/>
        <v>-0.05</v>
      </c>
      <c r="BO1091" s="91">
        <f t="shared" ca="1" si="1177"/>
        <v>0</v>
      </c>
      <c r="BP1091" s="91">
        <f t="shared" ca="1" si="1177"/>
        <v>0</v>
      </c>
      <c r="BQ1091" s="91">
        <f t="shared" ca="1" si="1177"/>
        <v>0</v>
      </c>
      <c r="BR1091" s="91">
        <f t="shared" ca="1" si="1177"/>
        <v>-0.04</v>
      </c>
      <c r="BS1091" s="91">
        <f t="shared" ca="1" si="1177"/>
        <v>0.04</v>
      </c>
      <c r="BT1091" s="91">
        <f t="shared" ca="1" si="1177"/>
        <v>0.08</v>
      </c>
      <c r="BU1091" s="91">
        <f t="shared" ca="1" si="1177"/>
        <v>-0.05</v>
      </c>
      <c r="BV1091" s="91">
        <f t="shared" ca="1" si="1177"/>
        <v>0</v>
      </c>
      <c r="BW1091" s="91">
        <f t="shared" ca="1" si="1177"/>
        <v>0</v>
      </c>
      <c r="BX1091" s="91">
        <f t="shared" ca="1" si="1177"/>
        <v>0</v>
      </c>
      <c r="BY1091" s="91">
        <f t="shared" ca="1" si="1177"/>
        <v>-0.04</v>
      </c>
      <c r="BZ1091" s="91">
        <f t="shared" ca="1" si="1177"/>
        <v>0.04</v>
      </c>
      <c r="CA1091" s="91">
        <f t="shared" ca="1" si="1177"/>
        <v>0.08</v>
      </c>
      <c r="CB1091" s="91">
        <f t="shared" ca="1" si="1177"/>
        <v>-0.05</v>
      </c>
      <c r="CC1091" s="91">
        <f t="shared" ca="1" si="1177"/>
        <v>0</v>
      </c>
      <c r="CD1091" s="91">
        <f t="shared" ca="1" si="1178"/>
        <v>0</v>
      </c>
      <c r="CE1091" s="91">
        <f t="shared" ca="1" si="1178"/>
        <v>0</v>
      </c>
      <c r="CF1091" s="91">
        <f t="shared" ca="1" si="1178"/>
        <v>-0.04</v>
      </c>
      <c r="CG1091" s="91">
        <f t="shared" ca="1" si="1178"/>
        <v>0.04</v>
      </c>
      <c r="CH1091" s="91">
        <f t="shared" ca="1" si="1178"/>
        <v>0.08</v>
      </c>
    </row>
    <row r="1092" spans="1:86">
      <c r="A1092" s="77">
        <v>8</v>
      </c>
      <c r="B1092" s="88" t="s">
        <v>960</v>
      </c>
      <c r="C1092" s="91">
        <f t="shared" ca="1" si="1181"/>
        <v>1</v>
      </c>
      <c r="D1092" s="91">
        <f t="shared" ca="1" si="1181"/>
        <v>1</v>
      </c>
      <c r="E1092" s="91" t="b">
        <f t="shared" ca="1" si="1179"/>
        <v>0</v>
      </c>
      <c r="F1092" s="91">
        <f t="shared" ca="1" si="1179"/>
        <v>2</v>
      </c>
      <c r="G1092" s="91" t="str">
        <f t="shared" ca="1" si="1179"/>
        <v>-</v>
      </c>
      <c r="H1092" s="91" t="str">
        <f t="shared" ca="1" si="1179"/>
        <v>-</v>
      </c>
      <c r="I1092" s="91" t="str">
        <f t="shared" ca="1" si="1179"/>
        <v>-</v>
      </c>
      <c r="J1092" s="91" t="str">
        <f t="shared" ca="1" si="1179"/>
        <v>-</v>
      </c>
      <c r="K1092" s="91" t="str">
        <f t="shared" ca="1" si="1179"/>
        <v>-</v>
      </c>
      <c r="L1092" s="91" t="str">
        <f t="shared" ca="1" si="1179"/>
        <v>-</v>
      </c>
      <c r="M1092" s="91" t="str">
        <f t="shared" ca="1" si="1180"/>
        <v>-</v>
      </c>
      <c r="N1092" s="91" t="str">
        <f t="shared" ca="1" si="1180"/>
        <v>-</v>
      </c>
      <c r="O1092" s="91">
        <f t="shared" ca="1" si="1180"/>
        <v>4</v>
      </c>
      <c r="P1092" s="91">
        <f t="shared" ca="1" si="1180"/>
        <v>5</v>
      </c>
      <c r="Q1092" s="91">
        <f t="shared" ca="1" si="1180"/>
        <v>5</v>
      </c>
      <c r="R1092" s="91">
        <f t="shared" ca="1" si="1180"/>
        <v>6</v>
      </c>
      <c r="S1092" s="91">
        <f t="shared" ca="1" si="1180"/>
        <v>6</v>
      </c>
      <c r="T1092" s="91">
        <f t="shared" ca="1" si="1180"/>
        <v>6</v>
      </c>
      <c r="U1092" s="124">
        <f t="shared" si="1173"/>
        <v>0.02</v>
      </c>
      <c r="V1092" s="124">
        <f t="shared" si="1173"/>
        <v>0</v>
      </c>
      <c r="W1092" s="124">
        <f t="shared" si="1173"/>
        <v>0.05</v>
      </c>
      <c r="X1092" s="124">
        <f t="shared" si="1173"/>
        <v>0.11</v>
      </c>
      <c r="Y1092" s="226">
        <f t="shared" ca="1" si="1182"/>
        <v>1.0984615384615384E-2</v>
      </c>
      <c r="Z1092" s="226">
        <f t="shared" ca="1" si="1182"/>
        <v>-4.3999999999999997E-2</v>
      </c>
      <c r="AA1092" s="91">
        <f t="shared" ca="1" si="1174"/>
        <v>2</v>
      </c>
      <c r="AB1092" s="237" t="str">
        <f t="shared" si="1175"/>
        <v>-</v>
      </c>
      <c r="AC1092" s="237" t="str">
        <f t="shared" si="1175"/>
        <v>-</v>
      </c>
      <c r="AD1092" s="237" t="b">
        <f t="shared" si="1175"/>
        <v>1</v>
      </c>
      <c r="AE1092" s="237" t="str">
        <f t="shared" si="1175"/>
        <v>-</v>
      </c>
      <c r="AF1092" s="52" t="str">
        <f t="shared" ca="1" si="1174"/>
        <v>-</v>
      </c>
      <c r="AG1092" s="237">
        <f t="shared" ca="1" si="1176"/>
        <v>0.5</v>
      </c>
      <c r="AH1092" s="91">
        <f t="shared" ca="1" si="1183"/>
        <v>1</v>
      </c>
      <c r="AI1092" s="91">
        <f t="shared" ca="1" si="1174"/>
        <v>0</v>
      </c>
      <c r="AJ1092" s="91">
        <f t="shared" ca="1" si="1174"/>
        <v>1</v>
      </c>
      <c r="AK1092" s="91">
        <f t="shared" ca="1" si="1174"/>
        <v>0</v>
      </c>
      <c r="AL1092" s="91">
        <f t="shared" ca="1" si="1174"/>
        <v>1</v>
      </c>
      <c r="AM1092" s="91"/>
      <c r="AN1092" s="91"/>
      <c r="AO1092" s="91"/>
      <c r="AP1092" s="91"/>
      <c r="AQ1092" s="91"/>
      <c r="AR1092" s="91"/>
      <c r="AS1092" s="91"/>
      <c r="AT1092" s="91"/>
      <c r="AU1092" s="91"/>
      <c r="AV1092" s="91"/>
      <c r="AW1092" s="91"/>
      <c r="AX1092" s="91"/>
      <c r="AY1092" s="91"/>
      <c r="AZ1092" s="91"/>
      <c r="BA1092" s="91"/>
      <c r="BB1092" s="91"/>
      <c r="BC1092" s="91"/>
      <c r="BD1092" s="91"/>
      <c r="BE1092" s="91"/>
      <c r="BF1092" s="91"/>
      <c r="BG1092" s="91"/>
      <c r="BH1092" s="91"/>
      <c r="BI1092" s="91"/>
      <c r="BJ1092" s="91"/>
      <c r="BK1092" s="91"/>
      <c r="BL1092" s="91"/>
      <c r="BM1092" s="91"/>
      <c r="BN1092" s="91">
        <f t="shared" ca="1" si="1177"/>
        <v>-0.05</v>
      </c>
      <c r="BO1092" s="91">
        <f t="shared" ca="1" si="1177"/>
        <v>0</v>
      </c>
      <c r="BP1092" s="91">
        <f t="shared" ca="1" si="1177"/>
        <v>0</v>
      </c>
      <c r="BQ1092" s="91">
        <f t="shared" ca="1" si="1177"/>
        <v>0</v>
      </c>
      <c r="BR1092" s="91">
        <f t="shared" ca="1" si="1177"/>
        <v>-0.04</v>
      </c>
      <c r="BS1092" s="91">
        <f t="shared" ca="1" si="1177"/>
        <v>0.04</v>
      </c>
      <c r="BT1092" s="91">
        <f t="shared" ca="1" si="1177"/>
        <v>0.08</v>
      </c>
      <c r="BU1092" s="91">
        <f t="shared" ca="1" si="1177"/>
        <v>-0.05</v>
      </c>
      <c r="BV1092" s="91">
        <f t="shared" ca="1" si="1177"/>
        <v>0</v>
      </c>
      <c r="BW1092" s="91">
        <f t="shared" ca="1" si="1177"/>
        <v>0</v>
      </c>
      <c r="BX1092" s="91">
        <f t="shared" ca="1" si="1177"/>
        <v>0</v>
      </c>
      <c r="BY1092" s="91">
        <f t="shared" ca="1" si="1177"/>
        <v>-0.04</v>
      </c>
      <c r="BZ1092" s="91">
        <f t="shared" ca="1" si="1177"/>
        <v>0.04</v>
      </c>
      <c r="CA1092" s="91">
        <f t="shared" ca="1" si="1177"/>
        <v>0.08</v>
      </c>
      <c r="CB1092" s="91">
        <f t="shared" ca="1" si="1177"/>
        <v>-0.05</v>
      </c>
      <c r="CC1092" s="91">
        <f t="shared" ca="1" si="1177"/>
        <v>0</v>
      </c>
      <c r="CD1092" s="91">
        <f t="shared" ca="1" si="1178"/>
        <v>0</v>
      </c>
      <c r="CE1092" s="91">
        <f t="shared" ca="1" si="1178"/>
        <v>0</v>
      </c>
      <c r="CF1092" s="91">
        <f t="shared" ca="1" si="1178"/>
        <v>-0.04</v>
      </c>
      <c r="CG1092" s="91">
        <f t="shared" ca="1" si="1178"/>
        <v>0.04</v>
      </c>
      <c r="CH1092" s="91">
        <f t="shared" ca="1" si="1178"/>
        <v>0.08</v>
      </c>
    </row>
    <row r="1093" spans="1:86">
      <c r="A1093" s="237">
        <f ca="1">INDEX(CHOOSE(d.Flock.1.1+1,i.DryManOpt_Mer,i.DryManOpt_BBT,i.DryManOpt_Mat),d.TOL.1.1+1,$AA1093+1)</f>
        <v>8</v>
      </c>
      <c r="B1093" s="86" t="s">
        <v>978</v>
      </c>
      <c r="C1093" s="52">
        <f t="shared" ca="1" si="1170"/>
        <v>1</v>
      </c>
      <c r="D1093" s="52">
        <f t="shared" ca="1" si="1170"/>
        <v>1</v>
      </c>
      <c r="E1093" s="52" t="b">
        <f t="shared" ca="1" si="1179"/>
        <v>0</v>
      </c>
      <c r="F1093" s="52">
        <f t="shared" ca="1" si="1144"/>
        <v>2</v>
      </c>
      <c r="G1093" s="52" t="str">
        <f t="shared" ca="1" si="1144"/>
        <v>-</v>
      </c>
      <c r="H1093" s="52" t="str">
        <f t="shared" ca="1" si="1144"/>
        <v>-</v>
      </c>
      <c r="I1093" s="52" t="str">
        <f t="shared" ca="1" si="1144"/>
        <v>-</v>
      </c>
      <c r="J1093" s="52" t="str">
        <f t="shared" ca="1" si="1144"/>
        <v>-</v>
      </c>
      <c r="K1093" s="52" t="str">
        <f t="shared" ca="1" si="1144"/>
        <v>-</v>
      </c>
      <c r="L1093" s="52" t="str">
        <f t="shared" ca="1" si="1144"/>
        <v>-</v>
      </c>
      <c r="M1093" s="52" t="str">
        <f t="shared" ca="1" si="1144"/>
        <v>-</v>
      </c>
      <c r="N1093" s="52" t="str">
        <f t="shared" ca="1" si="1144"/>
        <v>-</v>
      </c>
      <c r="O1093" s="52">
        <f t="shared" ca="1" si="1144"/>
        <v>4</v>
      </c>
      <c r="P1093" s="52">
        <f t="shared" ref="P1093:T1093" ca="1" si="1184">OFFSET(P1093,-1,0)</f>
        <v>5</v>
      </c>
      <c r="Q1093" s="52">
        <f t="shared" ca="1" si="1184"/>
        <v>5</v>
      </c>
      <c r="R1093" s="52">
        <f t="shared" ca="1" si="1184"/>
        <v>6</v>
      </c>
      <c r="S1093" s="52">
        <f t="shared" ca="1" si="1184"/>
        <v>6</v>
      </c>
      <c r="T1093" s="52">
        <f t="shared" ca="1" si="1184"/>
        <v>6</v>
      </c>
      <c r="U1093" s="124">
        <f t="shared" ca="1" si="1173"/>
        <v>0.02</v>
      </c>
      <c r="V1093" s="124">
        <f t="shared" ca="1" si="1173"/>
        <v>0</v>
      </c>
      <c r="W1093" s="124">
        <f t="shared" ca="1" si="1173"/>
        <v>0.05</v>
      </c>
      <c r="X1093" s="124">
        <f t="shared" ca="1" si="1173"/>
        <v>0.11</v>
      </c>
      <c r="Y1093" s="62">
        <f t="shared" ca="1" si="1174"/>
        <v>1.0984615384615384E-2</v>
      </c>
      <c r="Z1093" s="62">
        <f t="shared" ca="1" si="1174"/>
        <v>-4.3999999999999997E-2</v>
      </c>
      <c r="AA1093" s="52">
        <f t="shared" ca="1" si="1174"/>
        <v>2</v>
      </c>
      <c r="AB1093" s="237" t="str">
        <f t="shared" ca="1" si="1175"/>
        <v>-</v>
      </c>
      <c r="AC1093" s="237" t="str">
        <f t="shared" ca="1" si="1175"/>
        <v>-</v>
      </c>
      <c r="AD1093" s="237" t="b">
        <f t="shared" ca="1" si="1175"/>
        <v>1</v>
      </c>
      <c r="AE1093" s="237" t="str">
        <f t="shared" ca="1" si="1175"/>
        <v>-</v>
      </c>
      <c r="AF1093" s="52" t="str">
        <f t="shared" ca="1" si="1174"/>
        <v>-</v>
      </c>
      <c r="AG1093" s="237">
        <f t="shared" ca="1" si="1176"/>
        <v>0.5</v>
      </c>
      <c r="AH1093" s="52">
        <f t="shared" ca="1" si="1174"/>
        <v>1</v>
      </c>
      <c r="AI1093" s="52">
        <f t="shared" ca="1" si="1174"/>
        <v>0</v>
      </c>
      <c r="AJ1093" s="52">
        <f t="shared" ca="1" si="1174"/>
        <v>1</v>
      </c>
      <c r="AK1093" s="52">
        <f t="shared" ca="1" si="1153"/>
        <v>0</v>
      </c>
      <c r="AL1093" s="52">
        <f t="shared" ca="1" si="1153"/>
        <v>1</v>
      </c>
      <c r="AM1093" s="52"/>
      <c r="AN1093" s="52"/>
      <c r="AO1093" s="52"/>
      <c r="AP1093" s="52"/>
      <c r="AQ1093" s="52"/>
      <c r="AR1093" s="52"/>
      <c r="AS1093" s="52"/>
      <c r="AT1093" s="52"/>
      <c r="AU1093" s="52"/>
      <c r="AV1093" s="52"/>
      <c r="AW1093" s="52"/>
      <c r="AX1093" s="52"/>
      <c r="AY1093" s="52"/>
      <c r="AZ1093" s="52"/>
      <c r="BA1093" s="52"/>
      <c r="BB1093" s="52"/>
      <c r="BC1093" s="52"/>
      <c r="BD1093" s="52"/>
      <c r="BE1093" s="52"/>
      <c r="BF1093" s="52"/>
      <c r="BG1093" s="52"/>
      <c r="BH1093" s="52"/>
      <c r="BI1093" s="52"/>
      <c r="BJ1093" s="52"/>
      <c r="BK1093" s="52"/>
      <c r="BL1093" s="52"/>
      <c r="BM1093" s="52"/>
      <c r="BN1093" s="52">
        <f t="shared" ca="1" si="1177"/>
        <v>-0.05</v>
      </c>
      <c r="BO1093" s="52">
        <f t="shared" ca="1" si="1177"/>
        <v>0</v>
      </c>
      <c r="BP1093" s="52">
        <f t="shared" ca="1" si="1177"/>
        <v>0</v>
      </c>
      <c r="BQ1093" s="52">
        <f t="shared" ca="1" si="1177"/>
        <v>0</v>
      </c>
      <c r="BR1093" s="52">
        <f t="shared" ca="1" si="1177"/>
        <v>-0.04</v>
      </c>
      <c r="BS1093" s="52">
        <f t="shared" ca="1" si="1177"/>
        <v>0.04</v>
      </c>
      <c r="BT1093" s="52">
        <f t="shared" ca="1" si="1177"/>
        <v>0.08</v>
      </c>
      <c r="BU1093" s="52">
        <f t="shared" ca="1" si="1177"/>
        <v>-0.05</v>
      </c>
      <c r="BV1093" s="52">
        <f t="shared" ca="1" si="1177"/>
        <v>0</v>
      </c>
      <c r="BW1093" s="52">
        <f t="shared" ca="1" si="1177"/>
        <v>0</v>
      </c>
      <c r="BX1093" s="52">
        <f t="shared" ca="1" si="1177"/>
        <v>0</v>
      </c>
      <c r="BY1093" s="52">
        <f t="shared" ca="1" si="1177"/>
        <v>-0.04</v>
      </c>
      <c r="BZ1093" s="52">
        <f t="shared" ca="1" si="1177"/>
        <v>0.04</v>
      </c>
      <c r="CA1093" s="52">
        <f t="shared" ca="1" si="1177"/>
        <v>0.08</v>
      </c>
      <c r="CB1093" s="52">
        <f t="shared" ca="1" si="1177"/>
        <v>-0.05</v>
      </c>
      <c r="CC1093" s="52">
        <f t="shared" ca="1" si="1177"/>
        <v>0</v>
      </c>
      <c r="CD1093" s="52">
        <f t="shared" ca="1" si="1178"/>
        <v>0</v>
      </c>
      <c r="CE1093" s="52">
        <f t="shared" ca="1" si="1178"/>
        <v>0</v>
      </c>
      <c r="CF1093" s="52">
        <f t="shared" ca="1" si="1178"/>
        <v>-0.04</v>
      </c>
      <c r="CG1093" s="52">
        <f t="shared" ca="1" si="1178"/>
        <v>0.04</v>
      </c>
      <c r="CH1093" s="52">
        <f t="shared" ca="1" si="1178"/>
        <v>0.08</v>
      </c>
    </row>
    <row r="1094" spans="1:86">
      <c r="A1094" s="74"/>
      <c r="B1094" s="74" t="s">
        <v>951</v>
      </c>
      <c r="C1094" s="52">
        <f t="shared" ca="1" si="1179"/>
        <v>1</v>
      </c>
      <c r="D1094" s="52">
        <f t="shared" ca="1" si="1179"/>
        <v>1</v>
      </c>
      <c r="E1094" s="52" t="b">
        <f t="shared" ca="1" si="1179"/>
        <v>0</v>
      </c>
      <c r="F1094" s="52">
        <f t="shared" ca="1" si="1144"/>
        <v>2</v>
      </c>
      <c r="G1094" s="52" t="str">
        <f t="shared" ca="1" si="1144"/>
        <v>-</v>
      </c>
      <c r="H1094" s="52" t="str">
        <f t="shared" ca="1" si="1144"/>
        <v>-</v>
      </c>
      <c r="I1094" s="52" t="str">
        <f t="shared" ca="1" si="1144"/>
        <v>-</v>
      </c>
      <c r="J1094" s="52" t="str">
        <f t="shared" ca="1" si="1144"/>
        <v>-</v>
      </c>
      <c r="K1094" s="52" t="str">
        <f t="shared" ca="1" si="1144"/>
        <v>-</v>
      </c>
      <c r="L1094" s="52" t="str">
        <f t="shared" ca="1" si="1144"/>
        <v>-</v>
      </c>
      <c r="M1094" s="52" t="str">
        <f t="shared" ca="1" si="1144"/>
        <v>-</v>
      </c>
      <c r="N1094" s="91" t="str">
        <f t="shared" ca="1" si="1144"/>
        <v>-</v>
      </c>
      <c r="O1094" s="91">
        <f t="shared" ca="1" si="1144"/>
        <v>4</v>
      </c>
      <c r="P1094" s="91">
        <f t="shared" ca="1" si="1144"/>
        <v>5</v>
      </c>
      <c r="Q1094" s="91">
        <f t="shared" ca="1" si="1144"/>
        <v>5</v>
      </c>
      <c r="R1094" s="91">
        <f t="shared" ca="1" si="1144"/>
        <v>6</v>
      </c>
      <c r="S1094" s="91">
        <f t="shared" ca="1" si="1144"/>
        <v>6</v>
      </c>
      <c r="T1094" s="91">
        <f t="shared" ca="1" si="1144"/>
        <v>6</v>
      </c>
      <c r="U1094" s="91">
        <f t="shared" ref="U1094:AH1094" ca="1" si="1185">OFFSET(U1094,-1,0)</f>
        <v>0.02</v>
      </c>
      <c r="V1094" s="91">
        <f t="shared" ca="1" si="1185"/>
        <v>0</v>
      </c>
      <c r="W1094" s="91">
        <f t="shared" ca="1" si="1185"/>
        <v>0.05</v>
      </c>
      <c r="X1094" s="91">
        <f t="shared" ca="1" si="1185"/>
        <v>0.11</v>
      </c>
      <c r="Y1094" s="91">
        <f t="shared" ca="1" si="1185"/>
        <v>1.0984615384615384E-2</v>
      </c>
      <c r="Z1094" s="91">
        <f t="shared" ca="1" si="1185"/>
        <v>-4.3999999999999997E-2</v>
      </c>
      <c r="AA1094" s="91">
        <f t="shared" ca="1" si="1185"/>
        <v>2</v>
      </c>
      <c r="AB1094" s="91" t="str">
        <f t="shared" ca="1" si="1185"/>
        <v>-</v>
      </c>
      <c r="AC1094" s="91" t="str">
        <f t="shared" ca="1" si="1185"/>
        <v>-</v>
      </c>
      <c r="AD1094" s="91" t="b">
        <f t="shared" ca="1" si="1185"/>
        <v>1</v>
      </c>
      <c r="AE1094" s="91" t="str">
        <f t="shared" ca="1" si="1185"/>
        <v>-</v>
      </c>
      <c r="AF1094" s="91" t="str">
        <f t="shared" ca="1" si="1185"/>
        <v>-</v>
      </c>
      <c r="AG1094" s="91">
        <f t="shared" ca="1" si="1185"/>
        <v>0.5</v>
      </c>
      <c r="AH1094" s="91">
        <f t="shared" ca="1" si="1185"/>
        <v>1</v>
      </c>
      <c r="AI1094" s="91">
        <f t="shared" ca="1" si="1171"/>
        <v>0</v>
      </c>
      <c r="AJ1094" s="91">
        <f t="shared" ca="1" si="1171"/>
        <v>1</v>
      </c>
      <c r="AK1094" s="91">
        <f t="shared" ca="1" si="1153"/>
        <v>0</v>
      </c>
      <c r="AL1094" s="52">
        <f t="shared" ca="1" si="1153"/>
        <v>1</v>
      </c>
      <c r="AM1094" s="91"/>
      <c r="AN1094" s="91"/>
      <c r="AO1094" s="91"/>
      <c r="AP1094" s="91"/>
      <c r="AQ1094" s="91"/>
      <c r="AR1094" s="91"/>
      <c r="AS1094" s="91"/>
      <c r="AT1094" s="91"/>
      <c r="AU1094" s="91"/>
      <c r="AV1094" s="91"/>
      <c r="AW1094" s="91"/>
      <c r="AX1094" s="91"/>
      <c r="AY1094" s="91"/>
      <c r="AZ1094" s="91"/>
      <c r="BA1094" s="91"/>
      <c r="BB1094" s="91"/>
      <c r="BC1094" s="91"/>
      <c r="BD1094" s="91"/>
      <c r="BE1094" s="91"/>
      <c r="BF1094" s="91"/>
      <c r="BG1094" s="91"/>
      <c r="BH1094" s="91"/>
      <c r="BI1094" s="91"/>
      <c r="BJ1094" s="91"/>
      <c r="BK1094" s="91"/>
      <c r="BL1094" s="91"/>
      <c r="BM1094" s="91"/>
      <c r="BN1094" s="77">
        <v>0</v>
      </c>
      <c r="BO1094" s="77">
        <v>0</v>
      </c>
      <c r="BP1094" s="77">
        <v>0</v>
      </c>
      <c r="BQ1094" s="77">
        <v>0</v>
      </c>
      <c r="BR1094" s="77">
        <v>0</v>
      </c>
      <c r="BS1094" s="77">
        <v>0</v>
      </c>
      <c r="BT1094" s="77">
        <v>0</v>
      </c>
      <c r="BU1094" s="77">
        <v>0</v>
      </c>
      <c r="BV1094" s="77">
        <v>0</v>
      </c>
      <c r="BW1094" s="77">
        <v>0</v>
      </c>
      <c r="BX1094" s="77">
        <v>0</v>
      </c>
      <c r="BY1094" s="77">
        <v>0</v>
      </c>
      <c r="BZ1094" s="77">
        <v>0</v>
      </c>
      <c r="CA1094" s="77">
        <v>0</v>
      </c>
      <c r="CB1094" s="77">
        <v>0</v>
      </c>
      <c r="CC1094" s="77">
        <v>0</v>
      </c>
      <c r="CD1094" s="77">
        <v>0</v>
      </c>
      <c r="CE1094" s="77">
        <v>0</v>
      </c>
      <c r="CF1094" s="77">
        <v>0</v>
      </c>
      <c r="CG1094" s="77">
        <v>0</v>
      </c>
      <c r="CH1094" s="77">
        <v>0</v>
      </c>
    </row>
    <row r="1095" spans="1:86">
      <c r="A1095" s="74"/>
      <c r="B1095" s="74" t="s">
        <v>952</v>
      </c>
      <c r="C1095" s="77">
        <v>0</v>
      </c>
      <c r="D1095" s="77">
        <v>0</v>
      </c>
      <c r="E1095" s="52" t="b">
        <f t="shared" ca="1" si="1179"/>
        <v>0</v>
      </c>
      <c r="F1095" s="52">
        <f t="shared" ca="1" si="1144"/>
        <v>2</v>
      </c>
      <c r="G1095" s="52" t="str">
        <f t="shared" ca="1" si="1144"/>
        <v>-</v>
      </c>
      <c r="H1095" s="52" t="str">
        <f t="shared" ca="1" si="1144"/>
        <v>-</v>
      </c>
      <c r="I1095" s="52" t="str">
        <f t="shared" ca="1" si="1144"/>
        <v>-</v>
      </c>
      <c r="J1095" s="52" t="str">
        <f t="shared" ca="1" si="1144"/>
        <v>-</v>
      </c>
      <c r="K1095" s="52" t="str">
        <f t="shared" ca="1" si="1144"/>
        <v>-</v>
      </c>
      <c r="L1095" s="52" t="str">
        <f t="shared" ca="1" si="1144"/>
        <v>-</v>
      </c>
      <c r="M1095" s="52" t="str">
        <f t="shared" ca="1" si="1144"/>
        <v>-</v>
      </c>
      <c r="N1095" s="52" t="str">
        <f t="shared" ca="1" si="1144"/>
        <v>-</v>
      </c>
      <c r="O1095" s="52">
        <f t="shared" ca="1" si="1144"/>
        <v>4</v>
      </c>
      <c r="P1095" s="52">
        <f t="shared" ca="1" si="1144"/>
        <v>5</v>
      </c>
      <c r="Q1095" s="52">
        <f t="shared" ca="1" si="1144"/>
        <v>5</v>
      </c>
      <c r="R1095" s="52">
        <f t="shared" ca="1" si="1144"/>
        <v>6</v>
      </c>
      <c r="S1095" s="52">
        <f t="shared" ca="1" si="1144"/>
        <v>6</v>
      </c>
      <c r="T1095" s="52">
        <f t="shared" ca="1" si="1144"/>
        <v>6</v>
      </c>
      <c r="U1095" s="52">
        <f t="shared" ca="1" si="1144"/>
        <v>0.02</v>
      </c>
      <c r="V1095" s="52">
        <f t="shared" ref="V1095:AJ1098" ca="1" si="1186">OFFSET(V1095,-1,0)</f>
        <v>0</v>
      </c>
      <c r="W1095" s="52">
        <f t="shared" ca="1" si="1186"/>
        <v>0.05</v>
      </c>
      <c r="X1095" s="52">
        <f t="shared" ca="1" si="1186"/>
        <v>0.11</v>
      </c>
      <c r="Y1095" s="62">
        <f t="shared" ca="1" si="1186"/>
        <v>1.0984615384615384E-2</v>
      </c>
      <c r="Z1095" s="62">
        <f t="shared" ca="1" si="1186"/>
        <v>-4.3999999999999997E-2</v>
      </c>
      <c r="AA1095" s="52">
        <f t="shared" ca="1" si="1186"/>
        <v>2</v>
      </c>
      <c r="AB1095" s="52" t="str">
        <f t="shared" ca="1" si="1186"/>
        <v>-</v>
      </c>
      <c r="AC1095" s="52" t="str">
        <f t="shared" ca="1" si="1169"/>
        <v>-</v>
      </c>
      <c r="AD1095" s="52" t="b">
        <f t="shared" ca="1" si="1186"/>
        <v>1</v>
      </c>
      <c r="AE1095" s="52" t="str">
        <f t="shared" ca="1" si="1186"/>
        <v>-</v>
      </c>
      <c r="AF1095" s="52" t="str">
        <f t="shared" ca="1" si="1186"/>
        <v>-</v>
      </c>
      <c r="AG1095" s="52">
        <f t="shared" ca="1" si="1186"/>
        <v>0.5</v>
      </c>
      <c r="AH1095" s="52">
        <f t="shared" ca="1" si="1186"/>
        <v>1</v>
      </c>
      <c r="AI1095" s="52">
        <f t="shared" ca="1" si="1186"/>
        <v>0</v>
      </c>
      <c r="AJ1095" s="52">
        <f t="shared" ca="1" si="1186"/>
        <v>1</v>
      </c>
      <c r="AK1095" s="52">
        <f t="shared" ca="1" si="1153"/>
        <v>0</v>
      </c>
      <c r="AL1095" s="52">
        <f t="shared" ca="1" si="1153"/>
        <v>1</v>
      </c>
      <c r="AM1095" s="91"/>
      <c r="AN1095" s="91"/>
      <c r="AO1095" s="91"/>
      <c r="AP1095" s="91"/>
      <c r="AQ1095" s="91"/>
      <c r="AR1095" s="91"/>
      <c r="AS1095" s="91"/>
      <c r="AT1095" s="91"/>
      <c r="AU1095" s="91"/>
      <c r="AV1095" s="91"/>
      <c r="AW1095" s="91"/>
      <c r="AX1095" s="91"/>
      <c r="AY1095" s="91"/>
      <c r="AZ1095" s="91"/>
      <c r="BA1095" s="91"/>
      <c r="BB1095" s="91"/>
      <c r="BC1095" s="91"/>
      <c r="BD1095" s="91"/>
      <c r="BE1095" s="91"/>
      <c r="BF1095" s="91"/>
      <c r="BG1095" s="91"/>
      <c r="BH1095" s="91"/>
      <c r="BI1095" s="91"/>
      <c r="BJ1095" s="91"/>
      <c r="BK1095" s="91"/>
      <c r="BL1095" s="91"/>
      <c r="BM1095" s="91"/>
      <c r="BN1095" s="52">
        <f t="shared" ca="1" si="1177"/>
        <v>0</v>
      </c>
      <c r="BO1095" s="52">
        <f t="shared" ca="1" si="1177"/>
        <v>0</v>
      </c>
      <c r="BP1095" s="52">
        <f t="shared" ca="1" si="1177"/>
        <v>0</v>
      </c>
      <c r="BQ1095" s="52">
        <f t="shared" ca="1" si="1177"/>
        <v>0</v>
      </c>
      <c r="BR1095" s="52">
        <f t="shared" ca="1" si="1177"/>
        <v>0</v>
      </c>
      <c r="BS1095" s="52">
        <f t="shared" ca="1" si="1177"/>
        <v>0</v>
      </c>
      <c r="BT1095" s="52">
        <f t="shared" ca="1" si="1177"/>
        <v>0</v>
      </c>
      <c r="BU1095" s="52">
        <f t="shared" ca="1" si="1177"/>
        <v>0</v>
      </c>
      <c r="BV1095" s="52">
        <f t="shared" ca="1" si="1177"/>
        <v>0</v>
      </c>
      <c r="BW1095" s="52">
        <f t="shared" ca="1" si="1177"/>
        <v>0</v>
      </c>
      <c r="BX1095" s="52">
        <f t="shared" ca="1" si="1177"/>
        <v>0</v>
      </c>
      <c r="BY1095" s="52">
        <f t="shared" ca="1" si="1177"/>
        <v>0</v>
      </c>
      <c r="BZ1095" s="52">
        <f t="shared" ca="1" si="1177"/>
        <v>0</v>
      </c>
      <c r="CA1095" s="52">
        <f t="shared" ca="1" si="1177"/>
        <v>0</v>
      </c>
      <c r="CB1095" s="52">
        <f t="shared" ca="1" si="1177"/>
        <v>0</v>
      </c>
      <c r="CC1095" s="52">
        <f t="shared" ca="1" si="1177"/>
        <v>0</v>
      </c>
      <c r="CD1095" s="52">
        <f t="shared" ca="1" si="1178"/>
        <v>0</v>
      </c>
      <c r="CE1095" s="52">
        <f t="shared" ca="1" si="1178"/>
        <v>0</v>
      </c>
      <c r="CF1095" s="52">
        <f t="shared" ca="1" si="1178"/>
        <v>0</v>
      </c>
      <c r="CG1095" s="52">
        <f t="shared" ca="1" si="1178"/>
        <v>0</v>
      </c>
      <c r="CH1095" s="52">
        <f t="shared" ca="1" si="1178"/>
        <v>0</v>
      </c>
    </row>
    <row r="1096" spans="1:86">
      <c r="A1096" s="74"/>
      <c r="B1096" s="88" t="s">
        <v>965</v>
      </c>
      <c r="C1096" s="77">
        <v>1</v>
      </c>
      <c r="D1096" s="77">
        <v>1</v>
      </c>
      <c r="E1096" s="91" t="b">
        <f t="shared" ca="1" si="1179"/>
        <v>0</v>
      </c>
      <c r="F1096" s="91">
        <f t="shared" ca="1" si="1144"/>
        <v>2</v>
      </c>
      <c r="G1096" s="91" t="str">
        <f t="shared" ca="1" si="1144"/>
        <v>-</v>
      </c>
      <c r="H1096" s="91" t="str">
        <f t="shared" ca="1" si="1144"/>
        <v>-</v>
      </c>
      <c r="I1096" s="91" t="str">
        <f t="shared" ca="1" si="1144"/>
        <v>-</v>
      </c>
      <c r="J1096" s="91" t="str">
        <f t="shared" ca="1" si="1144"/>
        <v>-</v>
      </c>
      <c r="K1096" s="91" t="str">
        <f t="shared" ca="1" si="1144"/>
        <v>-</v>
      </c>
      <c r="L1096" s="91" t="str">
        <f t="shared" ca="1" si="1144"/>
        <v>-</v>
      </c>
      <c r="M1096" s="91" t="str">
        <f t="shared" ca="1" si="1144"/>
        <v>-</v>
      </c>
      <c r="N1096" s="91" t="str">
        <f t="shared" ca="1" si="1144"/>
        <v>-</v>
      </c>
      <c r="O1096" s="91">
        <f t="shared" ca="1" si="1144"/>
        <v>4</v>
      </c>
      <c r="P1096" s="91">
        <f t="shared" ca="1" si="1144"/>
        <v>5</v>
      </c>
      <c r="Q1096" s="91">
        <f t="shared" ca="1" si="1144"/>
        <v>5</v>
      </c>
      <c r="R1096" s="91">
        <f t="shared" ca="1" si="1144"/>
        <v>6</v>
      </c>
      <c r="S1096" s="91">
        <f t="shared" ca="1" si="1144"/>
        <v>6</v>
      </c>
      <c r="T1096" s="91">
        <f t="shared" ca="1" si="1144"/>
        <v>6</v>
      </c>
      <c r="U1096" s="91">
        <f t="shared" ca="1" si="1144"/>
        <v>0.02</v>
      </c>
      <c r="V1096" s="91">
        <f t="shared" ca="1" si="1186"/>
        <v>0</v>
      </c>
      <c r="W1096" s="91">
        <f t="shared" ca="1" si="1186"/>
        <v>0.05</v>
      </c>
      <c r="X1096" s="91">
        <f t="shared" ca="1" si="1186"/>
        <v>0.11</v>
      </c>
      <c r="Y1096" s="226">
        <f t="shared" ca="1" si="1186"/>
        <v>1.0984615384615384E-2</v>
      </c>
      <c r="Z1096" s="226">
        <f t="shared" ca="1" si="1186"/>
        <v>-4.3999999999999997E-2</v>
      </c>
      <c r="AA1096" s="91">
        <f t="shared" ca="1" si="1186"/>
        <v>2</v>
      </c>
      <c r="AB1096" s="91" t="str">
        <f t="shared" ca="1" si="1186"/>
        <v>-</v>
      </c>
      <c r="AC1096" s="91" t="str">
        <f t="shared" ca="1" si="1186"/>
        <v>-</v>
      </c>
      <c r="AD1096" s="91" t="b">
        <f t="shared" ca="1" si="1186"/>
        <v>1</v>
      </c>
      <c r="AE1096" s="91" t="str">
        <f t="shared" ca="1" si="1186"/>
        <v>-</v>
      </c>
      <c r="AF1096" s="91" t="str">
        <f t="shared" ca="1" si="1186"/>
        <v>-</v>
      </c>
      <c r="AG1096" s="91">
        <f t="shared" ca="1" si="1186"/>
        <v>0.5</v>
      </c>
      <c r="AH1096" s="52">
        <f t="shared" ca="1" si="1186"/>
        <v>1</v>
      </c>
      <c r="AI1096" s="89">
        <v>-0.25</v>
      </c>
      <c r="AJ1096" s="52">
        <f t="shared" ca="1" si="1186"/>
        <v>1</v>
      </c>
      <c r="AK1096" s="89">
        <f>187.5-125</f>
        <v>62.5</v>
      </c>
      <c r="AL1096" s="91">
        <f ca="1">OFFSET(AL1096,-1,0)</f>
        <v>1</v>
      </c>
      <c r="AM1096" s="91"/>
      <c r="AN1096" s="91"/>
      <c r="AO1096" s="91"/>
      <c r="AP1096" s="91"/>
      <c r="AQ1096" s="91"/>
      <c r="AR1096" s="91"/>
      <c r="AS1096" s="91"/>
      <c r="AT1096" s="91"/>
      <c r="AU1096" s="91"/>
      <c r="AV1096" s="91"/>
      <c r="AW1096" s="91"/>
      <c r="AX1096" s="91"/>
      <c r="AY1096" s="91"/>
      <c r="AZ1096" s="91"/>
      <c r="BA1096" s="91"/>
      <c r="BB1096" s="91"/>
      <c r="BC1096" s="91"/>
      <c r="BD1096" s="91"/>
      <c r="BE1096" s="91"/>
      <c r="BF1096" s="91"/>
      <c r="BG1096" s="91"/>
      <c r="BH1096" s="91"/>
      <c r="BI1096" s="91"/>
      <c r="BJ1096" s="91"/>
      <c r="BK1096" s="91"/>
      <c r="BL1096" s="91"/>
      <c r="BM1096" s="91"/>
      <c r="BN1096" s="221">
        <f t="shared" ref="BN1096:CH1096" ca="1" si="1187">BN$1087</f>
        <v>-0.05</v>
      </c>
      <c r="BO1096" s="221">
        <f t="shared" ca="1" si="1187"/>
        <v>0</v>
      </c>
      <c r="BP1096" s="221">
        <f t="shared" ca="1" si="1187"/>
        <v>0</v>
      </c>
      <c r="BQ1096" s="221">
        <f t="shared" ca="1" si="1187"/>
        <v>0</v>
      </c>
      <c r="BR1096" s="221">
        <f t="shared" ca="1" si="1187"/>
        <v>-0.04</v>
      </c>
      <c r="BS1096" s="221">
        <f t="shared" ca="1" si="1187"/>
        <v>0.04</v>
      </c>
      <c r="BT1096" s="221">
        <f t="shared" ca="1" si="1187"/>
        <v>0.08</v>
      </c>
      <c r="BU1096" s="221">
        <f t="shared" ca="1" si="1187"/>
        <v>-0.05</v>
      </c>
      <c r="BV1096" s="221">
        <f t="shared" ca="1" si="1187"/>
        <v>0</v>
      </c>
      <c r="BW1096" s="221">
        <f t="shared" ca="1" si="1187"/>
        <v>0</v>
      </c>
      <c r="BX1096" s="221">
        <f t="shared" ca="1" si="1187"/>
        <v>0</v>
      </c>
      <c r="BY1096" s="221">
        <f t="shared" ca="1" si="1187"/>
        <v>-0.04</v>
      </c>
      <c r="BZ1096" s="221">
        <f t="shared" ca="1" si="1187"/>
        <v>0.04</v>
      </c>
      <c r="CA1096" s="221">
        <f t="shared" ca="1" si="1187"/>
        <v>0.08</v>
      </c>
      <c r="CB1096" s="221">
        <f t="shared" ca="1" si="1187"/>
        <v>-0.05</v>
      </c>
      <c r="CC1096" s="221">
        <f t="shared" ca="1" si="1187"/>
        <v>0</v>
      </c>
      <c r="CD1096" s="221">
        <f t="shared" ca="1" si="1187"/>
        <v>0</v>
      </c>
      <c r="CE1096" s="221">
        <f t="shared" ca="1" si="1187"/>
        <v>0</v>
      </c>
      <c r="CF1096" s="221">
        <f t="shared" ca="1" si="1187"/>
        <v>-0.04</v>
      </c>
      <c r="CG1096" s="221">
        <f t="shared" ca="1" si="1187"/>
        <v>0.04</v>
      </c>
      <c r="CH1096" s="221">
        <f t="shared" ca="1" si="1187"/>
        <v>0.08</v>
      </c>
    </row>
    <row r="1097" spans="1:86">
      <c r="A1097" s="74"/>
      <c r="B1097" s="82" t="s">
        <v>953</v>
      </c>
      <c r="C1097" s="52">
        <f t="shared" ref="C1097:R1110" ca="1" si="1188">OFFSET(C1097,-1,0)</f>
        <v>1</v>
      </c>
      <c r="D1097" s="52">
        <f t="shared" ca="1" si="1188"/>
        <v>1</v>
      </c>
      <c r="E1097" s="52" t="b">
        <f t="shared" ca="1" si="1179"/>
        <v>0</v>
      </c>
      <c r="F1097" s="52">
        <f t="shared" ca="1" si="1144"/>
        <v>2</v>
      </c>
      <c r="G1097" s="52" t="str">
        <f t="shared" ca="1" si="1144"/>
        <v>-</v>
      </c>
      <c r="H1097" s="52" t="str">
        <f t="shared" ca="1" si="1144"/>
        <v>-</v>
      </c>
      <c r="I1097" s="52" t="str">
        <f t="shared" ca="1" si="1144"/>
        <v>-</v>
      </c>
      <c r="J1097" s="52" t="str">
        <f t="shared" ca="1" si="1144"/>
        <v>-</v>
      </c>
      <c r="K1097" s="52" t="str">
        <f t="shared" ca="1" si="1144"/>
        <v>-</v>
      </c>
      <c r="L1097" s="52" t="str">
        <f t="shared" ca="1" si="1144"/>
        <v>-</v>
      </c>
      <c r="M1097" s="52" t="str">
        <f t="shared" ca="1" si="1144"/>
        <v>-</v>
      </c>
      <c r="N1097" s="52" t="str">
        <f t="shared" ca="1" si="1144"/>
        <v>-</v>
      </c>
      <c r="O1097" s="220">
        <f ca="1">O$1073</f>
        <v>2</v>
      </c>
      <c r="P1097" s="52">
        <f t="shared" ca="1" si="1144"/>
        <v>5</v>
      </c>
      <c r="Q1097" s="220">
        <f ca="1">Q$1073</f>
        <v>3</v>
      </c>
      <c r="R1097" s="220">
        <f ca="1">R$1073</f>
        <v>3</v>
      </c>
      <c r="S1097" s="220">
        <f ca="1">S$1073</f>
        <v>3</v>
      </c>
      <c r="T1097" s="220">
        <f ca="1">T$1073</f>
        <v>3</v>
      </c>
      <c r="U1097" s="52">
        <f t="shared" ca="1" si="1144"/>
        <v>0.02</v>
      </c>
      <c r="V1097" s="52">
        <f t="shared" ca="1" si="1186"/>
        <v>0</v>
      </c>
      <c r="W1097" s="52">
        <f t="shared" ca="1" si="1186"/>
        <v>0.05</v>
      </c>
      <c r="X1097" s="52">
        <f t="shared" ca="1" si="1186"/>
        <v>0.11</v>
      </c>
      <c r="Y1097" s="62">
        <f t="shared" ref="Y1097:Z1098" ca="1" si="1189">OFFSET(Y1097,-1,0)</f>
        <v>1.0984615384615384E-2</v>
      </c>
      <c r="Z1097" s="62">
        <f t="shared" ca="1" si="1189"/>
        <v>-4.3999999999999997E-2</v>
      </c>
      <c r="AA1097" s="52">
        <f ca="1">OFFSET(AA1097,-1,0)</f>
        <v>2</v>
      </c>
      <c r="AB1097" s="52" t="str">
        <f ca="1">OFFSET(AB1097,-1,0)</f>
        <v>-</v>
      </c>
      <c r="AC1097" s="52" t="str">
        <f t="shared" ca="1" si="1169"/>
        <v>-</v>
      </c>
      <c r="AD1097" s="52" t="b">
        <f t="shared" ref="AD1097:AG1098" ca="1" si="1190">OFFSET(AD1097,-1,0)</f>
        <v>1</v>
      </c>
      <c r="AE1097" s="52" t="str">
        <f t="shared" ca="1" si="1190"/>
        <v>-</v>
      </c>
      <c r="AF1097" s="52" t="str">
        <f t="shared" ca="1" si="1190"/>
        <v>-</v>
      </c>
      <c r="AG1097" s="52">
        <f t="shared" ca="1" si="1190"/>
        <v>0.5</v>
      </c>
      <c r="AH1097" s="52">
        <f t="shared" ca="1" si="1171"/>
        <v>1</v>
      </c>
      <c r="AI1097" s="221">
        <f ca="1">AI$1087</f>
        <v>0</v>
      </c>
      <c r="AJ1097" s="52">
        <f t="shared" ca="1" si="1186"/>
        <v>1</v>
      </c>
      <c r="AK1097" s="221">
        <f ca="1">AK$1087</f>
        <v>0</v>
      </c>
      <c r="AL1097" s="52">
        <f ca="1">OFFSET(AL1097,-1,0)</f>
        <v>1</v>
      </c>
      <c r="AM1097" s="52"/>
      <c r="AN1097" s="52"/>
      <c r="AO1097" s="52"/>
      <c r="AP1097" s="52"/>
      <c r="AQ1097" s="52"/>
      <c r="AR1097" s="52"/>
      <c r="AS1097" s="52"/>
      <c r="AT1097" s="52"/>
      <c r="AU1097" s="52"/>
      <c r="AV1097" s="52"/>
      <c r="AW1097" s="52"/>
      <c r="AX1097" s="52"/>
      <c r="AY1097" s="52"/>
      <c r="AZ1097" s="52"/>
      <c r="BA1097" s="52"/>
      <c r="BB1097" s="52"/>
      <c r="BC1097" s="52"/>
      <c r="BD1097" s="52"/>
      <c r="BE1097" s="52"/>
      <c r="BF1097" s="52"/>
      <c r="BG1097" s="52"/>
      <c r="BH1097" s="52"/>
      <c r="BI1097" s="52"/>
      <c r="BJ1097" s="52"/>
      <c r="BK1097" s="52"/>
      <c r="BL1097" s="52"/>
      <c r="BM1097" s="52"/>
      <c r="BN1097" s="220">
        <f ca="1">BN$1073</f>
        <v>0.04</v>
      </c>
      <c r="BO1097" s="52">
        <f t="shared" ref="BO1097:CD1098" ca="1" si="1191">OFFSET(BO1097,-1,0)</f>
        <v>0</v>
      </c>
      <c r="BP1097" s="91">
        <f t="shared" ca="1" si="1191"/>
        <v>0</v>
      </c>
      <c r="BQ1097" s="52">
        <f t="shared" ca="1" si="1191"/>
        <v>0</v>
      </c>
      <c r="BR1097" s="220">
        <f ca="1">BR$1073</f>
        <v>-0.04</v>
      </c>
      <c r="BS1097" s="220">
        <f ca="1">BS$1073</f>
        <v>0.04</v>
      </c>
      <c r="BT1097" s="220">
        <f ca="1">BT$1073</f>
        <v>0.04</v>
      </c>
      <c r="BU1097" s="220">
        <f ca="1">BU$1073</f>
        <v>0.04</v>
      </c>
      <c r="BV1097" s="52">
        <f t="shared" ca="1" si="1191"/>
        <v>0</v>
      </c>
      <c r="BW1097" s="91">
        <f t="shared" ca="1" si="1191"/>
        <v>0</v>
      </c>
      <c r="BX1097" s="52">
        <f t="shared" ca="1" si="1191"/>
        <v>0</v>
      </c>
      <c r="BY1097" s="220">
        <f ca="1">BY$1073</f>
        <v>-0.04</v>
      </c>
      <c r="BZ1097" s="220">
        <f ca="1">BZ$1073</f>
        <v>0.04</v>
      </c>
      <c r="CA1097" s="220">
        <f ca="1">CA$1073</f>
        <v>0.04</v>
      </c>
      <c r="CB1097" s="220">
        <f ca="1">CB$1073</f>
        <v>0.04</v>
      </c>
      <c r="CC1097" s="52">
        <f t="shared" ca="1" si="1191"/>
        <v>0</v>
      </c>
      <c r="CD1097" s="91">
        <f t="shared" ca="1" si="1191"/>
        <v>0</v>
      </c>
      <c r="CE1097" s="52">
        <f t="shared" ref="CE1097" ca="1" si="1192">OFFSET(CE1097,-1,0)</f>
        <v>0</v>
      </c>
      <c r="CF1097" s="220">
        <f ca="1">CF$1073</f>
        <v>-0.04</v>
      </c>
      <c r="CG1097" s="220">
        <f ca="1">CG$1073</f>
        <v>0.04</v>
      </c>
      <c r="CH1097" s="220">
        <f ca="1">CH$1073</f>
        <v>0.04</v>
      </c>
    </row>
    <row r="1098" spans="1:86">
      <c r="A1098" s="74"/>
      <c r="B1098" s="82" t="s">
        <v>954</v>
      </c>
      <c r="C1098" s="52">
        <f t="shared" ca="1" si="1188"/>
        <v>1</v>
      </c>
      <c r="D1098" s="52">
        <f t="shared" ca="1" si="1188"/>
        <v>1</v>
      </c>
      <c r="E1098" s="52" t="b">
        <f t="shared" ca="1" si="1179"/>
        <v>0</v>
      </c>
      <c r="F1098" s="52">
        <f t="shared" ca="1" si="1144"/>
        <v>2</v>
      </c>
      <c r="G1098" s="52" t="str">
        <f t="shared" ca="1" si="1144"/>
        <v>-</v>
      </c>
      <c r="H1098" s="52" t="str">
        <f t="shared" ca="1" si="1144"/>
        <v>-</v>
      </c>
      <c r="I1098" s="52" t="str">
        <f t="shared" ca="1" si="1144"/>
        <v>-</v>
      </c>
      <c r="J1098" s="52" t="str">
        <f t="shared" ca="1" si="1144"/>
        <v>-</v>
      </c>
      <c r="K1098" s="52" t="str">
        <f t="shared" ca="1" si="1144"/>
        <v>-</v>
      </c>
      <c r="L1098" s="52" t="str">
        <f t="shared" ca="1" si="1144"/>
        <v>-</v>
      </c>
      <c r="M1098" s="52" t="str">
        <f t="shared" ca="1" si="1144"/>
        <v>-</v>
      </c>
      <c r="N1098" s="52" t="str">
        <f t="shared" ca="1" si="1144"/>
        <v>-</v>
      </c>
      <c r="O1098" s="52">
        <f t="shared" ca="1" si="1144"/>
        <v>2</v>
      </c>
      <c r="P1098" s="52">
        <f t="shared" ca="1" si="1144"/>
        <v>5</v>
      </c>
      <c r="Q1098" s="221">
        <f ca="1">Q$1087</f>
        <v>5</v>
      </c>
      <c r="R1098" s="221">
        <f ca="1">R$1087</f>
        <v>6</v>
      </c>
      <c r="S1098" s="221">
        <f ca="1">S$1087</f>
        <v>6</v>
      </c>
      <c r="T1098" s="221">
        <f ca="1">T$1087</f>
        <v>6</v>
      </c>
      <c r="U1098" s="52">
        <f t="shared" ca="1" si="1144"/>
        <v>0.02</v>
      </c>
      <c r="V1098" s="52">
        <f t="shared" ca="1" si="1186"/>
        <v>0</v>
      </c>
      <c r="W1098" s="52">
        <f t="shared" ca="1" si="1186"/>
        <v>0.05</v>
      </c>
      <c r="X1098" s="52">
        <f t="shared" ca="1" si="1186"/>
        <v>0.11</v>
      </c>
      <c r="Y1098" s="62">
        <f t="shared" ca="1" si="1189"/>
        <v>1.0984615384615384E-2</v>
      </c>
      <c r="Z1098" s="62">
        <f t="shared" ca="1" si="1189"/>
        <v>-4.3999999999999997E-2</v>
      </c>
      <c r="AA1098" s="52">
        <f ca="1">OFFSET(AA1098,-1,0)</f>
        <v>2</v>
      </c>
      <c r="AB1098" s="52" t="str">
        <f ca="1">OFFSET(AB1098,-1,0)</f>
        <v>-</v>
      </c>
      <c r="AC1098" s="52" t="str">
        <f t="shared" ca="1" si="1169"/>
        <v>-</v>
      </c>
      <c r="AD1098" s="52" t="b">
        <f t="shared" ca="1" si="1190"/>
        <v>1</v>
      </c>
      <c r="AE1098" s="52" t="str">
        <f t="shared" ca="1" si="1190"/>
        <v>-</v>
      </c>
      <c r="AF1098" s="52" t="str">
        <f t="shared" ca="1" si="1190"/>
        <v>-</v>
      </c>
      <c r="AG1098" s="52">
        <f t="shared" ca="1" si="1190"/>
        <v>0.5</v>
      </c>
      <c r="AH1098" s="52">
        <f t="shared" ca="1" si="1171"/>
        <v>1</v>
      </c>
      <c r="AI1098" s="91">
        <f t="shared" ca="1" si="1171"/>
        <v>0</v>
      </c>
      <c r="AJ1098" s="91">
        <f ca="1">OFFSET(AJ1098,-1,0)</f>
        <v>1</v>
      </c>
      <c r="AK1098" s="91">
        <f t="shared" ca="1" si="1171"/>
        <v>0</v>
      </c>
      <c r="AL1098" s="52">
        <f ca="1">OFFSET(AL1098,-1,0)</f>
        <v>1</v>
      </c>
      <c r="AM1098" s="52"/>
      <c r="AN1098" s="52"/>
      <c r="AO1098" s="52"/>
      <c r="AP1098" s="52"/>
      <c r="AQ1098" s="52"/>
      <c r="AR1098" s="52"/>
      <c r="AS1098" s="52"/>
      <c r="AT1098" s="52"/>
      <c r="AU1098" s="52"/>
      <c r="AV1098" s="52"/>
      <c r="AW1098" s="52"/>
      <c r="AX1098" s="52"/>
      <c r="AY1098" s="52"/>
      <c r="AZ1098" s="52"/>
      <c r="BA1098" s="52"/>
      <c r="BB1098" s="52"/>
      <c r="BC1098" s="52"/>
      <c r="BD1098" s="52"/>
      <c r="BE1098" s="52"/>
      <c r="BF1098" s="52"/>
      <c r="BG1098" s="52"/>
      <c r="BH1098" s="52"/>
      <c r="BI1098" s="52"/>
      <c r="BJ1098" s="52"/>
      <c r="BK1098" s="52"/>
      <c r="BL1098" s="52"/>
      <c r="BM1098" s="52"/>
      <c r="BN1098" s="52">
        <f t="shared" ref="BN1098:CC1110" ca="1" si="1193">OFFSET(BN1098,-1,0)</f>
        <v>0.04</v>
      </c>
      <c r="BO1098" s="52">
        <f t="shared" ca="1" si="1193"/>
        <v>0</v>
      </c>
      <c r="BP1098" s="91">
        <f t="shared" ca="1" si="1191"/>
        <v>0</v>
      </c>
      <c r="BQ1098" s="52">
        <f t="shared" ca="1" si="1193"/>
        <v>0</v>
      </c>
      <c r="BR1098" s="52">
        <f t="shared" ca="1" si="1193"/>
        <v>-0.04</v>
      </c>
      <c r="BS1098" s="221">
        <f ca="1">BS$1087</f>
        <v>0.04</v>
      </c>
      <c r="BT1098" s="221">
        <f ca="1">BT$1087</f>
        <v>0.08</v>
      </c>
      <c r="BU1098" s="52">
        <f t="shared" ref="BU1098:CH1110" ca="1" si="1194">OFFSET(BU1098,-1,0)</f>
        <v>0.04</v>
      </c>
      <c r="BV1098" s="52">
        <f t="shared" ca="1" si="1194"/>
        <v>0</v>
      </c>
      <c r="BW1098" s="91">
        <f t="shared" ca="1" si="1194"/>
        <v>0</v>
      </c>
      <c r="BX1098" s="52">
        <f t="shared" ca="1" si="1194"/>
        <v>0</v>
      </c>
      <c r="BY1098" s="52">
        <f t="shared" ca="1" si="1194"/>
        <v>-0.04</v>
      </c>
      <c r="BZ1098" s="221">
        <f ca="1">BZ$1087</f>
        <v>0.04</v>
      </c>
      <c r="CA1098" s="221">
        <f ca="1">CA$1087</f>
        <v>0.08</v>
      </c>
      <c r="CB1098" s="52">
        <f t="shared" ca="1" si="1194"/>
        <v>0.04</v>
      </c>
      <c r="CC1098" s="52">
        <f t="shared" ca="1" si="1194"/>
        <v>0</v>
      </c>
      <c r="CD1098" s="91">
        <f t="shared" ca="1" si="1194"/>
        <v>0</v>
      </c>
      <c r="CE1098" s="52">
        <f t="shared" ca="1" si="1194"/>
        <v>0</v>
      </c>
      <c r="CF1098" s="52">
        <f t="shared" ca="1" si="1194"/>
        <v>-0.04</v>
      </c>
      <c r="CG1098" s="221">
        <f ca="1">CG$1087</f>
        <v>0.04</v>
      </c>
      <c r="CH1098" s="221">
        <f ca="1">CH$1087</f>
        <v>0.08</v>
      </c>
    </row>
    <row r="1099" spans="1:86">
      <c r="A1099" s="74"/>
      <c r="B1099" s="82" t="s">
        <v>955</v>
      </c>
      <c r="C1099" s="91">
        <f t="shared" ca="1" si="1188"/>
        <v>1</v>
      </c>
      <c r="D1099" s="91">
        <f t="shared" ca="1" si="1188"/>
        <v>1</v>
      </c>
      <c r="E1099" s="91" t="b">
        <f t="shared" ca="1" si="1179"/>
        <v>0</v>
      </c>
      <c r="F1099" s="91">
        <f t="shared" ca="1" si="1179"/>
        <v>2</v>
      </c>
      <c r="G1099" s="91" t="str">
        <f t="shared" ca="1" si="1179"/>
        <v>-</v>
      </c>
      <c r="H1099" s="91" t="str">
        <f t="shared" ca="1" si="1179"/>
        <v>-</v>
      </c>
      <c r="I1099" s="91" t="str">
        <f t="shared" ca="1" si="1179"/>
        <v>-</v>
      </c>
      <c r="J1099" s="91" t="str">
        <f t="shared" ca="1" si="1179"/>
        <v>-</v>
      </c>
      <c r="K1099" s="91" t="str">
        <f t="shared" ca="1" si="1179"/>
        <v>-</v>
      </c>
      <c r="L1099" s="91" t="str">
        <f t="shared" ca="1" si="1179"/>
        <v>-</v>
      </c>
      <c r="M1099" s="91" t="str">
        <f t="shared" ca="1" si="1179"/>
        <v>-</v>
      </c>
      <c r="N1099" s="91" t="str">
        <f t="shared" ca="1" si="1179"/>
        <v>-</v>
      </c>
      <c r="O1099" s="221">
        <f ca="1">O$1087</f>
        <v>4</v>
      </c>
      <c r="P1099" s="91">
        <f t="shared" ca="1" si="1179"/>
        <v>5</v>
      </c>
      <c r="Q1099" s="220">
        <f ca="1">Q$1073</f>
        <v>3</v>
      </c>
      <c r="R1099" s="91">
        <f t="shared" ca="1" si="1179"/>
        <v>6</v>
      </c>
      <c r="S1099" s="91">
        <f t="shared" ref="S1099:AJ1101" ca="1" si="1195">OFFSET(S1099,-1,0)</f>
        <v>6</v>
      </c>
      <c r="T1099" s="91">
        <f t="shared" ca="1" si="1195"/>
        <v>6</v>
      </c>
      <c r="U1099" s="91">
        <f t="shared" ca="1" si="1195"/>
        <v>0.02</v>
      </c>
      <c r="V1099" s="91">
        <f t="shared" ca="1" si="1195"/>
        <v>0</v>
      </c>
      <c r="W1099" s="91">
        <f t="shared" ca="1" si="1195"/>
        <v>0.05</v>
      </c>
      <c r="X1099" s="91">
        <f t="shared" ca="1" si="1195"/>
        <v>0.11</v>
      </c>
      <c r="Y1099" s="226">
        <f t="shared" ca="1" si="1195"/>
        <v>1.0984615384615384E-2</v>
      </c>
      <c r="Z1099" s="226">
        <f t="shared" ca="1" si="1195"/>
        <v>-4.3999999999999997E-2</v>
      </c>
      <c r="AA1099" s="91">
        <f t="shared" ca="1" si="1195"/>
        <v>2</v>
      </c>
      <c r="AB1099" s="91" t="str">
        <f t="shared" ca="1" si="1195"/>
        <v>-</v>
      </c>
      <c r="AC1099" s="91" t="str">
        <f t="shared" ca="1" si="1195"/>
        <v>-</v>
      </c>
      <c r="AD1099" s="91" t="b">
        <f t="shared" ca="1" si="1195"/>
        <v>1</v>
      </c>
      <c r="AE1099" s="91" t="str">
        <f t="shared" ca="1" si="1195"/>
        <v>-</v>
      </c>
      <c r="AF1099" s="91" t="str">
        <f t="shared" ca="1" si="1195"/>
        <v>-</v>
      </c>
      <c r="AG1099" s="91">
        <f t="shared" ca="1" si="1195"/>
        <v>0.5</v>
      </c>
      <c r="AH1099" s="91">
        <f t="shared" ca="1" si="1195"/>
        <v>1</v>
      </c>
      <c r="AI1099" s="91">
        <f t="shared" ca="1" si="1171"/>
        <v>0</v>
      </c>
      <c r="AJ1099" s="91">
        <f ca="1">OFFSET(AJ1099,-1,0)</f>
        <v>1</v>
      </c>
      <c r="AK1099" s="91">
        <f t="shared" ca="1" si="1171"/>
        <v>0</v>
      </c>
      <c r="AL1099" s="91">
        <f ca="1">OFFSET(AL1099,-1,0)</f>
        <v>1</v>
      </c>
      <c r="AM1099" s="91"/>
      <c r="AN1099" s="91"/>
      <c r="AO1099" s="91"/>
      <c r="AP1099" s="91"/>
      <c r="AQ1099" s="91"/>
      <c r="AR1099" s="91"/>
      <c r="AS1099" s="91"/>
      <c r="AT1099" s="91"/>
      <c r="AU1099" s="91"/>
      <c r="AV1099" s="91"/>
      <c r="AW1099" s="91"/>
      <c r="AX1099" s="91"/>
      <c r="AY1099" s="91"/>
      <c r="AZ1099" s="91"/>
      <c r="BA1099" s="91"/>
      <c r="BB1099" s="91"/>
      <c r="BC1099" s="91"/>
      <c r="BD1099" s="91"/>
      <c r="BE1099" s="91"/>
      <c r="BF1099" s="91"/>
      <c r="BG1099" s="91"/>
      <c r="BH1099" s="91"/>
      <c r="BI1099" s="91"/>
      <c r="BJ1099" s="91"/>
      <c r="BK1099" s="91"/>
      <c r="BL1099" s="91"/>
      <c r="BM1099" s="91"/>
      <c r="BN1099" s="91">
        <f t="shared" ca="1" si="1193"/>
        <v>0.04</v>
      </c>
      <c r="BO1099" s="91">
        <f t="shared" ca="1" si="1193"/>
        <v>0</v>
      </c>
      <c r="BP1099" s="91">
        <f t="shared" ca="1" si="1193"/>
        <v>0</v>
      </c>
      <c r="BQ1099" s="91">
        <f t="shared" ca="1" si="1193"/>
        <v>0</v>
      </c>
      <c r="BR1099" s="221">
        <f ca="1">BR$1087</f>
        <v>-0.04</v>
      </c>
      <c r="BS1099" s="220">
        <f ca="1">BS$1073</f>
        <v>0.04</v>
      </c>
      <c r="BT1099" s="91">
        <f t="shared" ca="1" si="1193"/>
        <v>0.08</v>
      </c>
      <c r="BU1099" s="91">
        <f t="shared" ca="1" si="1194"/>
        <v>0.04</v>
      </c>
      <c r="BV1099" s="91">
        <f t="shared" ca="1" si="1194"/>
        <v>0</v>
      </c>
      <c r="BW1099" s="91">
        <f t="shared" ca="1" si="1194"/>
        <v>0</v>
      </c>
      <c r="BX1099" s="91">
        <f t="shared" ca="1" si="1194"/>
        <v>0</v>
      </c>
      <c r="BY1099" s="221">
        <f ca="1">BY$1087</f>
        <v>-0.04</v>
      </c>
      <c r="BZ1099" s="220">
        <f ca="1">BZ$1073</f>
        <v>0.04</v>
      </c>
      <c r="CA1099" s="91">
        <f t="shared" ca="1" si="1194"/>
        <v>0.08</v>
      </c>
      <c r="CB1099" s="91">
        <f t="shared" ca="1" si="1194"/>
        <v>0.04</v>
      </c>
      <c r="CC1099" s="91">
        <f t="shared" ca="1" si="1194"/>
        <v>0</v>
      </c>
      <c r="CD1099" s="91">
        <f t="shared" ca="1" si="1194"/>
        <v>0</v>
      </c>
      <c r="CE1099" s="91">
        <f t="shared" ca="1" si="1194"/>
        <v>0</v>
      </c>
      <c r="CF1099" s="221">
        <f ca="1">CF$1087</f>
        <v>-0.04</v>
      </c>
      <c r="CG1099" s="220">
        <f ca="1">CG$1073</f>
        <v>0.04</v>
      </c>
      <c r="CH1099" s="91">
        <f t="shared" ca="1" si="1194"/>
        <v>0.08</v>
      </c>
    </row>
    <row r="1100" spans="1:86">
      <c r="A1100" s="74"/>
      <c r="B1100" s="82" t="s">
        <v>956</v>
      </c>
      <c r="C1100" s="91">
        <f t="shared" ca="1" si="1188"/>
        <v>1</v>
      </c>
      <c r="D1100" s="91">
        <f t="shared" ca="1" si="1188"/>
        <v>1</v>
      </c>
      <c r="E1100" s="91" t="b">
        <f t="shared" ca="1" si="1179"/>
        <v>0</v>
      </c>
      <c r="F1100" s="91">
        <f t="shared" ca="1" si="1179"/>
        <v>2</v>
      </c>
      <c r="G1100" s="91" t="str">
        <f t="shared" ca="1" si="1179"/>
        <v>-</v>
      </c>
      <c r="H1100" s="91" t="str">
        <f t="shared" ca="1" si="1179"/>
        <v>-</v>
      </c>
      <c r="I1100" s="91" t="str">
        <f t="shared" ca="1" si="1179"/>
        <v>-</v>
      </c>
      <c r="J1100" s="91" t="str">
        <f t="shared" ca="1" si="1179"/>
        <v>-</v>
      </c>
      <c r="K1100" s="91" t="str">
        <f t="shared" ca="1" si="1179"/>
        <v>-</v>
      </c>
      <c r="L1100" s="91" t="str">
        <f t="shared" ca="1" si="1179"/>
        <v>-</v>
      </c>
      <c r="M1100" s="91" t="str">
        <f t="shared" ca="1" si="1179"/>
        <v>-</v>
      </c>
      <c r="N1100" s="91" t="str">
        <f t="shared" ca="1" si="1179"/>
        <v>-</v>
      </c>
      <c r="O1100" s="91">
        <f t="shared" ca="1" si="1179"/>
        <v>4</v>
      </c>
      <c r="P1100" s="91">
        <f t="shared" ca="1" si="1179"/>
        <v>5</v>
      </c>
      <c r="Q1100" s="221">
        <f ca="1">Q$1087</f>
        <v>5</v>
      </c>
      <c r="R1100" s="220">
        <f ca="1">R$1073</f>
        <v>3</v>
      </c>
      <c r="S1100" s="220">
        <f ca="1">S$1073</f>
        <v>3</v>
      </c>
      <c r="T1100" s="220">
        <f ca="1">T$1073</f>
        <v>3</v>
      </c>
      <c r="U1100" s="91">
        <f t="shared" ca="1" si="1195"/>
        <v>0.02</v>
      </c>
      <c r="V1100" s="91">
        <f t="shared" ca="1" si="1195"/>
        <v>0</v>
      </c>
      <c r="W1100" s="91">
        <f t="shared" ca="1" si="1195"/>
        <v>0.05</v>
      </c>
      <c r="X1100" s="91">
        <f t="shared" ca="1" si="1195"/>
        <v>0.11</v>
      </c>
      <c r="Y1100" s="226">
        <f t="shared" ca="1" si="1195"/>
        <v>1.0984615384615384E-2</v>
      </c>
      <c r="Z1100" s="226">
        <f t="shared" ca="1" si="1195"/>
        <v>-4.3999999999999997E-2</v>
      </c>
      <c r="AA1100" s="91">
        <f t="shared" ca="1" si="1195"/>
        <v>2</v>
      </c>
      <c r="AB1100" s="91" t="str">
        <f t="shared" ca="1" si="1195"/>
        <v>-</v>
      </c>
      <c r="AC1100" s="91" t="str">
        <f t="shared" ca="1" si="1195"/>
        <v>-</v>
      </c>
      <c r="AD1100" s="91" t="b">
        <f t="shared" ca="1" si="1195"/>
        <v>1</v>
      </c>
      <c r="AE1100" s="91" t="str">
        <f t="shared" ca="1" si="1195"/>
        <v>-</v>
      </c>
      <c r="AF1100" s="91" t="str">
        <f t="shared" ca="1" si="1195"/>
        <v>-</v>
      </c>
      <c r="AG1100" s="91">
        <f t="shared" ca="1" si="1195"/>
        <v>0.5</v>
      </c>
      <c r="AH1100" s="91">
        <f t="shared" ca="1" si="1195"/>
        <v>1</v>
      </c>
      <c r="AI1100" s="91">
        <f t="shared" ca="1" si="1195"/>
        <v>0</v>
      </c>
      <c r="AJ1100" s="91">
        <f t="shared" ca="1" si="1195"/>
        <v>1</v>
      </c>
      <c r="AK1100" s="91">
        <f t="shared" ca="1" si="1171"/>
        <v>0</v>
      </c>
      <c r="AL1100" s="91">
        <f t="shared" ca="1" si="1171"/>
        <v>1</v>
      </c>
      <c r="AM1100" s="91"/>
      <c r="AN1100" s="91"/>
      <c r="AO1100" s="91"/>
      <c r="AP1100" s="91"/>
      <c r="AQ1100" s="91"/>
      <c r="AR1100" s="91"/>
      <c r="AS1100" s="91"/>
      <c r="AT1100" s="91"/>
      <c r="AU1100" s="91"/>
      <c r="AV1100" s="91"/>
      <c r="AW1100" s="91"/>
      <c r="AX1100" s="91"/>
      <c r="AY1100" s="91"/>
      <c r="AZ1100" s="91"/>
      <c r="BA1100" s="91"/>
      <c r="BB1100" s="91"/>
      <c r="BC1100" s="91"/>
      <c r="BD1100" s="91"/>
      <c r="BE1100" s="91"/>
      <c r="BF1100" s="91"/>
      <c r="BG1100" s="91"/>
      <c r="BH1100" s="91"/>
      <c r="BI1100" s="91"/>
      <c r="BJ1100" s="91"/>
      <c r="BK1100" s="91"/>
      <c r="BL1100" s="91"/>
      <c r="BM1100" s="91"/>
      <c r="BN1100" s="91">
        <f t="shared" ca="1" si="1193"/>
        <v>0.04</v>
      </c>
      <c r="BO1100" s="91">
        <f t="shared" ca="1" si="1193"/>
        <v>0</v>
      </c>
      <c r="BP1100" s="91">
        <f t="shared" ca="1" si="1193"/>
        <v>0</v>
      </c>
      <c r="BQ1100" s="91">
        <f t="shared" ca="1" si="1193"/>
        <v>0</v>
      </c>
      <c r="BR1100" s="91">
        <f t="shared" ca="1" si="1193"/>
        <v>-0.04</v>
      </c>
      <c r="BS1100" s="221">
        <f ca="1">BS$1087</f>
        <v>0.04</v>
      </c>
      <c r="BT1100" s="220">
        <f ca="1">BT$1073</f>
        <v>0.04</v>
      </c>
      <c r="BU1100" s="91">
        <f t="shared" ca="1" si="1194"/>
        <v>0.04</v>
      </c>
      <c r="BV1100" s="91">
        <f t="shared" ca="1" si="1194"/>
        <v>0</v>
      </c>
      <c r="BW1100" s="91">
        <f t="shared" ca="1" si="1194"/>
        <v>0</v>
      </c>
      <c r="BX1100" s="91">
        <f t="shared" ca="1" si="1194"/>
        <v>0</v>
      </c>
      <c r="BY1100" s="91">
        <f t="shared" ca="1" si="1194"/>
        <v>-0.04</v>
      </c>
      <c r="BZ1100" s="221">
        <f ca="1">BZ$1087</f>
        <v>0.04</v>
      </c>
      <c r="CA1100" s="220">
        <f ca="1">CA$1073</f>
        <v>0.04</v>
      </c>
      <c r="CB1100" s="91">
        <f t="shared" ca="1" si="1194"/>
        <v>0.04</v>
      </c>
      <c r="CC1100" s="91">
        <f t="shared" ca="1" si="1194"/>
        <v>0</v>
      </c>
      <c r="CD1100" s="91">
        <f t="shared" ca="1" si="1194"/>
        <v>0</v>
      </c>
      <c r="CE1100" s="91">
        <f t="shared" ca="1" si="1194"/>
        <v>0</v>
      </c>
      <c r="CF1100" s="91">
        <f t="shared" ca="1" si="1194"/>
        <v>-0.04</v>
      </c>
      <c r="CG1100" s="221">
        <f ca="1">CG$1087</f>
        <v>0.04</v>
      </c>
      <c r="CH1100" s="220">
        <f ca="1">CH$1073</f>
        <v>0.04</v>
      </c>
    </row>
    <row r="1101" spans="1:86">
      <c r="A1101" s="74"/>
      <c r="B1101" s="82" t="s">
        <v>971</v>
      </c>
      <c r="C1101" s="91">
        <f t="shared" ca="1" si="1188"/>
        <v>1</v>
      </c>
      <c r="D1101" s="91">
        <f t="shared" ca="1" si="1188"/>
        <v>1</v>
      </c>
      <c r="E1101" s="91" t="b">
        <f t="shared" ca="1" si="1179"/>
        <v>0</v>
      </c>
      <c r="F1101" s="220">
        <f ca="1">F$1073</f>
        <v>1</v>
      </c>
      <c r="G1101" s="91" t="str">
        <f t="shared" ca="1" si="1179"/>
        <v>-</v>
      </c>
      <c r="H1101" s="91" t="str">
        <f t="shared" ca="1" si="1179"/>
        <v>-</v>
      </c>
      <c r="I1101" s="91" t="str">
        <f t="shared" ca="1" si="1179"/>
        <v>-</v>
      </c>
      <c r="J1101" s="91" t="str">
        <f t="shared" ca="1" si="1179"/>
        <v>-</v>
      </c>
      <c r="K1101" s="91" t="str">
        <f ca="1">OFFSET(K1101,-1,0)</f>
        <v>-</v>
      </c>
      <c r="L1101" s="90" t="b">
        <v>1</v>
      </c>
      <c r="M1101" s="91" t="str">
        <f ca="1">OFFSET(M1101,-1,0)</f>
        <v>-</v>
      </c>
      <c r="N1101" s="91" t="str">
        <f t="shared" ca="1" si="1179"/>
        <v>-</v>
      </c>
      <c r="O1101" s="91">
        <f t="shared" ca="1" si="1179"/>
        <v>4</v>
      </c>
      <c r="P1101" s="91">
        <f t="shared" ca="1" si="1179"/>
        <v>5</v>
      </c>
      <c r="Q1101" s="91">
        <f t="shared" ca="1" si="1179"/>
        <v>5</v>
      </c>
      <c r="R1101" s="221">
        <f ca="1">R$1087</f>
        <v>6</v>
      </c>
      <c r="S1101" s="221">
        <f ca="1">S$1087</f>
        <v>6</v>
      </c>
      <c r="T1101" s="221">
        <f ca="1">T$1087</f>
        <v>6</v>
      </c>
      <c r="U1101" s="91">
        <f t="shared" ca="1" si="1195"/>
        <v>0.02</v>
      </c>
      <c r="V1101" s="91">
        <f t="shared" ca="1" si="1195"/>
        <v>0</v>
      </c>
      <c r="W1101" s="91">
        <f t="shared" ca="1" si="1195"/>
        <v>0.05</v>
      </c>
      <c r="X1101" s="91">
        <f t="shared" ca="1" si="1195"/>
        <v>0.11</v>
      </c>
      <c r="Y1101" s="226">
        <f t="shared" ca="1" si="1195"/>
        <v>1.0984615384615384E-2</v>
      </c>
      <c r="Z1101" s="226">
        <f t="shared" ca="1" si="1195"/>
        <v>-4.3999999999999997E-2</v>
      </c>
      <c r="AA1101" s="91">
        <f t="shared" ca="1" si="1195"/>
        <v>2</v>
      </c>
      <c r="AB1101" s="91" t="str">
        <f t="shared" ca="1" si="1195"/>
        <v>-</v>
      </c>
      <c r="AC1101" s="91" t="str">
        <f t="shared" ca="1" si="1195"/>
        <v>-</v>
      </c>
      <c r="AD1101" s="91" t="b">
        <f t="shared" ca="1" si="1195"/>
        <v>1</v>
      </c>
      <c r="AE1101" s="91" t="str">
        <f t="shared" ca="1" si="1195"/>
        <v>-</v>
      </c>
      <c r="AF1101" s="91" t="str">
        <f t="shared" ca="1" si="1195"/>
        <v>-</v>
      </c>
      <c r="AG1101" s="91">
        <f t="shared" ca="1" si="1195"/>
        <v>0.5</v>
      </c>
      <c r="AH1101" s="91">
        <f t="shared" ca="1" si="1195"/>
        <v>1</v>
      </c>
      <c r="AI1101" s="91">
        <f t="shared" ca="1" si="1195"/>
        <v>0</v>
      </c>
      <c r="AJ1101" s="91">
        <f t="shared" ca="1" si="1195"/>
        <v>1</v>
      </c>
      <c r="AK1101" s="91">
        <f t="shared" ca="1" si="1171"/>
        <v>0</v>
      </c>
      <c r="AL1101" s="91">
        <f t="shared" ca="1" si="1171"/>
        <v>1</v>
      </c>
      <c r="AM1101" s="91"/>
      <c r="AN1101" s="91"/>
      <c r="AO1101" s="91"/>
      <c r="AP1101" s="91"/>
      <c r="AQ1101" s="91"/>
      <c r="AR1101" s="91"/>
      <c r="AS1101" s="91"/>
      <c r="AT1101" s="91"/>
      <c r="AU1101" s="91"/>
      <c r="AV1101" s="91"/>
      <c r="AW1101" s="91"/>
      <c r="AX1101" s="91"/>
      <c r="AY1101" s="91"/>
      <c r="AZ1101" s="91"/>
      <c r="BA1101" s="91"/>
      <c r="BB1101" s="91"/>
      <c r="BC1101" s="91"/>
      <c r="BD1101" s="91"/>
      <c r="BE1101" s="91"/>
      <c r="BF1101" s="91"/>
      <c r="BG1101" s="91"/>
      <c r="BH1101" s="91"/>
      <c r="BI1101" s="91"/>
      <c r="BJ1101" s="91"/>
      <c r="BK1101" s="91"/>
      <c r="BL1101" s="91"/>
      <c r="BM1101" s="91"/>
      <c r="BN1101" s="221">
        <f ca="1">BN$1087</f>
        <v>-0.05</v>
      </c>
      <c r="BO1101" s="91">
        <f t="shared" ca="1" si="1193"/>
        <v>0</v>
      </c>
      <c r="BP1101" s="91">
        <f t="shared" ca="1" si="1193"/>
        <v>0</v>
      </c>
      <c r="BQ1101" s="91">
        <f t="shared" ca="1" si="1193"/>
        <v>0</v>
      </c>
      <c r="BR1101" s="91">
        <f t="shared" ca="1" si="1193"/>
        <v>-0.04</v>
      </c>
      <c r="BS1101" s="91">
        <f t="shared" ca="1" si="1193"/>
        <v>0.04</v>
      </c>
      <c r="BT1101" s="221">
        <f ca="1">BT$1087</f>
        <v>0.08</v>
      </c>
      <c r="BU1101" s="221">
        <f ca="1">BU$1087</f>
        <v>-0.05</v>
      </c>
      <c r="BV1101" s="91">
        <f t="shared" ca="1" si="1194"/>
        <v>0</v>
      </c>
      <c r="BW1101" s="91">
        <f t="shared" ca="1" si="1194"/>
        <v>0</v>
      </c>
      <c r="BX1101" s="91">
        <f t="shared" ca="1" si="1194"/>
        <v>0</v>
      </c>
      <c r="BY1101" s="91">
        <f t="shared" ca="1" si="1194"/>
        <v>-0.04</v>
      </c>
      <c r="BZ1101" s="91">
        <f t="shared" ca="1" si="1194"/>
        <v>0.04</v>
      </c>
      <c r="CA1101" s="221">
        <f ca="1">CA$1087</f>
        <v>0.08</v>
      </c>
      <c r="CB1101" s="221">
        <f ca="1">CB$1087</f>
        <v>-0.05</v>
      </c>
      <c r="CC1101" s="91">
        <f t="shared" ca="1" si="1194"/>
        <v>0</v>
      </c>
      <c r="CD1101" s="91">
        <f t="shared" ca="1" si="1194"/>
        <v>0</v>
      </c>
      <c r="CE1101" s="91">
        <f t="shared" ca="1" si="1194"/>
        <v>0</v>
      </c>
      <c r="CF1101" s="91">
        <f t="shared" ca="1" si="1194"/>
        <v>-0.04</v>
      </c>
      <c r="CG1101" s="91">
        <f t="shared" ca="1" si="1194"/>
        <v>0.04</v>
      </c>
      <c r="CH1101" s="221">
        <f ca="1">CH$1087</f>
        <v>0.08</v>
      </c>
    </row>
    <row r="1102" spans="1:86">
      <c r="A1102" s="74"/>
      <c r="B1102" s="82" t="s">
        <v>972</v>
      </c>
      <c r="C1102" s="91">
        <f t="shared" ca="1" si="1188"/>
        <v>1</v>
      </c>
      <c r="D1102" s="91">
        <f t="shared" ca="1" si="1188"/>
        <v>1</v>
      </c>
      <c r="E1102" s="91" t="b">
        <f t="shared" ca="1" si="1179"/>
        <v>0</v>
      </c>
      <c r="F1102" s="91">
        <f t="shared" ca="1" si="1179"/>
        <v>1</v>
      </c>
      <c r="G1102" s="91" t="str">
        <f t="shared" ca="1" si="1179"/>
        <v>-</v>
      </c>
      <c r="H1102" s="91" t="str">
        <f t="shared" ca="1" si="1179"/>
        <v>-</v>
      </c>
      <c r="I1102" s="91" t="str">
        <f t="shared" ca="1" si="1179"/>
        <v>-</v>
      </c>
      <c r="J1102" s="91" t="str">
        <f t="shared" ca="1" si="1179"/>
        <v>-</v>
      </c>
      <c r="K1102" s="91" t="str">
        <f t="shared" ca="1" si="1179"/>
        <v>-</v>
      </c>
      <c r="L1102" s="221" t="str">
        <f>L$1087</f>
        <v>-</v>
      </c>
      <c r="M1102" s="90" t="b">
        <v>1</v>
      </c>
      <c r="N1102" s="91" t="str">
        <f t="shared" ca="1" si="1179"/>
        <v>-</v>
      </c>
      <c r="O1102" s="91">
        <f t="shared" ca="1" si="1179"/>
        <v>4</v>
      </c>
      <c r="P1102" s="91">
        <f t="shared" ca="1" si="1179"/>
        <v>5</v>
      </c>
      <c r="Q1102" s="91">
        <f t="shared" ca="1" si="1179"/>
        <v>5</v>
      </c>
      <c r="R1102" s="91">
        <f t="shared" ca="1" si="1179"/>
        <v>6</v>
      </c>
      <c r="S1102" s="91">
        <f t="shared" ref="S1102:AL1110" ca="1" si="1196">OFFSET(S1102,-1,0)</f>
        <v>6</v>
      </c>
      <c r="T1102" s="91">
        <f t="shared" ca="1" si="1196"/>
        <v>6</v>
      </c>
      <c r="U1102" s="91">
        <f t="shared" ca="1" si="1196"/>
        <v>0.02</v>
      </c>
      <c r="V1102" s="91">
        <f t="shared" ca="1" si="1196"/>
        <v>0</v>
      </c>
      <c r="W1102" s="91">
        <f t="shared" ca="1" si="1196"/>
        <v>0.05</v>
      </c>
      <c r="X1102" s="91">
        <f t="shared" ca="1" si="1196"/>
        <v>0.11</v>
      </c>
      <c r="Y1102" s="226">
        <f t="shared" ca="1" si="1196"/>
        <v>1.0984615384615384E-2</v>
      </c>
      <c r="Z1102" s="226">
        <f t="shared" ca="1" si="1196"/>
        <v>-4.3999999999999997E-2</v>
      </c>
      <c r="AA1102" s="91">
        <f t="shared" ca="1" si="1196"/>
        <v>2</v>
      </c>
      <c r="AB1102" s="91" t="str">
        <f t="shared" ca="1" si="1196"/>
        <v>-</v>
      </c>
      <c r="AC1102" s="91" t="str">
        <f t="shared" ca="1" si="1196"/>
        <v>-</v>
      </c>
      <c r="AD1102" s="91" t="b">
        <f t="shared" ca="1" si="1196"/>
        <v>1</v>
      </c>
      <c r="AE1102" s="91" t="str">
        <f t="shared" ca="1" si="1196"/>
        <v>-</v>
      </c>
      <c r="AF1102" s="91" t="str">
        <f t="shared" ca="1" si="1196"/>
        <v>-</v>
      </c>
      <c r="AG1102" s="91">
        <f t="shared" ca="1" si="1196"/>
        <v>0.5</v>
      </c>
      <c r="AH1102" s="91">
        <f t="shared" ca="1" si="1196"/>
        <v>1</v>
      </c>
      <c r="AI1102" s="91">
        <f t="shared" ca="1" si="1196"/>
        <v>0</v>
      </c>
      <c r="AJ1102" s="91">
        <f t="shared" ca="1" si="1196"/>
        <v>1</v>
      </c>
      <c r="AK1102" s="91">
        <f t="shared" ca="1" si="1196"/>
        <v>0</v>
      </c>
      <c r="AL1102" s="91">
        <f t="shared" ca="1" si="1171"/>
        <v>1</v>
      </c>
      <c r="AM1102" s="91"/>
      <c r="AN1102" s="91"/>
      <c r="AO1102" s="91"/>
      <c r="AP1102" s="91"/>
      <c r="AQ1102" s="91"/>
      <c r="AR1102" s="91"/>
      <c r="AS1102" s="91"/>
      <c r="AT1102" s="91"/>
      <c r="AU1102" s="91"/>
      <c r="AV1102" s="91"/>
      <c r="AW1102" s="91"/>
      <c r="AX1102" s="91"/>
      <c r="AY1102" s="91"/>
      <c r="AZ1102" s="91"/>
      <c r="BA1102" s="91"/>
      <c r="BB1102" s="91"/>
      <c r="BC1102" s="91"/>
      <c r="BD1102" s="91"/>
      <c r="BE1102" s="91"/>
      <c r="BF1102" s="91"/>
      <c r="BG1102" s="91"/>
      <c r="BH1102" s="91"/>
      <c r="BI1102" s="91"/>
      <c r="BJ1102" s="91"/>
      <c r="BK1102" s="91"/>
      <c r="BL1102" s="91"/>
      <c r="BM1102" s="91"/>
      <c r="BN1102" s="91">
        <f t="shared" ca="1" si="1193"/>
        <v>-0.05</v>
      </c>
      <c r="BO1102" s="91">
        <f t="shared" ca="1" si="1193"/>
        <v>0</v>
      </c>
      <c r="BP1102" s="91">
        <f t="shared" ca="1" si="1193"/>
        <v>0</v>
      </c>
      <c r="BQ1102" s="91">
        <f t="shared" ca="1" si="1193"/>
        <v>0</v>
      </c>
      <c r="BR1102" s="91">
        <f t="shared" ca="1" si="1193"/>
        <v>-0.04</v>
      </c>
      <c r="BS1102" s="91">
        <f t="shared" ca="1" si="1193"/>
        <v>0.04</v>
      </c>
      <c r="BT1102" s="91">
        <f t="shared" ca="1" si="1193"/>
        <v>0.08</v>
      </c>
      <c r="BU1102" s="91">
        <f t="shared" ca="1" si="1193"/>
        <v>-0.05</v>
      </c>
      <c r="BV1102" s="91">
        <f t="shared" ca="1" si="1193"/>
        <v>0</v>
      </c>
      <c r="BW1102" s="91">
        <f t="shared" ca="1" si="1193"/>
        <v>0</v>
      </c>
      <c r="BX1102" s="91">
        <f t="shared" ca="1" si="1193"/>
        <v>0</v>
      </c>
      <c r="BY1102" s="91">
        <f t="shared" ca="1" si="1193"/>
        <v>-0.04</v>
      </c>
      <c r="BZ1102" s="91">
        <f t="shared" ca="1" si="1193"/>
        <v>0.04</v>
      </c>
      <c r="CA1102" s="91">
        <f t="shared" ca="1" si="1193"/>
        <v>0.08</v>
      </c>
      <c r="CB1102" s="91">
        <f t="shared" ca="1" si="1193"/>
        <v>-0.05</v>
      </c>
      <c r="CC1102" s="91">
        <f t="shared" ca="1" si="1193"/>
        <v>0</v>
      </c>
      <c r="CD1102" s="91">
        <f t="shared" ca="1" si="1194"/>
        <v>0</v>
      </c>
      <c r="CE1102" s="91">
        <f t="shared" ca="1" si="1194"/>
        <v>0</v>
      </c>
      <c r="CF1102" s="91">
        <f t="shared" ca="1" si="1194"/>
        <v>-0.04</v>
      </c>
      <c r="CG1102" s="91">
        <f t="shared" ca="1" si="1194"/>
        <v>0.04</v>
      </c>
      <c r="CH1102" s="91">
        <f t="shared" ca="1" si="1194"/>
        <v>0.08</v>
      </c>
    </row>
    <row r="1103" spans="1:86">
      <c r="A1103" s="74"/>
      <c r="B1103" s="92" t="s">
        <v>973</v>
      </c>
      <c r="C1103" s="91">
        <f t="shared" ca="1" si="1188"/>
        <v>1</v>
      </c>
      <c r="D1103" s="91">
        <f t="shared" ca="1" si="1188"/>
        <v>1</v>
      </c>
      <c r="E1103" s="91" t="b">
        <f t="shared" ca="1" si="1179"/>
        <v>0</v>
      </c>
      <c r="F1103" s="91">
        <f t="shared" ca="1" si="1179"/>
        <v>1</v>
      </c>
      <c r="G1103" s="90" t="b">
        <v>1</v>
      </c>
      <c r="H1103" s="90" t="b">
        <v>1</v>
      </c>
      <c r="I1103" s="91" t="str">
        <f t="shared" ca="1" si="1179"/>
        <v>-</v>
      </c>
      <c r="J1103" s="91" t="str">
        <f t="shared" ca="1" si="1179"/>
        <v>-</v>
      </c>
      <c r="K1103" s="91" t="str">
        <f t="shared" ca="1" si="1179"/>
        <v>-</v>
      </c>
      <c r="L1103" s="91" t="str">
        <f t="shared" ca="1" si="1179"/>
        <v>-</v>
      </c>
      <c r="M1103" s="221" t="str">
        <f>M$1087</f>
        <v>-</v>
      </c>
      <c r="N1103" s="91" t="str">
        <f t="shared" ca="1" si="1179"/>
        <v>-</v>
      </c>
      <c r="O1103" s="91">
        <f t="shared" ca="1" si="1179"/>
        <v>4</v>
      </c>
      <c r="P1103" s="91">
        <f t="shared" ca="1" si="1179"/>
        <v>5</v>
      </c>
      <c r="Q1103" s="91">
        <f t="shared" ca="1" si="1179"/>
        <v>5</v>
      </c>
      <c r="R1103" s="91">
        <f t="shared" ca="1" si="1179"/>
        <v>6</v>
      </c>
      <c r="S1103" s="91">
        <f t="shared" ca="1" si="1196"/>
        <v>6</v>
      </c>
      <c r="T1103" s="91">
        <f t="shared" ca="1" si="1196"/>
        <v>6</v>
      </c>
      <c r="U1103" s="91">
        <f t="shared" ca="1" si="1196"/>
        <v>0.02</v>
      </c>
      <c r="V1103" s="91">
        <f t="shared" ca="1" si="1196"/>
        <v>0</v>
      </c>
      <c r="W1103" s="91">
        <f t="shared" ca="1" si="1196"/>
        <v>0.05</v>
      </c>
      <c r="X1103" s="91">
        <f t="shared" ca="1" si="1196"/>
        <v>0.11</v>
      </c>
      <c r="Y1103" s="226">
        <f t="shared" ca="1" si="1196"/>
        <v>1.0984615384615384E-2</v>
      </c>
      <c r="Z1103" s="226">
        <f t="shared" ca="1" si="1196"/>
        <v>-4.3999999999999997E-2</v>
      </c>
      <c r="AA1103" s="91">
        <f t="shared" ca="1" si="1196"/>
        <v>2</v>
      </c>
      <c r="AB1103" s="91" t="str">
        <f t="shared" ca="1" si="1196"/>
        <v>-</v>
      </c>
      <c r="AC1103" s="91" t="str">
        <f t="shared" ca="1" si="1196"/>
        <v>-</v>
      </c>
      <c r="AD1103" s="91" t="b">
        <f t="shared" ca="1" si="1196"/>
        <v>1</v>
      </c>
      <c r="AE1103" s="91" t="str">
        <f t="shared" ca="1" si="1196"/>
        <v>-</v>
      </c>
      <c r="AF1103" s="91" t="str">
        <f t="shared" ca="1" si="1196"/>
        <v>-</v>
      </c>
      <c r="AG1103" s="91">
        <f t="shared" ca="1" si="1196"/>
        <v>0.5</v>
      </c>
      <c r="AH1103" s="91">
        <f t="shared" ca="1" si="1196"/>
        <v>1</v>
      </c>
      <c r="AI1103" s="91">
        <f t="shared" ca="1" si="1196"/>
        <v>0</v>
      </c>
      <c r="AJ1103" s="91">
        <f t="shared" ca="1" si="1196"/>
        <v>1</v>
      </c>
      <c r="AK1103" s="91">
        <f t="shared" ca="1" si="1196"/>
        <v>0</v>
      </c>
      <c r="AL1103" s="91">
        <f t="shared" ca="1" si="1171"/>
        <v>1</v>
      </c>
      <c r="AM1103" s="91"/>
      <c r="AN1103" s="91"/>
      <c r="AO1103" s="91"/>
      <c r="AP1103" s="91"/>
      <c r="AQ1103" s="91"/>
      <c r="AR1103" s="91"/>
      <c r="AS1103" s="91"/>
      <c r="AT1103" s="91"/>
      <c r="AU1103" s="91"/>
      <c r="AV1103" s="91"/>
      <c r="AW1103" s="91"/>
      <c r="AX1103" s="91"/>
      <c r="AY1103" s="91"/>
      <c r="AZ1103" s="91"/>
      <c r="BA1103" s="91"/>
      <c r="BB1103" s="91"/>
      <c r="BC1103" s="91"/>
      <c r="BD1103" s="91"/>
      <c r="BE1103" s="91"/>
      <c r="BF1103" s="91"/>
      <c r="BG1103" s="91"/>
      <c r="BH1103" s="91"/>
      <c r="BI1103" s="91"/>
      <c r="BJ1103" s="91"/>
      <c r="BK1103" s="91"/>
      <c r="BL1103" s="91"/>
      <c r="BM1103" s="91"/>
      <c r="BN1103" s="91">
        <f t="shared" ca="1" si="1193"/>
        <v>-0.05</v>
      </c>
      <c r="BO1103" s="91">
        <f t="shared" ca="1" si="1193"/>
        <v>0</v>
      </c>
      <c r="BP1103" s="91">
        <f t="shared" ca="1" si="1193"/>
        <v>0</v>
      </c>
      <c r="BQ1103" s="91">
        <f t="shared" ca="1" si="1193"/>
        <v>0</v>
      </c>
      <c r="BR1103" s="91">
        <f t="shared" ca="1" si="1193"/>
        <v>-0.04</v>
      </c>
      <c r="BS1103" s="91">
        <f t="shared" ca="1" si="1193"/>
        <v>0.04</v>
      </c>
      <c r="BT1103" s="91">
        <f t="shared" ca="1" si="1193"/>
        <v>0.08</v>
      </c>
      <c r="BU1103" s="91">
        <f t="shared" ca="1" si="1193"/>
        <v>-0.05</v>
      </c>
      <c r="BV1103" s="91">
        <f t="shared" ca="1" si="1193"/>
        <v>0</v>
      </c>
      <c r="BW1103" s="91">
        <f t="shared" ca="1" si="1193"/>
        <v>0</v>
      </c>
      <c r="BX1103" s="91">
        <f t="shared" ca="1" si="1193"/>
        <v>0</v>
      </c>
      <c r="BY1103" s="91">
        <f t="shared" ca="1" si="1193"/>
        <v>-0.04</v>
      </c>
      <c r="BZ1103" s="91">
        <f t="shared" ca="1" si="1193"/>
        <v>0.04</v>
      </c>
      <c r="CA1103" s="91">
        <f t="shared" ca="1" si="1193"/>
        <v>0.08</v>
      </c>
      <c r="CB1103" s="91">
        <f t="shared" ca="1" si="1193"/>
        <v>-0.05</v>
      </c>
      <c r="CC1103" s="91">
        <f t="shared" ca="1" si="1193"/>
        <v>0</v>
      </c>
      <c r="CD1103" s="91">
        <f t="shared" ca="1" si="1194"/>
        <v>0</v>
      </c>
      <c r="CE1103" s="91">
        <f t="shared" ca="1" si="1194"/>
        <v>0</v>
      </c>
      <c r="CF1103" s="91">
        <f t="shared" ca="1" si="1194"/>
        <v>-0.04</v>
      </c>
      <c r="CG1103" s="91">
        <f t="shared" ca="1" si="1194"/>
        <v>0.04</v>
      </c>
      <c r="CH1103" s="91">
        <f t="shared" ca="1" si="1194"/>
        <v>0.08</v>
      </c>
    </row>
    <row r="1104" spans="1:86">
      <c r="A1104" s="74"/>
      <c r="B1104" s="92" t="s">
        <v>974</v>
      </c>
      <c r="C1104" s="91">
        <f t="shared" ca="1" si="1188"/>
        <v>1</v>
      </c>
      <c r="D1104" s="91">
        <f t="shared" ca="1" si="1188"/>
        <v>1</v>
      </c>
      <c r="E1104" s="91" t="b">
        <f t="shared" ca="1" si="1179"/>
        <v>0</v>
      </c>
      <c r="F1104" s="91">
        <f t="shared" ca="1" si="1179"/>
        <v>1</v>
      </c>
      <c r="G1104" s="221" t="str">
        <f>G$1087</f>
        <v>-</v>
      </c>
      <c r="H1104" s="221" t="str">
        <f>H$1087</f>
        <v>-</v>
      </c>
      <c r="I1104" s="91" t="str">
        <f t="shared" ca="1" si="1179"/>
        <v>-</v>
      </c>
      <c r="J1104" s="91" t="str">
        <f t="shared" ca="1" si="1179"/>
        <v>-</v>
      </c>
      <c r="K1104" s="90" t="b">
        <v>1</v>
      </c>
      <c r="L1104" s="91" t="str">
        <f t="shared" ca="1" si="1179"/>
        <v>-</v>
      </c>
      <c r="M1104" s="91" t="str">
        <f t="shared" ca="1" si="1179"/>
        <v>-</v>
      </c>
      <c r="N1104" s="91" t="str">
        <f t="shared" ca="1" si="1179"/>
        <v>-</v>
      </c>
      <c r="O1104" s="91">
        <f t="shared" ca="1" si="1179"/>
        <v>4</v>
      </c>
      <c r="P1104" s="91">
        <f t="shared" ca="1" si="1179"/>
        <v>5</v>
      </c>
      <c r="Q1104" s="91">
        <f t="shared" ca="1" si="1179"/>
        <v>5</v>
      </c>
      <c r="R1104" s="91">
        <f t="shared" ca="1" si="1179"/>
        <v>6</v>
      </c>
      <c r="S1104" s="91">
        <f t="shared" ca="1" si="1196"/>
        <v>6</v>
      </c>
      <c r="T1104" s="91">
        <f t="shared" ca="1" si="1196"/>
        <v>6</v>
      </c>
      <c r="U1104" s="91">
        <f t="shared" ca="1" si="1196"/>
        <v>0.02</v>
      </c>
      <c r="V1104" s="91">
        <f t="shared" ca="1" si="1196"/>
        <v>0</v>
      </c>
      <c r="W1104" s="91">
        <f t="shared" ca="1" si="1196"/>
        <v>0.05</v>
      </c>
      <c r="X1104" s="91">
        <f t="shared" ca="1" si="1196"/>
        <v>0.11</v>
      </c>
      <c r="Y1104" s="226">
        <f t="shared" ca="1" si="1196"/>
        <v>1.0984615384615384E-2</v>
      </c>
      <c r="Z1104" s="226">
        <f t="shared" ca="1" si="1196"/>
        <v>-4.3999999999999997E-2</v>
      </c>
      <c r="AA1104" s="91">
        <f t="shared" ca="1" si="1196"/>
        <v>2</v>
      </c>
      <c r="AB1104" s="91" t="str">
        <f t="shared" ca="1" si="1196"/>
        <v>-</v>
      </c>
      <c r="AC1104" s="91" t="str">
        <f t="shared" ca="1" si="1196"/>
        <v>-</v>
      </c>
      <c r="AD1104" s="91" t="b">
        <f t="shared" ca="1" si="1196"/>
        <v>1</v>
      </c>
      <c r="AE1104" s="91" t="str">
        <f t="shared" ca="1" si="1196"/>
        <v>-</v>
      </c>
      <c r="AF1104" s="91" t="str">
        <f t="shared" ca="1" si="1196"/>
        <v>-</v>
      </c>
      <c r="AG1104" s="91">
        <f t="shared" ca="1" si="1196"/>
        <v>0.5</v>
      </c>
      <c r="AH1104" s="91">
        <f t="shared" ca="1" si="1196"/>
        <v>1</v>
      </c>
      <c r="AI1104" s="91">
        <f t="shared" ca="1" si="1196"/>
        <v>0</v>
      </c>
      <c r="AJ1104" s="91">
        <f t="shared" ca="1" si="1196"/>
        <v>1</v>
      </c>
      <c r="AK1104" s="91">
        <f t="shared" ca="1" si="1196"/>
        <v>0</v>
      </c>
      <c r="AL1104" s="91">
        <f t="shared" ca="1" si="1171"/>
        <v>1</v>
      </c>
      <c r="AM1104" s="91"/>
      <c r="AN1104" s="91"/>
      <c r="AO1104" s="91"/>
      <c r="AP1104" s="91"/>
      <c r="AQ1104" s="91"/>
      <c r="AR1104" s="91"/>
      <c r="AS1104" s="91"/>
      <c r="AT1104" s="91"/>
      <c r="AU1104" s="91"/>
      <c r="AV1104" s="91"/>
      <c r="AW1104" s="91"/>
      <c r="AX1104" s="91"/>
      <c r="AY1104" s="91"/>
      <c r="AZ1104" s="91"/>
      <c r="BA1104" s="91"/>
      <c r="BB1104" s="91"/>
      <c r="BC1104" s="91"/>
      <c r="BD1104" s="91"/>
      <c r="BE1104" s="91"/>
      <c r="BF1104" s="91"/>
      <c r="BG1104" s="91"/>
      <c r="BH1104" s="91"/>
      <c r="BI1104" s="91"/>
      <c r="BJ1104" s="91"/>
      <c r="BK1104" s="91"/>
      <c r="BL1104" s="91"/>
      <c r="BM1104" s="91"/>
      <c r="BN1104" s="91">
        <f t="shared" ca="1" si="1193"/>
        <v>-0.05</v>
      </c>
      <c r="BO1104" s="91">
        <f t="shared" ca="1" si="1193"/>
        <v>0</v>
      </c>
      <c r="BP1104" s="91">
        <f t="shared" ca="1" si="1193"/>
        <v>0</v>
      </c>
      <c r="BQ1104" s="91">
        <f t="shared" ca="1" si="1193"/>
        <v>0</v>
      </c>
      <c r="BR1104" s="91">
        <f t="shared" ca="1" si="1193"/>
        <v>-0.04</v>
      </c>
      <c r="BS1104" s="91">
        <f t="shared" ca="1" si="1193"/>
        <v>0.04</v>
      </c>
      <c r="BT1104" s="91">
        <f t="shared" ca="1" si="1193"/>
        <v>0.08</v>
      </c>
      <c r="BU1104" s="91">
        <f t="shared" ca="1" si="1193"/>
        <v>-0.05</v>
      </c>
      <c r="BV1104" s="91">
        <f t="shared" ca="1" si="1193"/>
        <v>0</v>
      </c>
      <c r="BW1104" s="91">
        <f t="shared" ca="1" si="1193"/>
        <v>0</v>
      </c>
      <c r="BX1104" s="91">
        <f t="shared" ca="1" si="1193"/>
        <v>0</v>
      </c>
      <c r="BY1104" s="91">
        <f t="shared" ca="1" si="1193"/>
        <v>-0.04</v>
      </c>
      <c r="BZ1104" s="91">
        <f t="shared" ca="1" si="1193"/>
        <v>0.04</v>
      </c>
      <c r="CA1104" s="91">
        <f t="shared" ca="1" si="1193"/>
        <v>0.08</v>
      </c>
      <c r="CB1104" s="91">
        <f t="shared" ca="1" si="1193"/>
        <v>-0.05</v>
      </c>
      <c r="CC1104" s="91">
        <f t="shared" ca="1" si="1193"/>
        <v>0</v>
      </c>
      <c r="CD1104" s="91">
        <f t="shared" ca="1" si="1194"/>
        <v>0</v>
      </c>
      <c r="CE1104" s="91">
        <f t="shared" ca="1" si="1194"/>
        <v>0</v>
      </c>
      <c r="CF1104" s="91">
        <f t="shared" ca="1" si="1194"/>
        <v>-0.04</v>
      </c>
      <c r="CG1104" s="91">
        <f t="shared" ca="1" si="1194"/>
        <v>0.04</v>
      </c>
      <c r="CH1104" s="91">
        <f t="shared" ca="1" si="1194"/>
        <v>0.08</v>
      </c>
    </row>
    <row r="1105" spans="1:86">
      <c r="A1105" s="74"/>
      <c r="B1105" s="92" t="s">
        <v>975</v>
      </c>
      <c r="C1105" s="91">
        <f t="shared" ca="1" si="1188"/>
        <v>1</v>
      </c>
      <c r="D1105" s="91">
        <f t="shared" ca="1" si="1188"/>
        <v>1</v>
      </c>
      <c r="E1105" s="91" t="b">
        <f t="shared" ca="1" si="1188"/>
        <v>0</v>
      </c>
      <c r="F1105" s="91">
        <f t="shared" ca="1" si="1188"/>
        <v>1</v>
      </c>
      <c r="G1105" s="91" t="str">
        <f t="shared" ca="1" si="1188"/>
        <v>-</v>
      </c>
      <c r="H1105" s="91" t="str">
        <f t="shared" ca="1" si="1188"/>
        <v>-</v>
      </c>
      <c r="I1105" s="90" t="b">
        <v>1</v>
      </c>
      <c r="J1105" s="90" t="b">
        <v>1</v>
      </c>
      <c r="K1105" s="221" t="str">
        <f>K$1087</f>
        <v>-</v>
      </c>
      <c r="L1105" s="91" t="str">
        <f t="shared" ca="1" si="1188"/>
        <v>-</v>
      </c>
      <c r="M1105" s="91" t="str">
        <f t="shared" ca="1" si="1188"/>
        <v>-</v>
      </c>
      <c r="N1105" s="91" t="str">
        <f t="shared" ca="1" si="1188"/>
        <v>-</v>
      </c>
      <c r="O1105" s="91">
        <f t="shared" ca="1" si="1188"/>
        <v>4</v>
      </c>
      <c r="P1105" s="91">
        <f t="shared" ca="1" si="1188"/>
        <v>5</v>
      </c>
      <c r="Q1105" s="91">
        <f t="shared" ca="1" si="1188"/>
        <v>5</v>
      </c>
      <c r="R1105" s="91">
        <f t="shared" ca="1" si="1188"/>
        <v>6</v>
      </c>
      <c r="S1105" s="91">
        <f t="shared" ca="1" si="1196"/>
        <v>6</v>
      </c>
      <c r="T1105" s="91">
        <f t="shared" ca="1" si="1196"/>
        <v>6</v>
      </c>
      <c r="U1105" s="91">
        <f t="shared" ca="1" si="1196"/>
        <v>0.02</v>
      </c>
      <c r="V1105" s="91">
        <f t="shared" ca="1" si="1196"/>
        <v>0</v>
      </c>
      <c r="W1105" s="91">
        <f t="shared" ca="1" si="1196"/>
        <v>0.05</v>
      </c>
      <c r="X1105" s="91">
        <f t="shared" ca="1" si="1196"/>
        <v>0.11</v>
      </c>
      <c r="Y1105" s="226">
        <f t="shared" ca="1" si="1196"/>
        <v>1.0984615384615384E-2</v>
      </c>
      <c r="Z1105" s="226">
        <f t="shared" ca="1" si="1196"/>
        <v>-4.3999999999999997E-2</v>
      </c>
      <c r="AA1105" s="91">
        <f t="shared" ca="1" si="1196"/>
        <v>2</v>
      </c>
      <c r="AB1105" s="91" t="str">
        <f t="shared" ca="1" si="1196"/>
        <v>-</v>
      </c>
      <c r="AC1105" s="91" t="str">
        <f t="shared" ca="1" si="1196"/>
        <v>-</v>
      </c>
      <c r="AD1105" s="91" t="b">
        <f t="shared" ca="1" si="1196"/>
        <v>1</v>
      </c>
      <c r="AE1105" s="91" t="str">
        <f t="shared" ca="1" si="1196"/>
        <v>-</v>
      </c>
      <c r="AF1105" s="91" t="str">
        <f t="shared" ca="1" si="1196"/>
        <v>-</v>
      </c>
      <c r="AG1105" s="91">
        <f t="shared" ca="1" si="1196"/>
        <v>0.5</v>
      </c>
      <c r="AH1105" s="91">
        <f t="shared" ca="1" si="1196"/>
        <v>1</v>
      </c>
      <c r="AI1105" s="91">
        <f t="shared" ca="1" si="1196"/>
        <v>0</v>
      </c>
      <c r="AJ1105" s="91">
        <f t="shared" ca="1" si="1196"/>
        <v>1</v>
      </c>
      <c r="AK1105" s="91">
        <f t="shared" ca="1" si="1196"/>
        <v>0</v>
      </c>
      <c r="AL1105" s="91">
        <f t="shared" ca="1" si="1171"/>
        <v>1</v>
      </c>
      <c r="AM1105" s="91"/>
      <c r="AN1105" s="91"/>
      <c r="AO1105" s="91"/>
      <c r="AP1105" s="91"/>
      <c r="AQ1105" s="91"/>
      <c r="AR1105" s="91"/>
      <c r="AS1105" s="91"/>
      <c r="AT1105" s="91"/>
      <c r="AU1105" s="91"/>
      <c r="AV1105" s="91"/>
      <c r="AW1105" s="91"/>
      <c r="AX1105" s="91"/>
      <c r="AY1105" s="91"/>
      <c r="AZ1105" s="91"/>
      <c r="BA1105" s="91"/>
      <c r="BB1105" s="91"/>
      <c r="BC1105" s="91"/>
      <c r="BD1105" s="91"/>
      <c r="BE1105" s="91"/>
      <c r="BF1105" s="91"/>
      <c r="BG1105" s="91"/>
      <c r="BH1105" s="91"/>
      <c r="BI1105" s="91"/>
      <c r="BJ1105" s="91"/>
      <c r="BK1105" s="91"/>
      <c r="BL1105" s="91"/>
      <c r="BM1105" s="91"/>
      <c r="BN1105" s="91">
        <f t="shared" ca="1" si="1193"/>
        <v>-0.05</v>
      </c>
      <c r="BO1105" s="91">
        <f t="shared" ca="1" si="1193"/>
        <v>0</v>
      </c>
      <c r="BP1105" s="91">
        <f t="shared" ca="1" si="1193"/>
        <v>0</v>
      </c>
      <c r="BQ1105" s="91">
        <f t="shared" ca="1" si="1193"/>
        <v>0</v>
      </c>
      <c r="BR1105" s="91">
        <f t="shared" ca="1" si="1193"/>
        <v>-0.04</v>
      </c>
      <c r="BS1105" s="91">
        <f t="shared" ca="1" si="1193"/>
        <v>0.04</v>
      </c>
      <c r="BT1105" s="91">
        <f t="shared" ca="1" si="1193"/>
        <v>0.08</v>
      </c>
      <c r="BU1105" s="91">
        <f t="shared" ca="1" si="1193"/>
        <v>-0.05</v>
      </c>
      <c r="BV1105" s="91">
        <f t="shared" ca="1" si="1193"/>
        <v>0</v>
      </c>
      <c r="BW1105" s="91">
        <f t="shared" ca="1" si="1193"/>
        <v>0</v>
      </c>
      <c r="BX1105" s="91">
        <f t="shared" ca="1" si="1193"/>
        <v>0</v>
      </c>
      <c r="BY1105" s="91">
        <f t="shared" ca="1" si="1193"/>
        <v>-0.04</v>
      </c>
      <c r="BZ1105" s="91">
        <f t="shared" ca="1" si="1193"/>
        <v>0.04</v>
      </c>
      <c r="CA1105" s="91">
        <f t="shared" ca="1" si="1193"/>
        <v>0.08</v>
      </c>
      <c r="CB1105" s="91">
        <f t="shared" ca="1" si="1193"/>
        <v>-0.05</v>
      </c>
      <c r="CC1105" s="91">
        <f t="shared" ca="1" si="1193"/>
        <v>0</v>
      </c>
      <c r="CD1105" s="91">
        <f t="shared" ca="1" si="1194"/>
        <v>0</v>
      </c>
      <c r="CE1105" s="91">
        <f t="shared" ca="1" si="1194"/>
        <v>0</v>
      </c>
      <c r="CF1105" s="91">
        <f t="shared" ca="1" si="1194"/>
        <v>-0.04</v>
      </c>
      <c r="CG1105" s="91">
        <f t="shared" ca="1" si="1194"/>
        <v>0.04</v>
      </c>
      <c r="CH1105" s="91">
        <f t="shared" ca="1" si="1194"/>
        <v>0.08</v>
      </c>
    </row>
    <row r="1106" spans="1:86">
      <c r="A1106" s="74"/>
      <c r="B1106" s="92" t="s">
        <v>976</v>
      </c>
      <c r="C1106" s="91">
        <f t="shared" ca="1" si="1188"/>
        <v>1</v>
      </c>
      <c r="D1106" s="91">
        <f t="shared" ca="1" si="1188"/>
        <v>1</v>
      </c>
      <c r="E1106" s="91" t="b">
        <f t="shared" ca="1" si="1188"/>
        <v>0</v>
      </c>
      <c r="F1106" s="91">
        <f t="shared" ca="1" si="1188"/>
        <v>1</v>
      </c>
      <c r="G1106" s="90" t="b">
        <v>1</v>
      </c>
      <c r="H1106" s="90" t="b">
        <v>1</v>
      </c>
      <c r="I1106" s="90" t="b">
        <v>1</v>
      </c>
      <c r="J1106" s="90" t="b">
        <v>1</v>
      </c>
      <c r="K1106" s="90" t="b">
        <v>1</v>
      </c>
      <c r="L1106" s="90" t="b">
        <v>1</v>
      </c>
      <c r="M1106" s="90" t="b">
        <v>1</v>
      </c>
      <c r="N1106" s="91" t="str">
        <f t="shared" ca="1" si="1188"/>
        <v>-</v>
      </c>
      <c r="O1106" s="91">
        <f t="shared" ca="1" si="1188"/>
        <v>4</v>
      </c>
      <c r="P1106" s="91">
        <f t="shared" ca="1" si="1188"/>
        <v>5</v>
      </c>
      <c r="Q1106" s="91">
        <f t="shared" ca="1" si="1188"/>
        <v>5</v>
      </c>
      <c r="R1106" s="91">
        <f t="shared" ca="1" si="1188"/>
        <v>6</v>
      </c>
      <c r="S1106" s="91">
        <f t="shared" ca="1" si="1196"/>
        <v>6</v>
      </c>
      <c r="T1106" s="91">
        <f t="shared" ca="1" si="1196"/>
        <v>6</v>
      </c>
      <c r="U1106" s="91">
        <f t="shared" ca="1" si="1196"/>
        <v>0.02</v>
      </c>
      <c r="V1106" s="91">
        <f t="shared" ca="1" si="1196"/>
        <v>0</v>
      </c>
      <c r="W1106" s="91">
        <f t="shared" ca="1" si="1196"/>
        <v>0.05</v>
      </c>
      <c r="X1106" s="91">
        <f t="shared" ca="1" si="1196"/>
        <v>0.11</v>
      </c>
      <c r="Y1106" s="226">
        <f t="shared" ca="1" si="1196"/>
        <v>1.0984615384615384E-2</v>
      </c>
      <c r="Z1106" s="226">
        <f t="shared" ca="1" si="1196"/>
        <v>-4.3999999999999997E-2</v>
      </c>
      <c r="AA1106" s="91">
        <f t="shared" ca="1" si="1196"/>
        <v>2</v>
      </c>
      <c r="AB1106" s="91" t="str">
        <f t="shared" ca="1" si="1196"/>
        <v>-</v>
      </c>
      <c r="AC1106" s="91" t="str">
        <f t="shared" ca="1" si="1196"/>
        <v>-</v>
      </c>
      <c r="AD1106" s="91" t="b">
        <f t="shared" ca="1" si="1196"/>
        <v>1</v>
      </c>
      <c r="AE1106" s="91" t="str">
        <f t="shared" ca="1" si="1196"/>
        <v>-</v>
      </c>
      <c r="AF1106" s="91" t="str">
        <f t="shared" ca="1" si="1196"/>
        <v>-</v>
      </c>
      <c r="AG1106" s="91">
        <f t="shared" ca="1" si="1196"/>
        <v>0.5</v>
      </c>
      <c r="AH1106" s="91">
        <f t="shared" ca="1" si="1196"/>
        <v>1</v>
      </c>
      <c r="AI1106" s="91">
        <f t="shared" ca="1" si="1196"/>
        <v>0</v>
      </c>
      <c r="AJ1106" s="91">
        <f t="shared" ca="1" si="1196"/>
        <v>1</v>
      </c>
      <c r="AK1106" s="91">
        <f t="shared" ca="1" si="1196"/>
        <v>0</v>
      </c>
      <c r="AL1106" s="91">
        <f t="shared" ca="1" si="1171"/>
        <v>1</v>
      </c>
      <c r="AM1106" s="91"/>
      <c r="AN1106" s="91"/>
      <c r="AO1106" s="91"/>
      <c r="AP1106" s="91"/>
      <c r="AQ1106" s="91"/>
      <c r="AR1106" s="91"/>
      <c r="AS1106" s="91"/>
      <c r="AT1106" s="91"/>
      <c r="AU1106" s="91"/>
      <c r="AV1106" s="91"/>
      <c r="AW1106" s="91"/>
      <c r="AX1106" s="91"/>
      <c r="AY1106" s="91"/>
      <c r="AZ1106" s="91"/>
      <c r="BA1106" s="91"/>
      <c r="BB1106" s="91"/>
      <c r="BC1106" s="91"/>
      <c r="BD1106" s="91"/>
      <c r="BE1106" s="91"/>
      <c r="BF1106" s="91"/>
      <c r="BG1106" s="91"/>
      <c r="BH1106" s="91"/>
      <c r="BI1106" s="91"/>
      <c r="BJ1106" s="91"/>
      <c r="BK1106" s="91"/>
      <c r="BL1106" s="91"/>
      <c r="BM1106" s="91"/>
      <c r="BN1106" s="91">
        <f t="shared" ca="1" si="1193"/>
        <v>-0.05</v>
      </c>
      <c r="BO1106" s="91">
        <f t="shared" ca="1" si="1193"/>
        <v>0</v>
      </c>
      <c r="BP1106" s="91">
        <f t="shared" ca="1" si="1193"/>
        <v>0</v>
      </c>
      <c r="BQ1106" s="91">
        <f t="shared" ca="1" si="1193"/>
        <v>0</v>
      </c>
      <c r="BR1106" s="91">
        <f t="shared" ca="1" si="1193"/>
        <v>-0.04</v>
      </c>
      <c r="BS1106" s="91">
        <f t="shared" ca="1" si="1193"/>
        <v>0.04</v>
      </c>
      <c r="BT1106" s="91">
        <f t="shared" ca="1" si="1193"/>
        <v>0.08</v>
      </c>
      <c r="BU1106" s="91">
        <f t="shared" ca="1" si="1193"/>
        <v>-0.05</v>
      </c>
      <c r="BV1106" s="91">
        <f t="shared" ca="1" si="1193"/>
        <v>0</v>
      </c>
      <c r="BW1106" s="91">
        <f t="shared" ca="1" si="1193"/>
        <v>0</v>
      </c>
      <c r="BX1106" s="91">
        <f t="shared" ca="1" si="1193"/>
        <v>0</v>
      </c>
      <c r="BY1106" s="91">
        <f t="shared" ca="1" si="1193"/>
        <v>-0.04</v>
      </c>
      <c r="BZ1106" s="91">
        <f t="shared" ca="1" si="1193"/>
        <v>0.04</v>
      </c>
      <c r="CA1106" s="91">
        <f t="shared" ca="1" si="1193"/>
        <v>0.08</v>
      </c>
      <c r="CB1106" s="91">
        <f t="shared" ca="1" si="1193"/>
        <v>-0.05</v>
      </c>
      <c r="CC1106" s="91">
        <f t="shared" ca="1" si="1193"/>
        <v>0</v>
      </c>
      <c r="CD1106" s="91">
        <f t="shared" ca="1" si="1194"/>
        <v>0</v>
      </c>
      <c r="CE1106" s="91">
        <f t="shared" ca="1" si="1194"/>
        <v>0</v>
      </c>
      <c r="CF1106" s="91">
        <f t="shared" ca="1" si="1194"/>
        <v>-0.04</v>
      </c>
      <c r="CG1106" s="91">
        <f t="shared" ca="1" si="1194"/>
        <v>0.04</v>
      </c>
      <c r="CH1106" s="91">
        <f t="shared" ca="1" si="1194"/>
        <v>0.08</v>
      </c>
    </row>
    <row r="1107" spans="1:86">
      <c r="A1107" s="74"/>
      <c r="B1107" s="92" t="s">
        <v>1009</v>
      </c>
      <c r="C1107" s="91">
        <f t="shared" ca="1" si="1188"/>
        <v>1</v>
      </c>
      <c r="D1107" s="91">
        <f t="shared" ca="1" si="1188"/>
        <v>1</v>
      </c>
      <c r="E1107" s="91" t="b">
        <f t="shared" ca="1" si="1188"/>
        <v>0</v>
      </c>
      <c r="F1107" s="91">
        <f t="shared" ca="1" si="1188"/>
        <v>1</v>
      </c>
      <c r="G1107" s="221" t="str">
        <f t="shared" ref="G1107:M1107" si="1197">G$1087</f>
        <v>-</v>
      </c>
      <c r="H1107" s="221" t="str">
        <f t="shared" si="1197"/>
        <v>-</v>
      </c>
      <c r="I1107" s="221" t="str">
        <f t="shared" si="1197"/>
        <v>-</v>
      </c>
      <c r="J1107" s="221" t="str">
        <f t="shared" si="1197"/>
        <v>-</v>
      </c>
      <c r="K1107" s="221" t="str">
        <f t="shared" si="1197"/>
        <v>-</v>
      </c>
      <c r="L1107" s="221" t="str">
        <f t="shared" si="1197"/>
        <v>-</v>
      </c>
      <c r="M1107" s="221" t="str">
        <f t="shared" si="1197"/>
        <v>-</v>
      </c>
      <c r="N1107" s="91" t="str">
        <f t="shared" ca="1" si="1188"/>
        <v>-</v>
      </c>
      <c r="O1107" s="220">
        <f t="shared" ref="O1107:T1107" ca="1" si="1198">O$1073</f>
        <v>2</v>
      </c>
      <c r="P1107" s="220">
        <f t="shared" ca="1" si="1198"/>
        <v>3</v>
      </c>
      <c r="Q1107" s="220">
        <f t="shared" ca="1" si="1198"/>
        <v>3</v>
      </c>
      <c r="R1107" s="220">
        <f t="shared" ca="1" si="1198"/>
        <v>3</v>
      </c>
      <c r="S1107" s="220">
        <f t="shared" ca="1" si="1198"/>
        <v>3</v>
      </c>
      <c r="T1107" s="220">
        <f t="shared" ca="1" si="1198"/>
        <v>3</v>
      </c>
      <c r="U1107" s="91">
        <f t="shared" ca="1" si="1196"/>
        <v>0.02</v>
      </c>
      <c r="V1107" s="91">
        <f t="shared" ca="1" si="1196"/>
        <v>0</v>
      </c>
      <c r="W1107" s="91">
        <f t="shared" ca="1" si="1196"/>
        <v>0.05</v>
      </c>
      <c r="X1107" s="91">
        <f t="shared" ca="1" si="1196"/>
        <v>0.11</v>
      </c>
      <c r="Y1107" s="226">
        <f t="shared" ca="1" si="1196"/>
        <v>1.0984615384615384E-2</v>
      </c>
      <c r="Z1107" s="226">
        <f t="shared" ca="1" si="1196"/>
        <v>-4.3999999999999997E-2</v>
      </c>
      <c r="AA1107" s="91">
        <f t="shared" ca="1" si="1196"/>
        <v>2</v>
      </c>
      <c r="AB1107" s="91" t="str">
        <f t="shared" ca="1" si="1196"/>
        <v>-</v>
      </c>
      <c r="AC1107" s="91" t="str">
        <f t="shared" ca="1" si="1196"/>
        <v>-</v>
      </c>
      <c r="AD1107" s="91" t="b">
        <f t="shared" ca="1" si="1196"/>
        <v>1</v>
      </c>
      <c r="AE1107" s="91" t="str">
        <f t="shared" ca="1" si="1196"/>
        <v>-</v>
      </c>
      <c r="AF1107" s="91" t="str">
        <f t="shared" ca="1" si="1196"/>
        <v>-</v>
      </c>
      <c r="AG1107" s="91">
        <f t="shared" ca="1" si="1196"/>
        <v>0.5</v>
      </c>
      <c r="AH1107" s="91">
        <f t="shared" ca="1" si="1196"/>
        <v>1</v>
      </c>
      <c r="AI1107" s="91">
        <f t="shared" ca="1" si="1196"/>
        <v>0</v>
      </c>
      <c r="AJ1107" s="91">
        <f t="shared" ca="1" si="1196"/>
        <v>1</v>
      </c>
      <c r="AK1107" s="91">
        <f t="shared" ca="1" si="1196"/>
        <v>0</v>
      </c>
      <c r="AL1107" s="91">
        <f t="shared" ca="1" si="1196"/>
        <v>1</v>
      </c>
      <c r="AM1107" s="91"/>
      <c r="AN1107" s="91"/>
      <c r="AO1107" s="91"/>
      <c r="AP1107" s="91"/>
      <c r="AQ1107" s="91"/>
      <c r="AR1107" s="91"/>
      <c r="AS1107" s="91"/>
      <c r="AT1107" s="91"/>
      <c r="AU1107" s="91"/>
      <c r="AV1107" s="91"/>
      <c r="AW1107" s="91"/>
      <c r="AX1107" s="91"/>
      <c r="AY1107" s="91"/>
      <c r="AZ1107" s="91"/>
      <c r="BA1107" s="91"/>
      <c r="BB1107" s="91"/>
      <c r="BC1107" s="91"/>
      <c r="BD1107" s="91"/>
      <c r="BE1107" s="91"/>
      <c r="BF1107" s="91"/>
      <c r="BG1107" s="91"/>
      <c r="BH1107" s="91"/>
      <c r="BI1107" s="91"/>
      <c r="BJ1107" s="91"/>
      <c r="BK1107" s="91"/>
      <c r="BL1107" s="91"/>
      <c r="BM1107" s="91"/>
      <c r="BN1107" s="220">
        <f t="shared" ref="BN1107:CH1107" ca="1" si="1199">BN$1073</f>
        <v>0.04</v>
      </c>
      <c r="BO1107" s="220">
        <f t="shared" ca="1" si="1199"/>
        <v>0</v>
      </c>
      <c r="BP1107" s="220">
        <f t="shared" ca="1" si="1199"/>
        <v>-0.04</v>
      </c>
      <c r="BQ1107" s="220">
        <f t="shared" ca="1" si="1199"/>
        <v>0.04</v>
      </c>
      <c r="BR1107" s="220">
        <f t="shared" ca="1" si="1199"/>
        <v>-0.04</v>
      </c>
      <c r="BS1107" s="220">
        <f t="shared" ca="1" si="1199"/>
        <v>0.04</v>
      </c>
      <c r="BT1107" s="220">
        <f t="shared" ca="1" si="1199"/>
        <v>0.04</v>
      </c>
      <c r="BU1107" s="220">
        <f t="shared" ca="1" si="1199"/>
        <v>0.04</v>
      </c>
      <c r="BV1107" s="220">
        <f t="shared" ca="1" si="1199"/>
        <v>0</v>
      </c>
      <c r="BW1107" s="220">
        <f t="shared" ca="1" si="1199"/>
        <v>-0.04</v>
      </c>
      <c r="BX1107" s="220">
        <f t="shared" ca="1" si="1199"/>
        <v>0.04</v>
      </c>
      <c r="BY1107" s="220">
        <f t="shared" ca="1" si="1199"/>
        <v>-0.04</v>
      </c>
      <c r="BZ1107" s="220">
        <f t="shared" ca="1" si="1199"/>
        <v>0.04</v>
      </c>
      <c r="CA1107" s="220">
        <f t="shared" ca="1" si="1199"/>
        <v>0.04</v>
      </c>
      <c r="CB1107" s="220">
        <f t="shared" ca="1" si="1199"/>
        <v>0.04</v>
      </c>
      <c r="CC1107" s="220">
        <f t="shared" ca="1" si="1199"/>
        <v>0</v>
      </c>
      <c r="CD1107" s="220">
        <f t="shared" ca="1" si="1199"/>
        <v>-0.04</v>
      </c>
      <c r="CE1107" s="220">
        <f t="shared" ca="1" si="1199"/>
        <v>0.04</v>
      </c>
      <c r="CF1107" s="220">
        <f t="shared" ca="1" si="1199"/>
        <v>-0.04</v>
      </c>
      <c r="CG1107" s="220">
        <f t="shared" ca="1" si="1199"/>
        <v>0.04</v>
      </c>
      <c r="CH1107" s="220">
        <f t="shared" ca="1" si="1199"/>
        <v>0.04</v>
      </c>
    </row>
    <row r="1108" spans="1:86">
      <c r="A1108" s="74"/>
      <c r="B1108" s="82" t="s">
        <v>957</v>
      </c>
      <c r="C1108" s="91">
        <f t="shared" ca="1" si="1188"/>
        <v>1</v>
      </c>
      <c r="D1108" s="91">
        <f t="shared" ca="1" si="1188"/>
        <v>1</v>
      </c>
      <c r="E1108" s="91" t="b">
        <f t="shared" ca="1" si="1188"/>
        <v>0</v>
      </c>
      <c r="F1108" s="221">
        <f ca="1">F$1087</f>
        <v>2</v>
      </c>
      <c r="G1108" s="91" t="str">
        <f t="shared" ca="1" si="1188"/>
        <v>-</v>
      </c>
      <c r="H1108" s="91" t="str">
        <f t="shared" ca="1" si="1188"/>
        <v>-</v>
      </c>
      <c r="I1108" s="91" t="str">
        <f t="shared" ca="1" si="1188"/>
        <v>-</v>
      </c>
      <c r="J1108" s="91" t="str">
        <f t="shared" ca="1" si="1188"/>
        <v>-</v>
      </c>
      <c r="K1108" s="91" t="str">
        <f t="shared" ca="1" si="1188"/>
        <v>-</v>
      </c>
      <c r="L1108" s="91" t="str">
        <f t="shared" ca="1" si="1188"/>
        <v>-</v>
      </c>
      <c r="M1108" s="91" t="str">
        <f t="shared" ref="M1108:T1110" ca="1" si="1200">OFFSET(M1108,-1,0)</f>
        <v>-</v>
      </c>
      <c r="N1108" s="91" t="str">
        <f t="shared" ca="1" si="1188"/>
        <v>-</v>
      </c>
      <c r="O1108" s="221">
        <f t="shared" ref="O1108:T1108" ca="1" si="1201">O$1087</f>
        <v>4</v>
      </c>
      <c r="P1108" s="221">
        <f t="shared" ca="1" si="1201"/>
        <v>5</v>
      </c>
      <c r="Q1108" s="221">
        <f t="shared" ca="1" si="1201"/>
        <v>5</v>
      </c>
      <c r="R1108" s="221">
        <f t="shared" ca="1" si="1201"/>
        <v>6</v>
      </c>
      <c r="S1108" s="221">
        <f t="shared" ca="1" si="1201"/>
        <v>6</v>
      </c>
      <c r="T1108" s="221">
        <f t="shared" ca="1" si="1201"/>
        <v>6</v>
      </c>
      <c r="U1108" s="91">
        <f t="shared" ca="1" si="1196"/>
        <v>0.02</v>
      </c>
      <c r="V1108" s="91">
        <f t="shared" ca="1" si="1196"/>
        <v>0</v>
      </c>
      <c r="W1108" s="91">
        <f t="shared" ca="1" si="1196"/>
        <v>0.05</v>
      </c>
      <c r="X1108" s="91">
        <f t="shared" ca="1" si="1196"/>
        <v>0.11</v>
      </c>
      <c r="Y1108" s="87">
        <v>0</v>
      </c>
      <c r="Z1108" s="87">
        <v>0</v>
      </c>
      <c r="AA1108" s="91">
        <f t="shared" ca="1" si="1196"/>
        <v>2</v>
      </c>
      <c r="AB1108" s="91" t="str">
        <f t="shared" ca="1" si="1196"/>
        <v>-</v>
      </c>
      <c r="AC1108" s="91" t="str">
        <f t="shared" ca="1" si="1196"/>
        <v>-</v>
      </c>
      <c r="AD1108" s="91" t="b">
        <f t="shared" ca="1" si="1196"/>
        <v>1</v>
      </c>
      <c r="AE1108" s="91" t="str">
        <f t="shared" ca="1" si="1196"/>
        <v>-</v>
      </c>
      <c r="AF1108" s="91" t="str">
        <f t="shared" ca="1" si="1196"/>
        <v>-</v>
      </c>
      <c r="AG1108" s="91">
        <f t="shared" ca="1" si="1196"/>
        <v>0.5</v>
      </c>
      <c r="AH1108" s="91">
        <f t="shared" ca="1" si="1196"/>
        <v>1</v>
      </c>
      <c r="AI1108" s="91">
        <f t="shared" ca="1" si="1196"/>
        <v>0</v>
      </c>
      <c r="AJ1108" s="91">
        <f t="shared" ca="1" si="1196"/>
        <v>1</v>
      </c>
      <c r="AK1108" s="91">
        <f t="shared" ca="1" si="1196"/>
        <v>0</v>
      </c>
      <c r="AL1108" s="91">
        <f t="shared" ca="1" si="1196"/>
        <v>1</v>
      </c>
      <c r="AM1108" s="91"/>
      <c r="AN1108" s="91"/>
      <c r="AO1108" s="91"/>
      <c r="AP1108" s="91"/>
      <c r="AQ1108" s="91"/>
      <c r="AR1108" s="91"/>
      <c r="AS1108" s="91"/>
      <c r="AT1108" s="91"/>
      <c r="AU1108" s="91"/>
      <c r="AV1108" s="91"/>
      <c r="AW1108" s="91"/>
      <c r="AX1108" s="91"/>
      <c r="AY1108" s="91"/>
      <c r="AZ1108" s="91"/>
      <c r="BA1108" s="91"/>
      <c r="BB1108" s="91"/>
      <c r="BC1108" s="91"/>
      <c r="BD1108" s="91"/>
      <c r="BE1108" s="91"/>
      <c r="BF1108" s="91"/>
      <c r="BG1108" s="91"/>
      <c r="BH1108" s="91"/>
      <c r="BI1108" s="91"/>
      <c r="BJ1108" s="91"/>
      <c r="BK1108" s="91"/>
      <c r="BL1108" s="91"/>
      <c r="BM1108" s="91"/>
      <c r="BN1108" s="221">
        <f t="shared" ref="BN1108:CH1108" ca="1" si="1202">BN$1087</f>
        <v>-0.05</v>
      </c>
      <c r="BO1108" s="221">
        <f t="shared" ca="1" si="1202"/>
        <v>0</v>
      </c>
      <c r="BP1108" s="221">
        <f t="shared" ca="1" si="1202"/>
        <v>0</v>
      </c>
      <c r="BQ1108" s="221">
        <f t="shared" ca="1" si="1202"/>
        <v>0</v>
      </c>
      <c r="BR1108" s="221">
        <f t="shared" ca="1" si="1202"/>
        <v>-0.04</v>
      </c>
      <c r="BS1108" s="221">
        <f t="shared" ca="1" si="1202"/>
        <v>0.04</v>
      </c>
      <c r="BT1108" s="221">
        <f t="shared" ca="1" si="1202"/>
        <v>0.08</v>
      </c>
      <c r="BU1108" s="221">
        <f t="shared" ca="1" si="1202"/>
        <v>-0.05</v>
      </c>
      <c r="BV1108" s="221">
        <f t="shared" ca="1" si="1202"/>
        <v>0</v>
      </c>
      <c r="BW1108" s="221">
        <f t="shared" ca="1" si="1202"/>
        <v>0</v>
      </c>
      <c r="BX1108" s="221">
        <f t="shared" ca="1" si="1202"/>
        <v>0</v>
      </c>
      <c r="BY1108" s="221">
        <f t="shared" ca="1" si="1202"/>
        <v>-0.04</v>
      </c>
      <c r="BZ1108" s="221">
        <f t="shared" ca="1" si="1202"/>
        <v>0.04</v>
      </c>
      <c r="CA1108" s="221">
        <f t="shared" ca="1" si="1202"/>
        <v>0.08</v>
      </c>
      <c r="CB1108" s="221">
        <f t="shared" ca="1" si="1202"/>
        <v>-0.05</v>
      </c>
      <c r="CC1108" s="221">
        <f t="shared" ca="1" si="1202"/>
        <v>0</v>
      </c>
      <c r="CD1108" s="221">
        <f t="shared" ca="1" si="1202"/>
        <v>0</v>
      </c>
      <c r="CE1108" s="221">
        <f t="shared" ca="1" si="1202"/>
        <v>0</v>
      </c>
      <c r="CF1108" s="221">
        <f t="shared" ca="1" si="1202"/>
        <v>-0.04</v>
      </c>
      <c r="CG1108" s="221">
        <f t="shared" ca="1" si="1202"/>
        <v>0.04</v>
      </c>
      <c r="CH1108" s="221">
        <f t="shared" ca="1" si="1202"/>
        <v>0.08</v>
      </c>
    </row>
    <row r="1109" spans="1:86">
      <c r="A1109" s="237">
        <f ca="1">MOD(INDEX(CHOOSE(d.Flock.1.1+1,i.DryManOpt_Mer,i.DryManOpt_BBT,i.DryManOpt_Mat),d.TOL.1.1+1,$AA1109+1)-1,4)+1+4</f>
        <v>8</v>
      </c>
      <c r="B1109" s="88" t="s">
        <v>964</v>
      </c>
      <c r="C1109" s="91">
        <f t="shared" ref="C1109:D1109" ca="1" si="1203">OFFSET(C1109,-1,0)</f>
        <v>1</v>
      </c>
      <c r="D1109" s="91">
        <f t="shared" ca="1" si="1203"/>
        <v>1</v>
      </c>
      <c r="E1109" s="91" t="b">
        <f t="shared" ca="1" si="1188"/>
        <v>0</v>
      </c>
      <c r="F1109" s="91">
        <f t="shared" ca="1" si="1188"/>
        <v>2</v>
      </c>
      <c r="G1109" s="91" t="str">
        <f t="shared" ca="1" si="1188"/>
        <v>-</v>
      </c>
      <c r="H1109" s="91" t="str">
        <f t="shared" ca="1" si="1188"/>
        <v>-</v>
      </c>
      <c r="I1109" s="91" t="str">
        <f t="shared" ca="1" si="1188"/>
        <v>-</v>
      </c>
      <c r="J1109" s="91" t="str">
        <f t="shared" ca="1" si="1188"/>
        <v>-</v>
      </c>
      <c r="K1109" s="91" t="str">
        <f t="shared" ca="1" si="1188"/>
        <v>-</v>
      </c>
      <c r="L1109" s="91" t="str">
        <f t="shared" ca="1" si="1188"/>
        <v>-</v>
      </c>
      <c r="M1109" s="91" t="str">
        <f t="shared" ca="1" si="1200"/>
        <v>-</v>
      </c>
      <c r="N1109" s="91" t="str">
        <f t="shared" ca="1" si="1200"/>
        <v>-</v>
      </c>
      <c r="O1109" s="91">
        <f t="shared" ca="1" si="1200"/>
        <v>4</v>
      </c>
      <c r="P1109" s="91">
        <f t="shared" ca="1" si="1200"/>
        <v>5</v>
      </c>
      <c r="Q1109" s="91">
        <f t="shared" ca="1" si="1200"/>
        <v>5</v>
      </c>
      <c r="R1109" s="91">
        <f t="shared" ca="1" si="1200"/>
        <v>6</v>
      </c>
      <c r="S1109" s="91">
        <f t="shared" ca="1" si="1200"/>
        <v>6</v>
      </c>
      <c r="T1109" s="91">
        <f t="shared" ca="1" si="1200"/>
        <v>6</v>
      </c>
      <c r="U1109" s="124">
        <f t="shared" ref="U1109:X1110" ca="1" si="1204">INDEX(i_dryman,$A1109,U$1063)</f>
        <v>0.02</v>
      </c>
      <c r="V1109" s="124">
        <f t="shared" ca="1" si="1204"/>
        <v>0</v>
      </c>
      <c r="W1109" s="124">
        <f t="shared" ca="1" si="1204"/>
        <v>0.05</v>
      </c>
      <c r="X1109" s="124">
        <f t="shared" ca="1" si="1204"/>
        <v>0.11</v>
      </c>
      <c r="Y1109" s="227">
        <f ca="1">Y$1087</f>
        <v>1.0984615384615384E-2</v>
      </c>
      <c r="Z1109" s="227">
        <f ca="1">Z$1087</f>
        <v>-4.3999999999999997E-2</v>
      </c>
      <c r="AA1109" s="91">
        <f t="shared" ca="1" si="1196"/>
        <v>2</v>
      </c>
      <c r="AB1109" s="237" t="str">
        <f t="shared" ref="AB1109:AE1109" ca="1" si="1205">INDEX(i_dryman,$A1109,AB$1063)</f>
        <v>-</v>
      </c>
      <c r="AC1109" s="237" t="str">
        <f t="shared" ca="1" si="1205"/>
        <v>-</v>
      </c>
      <c r="AD1109" s="237" t="b">
        <f t="shared" ca="1" si="1205"/>
        <v>1</v>
      </c>
      <c r="AE1109" s="237" t="str">
        <f t="shared" ca="1" si="1205"/>
        <v>-</v>
      </c>
      <c r="AF1109" s="52" t="str">
        <f t="shared" ca="1" si="1196"/>
        <v>-</v>
      </c>
      <c r="AG1109" s="237">
        <f ca="1">INDEX(i_dryman,$A1109,AG$1063)</f>
        <v>0.5</v>
      </c>
      <c r="AH1109" s="91">
        <f t="shared" ref="AH1109" ca="1" si="1206">OFFSET(AH1109,-1,0)</f>
        <v>1</v>
      </c>
      <c r="AI1109" s="91">
        <f t="shared" ca="1" si="1196"/>
        <v>0</v>
      </c>
      <c r="AJ1109" s="91">
        <f t="shared" ca="1" si="1196"/>
        <v>1</v>
      </c>
      <c r="AK1109" s="91">
        <f t="shared" ca="1" si="1196"/>
        <v>0</v>
      </c>
      <c r="AL1109" s="91">
        <f t="shared" ca="1" si="1196"/>
        <v>1</v>
      </c>
      <c r="AM1109" s="91"/>
      <c r="AN1109" s="91"/>
      <c r="AO1109" s="91"/>
      <c r="AP1109" s="91"/>
      <c r="AQ1109" s="91"/>
      <c r="AR1109" s="91"/>
      <c r="AS1109" s="91"/>
      <c r="AT1109" s="91"/>
      <c r="AU1109" s="91"/>
      <c r="AV1109" s="91"/>
      <c r="AW1109" s="91"/>
      <c r="AX1109" s="91"/>
      <c r="AY1109" s="91"/>
      <c r="AZ1109" s="91"/>
      <c r="BA1109" s="91"/>
      <c r="BB1109" s="91"/>
      <c r="BC1109" s="91"/>
      <c r="BD1109" s="91"/>
      <c r="BE1109" s="91"/>
      <c r="BF1109" s="91"/>
      <c r="BG1109" s="91"/>
      <c r="BH1109" s="91"/>
      <c r="BI1109" s="91"/>
      <c r="BJ1109" s="91"/>
      <c r="BK1109" s="91"/>
      <c r="BL1109" s="91"/>
      <c r="BM1109" s="91"/>
      <c r="BN1109" s="91">
        <f t="shared" ca="1" si="1193"/>
        <v>-0.05</v>
      </c>
      <c r="BO1109" s="91">
        <f t="shared" ca="1" si="1193"/>
        <v>0</v>
      </c>
      <c r="BP1109" s="91">
        <f t="shared" ca="1" si="1193"/>
        <v>0</v>
      </c>
      <c r="BQ1109" s="91">
        <f t="shared" ca="1" si="1193"/>
        <v>0</v>
      </c>
      <c r="BR1109" s="91">
        <f t="shared" ca="1" si="1193"/>
        <v>-0.04</v>
      </c>
      <c r="BS1109" s="91">
        <f t="shared" ca="1" si="1193"/>
        <v>0.04</v>
      </c>
      <c r="BT1109" s="91">
        <f t="shared" ca="1" si="1193"/>
        <v>0.08</v>
      </c>
      <c r="BU1109" s="91">
        <f t="shared" ca="1" si="1193"/>
        <v>-0.05</v>
      </c>
      <c r="BV1109" s="91">
        <f t="shared" ca="1" si="1193"/>
        <v>0</v>
      </c>
      <c r="BW1109" s="91">
        <f t="shared" ca="1" si="1193"/>
        <v>0</v>
      </c>
      <c r="BX1109" s="91">
        <f t="shared" ca="1" si="1193"/>
        <v>0</v>
      </c>
      <c r="BY1109" s="91">
        <f t="shared" ca="1" si="1193"/>
        <v>-0.04</v>
      </c>
      <c r="BZ1109" s="91">
        <f t="shared" ca="1" si="1193"/>
        <v>0.04</v>
      </c>
      <c r="CA1109" s="91">
        <f t="shared" ca="1" si="1193"/>
        <v>0.08</v>
      </c>
      <c r="CB1109" s="91">
        <f t="shared" ca="1" si="1193"/>
        <v>-0.05</v>
      </c>
      <c r="CC1109" s="91">
        <f t="shared" ca="1" si="1193"/>
        <v>0</v>
      </c>
      <c r="CD1109" s="91">
        <f t="shared" ca="1" si="1194"/>
        <v>0</v>
      </c>
      <c r="CE1109" s="91">
        <f t="shared" ca="1" si="1194"/>
        <v>0</v>
      </c>
      <c r="CF1109" s="91">
        <f t="shared" ca="1" si="1194"/>
        <v>-0.04</v>
      </c>
      <c r="CG1109" s="91">
        <f t="shared" ca="1" si="1194"/>
        <v>0.04</v>
      </c>
      <c r="CH1109" s="91">
        <f t="shared" ca="1" si="1194"/>
        <v>0.08</v>
      </c>
    </row>
    <row r="1110" spans="1:86">
      <c r="A1110" s="94">
        <f ca="1">A1109-4</f>
        <v>4</v>
      </c>
      <c r="B1110" s="93" t="s">
        <v>970</v>
      </c>
      <c r="C1110" s="94">
        <f ca="1">OFFSET(C1110,-1,0)</f>
        <v>1</v>
      </c>
      <c r="D1110" s="94">
        <f ca="1">OFFSET(D1110,-1,0)</f>
        <v>1</v>
      </c>
      <c r="E1110" s="94" t="b">
        <f t="shared" ca="1" si="1188"/>
        <v>0</v>
      </c>
      <c r="F1110" s="94">
        <f t="shared" ca="1" si="1188"/>
        <v>2</v>
      </c>
      <c r="G1110" s="94" t="str">
        <f t="shared" ca="1" si="1188"/>
        <v>-</v>
      </c>
      <c r="H1110" s="94" t="str">
        <f t="shared" ca="1" si="1188"/>
        <v>-</v>
      </c>
      <c r="I1110" s="94" t="str">
        <f t="shared" ca="1" si="1188"/>
        <v>-</v>
      </c>
      <c r="J1110" s="94" t="str">
        <f t="shared" ca="1" si="1188"/>
        <v>-</v>
      </c>
      <c r="K1110" s="94" t="str">
        <f ca="1">OFFSET(K1110,-1,0)</f>
        <v>-</v>
      </c>
      <c r="L1110" s="94" t="str">
        <f ca="1">OFFSET(L1110,-1,0)</f>
        <v>-</v>
      </c>
      <c r="M1110" s="94" t="str">
        <f t="shared" ca="1" si="1200"/>
        <v>-</v>
      </c>
      <c r="N1110" s="94" t="str">
        <f t="shared" ca="1" si="1200"/>
        <v>-</v>
      </c>
      <c r="O1110" s="94">
        <f t="shared" ca="1" si="1200"/>
        <v>4</v>
      </c>
      <c r="P1110" s="94">
        <f t="shared" ca="1" si="1200"/>
        <v>5</v>
      </c>
      <c r="Q1110" s="94">
        <f t="shared" ca="1" si="1200"/>
        <v>5</v>
      </c>
      <c r="R1110" s="94">
        <f t="shared" ca="1" si="1200"/>
        <v>6</v>
      </c>
      <c r="S1110" s="94">
        <f t="shared" ca="1" si="1200"/>
        <v>6</v>
      </c>
      <c r="T1110" s="238">
        <f t="shared" ca="1" si="1200"/>
        <v>6</v>
      </c>
      <c r="U1110" s="124">
        <f t="shared" ca="1" si="1204"/>
        <v>0.01</v>
      </c>
      <c r="V1110" s="124">
        <f t="shared" ca="1" si="1204"/>
        <v>0</v>
      </c>
      <c r="W1110" s="124">
        <f t="shared" ca="1" si="1204"/>
        <v>0.05</v>
      </c>
      <c r="X1110" s="124">
        <f t="shared" ca="1" si="1204"/>
        <v>0.05</v>
      </c>
      <c r="Y1110" s="239">
        <f t="shared" ca="1" si="1196"/>
        <v>1.0984615384615384E-2</v>
      </c>
      <c r="Z1110" s="228">
        <f t="shared" ca="1" si="1196"/>
        <v>-4.3999999999999997E-2</v>
      </c>
      <c r="AA1110" s="94">
        <f t="shared" ca="1" si="1196"/>
        <v>2</v>
      </c>
      <c r="AB1110" s="94" t="str">
        <f t="shared" ca="1" si="1196"/>
        <v>-</v>
      </c>
      <c r="AC1110" s="94" t="str">
        <f t="shared" ca="1" si="1196"/>
        <v>-</v>
      </c>
      <c r="AD1110" s="94" t="b">
        <f t="shared" ca="1" si="1196"/>
        <v>1</v>
      </c>
      <c r="AE1110" s="94" t="str">
        <f t="shared" ca="1" si="1196"/>
        <v>-</v>
      </c>
      <c r="AF1110" s="94" t="str">
        <f t="shared" ca="1" si="1196"/>
        <v>-</v>
      </c>
      <c r="AG1110" s="94">
        <f t="shared" ca="1" si="1196"/>
        <v>0.5</v>
      </c>
      <c r="AH1110" s="94">
        <f ca="1">OFFSET(AH1110,-1,0)</f>
        <v>1</v>
      </c>
      <c r="AI1110" s="94">
        <f t="shared" ca="1" si="1196"/>
        <v>0</v>
      </c>
      <c r="AJ1110" s="94">
        <f t="shared" ca="1" si="1196"/>
        <v>1</v>
      </c>
      <c r="AK1110" s="94">
        <f t="shared" ca="1" si="1196"/>
        <v>0</v>
      </c>
      <c r="AL1110" s="94">
        <f t="shared" ca="1" si="1196"/>
        <v>1</v>
      </c>
      <c r="AM1110" s="94"/>
      <c r="AN1110" s="94"/>
      <c r="AO1110" s="94"/>
      <c r="AP1110" s="94"/>
      <c r="AQ1110" s="94"/>
      <c r="AR1110" s="94"/>
      <c r="AS1110" s="94"/>
      <c r="AT1110" s="94"/>
      <c r="AU1110" s="94"/>
      <c r="AV1110" s="94"/>
      <c r="AW1110" s="94"/>
      <c r="AX1110" s="94"/>
      <c r="AY1110" s="94"/>
      <c r="AZ1110" s="94"/>
      <c r="BA1110" s="94"/>
      <c r="BB1110" s="94"/>
      <c r="BC1110" s="94"/>
      <c r="BD1110" s="94"/>
      <c r="BE1110" s="94"/>
      <c r="BF1110" s="94"/>
      <c r="BG1110" s="94"/>
      <c r="BH1110" s="94"/>
      <c r="BI1110" s="94"/>
      <c r="BJ1110" s="94"/>
      <c r="BK1110" s="94"/>
      <c r="BL1110" s="94"/>
      <c r="BM1110" s="94"/>
      <c r="BN1110" s="94">
        <f t="shared" ca="1" si="1193"/>
        <v>-0.05</v>
      </c>
      <c r="BO1110" s="94">
        <f t="shared" ca="1" si="1193"/>
        <v>0</v>
      </c>
      <c r="BP1110" s="94">
        <f t="shared" ca="1" si="1193"/>
        <v>0</v>
      </c>
      <c r="BQ1110" s="94">
        <f t="shared" ca="1" si="1193"/>
        <v>0</v>
      </c>
      <c r="BR1110" s="94">
        <f t="shared" ca="1" si="1193"/>
        <v>-0.04</v>
      </c>
      <c r="BS1110" s="94">
        <f t="shared" ca="1" si="1193"/>
        <v>0.04</v>
      </c>
      <c r="BT1110" s="94">
        <f t="shared" ca="1" si="1193"/>
        <v>0.08</v>
      </c>
      <c r="BU1110" s="94">
        <f t="shared" ca="1" si="1193"/>
        <v>-0.05</v>
      </c>
      <c r="BV1110" s="94">
        <f t="shared" ca="1" si="1193"/>
        <v>0</v>
      </c>
      <c r="BW1110" s="94">
        <f t="shared" ca="1" si="1193"/>
        <v>0</v>
      </c>
      <c r="BX1110" s="94">
        <f t="shared" ca="1" si="1193"/>
        <v>0</v>
      </c>
      <c r="BY1110" s="94">
        <f t="shared" ca="1" si="1193"/>
        <v>-0.04</v>
      </c>
      <c r="BZ1110" s="94">
        <f t="shared" ca="1" si="1193"/>
        <v>0.04</v>
      </c>
      <c r="CA1110" s="94">
        <f t="shared" ca="1" si="1193"/>
        <v>0.08</v>
      </c>
      <c r="CB1110" s="94">
        <f t="shared" ca="1" si="1193"/>
        <v>-0.05</v>
      </c>
      <c r="CC1110" s="94">
        <f t="shared" ca="1" si="1193"/>
        <v>0</v>
      </c>
      <c r="CD1110" s="94">
        <f t="shared" ca="1" si="1194"/>
        <v>0</v>
      </c>
      <c r="CE1110" s="94">
        <f t="shared" ca="1" si="1194"/>
        <v>0</v>
      </c>
      <c r="CF1110" s="94">
        <f t="shared" ca="1" si="1194"/>
        <v>-0.04</v>
      </c>
      <c r="CG1110" s="94">
        <f t="shared" ca="1" si="1194"/>
        <v>0.04</v>
      </c>
      <c r="CH1110" s="94">
        <f t="shared" ca="1" si="1194"/>
        <v>0.08</v>
      </c>
    </row>
    <row r="1113" spans="1:86" ht="1.5" customHeight="1"/>
    <row r="1114" spans="1:86" ht="1.5" customHeight="1"/>
    <row r="1115" spans="1:86" ht="1.5" customHeight="1"/>
    <row r="1116" spans="1:86" ht="1.5" customHeight="1"/>
    <row r="1117" spans="1:86" ht="1.5" customHeight="1"/>
    <row r="1118" spans="1:86" ht="1.5" customHeight="1"/>
    <row r="1119" spans="1:86" ht="1.5" customHeight="1"/>
    <row r="1120" spans="1:86"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spans="1:170" ht="1.5" customHeight="1"/>
    <row r="1154" spans="1:170" ht="1.5" customHeight="1"/>
    <row r="1155" spans="1:170" ht="1.5" customHeight="1"/>
    <row r="1156" spans="1:170" ht="1.5" customHeight="1"/>
    <row r="1157" spans="1:170" ht="1.5" customHeight="1"/>
    <row r="1158" spans="1:170" ht="1.5" customHeight="1"/>
    <row r="1159" spans="1:170" ht="1.5" customHeight="1"/>
    <row r="1160" spans="1:170" ht="1.5" customHeight="1"/>
    <row r="1161" spans="1:170" ht="1.5" customHeight="1"/>
    <row r="1162" spans="1:170" ht="1.5" customHeight="1"/>
    <row r="1163" spans="1:170">
      <c r="B1163" s="22" t="s">
        <v>586</v>
      </c>
    </row>
    <row r="1164" spans="1:170">
      <c r="B1164" s="75"/>
      <c r="C1164" s="31">
        <v>1</v>
      </c>
      <c r="D1164" s="31">
        <f ca="1">OFFSET(D1164,0,-1)+1</f>
        <v>2</v>
      </c>
      <c r="E1164" s="31">
        <f t="shared" ref="E1164:BP1164" ca="1" si="1207">OFFSET(E1164,0,-1)+1</f>
        <v>3</v>
      </c>
      <c r="F1164" s="31">
        <f t="shared" ca="1" si="1207"/>
        <v>4</v>
      </c>
      <c r="G1164" s="31">
        <f t="shared" ca="1" si="1207"/>
        <v>5</v>
      </c>
      <c r="H1164" s="31">
        <f t="shared" ca="1" si="1207"/>
        <v>6</v>
      </c>
      <c r="I1164" s="31">
        <f t="shared" ca="1" si="1207"/>
        <v>7</v>
      </c>
      <c r="J1164" s="31">
        <f t="shared" ca="1" si="1207"/>
        <v>8</v>
      </c>
      <c r="K1164" s="31">
        <f t="shared" ca="1" si="1207"/>
        <v>9</v>
      </c>
      <c r="L1164" s="31">
        <f t="shared" ca="1" si="1207"/>
        <v>10</v>
      </c>
      <c r="M1164" s="31">
        <f t="shared" ca="1" si="1207"/>
        <v>11</v>
      </c>
      <c r="N1164" s="31">
        <f t="shared" ca="1" si="1207"/>
        <v>12</v>
      </c>
      <c r="O1164" s="31">
        <f t="shared" ca="1" si="1207"/>
        <v>13</v>
      </c>
      <c r="P1164" s="31">
        <f t="shared" ca="1" si="1207"/>
        <v>14</v>
      </c>
      <c r="Q1164" s="31">
        <f t="shared" ca="1" si="1207"/>
        <v>15</v>
      </c>
      <c r="R1164" s="31">
        <f t="shared" ca="1" si="1207"/>
        <v>16</v>
      </c>
      <c r="S1164" s="31">
        <f t="shared" ca="1" si="1207"/>
        <v>17</v>
      </c>
      <c r="T1164" s="31">
        <f t="shared" ca="1" si="1207"/>
        <v>18</v>
      </c>
      <c r="U1164" s="31">
        <f t="shared" ca="1" si="1207"/>
        <v>19</v>
      </c>
      <c r="V1164" s="31">
        <f t="shared" ca="1" si="1207"/>
        <v>20</v>
      </c>
      <c r="W1164" s="31">
        <f t="shared" ca="1" si="1207"/>
        <v>21</v>
      </c>
      <c r="X1164" s="31">
        <f t="shared" ca="1" si="1207"/>
        <v>22</v>
      </c>
      <c r="Y1164" s="31">
        <f t="shared" ca="1" si="1207"/>
        <v>23</v>
      </c>
      <c r="Z1164" s="31">
        <f t="shared" ca="1" si="1207"/>
        <v>24</v>
      </c>
      <c r="AA1164" s="31">
        <f t="shared" ca="1" si="1207"/>
        <v>25</v>
      </c>
      <c r="AB1164" s="31">
        <f t="shared" ca="1" si="1207"/>
        <v>26</v>
      </c>
      <c r="AC1164" s="31">
        <f t="shared" ca="1" si="1207"/>
        <v>27</v>
      </c>
      <c r="AD1164" s="31">
        <f t="shared" ca="1" si="1207"/>
        <v>28</v>
      </c>
      <c r="AE1164" s="31">
        <f t="shared" ca="1" si="1207"/>
        <v>29</v>
      </c>
      <c r="AF1164" s="31">
        <f t="shared" ca="1" si="1207"/>
        <v>30</v>
      </c>
      <c r="AG1164" s="31">
        <f t="shared" ca="1" si="1207"/>
        <v>31</v>
      </c>
      <c r="AH1164" s="31">
        <f t="shared" ca="1" si="1207"/>
        <v>32</v>
      </c>
      <c r="AI1164" s="31">
        <f t="shared" ca="1" si="1207"/>
        <v>33</v>
      </c>
      <c r="AJ1164" s="31">
        <f t="shared" ca="1" si="1207"/>
        <v>34</v>
      </c>
      <c r="AK1164" s="31">
        <f t="shared" ca="1" si="1207"/>
        <v>35</v>
      </c>
      <c r="AL1164" s="31">
        <f t="shared" ca="1" si="1207"/>
        <v>36</v>
      </c>
      <c r="AM1164" s="31">
        <f t="shared" ca="1" si="1207"/>
        <v>37</v>
      </c>
      <c r="AN1164" s="31">
        <f t="shared" ca="1" si="1207"/>
        <v>38</v>
      </c>
      <c r="AO1164" s="31">
        <f t="shared" ca="1" si="1207"/>
        <v>39</v>
      </c>
      <c r="AP1164" s="31">
        <f t="shared" ca="1" si="1207"/>
        <v>40</v>
      </c>
      <c r="AQ1164" s="31">
        <f t="shared" ca="1" si="1207"/>
        <v>41</v>
      </c>
      <c r="AR1164" s="31">
        <f t="shared" ca="1" si="1207"/>
        <v>42</v>
      </c>
      <c r="AS1164" s="31">
        <f t="shared" ca="1" si="1207"/>
        <v>43</v>
      </c>
      <c r="AT1164" s="31">
        <f t="shared" ca="1" si="1207"/>
        <v>44</v>
      </c>
      <c r="AU1164" s="31">
        <f t="shared" ca="1" si="1207"/>
        <v>45</v>
      </c>
      <c r="AV1164" s="31">
        <f t="shared" ca="1" si="1207"/>
        <v>46</v>
      </c>
      <c r="AW1164" s="31">
        <f t="shared" ca="1" si="1207"/>
        <v>47</v>
      </c>
      <c r="AX1164" s="31">
        <f t="shared" ca="1" si="1207"/>
        <v>48</v>
      </c>
      <c r="AY1164" s="31">
        <f t="shared" ca="1" si="1207"/>
        <v>49</v>
      </c>
      <c r="AZ1164" s="31">
        <f t="shared" ca="1" si="1207"/>
        <v>50</v>
      </c>
      <c r="BA1164" s="31">
        <f t="shared" ca="1" si="1207"/>
        <v>51</v>
      </c>
      <c r="BB1164" s="31">
        <f t="shared" ca="1" si="1207"/>
        <v>52</v>
      </c>
      <c r="BC1164" s="31">
        <f t="shared" ca="1" si="1207"/>
        <v>53</v>
      </c>
      <c r="BD1164" s="31">
        <f t="shared" ca="1" si="1207"/>
        <v>54</v>
      </c>
      <c r="BE1164" s="31">
        <f t="shared" ca="1" si="1207"/>
        <v>55</v>
      </c>
      <c r="BF1164" s="31">
        <f t="shared" ca="1" si="1207"/>
        <v>56</v>
      </c>
      <c r="BG1164" s="31">
        <f t="shared" ca="1" si="1207"/>
        <v>57</v>
      </c>
      <c r="BH1164" s="31">
        <f t="shared" ca="1" si="1207"/>
        <v>58</v>
      </c>
      <c r="BI1164" s="31">
        <f t="shared" ca="1" si="1207"/>
        <v>59</v>
      </c>
      <c r="BJ1164" s="31">
        <f t="shared" ca="1" si="1207"/>
        <v>60</v>
      </c>
      <c r="BK1164" s="31">
        <f t="shared" ca="1" si="1207"/>
        <v>61</v>
      </c>
      <c r="BL1164" s="31">
        <f t="shared" ca="1" si="1207"/>
        <v>62</v>
      </c>
      <c r="BM1164" s="31">
        <f t="shared" ca="1" si="1207"/>
        <v>63</v>
      </c>
      <c r="BN1164" s="31">
        <f t="shared" ca="1" si="1207"/>
        <v>64</v>
      </c>
      <c r="BO1164" s="31">
        <f t="shared" ca="1" si="1207"/>
        <v>65</v>
      </c>
      <c r="BP1164" s="31">
        <f t="shared" ca="1" si="1207"/>
        <v>66</v>
      </c>
      <c r="BQ1164" s="31">
        <f t="shared" ref="BQ1164:EB1164" ca="1" si="1208">OFFSET(BQ1164,0,-1)+1</f>
        <v>67</v>
      </c>
      <c r="BR1164" s="31">
        <f t="shared" ca="1" si="1208"/>
        <v>68</v>
      </c>
      <c r="BS1164" s="31">
        <f t="shared" ca="1" si="1208"/>
        <v>69</v>
      </c>
      <c r="BT1164" s="31">
        <f t="shared" ca="1" si="1208"/>
        <v>70</v>
      </c>
      <c r="BU1164" s="31">
        <f t="shared" ca="1" si="1208"/>
        <v>71</v>
      </c>
      <c r="BV1164" s="31">
        <f t="shared" ca="1" si="1208"/>
        <v>72</v>
      </c>
      <c r="BW1164" s="31">
        <f t="shared" ca="1" si="1208"/>
        <v>73</v>
      </c>
      <c r="BX1164" s="31">
        <f t="shared" ca="1" si="1208"/>
        <v>74</v>
      </c>
      <c r="BY1164" s="31">
        <f t="shared" ca="1" si="1208"/>
        <v>75</v>
      </c>
      <c r="BZ1164" s="31">
        <f t="shared" ca="1" si="1208"/>
        <v>76</v>
      </c>
      <c r="CA1164" s="31">
        <f t="shared" ca="1" si="1208"/>
        <v>77</v>
      </c>
      <c r="CB1164" s="31">
        <f t="shared" ca="1" si="1208"/>
        <v>78</v>
      </c>
      <c r="CC1164" s="31">
        <f t="shared" ca="1" si="1208"/>
        <v>79</v>
      </c>
      <c r="CD1164" s="31">
        <f t="shared" ca="1" si="1208"/>
        <v>80</v>
      </c>
      <c r="CE1164" s="31">
        <f t="shared" ca="1" si="1208"/>
        <v>81</v>
      </c>
      <c r="CF1164" s="31">
        <f t="shared" ca="1" si="1208"/>
        <v>82</v>
      </c>
      <c r="CG1164" s="31">
        <f t="shared" ca="1" si="1208"/>
        <v>83</v>
      </c>
      <c r="CH1164" s="31">
        <f t="shared" ca="1" si="1208"/>
        <v>84</v>
      </c>
      <c r="CI1164" s="31">
        <f t="shared" ca="1" si="1208"/>
        <v>85</v>
      </c>
      <c r="CJ1164" s="31">
        <f t="shared" ca="1" si="1208"/>
        <v>86</v>
      </c>
      <c r="CK1164" s="31">
        <f t="shared" ca="1" si="1208"/>
        <v>87</v>
      </c>
      <c r="CL1164" s="31">
        <f t="shared" ca="1" si="1208"/>
        <v>88</v>
      </c>
      <c r="CM1164" s="31">
        <f t="shared" ca="1" si="1208"/>
        <v>89</v>
      </c>
      <c r="CN1164" s="31">
        <f t="shared" ca="1" si="1208"/>
        <v>90</v>
      </c>
      <c r="CO1164" s="31">
        <f t="shared" ca="1" si="1208"/>
        <v>91</v>
      </c>
      <c r="CP1164" s="31">
        <f t="shared" ca="1" si="1208"/>
        <v>92</v>
      </c>
      <c r="CQ1164" s="31">
        <f t="shared" ca="1" si="1208"/>
        <v>93</v>
      </c>
      <c r="CR1164" s="31">
        <f t="shared" ca="1" si="1208"/>
        <v>94</v>
      </c>
      <c r="CS1164" s="31">
        <f t="shared" ca="1" si="1208"/>
        <v>95</v>
      </c>
      <c r="CT1164" s="31">
        <f t="shared" ca="1" si="1208"/>
        <v>96</v>
      </c>
      <c r="CU1164" s="31">
        <f t="shared" ca="1" si="1208"/>
        <v>97</v>
      </c>
      <c r="CV1164" s="31">
        <f t="shared" ca="1" si="1208"/>
        <v>98</v>
      </c>
      <c r="CW1164" s="31">
        <f t="shared" ca="1" si="1208"/>
        <v>99</v>
      </c>
      <c r="CX1164" s="31">
        <f t="shared" ca="1" si="1208"/>
        <v>100</v>
      </c>
      <c r="CY1164" s="31">
        <f t="shared" ca="1" si="1208"/>
        <v>101</v>
      </c>
      <c r="CZ1164" s="31">
        <f t="shared" ca="1" si="1208"/>
        <v>102</v>
      </c>
      <c r="DA1164" s="31">
        <f t="shared" ca="1" si="1208"/>
        <v>103</v>
      </c>
      <c r="DB1164" s="31">
        <f t="shared" ca="1" si="1208"/>
        <v>104</v>
      </c>
      <c r="DC1164" s="31">
        <f t="shared" ca="1" si="1208"/>
        <v>105</v>
      </c>
      <c r="DD1164" s="31">
        <f t="shared" ca="1" si="1208"/>
        <v>106</v>
      </c>
      <c r="DE1164" s="31">
        <f t="shared" ca="1" si="1208"/>
        <v>107</v>
      </c>
      <c r="DF1164" s="31">
        <f t="shared" ca="1" si="1208"/>
        <v>108</v>
      </c>
      <c r="DG1164" s="31">
        <f t="shared" ca="1" si="1208"/>
        <v>109</v>
      </c>
      <c r="DH1164" s="31">
        <f t="shared" ca="1" si="1208"/>
        <v>110</v>
      </c>
      <c r="DI1164" s="31">
        <f t="shared" ca="1" si="1208"/>
        <v>111</v>
      </c>
      <c r="DJ1164" s="31">
        <f t="shared" ca="1" si="1208"/>
        <v>112</v>
      </c>
      <c r="DK1164" s="31">
        <f t="shared" ca="1" si="1208"/>
        <v>113</v>
      </c>
      <c r="DL1164" s="31">
        <f t="shared" ca="1" si="1208"/>
        <v>114</v>
      </c>
      <c r="DM1164" s="31">
        <f t="shared" ca="1" si="1208"/>
        <v>115</v>
      </c>
      <c r="DN1164" s="31">
        <f t="shared" ca="1" si="1208"/>
        <v>116</v>
      </c>
      <c r="DO1164" s="31">
        <f t="shared" ca="1" si="1208"/>
        <v>117</v>
      </c>
      <c r="DP1164" s="31">
        <f t="shared" ca="1" si="1208"/>
        <v>118</v>
      </c>
      <c r="DQ1164" s="31">
        <f t="shared" ca="1" si="1208"/>
        <v>119</v>
      </c>
      <c r="DR1164" s="31">
        <f t="shared" ca="1" si="1208"/>
        <v>120</v>
      </c>
      <c r="DS1164" s="31">
        <f t="shared" ca="1" si="1208"/>
        <v>121</v>
      </c>
      <c r="DT1164" s="31">
        <f t="shared" ca="1" si="1208"/>
        <v>122</v>
      </c>
      <c r="DU1164" s="31">
        <f t="shared" ca="1" si="1208"/>
        <v>123</v>
      </c>
      <c r="DV1164" s="31">
        <f t="shared" ca="1" si="1208"/>
        <v>124</v>
      </c>
      <c r="DW1164" s="31">
        <f t="shared" ca="1" si="1208"/>
        <v>125</v>
      </c>
      <c r="DX1164" s="31">
        <f t="shared" ca="1" si="1208"/>
        <v>126</v>
      </c>
      <c r="DY1164" s="31">
        <f t="shared" ca="1" si="1208"/>
        <v>127</v>
      </c>
      <c r="DZ1164" s="31">
        <f t="shared" ca="1" si="1208"/>
        <v>128</v>
      </c>
      <c r="EA1164" s="31">
        <f t="shared" ca="1" si="1208"/>
        <v>129</v>
      </c>
      <c r="EB1164" s="31">
        <f t="shared" ca="1" si="1208"/>
        <v>130</v>
      </c>
      <c r="EC1164" s="31">
        <f t="shared" ref="EC1164:FN1164" ca="1" si="1209">OFFSET(EC1164,0,-1)+1</f>
        <v>131</v>
      </c>
      <c r="ED1164" s="31">
        <f t="shared" ca="1" si="1209"/>
        <v>132</v>
      </c>
      <c r="EE1164" s="31">
        <f t="shared" ca="1" si="1209"/>
        <v>133</v>
      </c>
      <c r="EF1164" s="31">
        <f t="shared" ca="1" si="1209"/>
        <v>134</v>
      </c>
      <c r="EG1164" s="31">
        <f t="shared" ca="1" si="1209"/>
        <v>135</v>
      </c>
      <c r="EH1164" s="31">
        <f t="shared" ca="1" si="1209"/>
        <v>136</v>
      </c>
      <c r="EI1164" s="31">
        <f t="shared" ca="1" si="1209"/>
        <v>137</v>
      </c>
      <c r="EJ1164" s="31">
        <f t="shared" ca="1" si="1209"/>
        <v>138</v>
      </c>
      <c r="EK1164" s="31">
        <f t="shared" ca="1" si="1209"/>
        <v>139</v>
      </c>
      <c r="EL1164" s="31">
        <f t="shared" ca="1" si="1209"/>
        <v>140</v>
      </c>
      <c r="EM1164" s="31">
        <f t="shared" ca="1" si="1209"/>
        <v>141</v>
      </c>
      <c r="EN1164" s="31">
        <f t="shared" ca="1" si="1209"/>
        <v>142</v>
      </c>
      <c r="EO1164" s="31">
        <f t="shared" ca="1" si="1209"/>
        <v>143</v>
      </c>
      <c r="EP1164" s="31">
        <f t="shared" ca="1" si="1209"/>
        <v>144</v>
      </c>
      <c r="EQ1164" s="31">
        <f t="shared" ca="1" si="1209"/>
        <v>145</v>
      </c>
      <c r="ER1164" s="31">
        <f t="shared" ca="1" si="1209"/>
        <v>146</v>
      </c>
      <c r="ES1164" s="31">
        <f t="shared" ca="1" si="1209"/>
        <v>147</v>
      </c>
      <c r="ET1164" s="31">
        <f t="shared" ca="1" si="1209"/>
        <v>148</v>
      </c>
      <c r="EU1164" s="31">
        <f t="shared" ca="1" si="1209"/>
        <v>149</v>
      </c>
      <c r="EV1164" s="31">
        <f t="shared" ca="1" si="1209"/>
        <v>150</v>
      </c>
      <c r="EW1164" s="31">
        <f t="shared" ca="1" si="1209"/>
        <v>151</v>
      </c>
      <c r="EX1164" s="31">
        <f t="shared" ca="1" si="1209"/>
        <v>152</v>
      </c>
      <c r="EY1164" s="31">
        <f t="shared" ca="1" si="1209"/>
        <v>153</v>
      </c>
      <c r="EZ1164" s="31">
        <f t="shared" ca="1" si="1209"/>
        <v>154</v>
      </c>
      <c r="FA1164" s="31">
        <f t="shared" ca="1" si="1209"/>
        <v>155</v>
      </c>
      <c r="FB1164" s="31">
        <f t="shared" ca="1" si="1209"/>
        <v>156</v>
      </c>
      <c r="FC1164" s="31">
        <f t="shared" ca="1" si="1209"/>
        <v>157</v>
      </c>
      <c r="FD1164" s="31">
        <f t="shared" ca="1" si="1209"/>
        <v>158</v>
      </c>
      <c r="FE1164" s="31">
        <f t="shared" ca="1" si="1209"/>
        <v>159</v>
      </c>
      <c r="FF1164" s="31">
        <f t="shared" ca="1" si="1209"/>
        <v>160</v>
      </c>
      <c r="FG1164" s="31">
        <f t="shared" ca="1" si="1209"/>
        <v>161</v>
      </c>
      <c r="FH1164" s="31">
        <f t="shared" ca="1" si="1209"/>
        <v>162</v>
      </c>
      <c r="FI1164" s="31">
        <f t="shared" ca="1" si="1209"/>
        <v>163</v>
      </c>
      <c r="FJ1164" s="31">
        <f t="shared" ca="1" si="1209"/>
        <v>164</v>
      </c>
      <c r="FK1164" s="31">
        <f t="shared" ca="1" si="1209"/>
        <v>165</v>
      </c>
      <c r="FL1164" s="31">
        <f t="shared" ca="1" si="1209"/>
        <v>166</v>
      </c>
      <c r="FM1164" s="31">
        <f t="shared" ca="1" si="1209"/>
        <v>167</v>
      </c>
      <c r="FN1164" s="31">
        <f t="shared" ca="1" si="1209"/>
        <v>168</v>
      </c>
    </row>
    <row r="1165" spans="1:170">
      <c r="B1165" s="58"/>
      <c r="C1165" s="31" t="s">
        <v>0</v>
      </c>
      <c r="D1165" s="31" t="s">
        <v>0</v>
      </c>
      <c r="E1165" s="31" t="s">
        <v>10</v>
      </c>
      <c r="F1165" s="31" t="s">
        <v>10</v>
      </c>
      <c r="G1165" s="31" t="s">
        <v>10</v>
      </c>
      <c r="H1165" s="31" t="s">
        <v>10</v>
      </c>
      <c r="I1165" s="31" t="s">
        <v>10</v>
      </c>
      <c r="J1165" s="31" t="s">
        <v>10</v>
      </c>
      <c r="K1165" s="31" t="s">
        <v>10</v>
      </c>
      <c r="L1165" s="31" t="s">
        <v>10</v>
      </c>
      <c r="M1165" s="31" t="s">
        <v>10</v>
      </c>
      <c r="N1165" s="31" t="s">
        <v>10</v>
      </c>
      <c r="O1165" s="31" t="s">
        <v>10</v>
      </c>
      <c r="P1165" s="31" t="s">
        <v>10</v>
      </c>
      <c r="Q1165" s="31" t="s">
        <v>10</v>
      </c>
      <c r="R1165" s="31" t="s">
        <v>10</v>
      </c>
      <c r="S1165" s="31" t="s">
        <v>10</v>
      </c>
      <c r="T1165" s="31" t="s">
        <v>10</v>
      </c>
      <c r="U1165" s="31" t="s">
        <v>9</v>
      </c>
      <c r="V1165" s="31" t="s">
        <v>9</v>
      </c>
      <c r="W1165" s="31" t="s">
        <v>9</v>
      </c>
      <c r="X1165" s="31" t="s">
        <v>9</v>
      </c>
      <c r="Y1165" s="31" t="s">
        <v>9</v>
      </c>
      <c r="Z1165" s="31" t="s">
        <v>9</v>
      </c>
      <c r="AA1165" s="31" t="s">
        <v>10</v>
      </c>
      <c r="AB1165" s="31" t="s">
        <v>10</v>
      </c>
      <c r="AC1165" s="31" t="s">
        <v>10</v>
      </c>
      <c r="AD1165" s="31" t="s">
        <v>10</v>
      </c>
      <c r="AE1165" s="31" t="s">
        <v>10</v>
      </c>
      <c r="AF1165" s="31" t="s">
        <v>10</v>
      </c>
      <c r="AG1165" s="31" t="s">
        <v>10</v>
      </c>
      <c r="AH1165" s="31" t="s">
        <v>0</v>
      </c>
      <c r="AI1165" s="31" t="s">
        <v>9</v>
      </c>
      <c r="AJ1165" s="31" t="s">
        <v>0</v>
      </c>
      <c r="AK1165" s="31" t="s">
        <v>9</v>
      </c>
      <c r="AL1165" s="31" t="s">
        <v>0</v>
      </c>
      <c r="AM1165" s="31"/>
      <c r="AN1165" s="31"/>
      <c r="AO1165" s="31"/>
      <c r="AP1165" s="31"/>
      <c r="AQ1165" s="31"/>
      <c r="AR1165" s="31"/>
      <c r="AS1165" s="31"/>
      <c r="AT1165" s="31"/>
      <c r="AU1165" s="31"/>
      <c r="AV1165" s="31"/>
      <c r="AW1165" s="31"/>
      <c r="AX1165" s="31"/>
      <c r="AY1165" s="31"/>
      <c r="AZ1165" s="31"/>
      <c r="BA1165" s="31"/>
      <c r="BB1165" s="31"/>
      <c r="BC1165" s="31"/>
      <c r="BD1165" s="31"/>
      <c r="BE1165" s="31"/>
      <c r="BF1165" s="31"/>
      <c r="BG1165" s="31"/>
      <c r="BH1165" s="31"/>
      <c r="BI1165" s="31"/>
      <c r="BJ1165" s="31"/>
      <c r="BK1165" s="31"/>
      <c r="BL1165" s="31"/>
      <c r="BM1165" s="31"/>
      <c r="BN1165" s="31" t="s">
        <v>9</v>
      </c>
      <c r="BO1165" s="31" t="s">
        <v>9</v>
      </c>
      <c r="BP1165" s="31" t="s">
        <v>9</v>
      </c>
      <c r="BQ1165" s="31" t="s">
        <v>9</v>
      </c>
      <c r="BR1165" s="31" t="s">
        <v>9</v>
      </c>
      <c r="BS1165" s="31" t="s">
        <v>9</v>
      </c>
      <c r="BT1165" s="31" t="s">
        <v>9</v>
      </c>
      <c r="BU1165" s="31" t="s">
        <v>9</v>
      </c>
      <c r="BV1165" s="31" t="s">
        <v>9</v>
      </c>
      <c r="BW1165" s="31" t="s">
        <v>9</v>
      </c>
      <c r="BX1165" s="31" t="s">
        <v>9</v>
      </c>
      <c r="BY1165" s="31" t="s">
        <v>9</v>
      </c>
      <c r="BZ1165" s="31" t="s">
        <v>9</v>
      </c>
      <c r="CA1165" s="31" t="s">
        <v>9</v>
      </c>
      <c r="CB1165" s="31" t="s">
        <v>9</v>
      </c>
      <c r="CC1165" s="31" t="s">
        <v>9</v>
      </c>
      <c r="CD1165" s="31" t="s">
        <v>9</v>
      </c>
      <c r="CE1165" s="31" t="s">
        <v>9</v>
      </c>
      <c r="CF1165" s="31" t="s">
        <v>9</v>
      </c>
      <c r="CG1165" s="31" t="s">
        <v>9</v>
      </c>
      <c r="CH1165" s="31" t="s">
        <v>9</v>
      </c>
    </row>
    <row r="1166" spans="1:170" ht="94.5" customHeight="1">
      <c r="B1166" s="179"/>
      <c r="C1166" s="51" t="s">
        <v>396</v>
      </c>
      <c r="D1166" s="51" t="s">
        <v>397</v>
      </c>
      <c r="E1166" s="51" t="s">
        <v>244</v>
      </c>
      <c r="F1166" s="51" t="s">
        <v>245</v>
      </c>
      <c r="G1166" s="51" t="s">
        <v>246</v>
      </c>
      <c r="H1166" s="51" t="s">
        <v>246</v>
      </c>
      <c r="I1166" s="51" t="s">
        <v>246</v>
      </c>
      <c r="J1166" s="51" t="s">
        <v>246</v>
      </c>
      <c r="K1166" s="51" t="s">
        <v>246</v>
      </c>
      <c r="L1166" s="51" t="s">
        <v>246</v>
      </c>
      <c r="M1166" s="51" t="s">
        <v>246</v>
      </c>
      <c r="N1166" s="51" t="s">
        <v>609</v>
      </c>
      <c r="O1166" s="51" t="s">
        <v>609</v>
      </c>
      <c r="P1166" s="51" t="s">
        <v>609</v>
      </c>
      <c r="Q1166" s="51" t="s">
        <v>609</v>
      </c>
      <c r="R1166" s="51" t="s">
        <v>609</v>
      </c>
      <c r="S1166" s="51" t="s">
        <v>609</v>
      </c>
      <c r="T1166" s="51" t="s">
        <v>609</v>
      </c>
      <c r="U1166" s="51" t="s">
        <v>408</v>
      </c>
      <c r="V1166" s="51" t="s">
        <v>492</v>
      </c>
      <c r="W1166" s="51" t="s">
        <v>492</v>
      </c>
      <c r="X1166" s="51" t="s">
        <v>492</v>
      </c>
      <c r="Y1166" s="51" t="s">
        <v>399</v>
      </c>
      <c r="Z1166" s="51" t="s">
        <v>399</v>
      </c>
      <c r="AA1166" s="51" t="s">
        <v>19</v>
      </c>
      <c r="AB1166" s="51" t="s">
        <v>310</v>
      </c>
      <c r="AC1166" s="51" t="s">
        <v>309</v>
      </c>
      <c r="AD1166" s="51" t="s">
        <v>387</v>
      </c>
      <c r="AE1166" s="51" t="s">
        <v>388</v>
      </c>
      <c r="AF1166" s="51" t="s">
        <v>744</v>
      </c>
      <c r="AG1166" s="51" t="s">
        <v>457</v>
      </c>
      <c r="AH1166" s="51" t="s">
        <v>218</v>
      </c>
      <c r="AI1166" s="51" t="s">
        <v>218</v>
      </c>
      <c r="AJ1166" s="51" t="s">
        <v>217</v>
      </c>
      <c r="AK1166" s="51" t="s">
        <v>217</v>
      </c>
      <c r="AL1166" s="51" t="s">
        <v>489</v>
      </c>
      <c r="AM1166" s="51"/>
      <c r="AN1166" s="161" t="s">
        <v>680</v>
      </c>
      <c r="AO1166" s="51"/>
      <c r="AP1166" s="51"/>
      <c r="AQ1166" s="51"/>
      <c r="AR1166" s="51"/>
      <c r="AS1166" s="51"/>
      <c r="AT1166" s="51"/>
      <c r="AU1166" s="51"/>
      <c r="AV1166" s="51"/>
      <c r="AW1166" s="51"/>
      <c r="AX1166" s="51"/>
      <c r="AY1166" s="51"/>
      <c r="AZ1166" s="51"/>
      <c r="BA1166" s="51"/>
      <c r="BB1166" s="51"/>
      <c r="BC1166" s="51"/>
      <c r="BD1166" s="51"/>
      <c r="BE1166" s="51"/>
      <c r="BF1166" s="51"/>
      <c r="BG1166" s="51"/>
      <c r="BH1166" s="51"/>
      <c r="BI1166" s="51"/>
      <c r="BJ1166" s="51"/>
      <c r="BK1166" s="51"/>
      <c r="BL1166" s="51"/>
      <c r="BM1166" s="51"/>
      <c r="BN1166" s="51" t="str">
        <f>BN$29</f>
        <v>feedsupply_r1jp</v>
      </c>
      <c r="BO1166" s="51" t="str">
        <f t="shared" ref="BO1166:CH1166" si="1210">BO$29</f>
        <v>feedsupply_r1jp</v>
      </c>
      <c r="BP1166" s="51" t="str">
        <f t="shared" si="1210"/>
        <v>feedsupply_adj_r2p</v>
      </c>
      <c r="BQ1166" s="51" t="str">
        <f t="shared" si="1210"/>
        <v>feedsupply_adj_r2p</v>
      </c>
      <c r="BR1166" s="51" t="str">
        <f t="shared" si="1210"/>
        <v>feedsupply_adj_r2p</v>
      </c>
      <c r="BS1166" s="51" t="str">
        <f t="shared" si="1210"/>
        <v>feedsupply_adj_r2p</v>
      </c>
      <c r="BT1166" s="51" t="str">
        <f t="shared" si="1210"/>
        <v>feedsupply_adj_r2p</v>
      </c>
      <c r="BU1166" s="51" t="str">
        <f t="shared" si="1210"/>
        <v>feedsupply_r1jp</v>
      </c>
      <c r="BV1166" s="51" t="str">
        <f t="shared" si="1210"/>
        <v>feedsupply_r1jp</v>
      </c>
      <c r="BW1166" s="51" t="str">
        <f t="shared" si="1210"/>
        <v>feedsupply_adj_r2p</v>
      </c>
      <c r="BX1166" s="51" t="str">
        <f t="shared" si="1210"/>
        <v>feedsupply_adj_r2p</v>
      </c>
      <c r="BY1166" s="51" t="str">
        <f t="shared" si="1210"/>
        <v>feedsupply_adj_r2p</v>
      </c>
      <c r="BZ1166" s="51" t="str">
        <f t="shared" si="1210"/>
        <v>feedsupply_adj_r2p</v>
      </c>
      <c r="CA1166" s="51" t="str">
        <f t="shared" si="1210"/>
        <v>feedsupply_adj_r2p</v>
      </c>
      <c r="CB1166" s="51" t="str">
        <f t="shared" si="1210"/>
        <v>feedsupply_r1jp</v>
      </c>
      <c r="CC1166" s="51" t="str">
        <f t="shared" si="1210"/>
        <v>feedsupply_r1jp</v>
      </c>
      <c r="CD1166" s="51" t="str">
        <f t="shared" si="1210"/>
        <v>feedsupply_adj_r2p</v>
      </c>
      <c r="CE1166" s="51" t="str">
        <f t="shared" si="1210"/>
        <v>feedsupply_adj_r2p</v>
      </c>
      <c r="CF1166" s="51" t="str">
        <f t="shared" si="1210"/>
        <v>feedsupply_adj_r2p</v>
      </c>
      <c r="CG1166" s="51" t="str">
        <f t="shared" si="1210"/>
        <v>feedsupply_adj_r2p</v>
      </c>
      <c r="CH1166" s="51" t="str">
        <f t="shared" si="1210"/>
        <v>feedsupply_adj_r2p</v>
      </c>
    </row>
    <row r="1167" spans="1:170" ht="26.25">
      <c r="B1167" s="179" t="s">
        <v>937</v>
      </c>
      <c r="C1167" s="178">
        <v>0</v>
      </c>
      <c r="D1167" s="178">
        <v>1</v>
      </c>
      <c r="E1167" s="52"/>
      <c r="F1167" s="52"/>
      <c r="G1167" s="52" t="s">
        <v>484</v>
      </c>
      <c r="H1167" s="52" t="s">
        <v>485</v>
      </c>
      <c r="I1167" t="s">
        <v>888</v>
      </c>
      <c r="J1167" t="s">
        <v>889</v>
      </c>
      <c r="K1167" s="52" t="s">
        <v>486</v>
      </c>
      <c r="L1167" s="52" t="s">
        <v>725</v>
      </c>
      <c r="M1167" s="52" t="s">
        <v>487</v>
      </c>
      <c r="N1167" s="52" t="s">
        <v>757</v>
      </c>
      <c r="O1167" s="52" t="s">
        <v>502</v>
      </c>
      <c r="P1167" s="52" t="s">
        <v>501</v>
      </c>
      <c r="Q1167" s="52" t="s">
        <v>447</v>
      </c>
      <c r="R1167" s="52" t="s">
        <v>500</v>
      </c>
      <c r="S1167" s="52" t="s">
        <v>793</v>
      </c>
      <c r="T1167" s="52" t="s">
        <v>794</v>
      </c>
      <c r="U1167" s="52"/>
      <c r="V1167" s="52" t="s">
        <v>276</v>
      </c>
      <c r="W1167" s="52" t="s">
        <v>493</v>
      </c>
      <c r="X1167" s="52" t="s">
        <v>494</v>
      </c>
      <c r="Y1167" s="52" t="s">
        <v>447</v>
      </c>
      <c r="Z1167" s="52" t="s">
        <v>446</v>
      </c>
      <c r="AA1167" s="52"/>
      <c r="AB1167" s="52"/>
      <c r="AC1167" s="52"/>
      <c r="AD1167" s="52"/>
      <c r="AE1167" s="52"/>
      <c r="AF1167" s="52"/>
      <c r="AG1167" s="52"/>
      <c r="AH1167" s="52" t="s">
        <v>490</v>
      </c>
      <c r="AI1167" s="83" t="s">
        <v>496</v>
      </c>
      <c r="AJ1167" s="52" t="s">
        <v>488</v>
      </c>
      <c r="AK1167" s="52" t="s">
        <v>497</v>
      </c>
      <c r="AL1167" s="52"/>
      <c r="AM1167" s="52"/>
      <c r="AN1167" s="52"/>
      <c r="AO1167" s="52"/>
      <c r="AP1167" s="52"/>
      <c r="AQ1167" s="52"/>
      <c r="AR1167" s="52"/>
      <c r="AS1167" s="52"/>
      <c r="AT1167" s="52"/>
      <c r="AU1167" s="52"/>
      <c r="AV1167" s="52"/>
      <c r="AW1167" s="52"/>
      <c r="AX1167" s="52"/>
      <c r="AY1167" s="52"/>
      <c r="AZ1167" s="52"/>
      <c r="BA1167" s="52"/>
      <c r="BB1167" s="52"/>
      <c r="BC1167" s="52"/>
      <c r="BD1167" s="52"/>
      <c r="BE1167" s="52"/>
      <c r="BF1167" s="52"/>
      <c r="BG1167" s="52"/>
      <c r="BH1167" s="52"/>
      <c r="BI1167" s="52"/>
      <c r="BJ1167" s="52"/>
      <c r="BK1167" s="52"/>
      <c r="BL1167" s="52"/>
      <c r="BM1167" s="52"/>
      <c r="BN1167" s="58" t="s">
        <v>463</v>
      </c>
      <c r="BO1167" s="58" t="s">
        <v>891</v>
      </c>
      <c r="BP1167" s="58" t="s">
        <v>892</v>
      </c>
      <c r="BQ1167" s="58" t="s">
        <v>893</v>
      </c>
      <c r="BR1167" s="58" t="s">
        <v>894</v>
      </c>
      <c r="BS1167" s="58" t="s">
        <v>895</v>
      </c>
      <c r="BT1167" s="58" t="s">
        <v>896</v>
      </c>
      <c r="BU1167" s="58" t="s">
        <v>463</v>
      </c>
      <c r="BV1167" s="58" t="s">
        <v>891</v>
      </c>
      <c r="BW1167" s="58" t="s">
        <v>892</v>
      </c>
      <c r="BX1167" s="58" t="s">
        <v>893</v>
      </c>
      <c r="BY1167" s="58" t="s">
        <v>894</v>
      </c>
      <c r="BZ1167" s="58" t="s">
        <v>895</v>
      </c>
      <c r="CA1167" s="58" t="s">
        <v>896</v>
      </c>
      <c r="CB1167" s="58" t="s">
        <v>463</v>
      </c>
      <c r="CC1167" s="58" t="s">
        <v>891</v>
      </c>
      <c r="CD1167" s="58" t="s">
        <v>892</v>
      </c>
      <c r="CE1167" s="58" t="s">
        <v>893</v>
      </c>
      <c r="CF1167" s="58" t="s">
        <v>894</v>
      </c>
      <c r="CG1167" s="58" t="s">
        <v>895</v>
      </c>
      <c r="CH1167" s="58" t="s">
        <v>896</v>
      </c>
    </row>
    <row r="1168" spans="1:170" ht="15.75">
      <c r="A1168" s="78">
        <f>CHOOSE(d.Flock.1.2+1,INDEX(i.OptLTWMerino,d.TOL.1.2+1,$AA1168+1),NA(),INDEX(i.OptLTWMaternal,d.TOL.1.2+1,$AA1168+1))</f>
        <v>11</v>
      </c>
      <c r="B1168" s="252" t="str">
        <f>$B1068</f>
        <v>Scan0 Create REV</v>
      </c>
      <c r="C1168" s="77">
        <v>1</v>
      </c>
      <c r="D1168" s="77">
        <v>1</v>
      </c>
      <c r="E1168" s="77" t="b">
        <v>1</v>
      </c>
      <c r="F1168" s="251">
        <f>d.Flock.1.2*100+d.TOL.1.2*10+$AA1168</f>
        <v>10</v>
      </c>
      <c r="G1168" s="77" t="b">
        <v>1</v>
      </c>
      <c r="H1168" s="77" t="b">
        <v>1</v>
      </c>
      <c r="I1168" s="77" t="b">
        <v>1</v>
      </c>
      <c r="J1168" s="77" t="b">
        <v>1</v>
      </c>
      <c r="K1168" s="77" t="b">
        <v>1</v>
      </c>
      <c r="L1168" s="77" t="b">
        <v>1</v>
      </c>
      <c r="M1168" s="77" t="b">
        <v>1</v>
      </c>
      <c r="N1168" s="90" t="s">
        <v>37</v>
      </c>
      <c r="O1168" s="90">
        <v>0</v>
      </c>
      <c r="P1168" s="90">
        <v>0</v>
      </c>
      <c r="Q1168" s="90">
        <v>0</v>
      </c>
      <c r="R1168" s="90">
        <v>0</v>
      </c>
      <c r="S1168" s="90">
        <v>0</v>
      </c>
      <c r="T1168" s="90">
        <v>0</v>
      </c>
      <c r="U1168" s="77">
        <v>0</v>
      </c>
      <c r="V1168" s="77">
        <v>0</v>
      </c>
      <c r="W1168" s="77">
        <v>0</v>
      </c>
      <c r="X1168" s="77">
        <v>0</v>
      </c>
      <c r="Y1168" s="77">
        <v>0</v>
      </c>
      <c r="Z1168" s="77">
        <v>0</v>
      </c>
      <c r="AA1168" s="77">
        <v>0</v>
      </c>
      <c r="AB1168" s="81" t="s">
        <v>37</v>
      </c>
      <c r="AC1168" s="81" t="s">
        <v>37</v>
      </c>
      <c r="AD1168" s="81" t="s">
        <v>37</v>
      </c>
      <c r="AE1168" s="81" t="s">
        <v>37</v>
      </c>
      <c r="AF1168" s="81" t="s">
        <v>37</v>
      </c>
      <c r="AG1168" s="81" t="s">
        <v>37</v>
      </c>
      <c r="AH1168" s="77">
        <v>1</v>
      </c>
      <c r="AI1168" s="77">
        <v>0</v>
      </c>
      <c r="AJ1168" s="77">
        <v>1</v>
      </c>
      <c r="AK1168" s="77">
        <v>0</v>
      </c>
      <c r="AL1168" s="77">
        <v>1</v>
      </c>
      <c r="AM1168" s="77"/>
      <c r="AN1168" s="77"/>
      <c r="AO1168" s="77"/>
      <c r="AP1168" s="77"/>
      <c r="AQ1168" s="77"/>
      <c r="AR1168" s="77"/>
      <c r="AS1168" s="77"/>
      <c r="AT1168" s="77"/>
      <c r="AU1168" s="77"/>
      <c r="AV1168" s="77"/>
      <c r="AW1168" s="77"/>
      <c r="AX1168" s="77"/>
      <c r="AY1168" s="77"/>
      <c r="AZ1168" s="77"/>
      <c r="BA1168" s="77"/>
      <c r="BB1168" s="77"/>
      <c r="BC1168" s="77"/>
      <c r="BD1168" s="77"/>
      <c r="BE1168" s="77"/>
      <c r="BF1168" s="77"/>
      <c r="BG1168" s="77"/>
      <c r="BH1168" s="77"/>
      <c r="BI1168" s="77"/>
      <c r="BJ1168" s="77"/>
      <c r="BK1168" s="77"/>
      <c r="BL1168" s="77"/>
      <c r="BM1168" s="77"/>
      <c r="BN1168" s="162">
        <f t="shared" ref="BN1168:CH1168" ca="1" si="1211">IF($A1168=0,0,INDEX(CHOOSE(d.Flock.1.2+1,BN$38:BN$373,NA(),BN$438:BN$773),$A1168,1))</f>
        <v>0.04</v>
      </c>
      <c r="BO1168" s="162">
        <f t="shared" ca="1" si="1211"/>
        <v>0.04</v>
      </c>
      <c r="BP1168" s="162">
        <f t="shared" ca="1" si="1211"/>
        <v>0.04</v>
      </c>
      <c r="BQ1168" s="162">
        <f t="shared" ca="1" si="1211"/>
        <v>0.04</v>
      </c>
      <c r="BR1168" s="162">
        <f t="shared" ca="1" si="1211"/>
        <v>0.04</v>
      </c>
      <c r="BS1168" s="162">
        <f t="shared" ca="1" si="1211"/>
        <v>0.04</v>
      </c>
      <c r="BT1168" s="162">
        <f t="shared" ca="1" si="1211"/>
        <v>0.04</v>
      </c>
      <c r="BU1168" s="162">
        <f t="shared" ca="1" si="1211"/>
        <v>0.04</v>
      </c>
      <c r="BV1168" s="162">
        <f t="shared" ca="1" si="1211"/>
        <v>0.04</v>
      </c>
      <c r="BW1168" s="162">
        <f t="shared" ca="1" si="1211"/>
        <v>0.04</v>
      </c>
      <c r="BX1168" s="162">
        <f t="shared" ca="1" si="1211"/>
        <v>0.04</v>
      </c>
      <c r="BY1168" s="162">
        <f t="shared" ca="1" si="1211"/>
        <v>0.04</v>
      </c>
      <c r="BZ1168" s="162">
        <f t="shared" ca="1" si="1211"/>
        <v>0.04</v>
      </c>
      <c r="CA1168" s="162">
        <f t="shared" ca="1" si="1211"/>
        <v>0.04</v>
      </c>
      <c r="CB1168" s="162">
        <f t="shared" ca="1" si="1211"/>
        <v>0.04</v>
      </c>
      <c r="CC1168" s="162">
        <f t="shared" ca="1" si="1211"/>
        <v>0.04</v>
      </c>
      <c r="CD1168" s="162">
        <f t="shared" ca="1" si="1211"/>
        <v>0.04</v>
      </c>
      <c r="CE1168" s="162">
        <f t="shared" ca="1" si="1211"/>
        <v>0.04</v>
      </c>
      <c r="CF1168" s="162">
        <f t="shared" ca="1" si="1211"/>
        <v>0.04</v>
      </c>
      <c r="CG1168" s="162">
        <f t="shared" ca="1" si="1211"/>
        <v>0.04</v>
      </c>
      <c r="CH1168" s="162">
        <f t="shared" ca="1" si="1211"/>
        <v>0.04</v>
      </c>
    </row>
    <row r="1169" spans="1:86">
      <c r="A1169" s="74"/>
      <c r="B1169" s="253" t="str">
        <f t="shared" ref="B1169:B1210" si="1212">$B1069</f>
        <v>Scan 0 Standard</v>
      </c>
      <c r="C1169" s="52">
        <f t="shared" ref="C1169:E1185" ca="1" si="1213">OFFSET(C1169,-1,0)</f>
        <v>1</v>
      </c>
      <c r="D1169" s="52">
        <f t="shared" ca="1" si="1213"/>
        <v>1</v>
      </c>
      <c r="E1169" s="77" t="b">
        <v>0</v>
      </c>
      <c r="F1169" s="52">
        <f t="shared" ref="F1169:U1198" ca="1" si="1214">OFFSET(F1169,-1,0)</f>
        <v>10</v>
      </c>
      <c r="G1169" s="90" t="s">
        <v>37</v>
      </c>
      <c r="H1169" s="90" t="s">
        <v>37</v>
      </c>
      <c r="I1169" s="90" t="s">
        <v>37</v>
      </c>
      <c r="J1169" s="90" t="s">
        <v>37</v>
      </c>
      <c r="K1169" s="90" t="s">
        <v>37</v>
      </c>
      <c r="L1169" s="90" t="s">
        <v>37</v>
      </c>
      <c r="M1169" s="90" t="s">
        <v>37</v>
      </c>
      <c r="N1169" s="52" t="str">
        <f t="shared" ref="N1169:AL1184" ca="1" si="1215">OFFSET(N1169,-1,0)</f>
        <v>-</v>
      </c>
      <c r="O1169" s="52">
        <f t="shared" ca="1" si="1215"/>
        <v>0</v>
      </c>
      <c r="P1169" s="52">
        <f t="shared" ca="1" si="1215"/>
        <v>0</v>
      </c>
      <c r="Q1169" s="52">
        <f t="shared" ca="1" si="1215"/>
        <v>0</v>
      </c>
      <c r="R1169" s="52">
        <f t="shared" ca="1" si="1215"/>
        <v>0</v>
      </c>
      <c r="S1169" s="52">
        <f t="shared" ca="1" si="1215"/>
        <v>0</v>
      </c>
      <c r="T1169" s="52">
        <f t="shared" ca="1" si="1215"/>
        <v>0</v>
      </c>
      <c r="U1169" s="52">
        <f t="shared" ca="1" si="1215"/>
        <v>0</v>
      </c>
      <c r="V1169" s="52">
        <f t="shared" ca="1" si="1215"/>
        <v>0</v>
      </c>
      <c r="W1169" s="52">
        <f t="shared" ca="1" si="1215"/>
        <v>0</v>
      </c>
      <c r="X1169" s="52">
        <f t="shared" ca="1" si="1215"/>
        <v>0</v>
      </c>
      <c r="Y1169" s="52">
        <f t="shared" ca="1" si="1215"/>
        <v>0</v>
      </c>
      <c r="Z1169" s="52">
        <f t="shared" ca="1" si="1215"/>
        <v>0</v>
      </c>
      <c r="AA1169" s="52">
        <f t="shared" ca="1" si="1215"/>
        <v>0</v>
      </c>
      <c r="AB1169" s="52" t="str">
        <f t="shared" ca="1" si="1215"/>
        <v>-</v>
      </c>
      <c r="AC1169" s="52" t="str">
        <f t="shared" ca="1" si="1215"/>
        <v>-</v>
      </c>
      <c r="AD1169" s="52" t="str">
        <f t="shared" ca="1" si="1215"/>
        <v>-</v>
      </c>
      <c r="AE1169" s="52" t="str">
        <f t="shared" ca="1" si="1215"/>
        <v>-</v>
      </c>
      <c r="AF1169" s="52" t="str">
        <f t="shared" ca="1" si="1215"/>
        <v>-</v>
      </c>
      <c r="AG1169" s="52" t="str">
        <f t="shared" ca="1" si="1215"/>
        <v>-</v>
      </c>
      <c r="AH1169" s="52">
        <f t="shared" ca="1" si="1215"/>
        <v>1</v>
      </c>
      <c r="AI1169" s="52">
        <f t="shared" ca="1" si="1215"/>
        <v>0</v>
      </c>
      <c r="AJ1169" s="52">
        <f ca="1">OFFSET(AJ1169,-1,0)</f>
        <v>1</v>
      </c>
      <c r="AK1169" s="52">
        <f t="shared" ref="AK1169:AL1169" ca="1" si="1216">OFFSET(AK1169,-1,0)</f>
        <v>0</v>
      </c>
      <c r="AL1169" s="52">
        <f t="shared" ca="1" si="1216"/>
        <v>1</v>
      </c>
      <c r="AM1169" s="52"/>
      <c r="AN1169" s="52"/>
      <c r="AO1169" s="52"/>
      <c r="AP1169" s="52"/>
      <c r="AQ1169" s="52"/>
      <c r="AR1169" s="52"/>
      <c r="AS1169" s="52"/>
      <c r="AT1169" s="52"/>
      <c r="AU1169" s="52"/>
      <c r="AV1169" s="52"/>
      <c r="AW1169" s="52"/>
      <c r="AX1169" s="52"/>
      <c r="AY1169" s="52"/>
      <c r="AZ1169" s="52"/>
      <c r="BA1169" s="52"/>
      <c r="BB1169" s="52"/>
      <c r="BC1169" s="52"/>
      <c r="BD1169" s="52"/>
      <c r="BE1169" s="52"/>
      <c r="BF1169" s="52"/>
      <c r="BG1169" s="52"/>
      <c r="BH1169" s="52"/>
      <c r="BI1169" s="52"/>
      <c r="BJ1169" s="52"/>
      <c r="BK1169" s="52"/>
      <c r="BL1169" s="52"/>
      <c r="BM1169" s="52"/>
      <c r="BN1169" s="52">
        <f t="shared" ref="BN1169:CC1185" ca="1" si="1217">OFFSET(BN1169,-1,0)</f>
        <v>0.04</v>
      </c>
      <c r="BO1169" s="52">
        <f t="shared" ca="1" si="1217"/>
        <v>0.04</v>
      </c>
      <c r="BP1169" s="52">
        <f t="shared" ca="1" si="1217"/>
        <v>0.04</v>
      </c>
      <c r="BQ1169" s="52">
        <f t="shared" ca="1" si="1217"/>
        <v>0.04</v>
      </c>
      <c r="BR1169" s="52">
        <f t="shared" ca="1" si="1217"/>
        <v>0.04</v>
      </c>
      <c r="BS1169" s="52">
        <f t="shared" ca="1" si="1217"/>
        <v>0.04</v>
      </c>
      <c r="BT1169" s="52">
        <f t="shared" ca="1" si="1217"/>
        <v>0.04</v>
      </c>
      <c r="BU1169" s="52">
        <f t="shared" ca="1" si="1217"/>
        <v>0.04</v>
      </c>
      <c r="BV1169" s="52">
        <f t="shared" ca="1" si="1217"/>
        <v>0.04</v>
      </c>
      <c r="BW1169" s="52">
        <f t="shared" ca="1" si="1217"/>
        <v>0.04</v>
      </c>
      <c r="BX1169" s="52">
        <f t="shared" ca="1" si="1217"/>
        <v>0.04</v>
      </c>
      <c r="BY1169" s="52">
        <f t="shared" ca="1" si="1217"/>
        <v>0.04</v>
      </c>
      <c r="BZ1169" s="52">
        <f t="shared" ca="1" si="1217"/>
        <v>0.04</v>
      </c>
      <c r="CA1169" s="52">
        <f t="shared" ca="1" si="1217"/>
        <v>0.04</v>
      </c>
      <c r="CB1169" s="52">
        <f t="shared" ca="1" si="1217"/>
        <v>0.04</v>
      </c>
      <c r="CC1169" s="52">
        <f t="shared" ca="1" si="1217"/>
        <v>0.04</v>
      </c>
      <c r="CD1169" s="52">
        <f t="shared" ref="CD1169:CH1178" ca="1" si="1218">OFFSET(CD1169,-1,0)</f>
        <v>0.04</v>
      </c>
      <c r="CE1169" s="52">
        <f t="shared" ca="1" si="1218"/>
        <v>0.04</v>
      </c>
      <c r="CF1169" s="52">
        <f t="shared" ca="1" si="1218"/>
        <v>0.04</v>
      </c>
      <c r="CG1169" s="52">
        <f t="shared" ca="1" si="1218"/>
        <v>0.04</v>
      </c>
      <c r="CH1169" s="52">
        <f t="shared" ca="1" si="1218"/>
        <v>0.04</v>
      </c>
    </row>
    <row r="1170" spans="1:86">
      <c r="A1170" s="74"/>
      <c r="B1170" s="254" t="str">
        <f t="shared" si="1212"/>
        <v>Scan 0 FS wo LTW</v>
      </c>
      <c r="C1170" s="52">
        <f t="shared" ca="1" si="1213"/>
        <v>1</v>
      </c>
      <c r="D1170" s="52">
        <f t="shared" ca="1" si="1213"/>
        <v>1</v>
      </c>
      <c r="E1170" s="52" t="b">
        <f t="shared" ca="1" si="1213"/>
        <v>0</v>
      </c>
      <c r="F1170" s="52">
        <f t="shared" ca="1" si="1214"/>
        <v>10</v>
      </c>
      <c r="G1170" s="52" t="str">
        <f t="shared" ca="1" si="1214"/>
        <v>-</v>
      </c>
      <c r="H1170" s="52" t="str">
        <f t="shared" ca="1" si="1214"/>
        <v>-</v>
      </c>
      <c r="I1170" s="52" t="str">
        <f t="shared" ca="1" si="1214"/>
        <v>-</v>
      </c>
      <c r="J1170" s="52" t="str">
        <f t="shared" ca="1" si="1214"/>
        <v>-</v>
      </c>
      <c r="K1170" s="52" t="str">
        <f t="shared" ca="1" si="1214"/>
        <v>-</v>
      </c>
      <c r="L1170" s="52" t="str">
        <f t="shared" ca="1" si="1214"/>
        <v>-</v>
      </c>
      <c r="M1170" s="52" t="str">
        <f t="shared" ca="1" si="1214"/>
        <v>-</v>
      </c>
      <c r="N1170" s="52" t="str">
        <f t="shared" ca="1" si="1215"/>
        <v>-</v>
      </c>
      <c r="O1170" s="52">
        <f t="shared" ca="1" si="1215"/>
        <v>0</v>
      </c>
      <c r="P1170" s="52">
        <f t="shared" ca="1" si="1215"/>
        <v>0</v>
      </c>
      <c r="Q1170" s="52">
        <f t="shared" ca="1" si="1215"/>
        <v>0</v>
      </c>
      <c r="R1170" s="52">
        <f t="shared" ca="1" si="1215"/>
        <v>0</v>
      </c>
      <c r="S1170" s="52">
        <f t="shared" ca="1" si="1215"/>
        <v>0</v>
      </c>
      <c r="T1170" s="52">
        <f t="shared" ca="1" si="1215"/>
        <v>0</v>
      </c>
      <c r="U1170" s="52">
        <f t="shared" ca="1" si="1215"/>
        <v>0</v>
      </c>
      <c r="V1170" s="52">
        <f t="shared" ca="1" si="1215"/>
        <v>0</v>
      </c>
      <c r="W1170" s="52">
        <f t="shared" ca="1" si="1215"/>
        <v>0</v>
      </c>
      <c r="X1170" s="52">
        <f t="shared" ca="1" si="1215"/>
        <v>0</v>
      </c>
      <c r="Y1170" s="52">
        <f t="shared" ca="1" si="1215"/>
        <v>0</v>
      </c>
      <c r="Z1170" s="52">
        <f t="shared" ca="1" si="1215"/>
        <v>0</v>
      </c>
      <c r="AA1170" s="52">
        <f t="shared" ca="1" si="1215"/>
        <v>0</v>
      </c>
      <c r="AB1170" s="52" t="str">
        <f t="shared" ca="1" si="1215"/>
        <v>-</v>
      </c>
      <c r="AC1170" s="52" t="str">
        <f t="shared" ca="1" si="1215"/>
        <v>-</v>
      </c>
      <c r="AD1170" s="52" t="str">
        <f t="shared" ca="1" si="1215"/>
        <v>-</v>
      </c>
      <c r="AE1170" s="52" t="str">
        <f t="shared" ca="1" si="1215"/>
        <v>-</v>
      </c>
      <c r="AF1170" s="52" t="str">
        <f t="shared" ca="1" si="1215"/>
        <v>-</v>
      </c>
      <c r="AG1170" s="52" t="str">
        <f t="shared" ca="1" si="1215"/>
        <v>-</v>
      </c>
      <c r="AH1170" s="52">
        <f t="shared" ca="1" si="1215"/>
        <v>1</v>
      </c>
      <c r="AI1170" s="52">
        <f t="shared" ca="1" si="1215"/>
        <v>0</v>
      </c>
      <c r="AJ1170" s="52">
        <f t="shared" ca="1" si="1215"/>
        <v>1</v>
      </c>
      <c r="AK1170" s="52">
        <f t="shared" ca="1" si="1215"/>
        <v>0</v>
      </c>
      <c r="AL1170" s="52">
        <f t="shared" ca="1" si="1215"/>
        <v>1</v>
      </c>
      <c r="AM1170" s="52"/>
      <c r="AN1170" s="52"/>
      <c r="AO1170" s="52"/>
      <c r="AP1170" s="52"/>
      <c r="AQ1170" s="52"/>
      <c r="AR1170" s="52"/>
      <c r="AS1170" s="52"/>
      <c r="AT1170" s="52"/>
      <c r="AU1170" s="52"/>
      <c r="AV1170" s="52"/>
      <c r="AW1170" s="52"/>
      <c r="AX1170" s="52"/>
      <c r="AY1170" s="52"/>
      <c r="AZ1170" s="52"/>
      <c r="BA1170" s="52"/>
      <c r="BB1170" s="52"/>
      <c r="BC1170" s="52"/>
      <c r="BD1170" s="52"/>
      <c r="BE1170" s="52"/>
      <c r="BF1170" s="52"/>
      <c r="BG1170" s="52"/>
      <c r="BH1170" s="52"/>
      <c r="BI1170" s="52"/>
      <c r="BJ1170" s="52"/>
      <c r="BK1170" s="52"/>
      <c r="BL1170" s="52"/>
      <c r="BM1170" s="52"/>
      <c r="BN1170" s="77">
        <v>0</v>
      </c>
      <c r="BO1170" s="77">
        <v>0</v>
      </c>
      <c r="BP1170" s="77">
        <v>0</v>
      </c>
      <c r="BQ1170" s="77">
        <v>0</v>
      </c>
      <c r="BR1170" s="77">
        <v>0</v>
      </c>
      <c r="BS1170" s="77">
        <v>0</v>
      </c>
      <c r="BT1170" s="77">
        <v>0</v>
      </c>
      <c r="BU1170" s="77">
        <v>0</v>
      </c>
      <c r="BV1170" s="77">
        <v>0</v>
      </c>
      <c r="BW1170" s="77">
        <v>0</v>
      </c>
      <c r="BX1170" s="77">
        <v>0</v>
      </c>
      <c r="BY1170" s="77">
        <v>0</v>
      </c>
      <c r="BZ1170" s="77">
        <v>0</v>
      </c>
      <c r="CA1170" s="77">
        <v>0</v>
      </c>
      <c r="CB1170" s="77">
        <v>0</v>
      </c>
      <c r="CC1170" s="77">
        <v>0</v>
      </c>
      <c r="CD1170" s="77">
        <v>0</v>
      </c>
      <c r="CE1170" s="77">
        <v>0</v>
      </c>
      <c r="CF1170" s="77">
        <v>0</v>
      </c>
      <c r="CG1170" s="77">
        <v>0</v>
      </c>
      <c r="CH1170" s="77">
        <v>0</v>
      </c>
    </row>
    <row r="1171" spans="1:86">
      <c r="A1171" s="74"/>
      <c r="B1171" s="254" t="str">
        <f t="shared" si="1212"/>
        <v>Scan 0 FS LTW removed</v>
      </c>
      <c r="C1171" s="77">
        <v>0</v>
      </c>
      <c r="D1171" s="77">
        <v>0</v>
      </c>
      <c r="E1171" s="52" t="b">
        <f t="shared" ca="1" si="1213"/>
        <v>0</v>
      </c>
      <c r="F1171" s="52">
        <f t="shared" ca="1" si="1214"/>
        <v>10</v>
      </c>
      <c r="G1171" s="52" t="str">
        <f t="shared" ca="1" si="1214"/>
        <v>-</v>
      </c>
      <c r="H1171" s="52" t="str">
        <f t="shared" ca="1" si="1214"/>
        <v>-</v>
      </c>
      <c r="I1171" s="52" t="str">
        <f t="shared" ca="1" si="1214"/>
        <v>-</v>
      </c>
      <c r="J1171" s="52" t="str">
        <f t="shared" ca="1" si="1214"/>
        <v>-</v>
      </c>
      <c r="K1171" s="52" t="str">
        <f t="shared" ca="1" si="1214"/>
        <v>-</v>
      </c>
      <c r="L1171" s="52" t="str">
        <f t="shared" ca="1" si="1214"/>
        <v>-</v>
      </c>
      <c r="M1171" s="52" t="str">
        <f t="shared" ca="1" si="1214"/>
        <v>-</v>
      </c>
      <c r="N1171" s="52" t="str">
        <f t="shared" ca="1" si="1215"/>
        <v>-</v>
      </c>
      <c r="O1171" s="52">
        <f t="shared" ca="1" si="1215"/>
        <v>0</v>
      </c>
      <c r="P1171" s="52">
        <f t="shared" ca="1" si="1215"/>
        <v>0</v>
      </c>
      <c r="Q1171" s="52">
        <f t="shared" ca="1" si="1215"/>
        <v>0</v>
      </c>
      <c r="R1171" s="52">
        <f t="shared" ca="1" si="1215"/>
        <v>0</v>
      </c>
      <c r="S1171" s="52">
        <f t="shared" ca="1" si="1215"/>
        <v>0</v>
      </c>
      <c r="T1171" s="52">
        <f t="shared" ca="1" si="1215"/>
        <v>0</v>
      </c>
      <c r="U1171" s="52">
        <f t="shared" ca="1" si="1215"/>
        <v>0</v>
      </c>
      <c r="V1171" s="52">
        <f t="shared" ca="1" si="1215"/>
        <v>0</v>
      </c>
      <c r="W1171" s="52">
        <f t="shared" ca="1" si="1215"/>
        <v>0</v>
      </c>
      <c r="X1171" s="52">
        <f t="shared" ca="1" si="1215"/>
        <v>0</v>
      </c>
      <c r="Y1171" s="52">
        <f t="shared" ca="1" si="1215"/>
        <v>0</v>
      </c>
      <c r="Z1171" s="52">
        <f t="shared" ca="1" si="1215"/>
        <v>0</v>
      </c>
      <c r="AA1171" s="52">
        <f t="shared" ca="1" si="1215"/>
        <v>0</v>
      </c>
      <c r="AB1171" s="52" t="str">
        <f t="shared" ca="1" si="1215"/>
        <v>-</v>
      </c>
      <c r="AC1171" s="52" t="str">
        <f t="shared" ca="1" si="1215"/>
        <v>-</v>
      </c>
      <c r="AD1171" s="52" t="str">
        <f t="shared" ca="1" si="1215"/>
        <v>-</v>
      </c>
      <c r="AE1171" s="52" t="str">
        <f t="shared" ca="1" si="1215"/>
        <v>-</v>
      </c>
      <c r="AF1171" s="52" t="str">
        <f t="shared" ca="1" si="1215"/>
        <v>-</v>
      </c>
      <c r="AG1171" s="52" t="str">
        <f t="shared" ca="1" si="1215"/>
        <v>-</v>
      </c>
      <c r="AH1171" s="52">
        <f t="shared" ca="1" si="1215"/>
        <v>1</v>
      </c>
      <c r="AI1171" s="52">
        <f t="shared" ca="1" si="1215"/>
        <v>0</v>
      </c>
      <c r="AJ1171" s="52">
        <f t="shared" ca="1" si="1215"/>
        <v>1</v>
      </c>
      <c r="AK1171" s="52">
        <f t="shared" ca="1" si="1215"/>
        <v>0</v>
      </c>
      <c r="AL1171" s="52">
        <f t="shared" ca="1" si="1215"/>
        <v>1</v>
      </c>
      <c r="AM1171" s="52"/>
      <c r="AN1171" s="52"/>
      <c r="AO1171" s="52"/>
      <c r="AP1171" s="52"/>
      <c r="AQ1171" s="52"/>
      <c r="AR1171" s="52"/>
      <c r="AS1171" s="52"/>
      <c r="AT1171" s="52"/>
      <c r="AU1171" s="52"/>
      <c r="AV1171" s="52"/>
      <c r="AW1171" s="52"/>
      <c r="AX1171" s="52"/>
      <c r="AY1171" s="52"/>
      <c r="AZ1171" s="52"/>
      <c r="BA1171" s="52"/>
      <c r="BB1171" s="52"/>
      <c r="BC1171" s="52"/>
      <c r="BD1171" s="52"/>
      <c r="BE1171" s="52"/>
      <c r="BF1171" s="52"/>
      <c r="BG1171" s="52"/>
      <c r="BH1171" s="52"/>
      <c r="BI1171" s="52"/>
      <c r="BJ1171" s="52"/>
      <c r="BK1171" s="52"/>
      <c r="BL1171" s="52"/>
      <c r="BM1171" s="52"/>
      <c r="BN1171" s="52">
        <f t="shared" ca="1" si="1217"/>
        <v>0</v>
      </c>
      <c r="BO1171" s="52">
        <f t="shared" ca="1" si="1217"/>
        <v>0</v>
      </c>
      <c r="BP1171" s="52">
        <f t="shared" ca="1" si="1217"/>
        <v>0</v>
      </c>
      <c r="BQ1171" s="52">
        <f t="shared" ca="1" si="1217"/>
        <v>0</v>
      </c>
      <c r="BR1171" s="52">
        <f t="shared" ca="1" si="1217"/>
        <v>0</v>
      </c>
      <c r="BS1171" s="52">
        <f t="shared" ca="1" si="1217"/>
        <v>0</v>
      </c>
      <c r="BT1171" s="52">
        <f t="shared" ca="1" si="1217"/>
        <v>0</v>
      </c>
      <c r="BU1171" s="52">
        <f t="shared" ca="1" si="1217"/>
        <v>0</v>
      </c>
      <c r="BV1171" s="52">
        <f t="shared" ca="1" si="1217"/>
        <v>0</v>
      </c>
      <c r="BW1171" s="52">
        <f t="shared" ca="1" si="1217"/>
        <v>0</v>
      </c>
      <c r="BX1171" s="52">
        <f t="shared" ca="1" si="1217"/>
        <v>0</v>
      </c>
      <c r="BY1171" s="52">
        <f t="shared" ca="1" si="1217"/>
        <v>0</v>
      </c>
      <c r="BZ1171" s="52">
        <f t="shared" ca="1" si="1217"/>
        <v>0</v>
      </c>
      <c r="CA1171" s="52">
        <f t="shared" ca="1" si="1217"/>
        <v>0</v>
      </c>
      <c r="CB1171" s="52">
        <f t="shared" ca="1" si="1217"/>
        <v>0</v>
      </c>
      <c r="CC1171" s="52">
        <f t="shared" ca="1" si="1217"/>
        <v>0</v>
      </c>
      <c r="CD1171" s="52">
        <f t="shared" ca="1" si="1218"/>
        <v>0</v>
      </c>
      <c r="CE1171" s="52">
        <f t="shared" ca="1" si="1218"/>
        <v>0</v>
      </c>
      <c r="CF1171" s="52">
        <f t="shared" ca="1" si="1218"/>
        <v>0</v>
      </c>
      <c r="CG1171" s="52">
        <f t="shared" ca="1" si="1218"/>
        <v>0</v>
      </c>
      <c r="CH1171" s="52">
        <f t="shared" ca="1" si="1218"/>
        <v>0</v>
      </c>
    </row>
    <row r="1172" spans="1:86" ht="15.75">
      <c r="A1172" s="78">
        <f>CHOOSE(d.Flock.1.2+1,INDEX(i.OptLTWMerino,d.TOL.1.2+1,$AA1172+1),NA(),INDEX(i.OptLTWMaternal,d.TOL.1.2+1,$AA1172+1))</f>
        <v>39</v>
      </c>
      <c r="B1172" s="252" t="str">
        <f t="shared" si="1212"/>
        <v>Scan1 Retain drys Create REV</v>
      </c>
      <c r="C1172" s="77">
        <v>1</v>
      </c>
      <c r="D1172" s="77">
        <v>1</v>
      </c>
      <c r="E1172" s="77" t="b">
        <v>1</v>
      </c>
      <c r="F1172" s="251">
        <f>d.Flock.1.2*100+d.TOL.1.2*10+$AA1172</f>
        <v>11</v>
      </c>
      <c r="G1172" s="77" t="b">
        <v>1</v>
      </c>
      <c r="H1172" s="77" t="b">
        <v>1</v>
      </c>
      <c r="I1172" s="77" t="b">
        <v>1</v>
      </c>
      <c r="J1172" s="77" t="b">
        <v>1</v>
      </c>
      <c r="K1172" s="77" t="b">
        <v>1</v>
      </c>
      <c r="L1172" s="77" t="b">
        <v>1</v>
      </c>
      <c r="M1172" s="77" t="b">
        <v>1</v>
      </c>
      <c r="N1172" s="52" t="str">
        <f t="shared" ca="1" si="1215"/>
        <v>-</v>
      </c>
      <c r="O1172" s="115">
        <f>2+24*d.TOL.1.2+IF(d.Flock.1.2=2,144,0)</f>
        <v>26</v>
      </c>
      <c r="P1172" s="115">
        <f>3+24*d.TOL.1.2+IF(d.Flock.1.2=2,144,0)</f>
        <v>27</v>
      </c>
      <c r="Q1172" s="202">
        <f>$P1172</f>
        <v>27</v>
      </c>
      <c r="R1172" s="202">
        <f>$P1172</f>
        <v>27</v>
      </c>
      <c r="S1172" s="202">
        <f>$P1172</f>
        <v>27</v>
      </c>
      <c r="T1172" s="202">
        <f>$P1172</f>
        <v>27</v>
      </c>
      <c r="U1172" s="260">
        <f>INDEX(i_dryman,2,U$1063)</f>
        <v>0</v>
      </c>
      <c r="V1172" s="260">
        <f>INDEX(i_dryman,2,V$1063)</f>
        <v>0</v>
      </c>
      <c r="W1172" s="260">
        <f>INDEX(i_dryman,2,W$1063)</f>
        <v>0</v>
      </c>
      <c r="X1172" s="260">
        <f>INDEX(i_dryman,2,X$1063)</f>
        <v>0</v>
      </c>
      <c r="Y1172" s="52">
        <f t="shared" ca="1" si="1215"/>
        <v>0</v>
      </c>
      <c r="Z1172" s="52">
        <f t="shared" ca="1" si="1215"/>
        <v>0</v>
      </c>
      <c r="AA1172" s="77">
        <v>1</v>
      </c>
      <c r="AB1172" s="261" t="str">
        <f>INDEX(i_dryman,2,AB$1063)</f>
        <v>-</v>
      </c>
      <c r="AC1172" s="261" t="b">
        <f>INDEX(i_dryman,2,AC$1063)</f>
        <v>1</v>
      </c>
      <c r="AD1172" s="261" t="str">
        <f>INDEX(i_dryman,2,AD$1063)</f>
        <v>-</v>
      </c>
      <c r="AE1172" s="261" t="str">
        <f>INDEX(i_dryman,2,AE$1063)</f>
        <v>-</v>
      </c>
      <c r="AF1172" s="52" t="str">
        <f ca="1">OFFSET(AF1172,-1,0)</f>
        <v>-</v>
      </c>
      <c r="AG1172" s="262" t="str">
        <f ca="1">INDEX(i_dryman,2,AG$1063)</f>
        <v>-</v>
      </c>
      <c r="AH1172" s="52">
        <f t="shared" ca="1" si="1215"/>
        <v>1</v>
      </c>
      <c r="AI1172" s="52">
        <f ca="1">OFFSET(AI1172,-1,0)</f>
        <v>0</v>
      </c>
      <c r="AJ1172" s="52">
        <f ca="1">OFFSET(AJ1172,-1,0)</f>
        <v>1</v>
      </c>
      <c r="AK1172" s="52">
        <f ca="1">OFFSET(AK1172,-1,0)</f>
        <v>0</v>
      </c>
      <c r="AL1172" s="52">
        <f ca="1">OFFSET(AL1172,-1,0)</f>
        <v>1</v>
      </c>
      <c r="AM1172" s="52"/>
      <c r="AN1172" s="52"/>
      <c r="AO1172" s="52"/>
      <c r="AP1172" s="52"/>
      <c r="AQ1172" s="52"/>
      <c r="AR1172" s="52"/>
      <c r="AS1172" s="52"/>
      <c r="AT1172" s="52"/>
      <c r="AU1172" s="52"/>
      <c r="AV1172" s="52"/>
      <c r="AW1172" s="52"/>
      <c r="AX1172" s="52"/>
      <c r="AY1172" s="52"/>
      <c r="AZ1172" s="52"/>
      <c r="BA1172" s="52"/>
      <c r="BB1172" s="52"/>
      <c r="BC1172" s="52"/>
      <c r="BD1172" s="52"/>
      <c r="BE1172" s="52"/>
      <c r="BF1172" s="52"/>
      <c r="BG1172" s="52"/>
      <c r="BH1172" s="52"/>
      <c r="BI1172" s="52"/>
      <c r="BJ1172" s="52"/>
      <c r="BK1172" s="52"/>
      <c r="BL1172" s="52"/>
      <c r="BM1172" s="52"/>
      <c r="BN1172" s="162">
        <f t="shared" ref="BN1172:CH1172" si="1219">IF($A1172=0,0,INDEX(CHOOSE(d.Flock.1.2+1,BN$38:BN$373,NA(),BN$438:BN$773),$A1172,1))</f>
        <v>0</v>
      </c>
      <c r="BO1172" s="162">
        <f t="shared" si="1219"/>
        <v>0</v>
      </c>
      <c r="BP1172" s="162">
        <f t="shared" ca="1" si="1219"/>
        <v>-0.04</v>
      </c>
      <c r="BQ1172" s="162">
        <f t="shared" ca="1" si="1219"/>
        <v>0.04</v>
      </c>
      <c r="BR1172" s="162">
        <f t="shared" ca="1" si="1219"/>
        <v>-0.04</v>
      </c>
      <c r="BS1172" s="162">
        <f t="shared" ca="1" si="1219"/>
        <v>0.04</v>
      </c>
      <c r="BT1172" s="162">
        <f t="shared" ca="1" si="1219"/>
        <v>0.04</v>
      </c>
      <c r="BU1172" s="162">
        <f t="shared" si="1219"/>
        <v>0</v>
      </c>
      <c r="BV1172" s="162">
        <f t="shared" si="1219"/>
        <v>0</v>
      </c>
      <c r="BW1172" s="162">
        <f t="shared" ca="1" si="1219"/>
        <v>-0.04</v>
      </c>
      <c r="BX1172" s="162">
        <f t="shared" ca="1" si="1219"/>
        <v>0.04</v>
      </c>
      <c r="BY1172" s="162">
        <f t="shared" ca="1" si="1219"/>
        <v>-0.04</v>
      </c>
      <c r="BZ1172" s="162">
        <f t="shared" ca="1" si="1219"/>
        <v>0.04</v>
      </c>
      <c r="CA1172" s="162">
        <f t="shared" ca="1" si="1219"/>
        <v>0.04</v>
      </c>
      <c r="CB1172" s="162">
        <f t="shared" si="1219"/>
        <v>0</v>
      </c>
      <c r="CC1172" s="162">
        <f t="shared" si="1219"/>
        <v>0</v>
      </c>
      <c r="CD1172" s="162">
        <f t="shared" ca="1" si="1219"/>
        <v>-0.04</v>
      </c>
      <c r="CE1172" s="162">
        <f t="shared" ca="1" si="1219"/>
        <v>0.04</v>
      </c>
      <c r="CF1172" s="162">
        <f t="shared" ca="1" si="1219"/>
        <v>-0.04</v>
      </c>
      <c r="CG1172" s="162">
        <f t="shared" ca="1" si="1219"/>
        <v>0.04</v>
      </c>
      <c r="CH1172" s="162">
        <f t="shared" ca="1" si="1219"/>
        <v>0.04</v>
      </c>
    </row>
    <row r="1173" spans="1:86">
      <c r="A1173" s="77">
        <v>2</v>
      </c>
      <c r="B1173" s="253" t="str">
        <f t="shared" si="1212"/>
        <v>Scan 1 Retain drys</v>
      </c>
      <c r="C1173" s="52">
        <f t="shared" ca="1" si="1213"/>
        <v>1</v>
      </c>
      <c r="D1173" s="52">
        <f t="shared" ca="1" si="1213"/>
        <v>1</v>
      </c>
      <c r="E1173" s="77" t="b">
        <v>0</v>
      </c>
      <c r="F1173" s="52">
        <f t="shared" ca="1" si="1214"/>
        <v>11</v>
      </c>
      <c r="G1173" s="90" t="s">
        <v>37</v>
      </c>
      <c r="H1173" s="90" t="s">
        <v>37</v>
      </c>
      <c r="I1173" s="90" t="s">
        <v>37</v>
      </c>
      <c r="J1173" s="90" t="s">
        <v>37</v>
      </c>
      <c r="K1173" s="90" t="s">
        <v>37</v>
      </c>
      <c r="L1173" s="90" t="s">
        <v>37</v>
      </c>
      <c r="M1173" s="90" t="s">
        <v>37</v>
      </c>
      <c r="N1173" s="52" t="str">
        <f t="shared" ca="1" si="1215"/>
        <v>-</v>
      </c>
      <c r="O1173" s="52">
        <f t="shared" ca="1" si="1215"/>
        <v>26</v>
      </c>
      <c r="P1173" s="52">
        <f t="shared" ca="1" si="1215"/>
        <v>27</v>
      </c>
      <c r="Q1173" s="52">
        <f t="shared" ca="1" si="1215"/>
        <v>27</v>
      </c>
      <c r="R1173" s="52">
        <f t="shared" ca="1" si="1215"/>
        <v>27</v>
      </c>
      <c r="S1173" s="52">
        <f t="shared" ca="1" si="1215"/>
        <v>27</v>
      </c>
      <c r="T1173" s="52">
        <f t="shared" ca="1" si="1215"/>
        <v>27</v>
      </c>
      <c r="U1173" s="124">
        <f t="shared" ref="U1173:X1176" si="1220">INDEX(i_dryman,$A1173,U$1063)</f>
        <v>0</v>
      </c>
      <c r="V1173" s="124">
        <f t="shared" si="1220"/>
        <v>0</v>
      </c>
      <c r="W1173" s="124">
        <f t="shared" si="1220"/>
        <v>0</v>
      </c>
      <c r="X1173" s="124">
        <f t="shared" si="1220"/>
        <v>0</v>
      </c>
      <c r="Y1173" s="52">
        <f t="shared" ca="1" si="1215"/>
        <v>0</v>
      </c>
      <c r="Z1173" s="52">
        <f t="shared" ca="1" si="1215"/>
        <v>0</v>
      </c>
      <c r="AA1173" s="52">
        <f t="shared" ca="1" si="1215"/>
        <v>1</v>
      </c>
      <c r="AB1173" s="237" t="str">
        <f t="shared" ref="AB1173:AE1176" si="1221">INDEX(i_dryman,$A1173,AB$1063)</f>
        <v>-</v>
      </c>
      <c r="AC1173" s="237" t="b">
        <f t="shared" si="1221"/>
        <v>1</v>
      </c>
      <c r="AD1173" s="237" t="str">
        <f t="shared" si="1221"/>
        <v>-</v>
      </c>
      <c r="AE1173" s="237" t="str">
        <f t="shared" si="1221"/>
        <v>-</v>
      </c>
      <c r="AF1173" s="52" t="str">
        <f t="shared" ref="AF1173" ca="1" si="1222">OFFSET(AF1173,-1,0)</f>
        <v>-</v>
      </c>
      <c r="AG1173" s="237" t="str">
        <f ca="1">INDEX(i_dryman,$A1173,AG$1063)</f>
        <v>-</v>
      </c>
      <c r="AH1173" s="52">
        <f t="shared" ca="1" si="1215"/>
        <v>1</v>
      </c>
      <c r="AI1173" s="52">
        <f t="shared" ca="1" si="1215"/>
        <v>0</v>
      </c>
      <c r="AJ1173" s="52">
        <f ca="1">OFFSET(AJ1173,-1,0)</f>
        <v>1</v>
      </c>
      <c r="AK1173" s="52">
        <f t="shared" ref="AK1173:AL1195" ca="1" si="1223">OFFSET(AK1173,-1,0)</f>
        <v>0</v>
      </c>
      <c r="AL1173" s="52">
        <f t="shared" ca="1" si="1223"/>
        <v>1</v>
      </c>
      <c r="AM1173" s="52"/>
      <c r="AN1173" s="52"/>
      <c r="AO1173" s="52"/>
      <c r="AP1173" s="52"/>
      <c r="AQ1173" s="52"/>
      <c r="AR1173" s="52"/>
      <c r="AS1173" s="52"/>
      <c r="AT1173" s="52"/>
      <c r="AU1173" s="52"/>
      <c r="AV1173" s="52"/>
      <c r="AW1173" s="52"/>
      <c r="AX1173" s="52"/>
      <c r="AY1173" s="52"/>
      <c r="AZ1173" s="52"/>
      <c r="BA1173" s="52"/>
      <c r="BB1173" s="52"/>
      <c r="BC1173" s="52"/>
      <c r="BD1173" s="52"/>
      <c r="BE1173" s="52"/>
      <c r="BF1173" s="52"/>
      <c r="BG1173" s="52"/>
      <c r="BH1173" s="52"/>
      <c r="BI1173" s="52"/>
      <c r="BJ1173" s="52"/>
      <c r="BK1173" s="52"/>
      <c r="BL1173" s="52"/>
      <c r="BM1173" s="52"/>
      <c r="BN1173" s="52">
        <f t="shared" ca="1" si="1217"/>
        <v>0</v>
      </c>
      <c r="BO1173" s="52">
        <f t="shared" ca="1" si="1217"/>
        <v>0</v>
      </c>
      <c r="BP1173" s="52">
        <f t="shared" ca="1" si="1217"/>
        <v>-0.04</v>
      </c>
      <c r="BQ1173" s="52">
        <f t="shared" ca="1" si="1217"/>
        <v>0.04</v>
      </c>
      <c r="BR1173" s="52">
        <f t="shared" ca="1" si="1217"/>
        <v>-0.04</v>
      </c>
      <c r="BS1173" s="52">
        <f t="shared" ca="1" si="1217"/>
        <v>0.04</v>
      </c>
      <c r="BT1173" s="52">
        <f t="shared" ca="1" si="1217"/>
        <v>0.04</v>
      </c>
      <c r="BU1173" s="52">
        <f t="shared" ca="1" si="1217"/>
        <v>0</v>
      </c>
      <c r="BV1173" s="52">
        <f t="shared" ca="1" si="1217"/>
        <v>0</v>
      </c>
      <c r="BW1173" s="52">
        <f t="shared" ca="1" si="1217"/>
        <v>-0.04</v>
      </c>
      <c r="BX1173" s="52">
        <f t="shared" ca="1" si="1217"/>
        <v>0.04</v>
      </c>
      <c r="BY1173" s="52">
        <f t="shared" ca="1" si="1217"/>
        <v>-0.04</v>
      </c>
      <c r="BZ1173" s="52">
        <f t="shared" ca="1" si="1217"/>
        <v>0.04</v>
      </c>
      <c r="CA1173" s="52">
        <f t="shared" ca="1" si="1217"/>
        <v>0.04</v>
      </c>
      <c r="CB1173" s="52">
        <f t="shared" ca="1" si="1217"/>
        <v>0</v>
      </c>
      <c r="CC1173" s="52">
        <f t="shared" ca="1" si="1217"/>
        <v>0</v>
      </c>
      <c r="CD1173" s="52">
        <f t="shared" ca="1" si="1218"/>
        <v>-0.04</v>
      </c>
      <c r="CE1173" s="52">
        <f t="shared" ca="1" si="1218"/>
        <v>0.04</v>
      </c>
      <c r="CF1173" s="52">
        <f t="shared" ca="1" si="1218"/>
        <v>-0.04</v>
      </c>
      <c r="CG1173" s="52">
        <f t="shared" ca="1" si="1218"/>
        <v>0.04</v>
      </c>
      <c r="CH1173" s="52">
        <f t="shared" ca="1" si="1218"/>
        <v>0.04</v>
      </c>
    </row>
    <row r="1174" spans="1:86">
      <c r="A1174" s="77">
        <v>3</v>
      </c>
      <c r="B1174" s="263" t="str">
        <f t="shared" si="1212"/>
        <v>Scan 1 Sell Once Dry</v>
      </c>
      <c r="C1174" s="52">
        <f t="shared" ref="C1174:O1175" ca="1" si="1224">OFFSET(C1174,-1,0)</f>
        <v>1</v>
      </c>
      <c r="D1174" s="52">
        <f t="shared" ca="1" si="1224"/>
        <v>1</v>
      </c>
      <c r="E1174" s="52" t="b">
        <f t="shared" ca="1" si="1224"/>
        <v>0</v>
      </c>
      <c r="F1174" s="52">
        <f t="shared" ca="1" si="1224"/>
        <v>11</v>
      </c>
      <c r="G1174" s="52" t="str">
        <f t="shared" ca="1" si="1224"/>
        <v>-</v>
      </c>
      <c r="H1174" s="52" t="str">
        <f t="shared" ca="1" si="1224"/>
        <v>-</v>
      </c>
      <c r="I1174" s="52" t="str">
        <f t="shared" ca="1" si="1224"/>
        <v>-</v>
      </c>
      <c r="J1174" s="52" t="str">
        <f t="shared" ca="1" si="1224"/>
        <v>-</v>
      </c>
      <c r="K1174" s="52" t="str">
        <f t="shared" ca="1" si="1224"/>
        <v>-</v>
      </c>
      <c r="L1174" s="52" t="str">
        <f t="shared" ca="1" si="1224"/>
        <v>-</v>
      </c>
      <c r="M1174" s="52" t="str">
        <f t="shared" ca="1" si="1224"/>
        <v>-</v>
      </c>
      <c r="N1174" s="52" t="str">
        <f t="shared" ca="1" si="1224"/>
        <v>-</v>
      </c>
      <c r="O1174" s="52">
        <f t="shared" ca="1" si="1224"/>
        <v>26</v>
      </c>
      <c r="P1174" s="52">
        <f t="shared" ca="1" si="1215"/>
        <v>27</v>
      </c>
      <c r="Q1174" s="52">
        <f t="shared" ca="1" si="1215"/>
        <v>27</v>
      </c>
      <c r="R1174" s="52">
        <f t="shared" ca="1" si="1215"/>
        <v>27</v>
      </c>
      <c r="S1174" s="52">
        <f t="shared" ca="1" si="1215"/>
        <v>27</v>
      </c>
      <c r="T1174" s="52">
        <f t="shared" ca="1" si="1215"/>
        <v>27</v>
      </c>
      <c r="U1174" s="124">
        <f t="shared" si="1220"/>
        <v>1.2500000000000001E-2</v>
      </c>
      <c r="V1174" s="124">
        <f t="shared" si="1220"/>
        <v>6.25E-2</v>
      </c>
      <c r="W1174" s="124">
        <f t="shared" si="1220"/>
        <v>6.25E-2</v>
      </c>
      <c r="X1174" s="124">
        <f t="shared" si="1220"/>
        <v>6.25E-2</v>
      </c>
      <c r="Y1174" s="52">
        <f t="shared" ca="1" si="1215"/>
        <v>0</v>
      </c>
      <c r="Z1174" s="52">
        <f t="shared" ca="1" si="1215"/>
        <v>0</v>
      </c>
      <c r="AA1174" s="52">
        <f t="shared" ca="1" si="1215"/>
        <v>1</v>
      </c>
      <c r="AB1174" s="237" t="b">
        <f t="shared" si="1221"/>
        <v>1</v>
      </c>
      <c r="AC1174" s="237" t="str">
        <f t="shared" si="1221"/>
        <v>-</v>
      </c>
      <c r="AD1174" s="237" t="str">
        <f t="shared" si="1221"/>
        <v>-</v>
      </c>
      <c r="AE1174" s="237" t="str">
        <f t="shared" si="1221"/>
        <v>-</v>
      </c>
      <c r="AF1174" s="52" t="str">
        <f t="shared" ca="1" si="1215"/>
        <v>-</v>
      </c>
      <c r="AG1174" s="237" t="str">
        <f ca="1">INDEX(i_dryman,$A1174,AG$1063)</f>
        <v>-</v>
      </c>
      <c r="AH1174" s="52">
        <f t="shared" ca="1" si="1215"/>
        <v>1</v>
      </c>
      <c r="AI1174" s="52">
        <f t="shared" ca="1" si="1215"/>
        <v>0</v>
      </c>
      <c r="AJ1174" s="52">
        <f t="shared" ca="1" si="1215"/>
        <v>1</v>
      </c>
      <c r="AK1174" s="52">
        <f t="shared" ref="AK1174:AL1176" ca="1" si="1225">OFFSET(AK1174,-1,0)</f>
        <v>0</v>
      </c>
      <c r="AL1174" s="52">
        <f t="shared" ca="1" si="1225"/>
        <v>1</v>
      </c>
      <c r="AM1174" s="52"/>
      <c r="AN1174" s="52"/>
      <c r="AO1174" s="52"/>
      <c r="AP1174" s="52"/>
      <c r="AQ1174" s="52"/>
      <c r="AR1174" s="52"/>
      <c r="AS1174" s="52"/>
      <c r="AT1174" s="52"/>
      <c r="AU1174" s="52"/>
      <c r="AV1174" s="52"/>
      <c r="AW1174" s="52"/>
      <c r="AX1174" s="52"/>
      <c r="AY1174" s="52"/>
      <c r="AZ1174" s="52"/>
      <c r="BA1174" s="52"/>
      <c r="BB1174" s="52"/>
      <c r="BC1174" s="52"/>
      <c r="BD1174" s="52"/>
      <c r="BE1174" s="52"/>
      <c r="BF1174" s="52"/>
      <c r="BG1174" s="52"/>
      <c r="BH1174" s="52"/>
      <c r="BI1174" s="52"/>
      <c r="BJ1174" s="52"/>
      <c r="BK1174" s="52"/>
      <c r="BL1174" s="52"/>
      <c r="BM1174" s="52"/>
      <c r="BN1174" s="52">
        <f t="shared" ca="1" si="1217"/>
        <v>0</v>
      </c>
      <c r="BO1174" s="52">
        <f t="shared" ca="1" si="1217"/>
        <v>0</v>
      </c>
      <c r="BP1174" s="52">
        <f t="shared" ca="1" si="1217"/>
        <v>-0.04</v>
      </c>
      <c r="BQ1174" s="52">
        <f t="shared" ca="1" si="1217"/>
        <v>0.04</v>
      </c>
      <c r="BR1174" s="52">
        <f t="shared" ca="1" si="1217"/>
        <v>-0.04</v>
      </c>
      <c r="BS1174" s="52">
        <f t="shared" ca="1" si="1217"/>
        <v>0.04</v>
      </c>
      <c r="BT1174" s="52">
        <f t="shared" ca="1" si="1217"/>
        <v>0.04</v>
      </c>
      <c r="BU1174" s="52">
        <f t="shared" ca="1" si="1217"/>
        <v>0</v>
      </c>
      <c r="BV1174" s="52">
        <f t="shared" ca="1" si="1217"/>
        <v>0</v>
      </c>
      <c r="BW1174" s="52">
        <f t="shared" ca="1" si="1217"/>
        <v>-0.04</v>
      </c>
      <c r="BX1174" s="52">
        <f t="shared" ca="1" si="1217"/>
        <v>0.04</v>
      </c>
      <c r="BY1174" s="52">
        <f t="shared" ca="1" si="1217"/>
        <v>-0.04</v>
      </c>
      <c r="BZ1174" s="52">
        <f t="shared" ca="1" si="1217"/>
        <v>0.04</v>
      </c>
      <c r="CA1174" s="52">
        <f t="shared" ca="1" si="1217"/>
        <v>0.04</v>
      </c>
      <c r="CB1174" s="52">
        <f t="shared" ca="1" si="1217"/>
        <v>0</v>
      </c>
      <c r="CC1174" s="52">
        <f t="shared" ca="1" si="1217"/>
        <v>0</v>
      </c>
      <c r="CD1174" s="52">
        <f t="shared" ca="1" si="1218"/>
        <v>-0.04</v>
      </c>
      <c r="CE1174" s="52">
        <f t="shared" ca="1" si="1218"/>
        <v>0.04</v>
      </c>
      <c r="CF1174" s="52">
        <f t="shared" ca="1" si="1218"/>
        <v>-0.04</v>
      </c>
      <c r="CG1174" s="52">
        <f t="shared" ca="1" si="1218"/>
        <v>0.04</v>
      </c>
      <c r="CH1174" s="52">
        <f t="shared" ca="1" si="1218"/>
        <v>0.04</v>
      </c>
    </row>
    <row r="1175" spans="1:86">
      <c r="A1175" s="77">
        <v>4</v>
      </c>
      <c r="B1175" s="263" t="str">
        <f t="shared" si="1212"/>
        <v>Scan 1 Sell Twice Dry</v>
      </c>
      <c r="C1175" s="52">
        <f t="shared" ca="1" si="1224"/>
        <v>1</v>
      </c>
      <c r="D1175" s="52">
        <f t="shared" ca="1" si="1224"/>
        <v>1</v>
      </c>
      <c r="E1175" s="52" t="b">
        <f t="shared" ca="1" si="1224"/>
        <v>0</v>
      </c>
      <c r="F1175" s="52">
        <f t="shared" ca="1" si="1224"/>
        <v>11</v>
      </c>
      <c r="G1175" s="52" t="str">
        <f t="shared" ca="1" si="1224"/>
        <v>-</v>
      </c>
      <c r="H1175" s="52" t="str">
        <f t="shared" ca="1" si="1224"/>
        <v>-</v>
      </c>
      <c r="I1175" s="52" t="str">
        <f t="shared" ca="1" si="1224"/>
        <v>-</v>
      </c>
      <c r="J1175" s="52" t="str">
        <f t="shared" ca="1" si="1224"/>
        <v>-</v>
      </c>
      <c r="K1175" s="52" t="str">
        <f t="shared" ca="1" si="1224"/>
        <v>-</v>
      </c>
      <c r="L1175" s="52" t="str">
        <f t="shared" ca="1" si="1224"/>
        <v>-</v>
      </c>
      <c r="M1175" s="52" t="str">
        <f t="shared" ca="1" si="1224"/>
        <v>-</v>
      </c>
      <c r="N1175" s="52" t="str">
        <f t="shared" ca="1" si="1224"/>
        <v>-</v>
      </c>
      <c r="O1175" s="52">
        <f t="shared" ca="1" si="1224"/>
        <v>26</v>
      </c>
      <c r="P1175" s="52">
        <f t="shared" ref="P1175:R1176" ca="1" si="1226">OFFSET(P1175,-1,0)</f>
        <v>27</v>
      </c>
      <c r="Q1175" s="52">
        <f t="shared" ca="1" si="1226"/>
        <v>27</v>
      </c>
      <c r="R1175" s="52">
        <f t="shared" ca="1" si="1226"/>
        <v>27</v>
      </c>
      <c r="S1175" s="52">
        <f t="shared" ca="1" si="1215"/>
        <v>27</v>
      </c>
      <c r="T1175" s="52">
        <f t="shared" ca="1" si="1215"/>
        <v>27</v>
      </c>
      <c r="U1175" s="124">
        <f t="shared" si="1220"/>
        <v>0.01</v>
      </c>
      <c r="V1175" s="124">
        <f t="shared" si="1220"/>
        <v>0</v>
      </c>
      <c r="W1175" s="124">
        <f t="shared" si="1220"/>
        <v>0.05</v>
      </c>
      <c r="X1175" s="124">
        <f t="shared" si="1220"/>
        <v>0.05</v>
      </c>
      <c r="Y1175" s="52">
        <f t="shared" ca="1" si="1215"/>
        <v>0</v>
      </c>
      <c r="Z1175" s="52">
        <f t="shared" ca="1" si="1215"/>
        <v>0</v>
      </c>
      <c r="AA1175" s="52">
        <f t="shared" ca="1" si="1215"/>
        <v>1</v>
      </c>
      <c r="AB1175" s="237" t="str">
        <f t="shared" si="1221"/>
        <v>-</v>
      </c>
      <c r="AC1175" s="237" t="str">
        <f t="shared" si="1221"/>
        <v>-</v>
      </c>
      <c r="AD1175" s="237" t="b">
        <f t="shared" si="1221"/>
        <v>1</v>
      </c>
      <c r="AE1175" s="237" t="str">
        <f t="shared" si="1221"/>
        <v>-</v>
      </c>
      <c r="AF1175" s="52" t="str">
        <f t="shared" ca="1" si="1215"/>
        <v>-</v>
      </c>
      <c r="AG1175" s="237" t="str">
        <f ca="1">INDEX(i_dryman,$A1175,AG$1063)</f>
        <v>-</v>
      </c>
      <c r="AH1175" s="52">
        <f t="shared" ca="1" si="1215"/>
        <v>1</v>
      </c>
      <c r="AI1175" s="52">
        <f t="shared" ca="1" si="1215"/>
        <v>0</v>
      </c>
      <c r="AJ1175" s="52">
        <f t="shared" ca="1" si="1215"/>
        <v>1</v>
      </c>
      <c r="AK1175" s="52">
        <f t="shared" ca="1" si="1225"/>
        <v>0</v>
      </c>
      <c r="AL1175" s="52">
        <f t="shared" ca="1" si="1225"/>
        <v>1</v>
      </c>
      <c r="AM1175" s="91"/>
      <c r="AN1175" s="91"/>
      <c r="AO1175" s="91"/>
      <c r="AP1175" s="91"/>
      <c r="AQ1175" s="91"/>
      <c r="AR1175" s="91"/>
      <c r="AS1175" s="91"/>
      <c r="AT1175" s="91"/>
      <c r="AU1175" s="91"/>
      <c r="AV1175" s="91"/>
      <c r="AW1175" s="91"/>
      <c r="AX1175" s="91"/>
      <c r="AY1175" s="91"/>
      <c r="AZ1175" s="91"/>
      <c r="BA1175" s="91"/>
      <c r="BB1175" s="91"/>
      <c r="BC1175" s="91"/>
      <c r="BD1175" s="91"/>
      <c r="BE1175" s="91"/>
      <c r="BF1175" s="91"/>
      <c r="BG1175" s="91"/>
      <c r="BH1175" s="91"/>
      <c r="BI1175" s="91"/>
      <c r="BJ1175" s="91"/>
      <c r="BK1175" s="91"/>
      <c r="BL1175" s="91"/>
      <c r="BM1175" s="91"/>
      <c r="BN1175" s="52">
        <f t="shared" ref="BN1175:CC1176" ca="1" si="1227">OFFSET(BN1175,-1,0)</f>
        <v>0</v>
      </c>
      <c r="BO1175" s="52">
        <f t="shared" ca="1" si="1227"/>
        <v>0</v>
      </c>
      <c r="BP1175" s="52">
        <f t="shared" ca="1" si="1227"/>
        <v>-0.04</v>
      </c>
      <c r="BQ1175" s="52">
        <f t="shared" ca="1" si="1227"/>
        <v>0.04</v>
      </c>
      <c r="BR1175" s="52">
        <f t="shared" ca="1" si="1227"/>
        <v>-0.04</v>
      </c>
      <c r="BS1175" s="52">
        <f t="shared" ca="1" si="1227"/>
        <v>0.04</v>
      </c>
      <c r="BT1175" s="52">
        <f t="shared" ca="1" si="1227"/>
        <v>0.04</v>
      </c>
      <c r="BU1175" s="52">
        <f t="shared" ca="1" si="1227"/>
        <v>0</v>
      </c>
      <c r="BV1175" s="52">
        <f t="shared" ca="1" si="1227"/>
        <v>0</v>
      </c>
      <c r="BW1175" s="52">
        <f t="shared" ca="1" si="1227"/>
        <v>-0.04</v>
      </c>
      <c r="BX1175" s="52">
        <f t="shared" ca="1" si="1227"/>
        <v>0.04</v>
      </c>
      <c r="BY1175" s="52">
        <f t="shared" ca="1" si="1227"/>
        <v>-0.04</v>
      </c>
      <c r="BZ1175" s="52">
        <f t="shared" ca="1" si="1227"/>
        <v>0.04</v>
      </c>
      <c r="CA1175" s="52">
        <f t="shared" ca="1" si="1227"/>
        <v>0.04</v>
      </c>
      <c r="CB1175" s="52">
        <f t="shared" ca="1" si="1227"/>
        <v>0</v>
      </c>
      <c r="CC1175" s="52">
        <f t="shared" ca="1" si="1227"/>
        <v>0</v>
      </c>
      <c r="CD1175" s="52">
        <f t="shared" ca="1" si="1218"/>
        <v>-0.04</v>
      </c>
      <c r="CE1175" s="52">
        <f t="shared" ca="1" si="1218"/>
        <v>0.04</v>
      </c>
      <c r="CF1175" s="52">
        <f t="shared" ca="1" si="1218"/>
        <v>-0.04</v>
      </c>
      <c r="CG1175" s="52">
        <f t="shared" ca="1" si="1218"/>
        <v>0.04</v>
      </c>
      <c r="CH1175" s="52">
        <f t="shared" ca="1" si="1218"/>
        <v>0.04</v>
      </c>
    </row>
    <row r="1176" spans="1:86">
      <c r="A1176" s="237">
        <f ca="1">INDEX(CHOOSE(d.Flock.1.2+1,i.DryManOpt_Mer,i.DryManOpt_BBT,i.DryManOpt_Mat),d.TOL.1.2+1,$AA1176+1)</f>
        <v>4</v>
      </c>
      <c r="B1176" s="263" t="str">
        <f t="shared" si="1212"/>
        <v>Scan 1 Optimum</v>
      </c>
      <c r="C1176" s="52">
        <f ca="1">OFFSET(C1176,-1,0)</f>
        <v>1</v>
      </c>
      <c r="D1176" s="52">
        <f ca="1">OFFSET(D1176,-1,0)</f>
        <v>1</v>
      </c>
      <c r="E1176" s="52" t="b">
        <f t="shared" ref="E1176:N1176" ca="1" si="1228">OFFSET(E1176,-1,0)</f>
        <v>0</v>
      </c>
      <c r="F1176" s="52">
        <f t="shared" ca="1" si="1228"/>
        <v>11</v>
      </c>
      <c r="G1176" s="52" t="str">
        <f t="shared" ca="1" si="1228"/>
        <v>-</v>
      </c>
      <c r="H1176" s="52" t="str">
        <f t="shared" ca="1" si="1228"/>
        <v>-</v>
      </c>
      <c r="I1176" s="52" t="str">
        <f t="shared" ca="1" si="1228"/>
        <v>-</v>
      </c>
      <c r="J1176" s="52" t="str">
        <f t="shared" ca="1" si="1228"/>
        <v>-</v>
      </c>
      <c r="K1176" s="52" t="str">
        <f t="shared" ca="1" si="1228"/>
        <v>-</v>
      </c>
      <c r="L1176" s="52" t="str">
        <f t="shared" ca="1" si="1228"/>
        <v>-</v>
      </c>
      <c r="M1176" s="52" t="str">
        <f t="shared" ca="1" si="1228"/>
        <v>-</v>
      </c>
      <c r="N1176" s="52" t="str">
        <f t="shared" ca="1" si="1228"/>
        <v>-</v>
      </c>
      <c r="O1176" s="52">
        <f ca="1">OFFSET(O1176,-1,0)</f>
        <v>26</v>
      </c>
      <c r="P1176" s="52">
        <f t="shared" ca="1" si="1226"/>
        <v>27</v>
      </c>
      <c r="Q1176" s="52">
        <f t="shared" ca="1" si="1226"/>
        <v>27</v>
      </c>
      <c r="R1176" s="52">
        <f t="shared" ca="1" si="1226"/>
        <v>27</v>
      </c>
      <c r="S1176" s="52">
        <f t="shared" ca="1" si="1215"/>
        <v>27</v>
      </c>
      <c r="T1176" s="52">
        <f t="shared" ca="1" si="1215"/>
        <v>27</v>
      </c>
      <c r="U1176" s="124">
        <f t="shared" ca="1" si="1220"/>
        <v>0.01</v>
      </c>
      <c r="V1176" s="124">
        <f t="shared" ca="1" si="1220"/>
        <v>0</v>
      </c>
      <c r="W1176" s="124">
        <f t="shared" ca="1" si="1220"/>
        <v>0.05</v>
      </c>
      <c r="X1176" s="124">
        <f t="shared" ca="1" si="1220"/>
        <v>0.05</v>
      </c>
      <c r="Y1176" s="62">
        <f t="shared" ca="1" si="1215"/>
        <v>0</v>
      </c>
      <c r="Z1176" s="62">
        <f t="shared" ca="1" si="1215"/>
        <v>0</v>
      </c>
      <c r="AA1176" s="52">
        <f t="shared" ca="1" si="1215"/>
        <v>1</v>
      </c>
      <c r="AB1176" s="237" t="str">
        <f t="shared" ca="1" si="1221"/>
        <v>-</v>
      </c>
      <c r="AC1176" s="237" t="str">
        <f t="shared" ca="1" si="1221"/>
        <v>-</v>
      </c>
      <c r="AD1176" s="237" t="b">
        <f t="shared" ca="1" si="1221"/>
        <v>1</v>
      </c>
      <c r="AE1176" s="237" t="str">
        <f t="shared" ca="1" si="1221"/>
        <v>-</v>
      </c>
      <c r="AF1176" s="52" t="str">
        <f t="shared" ca="1" si="1215"/>
        <v>-</v>
      </c>
      <c r="AG1176" s="237" t="str">
        <f ca="1">INDEX(i_dryman,$A1176,AG$1063)</f>
        <v>-</v>
      </c>
      <c r="AH1176" s="52">
        <f t="shared" ca="1" si="1215"/>
        <v>1</v>
      </c>
      <c r="AI1176" s="52">
        <f t="shared" ca="1" si="1215"/>
        <v>0</v>
      </c>
      <c r="AJ1176" s="52">
        <f ca="1">OFFSET(AJ1176,-1,0)</f>
        <v>1</v>
      </c>
      <c r="AK1176" s="52">
        <f t="shared" ca="1" si="1225"/>
        <v>0</v>
      </c>
      <c r="AL1176" s="52">
        <f t="shared" ca="1" si="1225"/>
        <v>1</v>
      </c>
      <c r="AM1176" s="52"/>
      <c r="AN1176" s="52"/>
      <c r="AO1176" s="52"/>
      <c r="AP1176" s="52"/>
      <c r="AQ1176" s="52"/>
      <c r="AR1176" s="52"/>
      <c r="AS1176" s="52"/>
      <c r="AT1176" s="52"/>
      <c r="AU1176" s="52"/>
      <c r="AV1176" s="52"/>
      <c r="AW1176" s="52"/>
      <c r="AX1176" s="52"/>
      <c r="AY1176" s="52"/>
      <c r="AZ1176" s="52"/>
      <c r="BA1176" s="52"/>
      <c r="BB1176" s="52"/>
      <c r="BC1176" s="52"/>
      <c r="BD1176" s="52"/>
      <c r="BE1176" s="52"/>
      <c r="BF1176" s="52"/>
      <c r="BG1176" s="52"/>
      <c r="BH1176" s="52"/>
      <c r="BI1176" s="52"/>
      <c r="BJ1176" s="52"/>
      <c r="BK1176" s="52"/>
      <c r="BL1176" s="52"/>
      <c r="BM1176" s="52"/>
      <c r="BN1176" s="52">
        <f t="shared" ca="1" si="1227"/>
        <v>0</v>
      </c>
      <c r="BO1176" s="52">
        <f t="shared" ca="1" si="1227"/>
        <v>0</v>
      </c>
      <c r="BP1176" s="52">
        <f t="shared" ca="1" si="1227"/>
        <v>-0.04</v>
      </c>
      <c r="BQ1176" s="52">
        <f t="shared" ca="1" si="1227"/>
        <v>0.04</v>
      </c>
      <c r="BR1176" s="52">
        <f t="shared" ca="1" si="1227"/>
        <v>-0.04</v>
      </c>
      <c r="BS1176" s="52">
        <f t="shared" ca="1" si="1227"/>
        <v>0.04</v>
      </c>
      <c r="BT1176" s="52">
        <f t="shared" ca="1" si="1227"/>
        <v>0.04</v>
      </c>
      <c r="BU1176" s="52">
        <f t="shared" ca="1" si="1227"/>
        <v>0</v>
      </c>
      <c r="BV1176" s="52">
        <f t="shared" ca="1" si="1227"/>
        <v>0</v>
      </c>
      <c r="BW1176" s="52">
        <f t="shared" ca="1" si="1227"/>
        <v>-0.04</v>
      </c>
      <c r="BX1176" s="52">
        <f t="shared" ca="1" si="1227"/>
        <v>0.04</v>
      </c>
      <c r="BY1176" s="52">
        <f t="shared" ca="1" si="1227"/>
        <v>-0.04</v>
      </c>
      <c r="BZ1176" s="52">
        <f t="shared" ca="1" si="1227"/>
        <v>0.04</v>
      </c>
      <c r="CA1176" s="52">
        <f t="shared" ca="1" si="1227"/>
        <v>0.04</v>
      </c>
      <c r="CB1176" s="52">
        <f t="shared" ca="1" si="1227"/>
        <v>0</v>
      </c>
      <c r="CC1176" s="52">
        <f t="shared" ca="1" si="1227"/>
        <v>0</v>
      </c>
      <c r="CD1176" s="52">
        <f t="shared" ca="1" si="1218"/>
        <v>-0.04</v>
      </c>
      <c r="CE1176" s="52">
        <f t="shared" ca="1" si="1218"/>
        <v>0.04</v>
      </c>
      <c r="CF1176" s="52">
        <f t="shared" ca="1" si="1218"/>
        <v>-0.04</v>
      </c>
      <c r="CG1176" s="52">
        <f t="shared" ca="1" si="1218"/>
        <v>0.04</v>
      </c>
      <c r="CH1176" s="52">
        <f t="shared" ca="1" si="1218"/>
        <v>0.04</v>
      </c>
    </row>
    <row r="1177" spans="1:86">
      <c r="A1177" s="74"/>
      <c r="B1177" s="254" t="str">
        <f t="shared" si="1212"/>
        <v>Scan 1 FS wo LTW</v>
      </c>
      <c r="C1177" s="52">
        <f t="shared" ca="1" si="1213"/>
        <v>1</v>
      </c>
      <c r="D1177" s="52">
        <f t="shared" ca="1" si="1213"/>
        <v>1</v>
      </c>
      <c r="E1177" s="52" t="b">
        <f t="shared" ca="1" si="1213"/>
        <v>0</v>
      </c>
      <c r="F1177" s="52">
        <f t="shared" ca="1" si="1214"/>
        <v>11</v>
      </c>
      <c r="G1177" s="52" t="str">
        <f t="shared" ca="1" si="1214"/>
        <v>-</v>
      </c>
      <c r="H1177" s="52" t="str">
        <f t="shared" ca="1" si="1214"/>
        <v>-</v>
      </c>
      <c r="I1177" s="52" t="str">
        <f t="shared" ca="1" si="1214"/>
        <v>-</v>
      </c>
      <c r="J1177" s="52" t="str">
        <f t="shared" ca="1" si="1214"/>
        <v>-</v>
      </c>
      <c r="K1177" s="52" t="str">
        <f t="shared" ca="1" si="1214"/>
        <v>-</v>
      </c>
      <c r="L1177" s="52" t="str">
        <f t="shared" ca="1" si="1214"/>
        <v>-</v>
      </c>
      <c r="M1177" s="52" t="str">
        <f t="shared" ca="1" si="1214"/>
        <v>-</v>
      </c>
      <c r="N1177" s="52" t="str">
        <f t="shared" ca="1" si="1215"/>
        <v>-</v>
      </c>
      <c r="O1177" s="52">
        <f t="shared" ca="1" si="1215"/>
        <v>26</v>
      </c>
      <c r="P1177" s="52">
        <f t="shared" ca="1" si="1215"/>
        <v>27</v>
      </c>
      <c r="Q1177" s="52">
        <f t="shared" ca="1" si="1215"/>
        <v>27</v>
      </c>
      <c r="R1177" s="52">
        <f t="shared" ca="1" si="1215"/>
        <v>27</v>
      </c>
      <c r="S1177" s="52">
        <f t="shared" ca="1" si="1215"/>
        <v>27</v>
      </c>
      <c r="T1177" s="52">
        <f t="shared" ca="1" si="1215"/>
        <v>27</v>
      </c>
      <c r="U1177" s="52">
        <f t="shared" ca="1" si="1215"/>
        <v>0.01</v>
      </c>
      <c r="V1177" s="52">
        <f t="shared" ca="1" si="1215"/>
        <v>0</v>
      </c>
      <c r="W1177" s="52">
        <f t="shared" ca="1" si="1215"/>
        <v>0.05</v>
      </c>
      <c r="X1177" s="52">
        <f t="shared" ca="1" si="1215"/>
        <v>0.05</v>
      </c>
      <c r="Y1177" s="52">
        <f t="shared" ca="1" si="1215"/>
        <v>0</v>
      </c>
      <c r="Z1177" s="52">
        <f t="shared" ca="1" si="1215"/>
        <v>0</v>
      </c>
      <c r="AA1177" s="52">
        <f t="shared" ca="1" si="1215"/>
        <v>1</v>
      </c>
      <c r="AB1177" s="52" t="str">
        <f t="shared" ca="1" si="1215"/>
        <v>-</v>
      </c>
      <c r="AC1177" s="52" t="str">
        <f t="shared" ca="1" si="1215"/>
        <v>-</v>
      </c>
      <c r="AD1177" s="52" t="b">
        <f t="shared" ca="1" si="1215"/>
        <v>1</v>
      </c>
      <c r="AE1177" s="52" t="str">
        <f t="shared" ca="1" si="1215"/>
        <v>-</v>
      </c>
      <c r="AF1177" s="52" t="str">
        <f t="shared" ca="1" si="1215"/>
        <v>-</v>
      </c>
      <c r="AG1177" s="52" t="str">
        <f t="shared" ca="1" si="1215"/>
        <v>-</v>
      </c>
      <c r="AH1177" s="52">
        <f t="shared" ca="1" si="1215"/>
        <v>1</v>
      </c>
      <c r="AI1177" s="52">
        <f t="shared" ca="1" si="1215"/>
        <v>0</v>
      </c>
      <c r="AJ1177" s="52">
        <f ca="1">OFFSET(AJ1177,-1,0)</f>
        <v>1</v>
      </c>
      <c r="AK1177" s="52">
        <f t="shared" ca="1" si="1223"/>
        <v>0</v>
      </c>
      <c r="AL1177" s="52">
        <f t="shared" ca="1" si="1223"/>
        <v>1</v>
      </c>
      <c r="AM1177" s="52"/>
      <c r="AN1177" s="52"/>
      <c r="AO1177" s="52"/>
      <c r="AP1177" s="52"/>
      <c r="AQ1177" s="52"/>
      <c r="AR1177" s="52"/>
      <c r="AS1177" s="52"/>
      <c r="AT1177" s="52"/>
      <c r="AU1177" s="52"/>
      <c r="AV1177" s="52"/>
      <c r="AW1177" s="52"/>
      <c r="AX1177" s="52"/>
      <c r="AY1177" s="52"/>
      <c r="AZ1177" s="52"/>
      <c r="BA1177" s="52"/>
      <c r="BB1177" s="52"/>
      <c r="BC1177" s="52"/>
      <c r="BD1177" s="52"/>
      <c r="BE1177" s="52"/>
      <c r="BF1177" s="52"/>
      <c r="BG1177" s="52"/>
      <c r="BH1177" s="52"/>
      <c r="BI1177" s="52"/>
      <c r="BJ1177" s="52"/>
      <c r="BK1177" s="52"/>
      <c r="BL1177" s="52"/>
      <c r="BM1177" s="52"/>
      <c r="BN1177" s="77">
        <v>0</v>
      </c>
      <c r="BO1177" s="77">
        <v>0</v>
      </c>
      <c r="BP1177" s="77">
        <v>0</v>
      </c>
      <c r="BQ1177" s="77">
        <v>0</v>
      </c>
      <c r="BR1177" s="77">
        <v>0</v>
      </c>
      <c r="BS1177" s="77">
        <v>0</v>
      </c>
      <c r="BT1177" s="77">
        <v>0</v>
      </c>
      <c r="BU1177" s="77">
        <v>0</v>
      </c>
      <c r="BV1177" s="77">
        <v>0</v>
      </c>
      <c r="BW1177" s="77">
        <v>0</v>
      </c>
      <c r="BX1177" s="77">
        <v>0</v>
      </c>
      <c r="BY1177" s="77">
        <v>0</v>
      </c>
      <c r="BZ1177" s="77">
        <v>0</v>
      </c>
      <c r="CA1177" s="77">
        <v>0</v>
      </c>
      <c r="CB1177" s="77">
        <v>0</v>
      </c>
      <c r="CC1177" s="77">
        <v>0</v>
      </c>
      <c r="CD1177" s="77">
        <v>0</v>
      </c>
      <c r="CE1177" s="77">
        <v>0</v>
      </c>
      <c r="CF1177" s="77">
        <v>0</v>
      </c>
      <c r="CG1177" s="77">
        <v>0</v>
      </c>
      <c r="CH1177" s="77">
        <v>0</v>
      </c>
    </row>
    <row r="1178" spans="1:86">
      <c r="A1178" s="74"/>
      <c r="B1178" s="254" t="str">
        <f t="shared" si="1212"/>
        <v>Scan 1 LTW removed</v>
      </c>
      <c r="C1178" s="77">
        <v>0</v>
      </c>
      <c r="D1178" s="77">
        <v>0</v>
      </c>
      <c r="E1178" s="52" t="b">
        <f t="shared" ca="1" si="1213"/>
        <v>0</v>
      </c>
      <c r="F1178" s="52">
        <f t="shared" ca="1" si="1214"/>
        <v>11</v>
      </c>
      <c r="G1178" s="52" t="str">
        <f t="shared" ca="1" si="1214"/>
        <v>-</v>
      </c>
      <c r="H1178" s="52" t="str">
        <f t="shared" ca="1" si="1214"/>
        <v>-</v>
      </c>
      <c r="I1178" s="52" t="str">
        <f t="shared" ca="1" si="1214"/>
        <v>-</v>
      </c>
      <c r="J1178" s="52" t="str">
        <f t="shared" ca="1" si="1214"/>
        <v>-</v>
      </c>
      <c r="K1178" s="52" t="str">
        <f t="shared" ca="1" si="1214"/>
        <v>-</v>
      </c>
      <c r="L1178" s="52" t="str">
        <f t="shared" ca="1" si="1214"/>
        <v>-</v>
      </c>
      <c r="M1178" s="52" t="str">
        <f t="shared" ca="1" si="1214"/>
        <v>-</v>
      </c>
      <c r="N1178" s="52" t="str">
        <f t="shared" ca="1" si="1215"/>
        <v>-</v>
      </c>
      <c r="O1178" s="52">
        <f t="shared" ca="1" si="1215"/>
        <v>26</v>
      </c>
      <c r="P1178" s="52">
        <f t="shared" ca="1" si="1215"/>
        <v>27</v>
      </c>
      <c r="Q1178" s="52">
        <f t="shared" ca="1" si="1215"/>
        <v>27</v>
      </c>
      <c r="R1178" s="52">
        <f t="shared" ca="1" si="1215"/>
        <v>27</v>
      </c>
      <c r="S1178" s="52">
        <f t="shared" ca="1" si="1215"/>
        <v>27</v>
      </c>
      <c r="T1178" s="52">
        <f t="shared" ca="1" si="1215"/>
        <v>27</v>
      </c>
      <c r="U1178" s="52">
        <f t="shared" ca="1" si="1215"/>
        <v>0.01</v>
      </c>
      <c r="V1178" s="52">
        <f t="shared" ca="1" si="1215"/>
        <v>0</v>
      </c>
      <c r="W1178" s="52">
        <f t="shared" ca="1" si="1215"/>
        <v>0.05</v>
      </c>
      <c r="X1178" s="52">
        <f t="shared" ca="1" si="1215"/>
        <v>0.05</v>
      </c>
      <c r="Y1178" s="52">
        <f t="shared" ca="1" si="1215"/>
        <v>0</v>
      </c>
      <c r="Z1178" s="52">
        <f t="shared" ca="1" si="1215"/>
        <v>0</v>
      </c>
      <c r="AA1178" s="52">
        <f t="shared" ca="1" si="1215"/>
        <v>1</v>
      </c>
      <c r="AB1178" s="52" t="str">
        <f t="shared" ca="1" si="1215"/>
        <v>-</v>
      </c>
      <c r="AC1178" s="52" t="str">
        <f t="shared" ca="1" si="1215"/>
        <v>-</v>
      </c>
      <c r="AD1178" s="52" t="b">
        <f t="shared" ca="1" si="1215"/>
        <v>1</v>
      </c>
      <c r="AE1178" s="52" t="str">
        <f t="shared" ca="1" si="1215"/>
        <v>-</v>
      </c>
      <c r="AF1178" s="52" t="str">
        <f t="shared" ca="1" si="1215"/>
        <v>-</v>
      </c>
      <c r="AG1178" s="52" t="str">
        <f t="shared" ca="1" si="1215"/>
        <v>-</v>
      </c>
      <c r="AH1178" s="52">
        <f t="shared" ca="1" si="1215"/>
        <v>1</v>
      </c>
      <c r="AI1178" s="52">
        <f t="shared" ca="1" si="1215"/>
        <v>0</v>
      </c>
      <c r="AJ1178" s="52">
        <f t="shared" ca="1" si="1215"/>
        <v>1</v>
      </c>
      <c r="AK1178" s="52">
        <f t="shared" ca="1" si="1223"/>
        <v>0</v>
      </c>
      <c r="AL1178" s="52">
        <f t="shared" ca="1" si="1223"/>
        <v>1</v>
      </c>
      <c r="AM1178" s="52"/>
      <c r="AN1178" s="52"/>
      <c r="AO1178" s="52"/>
      <c r="AP1178" s="52"/>
      <c r="AQ1178" s="52"/>
      <c r="AR1178" s="52"/>
      <c r="AS1178" s="52"/>
      <c r="AT1178" s="52"/>
      <c r="AU1178" s="52"/>
      <c r="AV1178" s="52"/>
      <c r="AW1178" s="52"/>
      <c r="AX1178" s="52"/>
      <c r="AY1178" s="52"/>
      <c r="AZ1178" s="52"/>
      <c r="BA1178" s="52"/>
      <c r="BB1178" s="52"/>
      <c r="BC1178" s="52"/>
      <c r="BD1178" s="52"/>
      <c r="BE1178" s="52"/>
      <c r="BF1178" s="52"/>
      <c r="BG1178" s="52"/>
      <c r="BH1178" s="52"/>
      <c r="BI1178" s="52"/>
      <c r="BJ1178" s="52"/>
      <c r="BK1178" s="52"/>
      <c r="BL1178" s="52"/>
      <c r="BM1178" s="52"/>
      <c r="BN1178" s="52">
        <f t="shared" ca="1" si="1217"/>
        <v>0</v>
      </c>
      <c r="BO1178" s="52">
        <f t="shared" ca="1" si="1217"/>
        <v>0</v>
      </c>
      <c r="BP1178" s="52">
        <f t="shared" ca="1" si="1217"/>
        <v>0</v>
      </c>
      <c r="BQ1178" s="52">
        <f t="shared" ca="1" si="1217"/>
        <v>0</v>
      </c>
      <c r="BR1178" s="52">
        <f t="shared" ca="1" si="1217"/>
        <v>0</v>
      </c>
      <c r="BS1178" s="52">
        <f t="shared" ca="1" si="1217"/>
        <v>0</v>
      </c>
      <c r="BT1178" s="52">
        <f t="shared" ca="1" si="1217"/>
        <v>0</v>
      </c>
      <c r="BU1178" s="52">
        <f t="shared" ca="1" si="1217"/>
        <v>0</v>
      </c>
      <c r="BV1178" s="52">
        <f t="shared" ca="1" si="1217"/>
        <v>0</v>
      </c>
      <c r="BW1178" s="52">
        <f t="shared" ca="1" si="1217"/>
        <v>0</v>
      </c>
      <c r="BX1178" s="52">
        <f t="shared" ca="1" si="1217"/>
        <v>0</v>
      </c>
      <c r="BY1178" s="52">
        <f t="shared" ca="1" si="1217"/>
        <v>0</v>
      </c>
      <c r="BZ1178" s="52">
        <f t="shared" ca="1" si="1217"/>
        <v>0</v>
      </c>
      <c r="CA1178" s="52">
        <f t="shared" ca="1" si="1217"/>
        <v>0</v>
      </c>
      <c r="CB1178" s="52">
        <f t="shared" ca="1" si="1217"/>
        <v>0</v>
      </c>
      <c r="CC1178" s="52">
        <f t="shared" ca="1" si="1217"/>
        <v>0</v>
      </c>
      <c r="CD1178" s="52">
        <f t="shared" ca="1" si="1218"/>
        <v>0</v>
      </c>
      <c r="CE1178" s="52">
        <f t="shared" ca="1" si="1218"/>
        <v>0</v>
      </c>
      <c r="CF1178" s="52">
        <f t="shared" ca="1" si="1218"/>
        <v>0</v>
      </c>
      <c r="CG1178" s="52">
        <f t="shared" ca="1" si="1218"/>
        <v>0</v>
      </c>
      <c r="CH1178" s="52">
        <f t="shared" ca="1" si="1218"/>
        <v>0</v>
      </c>
    </row>
    <row r="1179" spans="1:86">
      <c r="A1179" s="74"/>
      <c r="B1179" s="255" t="str">
        <f t="shared" si="1212"/>
        <v>Scan 1 no costs</v>
      </c>
      <c r="C1179" s="77">
        <v>1</v>
      </c>
      <c r="D1179" s="77">
        <v>1</v>
      </c>
      <c r="E1179" s="91" t="b">
        <f t="shared" ca="1" si="1213"/>
        <v>0</v>
      </c>
      <c r="F1179" s="91">
        <f t="shared" ca="1" si="1214"/>
        <v>11</v>
      </c>
      <c r="G1179" s="91" t="str">
        <f t="shared" ca="1" si="1214"/>
        <v>-</v>
      </c>
      <c r="H1179" s="91" t="str">
        <f t="shared" ca="1" si="1214"/>
        <v>-</v>
      </c>
      <c r="I1179" s="91" t="str">
        <f t="shared" ca="1" si="1214"/>
        <v>-</v>
      </c>
      <c r="J1179" s="91" t="str">
        <f t="shared" ca="1" si="1214"/>
        <v>-</v>
      </c>
      <c r="K1179" s="91" t="str">
        <f t="shared" ca="1" si="1214"/>
        <v>-</v>
      </c>
      <c r="L1179" s="91" t="str">
        <f t="shared" ca="1" si="1214"/>
        <v>-</v>
      </c>
      <c r="M1179" s="91" t="str">
        <f t="shared" ca="1" si="1214"/>
        <v>-</v>
      </c>
      <c r="N1179" s="91" t="str">
        <f t="shared" ca="1" si="1215"/>
        <v>-</v>
      </c>
      <c r="O1179" s="91">
        <f t="shared" ca="1" si="1215"/>
        <v>26</v>
      </c>
      <c r="P1179" s="91">
        <f t="shared" ca="1" si="1215"/>
        <v>27</v>
      </c>
      <c r="Q1179" s="91">
        <f t="shared" ca="1" si="1215"/>
        <v>27</v>
      </c>
      <c r="R1179" s="91">
        <f t="shared" ca="1" si="1215"/>
        <v>27</v>
      </c>
      <c r="S1179" s="91">
        <f t="shared" ca="1" si="1215"/>
        <v>27</v>
      </c>
      <c r="T1179" s="91">
        <f t="shared" ca="1" si="1215"/>
        <v>27</v>
      </c>
      <c r="U1179" s="91">
        <f t="shared" ca="1" si="1215"/>
        <v>0.01</v>
      </c>
      <c r="V1179" s="91">
        <f t="shared" ca="1" si="1215"/>
        <v>0</v>
      </c>
      <c r="W1179" s="91">
        <f t="shared" ca="1" si="1215"/>
        <v>0.05</v>
      </c>
      <c r="X1179" s="91">
        <f t="shared" ca="1" si="1215"/>
        <v>0.05</v>
      </c>
      <c r="Y1179" s="91">
        <f t="shared" ca="1" si="1215"/>
        <v>0</v>
      </c>
      <c r="Z1179" s="91">
        <f t="shared" ca="1" si="1215"/>
        <v>0</v>
      </c>
      <c r="AA1179" s="91">
        <f t="shared" ca="1" si="1215"/>
        <v>1</v>
      </c>
      <c r="AB1179" s="91" t="str">
        <f t="shared" ca="1" si="1215"/>
        <v>-</v>
      </c>
      <c r="AC1179" s="91" t="str">
        <f t="shared" ca="1" si="1215"/>
        <v>-</v>
      </c>
      <c r="AD1179" s="91" t="b">
        <f t="shared" ca="1" si="1215"/>
        <v>1</v>
      </c>
      <c r="AE1179" s="91" t="str">
        <f t="shared" ca="1" si="1215"/>
        <v>-</v>
      </c>
      <c r="AF1179" s="91" t="str">
        <f t="shared" ca="1" si="1215"/>
        <v>-</v>
      </c>
      <c r="AG1179" s="91" t="str">
        <f t="shared" ca="1" si="1215"/>
        <v>-</v>
      </c>
      <c r="AH1179" s="77">
        <v>0</v>
      </c>
      <c r="AI1179" s="52">
        <f t="shared" ca="1" si="1215"/>
        <v>0</v>
      </c>
      <c r="AJ1179" s="77">
        <v>0</v>
      </c>
      <c r="AK1179" s="52">
        <f t="shared" ca="1" si="1223"/>
        <v>0</v>
      </c>
      <c r="AL1179" s="91">
        <f ca="1">OFFSET(AL1179,-1,0)</f>
        <v>1</v>
      </c>
      <c r="AM1179" s="91"/>
      <c r="AN1179" s="91"/>
      <c r="AO1179" s="91"/>
      <c r="AP1179" s="91"/>
      <c r="AQ1179" s="91"/>
      <c r="AR1179" s="91"/>
      <c r="AS1179" s="91"/>
      <c r="AT1179" s="91"/>
      <c r="AU1179" s="91"/>
      <c r="AV1179" s="91"/>
      <c r="AW1179" s="91"/>
      <c r="AX1179" s="91"/>
      <c r="AY1179" s="91"/>
      <c r="AZ1179" s="91"/>
      <c r="BA1179" s="91"/>
      <c r="BB1179" s="91"/>
      <c r="BC1179" s="91"/>
      <c r="BD1179" s="91"/>
      <c r="BE1179" s="91"/>
      <c r="BF1179" s="91"/>
      <c r="BG1179" s="91"/>
      <c r="BH1179" s="91"/>
      <c r="BI1179" s="91"/>
      <c r="BJ1179" s="91"/>
      <c r="BK1179" s="91"/>
      <c r="BL1179" s="91"/>
      <c r="BM1179" s="91"/>
      <c r="BN1179" s="220">
        <f t="shared" ref="BN1179:CH1179" ca="1" si="1229">BN$1173</f>
        <v>0</v>
      </c>
      <c r="BO1179" s="220">
        <f t="shared" ca="1" si="1229"/>
        <v>0</v>
      </c>
      <c r="BP1179" s="220">
        <f t="shared" ca="1" si="1229"/>
        <v>-0.04</v>
      </c>
      <c r="BQ1179" s="220">
        <f t="shared" ca="1" si="1229"/>
        <v>0.04</v>
      </c>
      <c r="BR1179" s="220">
        <f t="shared" ca="1" si="1229"/>
        <v>-0.04</v>
      </c>
      <c r="BS1179" s="220">
        <f t="shared" ca="1" si="1229"/>
        <v>0.04</v>
      </c>
      <c r="BT1179" s="220">
        <f t="shared" ca="1" si="1229"/>
        <v>0.04</v>
      </c>
      <c r="BU1179" s="220">
        <f t="shared" ca="1" si="1229"/>
        <v>0</v>
      </c>
      <c r="BV1179" s="220">
        <f t="shared" ca="1" si="1229"/>
        <v>0</v>
      </c>
      <c r="BW1179" s="220">
        <f t="shared" ca="1" si="1229"/>
        <v>-0.04</v>
      </c>
      <c r="BX1179" s="220">
        <f t="shared" ca="1" si="1229"/>
        <v>0.04</v>
      </c>
      <c r="BY1179" s="220">
        <f t="shared" ca="1" si="1229"/>
        <v>-0.04</v>
      </c>
      <c r="BZ1179" s="220">
        <f t="shared" ca="1" si="1229"/>
        <v>0.04</v>
      </c>
      <c r="CA1179" s="220">
        <f t="shared" ca="1" si="1229"/>
        <v>0.04</v>
      </c>
      <c r="CB1179" s="220">
        <f t="shared" ca="1" si="1229"/>
        <v>0</v>
      </c>
      <c r="CC1179" s="220">
        <f t="shared" ca="1" si="1229"/>
        <v>0</v>
      </c>
      <c r="CD1179" s="220">
        <f t="shared" ca="1" si="1229"/>
        <v>-0.04</v>
      </c>
      <c r="CE1179" s="220">
        <f t="shared" ca="1" si="1229"/>
        <v>0.04</v>
      </c>
      <c r="CF1179" s="220">
        <f t="shared" ca="1" si="1229"/>
        <v>-0.04</v>
      </c>
      <c r="CG1179" s="220">
        <f t="shared" ca="1" si="1229"/>
        <v>0.04</v>
      </c>
      <c r="CH1179" s="220">
        <f t="shared" ca="1" si="1229"/>
        <v>0.04</v>
      </c>
    </row>
    <row r="1180" spans="1:86">
      <c r="A1180" s="74"/>
      <c r="B1180" s="256" t="str">
        <f t="shared" si="1212"/>
        <v>Scan 1 All FS as Scan0</v>
      </c>
      <c r="C1180" s="52">
        <f t="shared" ca="1" si="1213"/>
        <v>1</v>
      </c>
      <c r="D1180" s="52">
        <f t="shared" ca="1" si="1213"/>
        <v>1</v>
      </c>
      <c r="E1180" s="52" t="b">
        <f t="shared" ca="1" si="1213"/>
        <v>0</v>
      </c>
      <c r="F1180" s="52">
        <f t="shared" ca="1" si="1214"/>
        <v>11</v>
      </c>
      <c r="G1180" s="52" t="str">
        <f t="shared" ca="1" si="1214"/>
        <v>-</v>
      </c>
      <c r="H1180" s="52" t="str">
        <f t="shared" ca="1" si="1214"/>
        <v>-</v>
      </c>
      <c r="I1180" s="52" t="str">
        <f t="shared" ca="1" si="1214"/>
        <v>-</v>
      </c>
      <c r="J1180" s="52" t="str">
        <f t="shared" ca="1" si="1214"/>
        <v>-</v>
      </c>
      <c r="K1180" s="52" t="str">
        <f t="shared" ca="1" si="1214"/>
        <v>-</v>
      </c>
      <c r="L1180" s="52" t="str">
        <f t="shared" ca="1" si="1214"/>
        <v>-</v>
      </c>
      <c r="M1180" s="52" t="str">
        <f t="shared" ca="1" si="1214"/>
        <v>-</v>
      </c>
      <c r="N1180" s="52" t="str">
        <f t="shared" ca="1" si="1215"/>
        <v>-</v>
      </c>
      <c r="O1180" s="240">
        <f ca="1">O$1169</f>
        <v>0</v>
      </c>
      <c r="P1180" s="240">
        <f ca="1">P$1169</f>
        <v>0</v>
      </c>
      <c r="Q1180" s="202">
        <f t="shared" ref="Q1180:T1183" ca="1" si="1230">$P1180</f>
        <v>0</v>
      </c>
      <c r="R1180" s="202">
        <f t="shared" ca="1" si="1230"/>
        <v>0</v>
      </c>
      <c r="S1180" s="202">
        <f t="shared" ca="1" si="1230"/>
        <v>0</v>
      </c>
      <c r="T1180" s="202">
        <f t="shared" ca="1" si="1230"/>
        <v>0</v>
      </c>
      <c r="U1180" s="52">
        <f t="shared" ca="1" si="1215"/>
        <v>0.01</v>
      </c>
      <c r="V1180" s="52">
        <f t="shared" ca="1" si="1215"/>
        <v>0</v>
      </c>
      <c r="W1180" s="52">
        <f t="shared" ca="1" si="1215"/>
        <v>0.05</v>
      </c>
      <c r="X1180" s="52">
        <f t="shared" ca="1" si="1215"/>
        <v>0.05</v>
      </c>
      <c r="Y1180" s="52">
        <f t="shared" ca="1" si="1215"/>
        <v>0</v>
      </c>
      <c r="Z1180" s="52">
        <f t="shared" ca="1" si="1215"/>
        <v>0</v>
      </c>
      <c r="AA1180" s="52">
        <f t="shared" ca="1" si="1215"/>
        <v>1</v>
      </c>
      <c r="AB1180" s="52" t="str">
        <f t="shared" ca="1" si="1215"/>
        <v>-</v>
      </c>
      <c r="AC1180" s="52" t="str">
        <f t="shared" ca="1" si="1215"/>
        <v>-</v>
      </c>
      <c r="AD1180" s="52" t="b">
        <f t="shared" ca="1" si="1215"/>
        <v>1</v>
      </c>
      <c r="AE1180" s="52" t="str">
        <f t="shared" ca="1" si="1215"/>
        <v>-</v>
      </c>
      <c r="AF1180" s="52" t="str">
        <f t="shared" ca="1" si="1215"/>
        <v>-</v>
      </c>
      <c r="AG1180" s="52" t="str">
        <f t="shared" ca="1" si="1215"/>
        <v>-</v>
      </c>
      <c r="AH1180" s="220">
        <f ca="1">AH$1173</f>
        <v>1</v>
      </c>
      <c r="AI1180" s="52">
        <f t="shared" ca="1" si="1215"/>
        <v>0</v>
      </c>
      <c r="AJ1180" s="220">
        <f ca="1">AJ$1173</f>
        <v>1</v>
      </c>
      <c r="AK1180" s="52">
        <f t="shared" ca="1" si="1223"/>
        <v>0</v>
      </c>
      <c r="AL1180" s="52">
        <f t="shared" ca="1" si="1223"/>
        <v>1</v>
      </c>
      <c r="AM1180" s="52"/>
      <c r="AN1180" s="52"/>
      <c r="AO1180" s="52"/>
      <c r="AP1180" s="52"/>
      <c r="AQ1180" s="52"/>
      <c r="AR1180" s="52"/>
      <c r="AS1180" s="52"/>
      <c r="AT1180" s="52"/>
      <c r="AU1180" s="52"/>
      <c r="AV1180" s="52"/>
      <c r="AW1180" s="52"/>
      <c r="AX1180" s="52"/>
      <c r="AY1180" s="52"/>
      <c r="AZ1180" s="52"/>
      <c r="BA1180" s="52"/>
      <c r="BB1180" s="52"/>
      <c r="BC1180" s="52"/>
      <c r="BD1180" s="52"/>
      <c r="BE1180" s="52"/>
      <c r="BF1180" s="52"/>
      <c r="BG1180" s="52"/>
      <c r="BH1180" s="52"/>
      <c r="BI1180" s="52"/>
      <c r="BJ1180" s="52"/>
      <c r="BK1180" s="52"/>
      <c r="BL1180" s="52"/>
      <c r="BM1180" s="52"/>
      <c r="BN1180" s="240">
        <f ca="1">BN$1169</f>
        <v>0.04</v>
      </c>
      <c r="BO1180" s="91">
        <f t="shared" ca="1" si="1217"/>
        <v>0</v>
      </c>
      <c r="BP1180" s="240">
        <f ca="1">BP$1169</f>
        <v>0.04</v>
      </c>
      <c r="BQ1180" s="240">
        <f ca="1">BQ$1169</f>
        <v>0.04</v>
      </c>
      <c r="BR1180" s="91">
        <f t="shared" ca="1" si="1217"/>
        <v>-0.04</v>
      </c>
      <c r="BS1180" s="91">
        <f t="shared" ca="1" si="1217"/>
        <v>0.04</v>
      </c>
      <c r="BT1180" s="91">
        <f t="shared" ca="1" si="1217"/>
        <v>0.04</v>
      </c>
      <c r="BU1180" s="240">
        <f ca="1">BU$1169</f>
        <v>0.04</v>
      </c>
      <c r="BV1180" s="91">
        <f t="shared" ca="1" si="1217"/>
        <v>0</v>
      </c>
      <c r="BW1180" s="240">
        <f ca="1">BW$1169</f>
        <v>0.04</v>
      </c>
      <c r="BX1180" s="240">
        <f ca="1">BX$1169</f>
        <v>0.04</v>
      </c>
      <c r="BY1180" s="91">
        <f t="shared" ca="1" si="1217"/>
        <v>-0.04</v>
      </c>
      <c r="BZ1180" s="91">
        <f t="shared" ca="1" si="1217"/>
        <v>0.04</v>
      </c>
      <c r="CA1180" s="91">
        <f t="shared" ca="1" si="1217"/>
        <v>0.04</v>
      </c>
      <c r="CB1180" s="240">
        <f ca="1">CB$1169</f>
        <v>0.04</v>
      </c>
      <c r="CC1180" s="91">
        <f t="shared" ca="1" si="1217"/>
        <v>0</v>
      </c>
      <c r="CD1180" s="240">
        <f ca="1">CD$1169</f>
        <v>0.04</v>
      </c>
      <c r="CE1180" s="240">
        <f ca="1">CE$1169</f>
        <v>0.04</v>
      </c>
      <c r="CF1180" s="91">
        <f t="shared" ref="CF1180:CH1180" ca="1" si="1231">OFFSET(CF1180,-1,0)</f>
        <v>-0.04</v>
      </c>
      <c r="CG1180" s="91">
        <f t="shared" ca="1" si="1231"/>
        <v>0.04</v>
      </c>
      <c r="CH1180" s="91">
        <f t="shared" ca="1" si="1231"/>
        <v>0.04</v>
      </c>
    </row>
    <row r="1181" spans="1:86">
      <c r="A1181" s="74"/>
      <c r="B1181" s="256" t="str">
        <f t="shared" si="1212"/>
        <v>Scan 1 Dry FS as Scan0</v>
      </c>
      <c r="C1181" s="52">
        <f t="shared" ca="1" si="1213"/>
        <v>1</v>
      </c>
      <c r="D1181" s="52">
        <f t="shared" ca="1" si="1213"/>
        <v>1</v>
      </c>
      <c r="E1181" s="52" t="b">
        <f t="shared" ca="1" si="1213"/>
        <v>0</v>
      </c>
      <c r="F1181" s="52">
        <f t="shared" ca="1" si="1214"/>
        <v>11</v>
      </c>
      <c r="G1181" s="52" t="str">
        <f t="shared" ca="1" si="1214"/>
        <v>-</v>
      </c>
      <c r="H1181" s="52" t="str">
        <f t="shared" ca="1" si="1214"/>
        <v>-</v>
      </c>
      <c r="I1181" s="52" t="str">
        <f t="shared" ca="1" si="1214"/>
        <v>-</v>
      </c>
      <c r="J1181" s="52" t="str">
        <f t="shared" ca="1" si="1214"/>
        <v>-</v>
      </c>
      <c r="K1181" s="52" t="str">
        <f t="shared" ca="1" si="1214"/>
        <v>-</v>
      </c>
      <c r="L1181" s="52" t="str">
        <f t="shared" ca="1" si="1214"/>
        <v>-</v>
      </c>
      <c r="M1181" s="52" t="str">
        <f t="shared" ca="1" si="1214"/>
        <v>-</v>
      </c>
      <c r="N1181" s="52" t="str">
        <f t="shared" ca="1" si="1215"/>
        <v>-</v>
      </c>
      <c r="O1181" s="52">
        <f t="shared" ca="1" si="1215"/>
        <v>0</v>
      </c>
      <c r="P1181" s="220">
        <f ca="1">P$1173</f>
        <v>27</v>
      </c>
      <c r="Q1181" s="202">
        <f t="shared" ca="1" si="1230"/>
        <v>27</v>
      </c>
      <c r="R1181" s="202">
        <f t="shared" ca="1" si="1230"/>
        <v>27</v>
      </c>
      <c r="S1181" s="202">
        <f t="shared" ca="1" si="1230"/>
        <v>27</v>
      </c>
      <c r="T1181" s="202">
        <f t="shared" ca="1" si="1230"/>
        <v>27</v>
      </c>
      <c r="U1181" s="52">
        <f t="shared" ca="1" si="1215"/>
        <v>0.01</v>
      </c>
      <c r="V1181" s="52">
        <f t="shared" ca="1" si="1215"/>
        <v>0</v>
      </c>
      <c r="W1181" s="52">
        <f t="shared" ca="1" si="1215"/>
        <v>0.05</v>
      </c>
      <c r="X1181" s="52">
        <f t="shared" ca="1" si="1215"/>
        <v>0.05</v>
      </c>
      <c r="Y1181" s="52">
        <f t="shared" ca="1" si="1215"/>
        <v>0</v>
      </c>
      <c r="Z1181" s="52">
        <f t="shared" ca="1" si="1215"/>
        <v>0</v>
      </c>
      <c r="AA1181" s="52">
        <f t="shared" ca="1" si="1215"/>
        <v>1</v>
      </c>
      <c r="AB1181" s="52" t="str">
        <f t="shared" ca="1" si="1215"/>
        <v>-</v>
      </c>
      <c r="AC1181" s="52" t="str">
        <f t="shared" ca="1" si="1215"/>
        <v>-</v>
      </c>
      <c r="AD1181" s="52" t="b">
        <f t="shared" ca="1" si="1215"/>
        <v>1</v>
      </c>
      <c r="AE1181" s="52" t="str">
        <f t="shared" ca="1" si="1215"/>
        <v>-</v>
      </c>
      <c r="AF1181" s="52" t="str">
        <f t="shared" ca="1" si="1215"/>
        <v>-</v>
      </c>
      <c r="AG1181" s="52" t="str">
        <f t="shared" ca="1" si="1215"/>
        <v>-</v>
      </c>
      <c r="AH1181" s="52">
        <f t="shared" ca="1" si="1215"/>
        <v>1</v>
      </c>
      <c r="AI1181" s="52">
        <f t="shared" ca="1" si="1215"/>
        <v>0</v>
      </c>
      <c r="AJ1181" s="52">
        <f t="shared" ca="1" si="1215"/>
        <v>1</v>
      </c>
      <c r="AK1181" s="52">
        <f t="shared" ca="1" si="1223"/>
        <v>0</v>
      </c>
      <c r="AL1181" s="52">
        <f t="shared" ca="1" si="1223"/>
        <v>1</v>
      </c>
      <c r="AM1181" s="52"/>
      <c r="AN1181" s="52"/>
      <c r="AO1181" s="52"/>
      <c r="AP1181" s="52"/>
      <c r="AQ1181" s="52"/>
      <c r="AR1181" s="52"/>
      <c r="AS1181" s="52"/>
      <c r="AT1181" s="52"/>
      <c r="AU1181" s="52"/>
      <c r="AV1181" s="52"/>
      <c r="AW1181" s="52"/>
      <c r="AX1181" s="52"/>
      <c r="AY1181" s="52"/>
      <c r="AZ1181" s="52"/>
      <c r="BA1181" s="52"/>
      <c r="BB1181" s="52"/>
      <c r="BC1181" s="52"/>
      <c r="BD1181" s="52"/>
      <c r="BE1181" s="52"/>
      <c r="BF1181" s="52"/>
      <c r="BG1181" s="52"/>
      <c r="BH1181" s="52"/>
      <c r="BI1181" s="52"/>
      <c r="BJ1181" s="52"/>
      <c r="BK1181" s="52"/>
      <c r="BL1181" s="52"/>
      <c r="BM1181" s="52"/>
      <c r="BN1181" s="91">
        <f t="shared" ca="1" si="1217"/>
        <v>0.04</v>
      </c>
      <c r="BO1181" s="91">
        <f t="shared" ca="1" si="1217"/>
        <v>0</v>
      </c>
      <c r="BP1181" s="91">
        <f t="shared" ca="1" si="1217"/>
        <v>0.04</v>
      </c>
      <c r="BQ1181" s="220">
        <f ca="1">BQ$1173</f>
        <v>0.04</v>
      </c>
      <c r="BR1181" s="91">
        <f t="shared" ca="1" si="1217"/>
        <v>-0.04</v>
      </c>
      <c r="BS1181" s="91">
        <f t="shared" ca="1" si="1217"/>
        <v>0.04</v>
      </c>
      <c r="BT1181" s="91">
        <f t="shared" ca="1" si="1217"/>
        <v>0.04</v>
      </c>
      <c r="BU1181" s="91">
        <f t="shared" ca="1" si="1217"/>
        <v>0.04</v>
      </c>
      <c r="BV1181" s="91">
        <f t="shared" ca="1" si="1217"/>
        <v>0</v>
      </c>
      <c r="BW1181" s="91">
        <f t="shared" ca="1" si="1217"/>
        <v>0.04</v>
      </c>
      <c r="BX1181" s="220">
        <f ca="1">BX$1173</f>
        <v>0.04</v>
      </c>
      <c r="BY1181" s="91">
        <f t="shared" ca="1" si="1217"/>
        <v>-0.04</v>
      </c>
      <c r="BZ1181" s="91">
        <f t="shared" ca="1" si="1217"/>
        <v>0.04</v>
      </c>
      <c r="CA1181" s="91">
        <f t="shared" ca="1" si="1217"/>
        <v>0.04</v>
      </c>
      <c r="CB1181" s="91">
        <f t="shared" ca="1" si="1217"/>
        <v>0.04</v>
      </c>
      <c r="CC1181" s="91">
        <f t="shared" ca="1" si="1217"/>
        <v>0</v>
      </c>
      <c r="CD1181" s="91">
        <f t="shared" ref="CD1181:CH1182" ca="1" si="1232">OFFSET(CD1181,-1,0)</f>
        <v>0.04</v>
      </c>
      <c r="CE1181" s="220">
        <f ca="1">CE$1173</f>
        <v>0.04</v>
      </c>
      <c r="CF1181" s="91">
        <f t="shared" ca="1" si="1232"/>
        <v>-0.04</v>
      </c>
      <c r="CG1181" s="91">
        <f t="shared" ca="1" si="1232"/>
        <v>0.04</v>
      </c>
      <c r="CH1181" s="91">
        <f t="shared" ca="1" si="1232"/>
        <v>0.04</v>
      </c>
    </row>
    <row r="1182" spans="1:86">
      <c r="A1182" s="74"/>
      <c r="B1182" s="256" t="str">
        <f t="shared" si="1212"/>
        <v>Scan 1 Pregnant FS as Scan 0</v>
      </c>
      <c r="C1182" s="52">
        <f t="shared" ca="1" si="1213"/>
        <v>1</v>
      </c>
      <c r="D1182" s="52">
        <f t="shared" ca="1" si="1213"/>
        <v>1</v>
      </c>
      <c r="E1182" s="52" t="b">
        <f t="shared" ca="1" si="1213"/>
        <v>0</v>
      </c>
      <c r="F1182" s="52">
        <f t="shared" ca="1" si="1214"/>
        <v>11</v>
      </c>
      <c r="G1182" s="52" t="str">
        <f t="shared" ca="1" si="1214"/>
        <v>-</v>
      </c>
      <c r="H1182" s="52" t="str">
        <f t="shared" ca="1" si="1214"/>
        <v>-</v>
      </c>
      <c r="I1182" s="52" t="str">
        <f t="shared" ca="1" si="1214"/>
        <v>-</v>
      </c>
      <c r="J1182" s="52" t="str">
        <f t="shared" ca="1" si="1214"/>
        <v>-</v>
      </c>
      <c r="K1182" s="52" t="str">
        <f t="shared" ca="1" si="1214"/>
        <v>-</v>
      </c>
      <c r="L1182" s="52" t="str">
        <f t="shared" ca="1" si="1214"/>
        <v>-</v>
      </c>
      <c r="M1182" s="52" t="str">
        <f t="shared" ca="1" si="1214"/>
        <v>-</v>
      </c>
      <c r="N1182" s="52" t="str">
        <f t="shared" ca="1" si="1215"/>
        <v>-</v>
      </c>
      <c r="O1182" s="220">
        <f ca="1">O$1173</f>
        <v>26</v>
      </c>
      <c r="P1182" s="240">
        <f ca="1">P$1169</f>
        <v>0</v>
      </c>
      <c r="Q1182" s="202">
        <f t="shared" ca="1" si="1230"/>
        <v>0</v>
      </c>
      <c r="R1182" s="202">
        <f t="shared" ca="1" si="1230"/>
        <v>0</v>
      </c>
      <c r="S1182" s="202">
        <f t="shared" ca="1" si="1230"/>
        <v>0</v>
      </c>
      <c r="T1182" s="202">
        <f t="shared" ca="1" si="1230"/>
        <v>0</v>
      </c>
      <c r="U1182" s="52">
        <f t="shared" ca="1" si="1215"/>
        <v>0.01</v>
      </c>
      <c r="V1182" s="52">
        <f t="shared" ca="1" si="1215"/>
        <v>0</v>
      </c>
      <c r="W1182" s="52">
        <f t="shared" ca="1" si="1215"/>
        <v>0.05</v>
      </c>
      <c r="X1182" s="52">
        <f t="shared" ca="1" si="1215"/>
        <v>0.05</v>
      </c>
      <c r="Y1182" s="52">
        <f t="shared" ca="1" si="1215"/>
        <v>0</v>
      </c>
      <c r="Z1182" s="52">
        <f t="shared" ca="1" si="1215"/>
        <v>0</v>
      </c>
      <c r="AA1182" s="52">
        <f t="shared" ca="1" si="1215"/>
        <v>1</v>
      </c>
      <c r="AB1182" s="52" t="str">
        <f t="shared" ca="1" si="1215"/>
        <v>-</v>
      </c>
      <c r="AC1182" s="52" t="str">
        <f t="shared" ca="1" si="1215"/>
        <v>-</v>
      </c>
      <c r="AD1182" s="52" t="b">
        <f t="shared" ca="1" si="1215"/>
        <v>1</v>
      </c>
      <c r="AE1182" s="52" t="str">
        <f t="shared" ca="1" si="1215"/>
        <v>-</v>
      </c>
      <c r="AF1182" s="52" t="str">
        <f t="shared" ca="1" si="1215"/>
        <v>-</v>
      </c>
      <c r="AG1182" s="52" t="str">
        <f t="shared" ca="1" si="1215"/>
        <v>-</v>
      </c>
      <c r="AH1182" s="52">
        <f t="shared" ca="1" si="1215"/>
        <v>1</v>
      </c>
      <c r="AI1182" s="52">
        <f t="shared" ca="1" si="1215"/>
        <v>0</v>
      </c>
      <c r="AJ1182" s="52">
        <f t="shared" ca="1" si="1215"/>
        <v>1</v>
      </c>
      <c r="AK1182" s="52">
        <f t="shared" ca="1" si="1223"/>
        <v>0</v>
      </c>
      <c r="AL1182" s="52">
        <f t="shared" ca="1" si="1223"/>
        <v>1</v>
      </c>
      <c r="AM1182" s="52"/>
      <c r="AN1182" s="52"/>
      <c r="AO1182" s="52"/>
      <c r="AP1182" s="52"/>
      <c r="AQ1182" s="52"/>
      <c r="AR1182" s="52"/>
      <c r="AS1182" s="52"/>
      <c r="AT1182" s="52"/>
      <c r="AU1182" s="52"/>
      <c r="AV1182" s="52"/>
      <c r="AW1182" s="52"/>
      <c r="AX1182" s="52"/>
      <c r="AY1182" s="52"/>
      <c r="AZ1182" s="52"/>
      <c r="BA1182" s="52"/>
      <c r="BB1182" s="52"/>
      <c r="BC1182" s="52"/>
      <c r="BD1182" s="52"/>
      <c r="BE1182" s="52"/>
      <c r="BF1182" s="52"/>
      <c r="BG1182" s="52"/>
      <c r="BH1182" s="52"/>
      <c r="BI1182" s="52"/>
      <c r="BJ1182" s="52"/>
      <c r="BK1182" s="52"/>
      <c r="BL1182" s="52"/>
      <c r="BM1182" s="52"/>
      <c r="BN1182" s="52">
        <f t="shared" ca="1" si="1217"/>
        <v>0.04</v>
      </c>
      <c r="BO1182" s="52">
        <f t="shared" ca="1" si="1217"/>
        <v>0</v>
      </c>
      <c r="BP1182" s="220">
        <f ca="1">BP$1173</f>
        <v>-0.04</v>
      </c>
      <c r="BQ1182" s="240">
        <f ca="1">BQ$1169</f>
        <v>0.04</v>
      </c>
      <c r="BR1182" s="52">
        <f t="shared" ca="1" si="1217"/>
        <v>-0.04</v>
      </c>
      <c r="BS1182" s="52">
        <f t="shared" ca="1" si="1217"/>
        <v>0.04</v>
      </c>
      <c r="BT1182" s="52">
        <f t="shared" ca="1" si="1217"/>
        <v>0.04</v>
      </c>
      <c r="BU1182" s="52">
        <f t="shared" ca="1" si="1217"/>
        <v>0.04</v>
      </c>
      <c r="BV1182" s="52">
        <f t="shared" ca="1" si="1217"/>
        <v>0</v>
      </c>
      <c r="BW1182" s="220">
        <f ca="1">BW$1173</f>
        <v>-0.04</v>
      </c>
      <c r="BX1182" s="240">
        <f ca="1">BX$1169</f>
        <v>0.04</v>
      </c>
      <c r="BY1182" s="52">
        <f t="shared" ca="1" si="1217"/>
        <v>-0.04</v>
      </c>
      <c r="BZ1182" s="52">
        <f t="shared" ca="1" si="1217"/>
        <v>0.04</v>
      </c>
      <c r="CA1182" s="52">
        <f t="shared" ca="1" si="1217"/>
        <v>0.04</v>
      </c>
      <c r="CB1182" s="52">
        <f t="shared" ca="1" si="1217"/>
        <v>0.04</v>
      </c>
      <c r="CC1182" s="52">
        <f t="shared" ca="1" si="1217"/>
        <v>0</v>
      </c>
      <c r="CD1182" s="220">
        <f ca="1">CD$1173</f>
        <v>-0.04</v>
      </c>
      <c r="CE1182" s="240">
        <f ca="1">CE$1169</f>
        <v>0.04</v>
      </c>
      <c r="CF1182" s="52">
        <f t="shared" ca="1" si="1232"/>
        <v>-0.04</v>
      </c>
      <c r="CG1182" s="52">
        <f t="shared" ca="1" si="1232"/>
        <v>0.04</v>
      </c>
      <c r="CH1182" s="52">
        <f t="shared" ca="1" si="1232"/>
        <v>0.04</v>
      </c>
    </row>
    <row r="1183" spans="1:86">
      <c r="A1183" s="237">
        <f ca="1">INDEX(CHOOSE(d.Flock.1.2+1,i.DryManOther_Mer,i.DryManOther_BBT,i.DryManOther_Mat),d.TOL.1.2+1,$AA1183+1)</f>
        <v>4</v>
      </c>
      <c r="B1183" s="256" t="str">
        <f t="shared" si="1212"/>
        <v>Scan 1 Best Selling Drys</v>
      </c>
      <c r="C1183" s="52">
        <f t="shared" ca="1" si="1213"/>
        <v>1</v>
      </c>
      <c r="D1183" s="52">
        <f t="shared" ca="1" si="1213"/>
        <v>1</v>
      </c>
      <c r="E1183" s="52" t="b">
        <f t="shared" ca="1" si="1213"/>
        <v>0</v>
      </c>
      <c r="F1183" s="52">
        <f t="shared" ca="1" si="1214"/>
        <v>11</v>
      </c>
      <c r="G1183" s="52" t="str">
        <f t="shared" ca="1" si="1214"/>
        <v>-</v>
      </c>
      <c r="H1183" s="52" t="str">
        <f t="shared" ca="1" si="1214"/>
        <v>-</v>
      </c>
      <c r="I1183" s="52" t="str">
        <f t="shared" ca="1" si="1214"/>
        <v>-</v>
      </c>
      <c r="J1183" s="52" t="str">
        <f t="shared" ca="1" si="1214"/>
        <v>-</v>
      </c>
      <c r="K1183" s="52" t="str">
        <f t="shared" ca="1" si="1214"/>
        <v>-</v>
      </c>
      <c r="L1183" s="52" t="str">
        <f t="shared" ca="1" si="1214"/>
        <v>-</v>
      </c>
      <c r="M1183" s="52" t="str">
        <f t="shared" ca="1" si="1214"/>
        <v>-</v>
      </c>
      <c r="N1183" s="52" t="str">
        <f t="shared" ca="1" si="1215"/>
        <v>-</v>
      </c>
      <c r="O1183" s="52">
        <f t="shared" ca="1" si="1215"/>
        <v>26</v>
      </c>
      <c r="P1183" s="220">
        <f ca="1">P$1173</f>
        <v>27</v>
      </c>
      <c r="Q1183" s="202">
        <f t="shared" ca="1" si="1230"/>
        <v>27</v>
      </c>
      <c r="R1183" s="202">
        <f t="shared" ca="1" si="1230"/>
        <v>27</v>
      </c>
      <c r="S1183" s="202">
        <f t="shared" ca="1" si="1230"/>
        <v>27</v>
      </c>
      <c r="T1183" s="202">
        <f t="shared" ca="1" si="1230"/>
        <v>27</v>
      </c>
      <c r="U1183" s="124">
        <f ca="1">INDEX(i_dryman,$A1183,U$1063)</f>
        <v>0.01</v>
      </c>
      <c r="V1183" s="124">
        <f ca="1">INDEX(i_dryman,$A1183,V$1063)</f>
        <v>0</v>
      </c>
      <c r="W1183" s="124">
        <f ca="1">INDEX(i_dryman,$A1183,W$1063)</f>
        <v>0.05</v>
      </c>
      <c r="X1183" s="124">
        <f ca="1">INDEX(i_dryman,$A1183,X$1063)</f>
        <v>0.05</v>
      </c>
      <c r="Y1183" s="52">
        <f t="shared" ca="1" si="1215"/>
        <v>0</v>
      </c>
      <c r="Z1183" s="52">
        <f t="shared" ca="1" si="1215"/>
        <v>0</v>
      </c>
      <c r="AA1183" s="52">
        <f t="shared" ca="1" si="1215"/>
        <v>1</v>
      </c>
      <c r="AB1183" s="237" t="str">
        <f ca="1">INDEX(i_dryman,$A1183,AB$1063)</f>
        <v>-</v>
      </c>
      <c r="AC1183" s="237" t="str">
        <f ca="1">INDEX(i_dryman,$A1183,AC$1063)</f>
        <v>-</v>
      </c>
      <c r="AD1183" s="237" t="b">
        <f ca="1">INDEX(i_dryman,$A1183,AD$1063)</f>
        <v>1</v>
      </c>
      <c r="AE1183" s="237" t="str">
        <f ca="1">INDEX(i_dryman,$A1183,AE$1063)</f>
        <v>-</v>
      </c>
      <c r="AF1183" s="52" t="str">
        <f t="shared" ca="1" si="1215"/>
        <v>-</v>
      </c>
      <c r="AG1183" s="237" t="str">
        <f ca="1">INDEX(i_dryman,$A1183,AG$1063)</f>
        <v>-</v>
      </c>
      <c r="AH1183" s="52">
        <f t="shared" ca="1" si="1215"/>
        <v>1</v>
      </c>
      <c r="AI1183" s="52">
        <f t="shared" ca="1" si="1215"/>
        <v>0</v>
      </c>
      <c r="AJ1183" s="52">
        <f t="shared" ca="1" si="1215"/>
        <v>1</v>
      </c>
      <c r="AK1183" s="52">
        <f t="shared" ca="1" si="1223"/>
        <v>0</v>
      </c>
      <c r="AL1183" s="52">
        <f t="shared" ca="1" si="1223"/>
        <v>1</v>
      </c>
      <c r="AM1183" s="52"/>
      <c r="AN1183" s="52"/>
      <c r="AO1183" s="52"/>
      <c r="AP1183" s="52"/>
      <c r="AQ1183" s="52"/>
      <c r="AR1183" s="52"/>
      <c r="AS1183" s="52"/>
      <c r="AT1183" s="52"/>
      <c r="AU1183" s="52"/>
      <c r="AV1183" s="52"/>
      <c r="AW1183" s="52"/>
      <c r="AX1183" s="52"/>
      <c r="AY1183" s="52"/>
      <c r="AZ1183" s="52"/>
      <c r="BA1183" s="52"/>
      <c r="BB1183" s="52"/>
      <c r="BC1183" s="52"/>
      <c r="BD1183" s="52"/>
      <c r="BE1183" s="52"/>
      <c r="BF1183" s="52"/>
      <c r="BG1183" s="52"/>
      <c r="BH1183" s="52"/>
      <c r="BI1183" s="52"/>
      <c r="BJ1183" s="52"/>
      <c r="BK1183" s="52"/>
      <c r="BL1183" s="52"/>
      <c r="BM1183" s="52"/>
      <c r="BN1183" s="220">
        <f ca="1">BN$1173</f>
        <v>0</v>
      </c>
      <c r="BO1183" s="52">
        <f t="shared" ca="1" si="1217"/>
        <v>0</v>
      </c>
      <c r="BP1183" s="52">
        <f t="shared" ca="1" si="1217"/>
        <v>-0.04</v>
      </c>
      <c r="BQ1183" s="220">
        <f ca="1">BQ$1173</f>
        <v>0.04</v>
      </c>
      <c r="BR1183" s="52">
        <f t="shared" ca="1" si="1217"/>
        <v>-0.04</v>
      </c>
      <c r="BS1183" s="52">
        <f t="shared" ca="1" si="1217"/>
        <v>0.04</v>
      </c>
      <c r="BT1183" s="52">
        <f t="shared" ca="1" si="1217"/>
        <v>0.04</v>
      </c>
      <c r="BU1183" s="220">
        <f ca="1">BU$1173</f>
        <v>0</v>
      </c>
      <c r="BV1183" s="52">
        <f t="shared" ca="1" si="1217"/>
        <v>0</v>
      </c>
      <c r="BW1183" s="52">
        <f t="shared" ca="1" si="1217"/>
        <v>-0.04</v>
      </c>
      <c r="BX1183" s="220">
        <f ca="1">BX$1173</f>
        <v>0.04</v>
      </c>
      <c r="BY1183" s="52">
        <f t="shared" ca="1" si="1217"/>
        <v>-0.04</v>
      </c>
      <c r="BZ1183" s="52">
        <f t="shared" ca="1" si="1217"/>
        <v>0.04</v>
      </c>
      <c r="CA1183" s="52">
        <f t="shared" ca="1" si="1217"/>
        <v>0.04</v>
      </c>
      <c r="CB1183" s="220">
        <f ca="1">CB$1173</f>
        <v>0</v>
      </c>
      <c r="CC1183" s="52">
        <f t="shared" ca="1" si="1217"/>
        <v>0</v>
      </c>
      <c r="CD1183" s="52">
        <f t="shared" ref="CD1183:CH1185" ca="1" si="1233">OFFSET(CD1183,-1,0)</f>
        <v>-0.04</v>
      </c>
      <c r="CE1183" s="220">
        <f ca="1">CE$1173</f>
        <v>0.04</v>
      </c>
      <c r="CF1183" s="52">
        <f t="shared" ca="1" si="1233"/>
        <v>-0.04</v>
      </c>
      <c r="CG1183" s="52">
        <f t="shared" ca="1" si="1233"/>
        <v>0.04</v>
      </c>
      <c r="CH1183" s="52">
        <f t="shared" ca="1" si="1233"/>
        <v>0.04</v>
      </c>
    </row>
    <row r="1184" spans="1:86">
      <c r="A1184" s="74"/>
      <c r="B1184" s="256" t="str">
        <f t="shared" si="1212"/>
        <v>Scan 1 Best no premium</v>
      </c>
      <c r="C1184" s="52">
        <f t="shared" ca="1" si="1213"/>
        <v>1</v>
      </c>
      <c r="D1184" s="52">
        <f t="shared" ca="1" si="1213"/>
        <v>1</v>
      </c>
      <c r="E1184" s="52" t="b">
        <f t="shared" ca="1" si="1213"/>
        <v>0</v>
      </c>
      <c r="F1184" s="52">
        <f t="shared" ca="1" si="1214"/>
        <v>11</v>
      </c>
      <c r="G1184" s="52" t="str">
        <f t="shared" ca="1" si="1214"/>
        <v>-</v>
      </c>
      <c r="H1184" s="52" t="str">
        <f t="shared" ca="1" si="1214"/>
        <v>-</v>
      </c>
      <c r="I1184" s="52" t="str">
        <f t="shared" ca="1" si="1214"/>
        <v>-</v>
      </c>
      <c r="J1184" s="52" t="str">
        <f t="shared" ca="1" si="1214"/>
        <v>-</v>
      </c>
      <c r="K1184" s="52" t="str">
        <f t="shared" ca="1" si="1214"/>
        <v>-</v>
      </c>
      <c r="L1184" s="52" t="str">
        <f t="shared" ca="1" si="1214"/>
        <v>-</v>
      </c>
      <c r="M1184" s="52" t="str">
        <f t="shared" ca="1" si="1214"/>
        <v>-</v>
      </c>
      <c r="N1184" s="52" t="str">
        <f t="shared" ca="1" si="1215"/>
        <v>-</v>
      </c>
      <c r="O1184" s="52">
        <f t="shared" ca="1" si="1215"/>
        <v>26</v>
      </c>
      <c r="P1184" s="52">
        <f t="shared" ca="1" si="1215"/>
        <v>27</v>
      </c>
      <c r="Q1184" s="52">
        <f t="shared" ca="1" si="1215"/>
        <v>27</v>
      </c>
      <c r="R1184" s="52">
        <f t="shared" ca="1" si="1215"/>
        <v>27</v>
      </c>
      <c r="S1184" s="52">
        <f t="shared" ca="1" si="1215"/>
        <v>27</v>
      </c>
      <c r="T1184" s="52">
        <f t="shared" ca="1" si="1215"/>
        <v>27</v>
      </c>
      <c r="U1184" s="52">
        <f t="shared" ca="1" si="1215"/>
        <v>0.01</v>
      </c>
      <c r="V1184" s="52">
        <f t="shared" ca="1" si="1215"/>
        <v>0</v>
      </c>
      <c r="W1184" s="52">
        <f t="shared" ca="1" si="1215"/>
        <v>0.05</v>
      </c>
      <c r="X1184" s="52">
        <f t="shared" ca="1" si="1215"/>
        <v>0.05</v>
      </c>
      <c r="Y1184" s="52">
        <f t="shared" ca="1" si="1215"/>
        <v>0</v>
      </c>
      <c r="Z1184" s="52">
        <f t="shared" ca="1" si="1215"/>
        <v>0</v>
      </c>
      <c r="AA1184" s="52">
        <f t="shared" ref="AA1184:AJ1198" ca="1" si="1234">OFFSET(AA1184,-1,0)</f>
        <v>1</v>
      </c>
      <c r="AB1184" s="52" t="str">
        <f t="shared" ca="1" si="1234"/>
        <v>-</v>
      </c>
      <c r="AC1184" s="52" t="str">
        <f t="shared" ca="1" si="1234"/>
        <v>-</v>
      </c>
      <c r="AD1184" s="52" t="b">
        <f t="shared" ca="1" si="1234"/>
        <v>1</v>
      </c>
      <c r="AE1184" s="52" t="str">
        <f t="shared" ca="1" si="1234"/>
        <v>-</v>
      </c>
      <c r="AF1184" s="52" t="str">
        <f t="shared" ca="1" si="1234"/>
        <v>-</v>
      </c>
      <c r="AG1184" s="52" t="str">
        <f t="shared" ca="1" si="1234"/>
        <v>-</v>
      </c>
      <c r="AH1184" s="52">
        <f t="shared" ca="1" si="1234"/>
        <v>1</v>
      </c>
      <c r="AI1184" s="52">
        <f t="shared" ca="1" si="1234"/>
        <v>0</v>
      </c>
      <c r="AJ1184" s="52">
        <f t="shared" ca="1" si="1234"/>
        <v>1</v>
      </c>
      <c r="AK1184" s="52">
        <f t="shared" ca="1" si="1223"/>
        <v>0</v>
      </c>
      <c r="AL1184" s="95">
        <v>0</v>
      </c>
      <c r="AM1184" s="52"/>
      <c r="AN1184" s="52"/>
      <c r="AO1184" s="52"/>
      <c r="AP1184" s="52"/>
      <c r="AQ1184" s="52"/>
      <c r="AR1184" s="52"/>
      <c r="AS1184" s="52"/>
      <c r="AT1184" s="52"/>
      <c r="AU1184" s="52"/>
      <c r="AV1184" s="52"/>
      <c r="AW1184" s="52"/>
      <c r="AX1184" s="52"/>
      <c r="AY1184" s="52"/>
      <c r="AZ1184" s="52"/>
      <c r="BA1184" s="52"/>
      <c r="BB1184" s="52"/>
      <c r="BC1184" s="52"/>
      <c r="BD1184" s="52"/>
      <c r="BE1184" s="52"/>
      <c r="BF1184" s="52"/>
      <c r="BG1184" s="52"/>
      <c r="BH1184" s="52"/>
      <c r="BI1184" s="52"/>
      <c r="BJ1184" s="52"/>
      <c r="BK1184" s="52"/>
      <c r="BL1184" s="52"/>
      <c r="BM1184" s="52"/>
      <c r="BN1184" s="52">
        <f t="shared" ca="1" si="1217"/>
        <v>0</v>
      </c>
      <c r="BO1184" s="52">
        <f t="shared" ca="1" si="1217"/>
        <v>0</v>
      </c>
      <c r="BP1184" s="52">
        <f t="shared" ca="1" si="1217"/>
        <v>-0.04</v>
      </c>
      <c r="BQ1184" s="52">
        <f t="shared" ca="1" si="1217"/>
        <v>0.04</v>
      </c>
      <c r="BR1184" s="52">
        <f t="shared" ca="1" si="1217"/>
        <v>-0.04</v>
      </c>
      <c r="BS1184" s="52">
        <f t="shared" ca="1" si="1217"/>
        <v>0.04</v>
      </c>
      <c r="BT1184" s="52">
        <f t="shared" ca="1" si="1217"/>
        <v>0.04</v>
      </c>
      <c r="BU1184" s="52">
        <f t="shared" ca="1" si="1217"/>
        <v>0</v>
      </c>
      <c r="BV1184" s="52">
        <f t="shared" ca="1" si="1217"/>
        <v>0</v>
      </c>
      <c r="BW1184" s="52">
        <f t="shared" ca="1" si="1217"/>
        <v>-0.04</v>
      </c>
      <c r="BX1184" s="52">
        <f t="shared" ca="1" si="1217"/>
        <v>0.04</v>
      </c>
      <c r="BY1184" s="52">
        <f t="shared" ca="1" si="1217"/>
        <v>-0.04</v>
      </c>
      <c r="BZ1184" s="52">
        <f t="shared" ca="1" si="1217"/>
        <v>0.04</v>
      </c>
      <c r="CA1184" s="52">
        <f t="shared" ca="1" si="1217"/>
        <v>0.04</v>
      </c>
      <c r="CB1184" s="52">
        <f t="shared" ca="1" si="1217"/>
        <v>0</v>
      </c>
      <c r="CC1184" s="52">
        <f t="shared" ca="1" si="1217"/>
        <v>0</v>
      </c>
      <c r="CD1184" s="52">
        <f t="shared" ca="1" si="1233"/>
        <v>-0.04</v>
      </c>
      <c r="CE1184" s="52">
        <f t="shared" ca="1" si="1233"/>
        <v>0.04</v>
      </c>
      <c r="CF1184" s="52">
        <f t="shared" ca="1" si="1233"/>
        <v>-0.04</v>
      </c>
      <c r="CG1184" s="52">
        <f t="shared" ca="1" si="1233"/>
        <v>0.04</v>
      </c>
      <c r="CH1184" s="52">
        <f t="shared" ca="1" si="1233"/>
        <v>0.04</v>
      </c>
    </row>
    <row r="1185" spans="1:86">
      <c r="A1185" s="74"/>
      <c r="B1185" s="254" t="str">
        <f t="shared" si="1212"/>
        <v>Scan 1 Best no RR</v>
      </c>
      <c r="C1185" s="52">
        <f t="shared" ca="1" si="1213"/>
        <v>1</v>
      </c>
      <c r="D1185" s="52">
        <f t="shared" ca="1" si="1213"/>
        <v>1</v>
      </c>
      <c r="E1185" s="52" t="b">
        <f t="shared" ca="1" si="1213"/>
        <v>0</v>
      </c>
      <c r="F1185" s="52">
        <f t="shared" ca="1" si="1214"/>
        <v>11</v>
      </c>
      <c r="G1185" s="52" t="str">
        <f t="shared" ca="1" si="1214"/>
        <v>-</v>
      </c>
      <c r="H1185" s="52" t="str">
        <f t="shared" ca="1" si="1214"/>
        <v>-</v>
      </c>
      <c r="I1185" s="52" t="str">
        <f t="shared" ca="1" si="1214"/>
        <v>-</v>
      </c>
      <c r="J1185" s="52" t="str">
        <f t="shared" ca="1" si="1214"/>
        <v>-</v>
      </c>
      <c r="K1185" s="52" t="str">
        <f t="shared" ca="1" si="1214"/>
        <v>-</v>
      </c>
      <c r="L1185" s="52" t="str">
        <f t="shared" ca="1" si="1214"/>
        <v>-</v>
      </c>
      <c r="M1185" s="52" t="str">
        <f t="shared" ca="1" si="1214"/>
        <v>-</v>
      </c>
      <c r="N1185" s="52" t="str">
        <f t="shared" ca="1" si="1214"/>
        <v>-</v>
      </c>
      <c r="O1185" s="52">
        <f t="shared" ca="1" si="1214"/>
        <v>26</v>
      </c>
      <c r="P1185" s="52">
        <f t="shared" ca="1" si="1214"/>
        <v>27</v>
      </c>
      <c r="Q1185" s="52">
        <f t="shared" ca="1" si="1214"/>
        <v>27</v>
      </c>
      <c r="R1185" s="52">
        <f t="shared" ca="1" si="1214"/>
        <v>27</v>
      </c>
      <c r="S1185" s="52">
        <f t="shared" ca="1" si="1214"/>
        <v>27</v>
      </c>
      <c r="T1185" s="52">
        <f t="shared" ca="1" si="1214"/>
        <v>27</v>
      </c>
      <c r="U1185" s="77">
        <v>0</v>
      </c>
      <c r="V1185" s="77">
        <v>0</v>
      </c>
      <c r="W1185" s="77">
        <v>0</v>
      </c>
      <c r="X1185" s="77">
        <v>0</v>
      </c>
      <c r="Y1185" s="52">
        <f t="shared" ref="Y1185:AL1201" ca="1" si="1235">OFFSET(Y1185,-1,0)</f>
        <v>0</v>
      </c>
      <c r="Z1185" s="52">
        <f t="shared" ca="1" si="1235"/>
        <v>0</v>
      </c>
      <c r="AA1185" s="52">
        <f t="shared" ca="1" si="1235"/>
        <v>1</v>
      </c>
      <c r="AB1185" s="52" t="str">
        <f ca="1">OFFSET(AB1185,-1,0)</f>
        <v>-</v>
      </c>
      <c r="AC1185" s="91" t="str">
        <f t="shared" ca="1" si="1234"/>
        <v>-</v>
      </c>
      <c r="AD1185" s="52" t="b">
        <f t="shared" ca="1" si="1235"/>
        <v>1</v>
      </c>
      <c r="AE1185" s="52" t="str">
        <f t="shared" ca="1" si="1235"/>
        <v>-</v>
      </c>
      <c r="AF1185" s="52" t="str">
        <f t="shared" ca="1" si="1235"/>
        <v>-</v>
      </c>
      <c r="AG1185" s="52" t="str">
        <f t="shared" ca="1" si="1235"/>
        <v>-</v>
      </c>
      <c r="AH1185" s="52">
        <f t="shared" ca="1" si="1235"/>
        <v>1</v>
      </c>
      <c r="AI1185" s="52">
        <f t="shared" ca="1" si="1235"/>
        <v>0</v>
      </c>
      <c r="AJ1185" s="52">
        <f t="shared" ca="1" si="1235"/>
        <v>1</v>
      </c>
      <c r="AK1185" s="52">
        <f t="shared" ca="1" si="1223"/>
        <v>0</v>
      </c>
      <c r="AL1185" s="220">
        <f ca="1">AL$1173</f>
        <v>1</v>
      </c>
      <c r="AM1185" s="52"/>
      <c r="AN1185" s="52"/>
      <c r="AO1185" s="52"/>
      <c r="AP1185" s="52"/>
      <c r="AQ1185" s="52"/>
      <c r="AR1185" s="52"/>
      <c r="AS1185" s="52"/>
      <c r="AT1185" s="52"/>
      <c r="AU1185" s="52"/>
      <c r="AV1185" s="52"/>
      <c r="AW1185" s="52"/>
      <c r="AX1185" s="52"/>
      <c r="AY1185" s="52"/>
      <c r="AZ1185" s="52"/>
      <c r="BA1185" s="52"/>
      <c r="BB1185" s="52"/>
      <c r="BC1185" s="52"/>
      <c r="BD1185" s="52"/>
      <c r="BE1185" s="52"/>
      <c r="BF1185" s="52"/>
      <c r="BG1185" s="52"/>
      <c r="BH1185" s="52"/>
      <c r="BI1185" s="52"/>
      <c r="BJ1185" s="52"/>
      <c r="BK1185" s="52"/>
      <c r="BL1185" s="52"/>
      <c r="BM1185" s="52"/>
      <c r="BN1185" s="52">
        <f t="shared" ca="1" si="1217"/>
        <v>0</v>
      </c>
      <c r="BO1185" s="52">
        <f t="shared" ca="1" si="1217"/>
        <v>0</v>
      </c>
      <c r="BP1185" s="52">
        <f t="shared" ca="1" si="1217"/>
        <v>-0.04</v>
      </c>
      <c r="BQ1185" s="52">
        <f t="shared" ca="1" si="1217"/>
        <v>0.04</v>
      </c>
      <c r="BR1185" s="52">
        <f t="shared" ca="1" si="1217"/>
        <v>-0.04</v>
      </c>
      <c r="BS1185" s="52">
        <f t="shared" ca="1" si="1217"/>
        <v>0.04</v>
      </c>
      <c r="BT1185" s="52">
        <f t="shared" ca="1" si="1217"/>
        <v>0.04</v>
      </c>
      <c r="BU1185" s="52">
        <f t="shared" ca="1" si="1217"/>
        <v>0</v>
      </c>
      <c r="BV1185" s="52">
        <f t="shared" ca="1" si="1217"/>
        <v>0</v>
      </c>
      <c r="BW1185" s="52">
        <f t="shared" ca="1" si="1217"/>
        <v>-0.04</v>
      </c>
      <c r="BX1185" s="52">
        <f t="shared" ca="1" si="1217"/>
        <v>0.04</v>
      </c>
      <c r="BY1185" s="52">
        <f t="shared" ca="1" si="1217"/>
        <v>-0.04</v>
      </c>
      <c r="BZ1185" s="52">
        <f t="shared" ca="1" si="1217"/>
        <v>0.04</v>
      </c>
      <c r="CA1185" s="52">
        <f t="shared" ca="1" si="1217"/>
        <v>0.04</v>
      </c>
      <c r="CB1185" s="52">
        <f t="shared" ca="1" si="1217"/>
        <v>0</v>
      </c>
      <c r="CC1185" s="52">
        <f t="shared" ca="1" si="1217"/>
        <v>0</v>
      </c>
      <c r="CD1185" s="52">
        <f t="shared" ca="1" si="1233"/>
        <v>-0.04</v>
      </c>
      <c r="CE1185" s="52">
        <f t="shared" ca="1" si="1233"/>
        <v>0.04</v>
      </c>
      <c r="CF1185" s="52">
        <f t="shared" ca="1" si="1233"/>
        <v>-0.04</v>
      </c>
      <c r="CG1185" s="52">
        <f t="shared" ca="1" si="1233"/>
        <v>0.04</v>
      </c>
      <c r="CH1185" s="52">
        <f t="shared" ca="1" si="1233"/>
        <v>0.04</v>
      </c>
    </row>
    <row r="1186" spans="1:86" ht="15.75">
      <c r="A1186" s="78">
        <f>CHOOSE(d.Flock.1.2+1,INDEX(i.OptLTWMerino,d.TOL.1.2+1,$AA1186+1),NA(),INDEX(i.OptLTWMaternal,d.TOL.1.2+1,$AA1186+1))</f>
        <v>118</v>
      </c>
      <c r="B1186" s="252" t="str">
        <f t="shared" si="1212"/>
        <v>Scan 2 Retain Drys Create REV</v>
      </c>
      <c r="C1186" s="52">
        <f t="shared" ref="C1186:R1201" ca="1" si="1236">OFFSET(C1186,-1,0)</f>
        <v>1</v>
      </c>
      <c r="D1186" s="52">
        <f t="shared" ca="1" si="1236"/>
        <v>1</v>
      </c>
      <c r="E1186" s="77" t="b">
        <v>1</v>
      </c>
      <c r="F1186" s="251">
        <f>d.Flock.1.2*100+d.TOL.1.2*10+$AA1186</f>
        <v>12</v>
      </c>
      <c r="G1186" s="77" t="b">
        <v>1</v>
      </c>
      <c r="H1186" s="77" t="b">
        <v>1</v>
      </c>
      <c r="I1186" s="77" t="b">
        <v>1</v>
      </c>
      <c r="J1186" s="77" t="b">
        <v>1</v>
      </c>
      <c r="K1186" s="77" t="b">
        <v>1</v>
      </c>
      <c r="L1186" s="77" t="b">
        <v>1</v>
      </c>
      <c r="M1186" s="77" t="b">
        <v>1</v>
      </c>
      <c r="N1186" s="52" t="str">
        <f t="shared" ca="1" si="1214"/>
        <v>-</v>
      </c>
      <c r="O1186" s="90">
        <f>4+24*d.TOL.1.2+IF(d.Flock.1.2=2,144,0)</f>
        <v>28</v>
      </c>
      <c r="P1186" s="90">
        <f>5+24*d.TOL.1.2+IF(d.Flock.1.2=2,144,0)</f>
        <v>29</v>
      </c>
      <c r="Q1186" s="90">
        <f>5+24*d.TOL.1.2+IF(d.Flock.1.2=2,144,0)</f>
        <v>29</v>
      </c>
      <c r="R1186" s="90">
        <f>6+24*d.TOL.1.2+IF(d.Flock.1.2=2,144,0)</f>
        <v>30</v>
      </c>
      <c r="S1186" s="203">
        <f>$R1186</f>
        <v>30</v>
      </c>
      <c r="T1186" s="203">
        <f>$R1186</f>
        <v>30</v>
      </c>
      <c r="U1186" s="260">
        <f>INDEX(i_dryman,2,U$1063)</f>
        <v>0</v>
      </c>
      <c r="V1186" s="260">
        <f>INDEX(i_dryman,2,V$1063)</f>
        <v>0</v>
      </c>
      <c r="W1186" s="260">
        <f>INDEX(i_dryman,2,W$1063)</f>
        <v>0</v>
      </c>
      <c r="X1186" s="260">
        <f>INDEX(i_dryman,2,X$1063)</f>
        <v>0</v>
      </c>
      <c r="Y1186" s="225">
        <f>INDEX(i_mortalityx,2+4*(d.Flock.1.2=2),Y$1063)</f>
        <v>1.0984615384615384E-2</v>
      </c>
      <c r="Z1186" s="225">
        <f>INDEX(i_mortalityx,2+4*(d.Flock.1.2=2),Z$1063)</f>
        <v>-4.3999999999999997E-2</v>
      </c>
      <c r="AA1186" s="77">
        <v>2</v>
      </c>
      <c r="AB1186" s="261" t="str">
        <f>INDEX(i_dryman,2,AB$1063)</f>
        <v>-</v>
      </c>
      <c r="AC1186" s="261" t="b">
        <f>INDEX(i_dryman,2,AC$1063)</f>
        <v>1</v>
      </c>
      <c r="AD1186" s="261" t="str">
        <f>INDEX(i_dryman,2,AD$1063)</f>
        <v>-</v>
      </c>
      <c r="AE1186" s="261" t="str">
        <f>INDEX(i_dryman,2,AE$1063)</f>
        <v>-</v>
      </c>
      <c r="AF1186" s="52" t="str">
        <f ca="1">OFFSET(AF1186,-1,0)</f>
        <v>-</v>
      </c>
      <c r="AG1186" s="262" t="str">
        <f ca="1">INDEX(i_dryman,2,AG$1063)</f>
        <v>-</v>
      </c>
      <c r="AH1186" s="52">
        <f t="shared" ca="1" si="1235"/>
        <v>1</v>
      </c>
      <c r="AI1186" s="52">
        <f t="shared" ca="1" si="1235"/>
        <v>0</v>
      </c>
      <c r="AJ1186" s="52">
        <f t="shared" ca="1" si="1235"/>
        <v>1</v>
      </c>
      <c r="AK1186" s="52">
        <f t="shared" ca="1" si="1223"/>
        <v>0</v>
      </c>
      <c r="AL1186" s="52">
        <f ca="1">OFFSET(AL1186,-1,0)</f>
        <v>1</v>
      </c>
      <c r="AM1186" s="52"/>
      <c r="AN1186" s="52"/>
      <c r="AO1186" s="52"/>
      <c r="AP1186" s="52"/>
      <c r="AQ1186" s="52"/>
      <c r="AR1186" s="52"/>
      <c r="AS1186" s="52"/>
      <c r="AT1186" s="52"/>
      <c r="AU1186" s="52"/>
      <c r="AV1186" s="52"/>
      <c r="AW1186" s="52"/>
      <c r="AX1186" s="52"/>
      <c r="AY1186" s="52"/>
      <c r="AZ1186" s="52"/>
      <c r="BA1186" s="52"/>
      <c r="BB1186" s="52"/>
      <c r="BC1186" s="52"/>
      <c r="BD1186" s="52"/>
      <c r="BE1186" s="52"/>
      <c r="BF1186" s="52"/>
      <c r="BG1186" s="52"/>
      <c r="BH1186" s="52"/>
      <c r="BI1186" s="52"/>
      <c r="BJ1186" s="52"/>
      <c r="BK1186" s="52"/>
      <c r="BL1186" s="52"/>
      <c r="BM1186" s="52"/>
      <c r="BN1186" s="162">
        <f t="shared" ref="BN1186:CH1186" si="1237">IF($A1186=0,0,INDEX(CHOOSE(d.Flock.1.2+1,BN$38:BN$373,NA(),BN$438:BN$773),$A1186,1))</f>
        <v>-0.05</v>
      </c>
      <c r="BO1186" s="162">
        <f t="shared" si="1237"/>
        <v>0</v>
      </c>
      <c r="BP1186" s="162">
        <f t="shared" ca="1" si="1237"/>
        <v>0</v>
      </c>
      <c r="BQ1186" s="162">
        <f t="shared" ca="1" si="1237"/>
        <v>0</v>
      </c>
      <c r="BR1186" s="162">
        <f t="shared" ca="1" si="1237"/>
        <v>0</v>
      </c>
      <c r="BS1186" s="162">
        <f t="shared" ca="1" si="1237"/>
        <v>0</v>
      </c>
      <c r="BT1186" s="162">
        <f t="shared" ca="1" si="1237"/>
        <v>0</v>
      </c>
      <c r="BU1186" s="162">
        <f t="shared" si="1237"/>
        <v>-0.05</v>
      </c>
      <c r="BV1186" s="162">
        <f t="shared" si="1237"/>
        <v>0</v>
      </c>
      <c r="BW1186" s="162">
        <f t="shared" ca="1" si="1237"/>
        <v>0</v>
      </c>
      <c r="BX1186" s="162">
        <f t="shared" ca="1" si="1237"/>
        <v>0</v>
      </c>
      <c r="BY1186" s="162">
        <f t="shared" ca="1" si="1237"/>
        <v>0</v>
      </c>
      <c r="BZ1186" s="162">
        <f t="shared" ca="1" si="1237"/>
        <v>0</v>
      </c>
      <c r="CA1186" s="162">
        <f t="shared" ca="1" si="1237"/>
        <v>0</v>
      </c>
      <c r="CB1186" s="162">
        <f t="shared" si="1237"/>
        <v>-0.05</v>
      </c>
      <c r="CC1186" s="162">
        <f t="shared" si="1237"/>
        <v>0</v>
      </c>
      <c r="CD1186" s="162">
        <f t="shared" ca="1" si="1237"/>
        <v>0</v>
      </c>
      <c r="CE1186" s="162">
        <f t="shared" ca="1" si="1237"/>
        <v>0</v>
      </c>
      <c r="CF1186" s="162">
        <f t="shared" ca="1" si="1237"/>
        <v>0</v>
      </c>
      <c r="CG1186" s="162">
        <f t="shared" ca="1" si="1237"/>
        <v>0</v>
      </c>
      <c r="CH1186" s="162">
        <f t="shared" ca="1" si="1237"/>
        <v>0</v>
      </c>
    </row>
    <row r="1187" spans="1:86">
      <c r="A1187" s="77">
        <v>2</v>
      </c>
      <c r="B1187" s="253" t="str">
        <f t="shared" si="1212"/>
        <v>Scan 2 Retain Drys wo Performers</v>
      </c>
      <c r="C1187" s="52">
        <f t="shared" ca="1" si="1236"/>
        <v>1</v>
      </c>
      <c r="D1187" s="52">
        <f t="shared" ca="1" si="1236"/>
        <v>1</v>
      </c>
      <c r="E1187" s="77" t="b">
        <v>0</v>
      </c>
      <c r="F1187" s="52">
        <f t="shared" ca="1" si="1214"/>
        <v>12</v>
      </c>
      <c r="G1187" s="90" t="s">
        <v>37</v>
      </c>
      <c r="H1187" s="90" t="s">
        <v>37</v>
      </c>
      <c r="I1187" s="90" t="s">
        <v>37</v>
      </c>
      <c r="J1187" s="90" t="s">
        <v>37</v>
      </c>
      <c r="K1187" s="90" t="s">
        <v>37</v>
      </c>
      <c r="L1187" s="90" t="s">
        <v>37</v>
      </c>
      <c r="M1187" s="90" t="s">
        <v>37</v>
      </c>
      <c r="N1187" s="52" t="str">
        <f t="shared" ca="1" si="1214"/>
        <v>-</v>
      </c>
      <c r="O1187" s="52">
        <f t="shared" ca="1" si="1214"/>
        <v>28</v>
      </c>
      <c r="P1187" s="52">
        <f t="shared" ca="1" si="1214"/>
        <v>29</v>
      </c>
      <c r="Q1187" s="52">
        <f t="shared" ca="1" si="1214"/>
        <v>29</v>
      </c>
      <c r="R1187" s="52">
        <f t="shared" ca="1" si="1214"/>
        <v>30</v>
      </c>
      <c r="S1187" s="52">
        <f t="shared" ca="1" si="1214"/>
        <v>30</v>
      </c>
      <c r="T1187" s="52">
        <f t="shared" ca="1" si="1214"/>
        <v>30</v>
      </c>
      <c r="U1187" s="124">
        <f t="shared" ref="U1187:X1193" si="1238">INDEX(i_dryman,$A1187,U$1063)</f>
        <v>0</v>
      </c>
      <c r="V1187" s="124">
        <f t="shared" si="1238"/>
        <v>0</v>
      </c>
      <c r="W1187" s="124">
        <f t="shared" si="1238"/>
        <v>0</v>
      </c>
      <c r="X1187" s="124">
        <f t="shared" si="1238"/>
        <v>0</v>
      </c>
      <c r="Y1187" s="62">
        <f t="shared" ref="Y1187:AL1193" ca="1" si="1239">OFFSET(Y1187,-1,0)</f>
        <v>1.0984615384615384E-2</v>
      </c>
      <c r="Z1187" s="62">
        <f t="shared" ca="1" si="1239"/>
        <v>-4.3999999999999997E-2</v>
      </c>
      <c r="AA1187" s="52">
        <f t="shared" ca="1" si="1239"/>
        <v>2</v>
      </c>
      <c r="AB1187" s="237" t="str">
        <f t="shared" ref="AB1187:AE1193" si="1240">INDEX(i_dryman,$A1187,AB$1063)</f>
        <v>-</v>
      </c>
      <c r="AC1187" s="237" t="b">
        <f t="shared" si="1240"/>
        <v>1</v>
      </c>
      <c r="AD1187" s="237" t="str">
        <f t="shared" si="1240"/>
        <v>-</v>
      </c>
      <c r="AE1187" s="237" t="str">
        <f t="shared" si="1240"/>
        <v>-</v>
      </c>
      <c r="AF1187" s="52" t="str">
        <f t="shared" ca="1" si="1239"/>
        <v>-</v>
      </c>
      <c r="AG1187" s="237" t="str">
        <f t="shared" ref="AG1187:AG1193" ca="1" si="1241">INDEX(i_dryman,$A1187,AG$1063)</f>
        <v>-</v>
      </c>
      <c r="AH1187" s="52">
        <f t="shared" ca="1" si="1239"/>
        <v>1</v>
      </c>
      <c r="AI1187" s="52">
        <f t="shared" ca="1" si="1239"/>
        <v>0</v>
      </c>
      <c r="AJ1187" s="52">
        <f ca="1">OFFSET(AJ1187,-1,0)</f>
        <v>1</v>
      </c>
      <c r="AK1187" s="52">
        <f t="shared" ca="1" si="1223"/>
        <v>0</v>
      </c>
      <c r="AL1187" s="52">
        <f t="shared" ca="1" si="1223"/>
        <v>1</v>
      </c>
      <c r="AM1187" s="52"/>
      <c r="AN1187" s="52"/>
      <c r="AO1187" s="52"/>
      <c r="AP1187" s="52"/>
      <c r="AQ1187" s="52"/>
      <c r="AR1187" s="52"/>
      <c r="AS1187" s="52"/>
      <c r="AT1187" s="52"/>
      <c r="AU1187" s="52"/>
      <c r="AV1187" s="52"/>
      <c r="AW1187" s="52"/>
      <c r="AX1187" s="52"/>
      <c r="AY1187" s="52"/>
      <c r="AZ1187" s="52"/>
      <c r="BA1187" s="52"/>
      <c r="BB1187" s="52"/>
      <c r="BC1187" s="52"/>
      <c r="BD1187" s="52"/>
      <c r="BE1187" s="52"/>
      <c r="BF1187" s="52"/>
      <c r="BG1187" s="52"/>
      <c r="BH1187" s="52"/>
      <c r="BI1187" s="52"/>
      <c r="BJ1187" s="52"/>
      <c r="BK1187" s="52"/>
      <c r="BL1187" s="52"/>
      <c r="BM1187" s="52"/>
      <c r="BN1187" s="52">
        <f t="shared" ref="BN1187:CC1195" ca="1" si="1242">OFFSET(BN1187,-1,0)</f>
        <v>-0.05</v>
      </c>
      <c r="BO1187" s="52">
        <f t="shared" ca="1" si="1242"/>
        <v>0</v>
      </c>
      <c r="BP1187" s="52">
        <f t="shared" ca="1" si="1242"/>
        <v>0</v>
      </c>
      <c r="BQ1187" s="52">
        <f t="shared" ca="1" si="1242"/>
        <v>0</v>
      </c>
      <c r="BR1187" s="52">
        <f t="shared" ca="1" si="1242"/>
        <v>0</v>
      </c>
      <c r="BS1187" s="52">
        <f t="shared" ca="1" si="1242"/>
        <v>0</v>
      </c>
      <c r="BT1187" s="52">
        <f t="shared" ca="1" si="1242"/>
        <v>0</v>
      </c>
      <c r="BU1187" s="52">
        <f t="shared" ca="1" si="1242"/>
        <v>-0.05</v>
      </c>
      <c r="BV1187" s="52">
        <f t="shared" ca="1" si="1242"/>
        <v>0</v>
      </c>
      <c r="BW1187" s="52">
        <f t="shared" ca="1" si="1242"/>
        <v>0</v>
      </c>
      <c r="BX1187" s="52">
        <f t="shared" ca="1" si="1242"/>
        <v>0</v>
      </c>
      <c r="BY1187" s="52">
        <f t="shared" ca="1" si="1242"/>
        <v>0</v>
      </c>
      <c r="BZ1187" s="52">
        <f t="shared" ca="1" si="1242"/>
        <v>0</v>
      </c>
      <c r="CA1187" s="52">
        <f t="shared" ca="1" si="1242"/>
        <v>0</v>
      </c>
      <c r="CB1187" s="52">
        <f t="shared" ca="1" si="1242"/>
        <v>-0.05</v>
      </c>
      <c r="CC1187" s="52">
        <f t="shared" ca="1" si="1242"/>
        <v>0</v>
      </c>
      <c r="CD1187" s="52">
        <f t="shared" ref="CD1187:CH1195" ca="1" si="1243">OFFSET(CD1187,-1,0)</f>
        <v>0</v>
      </c>
      <c r="CE1187" s="52">
        <f t="shared" ca="1" si="1243"/>
        <v>0</v>
      </c>
      <c r="CF1187" s="52">
        <f t="shared" ca="1" si="1243"/>
        <v>0</v>
      </c>
      <c r="CG1187" s="52">
        <f t="shared" ca="1" si="1243"/>
        <v>0</v>
      </c>
      <c r="CH1187" s="52">
        <f t="shared" ca="1" si="1243"/>
        <v>0</v>
      </c>
    </row>
    <row r="1188" spans="1:86">
      <c r="A1188" s="77">
        <v>3</v>
      </c>
      <c r="B1188" s="253" t="str">
        <f t="shared" si="1212"/>
        <v>Scan 2 Sell Once Drys wo Performers</v>
      </c>
      <c r="C1188" s="52">
        <f t="shared" ca="1" si="1236"/>
        <v>1</v>
      </c>
      <c r="D1188" s="52">
        <f t="shared" ca="1" si="1236"/>
        <v>1</v>
      </c>
      <c r="E1188" s="52" t="b">
        <f t="shared" ca="1" si="1236"/>
        <v>0</v>
      </c>
      <c r="F1188" s="52">
        <f t="shared" ca="1" si="1214"/>
        <v>12</v>
      </c>
      <c r="G1188" s="52" t="str">
        <f t="shared" ca="1" si="1214"/>
        <v>-</v>
      </c>
      <c r="H1188" s="52" t="str">
        <f t="shared" ca="1" si="1214"/>
        <v>-</v>
      </c>
      <c r="I1188" s="52" t="str">
        <f t="shared" ca="1" si="1214"/>
        <v>-</v>
      </c>
      <c r="J1188" s="52" t="str">
        <f t="shared" ca="1" si="1214"/>
        <v>-</v>
      </c>
      <c r="K1188" s="52" t="str">
        <f t="shared" ca="1" si="1214"/>
        <v>-</v>
      </c>
      <c r="L1188" s="52" t="str">
        <f t="shared" ca="1" si="1214"/>
        <v>-</v>
      </c>
      <c r="M1188" s="52" t="str">
        <f t="shared" ca="1" si="1214"/>
        <v>-</v>
      </c>
      <c r="N1188" s="52" t="str">
        <f t="shared" ca="1" si="1214"/>
        <v>-</v>
      </c>
      <c r="O1188" s="52">
        <f t="shared" ca="1" si="1214"/>
        <v>28</v>
      </c>
      <c r="P1188" s="52">
        <f t="shared" ca="1" si="1214"/>
        <v>29</v>
      </c>
      <c r="Q1188" s="52">
        <f t="shared" ca="1" si="1214"/>
        <v>29</v>
      </c>
      <c r="R1188" s="52">
        <f t="shared" ca="1" si="1214"/>
        <v>30</v>
      </c>
      <c r="S1188" s="52">
        <f t="shared" ca="1" si="1214"/>
        <v>30</v>
      </c>
      <c r="T1188" s="52">
        <f t="shared" ca="1" si="1214"/>
        <v>30</v>
      </c>
      <c r="U1188" s="124">
        <f t="shared" si="1238"/>
        <v>1.2500000000000001E-2</v>
      </c>
      <c r="V1188" s="124">
        <f t="shared" si="1238"/>
        <v>6.25E-2</v>
      </c>
      <c r="W1188" s="124">
        <f t="shared" si="1238"/>
        <v>6.25E-2</v>
      </c>
      <c r="X1188" s="124">
        <f t="shared" si="1238"/>
        <v>6.25E-2</v>
      </c>
      <c r="Y1188" s="62">
        <f t="shared" ca="1" si="1239"/>
        <v>1.0984615384615384E-2</v>
      </c>
      <c r="Z1188" s="62">
        <f t="shared" ca="1" si="1239"/>
        <v>-4.3999999999999997E-2</v>
      </c>
      <c r="AA1188" s="52">
        <f t="shared" ca="1" si="1239"/>
        <v>2</v>
      </c>
      <c r="AB1188" s="237" t="b">
        <f t="shared" si="1240"/>
        <v>1</v>
      </c>
      <c r="AC1188" s="237" t="str">
        <f t="shared" si="1240"/>
        <v>-</v>
      </c>
      <c r="AD1188" s="237" t="str">
        <f t="shared" si="1240"/>
        <v>-</v>
      </c>
      <c r="AE1188" s="237" t="str">
        <f t="shared" si="1240"/>
        <v>-</v>
      </c>
      <c r="AF1188" s="52" t="str">
        <f t="shared" ca="1" si="1239"/>
        <v>-</v>
      </c>
      <c r="AG1188" s="237" t="str">
        <f t="shared" ca="1" si="1241"/>
        <v>-</v>
      </c>
      <c r="AH1188" s="52">
        <f t="shared" ca="1" si="1239"/>
        <v>1</v>
      </c>
      <c r="AI1188" s="52">
        <f t="shared" ca="1" si="1239"/>
        <v>0</v>
      </c>
      <c r="AJ1188" s="52">
        <f t="shared" ca="1" si="1239"/>
        <v>1</v>
      </c>
      <c r="AK1188" s="52">
        <f t="shared" ca="1" si="1223"/>
        <v>0</v>
      </c>
      <c r="AL1188" s="52">
        <f t="shared" ca="1" si="1223"/>
        <v>1</v>
      </c>
      <c r="AM1188" s="52"/>
      <c r="AN1188" s="52"/>
      <c r="AO1188" s="52"/>
      <c r="AP1188" s="52"/>
      <c r="AQ1188" s="52"/>
      <c r="AR1188" s="52"/>
      <c r="AS1188" s="52"/>
      <c r="AT1188" s="52"/>
      <c r="AU1188" s="52"/>
      <c r="AV1188" s="52"/>
      <c r="AW1188" s="52"/>
      <c r="AX1188" s="52"/>
      <c r="AY1188" s="52"/>
      <c r="AZ1188" s="52"/>
      <c r="BA1188" s="52"/>
      <c r="BB1188" s="52"/>
      <c r="BC1188" s="52"/>
      <c r="BD1188" s="52"/>
      <c r="BE1188" s="52"/>
      <c r="BF1188" s="52"/>
      <c r="BG1188" s="52"/>
      <c r="BH1188" s="52"/>
      <c r="BI1188" s="52"/>
      <c r="BJ1188" s="52"/>
      <c r="BK1188" s="52"/>
      <c r="BL1188" s="52"/>
      <c r="BM1188" s="52"/>
      <c r="BN1188" s="52">
        <f t="shared" ca="1" si="1242"/>
        <v>-0.05</v>
      </c>
      <c r="BO1188" s="52">
        <f t="shared" ca="1" si="1242"/>
        <v>0</v>
      </c>
      <c r="BP1188" s="52">
        <f t="shared" ca="1" si="1242"/>
        <v>0</v>
      </c>
      <c r="BQ1188" s="52">
        <f t="shared" ca="1" si="1242"/>
        <v>0</v>
      </c>
      <c r="BR1188" s="52">
        <f t="shared" ca="1" si="1242"/>
        <v>0</v>
      </c>
      <c r="BS1188" s="52">
        <f t="shared" ca="1" si="1242"/>
        <v>0</v>
      </c>
      <c r="BT1188" s="52">
        <f t="shared" ca="1" si="1242"/>
        <v>0</v>
      </c>
      <c r="BU1188" s="52">
        <f t="shared" ca="1" si="1242"/>
        <v>-0.05</v>
      </c>
      <c r="BV1188" s="52">
        <f t="shared" ca="1" si="1242"/>
        <v>0</v>
      </c>
      <c r="BW1188" s="52">
        <f t="shared" ca="1" si="1242"/>
        <v>0</v>
      </c>
      <c r="BX1188" s="52">
        <f t="shared" ca="1" si="1242"/>
        <v>0</v>
      </c>
      <c r="BY1188" s="52">
        <f t="shared" ca="1" si="1242"/>
        <v>0</v>
      </c>
      <c r="BZ1188" s="52">
        <f t="shared" ca="1" si="1242"/>
        <v>0</v>
      </c>
      <c r="CA1188" s="52">
        <f t="shared" ca="1" si="1242"/>
        <v>0</v>
      </c>
      <c r="CB1188" s="52">
        <f t="shared" ca="1" si="1242"/>
        <v>-0.05</v>
      </c>
      <c r="CC1188" s="52">
        <f t="shared" ca="1" si="1242"/>
        <v>0</v>
      </c>
      <c r="CD1188" s="52">
        <f t="shared" ca="1" si="1243"/>
        <v>0</v>
      </c>
      <c r="CE1188" s="52">
        <f t="shared" ca="1" si="1243"/>
        <v>0</v>
      </c>
      <c r="CF1188" s="52">
        <f t="shared" ca="1" si="1243"/>
        <v>0</v>
      </c>
      <c r="CG1188" s="52">
        <f t="shared" ca="1" si="1243"/>
        <v>0</v>
      </c>
      <c r="CH1188" s="52">
        <f t="shared" ca="1" si="1243"/>
        <v>0</v>
      </c>
    </row>
    <row r="1189" spans="1:86">
      <c r="A1189" s="77">
        <v>4</v>
      </c>
      <c r="B1189" s="253" t="str">
        <f t="shared" si="1212"/>
        <v>Scan 2 Sell Twice Drys wo Performers</v>
      </c>
      <c r="C1189" s="52">
        <f t="shared" ca="1" si="1236"/>
        <v>1</v>
      </c>
      <c r="D1189" s="52">
        <f t="shared" ca="1" si="1236"/>
        <v>1</v>
      </c>
      <c r="E1189" s="52" t="b">
        <f t="shared" ca="1" si="1236"/>
        <v>0</v>
      </c>
      <c r="F1189" s="52">
        <f t="shared" ca="1" si="1214"/>
        <v>12</v>
      </c>
      <c r="G1189" s="52" t="str">
        <f t="shared" ca="1" si="1214"/>
        <v>-</v>
      </c>
      <c r="H1189" s="52" t="str">
        <f t="shared" ca="1" si="1214"/>
        <v>-</v>
      </c>
      <c r="I1189" s="52" t="str">
        <f t="shared" ca="1" si="1214"/>
        <v>-</v>
      </c>
      <c r="J1189" s="52" t="str">
        <f t="shared" ca="1" si="1214"/>
        <v>-</v>
      </c>
      <c r="K1189" s="52" t="str">
        <f t="shared" ca="1" si="1214"/>
        <v>-</v>
      </c>
      <c r="L1189" s="52" t="str">
        <f t="shared" ca="1" si="1214"/>
        <v>-</v>
      </c>
      <c r="M1189" s="52" t="str">
        <f t="shared" ca="1" si="1214"/>
        <v>-</v>
      </c>
      <c r="N1189" s="52" t="str">
        <f t="shared" ca="1" si="1214"/>
        <v>-</v>
      </c>
      <c r="O1189" s="52">
        <f t="shared" ca="1" si="1214"/>
        <v>28</v>
      </c>
      <c r="P1189" s="52">
        <f t="shared" ca="1" si="1214"/>
        <v>29</v>
      </c>
      <c r="Q1189" s="52">
        <f t="shared" ca="1" si="1214"/>
        <v>29</v>
      </c>
      <c r="R1189" s="52">
        <f t="shared" ca="1" si="1214"/>
        <v>30</v>
      </c>
      <c r="S1189" s="52">
        <f t="shared" ca="1" si="1214"/>
        <v>30</v>
      </c>
      <c r="T1189" s="52">
        <f t="shared" ca="1" si="1214"/>
        <v>30</v>
      </c>
      <c r="U1189" s="124">
        <f t="shared" si="1238"/>
        <v>0.01</v>
      </c>
      <c r="V1189" s="124">
        <f t="shared" si="1238"/>
        <v>0</v>
      </c>
      <c r="W1189" s="124">
        <f t="shared" si="1238"/>
        <v>0.05</v>
      </c>
      <c r="X1189" s="124">
        <f t="shared" si="1238"/>
        <v>0.05</v>
      </c>
      <c r="Y1189" s="62">
        <f t="shared" ca="1" si="1239"/>
        <v>1.0984615384615384E-2</v>
      </c>
      <c r="Z1189" s="62">
        <f t="shared" ca="1" si="1239"/>
        <v>-4.3999999999999997E-2</v>
      </c>
      <c r="AA1189" s="52">
        <f t="shared" ca="1" si="1239"/>
        <v>2</v>
      </c>
      <c r="AB1189" s="237" t="str">
        <f t="shared" si="1240"/>
        <v>-</v>
      </c>
      <c r="AC1189" s="237" t="str">
        <f t="shared" si="1240"/>
        <v>-</v>
      </c>
      <c r="AD1189" s="237" t="b">
        <f t="shared" si="1240"/>
        <v>1</v>
      </c>
      <c r="AE1189" s="237" t="str">
        <f t="shared" si="1240"/>
        <v>-</v>
      </c>
      <c r="AF1189" s="52" t="str">
        <f t="shared" ca="1" si="1239"/>
        <v>-</v>
      </c>
      <c r="AG1189" s="237" t="str">
        <f t="shared" ca="1" si="1241"/>
        <v>-</v>
      </c>
      <c r="AH1189" s="52">
        <f t="shared" ca="1" si="1239"/>
        <v>1</v>
      </c>
      <c r="AI1189" s="52">
        <f t="shared" ca="1" si="1239"/>
        <v>0</v>
      </c>
      <c r="AJ1189" s="52">
        <f t="shared" ca="1" si="1239"/>
        <v>1</v>
      </c>
      <c r="AK1189" s="52">
        <f t="shared" ca="1" si="1223"/>
        <v>0</v>
      </c>
      <c r="AL1189" s="52">
        <f t="shared" ca="1" si="1223"/>
        <v>1</v>
      </c>
      <c r="AM1189" s="52"/>
      <c r="AN1189" s="52"/>
      <c r="AO1189" s="52"/>
      <c r="AP1189" s="52"/>
      <c r="AQ1189" s="52"/>
      <c r="AR1189" s="52"/>
      <c r="AS1189" s="52"/>
      <c r="AT1189" s="52"/>
      <c r="AU1189" s="52"/>
      <c r="AV1189" s="52"/>
      <c r="AW1189" s="52"/>
      <c r="AX1189" s="52"/>
      <c r="AY1189" s="52"/>
      <c r="AZ1189" s="52"/>
      <c r="BA1189" s="52"/>
      <c r="BB1189" s="52"/>
      <c r="BC1189" s="52"/>
      <c r="BD1189" s="52"/>
      <c r="BE1189" s="52"/>
      <c r="BF1189" s="52"/>
      <c r="BG1189" s="52"/>
      <c r="BH1189" s="52"/>
      <c r="BI1189" s="52"/>
      <c r="BJ1189" s="52"/>
      <c r="BK1189" s="52"/>
      <c r="BL1189" s="52"/>
      <c r="BM1189" s="52"/>
      <c r="BN1189" s="52">
        <f t="shared" ca="1" si="1242"/>
        <v>-0.05</v>
      </c>
      <c r="BO1189" s="52">
        <f t="shared" ca="1" si="1242"/>
        <v>0</v>
      </c>
      <c r="BP1189" s="52">
        <f t="shared" ca="1" si="1242"/>
        <v>0</v>
      </c>
      <c r="BQ1189" s="52">
        <f t="shared" ca="1" si="1242"/>
        <v>0</v>
      </c>
      <c r="BR1189" s="52">
        <f t="shared" ca="1" si="1242"/>
        <v>0</v>
      </c>
      <c r="BS1189" s="52">
        <f t="shared" ca="1" si="1242"/>
        <v>0</v>
      </c>
      <c r="BT1189" s="52">
        <f t="shared" ca="1" si="1242"/>
        <v>0</v>
      </c>
      <c r="BU1189" s="52">
        <f t="shared" ca="1" si="1242"/>
        <v>-0.05</v>
      </c>
      <c r="BV1189" s="52">
        <f t="shared" ca="1" si="1242"/>
        <v>0</v>
      </c>
      <c r="BW1189" s="52">
        <f t="shared" ca="1" si="1242"/>
        <v>0</v>
      </c>
      <c r="BX1189" s="52">
        <f t="shared" ca="1" si="1242"/>
        <v>0</v>
      </c>
      <c r="BY1189" s="52">
        <f t="shared" ca="1" si="1242"/>
        <v>0</v>
      </c>
      <c r="BZ1189" s="52">
        <f t="shared" ca="1" si="1242"/>
        <v>0</v>
      </c>
      <c r="CA1189" s="52">
        <f t="shared" ca="1" si="1242"/>
        <v>0</v>
      </c>
      <c r="CB1189" s="52">
        <f t="shared" ca="1" si="1242"/>
        <v>-0.05</v>
      </c>
      <c r="CC1189" s="52">
        <f t="shared" ca="1" si="1242"/>
        <v>0</v>
      </c>
      <c r="CD1189" s="52">
        <f t="shared" ca="1" si="1243"/>
        <v>0</v>
      </c>
      <c r="CE1189" s="52">
        <f t="shared" ca="1" si="1243"/>
        <v>0</v>
      </c>
      <c r="CF1189" s="52">
        <f t="shared" ca="1" si="1243"/>
        <v>0</v>
      </c>
      <c r="CG1189" s="52">
        <f t="shared" ca="1" si="1243"/>
        <v>0</v>
      </c>
      <c r="CH1189" s="52">
        <f t="shared" ca="1" si="1243"/>
        <v>0</v>
      </c>
    </row>
    <row r="1190" spans="1:86">
      <c r="A1190" s="77">
        <v>6</v>
      </c>
      <c r="B1190" s="255" t="str">
        <f t="shared" si="1212"/>
        <v>Scan 2 Retain Drys, with performers</v>
      </c>
      <c r="C1190" s="91">
        <f ca="1">OFFSET(C1190,-1,0)</f>
        <v>1</v>
      </c>
      <c r="D1190" s="91">
        <f ca="1">OFFSET(D1190,-1,0)</f>
        <v>1</v>
      </c>
      <c r="E1190" s="91" t="b">
        <f t="shared" ca="1" si="1236"/>
        <v>0</v>
      </c>
      <c r="F1190" s="91">
        <f t="shared" ca="1" si="1236"/>
        <v>12</v>
      </c>
      <c r="G1190" s="91" t="str">
        <f t="shared" ca="1" si="1236"/>
        <v>-</v>
      </c>
      <c r="H1190" s="91" t="str">
        <f t="shared" ca="1" si="1236"/>
        <v>-</v>
      </c>
      <c r="I1190" s="91" t="str">
        <f t="shared" ca="1" si="1236"/>
        <v>-</v>
      </c>
      <c r="J1190" s="91" t="str">
        <f t="shared" ca="1" si="1236"/>
        <v>-</v>
      </c>
      <c r="K1190" s="91" t="str">
        <f ca="1">OFFSET(K1190,-1,0)</f>
        <v>-</v>
      </c>
      <c r="L1190" s="91" t="str">
        <f ca="1">OFFSET(L1190,-1,0)</f>
        <v>-</v>
      </c>
      <c r="M1190" s="91" t="str">
        <f t="shared" ca="1" si="1214"/>
        <v>-</v>
      </c>
      <c r="N1190" s="91" t="str">
        <f t="shared" ca="1" si="1214"/>
        <v>-</v>
      </c>
      <c r="O1190" s="91">
        <f t="shared" ca="1" si="1214"/>
        <v>28</v>
      </c>
      <c r="P1190" s="91">
        <f t="shared" ca="1" si="1214"/>
        <v>29</v>
      </c>
      <c r="Q1190" s="91">
        <f t="shared" ca="1" si="1214"/>
        <v>29</v>
      </c>
      <c r="R1190" s="91">
        <f t="shared" ca="1" si="1214"/>
        <v>30</v>
      </c>
      <c r="S1190" s="91">
        <f t="shared" ca="1" si="1214"/>
        <v>30</v>
      </c>
      <c r="T1190" s="91">
        <f t="shared" ca="1" si="1214"/>
        <v>30</v>
      </c>
      <c r="U1190" s="124">
        <f t="shared" si="1238"/>
        <v>0.01</v>
      </c>
      <c r="V1190" s="124">
        <f t="shared" si="1238"/>
        <v>0</v>
      </c>
      <c r="W1190" s="124">
        <f t="shared" si="1238"/>
        <v>0</v>
      </c>
      <c r="X1190" s="124">
        <f t="shared" si="1238"/>
        <v>0.06</v>
      </c>
      <c r="Y1190" s="62">
        <f t="shared" ca="1" si="1239"/>
        <v>1.0984615384615384E-2</v>
      </c>
      <c r="Z1190" s="62">
        <f t="shared" ca="1" si="1239"/>
        <v>-4.3999999999999997E-2</v>
      </c>
      <c r="AA1190" s="91">
        <f t="shared" ca="1" si="1239"/>
        <v>2</v>
      </c>
      <c r="AB1190" s="237" t="str">
        <f t="shared" si="1240"/>
        <v>-</v>
      </c>
      <c r="AC1190" s="237" t="b">
        <f t="shared" si="1240"/>
        <v>1</v>
      </c>
      <c r="AD1190" s="237" t="str">
        <f t="shared" si="1240"/>
        <v>-</v>
      </c>
      <c r="AE1190" s="237" t="str">
        <f t="shared" si="1240"/>
        <v>-</v>
      </c>
      <c r="AF1190" s="52" t="str">
        <f t="shared" ca="1" si="1239"/>
        <v>-</v>
      </c>
      <c r="AG1190" s="237">
        <f t="shared" ca="1" si="1241"/>
        <v>0.5</v>
      </c>
      <c r="AH1190" s="91">
        <f ca="1">OFFSET(AH1190,-1,0)</f>
        <v>1</v>
      </c>
      <c r="AI1190" s="91">
        <f t="shared" ca="1" si="1239"/>
        <v>0</v>
      </c>
      <c r="AJ1190" s="91">
        <f t="shared" ca="1" si="1239"/>
        <v>1</v>
      </c>
      <c r="AK1190" s="91">
        <f t="shared" ca="1" si="1239"/>
        <v>0</v>
      </c>
      <c r="AL1190" s="91">
        <f t="shared" ca="1" si="1239"/>
        <v>1</v>
      </c>
      <c r="AM1190" s="91"/>
      <c r="AN1190" s="91"/>
      <c r="AO1190" s="91"/>
      <c r="AP1190" s="91"/>
      <c r="AQ1190" s="91"/>
      <c r="AR1190" s="91"/>
      <c r="AS1190" s="91"/>
      <c r="AT1190" s="91"/>
      <c r="AU1190" s="91"/>
      <c r="AV1190" s="91"/>
      <c r="AW1190" s="91"/>
      <c r="AX1190" s="91"/>
      <c r="AY1190" s="91"/>
      <c r="AZ1190" s="91"/>
      <c r="BA1190" s="91"/>
      <c r="BB1190" s="91"/>
      <c r="BC1190" s="91"/>
      <c r="BD1190" s="91"/>
      <c r="BE1190" s="91"/>
      <c r="BF1190" s="91"/>
      <c r="BG1190" s="91"/>
      <c r="BH1190" s="91"/>
      <c r="BI1190" s="91"/>
      <c r="BJ1190" s="91"/>
      <c r="BK1190" s="91"/>
      <c r="BL1190" s="91"/>
      <c r="BM1190" s="91"/>
      <c r="BN1190" s="91">
        <f t="shared" ca="1" si="1242"/>
        <v>-0.05</v>
      </c>
      <c r="BO1190" s="91">
        <f t="shared" ca="1" si="1242"/>
        <v>0</v>
      </c>
      <c r="BP1190" s="91">
        <f t="shared" ca="1" si="1242"/>
        <v>0</v>
      </c>
      <c r="BQ1190" s="91">
        <f t="shared" ca="1" si="1242"/>
        <v>0</v>
      </c>
      <c r="BR1190" s="91">
        <f t="shared" ca="1" si="1242"/>
        <v>0</v>
      </c>
      <c r="BS1190" s="91">
        <f t="shared" ca="1" si="1242"/>
        <v>0</v>
      </c>
      <c r="BT1190" s="91">
        <f t="shared" ca="1" si="1242"/>
        <v>0</v>
      </c>
      <c r="BU1190" s="91">
        <f t="shared" ca="1" si="1242"/>
        <v>-0.05</v>
      </c>
      <c r="BV1190" s="91">
        <f t="shared" ca="1" si="1242"/>
        <v>0</v>
      </c>
      <c r="BW1190" s="91">
        <f t="shared" ca="1" si="1242"/>
        <v>0</v>
      </c>
      <c r="BX1190" s="91">
        <f t="shared" ca="1" si="1242"/>
        <v>0</v>
      </c>
      <c r="BY1190" s="91">
        <f t="shared" ca="1" si="1242"/>
        <v>0</v>
      </c>
      <c r="BZ1190" s="91">
        <f t="shared" ca="1" si="1242"/>
        <v>0</v>
      </c>
      <c r="CA1190" s="91">
        <f t="shared" ca="1" si="1242"/>
        <v>0</v>
      </c>
      <c r="CB1190" s="91">
        <f t="shared" ca="1" si="1242"/>
        <v>-0.05</v>
      </c>
      <c r="CC1190" s="91">
        <f t="shared" ca="1" si="1242"/>
        <v>0</v>
      </c>
      <c r="CD1190" s="91">
        <f t="shared" ca="1" si="1243"/>
        <v>0</v>
      </c>
      <c r="CE1190" s="91">
        <f t="shared" ca="1" si="1243"/>
        <v>0</v>
      </c>
      <c r="CF1190" s="91">
        <f t="shared" ca="1" si="1243"/>
        <v>0</v>
      </c>
      <c r="CG1190" s="91">
        <f t="shared" ca="1" si="1243"/>
        <v>0</v>
      </c>
      <c r="CH1190" s="91">
        <f t="shared" ca="1" si="1243"/>
        <v>0</v>
      </c>
    </row>
    <row r="1191" spans="1:86">
      <c r="A1191" s="77">
        <v>7</v>
      </c>
      <c r="B1191" s="255" t="str">
        <f t="shared" si="1212"/>
        <v>Scan 2 Sell Once Dry, with performers</v>
      </c>
      <c r="C1191" s="91">
        <f t="shared" ref="C1191:D1192" ca="1" si="1244">OFFSET(C1191,-1,0)</f>
        <v>1</v>
      </c>
      <c r="D1191" s="91">
        <f t="shared" ca="1" si="1244"/>
        <v>1</v>
      </c>
      <c r="E1191" s="91" t="b">
        <f t="shared" ca="1" si="1236"/>
        <v>0</v>
      </c>
      <c r="F1191" s="91">
        <f t="shared" ca="1" si="1236"/>
        <v>12</v>
      </c>
      <c r="G1191" s="91" t="str">
        <f t="shared" ca="1" si="1236"/>
        <v>-</v>
      </c>
      <c r="H1191" s="91" t="str">
        <f t="shared" ca="1" si="1236"/>
        <v>-</v>
      </c>
      <c r="I1191" s="91" t="str">
        <f t="shared" ca="1" si="1236"/>
        <v>-</v>
      </c>
      <c r="J1191" s="91" t="str">
        <f t="shared" ca="1" si="1236"/>
        <v>-</v>
      </c>
      <c r="K1191" s="91" t="str">
        <f t="shared" ca="1" si="1236"/>
        <v>-</v>
      </c>
      <c r="L1191" s="91" t="str">
        <f t="shared" ca="1" si="1236"/>
        <v>-</v>
      </c>
      <c r="M1191" s="91" t="str">
        <f t="shared" ca="1" si="1214"/>
        <v>-</v>
      </c>
      <c r="N1191" s="91" t="str">
        <f t="shared" ca="1" si="1214"/>
        <v>-</v>
      </c>
      <c r="O1191" s="91">
        <f t="shared" ca="1" si="1214"/>
        <v>28</v>
      </c>
      <c r="P1191" s="91">
        <f t="shared" ca="1" si="1214"/>
        <v>29</v>
      </c>
      <c r="Q1191" s="91">
        <f t="shared" ca="1" si="1214"/>
        <v>29</v>
      </c>
      <c r="R1191" s="91">
        <f t="shared" ca="1" si="1214"/>
        <v>30</v>
      </c>
      <c r="S1191" s="91">
        <f t="shared" ca="1" si="1214"/>
        <v>30</v>
      </c>
      <c r="T1191" s="91">
        <f t="shared" ca="1" si="1214"/>
        <v>30</v>
      </c>
      <c r="U1191" s="124">
        <f t="shared" si="1238"/>
        <v>2.2499999999999999E-2</v>
      </c>
      <c r="V1191" s="124">
        <f t="shared" si="1238"/>
        <v>6.25E-2</v>
      </c>
      <c r="W1191" s="124">
        <f t="shared" si="1238"/>
        <v>6.25E-2</v>
      </c>
      <c r="X1191" s="124">
        <f t="shared" si="1238"/>
        <v>0.1225</v>
      </c>
      <c r="Y1191" s="226">
        <f t="shared" ca="1" si="1239"/>
        <v>1.0984615384615384E-2</v>
      </c>
      <c r="Z1191" s="226">
        <f t="shared" ca="1" si="1239"/>
        <v>-4.3999999999999997E-2</v>
      </c>
      <c r="AA1191" s="91">
        <f t="shared" ca="1" si="1239"/>
        <v>2</v>
      </c>
      <c r="AB1191" s="237" t="b">
        <f t="shared" si="1240"/>
        <v>1</v>
      </c>
      <c r="AC1191" s="237" t="str">
        <f t="shared" si="1240"/>
        <v>-</v>
      </c>
      <c r="AD1191" s="237" t="str">
        <f t="shared" si="1240"/>
        <v>-</v>
      </c>
      <c r="AE1191" s="237" t="str">
        <f t="shared" si="1240"/>
        <v>-</v>
      </c>
      <c r="AF1191" s="52" t="str">
        <f t="shared" ca="1" si="1239"/>
        <v>-</v>
      </c>
      <c r="AG1191" s="237">
        <f t="shared" ca="1" si="1241"/>
        <v>0.5</v>
      </c>
      <c r="AH1191" s="91">
        <f t="shared" ref="AH1191:AH1192" ca="1" si="1245">OFFSET(AH1191,-1,0)</f>
        <v>1</v>
      </c>
      <c r="AI1191" s="91">
        <f t="shared" ca="1" si="1239"/>
        <v>0</v>
      </c>
      <c r="AJ1191" s="91">
        <f t="shared" ca="1" si="1239"/>
        <v>1</v>
      </c>
      <c r="AK1191" s="91">
        <f t="shared" ca="1" si="1239"/>
        <v>0</v>
      </c>
      <c r="AL1191" s="91">
        <f t="shared" ca="1" si="1239"/>
        <v>1</v>
      </c>
      <c r="AM1191" s="91"/>
      <c r="AN1191" s="91"/>
      <c r="AO1191" s="91"/>
      <c r="AP1191" s="91"/>
      <c r="AQ1191" s="91"/>
      <c r="AR1191" s="91"/>
      <c r="AS1191" s="91"/>
      <c r="AT1191" s="91"/>
      <c r="AU1191" s="91"/>
      <c r="AV1191" s="91"/>
      <c r="AW1191" s="91"/>
      <c r="AX1191" s="91"/>
      <c r="AY1191" s="91"/>
      <c r="AZ1191" s="91"/>
      <c r="BA1191" s="91"/>
      <c r="BB1191" s="91"/>
      <c r="BC1191" s="91"/>
      <c r="BD1191" s="91"/>
      <c r="BE1191" s="91"/>
      <c r="BF1191" s="91"/>
      <c r="BG1191" s="91"/>
      <c r="BH1191" s="91"/>
      <c r="BI1191" s="91"/>
      <c r="BJ1191" s="91"/>
      <c r="BK1191" s="91"/>
      <c r="BL1191" s="91"/>
      <c r="BM1191" s="91"/>
      <c r="BN1191" s="91">
        <f t="shared" ca="1" si="1242"/>
        <v>-0.05</v>
      </c>
      <c r="BO1191" s="91">
        <f t="shared" ca="1" si="1242"/>
        <v>0</v>
      </c>
      <c r="BP1191" s="91">
        <f t="shared" ca="1" si="1242"/>
        <v>0</v>
      </c>
      <c r="BQ1191" s="91">
        <f t="shared" ca="1" si="1242"/>
        <v>0</v>
      </c>
      <c r="BR1191" s="91">
        <f t="shared" ca="1" si="1242"/>
        <v>0</v>
      </c>
      <c r="BS1191" s="91">
        <f t="shared" ca="1" si="1242"/>
        <v>0</v>
      </c>
      <c r="BT1191" s="91">
        <f t="shared" ca="1" si="1242"/>
        <v>0</v>
      </c>
      <c r="BU1191" s="91">
        <f t="shared" ca="1" si="1242"/>
        <v>-0.05</v>
      </c>
      <c r="BV1191" s="91">
        <f t="shared" ca="1" si="1242"/>
        <v>0</v>
      </c>
      <c r="BW1191" s="91">
        <f t="shared" ca="1" si="1242"/>
        <v>0</v>
      </c>
      <c r="BX1191" s="91">
        <f t="shared" ca="1" si="1242"/>
        <v>0</v>
      </c>
      <c r="BY1191" s="91">
        <f t="shared" ca="1" si="1242"/>
        <v>0</v>
      </c>
      <c r="BZ1191" s="91">
        <f t="shared" ca="1" si="1242"/>
        <v>0</v>
      </c>
      <c r="CA1191" s="91">
        <f t="shared" ca="1" si="1242"/>
        <v>0</v>
      </c>
      <c r="CB1191" s="91">
        <f t="shared" ca="1" si="1242"/>
        <v>-0.05</v>
      </c>
      <c r="CC1191" s="91">
        <f t="shared" ca="1" si="1242"/>
        <v>0</v>
      </c>
      <c r="CD1191" s="91">
        <f t="shared" ca="1" si="1243"/>
        <v>0</v>
      </c>
      <c r="CE1191" s="91">
        <f t="shared" ca="1" si="1243"/>
        <v>0</v>
      </c>
      <c r="CF1191" s="91">
        <f t="shared" ca="1" si="1243"/>
        <v>0</v>
      </c>
      <c r="CG1191" s="91">
        <f t="shared" ca="1" si="1243"/>
        <v>0</v>
      </c>
      <c r="CH1191" s="91">
        <f t="shared" ca="1" si="1243"/>
        <v>0</v>
      </c>
    </row>
    <row r="1192" spans="1:86">
      <c r="A1192" s="77">
        <v>8</v>
      </c>
      <c r="B1192" s="255" t="str">
        <f t="shared" si="1212"/>
        <v>Scan 2 Sell Twice Dry, with performers</v>
      </c>
      <c r="C1192" s="91">
        <f t="shared" ca="1" si="1244"/>
        <v>1</v>
      </c>
      <c r="D1192" s="91">
        <f t="shared" ca="1" si="1244"/>
        <v>1</v>
      </c>
      <c r="E1192" s="91" t="b">
        <f t="shared" ca="1" si="1236"/>
        <v>0</v>
      </c>
      <c r="F1192" s="91">
        <f t="shared" ca="1" si="1236"/>
        <v>12</v>
      </c>
      <c r="G1192" s="91" t="str">
        <f t="shared" ca="1" si="1236"/>
        <v>-</v>
      </c>
      <c r="H1192" s="91" t="str">
        <f t="shared" ca="1" si="1236"/>
        <v>-</v>
      </c>
      <c r="I1192" s="91" t="str">
        <f t="shared" ca="1" si="1236"/>
        <v>-</v>
      </c>
      <c r="J1192" s="91" t="str">
        <f t="shared" ca="1" si="1236"/>
        <v>-</v>
      </c>
      <c r="K1192" s="91" t="str">
        <f t="shared" ca="1" si="1236"/>
        <v>-</v>
      </c>
      <c r="L1192" s="91" t="str">
        <f t="shared" ca="1" si="1236"/>
        <v>-</v>
      </c>
      <c r="M1192" s="91" t="str">
        <f t="shared" ca="1" si="1214"/>
        <v>-</v>
      </c>
      <c r="N1192" s="91" t="str">
        <f t="shared" ca="1" si="1214"/>
        <v>-</v>
      </c>
      <c r="O1192" s="91">
        <f t="shared" ca="1" si="1214"/>
        <v>28</v>
      </c>
      <c r="P1192" s="91">
        <f t="shared" ca="1" si="1214"/>
        <v>29</v>
      </c>
      <c r="Q1192" s="91">
        <f t="shared" ca="1" si="1214"/>
        <v>29</v>
      </c>
      <c r="R1192" s="91">
        <f t="shared" ca="1" si="1214"/>
        <v>30</v>
      </c>
      <c r="S1192" s="91">
        <f t="shared" ca="1" si="1214"/>
        <v>30</v>
      </c>
      <c r="T1192" s="91">
        <f t="shared" ca="1" si="1214"/>
        <v>30</v>
      </c>
      <c r="U1192" s="124">
        <f t="shared" si="1238"/>
        <v>0.02</v>
      </c>
      <c r="V1192" s="124">
        <f t="shared" si="1238"/>
        <v>0</v>
      </c>
      <c r="W1192" s="124">
        <f t="shared" si="1238"/>
        <v>0.05</v>
      </c>
      <c r="X1192" s="124">
        <f t="shared" si="1238"/>
        <v>0.11</v>
      </c>
      <c r="Y1192" s="226">
        <f t="shared" ca="1" si="1239"/>
        <v>1.0984615384615384E-2</v>
      </c>
      <c r="Z1192" s="226">
        <f t="shared" ca="1" si="1239"/>
        <v>-4.3999999999999997E-2</v>
      </c>
      <c r="AA1192" s="91">
        <f t="shared" ca="1" si="1239"/>
        <v>2</v>
      </c>
      <c r="AB1192" s="237" t="str">
        <f t="shared" si="1240"/>
        <v>-</v>
      </c>
      <c r="AC1192" s="237" t="str">
        <f t="shared" si="1240"/>
        <v>-</v>
      </c>
      <c r="AD1192" s="237" t="b">
        <f t="shared" si="1240"/>
        <v>1</v>
      </c>
      <c r="AE1192" s="237" t="str">
        <f t="shared" si="1240"/>
        <v>-</v>
      </c>
      <c r="AF1192" s="52" t="str">
        <f t="shared" ca="1" si="1239"/>
        <v>-</v>
      </c>
      <c r="AG1192" s="237">
        <f t="shared" ca="1" si="1241"/>
        <v>0.5</v>
      </c>
      <c r="AH1192" s="91">
        <f t="shared" ca="1" si="1245"/>
        <v>1</v>
      </c>
      <c r="AI1192" s="91">
        <f t="shared" ca="1" si="1239"/>
        <v>0</v>
      </c>
      <c r="AJ1192" s="91">
        <f t="shared" ca="1" si="1239"/>
        <v>1</v>
      </c>
      <c r="AK1192" s="91">
        <f t="shared" ca="1" si="1239"/>
        <v>0</v>
      </c>
      <c r="AL1192" s="91">
        <f t="shared" ca="1" si="1239"/>
        <v>1</v>
      </c>
      <c r="AM1192" s="91"/>
      <c r="AN1192" s="91"/>
      <c r="AO1192" s="91"/>
      <c r="AP1192" s="91"/>
      <c r="AQ1192" s="91"/>
      <c r="AR1192" s="91"/>
      <c r="AS1192" s="91"/>
      <c r="AT1192" s="91"/>
      <c r="AU1192" s="91"/>
      <c r="AV1192" s="91"/>
      <c r="AW1192" s="91"/>
      <c r="AX1192" s="91"/>
      <c r="AY1192" s="91"/>
      <c r="AZ1192" s="91"/>
      <c r="BA1192" s="91"/>
      <c r="BB1192" s="91"/>
      <c r="BC1192" s="91"/>
      <c r="BD1192" s="91"/>
      <c r="BE1192" s="91"/>
      <c r="BF1192" s="91"/>
      <c r="BG1192" s="91"/>
      <c r="BH1192" s="91"/>
      <c r="BI1192" s="91"/>
      <c r="BJ1192" s="91"/>
      <c r="BK1192" s="91"/>
      <c r="BL1192" s="91"/>
      <c r="BM1192" s="91"/>
      <c r="BN1192" s="91">
        <f t="shared" ca="1" si="1242"/>
        <v>-0.05</v>
      </c>
      <c r="BO1192" s="91">
        <f t="shared" ca="1" si="1242"/>
        <v>0</v>
      </c>
      <c r="BP1192" s="91">
        <f t="shared" ca="1" si="1242"/>
        <v>0</v>
      </c>
      <c r="BQ1192" s="91">
        <f t="shared" ca="1" si="1242"/>
        <v>0</v>
      </c>
      <c r="BR1192" s="91">
        <f t="shared" ca="1" si="1242"/>
        <v>0</v>
      </c>
      <c r="BS1192" s="91">
        <f t="shared" ca="1" si="1242"/>
        <v>0</v>
      </c>
      <c r="BT1192" s="91">
        <f t="shared" ca="1" si="1242"/>
        <v>0</v>
      </c>
      <c r="BU1192" s="91">
        <f t="shared" ca="1" si="1242"/>
        <v>-0.05</v>
      </c>
      <c r="BV1192" s="91">
        <f t="shared" ca="1" si="1242"/>
        <v>0</v>
      </c>
      <c r="BW1192" s="91">
        <f t="shared" ca="1" si="1242"/>
        <v>0</v>
      </c>
      <c r="BX1192" s="91">
        <f t="shared" ca="1" si="1242"/>
        <v>0</v>
      </c>
      <c r="BY1192" s="91">
        <f t="shared" ca="1" si="1242"/>
        <v>0</v>
      </c>
      <c r="BZ1192" s="91">
        <f t="shared" ca="1" si="1242"/>
        <v>0</v>
      </c>
      <c r="CA1192" s="91">
        <f t="shared" ca="1" si="1242"/>
        <v>0</v>
      </c>
      <c r="CB1192" s="91">
        <f t="shared" ca="1" si="1242"/>
        <v>-0.05</v>
      </c>
      <c r="CC1192" s="91">
        <f t="shared" ca="1" si="1242"/>
        <v>0</v>
      </c>
      <c r="CD1192" s="91">
        <f t="shared" ca="1" si="1243"/>
        <v>0</v>
      </c>
      <c r="CE1192" s="91">
        <f t="shared" ca="1" si="1243"/>
        <v>0</v>
      </c>
      <c r="CF1192" s="91">
        <f t="shared" ca="1" si="1243"/>
        <v>0</v>
      </c>
      <c r="CG1192" s="91">
        <f t="shared" ca="1" si="1243"/>
        <v>0</v>
      </c>
      <c r="CH1192" s="91">
        <f t="shared" ca="1" si="1243"/>
        <v>0</v>
      </c>
    </row>
    <row r="1193" spans="1:86">
      <c r="A1193" s="237">
        <f ca="1">INDEX(CHOOSE(d.Flock.1.2+1,i.DryManOpt_Mer,i.DryManOpt_BBT,i.DryManOpt_Mat),d.TOL.1.2+1,$AA1193+1)</f>
        <v>4</v>
      </c>
      <c r="B1193" s="253" t="str">
        <f t="shared" si="1212"/>
        <v>Scan 2 Optimum</v>
      </c>
      <c r="C1193" s="52">
        <f t="shared" ca="1" si="1236"/>
        <v>1</v>
      </c>
      <c r="D1193" s="52">
        <f t="shared" ca="1" si="1236"/>
        <v>1</v>
      </c>
      <c r="E1193" s="52" t="b">
        <f t="shared" ca="1" si="1236"/>
        <v>0</v>
      </c>
      <c r="F1193" s="52">
        <f t="shared" ca="1" si="1214"/>
        <v>12</v>
      </c>
      <c r="G1193" s="52" t="str">
        <f t="shared" ca="1" si="1214"/>
        <v>-</v>
      </c>
      <c r="H1193" s="52" t="str">
        <f t="shared" ca="1" si="1214"/>
        <v>-</v>
      </c>
      <c r="I1193" s="52" t="str">
        <f t="shared" ca="1" si="1214"/>
        <v>-</v>
      </c>
      <c r="J1193" s="52" t="str">
        <f t="shared" ca="1" si="1214"/>
        <v>-</v>
      </c>
      <c r="K1193" s="52" t="str">
        <f t="shared" ca="1" si="1214"/>
        <v>-</v>
      </c>
      <c r="L1193" s="52" t="str">
        <f t="shared" ca="1" si="1214"/>
        <v>-</v>
      </c>
      <c r="M1193" s="52" t="str">
        <f t="shared" ca="1" si="1214"/>
        <v>-</v>
      </c>
      <c r="N1193" s="52" t="str">
        <f t="shared" ca="1" si="1214"/>
        <v>-</v>
      </c>
      <c r="O1193" s="52">
        <f t="shared" ca="1" si="1214"/>
        <v>28</v>
      </c>
      <c r="P1193" s="52">
        <f t="shared" ca="1" si="1214"/>
        <v>29</v>
      </c>
      <c r="Q1193" s="52">
        <f t="shared" ca="1" si="1214"/>
        <v>29</v>
      </c>
      <c r="R1193" s="52">
        <f t="shared" ca="1" si="1214"/>
        <v>30</v>
      </c>
      <c r="S1193" s="52">
        <f t="shared" ca="1" si="1214"/>
        <v>30</v>
      </c>
      <c r="T1193" s="52">
        <f t="shared" ca="1" si="1214"/>
        <v>30</v>
      </c>
      <c r="U1193" s="124">
        <f t="shared" ca="1" si="1238"/>
        <v>0.01</v>
      </c>
      <c r="V1193" s="124">
        <f t="shared" ca="1" si="1238"/>
        <v>0</v>
      </c>
      <c r="W1193" s="124">
        <f t="shared" ca="1" si="1238"/>
        <v>0.05</v>
      </c>
      <c r="X1193" s="124">
        <f t="shared" ca="1" si="1238"/>
        <v>0.05</v>
      </c>
      <c r="Y1193" s="62">
        <f t="shared" ca="1" si="1239"/>
        <v>1.0984615384615384E-2</v>
      </c>
      <c r="Z1193" s="62">
        <f t="shared" ca="1" si="1239"/>
        <v>-4.3999999999999997E-2</v>
      </c>
      <c r="AA1193" s="52">
        <f t="shared" ca="1" si="1239"/>
        <v>2</v>
      </c>
      <c r="AB1193" s="237" t="str">
        <f t="shared" ca="1" si="1240"/>
        <v>-</v>
      </c>
      <c r="AC1193" s="237" t="str">
        <f t="shared" ca="1" si="1240"/>
        <v>-</v>
      </c>
      <c r="AD1193" s="237" t="b">
        <f t="shared" ca="1" si="1240"/>
        <v>1</v>
      </c>
      <c r="AE1193" s="237" t="str">
        <f t="shared" ca="1" si="1240"/>
        <v>-</v>
      </c>
      <c r="AF1193" s="52" t="str">
        <f t="shared" ca="1" si="1239"/>
        <v>-</v>
      </c>
      <c r="AG1193" s="237" t="str">
        <f t="shared" ca="1" si="1241"/>
        <v>-</v>
      </c>
      <c r="AH1193" s="52">
        <f t="shared" ca="1" si="1239"/>
        <v>1</v>
      </c>
      <c r="AI1193" s="52">
        <f t="shared" ca="1" si="1239"/>
        <v>0</v>
      </c>
      <c r="AJ1193" s="52">
        <f t="shared" ca="1" si="1239"/>
        <v>1</v>
      </c>
      <c r="AK1193" s="52">
        <f t="shared" ca="1" si="1223"/>
        <v>0</v>
      </c>
      <c r="AL1193" s="52">
        <f t="shared" ca="1" si="1223"/>
        <v>1</v>
      </c>
      <c r="AM1193" s="52"/>
      <c r="AN1193" s="52"/>
      <c r="AO1193" s="52"/>
      <c r="AP1193" s="52"/>
      <c r="AQ1193" s="52"/>
      <c r="AR1193" s="52"/>
      <c r="AS1193" s="52"/>
      <c r="AT1193" s="52"/>
      <c r="AU1193" s="52"/>
      <c r="AV1193" s="52"/>
      <c r="AW1193" s="52"/>
      <c r="AX1193" s="52"/>
      <c r="AY1193" s="52"/>
      <c r="AZ1193" s="52"/>
      <c r="BA1193" s="52"/>
      <c r="BB1193" s="52"/>
      <c r="BC1193" s="52"/>
      <c r="BD1193" s="52"/>
      <c r="BE1193" s="52"/>
      <c r="BF1193" s="52"/>
      <c r="BG1193" s="52"/>
      <c r="BH1193" s="52"/>
      <c r="BI1193" s="52"/>
      <c r="BJ1193" s="52"/>
      <c r="BK1193" s="52"/>
      <c r="BL1193" s="52"/>
      <c r="BM1193" s="52"/>
      <c r="BN1193" s="52">
        <f t="shared" ca="1" si="1242"/>
        <v>-0.05</v>
      </c>
      <c r="BO1193" s="52">
        <f t="shared" ca="1" si="1242"/>
        <v>0</v>
      </c>
      <c r="BP1193" s="52">
        <f t="shared" ca="1" si="1242"/>
        <v>0</v>
      </c>
      <c r="BQ1193" s="52">
        <f t="shared" ca="1" si="1242"/>
        <v>0</v>
      </c>
      <c r="BR1193" s="52">
        <f t="shared" ca="1" si="1242"/>
        <v>0</v>
      </c>
      <c r="BS1193" s="52">
        <f t="shared" ca="1" si="1242"/>
        <v>0</v>
      </c>
      <c r="BT1193" s="52">
        <f t="shared" ca="1" si="1242"/>
        <v>0</v>
      </c>
      <c r="BU1193" s="52">
        <f t="shared" ca="1" si="1242"/>
        <v>-0.05</v>
      </c>
      <c r="BV1193" s="52">
        <f t="shared" ca="1" si="1242"/>
        <v>0</v>
      </c>
      <c r="BW1193" s="52">
        <f t="shared" ca="1" si="1242"/>
        <v>0</v>
      </c>
      <c r="BX1193" s="52">
        <f t="shared" ca="1" si="1242"/>
        <v>0</v>
      </c>
      <c r="BY1193" s="52">
        <f t="shared" ca="1" si="1242"/>
        <v>0</v>
      </c>
      <c r="BZ1193" s="52">
        <f t="shared" ca="1" si="1242"/>
        <v>0</v>
      </c>
      <c r="CA1193" s="52">
        <f t="shared" ca="1" si="1242"/>
        <v>0</v>
      </c>
      <c r="CB1193" s="52">
        <f t="shared" ca="1" si="1242"/>
        <v>-0.05</v>
      </c>
      <c r="CC1193" s="52">
        <f t="shared" ca="1" si="1242"/>
        <v>0</v>
      </c>
      <c r="CD1193" s="52">
        <f t="shared" ca="1" si="1243"/>
        <v>0</v>
      </c>
      <c r="CE1193" s="52">
        <f t="shared" ca="1" si="1243"/>
        <v>0</v>
      </c>
      <c r="CF1193" s="52">
        <f t="shared" ca="1" si="1243"/>
        <v>0</v>
      </c>
      <c r="CG1193" s="52">
        <f t="shared" ca="1" si="1243"/>
        <v>0</v>
      </c>
      <c r="CH1193" s="52">
        <f t="shared" ca="1" si="1243"/>
        <v>0</v>
      </c>
    </row>
    <row r="1194" spans="1:86">
      <c r="A1194" s="74"/>
      <c r="B1194" s="254" t="str">
        <f t="shared" si="1212"/>
        <v>Scan 2 FS wo LTW</v>
      </c>
      <c r="C1194" s="52">
        <f t="shared" ca="1" si="1236"/>
        <v>1</v>
      </c>
      <c r="D1194" s="52">
        <f t="shared" ca="1" si="1236"/>
        <v>1</v>
      </c>
      <c r="E1194" s="52" t="b">
        <f t="shared" ca="1" si="1236"/>
        <v>0</v>
      </c>
      <c r="F1194" s="52">
        <f t="shared" ca="1" si="1214"/>
        <v>12</v>
      </c>
      <c r="G1194" s="52" t="str">
        <f t="shared" ca="1" si="1214"/>
        <v>-</v>
      </c>
      <c r="H1194" s="52" t="str">
        <f t="shared" ca="1" si="1214"/>
        <v>-</v>
      </c>
      <c r="I1194" s="52" t="str">
        <f t="shared" ca="1" si="1214"/>
        <v>-</v>
      </c>
      <c r="J1194" s="52" t="str">
        <f t="shared" ca="1" si="1214"/>
        <v>-</v>
      </c>
      <c r="K1194" s="52" t="str">
        <f t="shared" ca="1" si="1214"/>
        <v>-</v>
      </c>
      <c r="L1194" s="52" t="str">
        <f t="shared" ca="1" si="1214"/>
        <v>-</v>
      </c>
      <c r="M1194" s="52" t="str">
        <f t="shared" ca="1" si="1214"/>
        <v>-</v>
      </c>
      <c r="N1194" s="91" t="str">
        <f t="shared" ca="1" si="1214"/>
        <v>-</v>
      </c>
      <c r="O1194" s="91">
        <f t="shared" ca="1" si="1214"/>
        <v>28</v>
      </c>
      <c r="P1194" s="91">
        <f t="shared" ca="1" si="1214"/>
        <v>29</v>
      </c>
      <c r="Q1194" s="91">
        <f t="shared" ca="1" si="1214"/>
        <v>29</v>
      </c>
      <c r="R1194" s="91">
        <f t="shared" ca="1" si="1214"/>
        <v>30</v>
      </c>
      <c r="S1194" s="91">
        <f t="shared" ca="1" si="1214"/>
        <v>30</v>
      </c>
      <c r="T1194" s="91">
        <f t="shared" ca="1" si="1214"/>
        <v>30</v>
      </c>
      <c r="U1194" s="91">
        <f t="shared" ca="1" si="1214"/>
        <v>0.01</v>
      </c>
      <c r="V1194" s="91">
        <f t="shared" ref="V1194:AJ1198" ca="1" si="1246">OFFSET(V1194,-1,0)</f>
        <v>0</v>
      </c>
      <c r="W1194" s="91">
        <f t="shared" ca="1" si="1246"/>
        <v>0.05</v>
      </c>
      <c r="X1194" s="91">
        <f t="shared" ca="1" si="1246"/>
        <v>0.05</v>
      </c>
      <c r="Y1194" s="91">
        <f t="shared" ca="1" si="1246"/>
        <v>1.0984615384615384E-2</v>
      </c>
      <c r="Z1194" s="91">
        <f t="shared" ca="1" si="1246"/>
        <v>-4.3999999999999997E-2</v>
      </c>
      <c r="AA1194" s="91">
        <f t="shared" ca="1" si="1246"/>
        <v>2</v>
      </c>
      <c r="AB1194" s="91" t="str">
        <f t="shared" ca="1" si="1246"/>
        <v>-</v>
      </c>
      <c r="AC1194" s="91" t="str">
        <f t="shared" ca="1" si="1246"/>
        <v>-</v>
      </c>
      <c r="AD1194" s="91" t="b">
        <f t="shared" ca="1" si="1246"/>
        <v>1</v>
      </c>
      <c r="AE1194" s="91" t="str">
        <f t="shared" ca="1" si="1246"/>
        <v>-</v>
      </c>
      <c r="AF1194" s="91" t="str">
        <f t="shared" ca="1" si="1246"/>
        <v>-</v>
      </c>
      <c r="AG1194" s="91" t="str">
        <f t="shared" ca="1" si="1246"/>
        <v>-</v>
      </c>
      <c r="AH1194" s="91">
        <f t="shared" ca="1" si="1246"/>
        <v>1</v>
      </c>
      <c r="AI1194" s="91">
        <f t="shared" ca="1" si="1235"/>
        <v>0</v>
      </c>
      <c r="AJ1194" s="91">
        <f t="shared" ca="1" si="1235"/>
        <v>1</v>
      </c>
      <c r="AK1194" s="91">
        <f t="shared" ca="1" si="1223"/>
        <v>0</v>
      </c>
      <c r="AL1194" s="52">
        <f t="shared" ca="1" si="1223"/>
        <v>1</v>
      </c>
      <c r="AM1194" s="91"/>
      <c r="AN1194" s="91"/>
      <c r="AO1194" s="91"/>
      <c r="AP1194" s="91"/>
      <c r="AQ1194" s="91"/>
      <c r="AR1194" s="91"/>
      <c r="AS1194" s="91"/>
      <c r="AT1194" s="91"/>
      <c r="AU1194" s="91"/>
      <c r="AV1194" s="91"/>
      <c r="AW1194" s="91"/>
      <c r="AX1194" s="91"/>
      <c r="AY1194" s="91"/>
      <c r="AZ1194" s="91"/>
      <c r="BA1194" s="91"/>
      <c r="BB1194" s="91"/>
      <c r="BC1194" s="91"/>
      <c r="BD1194" s="91"/>
      <c r="BE1194" s="91"/>
      <c r="BF1194" s="91"/>
      <c r="BG1194" s="91"/>
      <c r="BH1194" s="91"/>
      <c r="BI1194" s="91"/>
      <c r="BJ1194" s="91"/>
      <c r="BK1194" s="91"/>
      <c r="BL1194" s="91"/>
      <c r="BM1194" s="91"/>
      <c r="BN1194" s="77">
        <v>0</v>
      </c>
      <c r="BO1194" s="77">
        <v>0</v>
      </c>
      <c r="BP1194" s="77">
        <v>0</v>
      </c>
      <c r="BQ1194" s="77">
        <v>0</v>
      </c>
      <c r="BR1194" s="77">
        <v>0</v>
      </c>
      <c r="BS1194" s="77">
        <v>0</v>
      </c>
      <c r="BT1194" s="77">
        <v>0</v>
      </c>
      <c r="BU1194" s="77">
        <v>0</v>
      </c>
      <c r="BV1194" s="77">
        <v>0</v>
      </c>
      <c r="BW1194" s="77">
        <v>0</v>
      </c>
      <c r="BX1194" s="77">
        <v>0</v>
      </c>
      <c r="BY1194" s="77">
        <v>0</v>
      </c>
      <c r="BZ1194" s="77">
        <v>0</v>
      </c>
      <c r="CA1194" s="77">
        <v>0</v>
      </c>
      <c r="CB1194" s="77">
        <v>0</v>
      </c>
      <c r="CC1194" s="77">
        <v>0</v>
      </c>
      <c r="CD1194" s="77">
        <v>0</v>
      </c>
      <c r="CE1194" s="77">
        <v>0</v>
      </c>
      <c r="CF1194" s="77">
        <v>0</v>
      </c>
      <c r="CG1194" s="77">
        <v>0</v>
      </c>
      <c r="CH1194" s="77">
        <v>0</v>
      </c>
    </row>
    <row r="1195" spans="1:86">
      <c r="A1195" s="74"/>
      <c r="B1195" s="254" t="str">
        <f t="shared" si="1212"/>
        <v>Scan 2 LTW removed</v>
      </c>
      <c r="C1195" s="77">
        <v>0</v>
      </c>
      <c r="D1195" s="77">
        <v>0</v>
      </c>
      <c r="E1195" s="52" t="b">
        <f t="shared" ca="1" si="1236"/>
        <v>0</v>
      </c>
      <c r="F1195" s="52">
        <f t="shared" ca="1" si="1214"/>
        <v>12</v>
      </c>
      <c r="G1195" s="52" t="str">
        <f t="shared" ca="1" si="1214"/>
        <v>-</v>
      </c>
      <c r="H1195" s="52" t="str">
        <f t="shared" ca="1" si="1214"/>
        <v>-</v>
      </c>
      <c r="I1195" s="52" t="str">
        <f t="shared" ca="1" si="1214"/>
        <v>-</v>
      </c>
      <c r="J1195" s="52" t="str">
        <f t="shared" ca="1" si="1214"/>
        <v>-</v>
      </c>
      <c r="K1195" s="52" t="str">
        <f t="shared" ca="1" si="1214"/>
        <v>-</v>
      </c>
      <c r="L1195" s="52" t="str">
        <f t="shared" ca="1" si="1214"/>
        <v>-</v>
      </c>
      <c r="M1195" s="52" t="str">
        <f t="shared" ca="1" si="1214"/>
        <v>-</v>
      </c>
      <c r="N1195" s="52" t="str">
        <f t="shared" ca="1" si="1214"/>
        <v>-</v>
      </c>
      <c r="O1195" s="52">
        <f t="shared" ca="1" si="1214"/>
        <v>28</v>
      </c>
      <c r="P1195" s="52">
        <f t="shared" ca="1" si="1214"/>
        <v>29</v>
      </c>
      <c r="Q1195" s="52">
        <f t="shared" ca="1" si="1214"/>
        <v>29</v>
      </c>
      <c r="R1195" s="52">
        <f t="shared" ca="1" si="1214"/>
        <v>30</v>
      </c>
      <c r="S1195" s="52">
        <f t="shared" ca="1" si="1214"/>
        <v>30</v>
      </c>
      <c r="T1195" s="52">
        <f t="shared" ca="1" si="1214"/>
        <v>30</v>
      </c>
      <c r="U1195" s="52">
        <f t="shared" ca="1" si="1214"/>
        <v>0.01</v>
      </c>
      <c r="V1195" s="52">
        <f t="shared" ca="1" si="1246"/>
        <v>0</v>
      </c>
      <c r="W1195" s="52">
        <f t="shared" ca="1" si="1246"/>
        <v>0.05</v>
      </c>
      <c r="X1195" s="52">
        <f t="shared" ca="1" si="1246"/>
        <v>0.05</v>
      </c>
      <c r="Y1195" s="62">
        <f t="shared" ca="1" si="1246"/>
        <v>1.0984615384615384E-2</v>
      </c>
      <c r="Z1195" s="62">
        <f t="shared" ca="1" si="1246"/>
        <v>-4.3999999999999997E-2</v>
      </c>
      <c r="AA1195" s="52">
        <f t="shared" ca="1" si="1246"/>
        <v>2</v>
      </c>
      <c r="AB1195" s="52" t="str">
        <f t="shared" ca="1" si="1246"/>
        <v>-</v>
      </c>
      <c r="AC1195" s="52" t="str">
        <f t="shared" ca="1" si="1234"/>
        <v>-</v>
      </c>
      <c r="AD1195" s="52" t="b">
        <f t="shared" ca="1" si="1246"/>
        <v>1</v>
      </c>
      <c r="AE1195" s="52" t="str">
        <f t="shared" ca="1" si="1246"/>
        <v>-</v>
      </c>
      <c r="AF1195" s="52" t="str">
        <f t="shared" ca="1" si="1246"/>
        <v>-</v>
      </c>
      <c r="AG1195" s="52" t="str">
        <f t="shared" ca="1" si="1246"/>
        <v>-</v>
      </c>
      <c r="AH1195" s="52">
        <f t="shared" ca="1" si="1246"/>
        <v>1</v>
      </c>
      <c r="AI1195" s="52">
        <f t="shared" ca="1" si="1246"/>
        <v>0</v>
      </c>
      <c r="AJ1195" s="52">
        <f t="shared" ca="1" si="1246"/>
        <v>1</v>
      </c>
      <c r="AK1195" s="52">
        <f t="shared" ca="1" si="1223"/>
        <v>0</v>
      </c>
      <c r="AL1195" s="52">
        <f t="shared" ca="1" si="1223"/>
        <v>1</v>
      </c>
      <c r="AM1195" s="91"/>
      <c r="AN1195" s="91"/>
      <c r="AO1195" s="91"/>
      <c r="AP1195" s="91"/>
      <c r="AQ1195" s="91"/>
      <c r="AR1195" s="91"/>
      <c r="AS1195" s="91"/>
      <c r="AT1195" s="91"/>
      <c r="AU1195" s="91"/>
      <c r="AV1195" s="91"/>
      <c r="AW1195" s="91"/>
      <c r="AX1195" s="91"/>
      <c r="AY1195" s="91"/>
      <c r="AZ1195" s="91"/>
      <c r="BA1195" s="91"/>
      <c r="BB1195" s="91"/>
      <c r="BC1195" s="91"/>
      <c r="BD1195" s="91"/>
      <c r="BE1195" s="91"/>
      <c r="BF1195" s="91"/>
      <c r="BG1195" s="91"/>
      <c r="BH1195" s="91"/>
      <c r="BI1195" s="91"/>
      <c r="BJ1195" s="91"/>
      <c r="BK1195" s="91"/>
      <c r="BL1195" s="91"/>
      <c r="BM1195" s="91"/>
      <c r="BN1195" s="52">
        <f t="shared" ca="1" si="1242"/>
        <v>0</v>
      </c>
      <c r="BO1195" s="52">
        <f t="shared" ca="1" si="1242"/>
        <v>0</v>
      </c>
      <c r="BP1195" s="52">
        <f t="shared" ca="1" si="1242"/>
        <v>0</v>
      </c>
      <c r="BQ1195" s="52">
        <f t="shared" ca="1" si="1242"/>
        <v>0</v>
      </c>
      <c r="BR1195" s="52">
        <f t="shared" ca="1" si="1242"/>
        <v>0</v>
      </c>
      <c r="BS1195" s="52">
        <f t="shared" ca="1" si="1242"/>
        <v>0</v>
      </c>
      <c r="BT1195" s="52">
        <f t="shared" ca="1" si="1242"/>
        <v>0</v>
      </c>
      <c r="BU1195" s="52">
        <f t="shared" ca="1" si="1242"/>
        <v>0</v>
      </c>
      <c r="BV1195" s="52">
        <f t="shared" ca="1" si="1242"/>
        <v>0</v>
      </c>
      <c r="BW1195" s="52">
        <f t="shared" ca="1" si="1242"/>
        <v>0</v>
      </c>
      <c r="BX1195" s="52">
        <f t="shared" ca="1" si="1242"/>
        <v>0</v>
      </c>
      <c r="BY1195" s="52">
        <f t="shared" ca="1" si="1242"/>
        <v>0</v>
      </c>
      <c r="BZ1195" s="52">
        <f t="shared" ca="1" si="1242"/>
        <v>0</v>
      </c>
      <c r="CA1195" s="52">
        <f t="shared" ca="1" si="1242"/>
        <v>0</v>
      </c>
      <c r="CB1195" s="52">
        <f t="shared" ca="1" si="1242"/>
        <v>0</v>
      </c>
      <c r="CC1195" s="52">
        <f t="shared" ca="1" si="1242"/>
        <v>0</v>
      </c>
      <c r="CD1195" s="52">
        <f t="shared" ca="1" si="1243"/>
        <v>0</v>
      </c>
      <c r="CE1195" s="52">
        <f t="shared" ca="1" si="1243"/>
        <v>0</v>
      </c>
      <c r="CF1195" s="52">
        <f t="shared" ca="1" si="1243"/>
        <v>0</v>
      </c>
      <c r="CG1195" s="52">
        <f t="shared" ca="1" si="1243"/>
        <v>0</v>
      </c>
      <c r="CH1195" s="52">
        <f t="shared" ca="1" si="1243"/>
        <v>0</v>
      </c>
    </row>
    <row r="1196" spans="1:86">
      <c r="A1196" s="74"/>
      <c r="B1196" s="255" t="str">
        <f t="shared" si="1212"/>
        <v>Scan 2 no cost increase</v>
      </c>
      <c r="C1196" s="77">
        <v>1</v>
      </c>
      <c r="D1196" s="77">
        <v>1</v>
      </c>
      <c r="E1196" s="91" t="b">
        <f t="shared" ca="1" si="1236"/>
        <v>0</v>
      </c>
      <c r="F1196" s="91">
        <f t="shared" ca="1" si="1214"/>
        <v>12</v>
      </c>
      <c r="G1196" s="91" t="str">
        <f t="shared" ca="1" si="1214"/>
        <v>-</v>
      </c>
      <c r="H1196" s="91" t="str">
        <f t="shared" ca="1" si="1214"/>
        <v>-</v>
      </c>
      <c r="I1196" s="91" t="str">
        <f t="shared" ca="1" si="1214"/>
        <v>-</v>
      </c>
      <c r="J1196" s="91" t="str">
        <f t="shared" ca="1" si="1214"/>
        <v>-</v>
      </c>
      <c r="K1196" s="91" t="str">
        <f t="shared" ca="1" si="1214"/>
        <v>-</v>
      </c>
      <c r="L1196" s="91" t="str">
        <f t="shared" ca="1" si="1214"/>
        <v>-</v>
      </c>
      <c r="M1196" s="91" t="str">
        <f t="shared" ca="1" si="1214"/>
        <v>-</v>
      </c>
      <c r="N1196" s="91" t="str">
        <f t="shared" ca="1" si="1214"/>
        <v>-</v>
      </c>
      <c r="O1196" s="91">
        <f t="shared" ca="1" si="1214"/>
        <v>28</v>
      </c>
      <c r="P1196" s="91">
        <f t="shared" ca="1" si="1214"/>
        <v>29</v>
      </c>
      <c r="Q1196" s="91">
        <f t="shared" ca="1" si="1214"/>
        <v>29</v>
      </c>
      <c r="R1196" s="91">
        <f t="shared" ca="1" si="1214"/>
        <v>30</v>
      </c>
      <c r="S1196" s="91">
        <f t="shared" ca="1" si="1214"/>
        <v>30</v>
      </c>
      <c r="T1196" s="91">
        <f t="shared" ca="1" si="1214"/>
        <v>30</v>
      </c>
      <c r="U1196" s="91">
        <f t="shared" ca="1" si="1214"/>
        <v>0.01</v>
      </c>
      <c r="V1196" s="91">
        <f t="shared" ca="1" si="1246"/>
        <v>0</v>
      </c>
      <c r="W1196" s="91">
        <f t="shared" ca="1" si="1246"/>
        <v>0.05</v>
      </c>
      <c r="X1196" s="91">
        <f t="shared" ca="1" si="1246"/>
        <v>0.05</v>
      </c>
      <c r="Y1196" s="226">
        <f t="shared" ca="1" si="1246"/>
        <v>1.0984615384615384E-2</v>
      </c>
      <c r="Z1196" s="226">
        <f t="shared" ca="1" si="1246"/>
        <v>-4.3999999999999997E-2</v>
      </c>
      <c r="AA1196" s="91">
        <f t="shared" ca="1" si="1246"/>
        <v>2</v>
      </c>
      <c r="AB1196" s="91" t="str">
        <f t="shared" ca="1" si="1246"/>
        <v>-</v>
      </c>
      <c r="AC1196" s="91" t="str">
        <f t="shared" ca="1" si="1246"/>
        <v>-</v>
      </c>
      <c r="AD1196" s="91" t="b">
        <f t="shared" ca="1" si="1246"/>
        <v>1</v>
      </c>
      <c r="AE1196" s="91" t="str">
        <f t="shared" ca="1" si="1246"/>
        <v>-</v>
      </c>
      <c r="AF1196" s="91" t="str">
        <f t="shared" ca="1" si="1246"/>
        <v>-</v>
      </c>
      <c r="AG1196" s="91" t="str">
        <f t="shared" ca="1" si="1246"/>
        <v>-</v>
      </c>
      <c r="AH1196" s="52">
        <f t="shared" ca="1" si="1246"/>
        <v>1</v>
      </c>
      <c r="AI1196" s="89">
        <v>-0.25</v>
      </c>
      <c r="AJ1196" s="52">
        <f t="shared" ca="1" si="1246"/>
        <v>1</v>
      </c>
      <c r="AK1196" s="89">
        <f>187.5-125</f>
        <v>62.5</v>
      </c>
      <c r="AL1196" s="91">
        <f ca="1">OFFSET(AL1196,-1,0)</f>
        <v>1</v>
      </c>
      <c r="AM1196" s="91"/>
      <c r="AN1196" s="91"/>
      <c r="AO1196" s="91"/>
      <c r="AP1196" s="91"/>
      <c r="AQ1196" s="91"/>
      <c r="AR1196" s="91"/>
      <c r="AS1196" s="91"/>
      <c r="AT1196" s="91"/>
      <c r="AU1196" s="91"/>
      <c r="AV1196" s="91"/>
      <c r="AW1196" s="91"/>
      <c r="AX1196" s="91"/>
      <c r="AY1196" s="91"/>
      <c r="AZ1196" s="91"/>
      <c r="BA1196" s="91"/>
      <c r="BB1196" s="91"/>
      <c r="BC1196" s="91"/>
      <c r="BD1196" s="91"/>
      <c r="BE1196" s="91"/>
      <c r="BF1196" s="91"/>
      <c r="BG1196" s="91"/>
      <c r="BH1196" s="91"/>
      <c r="BI1196" s="91"/>
      <c r="BJ1196" s="91"/>
      <c r="BK1196" s="91"/>
      <c r="BL1196" s="91"/>
      <c r="BM1196" s="91"/>
      <c r="BN1196" s="221">
        <f t="shared" ref="BN1196:CH1196" ca="1" si="1247">BN$1187</f>
        <v>-0.05</v>
      </c>
      <c r="BO1196" s="221">
        <f t="shared" ca="1" si="1247"/>
        <v>0</v>
      </c>
      <c r="BP1196" s="221">
        <f t="shared" ca="1" si="1247"/>
        <v>0</v>
      </c>
      <c r="BQ1196" s="221">
        <f t="shared" ca="1" si="1247"/>
        <v>0</v>
      </c>
      <c r="BR1196" s="221">
        <f t="shared" ca="1" si="1247"/>
        <v>0</v>
      </c>
      <c r="BS1196" s="221">
        <f t="shared" ca="1" si="1247"/>
        <v>0</v>
      </c>
      <c r="BT1196" s="221">
        <f t="shared" ca="1" si="1247"/>
        <v>0</v>
      </c>
      <c r="BU1196" s="221">
        <f t="shared" ca="1" si="1247"/>
        <v>-0.05</v>
      </c>
      <c r="BV1196" s="221">
        <f t="shared" ca="1" si="1247"/>
        <v>0</v>
      </c>
      <c r="BW1196" s="221">
        <f t="shared" ca="1" si="1247"/>
        <v>0</v>
      </c>
      <c r="BX1196" s="221">
        <f t="shared" ca="1" si="1247"/>
        <v>0</v>
      </c>
      <c r="BY1196" s="221">
        <f t="shared" ca="1" si="1247"/>
        <v>0</v>
      </c>
      <c r="BZ1196" s="221">
        <f t="shared" ca="1" si="1247"/>
        <v>0</v>
      </c>
      <c r="CA1196" s="221">
        <f t="shared" ca="1" si="1247"/>
        <v>0</v>
      </c>
      <c r="CB1196" s="221">
        <f t="shared" ca="1" si="1247"/>
        <v>-0.05</v>
      </c>
      <c r="CC1196" s="221">
        <f t="shared" ca="1" si="1247"/>
        <v>0</v>
      </c>
      <c r="CD1196" s="221">
        <f t="shared" ca="1" si="1247"/>
        <v>0</v>
      </c>
      <c r="CE1196" s="221">
        <f t="shared" ca="1" si="1247"/>
        <v>0</v>
      </c>
      <c r="CF1196" s="221">
        <f t="shared" ca="1" si="1247"/>
        <v>0</v>
      </c>
      <c r="CG1196" s="221">
        <f t="shared" ca="1" si="1247"/>
        <v>0</v>
      </c>
      <c r="CH1196" s="221">
        <f t="shared" ca="1" si="1247"/>
        <v>0</v>
      </c>
    </row>
    <row r="1197" spans="1:86">
      <c r="A1197" s="74"/>
      <c r="B1197" s="256" t="str">
        <f t="shared" si="1212"/>
        <v>Scan 2 All FS as Scan1</v>
      </c>
      <c r="C1197" s="52">
        <f t="shared" ref="C1197:R1210" ca="1" si="1248">OFFSET(C1197,-1,0)</f>
        <v>1</v>
      </c>
      <c r="D1197" s="52">
        <f t="shared" ca="1" si="1248"/>
        <v>1</v>
      </c>
      <c r="E1197" s="52" t="b">
        <f t="shared" ca="1" si="1236"/>
        <v>0</v>
      </c>
      <c r="F1197" s="52">
        <f t="shared" ca="1" si="1214"/>
        <v>12</v>
      </c>
      <c r="G1197" s="52" t="str">
        <f t="shared" ca="1" si="1214"/>
        <v>-</v>
      </c>
      <c r="H1197" s="52" t="str">
        <f t="shared" ca="1" si="1214"/>
        <v>-</v>
      </c>
      <c r="I1197" s="52" t="str">
        <f t="shared" ca="1" si="1214"/>
        <v>-</v>
      </c>
      <c r="J1197" s="52" t="str">
        <f t="shared" ca="1" si="1214"/>
        <v>-</v>
      </c>
      <c r="K1197" s="52" t="str">
        <f t="shared" ca="1" si="1214"/>
        <v>-</v>
      </c>
      <c r="L1197" s="52" t="str">
        <f t="shared" ca="1" si="1214"/>
        <v>-</v>
      </c>
      <c r="M1197" s="52" t="str">
        <f t="shared" ca="1" si="1214"/>
        <v>-</v>
      </c>
      <c r="N1197" s="52" t="str">
        <f t="shared" ca="1" si="1214"/>
        <v>-</v>
      </c>
      <c r="O1197" s="220">
        <f ca="1">O$1173</f>
        <v>26</v>
      </c>
      <c r="P1197" s="52">
        <f t="shared" ca="1" si="1214"/>
        <v>29</v>
      </c>
      <c r="Q1197" s="220">
        <f ca="1">Q$1173</f>
        <v>27</v>
      </c>
      <c r="R1197" s="220">
        <f ca="1">R$1173</f>
        <v>27</v>
      </c>
      <c r="S1197" s="220">
        <f ca="1">S$1173</f>
        <v>27</v>
      </c>
      <c r="T1197" s="220">
        <f ca="1">T$1173</f>
        <v>27</v>
      </c>
      <c r="U1197" s="52">
        <f t="shared" ca="1" si="1214"/>
        <v>0.01</v>
      </c>
      <c r="V1197" s="52">
        <f t="shared" ca="1" si="1246"/>
        <v>0</v>
      </c>
      <c r="W1197" s="52">
        <f t="shared" ca="1" si="1246"/>
        <v>0.05</v>
      </c>
      <c r="X1197" s="52">
        <f t="shared" ca="1" si="1246"/>
        <v>0.05</v>
      </c>
      <c r="Y1197" s="62">
        <f t="shared" ca="1" si="1246"/>
        <v>1.0984615384615384E-2</v>
      </c>
      <c r="Z1197" s="62">
        <f t="shared" ca="1" si="1246"/>
        <v>-4.3999999999999997E-2</v>
      </c>
      <c r="AA1197" s="52">
        <f ca="1">OFFSET(AA1197,-1,0)</f>
        <v>2</v>
      </c>
      <c r="AB1197" s="52" t="str">
        <f ca="1">OFFSET(AB1197,-1,0)</f>
        <v>-</v>
      </c>
      <c r="AC1197" s="52" t="str">
        <f t="shared" ca="1" si="1234"/>
        <v>-</v>
      </c>
      <c r="AD1197" s="52" t="b">
        <f t="shared" ca="1" si="1246"/>
        <v>1</v>
      </c>
      <c r="AE1197" s="52" t="str">
        <f t="shared" ca="1" si="1246"/>
        <v>-</v>
      </c>
      <c r="AF1197" s="52" t="str">
        <f t="shared" ca="1" si="1246"/>
        <v>-</v>
      </c>
      <c r="AG1197" s="52" t="str">
        <f t="shared" ca="1" si="1246"/>
        <v>-</v>
      </c>
      <c r="AH1197" s="52">
        <f t="shared" ca="1" si="1235"/>
        <v>1</v>
      </c>
      <c r="AI1197" s="221">
        <f ca="1">AI$1187</f>
        <v>0</v>
      </c>
      <c r="AJ1197" s="52">
        <f t="shared" ca="1" si="1246"/>
        <v>1</v>
      </c>
      <c r="AK1197" s="221">
        <f ca="1">AK$1187</f>
        <v>0</v>
      </c>
      <c r="AL1197" s="52">
        <f ca="1">OFFSET(AL1197,-1,0)</f>
        <v>1</v>
      </c>
      <c r="AM1197" s="52"/>
      <c r="AN1197" s="52"/>
      <c r="AO1197" s="52"/>
      <c r="AP1197" s="52"/>
      <c r="AQ1197" s="52"/>
      <c r="AR1197" s="52"/>
      <c r="AS1197" s="52"/>
      <c r="AT1197" s="52"/>
      <c r="AU1197" s="52"/>
      <c r="AV1197" s="52"/>
      <c r="AW1197" s="52"/>
      <c r="AX1197" s="52"/>
      <c r="AY1197" s="52"/>
      <c r="AZ1197" s="52"/>
      <c r="BA1197" s="52"/>
      <c r="BB1197" s="52"/>
      <c r="BC1197" s="52"/>
      <c r="BD1197" s="52"/>
      <c r="BE1197" s="52"/>
      <c r="BF1197" s="52"/>
      <c r="BG1197" s="52"/>
      <c r="BH1197" s="52"/>
      <c r="BI1197" s="52"/>
      <c r="BJ1197" s="52"/>
      <c r="BK1197" s="52"/>
      <c r="BL1197" s="52"/>
      <c r="BM1197" s="52"/>
      <c r="BN1197" s="220">
        <f ca="1">BN$1173</f>
        <v>0</v>
      </c>
      <c r="BO1197" s="52">
        <f t="shared" ref="BO1197:CD1198" ca="1" si="1249">OFFSET(BO1197,-1,0)</f>
        <v>0</v>
      </c>
      <c r="BP1197" s="91">
        <f t="shared" ca="1" si="1249"/>
        <v>0</v>
      </c>
      <c r="BQ1197" s="52">
        <f t="shared" ca="1" si="1249"/>
        <v>0</v>
      </c>
      <c r="BR1197" s="220">
        <f ca="1">BR$1173</f>
        <v>-0.04</v>
      </c>
      <c r="BS1197" s="220">
        <f ca="1">BS$1173</f>
        <v>0.04</v>
      </c>
      <c r="BT1197" s="220">
        <f ca="1">BT$1173</f>
        <v>0.04</v>
      </c>
      <c r="BU1197" s="220">
        <f ca="1">BU$1173</f>
        <v>0</v>
      </c>
      <c r="BV1197" s="52">
        <f t="shared" ca="1" si="1249"/>
        <v>0</v>
      </c>
      <c r="BW1197" s="91">
        <f t="shared" ca="1" si="1249"/>
        <v>0</v>
      </c>
      <c r="BX1197" s="52">
        <f t="shared" ca="1" si="1249"/>
        <v>0</v>
      </c>
      <c r="BY1197" s="220">
        <f ca="1">BY$1173</f>
        <v>-0.04</v>
      </c>
      <c r="BZ1197" s="220">
        <f ca="1">BZ$1173</f>
        <v>0.04</v>
      </c>
      <c r="CA1197" s="220">
        <f ca="1">CA$1173</f>
        <v>0.04</v>
      </c>
      <c r="CB1197" s="220">
        <f ca="1">CB$1173</f>
        <v>0</v>
      </c>
      <c r="CC1197" s="52">
        <f t="shared" ca="1" si="1249"/>
        <v>0</v>
      </c>
      <c r="CD1197" s="91">
        <f t="shared" ca="1" si="1249"/>
        <v>0</v>
      </c>
      <c r="CE1197" s="52">
        <f t="shared" ref="CE1197" ca="1" si="1250">OFFSET(CE1197,-1,0)</f>
        <v>0</v>
      </c>
      <c r="CF1197" s="220">
        <f ca="1">CF$1173</f>
        <v>-0.04</v>
      </c>
      <c r="CG1197" s="220">
        <f ca="1">CG$1173</f>
        <v>0.04</v>
      </c>
      <c r="CH1197" s="220">
        <f ca="1">CH$1173</f>
        <v>0.04</v>
      </c>
    </row>
    <row r="1198" spans="1:86">
      <c r="A1198" s="74"/>
      <c r="B1198" s="256" t="str">
        <f t="shared" si="1212"/>
        <v>Scan 2 Dry FS as Scan1</v>
      </c>
      <c r="C1198" s="52">
        <f t="shared" ca="1" si="1248"/>
        <v>1</v>
      </c>
      <c r="D1198" s="52">
        <f t="shared" ca="1" si="1248"/>
        <v>1</v>
      </c>
      <c r="E1198" s="52" t="b">
        <f t="shared" ca="1" si="1236"/>
        <v>0</v>
      </c>
      <c r="F1198" s="52">
        <f t="shared" ca="1" si="1214"/>
        <v>12</v>
      </c>
      <c r="G1198" s="52" t="str">
        <f t="shared" ca="1" si="1214"/>
        <v>-</v>
      </c>
      <c r="H1198" s="52" t="str">
        <f t="shared" ca="1" si="1214"/>
        <v>-</v>
      </c>
      <c r="I1198" s="52" t="str">
        <f t="shared" ca="1" si="1214"/>
        <v>-</v>
      </c>
      <c r="J1198" s="52" t="str">
        <f t="shared" ca="1" si="1214"/>
        <v>-</v>
      </c>
      <c r="K1198" s="52" t="str">
        <f t="shared" ca="1" si="1214"/>
        <v>-</v>
      </c>
      <c r="L1198" s="52" t="str">
        <f t="shared" ca="1" si="1214"/>
        <v>-</v>
      </c>
      <c r="M1198" s="52" t="str">
        <f t="shared" ca="1" si="1214"/>
        <v>-</v>
      </c>
      <c r="N1198" s="52" t="str">
        <f t="shared" ca="1" si="1214"/>
        <v>-</v>
      </c>
      <c r="O1198" s="52">
        <f t="shared" ca="1" si="1214"/>
        <v>26</v>
      </c>
      <c r="P1198" s="52">
        <f t="shared" ca="1" si="1214"/>
        <v>29</v>
      </c>
      <c r="Q1198" s="221">
        <f ca="1">Q$1187</f>
        <v>29</v>
      </c>
      <c r="R1198" s="221">
        <f ca="1">R$1187</f>
        <v>30</v>
      </c>
      <c r="S1198" s="221">
        <f ca="1">S$1187</f>
        <v>30</v>
      </c>
      <c r="T1198" s="221">
        <f ca="1">T$1187</f>
        <v>30</v>
      </c>
      <c r="U1198" s="52">
        <f t="shared" ca="1" si="1214"/>
        <v>0.01</v>
      </c>
      <c r="V1198" s="52">
        <f t="shared" ca="1" si="1246"/>
        <v>0</v>
      </c>
      <c r="W1198" s="52">
        <f t="shared" ca="1" si="1246"/>
        <v>0.05</v>
      </c>
      <c r="X1198" s="52">
        <f t="shared" ca="1" si="1246"/>
        <v>0.05</v>
      </c>
      <c r="Y1198" s="62">
        <f t="shared" ca="1" si="1246"/>
        <v>1.0984615384615384E-2</v>
      </c>
      <c r="Z1198" s="62">
        <f t="shared" ca="1" si="1246"/>
        <v>-4.3999999999999997E-2</v>
      </c>
      <c r="AA1198" s="52">
        <f ca="1">OFFSET(AA1198,-1,0)</f>
        <v>2</v>
      </c>
      <c r="AB1198" s="52" t="str">
        <f ca="1">OFFSET(AB1198,-1,0)</f>
        <v>-</v>
      </c>
      <c r="AC1198" s="52" t="str">
        <f t="shared" ca="1" si="1234"/>
        <v>-</v>
      </c>
      <c r="AD1198" s="52" t="b">
        <f t="shared" ca="1" si="1246"/>
        <v>1</v>
      </c>
      <c r="AE1198" s="52" t="str">
        <f t="shared" ca="1" si="1246"/>
        <v>-</v>
      </c>
      <c r="AF1198" s="52" t="str">
        <f t="shared" ca="1" si="1246"/>
        <v>-</v>
      </c>
      <c r="AG1198" s="52" t="str">
        <f t="shared" ca="1" si="1246"/>
        <v>-</v>
      </c>
      <c r="AH1198" s="52">
        <f t="shared" ca="1" si="1235"/>
        <v>1</v>
      </c>
      <c r="AI1198" s="91">
        <f t="shared" ca="1" si="1235"/>
        <v>0</v>
      </c>
      <c r="AJ1198" s="91">
        <f ca="1">OFFSET(AJ1198,-1,0)</f>
        <v>1</v>
      </c>
      <c r="AK1198" s="91">
        <f t="shared" ca="1" si="1235"/>
        <v>0</v>
      </c>
      <c r="AL1198" s="52">
        <f ca="1">OFFSET(AL1198,-1,0)</f>
        <v>1</v>
      </c>
      <c r="AM1198" s="52"/>
      <c r="AN1198" s="52"/>
      <c r="AO1198" s="52"/>
      <c r="AP1198" s="52"/>
      <c r="AQ1198" s="52"/>
      <c r="AR1198" s="52"/>
      <c r="AS1198" s="52"/>
      <c r="AT1198" s="52"/>
      <c r="AU1198" s="52"/>
      <c r="AV1198" s="52"/>
      <c r="AW1198" s="52"/>
      <c r="AX1198" s="52"/>
      <c r="AY1198" s="52"/>
      <c r="AZ1198" s="52"/>
      <c r="BA1198" s="52"/>
      <c r="BB1198" s="52"/>
      <c r="BC1198" s="52"/>
      <c r="BD1198" s="52"/>
      <c r="BE1198" s="52"/>
      <c r="BF1198" s="52"/>
      <c r="BG1198" s="52"/>
      <c r="BH1198" s="52"/>
      <c r="BI1198" s="52"/>
      <c r="BJ1198" s="52"/>
      <c r="BK1198" s="52"/>
      <c r="BL1198" s="52"/>
      <c r="BM1198" s="52"/>
      <c r="BN1198" s="52">
        <f t="shared" ref="BN1198:CC1210" ca="1" si="1251">OFFSET(BN1198,-1,0)</f>
        <v>0</v>
      </c>
      <c r="BO1198" s="52">
        <f t="shared" ca="1" si="1251"/>
        <v>0</v>
      </c>
      <c r="BP1198" s="91">
        <f t="shared" ca="1" si="1249"/>
        <v>0</v>
      </c>
      <c r="BQ1198" s="52">
        <f t="shared" ca="1" si="1251"/>
        <v>0</v>
      </c>
      <c r="BR1198" s="52">
        <f t="shared" ca="1" si="1251"/>
        <v>-0.04</v>
      </c>
      <c r="BS1198" s="221">
        <f ca="1">BS$1187</f>
        <v>0</v>
      </c>
      <c r="BT1198" s="221">
        <f ca="1">BT$1187</f>
        <v>0</v>
      </c>
      <c r="BU1198" s="52">
        <f t="shared" ref="BU1198:CH1210" ca="1" si="1252">OFFSET(BU1198,-1,0)</f>
        <v>0</v>
      </c>
      <c r="BV1198" s="52">
        <f t="shared" ca="1" si="1252"/>
        <v>0</v>
      </c>
      <c r="BW1198" s="91">
        <f t="shared" ca="1" si="1252"/>
        <v>0</v>
      </c>
      <c r="BX1198" s="52">
        <f t="shared" ca="1" si="1252"/>
        <v>0</v>
      </c>
      <c r="BY1198" s="52">
        <f t="shared" ca="1" si="1252"/>
        <v>-0.04</v>
      </c>
      <c r="BZ1198" s="221">
        <f ca="1">BZ$1187</f>
        <v>0</v>
      </c>
      <c r="CA1198" s="221">
        <f ca="1">CA$1187</f>
        <v>0</v>
      </c>
      <c r="CB1198" s="52">
        <f t="shared" ca="1" si="1252"/>
        <v>0</v>
      </c>
      <c r="CC1198" s="52">
        <f t="shared" ca="1" si="1252"/>
        <v>0</v>
      </c>
      <c r="CD1198" s="91">
        <f t="shared" ca="1" si="1252"/>
        <v>0</v>
      </c>
      <c r="CE1198" s="52">
        <f t="shared" ca="1" si="1252"/>
        <v>0</v>
      </c>
      <c r="CF1198" s="52">
        <f t="shared" ca="1" si="1252"/>
        <v>-0.04</v>
      </c>
      <c r="CG1198" s="221">
        <f ca="1">CG$1187</f>
        <v>0</v>
      </c>
      <c r="CH1198" s="221">
        <f ca="1">CH$1187</f>
        <v>0</v>
      </c>
    </row>
    <row r="1199" spans="1:86">
      <c r="A1199" s="74"/>
      <c r="B1199" s="256" t="str">
        <f t="shared" si="1212"/>
        <v>Scan 2 Singles FS as Scan1</v>
      </c>
      <c r="C1199" s="91">
        <f t="shared" ca="1" si="1248"/>
        <v>1</v>
      </c>
      <c r="D1199" s="91">
        <f t="shared" ca="1" si="1248"/>
        <v>1</v>
      </c>
      <c r="E1199" s="91" t="b">
        <f t="shared" ca="1" si="1236"/>
        <v>0</v>
      </c>
      <c r="F1199" s="91">
        <f t="shared" ca="1" si="1236"/>
        <v>12</v>
      </c>
      <c r="G1199" s="91" t="str">
        <f t="shared" ca="1" si="1236"/>
        <v>-</v>
      </c>
      <c r="H1199" s="91" t="str">
        <f t="shared" ca="1" si="1236"/>
        <v>-</v>
      </c>
      <c r="I1199" s="91" t="str">
        <f t="shared" ca="1" si="1236"/>
        <v>-</v>
      </c>
      <c r="J1199" s="91" t="str">
        <f t="shared" ca="1" si="1236"/>
        <v>-</v>
      </c>
      <c r="K1199" s="91" t="str">
        <f t="shared" ca="1" si="1236"/>
        <v>-</v>
      </c>
      <c r="L1199" s="91" t="str">
        <f t="shared" ca="1" si="1236"/>
        <v>-</v>
      </c>
      <c r="M1199" s="91" t="str">
        <f t="shared" ca="1" si="1236"/>
        <v>-</v>
      </c>
      <c r="N1199" s="91" t="str">
        <f t="shared" ca="1" si="1236"/>
        <v>-</v>
      </c>
      <c r="O1199" s="221">
        <f ca="1">O$1187</f>
        <v>28</v>
      </c>
      <c r="P1199" s="91">
        <f t="shared" ca="1" si="1236"/>
        <v>29</v>
      </c>
      <c r="Q1199" s="220">
        <f ca="1">Q$1173</f>
        <v>27</v>
      </c>
      <c r="R1199" s="91">
        <f t="shared" ca="1" si="1236"/>
        <v>30</v>
      </c>
      <c r="S1199" s="91">
        <f t="shared" ref="S1199:AJ1201" ca="1" si="1253">OFFSET(S1199,-1,0)</f>
        <v>30</v>
      </c>
      <c r="T1199" s="91">
        <f t="shared" ca="1" si="1253"/>
        <v>30</v>
      </c>
      <c r="U1199" s="91">
        <f t="shared" ca="1" si="1253"/>
        <v>0.01</v>
      </c>
      <c r="V1199" s="91">
        <f t="shared" ca="1" si="1253"/>
        <v>0</v>
      </c>
      <c r="W1199" s="91">
        <f t="shared" ca="1" si="1253"/>
        <v>0.05</v>
      </c>
      <c r="X1199" s="91">
        <f t="shared" ca="1" si="1253"/>
        <v>0.05</v>
      </c>
      <c r="Y1199" s="226">
        <f t="shared" ca="1" si="1253"/>
        <v>1.0984615384615384E-2</v>
      </c>
      <c r="Z1199" s="226">
        <f t="shared" ca="1" si="1253"/>
        <v>-4.3999999999999997E-2</v>
      </c>
      <c r="AA1199" s="91">
        <f t="shared" ca="1" si="1253"/>
        <v>2</v>
      </c>
      <c r="AB1199" s="91" t="str">
        <f t="shared" ca="1" si="1253"/>
        <v>-</v>
      </c>
      <c r="AC1199" s="91" t="str">
        <f t="shared" ca="1" si="1253"/>
        <v>-</v>
      </c>
      <c r="AD1199" s="91" t="b">
        <f t="shared" ca="1" si="1253"/>
        <v>1</v>
      </c>
      <c r="AE1199" s="91" t="str">
        <f t="shared" ca="1" si="1253"/>
        <v>-</v>
      </c>
      <c r="AF1199" s="91" t="str">
        <f t="shared" ca="1" si="1253"/>
        <v>-</v>
      </c>
      <c r="AG1199" s="91" t="str">
        <f t="shared" ca="1" si="1253"/>
        <v>-</v>
      </c>
      <c r="AH1199" s="91">
        <f t="shared" ca="1" si="1253"/>
        <v>1</v>
      </c>
      <c r="AI1199" s="91">
        <f t="shared" ca="1" si="1235"/>
        <v>0</v>
      </c>
      <c r="AJ1199" s="91">
        <f ca="1">OFFSET(AJ1199,-1,0)</f>
        <v>1</v>
      </c>
      <c r="AK1199" s="91">
        <f t="shared" ca="1" si="1235"/>
        <v>0</v>
      </c>
      <c r="AL1199" s="91">
        <f ca="1">OFFSET(AL1199,-1,0)</f>
        <v>1</v>
      </c>
      <c r="AM1199" s="91"/>
      <c r="AN1199" s="91"/>
      <c r="AO1199" s="91"/>
      <c r="AP1199" s="91"/>
      <c r="AQ1199" s="91"/>
      <c r="AR1199" s="91"/>
      <c r="AS1199" s="91"/>
      <c r="AT1199" s="91"/>
      <c r="AU1199" s="91"/>
      <c r="AV1199" s="91"/>
      <c r="AW1199" s="91"/>
      <c r="AX1199" s="91"/>
      <c r="AY1199" s="91"/>
      <c r="AZ1199" s="91"/>
      <c r="BA1199" s="91"/>
      <c r="BB1199" s="91"/>
      <c r="BC1199" s="91"/>
      <c r="BD1199" s="91"/>
      <c r="BE1199" s="91"/>
      <c r="BF1199" s="91"/>
      <c r="BG1199" s="91"/>
      <c r="BH1199" s="91"/>
      <c r="BI1199" s="91"/>
      <c r="BJ1199" s="91"/>
      <c r="BK1199" s="91"/>
      <c r="BL1199" s="91"/>
      <c r="BM1199" s="91"/>
      <c r="BN1199" s="91">
        <f t="shared" ca="1" si="1251"/>
        <v>0</v>
      </c>
      <c r="BO1199" s="91">
        <f t="shared" ca="1" si="1251"/>
        <v>0</v>
      </c>
      <c r="BP1199" s="91">
        <f t="shared" ca="1" si="1251"/>
        <v>0</v>
      </c>
      <c r="BQ1199" s="91">
        <f t="shared" ca="1" si="1251"/>
        <v>0</v>
      </c>
      <c r="BR1199" s="221">
        <f ca="1">BR$1187</f>
        <v>0</v>
      </c>
      <c r="BS1199" s="220">
        <f ca="1">BS$1173</f>
        <v>0.04</v>
      </c>
      <c r="BT1199" s="91">
        <f t="shared" ca="1" si="1251"/>
        <v>0</v>
      </c>
      <c r="BU1199" s="91">
        <f t="shared" ca="1" si="1252"/>
        <v>0</v>
      </c>
      <c r="BV1199" s="91">
        <f t="shared" ca="1" si="1252"/>
        <v>0</v>
      </c>
      <c r="BW1199" s="91">
        <f t="shared" ca="1" si="1252"/>
        <v>0</v>
      </c>
      <c r="BX1199" s="91">
        <f t="shared" ca="1" si="1252"/>
        <v>0</v>
      </c>
      <c r="BY1199" s="221">
        <f ca="1">BY$1187</f>
        <v>0</v>
      </c>
      <c r="BZ1199" s="220">
        <f ca="1">BZ$1173</f>
        <v>0.04</v>
      </c>
      <c r="CA1199" s="91">
        <f t="shared" ca="1" si="1252"/>
        <v>0</v>
      </c>
      <c r="CB1199" s="91">
        <f t="shared" ca="1" si="1252"/>
        <v>0</v>
      </c>
      <c r="CC1199" s="91">
        <f t="shared" ca="1" si="1252"/>
        <v>0</v>
      </c>
      <c r="CD1199" s="91">
        <f t="shared" ca="1" si="1252"/>
        <v>0</v>
      </c>
      <c r="CE1199" s="91">
        <f t="shared" ca="1" si="1252"/>
        <v>0</v>
      </c>
      <c r="CF1199" s="221">
        <f ca="1">CF$1187</f>
        <v>0</v>
      </c>
      <c r="CG1199" s="220">
        <f ca="1">CG$1173</f>
        <v>0.04</v>
      </c>
      <c r="CH1199" s="91">
        <f t="shared" ca="1" si="1252"/>
        <v>0</v>
      </c>
    </row>
    <row r="1200" spans="1:86">
      <c r="A1200" s="74"/>
      <c r="B1200" s="256" t="str">
        <f t="shared" si="1212"/>
        <v>Scan 2 Mult FS as Scan1</v>
      </c>
      <c r="C1200" s="91">
        <f t="shared" ca="1" si="1248"/>
        <v>1</v>
      </c>
      <c r="D1200" s="91">
        <f t="shared" ca="1" si="1248"/>
        <v>1</v>
      </c>
      <c r="E1200" s="91" t="b">
        <f t="shared" ca="1" si="1236"/>
        <v>0</v>
      </c>
      <c r="F1200" s="91">
        <f t="shared" ca="1" si="1236"/>
        <v>12</v>
      </c>
      <c r="G1200" s="91" t="str">
        <f t="shared" ca="1" si="1236"/>
        <v>-</v>
      </c>
      <c r="H1200" s="91" t="str">
        <f t="shared" ca="1" si="1236"/>
        <v>-</v>
      </c>
      <c r="I1200" s="91" t="str">
        <f t="shared" ca="1" si="1236"/>
        <v>-</v>
      </c>
      <c r="J1200" s="91" t="str">
        <f t="shared" ca="1" si="1236"/>
        <v>-</v>
      </c>
      <c r="K1200" s="91" t="str">
        <f t="shared" ca="1" si="1236"/>
        <v>-</v>
      </c>
      <c r="L1200" s="91" t="str">
        <f t="shared" ca="1" si="1236"/>
        <v>-</v>
      </c>
      <c r="M1200" s="91" t="str">
        <f t="shared" ca="1" si="1236"/>
        <v>-</v>
      </c>
      <c r="N1200" s="91" t="str">
        <f t="shared" ca="1" si="1236"/>
        <v>-</v>
      </c>
      <c r="O1200" s="91">
        <f t="shared" ca="1" si="1236"/>
        <v>28</v>
      </c>
      <c r="P1200" s="91">
        <f t="shared" ca="1" si="1236"/>
        <v>29</v>
      </c>
      <c r="Q1200" s="221">
        <f ca="1">Q$1187</f>
        <v>29</v>
      </c>
      <c r="R1200" s="220">
        <f ca="1">R$1173</f>
        <v>27</v>
      </c>
      <c r="S1200" s="220">
        <f ca="1">S$1173</f>
        <v>27</v>
      </c>
      <c r="T1200" s="220">
        <f ca="1">T$1173</f>
        <v>27</v>
      </c>
      <c r="U1200" s="91">
        <f t="shared" ca="1" si="1253"/>
        <v>0.01</v>
      </c>
      <c r="V1200" s="91">
        <f t="shared" ca="1" si="1253"/>
        <v>0</v>
      </c>
      <c r="W1200" s="91">
        <f t="shared" ca="1" si="1253"/>
        <v>0.05</v>
      </c>
      <c r="X1200" s="91">
        <f t="shared" ca="1" si="1253"/>
        <v>0.05</v>
      </c>
      <c r="Y1200" s="226">
        <f t="shared" ca="1" si="1253"/>
        <v>1.0984615384615384E-2</v>
      </c>
      <c r="Z1200" s="226">
        <f t="shared" ca="1" si="1253"/>
        <v>-4.3999999999999997E-2</v>
      </c>
      <c r="AA1200" s="91">
        <f t="shared" ca="1" si="1253"/>
        <v>2</v>
      </c>
      <c r="AB1200" s="91" t="str">
        <f t="shared" ca="1" si="1253"/>
        <v>-</v>
      </c>
      <c r="AC1200" s="91" t="str">
        <f t="shared" ca="1" si="1253"/>
        <v>-</v>
      </c>
      <c r="AD1200" s="91" t="b">
        <f t="shared" ca="1" si="1253"/>
        <v>1</v>
      </c>
      <c r="AE1200" s="91" t="str">
        <f t="shared" ca="1" si="1253"/>
        <v>-</v>
      </c>
      <c r="AF1200" s="91" t="str">
        <f t="shared" ca="1" si="1253"/>
        <v>-</v>
      </c>
      <c r="AG1200" s="91" t="str">
        <f t="shared" ca="1" si="1253"/>
        <v>-</v>
      </c>
      <c r="AH1200" s="91">
        <f t="shared" ca="1" si="1253"/>
        <v>1</v>
      </c>
      <c r="AI1200" s="91">
        <f t="shared" ca="1" si="1253"/>
        <v>0</v>
      </c>
      <c r="AJ1200" s="91">
        <f t="shared" ca="1" si="1253"/>
        <v>1</v>
      </c>
      <c r="AK1200" s="91">
        <f t="shared" ca="1" si="1235"/>
        <v>0</v>
      </c>
      <c r="AL1200" s="91">
        <f t="shared" ca="1" si="1235"/>
        <v>1</v>
      </c>
      <c r="AM1200" s="91"/>
      <c r="AN1200" s="91"/>
      <c r="AO1200" s="91"/>
      <c r="AP1200" s="91"/>
      <c r="AQ1200" s="91"/>
      <c r="AR1200" s="91"/>
      <c r="AS1200" s="91"/>
      <c r="AT1200" s="91"/>
      <c r="AU1200" s="91"/>
      <c r="AV1200" s="91"/>
      <c r="AW1200" s="91"/>
      <c r="AX1200" s="91"/>
      <c r="AY1200" s="91"/>
      <c r="AZ1200" s="91"/>
      <c r="BA1200" s="91"/>
      <c r="BB1200" s="91"/>
      <c r="BC1200" s="91"/>
      <c r="BD1200" s="91"/>
      <c r="BE1200" s="91"/>
      <c r="BF1200" s="91"/>
      <c r="BG1200" s="91"/>
      <c r="BH1200" s="91"/>
      <c r="BI1200" s="91"/>
      <c r="BJ1200" s="91"/>
      <c r="BK1200" s="91"/>
      <c r="BL1200" s="91"/>
      <c r="BM1200" s="91"/>
      <c r="BN1200" s="91">
        <f t="shared" ca="1" si="1251"/>
        <v>0</v>
      </c>
      <c r="BO1200" s="91">
        <f t="shared" ca="1" si="1251"/>
        <v>0</v>
      </c>
      <c r="BP1200" s="91">
        <f t="shared" ca="1" si="1251"/>
        <v>0</v>
      </c>
      <c r="BQ1200" s="91">
        <f t="shared" ca="1" si="1251"/>
        <v>0</v>
      </c>
      <c r="BR1200" s="91">
        <f t="shared" ca="1" si="1251"/>
        <v>0</v>
      </c>
      <c r="BS1200" s="221">
        <f ca="1">BS$1187</f>
        <v>0</v>
      </c>
      <c r="BT1200" s="220">
        <f ca="1">BT$1173</f>
        <v>0.04</v>
      </c>
      <c r="BU1200" s="91">
        <f t="shared" ca="1" si="1252"/>
        <v>0</v>
      </c>
      <c r="BV1200" s="91">
        <f t="shared" ca="1" si="1252"/>
        <v>0</v>
      </c>
      <c r="BW1200" s="91">
        <f t="shared" ca="1" si="1252"/>
        <v>0</v>
      </c>
      <c r="BX1200" s="91">
        <f t="shared" ca="1" si="1252"/>
        <v>0</v>
      </c>
      <c r="BY1200" s="91">
        <f t="shared" ca="1" si="1252"/>
        <v>0</v>
      </c>
      <c r="BZ1200" s="221">
        <f ca="1">BZ$1187</f>
        <v>0</v>
      </c>
      <c r="CA1200" s="220">
        <f ca="1">CA$1173</f>
        <v>0.04</v>
      </c>
      <c r="CB1200" s="91">
        <f t="shared" ca="1" si="1252"/>
        <v>0</v>
      </c>
      <c r="CC1200" s="91">
        <f t="shared" ca="1" si="1252"/>
        <v>0</v>
      </c>
      <c r="CD1200" s="91">
        <f t="shared" ca="1" si="1252"/>
        <v>0</v>
      </c>
      <c r="CE1200" s="91">
        <f t="shared" ca="1" si="1252"/>
        <v>0</v>
      </c>
      <c r="CF1200" s="91">
        <f t="shared" ca="1" si="1252"/>
        <v>0</v>
      </c>
      <c r="CG1200" s="221">
        <f ca="1">CG$1187</f>
        <v>0</v>
      </c>
      <c r="CH1200" s="220">
        <f ca="1">CH$1173</f>
        <v>0.04</v>
      </c>
    </row>
    <row r="1201" spans="1:86">
      <c r="A1201" s="74"/>
      <c r="B1201" s="256" t="str">
        <f t="shared" si="1212"/>
        <v>Scan 2 Hold Base Mortality as Scan1</v>
      </c>
      <c r="C1201" s="91">
        <f t="shared" ca="1" si="1248"/>
        <v>1</v>
      </c>
      <c r="D1201" s="91">
        <f t="shared" ca="1" si="1248"/>
        <v>1</v>
      </c>
      <c r="E1201" s="91" t="b">
        <f t="shared" ca="1" si="1236"/>
        <v>0</v>
      </c>
      <c r="F1201" s="220">
        <f ca="1">F$1173</f>
        <v>11</v>
      </c>
      <c r="G1201" s="91" t="str">
        <f t="shared" ca="1" si="1236"/>
        <v>-</v>
      </c>
      <c r="H1201" s="91" t="str">
        <f t="shared" ca="1" si="1236"/>
        <v>-</v>
      </c>
      <c r="I1201" s="91" t="str">
        <f t="shared" ca="1" si="1236"/>
        <v>-</v>
      </c>
      <c r="J1201" s="91" t="str">
        <f t="shared" ca="1" si="1236"/>
        <v>-</v>
      </c>
      <c r="K1201" s="91" t="str">
        <f ca="1">OFFSET(K1201,-1,0)</f>
        <v>-</v>
      </c>
      <c r="L1201" s="90" t="b">
        <v>1</v>
      </c>
      <c r="M1201" s="91" t="str">
        <f ca="1">OFFSET(M1201,-1,0)</f>
        <v>-</v>
      </c>
      <c r="N1201" s="91" t="str">
        <f t="shared" ca="1" si="1236"/>
        <v>-</v>
      </c>
      <c r="O1201" s="91">
        <f t="shared" ca="1" si="1236"/>
        <v>28</v>
      </c>
      <c r="P1201" s="91">
        <f t="shared" ca="1" si="1236"/>
        <v>29</v>
      </c>
      <c r="Q1201" s="91">
        <f t="shared" ca="1" si="1236"/>
        <v>29</v>
      </c>
      <c r="R1201" s="221">
        <f ca="1">R$1187</f>
        <v>30</v>
      </c>
      <c r="S1201" s="221">
        <f ca="1">S$1187</f>
        <v>30</v>
      </c>
      <c r="T1201" s="221">
        <f ca="1">T$1187</f>
        <v>30</v>
      </c>
      <c r="U1201" s="91">
        <f t="shared" ca="1" si="1253"/>
        <v>0.01</v>
      </c>
      <c r="V1201" s="91">
        <f t="shared" ca="1" si="1253"/>
        <v>0</v>
      </c>
      <c r="W1201" s="91">
        <f t="shared" ca="1" si="1253"/>
        <v>0.05</v>
      </c>
      <c r="X1201" s="91">
        <f t="shared" ca="1" si="1253"/>
        <v>0.05</v>
      </c>
      <c r="Y1201" s="226">
        <f t="shared" ca="1" si="1253"/>
        <v>1.0984615384615384E-2</v>
      </c>
      <c r="Z1201" s="226">
        <f t="shared" ca="1" si="1253"/>
        <v>-4.3999999999999997E-2</v>
      </c>
      <c r="AA1201" s="91">
        <f t="shared" ca="1" si="1253"/>
        <v>2</v>
      </c>
      <c r="AB1201" s="91" t="str">
        <f t="shared" ca="1" si="1253"/>
        <v>-</v>
      </c>
      <c r="AC1201" s="91" t="str">
        <f t="shared" ca="1" si="1253"/>
        <v>-</v>
      </c>
      <c r="AD1201" s="91" t="b">
        <f t="shared" ca="1" si="1253"/>
        <v>1</v>
      </c>
      <c r="AE1201" s="91" t="str">
        <f t="shared" ca="1" si="1253"/>
        <v>-</v>
      </c>
      <c r="AF1201" s="91" t="str">
        <f t="shared" ca="1" si="1253"/>
        <v>-</v>
      </c>
      <c r="AG1201" s="91" t="str">
        <f t="shared" ca="1" si="1253"/>
        <v>-</v>
      </c>
      <c r="AH1201" s="91">
        <f t="shared" ca="1" si="1253"/>
        <v>1</v>
      </c>
      <c r="AI1201" s="91">
        <f t="shared" ca="1" si="1253"/>
        <v>0</v>
      </c>
      <c r="AJ1201" s="91">
        <f t="shared" ca="1" si="1253"/>
        <v>1</v>
      </c>
      <c r="AK1201" s="91">
        <f t="shared" ca="1" si="1235"/>
        <v>0</v>
      </c>
      <c r="AL1201" s="91">
        <f t="shared" ca="1" si="1235"/>
        <v>1</v>
      </c>
      <c r="AM1201" s="91"/>
      <c r="AN1201" s="91"/>
      <c r="AO1201" s="91"/>
      <c r="AP1201" s="91"/>
      <c r="AQ1201" s="91"/>
      <c r="AR1201" s="91"/>
      <c r="AS1201" s="91"/>
      <c r="AT1201" s="91"/>
      <c r="AU1201" s="91"/>
      <c r="AV1201" s="91"/>
      <c r="AW1201" s="91"/>
      <c r="AX1201" s="91"/>
      <c r="AY1201" s="91"/>
      <c r="AZ1201" s="91"/>
      <c r="BA1201" s="91"/>
      <c r="BB1201" s="91"/>
      <c r="BC1201" s="91"/>
      <c r="BD1201" s="91"/>
      <c r="BE1201" s="91"/>
      <c r="BF1201" s="91"/>
      <c r="BG1201" s="91"/>
      <c r="BH1201" s="91"/>
      <c r="BI1201" s="91"/>
      <c r="BJ1201" s="91"/>
      <c r="BK1201" s="91"/>
      <c r="BL1201" s="91"/>
      <c r="BM1201" s="91"/>
      <c r="BN1201" s="221">
        <f ca="1">BN$1187</f>
        <v>-0.05</v>
      </c>
      <c r="BO1201" s="91">
        <f t="shared" ca="1" si="1251"/>
        <v>0</v>
      </c>
      <c r="BP1201" s="91">
        <f t="shared" ca="1" si="1251"/>
        <v>0</v>
      </c>
      <c r="BQ1201" s="91">
        <f t="shared" ca="1" si="1251"/>
        <v>0</v>
      </c>
      <c r="BR1201" s="91">
        <f t="shared" ca="1" si="1251"/>
        <v>0</v>
      </c>
      <c r="BS1201" s="91">
        <f t="shared" ca="1" si="1251"/>
        <v>0</v>
      </c>
      <c r="BT1201" s="221">
        <f ca="1">BT$1187</f>
        <v>0</v>
      </c>
      <c r="BU1201" s="221">
        <f ca="1">BU$1187</f>
        <v>-0.05</v>
      </c>
      <c r="BV1201" s="91">
        <f t="shared" ca="1" si="1252"/>
        <v>0</v>
      </c>
      <c r="BW1201" s="91">
        <f t="shared" ca="1" si="1252"/>
        <v>0</v>
      </c>
      <c r="BX1201" s="91">
        <f t="shared" ca="1" si="1252"/>
        <v>0</v>
      </c>
      <c r="BY1201" s="91">
        <f t="shared" ca="1" si="1252"/>
        <v>0</v>
      </c>
      <c r="BZ1201" s="91">
        <f t="shared" ca="1" si="1252"/>
        <v>0</v>
      </c>
      <c r="CA1201" s="221">
        <f ca="1">CA$1187</f>
        <v>0</v>
      </c>
      <c r="CB1201" s="221">
        <f ca="1">CB$1187</f>
        <v>-0.05</v>
      </c>
      <c r="CC1201" s="91">
        <f t="shared" ca="1" si="1252"/>
        <v>0</v>
      </c>
      <c r="CD1201" s="91">
        <f t="shared" ca="1" si="1252"/>
        <v>0</v>
      </c>
      <c r="CE1201" s="91">
        <f t="shared" ca="1" si="1252"/>
        <v>0</v>
      </c>
      <c r="CF1201" s="91">
        <f t="shared" ca="1" si="1252"/>
        <v>0</v>
      </c>
      <c r="CG1201" s="91">
        <f t="shared" ca="1" si="1252"/>
        <v>0</v>
      </c>
      <c r="CH1201" s="221">
        <f ca="1">CH$1187</f>
        <v>0</v>
      </c>
    </row>
    <row r="1202" spans="1:86">
      <c r="A1202" s="74"/>
      <c r="B1202" s="256" t="str">
        <f t="shared" si="1212"/>
        <v>Scan 2 Hold LW &amp; sale value as Scan1</v>
      </c>
      <c r="C1202" s="91">
        <f t="shared" ca="1" si="1248"/>
        <v>1</v>
      </c>
      <c r="D1202" s="91">
        <f t="shared" ca="1" si="1248"/>
        <v>1</v>
      </c>
      <c r="E1202" s="91" t="b">
        <f t="shared" ca="1" si="1248"/>
        <v>0</v>
      </c>
      <c r="F1202" s="91">
        <f t="shared" ca="1" si="1248"/>
        <v>11</v>
      </c>
      <c r="G1202" s="91" t="str">
        <f t="shared" ca="1" si="1248"/>
        <v>-</v>
      </c>
      <c r="H1202" s="91" t="str">
        <f t="shared" ca="1" si="1248"/>
        <v>-</v>
      </c>
      <c r="I1202" s="91" t="str">
        <f t="shared" ca="1" si="1248"/>
        <v>-</v>
      </c>
      <c r="J1202" s="91" t="str">
        <f t="shared" ca="1" si="1248"/>
        <v>-</v>
      </c>
      <c r="K1202" s="91" t="str">
        <f t="shared" ca="1" si="1248"/>
        <v>-</v>
      </c>
      <c r="L1202" s="221" t="str">
        <f>L$1187</f>
        <v>-</v>
      </c>
      <c r="M1202" s="90" t="b">
        <v>1</v>
      </c>
      <c r="N1202" s="91" t="str">
        <f t="shared" ca="1" si="1248"/>
        <v>-</v>
      </c>
      <c r="O1202" s="91">
        <f t="shared" ca="1" si="1248"/>
        <v>28</v>
      </c>
      <c r="P1202" s="91">
        <f t="shared" ca="1" si="1248"/>
        <v>29</v>
      </c>
      <c r="Q1202" s="91">
        <f t="shared" ca="1" si="1248"/>
        <v>29</v>
      </c>
      <c r="R1202" s="91">
        <f t="shared" ca="1" si="1248"/>
        <v>30</v>
      </c>
      <c r="S1202" s="91">
        <f t="shared" ref="S1202:AL1210" ca="1" si="1254">OFFSET(S1202,-1,0)</f>
        <v>30</v>
      </c>
      <c r="T1202" s="91">
        <f t="shared" ca="1" si="1254"/>
        <v>30</v>
      </c>
      <c r="U1202" s="91">
        <f t="shared" ca="1" si="1254"/>
        <v>0.01</v>
      </c>
      <c r="V1202" s="91">
        <f t="shared" ca="1" si="1254"/>
        <v>0</v>
      </c>
      <c r="W1202" s="91">
        <f t="shared" ca="1" si="1254"/>
        <v>0.05</v>
      </c>
      <c r="X1202" s="91">
        <f t="shared" ca="1" si="1254"/>
        <v>0.05</v>
      </c>
      <c r="Y1202" s="226">
        <f t="shared" ca="1" si="1254"/>
        <v>1.0984615384615384E-2</v>
      </c>
      <c r="Z1202" s="226">
        <f t="shared" ca="1" si="1254"/>
        <v>-4.3999999999999997E-2</v>
      </c>
      <c r="AA1202" s="91">
        <f t="shared" ca="1" si="1254"/>
        <v>2</v>
      </c>
      <c r="AB1202" s="91" t="str">
        <f t="shared" ca="1" si="1254"/>
        <v>-</v>
      </c>
      <c r="AC1202" s="91" t="str">
        <f t="shared" ca="1" si="1254"/>
        <v>-</v>
      </c>
      <c r="AD1202" s="91" t="b">
        <f t="shared" ca="1" si="1254"/>
        <v>1</v>
      </c>
      <c r="AE1202" s="91" t="str">
        <f t="shared" ca="1" si="1254"/>
        <v>-</v>
      </c>
      <c r="AF1202" s="91" t="str">
        <f t="shared" ca="1" si="1254"/>
        <v>-</v>
      </c>
      <c r="AG1202" s="91" t="str">
        <f t="shared" ca="1" si="1254"/>
        <v>-</v>
      </c>
      <c r="AH1202" s="91">
        <f t="shared" ca="1" si="1254"/>
        <v>1</v>
      </c>
      <c r="AI1202" s="91">
        <f t="shared" ca="1" si="1254"/>
        <v>0</v>
      </c>
      <c r="AJ1202" s="91">
        <f t="shared" ca="1" si="1254"/>
        <v>1</v>
      </c>
      <c r="AK1202" s="91">
        <f t="shared" ca="1" si="1254"/>
        <v>0</v>
      </c>
      <c r="AL1202" s="91">
        <f t="shared" ca="1" si="1254"/>
        <v>1</v>
      </c>
      <c r="AM1202" s="91"/>
      <c r="AN1202" s="91"/>
      <c r="AO1202" s="91"/>
      <c r="AP1202" s="91"/>
      <c r="AQ1202" s="91"/>
      <c r="AR1202" s="91"/>
      <c r="AS1202" s="91"/>
      <c r="AT1202" s="91"/>
      <c r="AU1202" s="91"/>
      <c r="AV1202" s="91"/>
      <c r="AW1202" s="91"/>
      <c r="AX1202" s="91"/>
      <c r="AY1202" s="91"/>
      <c r="AZ1202" s="91"/>
      <c r="BA1202" s="91"/>
      <c r="BB1202" s="91"/>
      <c r="BC1202" s="91"/>
      <c r="BD1202" s="91"/>
      <c r="BE1202" s="91"/>
      <c r="BF1202" s="91"/>
      <c r="BG1202" s="91"/>
      <c r="BH1202" s="91"/>
      <c r="BI1202" s="91"/>
      <c r="BJ1202" s="91"/>
      <c r="BK1202" s="91"/>
      <c r="BL1202" s="91"/>
      <c r="BM1202" s="91"/>
      <c r="BN1202" s="91">
        <f t="shared" ca="1" si="1251"/>
        <v>-0.05</v>
      </c>
      <c r="BO1202" s="91">
        <f t="shared" ca="1" si="1251"/>
        <v>0</v>
      </c>
      <c r="BP1202" s="91">
        <f t="shared" ca="1" si="1251"/>
        <v>0</v>
      </c>
      <c r="BQ1202" s="91">
        <f t="shared" ca="1" si="1251"/>
        <v>0</v>
      </c>
      <c r="BR1202" s="91">
        <f t="shared" ca="1" si="1251"/>
        <v>0</v>
      </c>
      <c r="BS1202" s="91">
        <f t="shared" ca="1" si="1251"/>
        <v>0</v>
      </c>
      <c r="BT1202" s="91">
        <f t="shared" ca="1" si="1251"/>
        <v>0</v>
      </c>
      <c r="BU1202" s="91">
        <f t="shared" ca="1" si="1251"/>
        <v>-0.05</v>
      </c>
      <c r="BV1202" s="91">
        <f t="shared" ca="1" si="1251"/>
        <v>0</v>
      </c>
      <c r="BW1202" s="91">
        <f t="shared" ca="1" si="1251"/>
        <v>0</v>
      </c>
      <c r="BX1202" s="91">
        <f t="shared" ca="1" si="1251"/>
        <v>0</v>
      </c>
      <c r="BY1202" s="91">
        <f t="shared" ca="1" si="1251"/>
        <v>0</v>
      </c>
      <c r="BZ1202" s="91">
        <f t="shared" ca="1" si="1251"/>
        <v>0</v>
      </c>
      <c r="CA1202" s="91">
        <f t="shared" ca="1" si="1251"/>
        <v>0</v>
      </c>
      <c r="CB1202" s="91">
        <f t="shared" ca="1" si="1251"/>
        <v>-0.05</v>
      </c>
      <c r="CC1202" s="91">
        <f t="shared" ca="1" si="1251"/>
        <v>0</v>
      </c>
      <c r="CD1202" s="91">
        <f t="shared" ca="1" si="1252"/>
        <v>0</v>
      </c>
      <c r="CE1202" s="91">
        <f t="shared" ca="1" si="1252"/>
        <v>0</v>
      </c>
      <c r="CF1202" s="91">
        <f t="shared" ca="1" si="1252"/>
        <v>0</v>
      </c>
      <c r="CG1202" s="91">
        <f t="shared" ca="1" si="1252"/>
        <v>0</v>
      </c>
      <c r="CH1202" s="91">
        <f t="shared" ca="1" si="1252"/>
        <v>0</v>
      </c>
    </row>
    <row r="1203" spans="1:86">
      <c r="A1203" s="74"/>
      <c r="B1203" s="257" t="str">
        <f t="shared" si="1212"/>
        <v>Scan 2 Hold Flc Value as Scan1</v>
      </c>
      <c r="C1203" s="91">
        <f t="shared" ca="1" si="1248"/>
        <v>1</v>
      </c>
      <c r="D1203" s="91">
        <f t="shared" ca="1" si="1248"/>
        <v>1</v>
      </c>
      <c r="E1203" s="91" t="b">
        <f t="shared" ca="1" si="1248"/>
        <v>0</v>
      </c>
      <c r="F1203" s="91">
        <f t="shared" ca="1" si="1248"/>
        <v>11</v>
      </c>
      <c r="G1203" s="90" t="b">
        <v>1</v>
      </c>
      <c r="H1203" s="90" t="b">
        <v>1</v>
      </c>
      <c r="I1203" s="91" t="str">
        <f t="shared" ca="1" si="1248"/>
        <v>-</v>
      </c>
      <c r="J1203" s="91" t="str">
        <f t="shared" ca="1" si="1248"/>
        <v>-</v>
      </c>
      <c r="K1203" s="91" t="str">
        <f t="shared" ca="1" si="1248"/>
        <v>-</v>
      </c>
      <c r="L1203" s="91" t="str">
        <f t="shared" ca="1" si="1248"/>
        <v>-</v>
      </c>
      <c r="M1203" s="221" t="str">
        <f>M$1187</f>
        <v>-</v>
      </c>
      <c r="N1203" s="91" t="str">
        <f t="shared" ca="1" si="1248"/>
        <v>-</v>
      </c>
      <c r="O1203" s="91">
        <f t="shared" ca="1" si="1248"/>
        <v>28</v>
      </c>
      <c r="P1203" s="91">
        <f t="shared" ca="1" si="1248"/>
        <v>29</v>
      </c>
      <c r="Q1203" s="91">
        <f t="shared" ca="1" si="1248"/>
        <v>29</v>
      </c>
      <c r="R1203" s="91">
        <f t="shared" ca="1" si="1248"/>
        <v>30</v>
      </c>
      <c r="S1203" s="91">
        <f t="shared" ca="1" si="1254"/>
        <v>30</v>
      </c>
      <c r="T1203" s="91">
        <f t="shared" ca="1" si="1254"/>
        <v>30</v>
      </c>
      <c r="U1203" s="91">
        <f t="shared" ca="1" si="1254"/>
        <v>0.01</v>
      </c>
      <c r="V1203" s="91">
        <f t="shared" ca="1" si="1254"/>
        <v>0</v>
      </c>
      <c r="W1203" s="91">
        <f t="shared" ca="1" si="1254"/>
        <v>0.05</v>
      </c>
      <c r="X1203" s="91">
        <f t="shared" ca="1" si="1254"/>
        <v>0.05</v>
      </c>
      <c r="Y1203" s="226">
        <f t="shared" ca="1" si="1254"/>
        <v>1.0984615384615384E-2</v>
      </c>
      <c r="Z1203" s="226">
        <f t="shared" ca="1" si="1254"/>
        <v>-4.3999999999999997E-2</v>
      </c>
      <c r="AA1203" s="91">
        <f t="shared" ca="1" si="1254"/>
        <v>2</v>
      </c>
      <c r="AB1203" s="91" t="str">
        <f t="shared" ca="1" si="1254"/>
        <v>-</v>
      </c>
      <c r="AC1203" s="91" t="str">
        <f t="shared" ca="1" si="1254"/>
        <v>-</v>
      </c>
      <c r="AD1203" s="91" t="b">
        <f t="shared" ca="1" si="1254"/>
        <v>1</v>
      </c>
      <c r="AE1203" s="91" t="str">
        <f t="shared" ca="1" si="1254"/>
        <v>-</v>
      </c>
      <c r="AF1203" s="91" t="str">
        <f t="shared" ca="1" si="1254"/>
        <v>-</v>
      </c>
      <c r="AG1203" s="91" t="str">
        <f t="shared" ca="1" si="1254"/>
        <v>-</v>
      </c>
      <c r="AH1203" s="91">
        <f t="shared" ca="1" si="1254"/>
        <v>1</v>
      </c>
      <c r="AI1203" s="91">
        <f t="shared" ca="1" si="1254"/>
        <v>0</v>
      </c>
      <c r="AJ1203" s="91">
        <f t="shared" ca="1" si="1254"/>
        <v>1</v>
      </c>
      <c r="AK1203" s="91">
        <f t="shared" ca="1" si="1254"/>
        <v>0</v>
      </c>
      <c r="AL1203" s="91">
        <f t="shared" ca="1" si="1254"/>
        <v>1</v>
      </c>
      <c r="AM1203" s="91"/>
      <c r="AN1203" s="91"/>
      <c r="AO1203" s="91"/>
      <c r="AP1203" s="91"/>
      <c r="AQ1203" s="91"/>
      <c r="AR1203" s="91"/>
      <c r="AS1203" s="91"/>
      <c r="AT1203" s="91"/>
      <c r="AU1203" s="91"/>
      <c r="AV1203" s="91"/>
      <c r="AW1203" s="91"/>
      <c r="AX1203" s="91"/>
      <c r="AY1203" s="91"/>
      <c r="AZ1203" s="91"/>
      <c r="BA1203" s="91"/>
      <c r="BB1203" s="91"/>
      <c r="BC1203" s="91"/>
      <c r="BD1203" s="91"/>
      <c r="BE1203" s="91"/>
      <c r="BF1203" s="91"/>
      <c r="BG1203" s="91"/>
      <c r="BH1203" s="91"/>
      <c r="BI1203" s="91"/>
      <c r="BJ1203" s="91"/>
      <c r="BK1203" s="91"/>
      <c r="BL1203" s="91"/>
      <c r="BM1203" s="91"/>
      <c r="BN1203" s="91">
        <f t="shared" ca="1" si="1251"/>
        <v>-0.05</v>
      </c>
      <c r="BO1203" s="91">
        <f t="shared" ca="1" si="1251"/>
        <v>0</v>
      </c>
      <c r="BP1203" s="91">
        <f t="shared" ca="1" si="1251"/>
        <v>0</v>
      </c>
      <c r="BQ1203" s="91">
        <f t="shared" ca="1" si="1251"/>
        <v>0</v>
      </c>
      <c r="BR1203" s="91">
        <f t="shared" ca="1" si="1251"/>
        <v>0</v>
      </c>
      <c r="BS1203" s="91">
        <f t="shared" ca="1" si="1251"/>
        <v>0</v>
      </c>
      <c r="BT1203" s="91">
        <f t="shared" ca="1" si="1251"/>
        <v>0</v>
      </c>
      <c r="BU1203" s="91">
        <f t="shared" ca="1" si="1251"/>
        <v>-0.05</v>
      </c>
      <c r="BV1203" s="91">
        <f t="shared" ca="1" si="1251"/>
        <v>0</v>
      </c>
      <c r="BW1203" s="91">
        <f t="shared" ca="1" si="1251"/>
        <v>0</v>
      </c>
      <c r="BX1203" s="91">
        <f t="shared" ca="1" si="1251"/>
        <v>0</v>
      </c>
      <c r="BY1203" s="91">
        <f t="shared" ca="1" si="1251"/>
        <v>0</v>
      </c>
      <c r="BZ1203" s="91">
        <f t="shared" ca="1" si="1251"/>
        <v>0</v>
      </c>
      <c r="CA1203" s="91">
        <f t="shared" ca="1" si="1251"/>
        <v>0</v>
      </c>
      <c r="CB1203" s="91">
        <f t="shared" ca="1" si="1251"/>
        <v>-0.05</v>
      </c>
      <c r="CC1203" s="91">
        <f t="shared" ca="1" si="1251"/>
        <v>0</v>
      </c>
      <c r="CD1203" s="91">
        <f t="shared" ca="1" si="1252"/>
        <v>0</v>
      </c>
      <c r="CE1203" s="91">
        <f t="shared" ca="1" si="1252"/>
        <v>0</v>
      </c>
      <c r="CF1203" s="91">
        <f t="shared" ca="1" si="1252"/>
        <v>0</v>
      </c>
      <c r="CG1203" s="91">
        <f t="shared" ca="1" si="1252"/>
        <v>0</v>
      </c>
      <c r="CH1203" s="91">
        <f t="shared" ca="1" si="1252"/>
        <v>0</v>
      </c>
    </row>
    <row r="1204" spans="1:86">
      <c r="A1204" s="74"/>
      <c r="B1204" s="257" t="str">
        <f t="shared" si="1212"/>
        <v>Scan 2 Hold Lamb Surv as Scan1</v>
      </c>
      <c r="C1204" s="91">
        <f t="shared" ca="1" si="1248"/>
        <v>1</v>
      </c>
      <c r="D1204" s="91">
        <f t="shared" ca="1" si="1248"/>
        <v>1</v>
      </c>
      <c r="E1204" s="91" t="b">
        <f t="shared" ca="1" si="1248"/>
        <v>0</v>
      </c>
      <c r="F1204" s="91">
        <f t="shared" ca="1" si="1248"/>
        <v>11</v>
      </c>
      <c r="G1204" s="221" t="str">
        <f>G$1187</f>
        <v>-</v>
      </c>
      <c r="H1204" s="221" t="str">
        <f>H$1187</f>
        <v>-</v>
      </c>
      <c r="I1204" s="91" t="str">
        <f t="shared" ca="1" si="1248"/>
        <v>-</v>
      </c>
      <c r="J1204" s="91" t="str">
        <f t="shared" ca="1" si="1248"/>
        <v>-</v>
      </c>
      <c r="K1204" s="90" t="b">
        <v>1</v>
      </c>
      <c r="L1204" s="91" t="str">
        <f t="shared" ca="1" si="1248"/>
        <v>-</v>
      </c>
      <c r="M1204" s="91" t="str">
        <f t="shared" ca="1" si="1248"/>
        <v>-</v>
      </c>
      <c r="N1204" s="91" t="str">
        <f t="shared" ca="1" si="1248"/>
        <v>-</v>
      </c>
      <c r="O1204" s="91">
        <f t="shared" ca="1" si="1248"/>
        <v>28</v>
      </c>
      <c r="P1204" s="91">
        <f t="shared" ca="1" si="1248"/>
        <v>29</v>
      </c>
      <c r="Q1204" s="91">
        <f t="shared" ca="1" si="1248"/>
        <v>29</v>
      </c>
      <c r="R1204" s="91">
        <f t="shared" ca="1" si="1248"/>
        <v>30</v>
      </c>
      <c r="S1204" s="91">
        <f t="shared" ca="1" si="1254"/>
        <v>30</v>
      </c>
      <c r="T1204" s="91">
        <f t="shared" ca="1" si="1254"/>
        <v>30</v>
      </c>
      <c r="U1204" s="91">
        <f t="shared" ca="1" si="1254"/>
        <v>0.01</v>
      </c>
      <c r="V1204" s="91">
        <f t="shared" ca="1" si="1254"/>
        <v>0</v>
      </c>
      <c r="W1204" s="91">
        <f t="shared" ca="1" si="1254"/>
        <v>0.05</v>
      </c>
      <c r="X1204" s="91">
        <f t="shared" ca="1" si="1254"/>
        <v>0.05</v>
      </c>
      <c r="Y1204" s="226">
        <f t="shared" ca="1" si="1254"/>
        <v>1.0984615384615384E-2</v>
      </c>
      <c r="Z1204" s="226">
        <f t="shared" ca="1" si="1254"/>
        <v>-4.3999999999999997E-2</v>
      </c>
      <c r="AA1204" s="91">
        <f t="shared" ca="1" si="1254"/>
        <v>2</v>
      </c>
      <c r="AB1204" s="91" t="str">
        <f t="shared" ca="1" si="1254"/>
        <v>-</v>
      </c>
      <c r="AC1204" s="91" t="str">
        <f t="shared" ca="1" si="1254"/>
        <v>-</v>
      </c>
      <c r="AD1204" s="91" t="b">
        <f t="shared" ca="1" si="1254"/>
        <v>1</v>
      </c>
      <c r="AE1204" s="91" t="str">
        <f t="shared" ca="1" si="1254"/>
        <v>-</v>
      </c>
      <c r="AF1204" s="91" t="str">
        <f t="shared" ca="1" si="1254"/>
        <v>-</v>
      </c>
      <c r="AG1204" s="91" t="str">
        <f t="shared" ca="1" si="1254"/>
        <v>-</v>
      </c>
      <c r="AH1204" s="91">
        <f t="shared" ca="1" si="1254"/>
        <v>1</v>
      </c>
      <c r="AI1204" s="91">
        <f t="shared" ca="1" si="1254"/>
        <v>0</v>
      </c>
      <c r="AJ1204" s="91">
        <f t="shared" ca="1" si="1254"/>
        <v>1</v>
      </c>
      <c r="AK1204" s="91">
        <f t="shared" ca="1" si="1254"/>
        <v>0</v>
      </c>
      <c r="AL1204" s="91">
        <f t="shared" ca="1" si="1254"/>
        <v>1</v>
      </c>
      <c r="AM1204" s="91"/>
      <c r="AN1204" s="91"/>
      <c r="AO1204" s="91"/>
      <c r="AP1204" s="91"/>
      <c r="AQ1204" s="91"/>
      <c r="AR1204" s="91"/>
      <c r="AS1204" s="91"/>
      <c r="AT1204" s="91"/>
      <c r="AU1204" s="91"/>
      <c r="AV1204" s="91"/>
      <c r="AW1204" s="91"/>
      <c r="AX1204" s="91"/>
      <c r="AY1204" s="91"/>
      <c r="AZ1204" s="91"/>
      <c r="BA1204" s="91"/>
      <c r="BB1204" s="91"/>
      <c r="BC1204" s="91"/>
      <c r="BD1204" s="91"/>
      <c r="BE1204" s="91"/>
      <c r="BF1204" s="91"/>
      <c r="BG1204" s="91"/>
      <c r="BH1204" s="91"/>
      <c r="BI1204" s="91"/>
      <c r="BJ1204" s="91"/>
      <c r="BK1204" s="91"/>
      <c r="BL1204" s="91"/>
      <c r="BM1204" s="91"/>
      <c r="BN1204" s="91">
        <f t="shared" ca="1" si="1251"/>
        <v>-0.05</v>
      </c>
      <c r="BO1204" s="91">
        <f t="shared" ca="1" si="1251"/>
        <v>0</v>
      </c>
      <c r="BP1204" s="91">
        <f t="shared" ca="1" si="1251"/>
        <v>0</v>
      </c>
      <c r="BQ1204" s="91">
        <f t="shared" ca="1" si="1251"/>
        <v>0</v>
      </c>
      <c r="BR1204" s="91">
        <f t="shared" ca="1" si="1251"/>
        <v>0</v>
      </c>
      <c r="BS1204" s="91">
        <f t="shared" ca="1" si="1251"/>
        <v>0</v>
      </c>
      <c r="BT1204" s="91">
        <f t="shared" ca="1" si="1251"/>
        <v>0</v>
      </c>
      <c r="BU1204" s="91">
        <f t="shared" ca="1" si="1251"/>
        <v>-0.05</v>
      </c>
      <c r="BV1204" s="91">
        <f t="shared" ca="1" si="1251"/>
        <v>0</v>
      </c>
      <c r="BW1204" s="91">
        <f t="shared" ca="1" si="1251"/>
        <v>0</v>
      </c>
      <c r="BX1204" s="91">
        <f t="shared" ca="1" si="1251"/>
        <v>0</v>
      </c>
      <c r="BY1204" s="91">
        <f t="shared" ca="1" si="1251"/>
        <v>0</v>
      </c>
      <c r="BZ1204" s="91">
        <f t="shared" ca="1" si="1251"/>
        <v>0</v>
      </c>
      <c r="CA1204" s="91">
        <f t="shared" ca="1" si="1251"/>
        <v>0</v>
      </c>
      <c r="CB1204" s="91">
        <f t="shared" ca="1" si="1251"/>
        <v>-0.05</v>
      </c>
      <c r="CC1204" s="91">
        <f t="shared" ca="1" si="1251"/>
        <v>0</v>
      </c>
      <c r="CD1204" s="91">
        <f t="shared" ca="1" si="1252"/>
        <v>0</v>
      </c>
      <c r="CE1204" s="91">
        <f t="shared" ca="1" si="1252"/>
        <v>0</v>
      </c>
      <c r="CF1204" s="91">
        <f t="shared" ca="1" si="1252"/>
        <v>0</v>
      </c>
      <c r="CG1204" s="91">
        <f t="shared" ca="1" si="1252"/>
        <v>0</v>
      </c>
      <c r="CH1204" s="91">
        <f t="shared" ca="1" si="1252"/>
        <v>0</v>
      </c>
    </row>
    <row r="1205" spans="1:86">
      <c r="A1205" s="74"/>
      <c r="B1205" s="257" t="str">
        <f t="shared" si="1212"/>
        <v>Scan 2 Hold RR as Scan1</v>
      </c>
      <c r="C1205" s="91">
        <f t="shared" ca="1" si="1248"/>
        <v>1</v>
      </c>
      <c r="D1205" s="91">
        <f t="shared" ca="1" si="1248"/>
        <v>1</v>
      </c>
      <c r="E1205" s="91" t="b">
        <f t="shared" ca="1" si="1248"/>
        <v>0</v>
      </c>
      <c r="F1205" s="91">
        <f t="shared" ca="1" si="1248"/>
        <v>11</v>
      </c>
      <c r="G1205" s="91" t="str">
        <f t="shared" ca="1" si="1248"/>
        <v>-</v>
      </c>
      <c r="H1205" s="91" t="str">
        <f t="shared" ca="1" si="1248"/>
        <v>-</v>
      </c>
      <c r="I1205" s="90" t="b">
        <v>1</v>
      </c>
      <c r="J1205" s="90" t="b">
        <v>1</v>
      </c>
      <c r="K1205" s="221" t="str">
        <f>K$1187</f>
        <v>-</v>
      </c>
      <c r="L1205" s="91" t="str">
        <f t="shared" ca="1" si="1248"/>
        <v>-</v>
      </c>
      <c r="M1205" s="91" t="str">
        <f t="shared" ca="1" si="1248"/>
        <v>-</v>
      </c>
      <c r="N1205" s="91" t="str">
        <f t="shared" ca="1" si="1248"/>
        <v>-</v>
      </c>
      <c r="O1205" s="91">
        <f t="shared" ca="1" si="1248"/>
        <v>28</v>
      </c>
      <c r="P1205" s="91">
        <f t="shared" ca="1" si="1248"/>
        <v>29</v>
      </c>
      <c r="Q1205" s="91">
        <f t="shared" ca="1" si="1248"/>
        <v>29</v>
      </c>
      <c r="R1205" s="91">
        <f t="shared" ca="1" si="1248"/>
        <v>30</v>
      </c>
      <c r="S1205" s="91">
        <f t="shared" ca="1" si="1254"/>
        <v>30</v>
      </c>
      <c r="T1205" s="91">
        <f t="shared" ca="1" si="1254"/>
        <v>30</v>
      </c>
      <c r="U1205" s="91">
        <f t="shared" ca="1" si="1254"/>
        <v>0.01</v>
      </c>
      <c r="V1205" s="91">
        <f t="shared" ca="1" si="1254"/>
        <v>0</v>
      </c>
      <c r="W1205" s="91">
        <f t="shared" ca="1" si="1254"/>
        <v>0.05</v>
      </c>
      <c r="X1205" s="91">
        <f t="shared" ca="1" si="1254"/>
        <v>0.05</v>
      </c>
      <c r="Y1205" s="226">
        <f t="shared" ca="1" si="1254"/>
        <v>1.0984615384615384E-2</v>
      </c>
      <c r="Z1205" s="226">
        <f t="shared" ca="1" si="1254"/>
        <v>-4.3999999999999997E-2</v>
      </c>
      <c r="AA1205" s="91">
        <f t="shared" ca="1" si="1254"/>
        <v>2</v>
      </c>
      <c r="AB1205" s="91" t="str">
        <f t="shared" ca="1" si="1254"/>
        <v>-</v>
      </c>
      <c r="AC1205" s="91" t="str">
        <f t="shared" ca="1" si="1254"/>
        <v>-</v>
      </c>
      <c r="AD1205" s="91" t="b">
        <f t="shared" ca="1" si="1254"/>
        <v>1</v>
      </c>
      <c r="AE1205" s="91" t="str">
        <f t="shared" ca="1" si="1254"/>
        <v>-</v>
      </c>
      <c r="AF1205" s="91" t="str">
        <f t="shared" ca="1" si="1254"/>
        <v>-</v>
      </c>
      <c r="AG1205" s="91" t="str">
        <f t="shared" ca="1" si="1254"/>
        <v>-</v>
      </c>
      <c r="AH1205" s="91">
        <f t="shared" ca="1" si="1254"/>
        <v>1</v>
      </c>
      <c r="AI1205" s="91">
        <f t="shared" ca="1" si="1254"/>
        <v>0</v>
      </c>
      <c r="AJ1205" s="91">
        <f t="shared" ca="1" si="1254"/>
        <v>1</v>
      </c>
      <c r="AK1205" s="91">
        <f t="shared" ca="1" si="1254"/>
        <v>0</v>
      </c>
      <c r="AL1205" s="91">
        <f t="shared" ca="1" si="1254"/>
        <v>1</v>
      </c>
      <c r="AM1205" s="91"/>
      <c r="AN1205" s="91"/>
      <c r="AO1205" s="91"/>
      <c r="AP1205" s="91"/>
      <c r="AQ1205" s="91"/>
      <c r="AR1205" s="91"/>
      <c r="AS1205" s="91"/>
      <c r="AT1205" s="91"/>
      <c r="AU1205" s="91"/>
      <c r="AV1205" s="91"/>
      <c r="AW1205" s="91"/>
      <c r="AX1205" s="91"/>
      <c r="AY1205" s="91"/>
      <c r="AZ1205" s="91"/>
      <c r="BA1205" s="91"/>
      <c r="BB1205" s="91"/>
      <c r="BC1205" s="91"/>
      <c r="BD1205" s="91"/>
      <c r="BE1205" s="91"/>
      <c r="BF1205" s="91"/>
      <c r="BG1205" s="91"/>
      <c r="BH1205" s="91"/>
      <c r="BI1205" s="91"/>
      <c r="BJ1205" s="91"/>
      <c r="BK1205" s="91"/>
      <c r="BL1205" s="91"/>
      <c r="BM1205" s="91"/>
      <c r="BN1205" s="91">
        <f t="shared" ca="1" si="1251"/>
        <v>-0.05</v>
      </c>
      <c r="BO1205" s="91">
        <f t="shared" ca="1" si="1251"/>
        <v>0</v>
      </c>
      <c r="BP1205" s="91">
        <f t="shared" ca="1" si="1251"/>
        <v>0</v>
      </c>
      <c r="BQ1205" s="91">
        <f t="shared" ca="1" si="1251"/>
        <v>0</v>
      </c>
      <c r="BR1205" s="91">
        <f t="shared" ca="1" si="1251"/>
        <v>0</v>
      </c>
      <c r="BS1205" s="91">
        <f t="shared" ca="1" si="1251"/>
        <v>0</v>
      </c>
      <c r="BT1205" s="91">
        <f t="shared" ca="1" si="1251"/>
        <v>0</v>
      </c>
      <c r="BU1205" s="91">
        <f t="shared" ca="1" si="1251"/>
        <v>-0.05</v>
      </c>
      <c r="BV1205" s="91">
        <f t="shared" ca="1" si="1251"/>
        <v>0</v>
      </c>
      <c r="BW1205" s="91">
        <f t="shared" ca="1" si="1251"/>
        <v>0</v>
      </c>
      <c r="BX1205" s="91">
        <f t="shared" ca="1" si="1251"/>
        <v>0</v>
      </c>
      <c r="BY1205" s="91">
        <f t="shared" ca="1" si="1251"/>
        <v>0</v>
      </c>
      <c r="BZ1205" s="91">
        <f t="shared" ca="1" si="1251"/>
        <v>0</v>
      </c>
      <c r="CA1205" s="91">
        <f t="shared" ca="1" si="1251"/>
        <v>0</v>
      </c>
      <c r="CB1205" s="91">
        <f t="shared" ca="1" si="1251"/>
        <v>-0.05</v>
      </c>
      <c r="CC1205" s="91">
        <f t="shared" ca="1" si="1251"/>
        <v>0</v>
      </c>
      <c r="CD1205" s="91">
        <f t="shared" ca="1" si="1252"/>
        <v>0</v>
      </c>
      <c r="CE1205" s="91">
        <f t="shared" ca="1" si="1252"/>
        <v>0</v>
      </c>
      <c r="CF1205" s="91">
        <f t="shared" ca="1" si="1252"/>
        <v>0</v>
      </c>
      <c r="CG1205" s="91">
        <f t="shared" ca="1" si="1252"/>
        <v>0</v>
      </c>
      <c r="CH1205" s="91">
        <f t="shared" ca="1" si="1252"/>
        <v>0</v>
      </c>
    </row>
    <row r="1206" spans="1:86">
      <c r="A1206" s="74"/>
      <c r="B1206" s="257" t="str">
        <f t="shared" si="1212"/>
        <v>Scan 2 Hold All prodn as Scan1</v>
      </c>
      <c r="C1206" s="91">
        <f t="shared" ca="1" si="1248"/>
        <v>1</v>
      </c>
      <c r="D1206" s="91">
        <f t="shared" ca="1" si="1248"/>
        <v>1</v>
      </c>
      <c r="E1206" s="91" t="b">
        <f t="shared" ca="1" si="1248"/>
        <v>0</v>
      </c>
      <c r="F1206" s="91">
        <f t="shared" ca="1" si="1248"/>
        <v>11</v>
      </c>
      <c r="G1206" s="90" t="b">
        <v>1</v>
      </c>
      <c r="H1206" s="90" t="b">
        <v>1</v>
      </c>
      <c r="I1206" s="90" t="b">
        <v>1</v>
      </c>
      <c r="J1206" s="90" t="b">
        <v>1</v>
      </c>
      <c r="K1206" s="90" t="b">
        <v>1</v>
      </c>
      <c r="L1206" s="90" t="b">
        <v>1</v>
      </c>
      <c r="M1206" s="90" t="b">
        <v>1</v>
      </c>
      <c r="N1206" s="91" t="str">
        <f t="shared" ca="1" si="1248"/>
        <v>-</v>
      </c>
      <c r="O1206" s="91">
        <f t="shared" ca="1" si="1248"/>
        <v>28</v>
      </c>
      <c r="P1206" s="91">
        <f t="shared" ca="1" si="1248"/>
        <v>29</v>
      </c>
      <c r="Q1206" s="91">
        <f t="shared" ca="1" si="1248"/>
        <v>29</v>
      </c>
      <c r="R1206" s="91">
        <f t="shared" ca="1" si="1248"/>
        <v>30</v>
      </c>
      <c r="S1206" s="91">
        <f t="shared" ca="1" si="1254"/>
        <v>30</v>
      </c>
      <c r="T1206" s="91">
        <f t="shared" ca="1" si="1254"/>
        <v>30</v>
      </c>
      <c r="U1206" s="91">
        <f t="shared" ca="1" si="1254"/>
        <v>0.01</v>
      </c>
      <c r="V1206" s="91">
        <f t="shared" ca="1" si="1254"/>
        <v>0</v>
      </c>
      <c r="W1206" s="91">
        <f t="shared" ca="1" si="1254"/>
        <v>0.05</v>
      </c>
      <c r="X1206" s="91">
        <f t="shared" ca="1" si="1254"/>
        <v>0.05</v>
      </c>
      <c r="Y1206" s="226">
        <f t="shared" ca="1" si="1254"/>
        <v>1.0984615384615384E-2</v>
      </c>
      <c r="Z1206" s="226">
        <f t="shared" ca="1" si="1254"/>
        <v>-4.3999999999999997E-2</v>
      </c>
      <c r="AA1206" s="91">
        <f t="shared" ca="1" si="1254"/>
        <v>2</v>
      </c>
      <c r="AB1206" s="91" t="str">
        <f t="shared" ca="1" si="1254"/>
        <v>-</v>
      </c>
      <c r="AC1206" s="91" t="str">
        <f t="shared" ca="1" si="1254"/>
        <v>-</v>
      </c>
      <c r="AD1206" s="91" t="b">
        <f t="shared" ca="1" si="1254"/>
        <v>1</v>
      </c>
      <c r="AE1206" s="91" t="str">
        <f t="shared" ca="1" si="1254"/>
        <v>-</v>
      </c>
      <c r="AF1206" s="91" t="str">
        <f t="shared" ca="1" si="1254"/>
        <v>-</v>
      </c>
      <c r="AG1206" s="91" t="str">
        <f t="shared" ca="1" si="1254"/>
        <v>-</v>
      </c>
      <c r="AH1206" s="91">
        <f t="shared" ca="1" si="1254"/>
        <v>1</v>
      </c>
      <c r="AI1206" s="91">
        <f t="shared" ca="1" si="1254"/>
        <v>0</v>
      </c>
      <c r="AJ1206" s="91">
        <f t="shared" ca="1" si="1254"/>
        <v>1</v>
      </c>
      <c r="AK1206" s="91">
        <f t="shared" ca="1" si="1254"/>
        <v>0</v>
      </c>
      <c r="AL1206" s="91">
        <f t="shared" ca="1" si="1254"/>
        <v>1</v>
      </c>
      <c r="AM1206" s="91"/>
      <c r="AN1206" s="91"/>
      <c r="AO1206" s="91"/>
      <c r="AP1206" s="91"/>
      <c r="AQ1206" s="91"/>
      <c r="AR1206" s="91"/>
      <c r="AS1206" s="91"/>
      <c r="AT1206" s="91"/>
      <c r="AU1206" s="91"/>
      <c r="AV1206" s="91"/>
      <c r="AW1206" s="91"/>
      <c r="AX1206" s="91"/>
      <c r="AY1206" s="91"/>
      <c r="AZ1206" s="91"/>
      <c r="BA1206" s="91"/>
      <c r="BB1206" s="91"/>
      <c r="BC1206" s="91"/>
      <c r="BD1206" s="91"/>
      <c r="BE1206" s="91"/>
      <c r="BF1206" s="91"/>
      <c r="BG1206" s="91"/>
      <c r="BH1206" s="91"/>
      <c r="BI1206" s="91"/>
      <c r="BJ1206" s="91"/>
      <c r="BK1206" s="91"/>
      <c r="BL1206" s="91"/>
      <c r="BM1206" s="91"/>
      <c r="BN1206" s="91">
        <f t="shared" ca="1" si="1251"/>
        <v>-0.05</v>
      </c>
      <c r="BO1206" s="91">
        <f t="shared" ca="1" si="1251"/>
        <v>0</v>
      </c>
      <c r="BP1206" s="91">
        <f t="shared" ca="1" si="1251"/>
        <v>0</v>
      </c>
      <c r="BQ1206" s="91">
        <f t="shared" ca="1" si="1251"/>
        <v>0</v>
      </c>
      <c r="BR1206" s="91">
        <f t="shared" ca="1" si="1251"/>
        <v>0</v>
      </c>
      <c r="BS1206" s="91">
        <f t="shared" ca="1" si="1251"/>
        <v>0</v>
      </c>
      <c r="BT1206" s="91">
        <f t="shared" ca="1" si="1251"/>
        <v>0</v>
      </c>
      <c r="BU1206" s="91">
        <f t="shared" ca="1" si="1251"/>
        <v>-0.05</v>
      </c>
      <c r="BV1206" s="91">
        <f t="shared" ca="1" si="1251"/>
        <v>0</v>
      </c>
      <c r="BW1206" s="91">
        <f t="shared" ca="1" si="1251"/>
        <v>0</v>
      </c>
      <c r="BX1206" s="91">
        <f t="shared" ca="1" si="1251"/>
        <v>0</v>
      </c>
      <c r="BY1206" s="91">
        <f t="shared" ca="1" si="1251"/>
        <v>0</v>
      </c>
      <c r="BZ1206" s="91">
        <f t="shared" ca="1" si="1251"/>
        <v>0</v>
      </c>
      <c r="CA1206" s="91">
        <f t="shared" ca="1" si="1251"/>
        <v>0</v>
      </c>
      <c r="CB1206" s="91">
        <f t="shared" ca="1" si="1251"/>
        <v>-0.05</v>
      </c>
      <c r="CC1206" s="91">
        <f t="shared" ca="1" si="1251"/>
        <v>0</v>
      </c>
      <c r="CD1206" s="91">
        <f t="shared" ca="1" si="1252"/>
        <v>0</v>
      </c>
      <c r="CE1206" s="91">
        <f t="shared" ca="1" si="1252"/>
        <v>0</v>
      </c>
      <c r="CF1206" s="91">
        <f t="shared" ca="1" si="1252"/>
        <v>0</v>
      </c>
      <c r="CG1206" s="91">
        <f t="shared" ca="1" si="1252"/>
        <v>0</v>
      </c>
      <c r="CH1206" s="91">
        <f t="shared" ca="1" si="1252"/>
        <v>0</v>
      </c>
    </row>
    <row r="1207" spans="1:86">
      <c r="A1207" s="74"/>
      <c r="B1207" s="257" t="str">
        <f t="shared" si="1212"/>
        <v>Scan 2 Differential progeny management</v>
      </c>
      <c r="C1207" s="91">
        <f t="shared" ca="1" si="1248"/>
        <v>1</v>
      </c>
      <c r="D1207" s="91">
        <f t="shared" ca="1" si="1248"/>
        <v>1</v>
      </c>
      <c r="E1207" s="91" t="b">
        <f t="shared" ca="1" si="1248"/>
        <v>0</v>
      </c>
      <c r="F1207" s="91">
        <f t="shared" ca="1" si="1248"/>
        <v>11</v>
      </c>
      <c r="G1207" s="221" t="str">
        <f t="shared" ref="G1207:M1207" si="1255">G$1187</f>
        <v>-</v>
      </c>
      <c r="H1207" s="221" t="str">
        <f t="shared" si="1255"/>
        <v>-</v>
      </c>
      <c r="I1207" s="221" t="str">
        <f t="shared" si="1255"/>
        <v>-</v>
      </c>
      <c r="J1207" s="221" t="str">
        <f t="shared" si="1255"/>
        <v>-</v>
      </c>
      <c r="K1207" s="221" t="str">
        <f t="shared" si="1255"/>
        <v>-</v>
      </c>
      <c r="L1207" s="221" t="str">
        <f t="shared" si="1255"/>
        <v>-</v>
      </c>
      <c r="M1207" s="221" t="str">
        <f t="shared" si="1255"/>
        <v>-</v>
      </c>
      <c r="N1207" s="91" t="str">
        <f t="shared" ca="1" si="1248"/>
        <v>-</v>
      </c>
      <c r="O1207" s="220">
        <f t="shared" ref="O1207:T1207" ca="1" si="1256">O$1173</f>
        <v>26</v>
      </c>
      <c r="P1207" s="220">
        <f t="shared" ca="1" si="1256"/>
        <v>27</v>
      </c>
      <c r="Q1207" s="220">
        <f t="shared" ca="1" si="1256"/>
        <v>27</v>
      </c>
      <c r="R1207" s="220">
        <f t="shared" ca="1" si="1256"/>
        <v>27</v>
      </c>
      <c r="S1207" s="220">
        <f t="shared" ca="1" si="1256"/>
        <v>27</v>
      </c>
      <c r="T1207" s="220">
        <f t="shared" ca="1" si="1256"/>
        <v>27</v>
      </c>
      <c r="U1207" s="91">
        <f t="shared" ca="1" si="1254"/>
        <v>0.01</v>
      </c>
      <c r="V1207" s="91">
        <f t="shared" ca="1" si="1254"/>
        <v>0</v>
      </c>
      <c r="W1207" s="91">
        <f t="shared" ca="1" si="1254"/>
        <v>0.05</v>
      </c>
      <c r="X1207" s="91">
        <f t="shared" ca="1" si="1254"/>
        <v>0.05</v>
      </c>
      <c r="Y1207" s="226">
        <f t="shared" ca="1" si="1254"/>
        <v>1.0984615384615384E-2</v>
      </c>
      <c r="Z1207" s="226">
        <f t="shared" ca="1" si="1254"/>
        <v>-4.3999999999999997E-2</v>
      </c>
      <c r="AA1207" s="91">
        <f t="shared" ca="1" si="1254"/>
        <v>2</v>
      </c>
      <c r="AB1207" s="91" t="str">
        <f t="shared" ca="1" si="1254"/>
        <v>-</v>
      </c>
      <c r="AC1207" s="91" t="str">
        <f t="shared" ca="1" si="1254"/>
        <v>-</v>
      </c>
      <c r="AD1207" s="91" t="b">
        <f t="shared" ca="1" si="1254"/>
        <v>1</v>
      </c>
      <c r="AE1207" s="91" t="str">
        <f t="shared" ca="1" si="1254"/>
        <v>-</v>
      </c>
      <c r="AF1207" s="91" t="str">
        <f t="shared" ca="1" si="1254"/>
        <v>-</v>
      </c>
      <c r="AG1207" s="91" t="str">
        <f t="shared" ca="1" si="1254"/>
        <v>-</v>
      </c>
      <c r="AH1207" s="91">
        <f t="shared" ca="1" si="1254"/>
        <v>1</v>
      </c>
      <c r="AI1207" s="91">
        <f t="shared" ca="1" si="1254"/>
        <v>0</v>
      </c>
      <c r="AJ1207" s="91">
        <f t="shared" ca="1" si="1254"/>
        <v>1</v>
      </c>
      <c r="AK1207" s="91">
        <f t="shared" ca="1" si="1254"/>
        <v>0</v>
      </c>
      <c r="AL1207" s="91">
        <f t="shared" ca="1" si="1254"/>
        <v>1</v>
      </c>
      <c r="AM1207" s="91"/>
      <c r="AN1207" s="91"/>
      <c r="AO1207" s="91"/>
      <c r="AP1207" s="91"/>
      <c r="AQ1207" s="91"/>
      <c r="AR1207" s="91"/>
      <c r="AS1207" s="91"/>
      <c r="AT1207" s="91"/>
      <c r="AU1207" s="91"/>
      <c r="AV1207" s="91"/>
      <c r="AW1207" s="91"/>
      <c r="AX1207" s="91"/>
      <c r="AY1207" s="91"/>
      <c r="AZ1207" s="91"/>
      <c r="BA1207" s="91"/>
      <c r="BB1207" s="91"/>
      <c r="BC1207" s="91"/>
      <c r="BD1207" s="91"/>
      <c r="BE1207" s="91"/>
      <c r="BF1207" s="91"/>
      <c r="BG1207" s="91"/>
      <c r="BH1207" s="91"/>
      <c r="BI1207" s="91"/>
      <c r="BJ1207" s="91"/>
      <c r="BK1207" s="91"/>
      <c r="BL1207" s="91"/>
      <c r="BM1207" s="91"/>
      <c r="BN1207" s="220">
        <f t="shared" ref="BN1207:CH1207" ca="1" si="1257">BN$1173</f>
        <v>0</v>
      </c>
      <c r="BO1207" s="220">
        <f t="shared" ca="1" si="1257"/>
        <v>0</v>
      </c>
      <c r="BP1207" s="220">
        <f t="shared" ca="1" si="1257"/>
        <v>-0.04</v>
      </c>
      <c r="BQ1207" s="220">
        <f t="shared" ca="1" si="1257"/>
        <v>0.04</v>
      </c>
      <c r="BR1207" s="220">
        <f t="shared" ca="1" si="1257"/>
        <v>-0.04</v>
      </c>
      <c r="BS1207" s="220">
        <f t="shared" ca="1" si="1257"/>
        <v>0.04</v>
      </c>
      <c r="BT1207" s="220">
        <f t="shared" ca="1" si="1257"/>
        <v>0.04</v>
      </c>
      <c r="BU1207" s="220">
        <f t="shared" ca="1" si="1257"/>
        <v>0</v>
      </c>
      <c r="BV1207" s="220">
        <f t="shared" ca="1" si="1257"/>
        <v>0</v>
      </c>
      <c r="BW1207" s="220">
        <f t="shared" ca="1" si="1257"/>
        <v>-0.04</v>
      </c>
      <c r="BX1207" s="220">
        <f t="shared" ca="1" si="1257"/>
        <v>0.04</v>
      </c>
      <c r="BY1207" s="220">
        <f t="shared" ca="1" si="1257"/>
        <v>-0.04</v>
      </c>
      <c r="BZ1207" s="220">
        <f t="shared" ca="1" si="1257"/>
        <v>0.04</v>
      </c>
      <c r="CA1207" s="220">
        <f t="shared" ca="1" si="1257"/>
        <v>0.04</v>
      </c>
      <c r="CB1207" s="220">
        <f t="shared" ca="1" si="1257"/>
        <v>0</v>
      </c>
      <c r="CC1207" s="220">
        <f t="shared" ca="1" si="1257"/>
        <v>0</v>
      </c>
      <c r="CD1207" s="220">
        <f t="shared" ca="1" si="1257"/>
        <v>-0.04</v>
      </c>
      <c r="CE1207" s="220">
        <f t="shared" ca="1" si="1257"/>
        <v>0.04</v>
      </c>
      <c r="CF1207" s="220">
        <f t="shared" ca="1" si="1257"/>
        <v>-0.04</v>
      </c>
      <c r="CG1207" s="220">
        <f t="shared" ca="1" si="1257"/>
        <v>0.04</v>
      </c>
      <c r="CH1207" s="220">
        <f t="shared" ca="1" si="1257"/>
        <v>0.04</v>
      </c>
    </row>
    <row r="1208" spans="1:86">
      <c r="A1208" s="74"/>
      <c r="B1208" s="256" t="str">
        <f t="shared" si="1212"/>
        <v>Scan 2 No paddock allocation benefits</v>
      </c>
      <c r="C1208" s="91">
        <f t="shared" ca="1" si="1248"/>
        <v>1</v>
      </c>
      <c r="D1208" s="91">
        <f t="shared" ca="1" si="1248"/>
        <v>1</v>
      </c>
      <c r="E1208" s="91" t="b">
        <f t="shared" ca="1" si="1248"/>
        <v>0</v>
      </c>
      <c r="F1208" s="221">
        <f ca="1">F$1187</f>
        <v>12</v>
      </c>
      <c r="G1208" s="91" t="str">
        <f t="shared" ca="1" si="1248"/>
        <v>-</v>
      </c>
      <c r="H1208" s="91" t="str">
        <f t="shared" ca="1" si="1248"/>
        <v>-</v>
      </c>
      <c r="I1208" s="91" t="str">
        <f t="shared" ca="1" si="1248"/>
        <v>-</v>
      </c>
      <c r="J1208" s="91" t="str">
        <f t="shared" ca="1" si="1248"/>
        <v>-</v>
      </c>
      <c r="K1208" s="91" t="str">
        <f t="shared" ca="1" si="1248"/>
        <v>-</v>
      </c>
      <c r="L1208" s="91" t="str">
        <f t="shared" ca="1" si="1248"/>
        <v>-</v>
      </c>
      <c r="M1208" s="91" t="str">
        <f t="shared" ca="1" si="1248"/>
        <v>-</v>
      </c>
      <c r="N1208" s="91" t="str">
        <f t="shared" ca="1" si="1248"/>
        <v>-</v>
      </c>
      <c r="O1208" s="221">
        <f t="shared" ref="O1208:T1208" ca="1" si="1258">O$1187</f>
        <v>28</v>
      </c>
      <c r="P1208" s="221">
        <f t="shared" ca="1" si="1258"/>
        <v>29</v>
      </c>
      <c r="Q1208" s="221">
        <f t="shared" ca="1" si="1258"/>
        <v>29</v>
      </c>
      <c r="R1208" s="221">
        <f t="shared" ca="1" si="1258"/>
        <v>30</v>
      </c>
      <c r="S1208" s="221">
        <f t="shared" ca="1" si="1258"/>
        <v>30</v>
      </c>
      <c r="T1208" s="221">
        <f t="shared" ca="1" si="1258"/>
        <v>30</v>
      </c>
      <c r="U1208" s="91">
        <f t="shared" ca="1" si="1254"/>
        <v>0.01</v>
      </c>
      <c r="V1208" s="91">
        <f t="shared" ca="1" si="1254"/>
        <v>0</v>
      </c>
      <c r="W1208" s="91">
        <f t="shared" ca="1" si="1254"/>
        <v>0.05</v>
      </c>
      <c r="X1208" s="91">
        <f t="shared" ca="1" si="1254"/>
        <v>0.05</v>
      </c>
      <c r="Y1208" s="87">
        <v>0</v>
      </c>
      <c r="Z1208" s="87">
        <v>0</v>
      </c>
      <c r="AA1208" s="91">
        <f t="shared" ca="1" si="1254"/>
        <v>2</v>
      </c>
      <c r="AB1208" s="91" t="str">
        <f t="shared" ca="1" si="1254"/>
        <v>-</v>
      </c>
      <c r="AC1208" s="91" t="str">
        <f t="shared" ca="1" si="1254"/>
        <v>-</v>
      </c>
      <c r="AD1208" s="91" t="b">
        <f t="shared" ca="1" si="1254"/>
        <v>1</v>
      </c>
      <c r="AE1208" s="91" t="str">
        <f t="shared" ca="1" si="1254"/>
        <v>-</v>
      </c>
      <c r="AF1208" s="91" t="str">
        <f t="shared" ca="1" si="1254"/>
        <v>-</v>
      </c>
      <c r="AG1208" s="91" t="str">
        <f t="shared" ca="1" si="1254"/>
        <v>-</v>
      </c>
      <c r="AH1208" s="91">
        <f t="shared" ca="1" si="1254"/>
        <v>1</v>
      </c>
      <c r="AI1208" s="91">
        <f t="shared" ca="1" si="1254"/>
        <v>0</v>
      </c>
      <c r="AJ1208" s="91">
        <f t="shared" ca="1" si="1254"/>
        <v>1</v>
      </c>
      <c r="AK1208" s="91">
        <f t="shared" ca="1" si="1254"/>
        <v>0</v>
      </c>
      <c r="AL1208" s="91">
        <f t="shared" ca="1" si="1254"/>
        <v>1</v>
      </c>
      <c r="AM1208" s="91"/>
      <c r="AN1208" s="91"/>
      <c r="AO1208" s="91"/>
      <c r="AP1208" s="91"/>
      <c r="AQ1208" s="91"/>
      <c r="AR1208" s="91"/>
      <c r="AS1208" s="91"/>
      <c r="AT1208" s="91"/>
      <c r="AU1208" s="91"/>
      <c r="AV1208" s="91"/>
      <c r="AW1208" s="91"/>
      <c r="AX1208" s="91"/>
      <c r="AY1208" s="91"/>
      <c r="AZ1208" s="91"/>
      <c r="BA1208" s="91"/>
      <c r="BB1208" s="91"/>
      <c r="BC1208" s="91"/>
      <c r="BD1208" s="91"/>
      <c r="BE1208" s="91"/>
      <c r="BF1208" s="91"/>
      <c r="BG1208" s="91"/>
      <c r="BH1208" s="91"/>
      <c r="BI1208" s="91"/>
      <c r="BJ1208" s="91"/>
      <c r="BK1208" s="91"/>
      <c r="BL1208" s="91"/>
      <c r="BM1208" s="91"/>
      <c r="BN1208" s="221">
        <f t="shared" ref="BN1208:CH1208" ca="1" si="1259">BN$1187</f>
        <v>-0.05</v>
      </c>
      <c r="BO1208" s="221">
        <f t="shared" ca="1" si="1259"/>
        <v>0</v>
      </c>
      <c r="BP1208" s="221">
        <f t="shared" ca="1" si="1259"/>
        <v>0</v>
      </c>
      <c r="BQ1208" s="221">
        <f t="shared" ca="1" si="1259"/>
        <v>0</v>
      </c>
      <c r="BR1208" s="221">
        <f t="shared" ca="1" si="1259"/>
        <v>0</v>
      </c>
      <c r="BS1208" s="221">
        <f t="shared" ca="1" si="1259"/>
        <v>0</v>
      </c>
      <c r="BT1208" s="221">
        <f t="shared" ca="1" si="1259"/>
        <v>0</v>
      </c>
      <c r="BU1208" s="221">
        <f t="shared" ca="1" si="1259"/>
        <v>-0.05</v>
      </c>
      <c r="BV1208" s="221">
        <f t="shared" ca="1" si="1259"/>
        <v>0</v>
      </c>
      <c r="BW1208" s="221">
        <f t="shared" ca="1" si="1259"/>
        <v>0</v>
      </c>
      <c r="BX1208" s="221">
        <f t="shared" ca="1" si="1259"/>
        <v>0</v>
      </c>
      <c r="BY1208" s="221">
        <f t="shared" ca="1" si="1259"/>
        <v>0</v>
      </c>
      <c r="BZ1208" s="221">
        <f t="shared" ca="1" si="1259"/>
        <v>0</v>
      </c>
      <c r="CA1208" s="221">
        <f t="shared" ca="1" si="1259"/>
        <v>0</v>
      </c>
      <c r="CB1208" s="221">
        <f t="shared" ca="1" si="1259"/>
        <v>-0.05</v>
      </c>
      <c r="CC1208" s="221">
        <f t="shared" ca="1" si="1259"/>
        <v>0</v>
      </c>
      <c r="CD1208" s="221">
        <f t="shared" ca="1" si="1259"/>
        <v>0</v>
      </c>
      <c r="CE1208" s="221">
        <f t="shared" ca="1" si="1259"/>
        <v>0</v>
      </c>
      <c r="CF1208" s="221">
        <f t="shared" ca="1" si="1259"/>
        <v>0</v>
      </c>
      <c r="CG1208" s="221">
        <f t="shared" ca="1" si="1259"/>
        <v>0</v>
      </c>
      <c r="CH1208" s="221">
        <f t="shared" ca="1" si="1259"/>
        <v>0</v>
      </c>
    </row>
    <row r="1209" spans="1:86">
      <c r="A1209" s="237">
        <f ca="1">MOD(INDEX(CHOOSE(d.Flock.1.2+1,i.DryManOpt_Mer,i.DryManOpt_BBT,i.DryManOpt_Mat),d.TOL.1.2+1,$AA1209+1)-1,4)+1+4</f>
        <v>8</v>
      </c>
      <c r="B1209" s="255" t="str">
        <f t="shared" si="1212"/>
        <v>Scan 2 Best with performers</v>
      </c>
      <c r="C1209" s="91">
        <f t="shared" ca="1" si="1248"/>
        <v>1</v>
      </c>
      <c r="D1209" s="91">
        <f t="shared" ca="1" si="1248"/>
        <v>1</v>
      </c>
      <c r="E1209" s="91" t="b">
        <f t="shared" ca="1" si="1248"/>
        <v>0</v>
      </c>
      <c r="F1209" s="91">
        <f t="shared" ca="1" si="1248"/>
        <v>12</v>
      </c>
      <c r="G1209" s="91" t="str">
        <f t="shared" ca="1" si="1248"/>
        <v>-</v>
      </c>
      <c r="H1209" s="91" t="str">
        <f t="shared" ca="1" si="1248"/>
        <v>-</v>
      </c>
      <c r="I1209" s="91" t="str">
        <f t="shared" ca="1" si="1248"/>
        <v>-</v>
      </c>
      <c r="J1209" s="91" t="str">
        <f t="shared" ca="1" si="1248"/>
        <v>-</v>
      </c>
      <c r="K1209" s="91" t="str">
        <f t="shared" ca="1" si="1248"/>
        <v>-</v>
      </c>
      <c r="L1209" s="91" t="str">
        <f t="shared" ca="1" si="1248"/>
        <v>-</v>
      </c>
      <c r="M1209" s="91" t="str">
        <f t="shared" ca="1" si="1248"/>
        <v>-</v>
      </c>
      <c r="N1209" s="91" t="str">
        <f t="shared" ca="1" si="1248"/>
        <v>-</v>
      </c>
      <c r="O1209" s="91">
        <f t="shared" ca="1" si="1248"/>
        <v>28</v>
      </c>
      <c r="P1209" s="91">
        <f t="shared" ca="1" si="1248"/>
        <v>29</v>
      </c>
      <c r="Q1209" s="91">
        <f t="shared" ca="1" si="1248"/>
        <v>29</v>
      </c>
      <c r="R1209" s="91">
        <f t="shared" ca="1" si="1248"/>
        <v>30</v>
      </c>
      <c r="S1209" s="91">
        <f t="shared" ref="M1209:T1210" ca="1" si="1260">OFFSET(S1209,-1,0)</f>
        <v>30</v>
      </c>
      <c r="T1209" s="91">
        <f t="shared" ca="1" si="1260"/>
        <v>30</v>
      </c>
      <c r="U1209" s="124">
        <f t="shared" ref="U1209:X1210" ca="1" si="1261">INDEX(i_dryman,$A1209,U$1063)</f>
        <v>0.02</v>
      </c>
      <c r="V1209" s="124">
        <f t="shared" ca="1" si="1261"/>
        <v>0</v>
      </c>
      <c r="W1209" s="124">
        <f t="shared" ca="1" si="1261"/>
        <v>0.05</v>
      </c>
      <c r="X1209" s="124">
        <f t="shared" ca="1" si="1261"/>
        <v>0.11</v>
      </c>
      <c r="Y1209" s="227">
        <f ca="1">Y$1187</f>
        <v>1.0984615384615384E-2</v>
      </c>
      <c r="Z1209" s="227">
        <f ca="1">Z$1187</f>
        <v>-4.3999999999999997E-2</v>
      </c>
      <c r="AA1209" s="91">
        <f t="shared" ca="1" si="1254"/>
        <v>2</v>
      </c>
      <c r="AB1209" s="237" t="str">
        <f t="shared" ref="AB1209:AE1209" ca="1" si="1262">INDEX(i_dryman,$A1209,AB$1063)</f>
        <v>-</v>
      </c>
      <c r="AC1209" s="237" t="str">
        <f t="shared" ca="1" si="1262"/>
        <v>-</v>
      </c>
      <c r="AD1209" s="237" t="b">
        <f t="shared" ca="1" si="1262"/>
        <v>1</v>
      </c>
      <c r="AE1209" s="237" t="str">
        <f t="shared" ca="1" si="1262"/>
        <v>-</v>
      </c>
      <c r="AF1209" s="52" t="str">
        <f t="shared" ca="1" si="1254"/>
        <v>-</v>
      </c>
      <c r="AG1209" s="237">
        <f ca="1">INDEX(i_dryman,$A1209,AG$1063)</f>
        <v>0.5</v>
      </c>
      <c r="AH1209" s="91">
        <f t="shared" ca="1" si="1254"/>
        <v>1</v>
      </c>
      <c r="AI1209" s="91">
        <f t="shared" ca="1" si="1254"/>
        <v>0</v>
      </c>
      <c r="AJ1209" s="91">
        <f t="shared" ca="1" si="1254"/>
        <v>1</v>
      </c>
      <c r="AK1209" s="91">
        <f t="shared" ca="1" si="1254"/>
        <v>0</v>
      </c>
      <c r="AL1209" s="91">
        <f t="shared" ca="1" si="1254"/>
        <v>1</v>
      </c>
      <c r="AM1209" s="91"/>
      <c r="AN1209" s="91"/>
      <c r="AO1209" s="91"/>
      <c r="AP1209" s="91"/>
      <c r="AQ1209" s="91"/>
      <c r="AR1209" s="91"/>
      <c r="AS1209" s="91"/>
      <c r="AT1209" s="91"/>
      <c r="AU1209" s="91"/>
      <c r="AV1209" s="91"/>
      <c r="AW1209" s="91"/>
      <c r="AX1209" s="91"/>
      <c r="AY1209" s="91"/>
      <c r="AZ1209" s="91"/>
      <c r="BA1209" s="91"/>
      <c r="BB1209" s="91"/>
      <c r="BC1209" s="91"/>
      <c r="BD1209" s="91"/>
      <c r="BE1209" s="91"/>
      <c r="BF1209" s="91"/>
      <c r="BG1209" s="91"/>
      <c r="BH1209" s="91"/>
      <c r="BI1209" s="91"/>
      <c r="BJ1209" s="91"/>
      <c r="BK1209" s="91"/>
      <c r="BL1209" s="91"/>
      <c r="BM1209" s="91"/>
      <c r="BN1209" s="91">
        <f t="shared" ca="1" si="1251"/>
        <v>-0.05</v>
      </c>
      <c r="BO1209" s="91">
        <f t="shared" ca="1" si="1251"/>
        <v>0</v>
      </c>
      <c r="BP1209" s="91">
        <f t="shared" ca="1" si="1251"/>
        <v>0</v>
      </c>
      <c r="BQ1209" s="91">
        <f t="shared" ca="1" si="1251"/>
        <v>0</v>
      </c>
      <c r="BR1209" s="91">
        <f t="shared" ca="1" si="1251"/>
        <v>0</v>
      </c>
      <c r="BS1209" s="91">
        <f t="shared" ca="1" si="1251"/>
        <v>0</v>
      </c>
      <c r="BT1209" s="91">
        <f t="shared" ca="1" si="1251"/>
        <v>0</v>
      </c>
      <c r="BU1209" s="91">
        <f t="shared" ca="1" si="1251"/>
        <v>-0.05</v>
      </c>
      <c r="BV1209" s="91">
        <f t="shared" ca="1" si="1251"/>
        <v>0</v>
      </c>
      <c r="BW1209" s="91">
        <f t="shared" ca="1" si="1251"/>
        <v>0</v>
      </c>
      <c r="BX1209" s="91">
        <f t="shared" ca="1" si="1251"/>
        <v>0</v>
      </c>
      <c r="BY1209" s="91">
        <f t="shared" ca="1" si="1251"/>
        <v>0</v>
      </c>
      <c r="BZ1209" s="91">
        <f t="shared" ca="1" si="1251"/>
        <v>0</v>
      </c>
      <c r="CA1209" s="91">
        <f t="shared" ca="1" si="1251"/>
        <v>0</v>
      </c>
      <c r="CB1209" s="91">
        <f t="shared" ca="1" si="1251"/>
        <v>-0.05</v>
      </c>
      <c r="CC1209" s="91">
        <f t="shared" ca="1" si="1251"/>
        <v>0</v>
      </c>
      <c r="CD1209" s="91">
        <f t="shared" ca="1" si="1252"/>
        <v>0</v>
      </c>
      <c r="CE1209" s="91">
        <f t="shared" ca="1" si="1252"/>
        <v>0</v>
      </c>
      <c r="CF1209" s="91">
        <f t="shared" ca="1" si="1252"/>
        <v>0</v>
      </c>
      <c r="CG1209" s="91">
        <f t="shared" ca="1" si="1252"/>
        <v>0</v>
      </c>
      <c r="CH1209" s="91">
        <f t="shared" ca="1" si="1252"/>
        <v>0</v>
      </c>
    </row>
    <row r="1210" spans="1:86">
      <c r="A1210" s="94">
        <f ca="1">A1209-4</f>
        <v>4</v>
      </c>
      <c r="B1210" s="258" t="str">
        <f t="shared" si="1212"/>
        <v>Scan 2 Performers no RR increase</v>
      </c>
      <c r="C1210" s="94">
        <f ca="1">OFFSET(C1210,-1,0)</f>
        <v>1</v>
      </c>
      <c r="D1210" s="94">
        <f ca="1">OFFSET(D1210,-1,0)</f>
        <v>1</v>
      </c>
      <c r="E1210" s="94" t="b">
        <f t="shared" ca="1" si="1248"/>
        <v>0</v>
      </c>
      <c r="F1210" s="94">
        <f t="shared" ca="1" si="1248"/>
        <v>12</v>
      </c>
      <c r="G1210" s="94" t="str">
        <f t="shared" ca="1" si="1248"/>
        <v>-</v>
      </c>
      <c r="H1210" s="94" t="str">
        <f t="shared" ca="1" si="1248"/>
        <v>-</v>
      </c>
      <c r="I1210" s="94" t="str">
        <f t="shared" ca="1" si="1248"/>
        <v>-</v>
      </c>
      <c r="J1210" s="94" t="str">
        <f t="shared" ca="1" si="1248"/>
        <v>-</v>
      </c>
      <c r="K1210" s="94" t="str">
        <f ca="1">OFFSET(K1210,-1,0)</f>
        <v>-</v>
      </c>
      <c r="L1210" s="94" t="str">
        <f ca="1">OFFSET(L1210,-1,0)</f>
        <v>-</v>
      </c>
      <c r="M1210" s="94" t="str">
        <f t="shared" ca="1" si="1260"/>
        <v>-</v>
      </c>
      <c r="N1210" s="94" t="str">
        <f t="shared" ca="1" si="1260"/>
        <v>-</v>
      </c>
      <c r="O1210" s="94">
        <f t="shared" ca="1" si="1260"/>
        <v>28</v>
      </c>
      <c r="P1210" s="94">
        <f t="shared" ca="1" si="1260"/>
        <v>29</v>
      </c>
      <c r="Q1210" s="94">
        <f t="shared" ca="1" si="1260"/>
        <v>29</v>
      </c>
      <c r="R1210" s="94">
        <f t="shared" ca="1" si="1260"/>
        <v>30</v>
      </c>
      <c r="S1210" s="94">
        <f t="shared" ca="1" si="1260"/>
        <v>30</v>
      </c>
      <c r="T1210" s="238">
        <f t="shared" ca="1" si="1260"/>
        <v>30</v>
      </c>
      <c r="U1210" s="124">
        <f t="shared" ca="1" si="1261"/>
        <v>0.01</v>
      </c>
      <c r="V1210" s="124">
        <f t="shared" ca="1" si="1261"/>
        <v>0</v>
      </c>
      <c r="W1210" s="124">
        <f t="shared" ca="1" si="1261"/>
        <v>0.05</v>
      </c>
      <c r="X1210" s="124">
        <f t="shared" ca="1" si="1261"/>
        <v>0.05</v>
      </c>
      <c r="Y1210" s="239">
        <f t="shared" ca="1" si="1254"/>
        <v>1.0984615384615384E-2</v>
      </c>
      <c r="Z1210" s="228">
        <f t="shared" ca="1" si="1254"/>
        <v>-4.3999999999999997E-2</v>
      </c>
      <c r="AA1210" s="94">
        <f t="shared" ca="1" si="1254"/>
        <v>2</v>
      </c>
      <c r="AB1210" s="94" t="str">
        <f t="shared" ca="1" si="1254"/>
        <v>-</v>
      </c>
      <c r="AC1210" s="94" t="str">
        <f t="shared" ca="1" si="1254"/>
        <v>-</v>
      </c>
      <c r="AD1210" s="94" t="b">
        <f t="shared" ca="1" si="1254"/>
        <v>1</v>
      </c>
      <c r="AE1210" s="94" t="str">
        <f t="shared" ca="1" si="1254"/>
        <v>-</v>
      </c>
      <c r="AF1210" s="94" t="str">
        <f t="shared" ca="1" si="1254"/>
        <v>-</v>
      </c>
      <c r="AG1210" s="94">
        <f t="shared" ca="1" si="1254"/>
        <v>0.5</v>
      </c>
      <c r="AH1210" s="94">
        <f ca="1">OFFSET(AH1210,-1,0)</f>
        <v>1</v>
      </c>
      <c r="AI1210" s="94">
        <f t="shared" ca="1" si="1254"/>
        <v>0</v>
      </c>
      <c r="AJ1210" s="94">
        <f t="shared" ca="1" si="1254"/>
        <v>1</v>
      </c>
      <c r="AK1210" s="94">
        <f t="shared" ca="1" si="1254"/>
        <v>0</v>
      </c>
      <c r="AL1210" s="94">
        <f t="shared" ca="1" si="1254"/>
        <v>1</v>
      </c>
      <c r="AM1210" s="94"/>
      <c r="AN1210" s="94"/>
      <c r="AO1210" s="94"/>
      <c r="AP1210" s="94"/>
      <c r="AQ1210" s="94"/>
      <c r="AR1210" s="94"/>
      <c r="AS1210" s="94"/>
      <c r="AT1210" s="94"/>
      <c r="AU1210" s="94"/>
      <c r="AV1210" s="94"/>
      <c r="AW1210" s="94"/>
      <c r="AX1210" s="94"/>
      <c r="AY1210" s="94"/>
      <c r="AZ1210" s="94"/>
      <c r="BA1210" s="94"/>
      <c r="BB1210" s="94"/>
      <c r="BC1210" s="94"/>
      <c r="BD1210" s="94"/>
      <c r="BE1210" s="94"/>
      <c r="BF1210" s="94"/>
      <c r="BG1210" s="94"/>
      <c r="BH1210" s="94"/>
      <c r="BI1210" s="94"/>
      <c r="BJ1210" s="94"/>
      <c r="BK1210" s="94"/>
      <c r="BL1210" s="94"/>
      <c r="BM1210" s="94"/>
      <c r="BN1210" s="94">
        <f t="shared" ca="1" si="1251"/>
        <v>-0.05</v>
      </c>
      <c r="BO1210" s="94">
        <f t="shared" ca="1" si="1251"/>
        <v>0</v>
      </c>
      <c r="BP1210" s="94">
        <f t="shared" ca="1" si="1251"/>
        <v>0</v>
      </c>
      <c r="BQ1210" s="94">
        <f t="shared" ca="1" si="1251"/>
        <v>0</v>
      </c>
      <c r="BR1210" s="94">
        <f t="shared" ca="1" si="1251"/>
        <v>0</v>
      </c>
      <c r="BS1210" s="94">
        <f t="shared" ca="1" si="1251"/>
        <v>0</v>
      </c>
      <c r="BT1210" s="94">
        <f t="shared" ca="1" si="1251"/>
        <v>0</v>
      </c>
      <c r="BU1210" s="94">
        <f t="shared" ca="1" si="1251"/>
        <v>-0.05</v>
      </c>
      <c r="BV1210" s="94">
        <f t="shared" ca="1" si="1251"/>
        <v>0</v>
      </c>
      <c r="BW1210" s="94">
        <f t="shared" ca="1" si="1251"/>
        <v>0</v>
      </c>
      <c r="BX1210" s="94">
        <f t="shared" ca="1" si="1251"/>
        <v>0</v>
      </c>
      <c r="BY1210" s="94">
        <f t="shared" ca="1" si="1251"/>
        <v>0</v>
      </c>
      <c r="BZ1210" s="94">
        <f t="shared" ca="1" si="1251"/>
        <v>0</v>
      </c>
      <c r="CA1210" s="94">
        <f t="shared" ca="1" si="1251"/>
        <v>0</v>
      </c>
      <c r="CB1210" s="94">
        <f t="shared" ca="1" si="1251"/>
        <v>-0.05</v>
      </c>
      <c r="CC1210" s="94">
        <f t="shared" ca="1" si="1251"/>
        <v>0</v>
      </c>
      <c r="CD1210" s="94">
        <f t="shared" ca="1" si="1252"/>
        <v>0</v>
      </c>
      <c r="CE1210" s="94">
        <f t="shared" ca="1" si="1252"/>
        <v>0</v>
      </c>
      <c r="CF1210" s="94">
        <f t="shared" ca="1" si="1252"/>
        <v>0</v>
      </c>
      <c r="CG1210" s="94">
        <f t="shared" ca="1" si="1252"/>
        <v>0</v>
      </c>
      <c r="CH1210" s="94">
        <f t="shared" ca="1" si="1252"/>
        <v>0</v>
      </c>
    </row>
    <row r="1213" spans="1:86" ht="1.5" customHeight="1"/>
    <row r="1214" spans="1:86" ht="1.5" customHeight="1"/>
    <row r="1215" spans="1:86" ht="1.5" customHeight="1"/>
    <row r="1216" spans="1:8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spans="2:170" ht="1.5" customHeight="1"/>
    <row r="1250" spans="2:170" ht="1.5" customHeight="1"/>
    <row r="1251" spans="2:170" ht="1.5" customHeight="1"/>
    <row r="1252" spans="2:170" ht="1.5" customHeight="1"/>
    <row r="1253" spans="2:170" ht="1.5" customHeight="1"/>
    <row r="1254" spans="2:170" ht="1.5" customHeight="1"/>
    <row r="1255" spans="2:170" ht="1.5" customHeight="1"/>
    <row r="1256" spans="2:170" ht="1.5" customHeight="1"/>
    <row r="1257" spans="2:170" ht="1.5" customHeight="1"/>
    <row r="1258" spans="2:170" ht="1.5" customHeight="1"/>
    <row r="1259" spans="2:170" ht="1.5" customHeight="1"/>
    <row r="1260" spans="2:170" ht="1.5" customHeight="1"/>
    <row r="1261" spans="2:170" ht="1.5" customHeight="1"/>
    <row r="1262" spans="2:170">
      <c r="B1262" s="22" t="s">
        <v>586</v>
      </c>
    </row>
    <row r="1263" spans="2:170">
      <c r="B1263" s="84"/>
      <c r="U1263" s="48">
        <v>6</v>
      </c>
      <c r="V1263" s="48">
        <v>7</v>
      </c>
      <c r="W1263" s="48">
        <v>8</v>
      </c>
      <c r="X1263" s="48">
        <v>9</v>
      </c>
      <c r="Y1263" s="48">
        <v>1</v>
      </c>
      <c r="Z1263" s="48">
        <v>2</v>
      </c>
      <c r="AB1263" s="48">
        <v>1</v>
      </c>
      <c r="AC1263" s="48">
        <v>2</v>
      </c>
      <c r="AD1263" s="48">
        <v>3</v>
      </c>
      <c r="AE1263" s="48">
        <v>4</v>
      </c>
      <c r="AG1263" s="48">
        <v>5</v>
      </c>
    </row>
    <row r="1264" spans="2:170">
      <c r="B1264" s="75"/>
      <c r="C1264" s="31">
        <v>1</v>
      </c>
      <c r="D1264" s="31">
        <f ca="1">OFFSET(D1264,0,-1)+1</f>
        <v>2</v>
      </c>
      <c r="E1264" s="31">
        <f t="shared" ref="E1264:BP1264" ca="1" si="1263">OFFSET(E1264,0,-1)+1</f>
        <v>3</v>
      </c>
      <c r="F1264" s="31">
        <f t="shared" ca="1" si="1263"/>
        <v>4</v>
      </c>
      <c r="G1264" s="31">
        <f t="shared" ca="1" si="1263"/>
        <v>5</v>
      </c>
      <c r="H1264" s="31">
        <f t="shared" ca="1" si="1263"/>
        <v>6</v>
      </c>
      <c r="I1264" s="31">
        <f t="shared" ca="1" si="1263"/>
        <v>7</v>
      </c>
      <c r="J1264" s="31">
        <f t="shared" ca="1" si="1263"/>
        <v>8</v>
      </c>
      <c r="K1264" s="31">
        <f t="shared" ca="1" si="1263"/>
        <v>9</v>
      </c>
      <c r="L1264" s="31">
        <f t="shared" ca="1" si="1263"/>
        <v>10</v>
      </c>
      <c r="M1264" s="31">
        <f t="shared" ca="1" si="1263"/>
        <v>11</v>
      </c>
      <c r="N1264" s="31">
        <f t="shared" ca="1" si="1263"/>
        <v>12</v>
      </c>
      <c r="O1264" s="31">
        <f t="shared" ca="1" si="1263"/>
        <v>13</v>
      </c>
      <c r="P1264" s="31">
        <f t="shared" ca="1" si="1263"/>
        <v>14</v>
      </c>
      <c r="Q1264" s="31">
        <f t="shared" ca="1" si="1263"/>
        <v>15</v>
      </c>
      <c r="R1264" s="31">
        <f t="shared" ca="1" si="1263"/>
        <v>16</v>
      </c>
      <c r="S1264" s="31">
        <f t="shared" ca="1" si="1263"/>
        <v>17</v>
      </c>
      <c r="T1264" s="31">
        <f t="shared" ca="1" si="1263"/>
        <v>18</v>
      </c>
      <c r="U1264" s="31">
        <f t="shared" ca="1" si="1263"/>
        <v>19</v>
      </c>
      <c r="V1264" s="31">
        <f t="shared" ca="1" si="1263"/>
        <v>20</v>
      </c>
      <c r="W1264" s="31">
        <f t="shared" ca="1" si="1263"/>
        <v>21</v>
      </c>
      <c r="X1264" s="31">
        <f t="shared" ca="1" si="1263"/>
        <v>22</v>
      </c>
      <c r="Y1264" s="31">
        <f t="shared" ca="1" si="1263"/>
        <v>23</v>
      </c>
      <c r="Z1264" s="31">
        <f t="shared" ca="1" si="1263"/>
        <v>24</v>
      </c>
      <c r="AA1264" s="31">
        <f t="shared" ca="1" si="1263"/>
        <v>25</v>
      </c>
      <c r="AB1264" s="31">
        <f t="shared" ca="1" si="1263"/>
        <v>26</v>
      </c>
      <c r="AC1264" s="31">
        <f t="shared" ca="1" si="1263"/>
        <v>27</v>
      </c>
      <c r="AD1264" s="31">
        <f t="shared" ca="1" si="1263"/>
        <v>28</v>
      </c>
      <c r="AE1264" s="31">
        <f t="shared" ca="1" si="1263"/>
        <v>29</v>
      </c>
      <c r="AF1264" s="31">
        <f t="shared" ca="1" si="1263"/>
        <v>30</v>
      </c>
      <c r="AG1264" s="31">
        <f t="shared" ca="1" si="1263"/>
        <v>31</v>
      </c>
      <c r="AH1264" s="31">
        <f t="shared" ca="1" si="1263"/>
        <v>32</v>
      </c>
      <c r="AI1264" s="31">
        <f t="shared" ca="1" si="1263"/>
        <v>33</v>
      </c>
      <c r="AJ1264" s="31">
        <f t="shared" ca="1" si="1263"/>
        <v>34</v>
      </c>
      <c r="AK1264" s="31">
        <f t="shared" ca="1" si="1263"/>
        <v>35</v>
      </c>
      <c r="AL1264" s="31">
        <f t="shared" ca="1" si="1263"/>
        <v>36</v>
      </c>
      <c r="AM1264" s="31">
        <f t="shared" ca="1" si="1263"/>
        <v>37</v>
      </c>
      <c r="AN1264" s="31">
        <f t="shared" ca="1" si="1263"/>
        <v>38</v>
      </c>
      <c r="AO1264" s="31">
        <f t="shared" ca="1" si="1263"/>
        <v>39</v>
      </c>
      <c r="AP1264" s="31">
        <f t="shared" ca="1" si="1263"/>
        <v>40</v>
      </c>
      <c r="AQ1264" s="31">
        <f t="shared" ca="1" si="1263"/>
        <v>41</v>
      </c>
      <c r="AR1264" s="31">
        <f t="shared" ca="1" si="1263"/>
        <v>42</v>
      </c>
      <c r="AS1264" s="31">
        <f t="shared" ca="1" si="1263"/>
        <v>43</v>
      </c>
      <c r="AT1264" s="31">
        <f t="shared" ca="1" si="1263"/>
        <v>44</v>
      </c>
      <c r="AU1264" s="31">
        <f t="shared" ca="1" si="1263"/>
        <v>45</v>
      </c>
      <c r="AV1264" s="31">
        <f t="shared" ca="1" si="1263"/>
        <v>46</v>
      </c>
      <c r="AW1264" s="31">
        <f t="shared" ca="1" si="1263"/>
        <v>47</v>
      </c>
      <c r="AX1264" s="31">
        <f t="shared" ca="1" si="1263"/>
        <v>48</v>
      </c>
      <c r="AY1264" s="31">
        <f t="shared" ca="1" si="1263"/>
        <v>49</v>
      </c>
      <c r="AZ1264" s="31">
        <f t="shared" ca="1" si="1263"/>
        <v>50</v>
      </c>
      <c r="BA1264" s="31">
        <f t="shared" ca="1" si="1263"/>
        <v>51</v>
      </c>
      <c r="BB1264" s="31">
        <f t="shared" ca="1" si="1263"/>
        <v>52</v>
      </c>
      <c r="BC1264" s="31">
        <f t="shared" ca="1" si="1263"/>
        <v>53</v>
      </c>
      <c r="BD1264" s="31">
        <f t="shared" ca="1" si="1263"/>
        <v>54</v>
      </c>
      <c r="BE1264" s="31">
        <f t="shared" ca="1" si="1263"/>
        <v>55</v>
      </c>
      <c r="BF1264" s="31">
        <f t="shared" ca="1" si="1263"/>
        <v>56</v>
      </c>
      <c r="BG1264" s="31">
        <f t="shared" ca="1" si="1263"/>
        <v>57</v>
      </c>
      <c r="BH1264" s="31">
        <f t="shared" ca="1" si="1263"/>
        <v>58</v>
      </c>
      <c r="BI1264" s="31">
        <f t="shared" ca="1" si="1263"/>
        <v>59</v>
      </c>
      <c r="BJ1264" s="31">
        <f t="shared" ca="1" si="1263"/>
        <v>60</v>
      </c>
      <c r="BK1264" s="31">
        <f t="shared" ca="1" si="1263"/>
        <v>61</v>
      </c>
      <c r="BL1264" s="31">
        <f t="shared" ca="1" si="1263"/>
        <v>62</v>
      </c>
      <c r="BM1264" s="31">
        <f t="shared" ca="1" si="1263"/>
        <v>63</v>
      </c>
      <c r="BN1264" s="31">
        <f t="shared" ca="1" si="1263"/>
        <v>64</v>
      </c>
      <c r="BO1264" s="31">
        <f t="shared" ca="1" si="1263"/>
        <v>65</v>
      </c>
      <c r="BP1264" s="31">
        <f t="shared" ca="1" si="1263"/>
        <v>66</v>
      </c>
      <c r="BQ1264" s="31">
        <f t="shared" ref="BQ1264:EB1264" ca="1" si="1264">OFFSET(BQ1264,0,-1)+1</f>
        <v>67</v>
      </c>
      <c r="BR1264" s="31">
        <f t="shared" ca="1" si="1264"/>
        <v>68</v>
      </c>
      <c r="BS1264" s="31">
        <f t="shared" ca="1" si="1264"/>
        <v>69</v>
      </c>
      <c r="BT1264" s="31">
        <f t="shared" ca="1" si="1264"/>
        <v>70</v>
      </c>
      <c r="BU1264" s="31">
        <f t="shared" ca="1" si="1264"/>
        <v>71</v>
      </c>
      <c r="BV1264" s="31">
        <f t="shared" ca="1" si="1264"/>
        <v>72</v>
      </c>
      <c r="BW1264" s="31">
        <f t="shared" ca="1" si="1264"/>
        <v>73</v>
      </c>
      <c r="BX1264" s="31">
        <f t="shared" ca="1" si="1264"/>
        <v>74</v>
      </c>
      <c r="BY1264" s="31">
        <f t="shared" ca="1" si="1264"/>
        <v>75</v>
      </c>
      <c r="BZ1264" s="31">
        <f t="shared" ca="1" si="1264"/>
        <v>76</v>
      </c>
      <c r="CA1264" s="31">
        <f t="shared" ca="1" si="1264"/>
        <v>77</v>
      </c>
      <c r="CB1264" s="31">
        <f t="shared" ca="1" si="1264"/>
        <v>78</v>
      </c>
      <c r="CC1264" s="31">
        <f t="shared" ca="1" si="1264"/>
        <v>79</v>
      </c>
      <c r="CD1264" s="31">
        <f t="shared" ca="1" si="1264"/>
        <v>80</v>
      </c>
      <c r="CE1264" s="31">
        <f t="shared" ca="1" si="1264"/>
        <v>81</v>
      </c>
      <c r="CF1264" s="31">
        <f t="shared" ca="1" si="1264"/>
        <v>82</v>
      </c>
      <c r="CG1264" s="31">
        <f t="shared" ca="1" si="1264"/>
        <v>83</v>
      </c>
      <c r="CH1264" s="31">
        <f t="shared" ca="1" si="1264"/>
        <v>84</v>
      </c>
      <c r="CI1264" s="31">
        <f t="shared" ca="1" si="1264"/>
        <v>85</v>
      </c>
      <c r="CJ1264" s="31">
        <f t="shared" ca="1" si="1264"/>
        <v>86</v>
      </c>
      <c r="CK1264" s="31">
        <f t="shared" ca="1" si="1264"/>
        <v>87</v>
      </c>
      <c r="CL1264" s="31">
        <f t="shared" ca="1" si="1264"/>
        <v>88</v>
      </c>
      <c r="CM1264" s="31">
        <f t="shared" ca="1" si="1264"/>
        <v>89</v>
      </c>
      <c r="CN1264" s="31">
        <f t="shared" ca="1" si="1264"/>
        <v>90</v>
      </c>
      <c r="CO1264" s="31">
        <f t="shared" ca="1" si="1264"/>
        <v>91</v>
      </c>
      <c r="CP1264" s="31">
        <f t="shared" ca="1" si="1264"/>
        <v>92</v>
      </c>
      <c r="CQ1264" s="31">
        <f t="shared" ca="1" si="1264"/>
        <v>93</v>
      </c>
      <c r="CR1264" s="31">
        <f t="shared" ca="1" si="1264"/>
        <v>94</v>
      </c>
      <c r="CS1264" s="31">
        <f t="shared" ca="1" si="1264"/>
        <v>95</v>
      </c>
      <c r="CT1264" s="31">
        <f t="shared" ca="1" si="1264"/>
        <v>96</v>
      </c>
      <c r="CU1264" s="31">
        <f t="shared" ca="1" si="1264"/>
        <v>97</v>
      </c>
      <c r="CV1264" s="31">
        <f t="shared" ca="1" si="1264"/>
        <v>98</v>
      </c>
      <c r="CW1264" s="31">
        <f t="shared" ca="1" si="1264"/>
        <v>99</v>
      </c>
      <c r="CX1264" s="31">
        <f t="shared" ca="1" si="1264"/>
        <v>100</v>
      </c>
      <c r="CY1264" s="31">
        <f t="shared" ca="1" si="1264"/>
        <v>101</v>
      </c>
      <c r="CZ1264" s="31">
        <f t="shared" ca="1" si="1264"/>
        <v>102</v>
      </c>
      <c r="DA1264" s="31">
        <f t="shared" ca="1" si="1264"/>
        <v>103</v>
      </c>
      <c r="DB1264" s="31">
        <f t="shared" ca="1" si="1264"/>
        <v>104</v>
      </c>
      <c r="DC1264" s="31">
        <f t="shared" ca="1" si="1264"/>
        <v>105</v>
      </c>
      <c r="DD1264" s="31">
        <f t="shared" ca="1" si="1264"/>
        <v>106</v>
      </c>
      <c r="DE1264" s="31">
        <f t="shared" ca="1" si="1264"/>
        <v>107</v>
      </c>
      <c r="DF1264" s="31">
        <f t="shared" ca="1" si="1264"/>
        <v>108</v>
      </c>
      <c r="DG1264" s="31">
        <f t="shared" ca="1" si="1264"/>
        <v>109</v>
      </c>
      <c r="DH1264" s="31">
        <f t="shared" ca="1" si="1264"/>
        <v>110</v>
      </c>
      <c r="DI1264" s="31">
        <f t="shared" ca="1" si="1264"/>
        <v>111</v>
      </c>
      <c r="DJ1264" s="31">
        <f t="shared" ca="1" si="1264"/>
        <v>112</v>
      </c>
      <c r="DK1264" s="31">
        <f t="shared" ca="1" si="1264"/>
        <v>113</v>
      </c>
      <c r="DL1264" s="31">
        <f t="shared" ca="1" si="1264"/>
        <v>114</v>
      </c>
      <c r="DM1264" s="31">
        <f t="shared" ca="1" si="1264"/>
        <v>115</v>
      </c>
      <c r="DN1264" s="31">
        <f t="shared" ca="1" si="1264"/>
        <v>116</v>
      </c>
      <c r="DO1264" s="31">
        <f t="shared" ca="1" si="1264"/>
        <v>117</v>
      </c>
      <c r="DP1264" s="31">
        <f t="shared" ca="1" si="1264"/>
        <v>118</v>
      </c>
      <c r="DQ1264" s="31">
        <f t="shared" ca="1" si="1264"/>
        <v>119</v>
      </c>
      <c r="DR1264" s="31">
        <f t="shared" ca="1" si="1264"/>
        <v>120</v>
      </c>
      <c r="DS1264" s="31">
        <f t="shared" ca="1" si="1264"/>
        <v>121</v>
      </c>
      <c r="DT1264" s="31">
        <f t="shared" ca="1" si="1264"/>
        <v>122</v>
      </c>
      <c r="DU1264" s="31">
        <f t="shared" ca="1" si="1264"/>
        <v>123</v>
      </c>
      <c r="DV1264" s="31">
        <f t="shared" ca="1" si="1264"/>
        <v>124</v>
      </c>
      <c r="DW1264" s="31">
        <f t="shared" ca="1" si="1264"/>
        <v>125</v>
      </c>
      <c r="DX1264" s="31">
        <f t="shared" ca="1" si="1264"/>
        <v>126</v>
      </c>
      <c r="DY1264" s="31">
        <f t="shared" ca="1" si="1264"/>
        <v>127</v>
      </c>
      <c r="DZ1264" s="31">
        <f t="shared" ca="1" si="1264"/>
        <v>128</v>
      </c>
      <c r="EA1264" s="31">
        <f t="shared" ca="1" si="1264"/>
        <v>129</v>
      </c>
      <c r="EB1264" s="31">
        <f t="shared" ca="1" si="1264"/>
        <v>130</v>
      </c>
      <c r="EC1264" s="31">
        <f t="shared" ref="EC1264:FN1264" ca="1" si="1265">OFFSET(EC1264,0,-1)+1</f>
        <v>131</v>
      </c>
      <c r="ED1264" s="31">
        <f t="shared" ca="1" si="1265"/>
        <v>132</v>
      </c>
      <c r="EE1264" s="31">
        <f t="shared" ca="1" si="1265"/>
        <v>133</v>
      </c>
      <c r="EF1264" s="31">
        <f t="shared" ca="1" si="1265"/>
        <v>134</v>
      </c>
      <c r="EG1264" s="31">
        <f t="shared" ca="1" si="1265"/>
        <v>135</v>
      </c>
      <c r="EH1264" s="31">
        <f t="shared" ca="1" si="1265"/>
        <v>136</v>
      </c>
      <c r="EI1264" s="31">
        <f t="shared" ca="1" si="1265"/>
        <v>137</v>
      </c>
      <c r="EJ1264" s="31">
        <f t="shared" ca="1" si="1265"/>
        <v>138</v>
      </c>
      <c r="EK1264" s="31">
        <f t="shared" ca="1" si="1265"/>
        <v>139</v>
      </c>
      <c r="EL1264" s="31">
        <f t="shared" ca="1" si="1265"/>
        <v>140</v>
      </c>
      <c r="EM1264" s="31">
        <f t="shared" ca="1" si="1265"/>
        <v>141</v>
      </c>
      <c r="EN1264" s="31">
        <f t="shared" ca="1" si="1265"/>
        <v>142</v>
      </c>
      <c r="EO1264" s="31">
        <f t="shared" ca="1" si="1265"/>
        <v>143</v>
      </c>
      <c r="EP1264" s="31">
        <f t="shared" ca="1" si="1265"/>
        <v>144</v>
      </c>
      <c r="EQ1264" s="31">
        <f t="shared" ca="1" si="1265"/>
        <v>145</v>
      </c>
      <c r="ER1264" s="31">
        <f t="shared" ca="1" si="1265"/>
        <v>146</v>
      </c>
      <c r="ES1264" s="31">
        <f t="shared" ca="1" si="1265"/>
        <v>147</v>
      </c>
      <c r="ET1264" s="31">
        <f t="shared" ca="1" si="1265"/>
        <v>148</v>
      </c>
      <c r="EU1264" s="31">
        <f t="shared" ca="1" si="1265"/>
        <v>149</v>
      </c>
      <c r="EV1264" s="31">
        <f t="shared" ca="1" si="1265"/>
        <v>150</v>
      </c>
      <c r="EW1264" s="31">
        <f t="shared" ca="1" si="1265"/>
        <v>151</v>
      </c>
      <c r="EX1264" s="31">
        <f t="shared" ca="1" si="1265"/>
        <v>152</v>
      </c>
      <c r="EY1264" s="31">
        <f t="shared" ca="1" si="1265"/>
        <v>153</v>
      </c>
      <c r="EZ1264" s="31">
        <f t="shared" ca="1" si="1265"/>
        <v>154</v>
      </c>
      <c r="FA1264" s="31">
        <f t="shared" ca="1" si="1265"/>
        <v>155</v>
      </c>
      <c r="FB1264" s="31">
        <f t="shared" ca="1" si="1265"/>
        <v>156</v>
      </c>
      <c r="FC1264" s="31">
        <f t="shared" ca="1" si="1265"/>
        <v>157</v>
      </c>
      <c r="FD1264" s="31">
        <f t="shared" ca="1" si="1265"/>
        <v>158</v>
      </c>
      <c r="FE1264" s="31">
        <f t="shared" ca="1" si="1265"/>
        <v>159</v>
      </c>
      <c r="FF1264" s="31">
        <f t="shared" ca="1" si="1265"/>
        <v>160</v>
      </c>
      <c r="FG1264" s="31">
        <f t="shared" ca="1" si="1265"/>
        <v>161</v>
      </c>
      <c r="FH1264" s="31">
        <f t="shared" ca="1" si="1265"/>
        <v>162</v>
      </c>
      <c r="FI1264" s="31">
        <f t="shared" ca="1" si="1265"/>
        <v>163</v>
      </c>
      <c r="FJ1264" s="31">
        <f t="shared" ca="1" si="1265"/>
        <v>164</v>
      </c>
      <c r="FK1264" s="31">
        <f t="shared" ca="1" si="1265"/>
        <v>165</v>
      </c>
      <c r="FL1264" s="31">
        <f t="shared" ca="1" si="1265"/>
        <v>166</v>
      </c>
      <c r="FM1264" s="31">
        <f t="shared" ca="1" si="1265"/>
        <v>167</v>
      </c>
      <c r="FN1264" s="31">
        <f t="shared" ca="1" si="1265"/>
        <v>168</v>
      </c>
    </row>
    <row r="1265" spans="1:86">
      <c r="B1265" s="58"/>
      <c r="C1265" s="31" t="s">
        <v>0</v>
      </c>
      <c r="D1265" s="31" t="s">
        <v>0</v>
      </c>
      <c r="E1265" s="31" t="s">
        <v>10</v>
      </c>
      <c r="F1265" s="31" t="s">
        <v>10</v>
      </c>
      <c r="G1265" s="31" t="s">
        <v>10</v>
      </c>
      <c r="H1265" s="31" t="s">
        <v>10</v>
      </c>
      <c r="I1265" s="31" t="s">
        <v>10</v>
      </c>
      <c r="J1265" s="31" t="s">
        <v>10</v>
      </c>
      <c r="K1265" s="31" t="s">
        <v>10</v>
      </c>
      <c r="L1265" s="31" t="s">
        <v>10</v>
      </c>
      <c r="M1265" s="31" t="s">
        <v>10</v>
      </c>
      <c r="N1265" s="31" t="s">
        <v>10</v>
      </c>
      <c r="O1265" s="31" t="s">
        <v>10</v>
      </c>
      <c r="P1265" s="31" t="s">
        <v>10</v>
      </c>
      <c r="Q1265" s="31" t="s">
        <v>10</v>
      </c>
      <c r="R1265" s="31" t="s">
        <v>10</v>
      </c>
      <c r="S1265" s="31" t="s">
        <v>10</v>
      </c>
      <c r="T1265" s="31" t="s">
        <v>10</v>
      </c>
      <c r="U1265" s="31" t="s">
        <v>9</v>
      </c>
      <c r="V1265" s="31" t="s">
        <v>9</v>
      </c>
      <c r="W1265" s="31" t="s">
        <v>9</v>
      </c>
      <c r="X1265" s="31" t="s">
        <v>9</v>
      </c>
      <c r="Y1265" s="31" t="s">
        <v>9</v>
      </c>
      <c r="Z1265" s="31" t="s">
        <v>9</v>
      </c>
      <c r="AA1265" s="31" t="s">
        <v>10</v>
      </c>
      <c r="AB1265" s="31" t="s">
        <v>10</v>
      </c>
      <c r="AC1265" s="31" t="s">
        <v>10</v>
      </c>
      <c r="AD1265" s="31" t="s">
        <v>10</v>
      </c>
      <c r="AE1265" s="31" t="s">
        <v>10</v>
      </c>
      <c r="AF1265" s="31" t="s">
        <v>10</v>
      </c>
      <c r="AG1265" s="31" t="s">
        <v>10</v>
      </c>
      <c r="AH1265" s="31" t="s">
        <v>0</v>
      </c>
      <c r="AI1265" s="31" t="s">
        <v>9</v>
      </c>
      <c r="AJ1265" s="31" t="s">
        <v>0</v>
      </c>
      <c r="AK1265" s="31" t="s">
        <v>9</v>
      </c>
      <c r="AL1265" s="31" t="s">
        <v>0</v>
      </c>
      <c r="AM1265" s="31"/>
      <c r="AN1265" s="31"/>
      <c r="AO1265" s="31"/>
      <c r="AP1265" s="31"/>
      <c r="AQ1265" s="31"/>
      <c r="AR1265" s="31"/>
      <c r="AS1265" s="31"/>
      <c r="AT1265" s="31"/>
      <c r="AU1265" s="31"/>
      <c r="AV1265" s="31"/>
      <c r="AW1265" s="31"/>
      <c r="AX1265" s="31"/>
      <c r="AY1265" s="31"/>
      <c r="AZ1265" s="31"/>
      <c r="BA1265" s="31"/>
      <c r="BB1265" s="31"/>
      <c r="BC1265" s="31"/>
      <c r="BD1265" s="31"/>
      <c r="BE1265" s="31"/>
      <c r="BF1265" s="31"/>
      <c r="BG1265" s="31"/>
      <c r="BH1265" s="31"/>
      <c r="BI1265" s="31"/>
      <c r="BJ1265" s="31"/>
      <c r="BK1265" s="31"/>
      <c r="BL1265" s="31"/>
      <c r="BM1265" s="31"/>
      <c r="BN1265" s="31" t="s">
        <v>9</v>
      </c>
      <c r="BO1265" s="31" t="s">
        <v>9</v>
      </c>
      <c r="BP1265" s="31" t="s">
        <v>9</v>
      </c>
      <c r="BQ1265" s="31" t="s">
        <v>9</v>
      </c>
      <c r="BR1265" s="31" t="s">
        <v>9</v>
      </c>
      <c r="BS1265" s="31" t="s">
        <v>9</v>
      </c>
      <c r="BT1265" s="31" t="s">
        <v>9</v>
      </c>
      <c r="BU1265" s="31" t="s">
        <v>9</v>
      </c>
      <c r="BV1265" s="31" t="s">
        <v>9</v>
      </c>
      <c r="BW1265" s="31" t="s">
        <v>9</v>
      </c>
      <c r="BX1265" s="31" t="s">
        <v>9</v>
      </c>
      <c r="BY1265" s="31" t="s">
        <v>9</v>
      </c>
      <c r="BZ1265" s="31" t="s">
        <v>9</v>
      </c>
      <c r="CA1265" s="31" t="s">
        <v>9</v>
      </c>
      <c r="CB1265" s="31" t="s">
        <v>9</v>
      </c>
      <c r="CC1265" s="31" t="s">
        <v>9</v>
      </c>
      <c r="CD1265" s="31" t="s">
        <v>9</v>
      </c>
      <c r="CE1265" s="31" t="s">
        <v>9</v>
      </c>
      <c r="CF1265" s="31" t="s">
        <v>9</v>
      </c>
      <c r="CG1265" s="31" t="s">
        <v>9</v>
      </c>
      <c r="CH1265" s="31" t="s">
        <v>9</v>
      </c>
    </row>
    <row r="1266" spans="1:86" ht="94.5" customHeight="1">
      <c r="B1266" s="58"/>
      <c r="C1266" s="51" t="s">
        <v>396</v>
      </c>
      <c r="D1266" s="51" t="s">
        <v>397</v>
      </c>
      <c r="E1266" s="51" t="s">
        <v>244</v>
      </c>
      <c r="F1266" s="51" t="s">
        <v>245</v>
      </c>
      <c r="G1266" s="51" t="s">
        <v>246</v>
      </c>
      <c r="H1266" s="51" t="s">
        <v>246</v>
      </c>
      <c r="I1266" s="51" t="s">
        <v>246</v>
      </c>
      <c r="J1266" s="51" t="s">
        <v>246</v>
      </c>
      <c r="K1266" s="51" t="s">
        <v>246</v>
      </c>
      <c r="L1266" s="51" t="s">
        <v>246</v>
      </c>
      <c r="M1266" s="51" t="s">
        <v>246</v>
      </c>
      <c r="N1266" s="51" t="s">
        <v>609</v>
      </c>
      <c r="O1266" s="51" t="s">
        <v>609</v>
      </c>
      <c r="P1266" s="51" t="s">
        <v>609</v>
      </c>
      <c r="Q1266" s="51" t="s">
        <v>609</v>
      </c>
      <c r="R1266" s="51" t="s">
        <v>609</v>
      </c>
      <c r="S1266" s="51" t="s">
        <v>609</v>
      </c>
      <c r="T1266" s="51" t="s">
        <v>609</v>
      </c>
      <c r="U1266" s="51" t="s">
        <v>408</v>
      </c>
      <c r="V1266" s="51" t="s">
        <v>492</v>
      </c>
      <c r="W1266" s="51" t="s">
        <v>492</v>
      </c>
      <c r="X1266" s="51" t="s">
        <v>492</v>
      </c>
      <c r="Y1266" s="51" t="s">
        <v>399</v>
      </c>
      <c r="Z1266" s="51" t="s">
        <v>399</v>
      </c>
      <c r="AA1266" s="51" t="s">
        <v>19</v>
      </c>
      <c r="AB1266" s="51" t="s">
        <v>310</v>
      </c>
      <c r="AC1266" s="51" t="s">
        <v>309</v>
      </c>
      <c r="AD1266" s="51" t="s">
        <v>387</v>
      </c>
      <c r="AE1266" s="51" t="s">
        <v>388</v>
      </c>
      <c r="AF1266" s="51" t="s">
        <v>744</v>
      </c>
      <c r="AG1266" s="51" t="s">
        <v>457</v>
      </c>
      <c r="AH1266" s="51" t="s">
        <v>218</v>
      </c>
      <c r="AI1266" s="51" t="s">
        <v>218</v>
      </c>
      <c r="AJ1266" s="51" t="s">
        <v>217</v>
      </c>
      <c r="AK1266" s="51" t="s">
        <v>217</v>
      </c>
      <c r="AL1266" s="51" t="s">
        <v>489</v>
      </c>
      <c r="AM1266" s="51"/>
      <c r="AN1266" s="161" t="s">
        <v>680</v>
      </c>
      <c r="AO1266" s="51"/>
      <c r="AP1266" s="51"/>
      <c r="AQ1266" s="51"/>
      <c r="AR1266" s="51"/>
      <c r="AS1266" s="51"/>
      <c r="AT1266" s="51"/>
      <c r="AU1266" s="51"/>
      <c r="AV1266" s="51"/>
      <c r="AW1266" s="51"/>
      <c r="AX1266" s="51"/>
      <c r="AY1266" s="51"/>
      <c r="AZ1266" s="51"/>
      <c r="BA1266" s="51"/>
      <c r="BB1266" s="51"/>
      <c r="BC1266" s="51"/>
      <c r="BD1266" s="51"/>
      <c r="BE1266" s="51"/>
      <c r="BF1266" s="51"/>
      <c r="BG1266" s="51"/>
      <c r="BH1266" s="51"/>
      <c r="BI1266" s="51"/>
      <c r="BJ1266" s="51"/>
      <c r="BK1266" s="51"/>
      <c r="BL1266" s="51"/>
      <c r="BM1266" s="51"/>
      <c r="BN1266" s="51" t="str">
        <f>BN$29</f>
        <v>feedsupply_r1jp</v>
      </c>
      <c r="BO1266" s="51" t="str">
        <f t="shared" ref="BO1266:CH1266" si="1266">BO$29</f>
        <v>feedsupply_r1jp</v>
      </c>
      <c r="BP1266" s="51" t="str">
        <f t="shared" si="1266"/>
        <v>feedsupply_adj_r2p</v>
      </c>
      <c r="BQ1266" s="51" t="str">
        <f t="shared" si="1266"/>
        <v>feedsupply_adj_r2p</v>
      </c>
      <c r="BR1266" s="51" t="str">
        <f t="shared" si="1266"/>
        <v>feedsupply_adj_r2p</v>
      </c>
      <c r="BS1266" s="51" t="str">
        <f t="shared" si="1266"/>
        <v>feedsupply_adj_r2p</v>
      </c>
      <c r="BT1266" s="51" t="str">
        <f t="shared" si="1266"/>
        <v>feedsupply_adj_r2p</v>
      </c>
      <c r="BU1266" s="51" t="str">
        <f t="shared" si="1266"/>
        <v>feedsupply_r1jp</v>
      </c>
      <c r="BV1266" s="51" t="str">
        <f t="shared" si="1266"/>
        <v>feedsupply_r1jp</v>
      </c>
      <c r="BW1266" s="51" t="str">
        <f t="shared" si="1266"/>
        <v>feedsupply_adj_r2p</v>
      </c>
      <c r="BX1266" s="51" t="str">
        <f t="shared" si="1266"/>
        <v>feedsupply_adj_r2p</v>
      </c>
      <c r="BY1266" s="51" t="str">
        <f t="shared" si="1266"/>
        <v>feedsupply_adj_r2p</v>
      </c>
      <c r="BZ1266" s="51" t="str">
        <f t="shared" si="1266"/>
        <v>feedsupply_adj_r2p</v>
      </c>
      <c r="CA1266" s="51" t="str">
        <f t="shared" si="1266"/>
        <v>feedsupply_adj_r2p</v>
      </c>
      <c r="CB1266" s="51" t="str">
        <f t="shared" si="1266"/>
        <v>feedsupply_r1jp</v>
      </c>
      <c r="CC1266" s="51" t="str">
        <f t="shared" si="1266"/>
        <v>feedsupply_r1jp</v>
      </c>
      <c r="CD1266" s="51" t="str">
        <f t="shared" si="1266"/>
        <v>feedsupply_adj_r2p</v>
      </c>
      <c r="CE1266" s="51" t="str">
        <f t="shared" si="1266"/>
        <v>feedsupply_adj_r2p</v>
      </c>
      <c r="CF1266" s="51" t="str">
        <f t="shared" si="1266"/>
        <v>feedsupply_adj_r2p</v>
      </c>
      <c r="CG1266" s="51" t="str">
        <f t="shared" si="1266"/>
        <v>feedsupply_adj_r2p</v>
      </c>
      <c r="CH1266" s="51" t="str">
        <f t="shared" si="1266"/>
        <v>feedsupply_adj_r2p</v>
      </c>
    </row>
    <row r="1267" spans="1:86" ht="26.25">
      <c r="B1267" s="179" t="s">
        <v>937</v>
      </c>
      <c r="C1267" s="178">
        <v>0</v>
      </c>
      <c r="D1267" s="178">
        <v>2</v>
      </c>
      <c r="E1267" s="52"/>
      <c r="F1267" s="52"/>
      <c r="G1267" s="52" t="s">
        <v>484</v>
      </c>
      <c r="H1267" s="52" t="s">
        <v>485</v>
      </c>
      <c r="I1267" t="s">
        <v>888</v>
      </c>
      <c r="J1267" t="s">
        <v>889</v>
      </c>
      <c r="K1267" s="52" t="s">
        <v>486</v>
      </c>
      <c r="L1267" s="52" t="s">
        <v>725</v>
      </c>
      <c r="M1267" s="52" t="s">
        <v>487</v>
      </c>
      <c r="N1267" s="52" t="s">
        <v>757</v>
      </c>
      <c r="O1267" s="52" t="s">
        <v>502</v>
      </c>
      <c r="P1267" s="52" t="s">
        <v>501</v>
      </c>
      <c r="Q1267" s="52" t="s">
        <v>447</v>
      </c>
      <c r="R1267" s="52" t="s">
        <v>500</v>
      </c>
      <c r="S1267" s="52" t="s">
        <v>793</v>
      </c>
      <c r="T1267" s="52" t="s">
        <v>794</v>
      </c>
      <c r="U1267" s="52"/>
      <c r="V1267" s="52" t="s">
        <v>276</v>
      </c>
      <c r="W1267" s="52" t="s">
        <v>493</v>
      </c>
      <c r="X1267" s="52" t="s">
        <v>494</v>
      </c>
      <c r="Y1267" s="52" t="s">
        <v>447</v>
      </c>
      <c r="Z1267" s="52" t="s">
        <v>446</v>
      </c>
      <c r="AA1267" s="52"/>
      <c r="AB1267" s="52"/>
      <c r="AC1267" s="52"/>
      <c r="AD1267" s="52"/>
      <c r="AE1267" s="52"/>
      <c r="AF1267" s="52"/>
      <c r="AG1267" s="52"/>
      <c r="AH1267" s="52" t="s">
        <v>490</v>
      </c>
      <c r="AI1267" s="83" t="s">
        <v>496</v>
      </c>
      <c r="AJ1267" s="52" t="s">
        <v>488</v>
      </c>
      <c r="AK1267" s="52" t="s">
        <v>497</v>
      </c>
      <c r="AL1267" s="52"/>
      <c r="AM1267" s="52"/>
      <c r="AN1267" s="52"/>
      <c r="AO1267" s="52"/>
      <c r="AP1267" s="52"/>
      <c r="AQ1267" s="52"/>
      <c r="AR1267" s="52"/>
      <c r="AS1267" s="52"/>
      <c r="AT1267" s="52"/>
      <c r="AU1267" s="52"/>
      <c r="AV1267" s="52"/>
      <c r="AW1267" s="52"/>
      <c r="AX1267" s="52"/>
      <c r="AY1267" s="52"/>
      <c r="AZ1267" s="52"/>
      <c r="BA1267" s="52"/>
      <c r="BB1267" s="52"/>
      <c r="BC1267" s="52"/>
      <c r="BD1267" s="52"/>
      <c r="BE1267" s="52"/>
      <c r="BF1267" s="52"/>
      <c r="BG1267" s="52"/>
      <c r="BH1267" s="52"/>
      <c r="BI1267" s="52"/>
      <c r="BJ1267" s="52"/>
      <c r="BK1267" s="52"/>
      <c r="BL1267" s="52"/>
      <c r="BM1267" s="52"/>
      <c r="BN1267" s="58" t="s">
        <v>463</v>
      </c>
      <c r="BO1267" s="58" t="s">
        <v>891</v>
      </c>
      <c r="BP1267" s="58" t="s">
        <v>892</v>
      </c>
      <c r="BQ1267" s="58" t="s">
        <v>893</v>
      </c>
      <c r="BR1267" s="58" t="s">
        <v>894</v>
      </c>
      <c r="BS1267" s="58" t="s">
        <v>895</v>
      </c>
      <c r="BT1267" s="58" t="s">
        <v>896</v>
      </c>
      <c r="BU1267" s="58" t="s">
        <v>463</v>
      </c>
      <c r="BV1267" s="58" t="s">
        <v>891</v>
      </c>
      <c r="BW1267" s="58" t="s">
        <v>892</v>
      </c>
      <c r="BX1267" s="58" t="s">
        <v>893</v>
      </c>
      <c r="BY1267" s="58" t="s">
        <v>894</v>
      </c>
      <c r="BZ1267" s="58" t="s">
        <v>895</v>
      </c>
      <c r="CA1267" s="58" t="s">
        <v>896</v>
      </c>
      <c r="CB1267" s="58" t="s">
        <v>463</v>
      </c>
      <c r="CC1267" s="58" t="s">
        <v>891</v>
      </c>
      <c r="CD1267" s="58" t="s">
        <v>892</v>
      </c>
      <c r="CE1267" s="58" t="s">
        <v>893</v>
      </c>
      <c r="CF1267" s="58" t="s">
        <v>894</v>
      </c>
      <c r="CG1267" s="58" t="s">
        <v>895</v>
      </c>
      <c r="CH1267" s="58" t="s">
        <v>896</v>
      </c>
    </row>
    <row r="1268" spans="1:86" ht="15.75">
      <c r="A1268" s="78">
        <f>CHOOSE(d.Flock.1.3+1,INDEX(i.OptLTWMerino,d.TOL.1.3+1,$AA1268+1),NA(),INDEX(i.OptLTWMaternal,d.TOL.1.3+1,$AA1268+1))</f>
        <v>12</v>
      </c>
      <c r="B1268" s="252" t="str">
        <f>$B1168</f>
        <v>Scan0 Create REV</v>
      </c>
      <c r="C1268" s="77">
        <v>1</v>
      </c>
      <c r="D1268" s="77">
        <v>1</v>
      </c>
      <c r="E1268" s="77" t="b">
        <v>1</v>
      </c>
      <c r="F1268" s="251">
        <f>d.Flock.1.3*100+d.TOL.1.3*10+$AA1268</f>
        <v>20</v>
      </c>
      <c r="G1268" s="77" t="b">
        <v>1</v>
      </c>
      <c r="H1268" s="77" t="b">
        <v>1</v>
      </c>
      <c r="I1268" s="77" t="b">
        <v>1</v>
      </c>
      <c r="J1268" s="77" t="b">
        <v>1</v>
      </c>
      <c r="K1268" s="77" t="b">
        <v>1</v>
      </c>
      <c r="L1268" s="77" t="b">
        <v>1</v>
      </c>
      <c r="M1268" s="77" t="b">
        <v>1</v>
      </c>
      <c r="N1268" s="90" t="s">
        <v>37</v>
      </c>
      <c r="O1268" s="90">
        <v>0</v>
      </c>
      <c r="P1268" s="90">
        <v>0</v>
      </c>
      <c r="Q1268" s="90">
        <v>0</v>
      </c>
      <c r="R1268" s="90">
        <v>0</v>
      </c>
      <c r="S1268" s="90">
        <v>0</v>
      </c>
      <c r="T1268" s="90">
        <v>0</v>
      </c>
      <c r="U1268" s="77">
        <v>0</v>
      </c>
      <c r="V1268" s="77">
        <v>0</v>
      </c>
      <c r="W1268" s="77">
        <v>0</v>
      </c>
      <c r="X1268" s="77">
        <v>0</v>
      </c>
      <c r="Y1268" s="77">
        <v>0</v>
      </c>
      <c r="Z1268" s="77">
        <v>0</v>
      </c>
      <c r="AA1268" s="77">
        <v>0</v>
      </c>
      <c r="AB1268" s="81" t="s">
        <v>37</v>
      </c>
      <c r="AC1268" s="81" t="s">
        <v>37</v>
      </c>
      <c r="AD1268" s="81" t="s">
        <v>37</v>
      </c>
      <c r="AE1268" s="81" t="s">
        <v>37</v>
      </c>
      <c r="AF1268" s="81" t="s">
        <v>37</v>
      </c>
      <c r="AG1268" s="81" t="s">
        <v>37</v>
      </c>
      <c r="AH1268" s="77">
        <v>1</v>
      </c>
      <c r="AI1268" s="77">
        <v>0</v>
      </c>
      <c r="AJ1268" s="77">
        <v>1</v>
      </c>
      <c r="AK1268" s="77">
        <v>0</v>
      </c>
      <c r="AL1268" s="77">
        <v>1</v>
      </c>
      <c r="AM1268" s="77"/>
      <c r="AN1268" s="77"/>
      <c r="AO1268" s="77"/>
      <c r="AP1268" s="77"/>
      <c r="AQ1268" s="77"/>
      <c r="AR1268" s="77"/>
      <c r="AS1268" s="77"/>
      <c r="AT1268" s="77"/>
      <c r="AU1268" s="77"/>
      <c r="AV1268" s="77"/>
      <c r="AW1268" s="77"/>
      <c r="AX1268" s="77"/>
      <c r="AY1268" s="77"/>
      <c r="AZ1268" s="77"/>
      <c r="BA1268" s="77"/>
      <c r="BB1268" s="77"/>
      <c r="BC1268" s="77"/>
      <c r="BD1268" s="77"/>
      <c r="BE1268" s="77"/>
      <c r="BF1268" s="77"/>
      <c r="BG1268" s="77"/>
      <c r="BH1268" s="77"/>
      <c r="BI1268" s="77"/>
      <c r="BJ1268" s="77"/>
      <c r="BK1268" s="77"/>
      <c r="BL1268" s="77"/>
      <c r="BM1268" s="77"/>
      <c r="BN1268" s="162">
        <f t="shared" ref="BN1268:CH1268" ca="1" si="1267">IF($A1268=0,0,INDEX(CHOOSE(d.Flock.1.3+1,BN$38:BN$373,NA(),BN$438:BN$773),$A1268,1))</f>
        <v>0.04</v>
      </c>
      <c r="BO1268" s="162">
        <f t="shared" ca="1" si="1267"/>
        <v>0.08</v>
      </c>
      <c r="BP1268" s="162">
        <f t="shared" ca="1" si="1267"/>
        <v>0.08</v>
      </c>
      <c r="BQ1268" s="162">
        <f t="shared" ca="1" si="1267"/>
        <v>0.08</v>
      </c>
      <c r="BR1268" s="162">
        <f t="shared" ca="1" si="1267"/>
        <v>0.08</v>
      </c>
      <c r="BS1268" s="162">
        <f t="shared" ca="1" si="1267"/>
        <v>0.08</v>
      </c>
      <c r="BT1268" s="162">
        <f t="shared" ca="1" si="1267"/>
        <v>0.08</v>
      </c>
      <c r="BU1268" s="162">
        <f t="shared" ca="1" si="1267"/>
        <v>0.04</v>
      </c>
      <c r="BV1268" s="162">
        <f t="shared" ca="1" si="1267"/>
        <v>0.08</v>
      </c>
      <c r="BW1268" s="162">
        <f t="shared" ca="1" si="1267"/>
        <v>0.08</v>
      </c>
      <c r="BX1268" s="162">
        <f t="shared" ca="1" si="1267"/>
        <v>0.08</v>
      </c>
      <c r="BY1268" s="162">
        <f t="shared" ca="1" si="1267"/>
        <v>0.08</v>
      </c>
      <c r="BZ1268" s="162">
        <f t="shared" ca="1" si="1267"/>
        <v>0.08</v>
      </c>
      <c r="CA1268" s="162">
        <f t="shared" ca="1" si="1267"/>
        <v>0.08</v>
      </c>
      <c r="CB1268" s="162">
        <f t="shared" ca="1" si="1267"/>
        <v>0.04</v>
      </c>
      <c r="CC1268" s="162">
        <f t="shared" ca="1" si="1267"/>
        <v>0.08</v>
      </c>
      <c r="CD1268" s="162">
        <f t="shared" ca="1" si="1267"/>
        <v>0.08</v>
      </c>
      <c r="CE1268" s="162">
        <f t="shared" ca="1" si="1267"/>
        <v>0.08</v>
      </c>
      <c r="CF1268" s="162">
        <f t="shared" ca="1" si="1267"/>
        <v>0.08</v>
      </c>
      <c r="CG1268" s="162">
        <f t="shared" ca="1" si="1267"/>
        <v>0.08</v>
      </c>
      <c r="CH1268" s="162">
        <f t="shared" ca="1" si="1267"/>
        <v>0.08</v>
      </c>
    </row>
    <row r="1269" spans="1:86">
      <c r="A1269" s="74"/>
      <c r="B1269" s="253" t="str">
        <f t="shared" ref="B1269:B1310" si="1268">$B1169</f>
        <v>Scan 0 Standard</v>
      </c>
      <c r="C1269" s="52">
        <f t="shared" ref="C1269:E1285" ca="1" si="1269">OFFSET(C1269,-1,0)</f>
        <v>1</v>
      </c>
      <c r="D1269" s="52">
        <f t="shared" ca="1" si="1269"/>
        <v>1</v>
      </c>
      <c r="E1269" s="77" t="b">
        <v>0</v>
      </c>
      <c r="F1269" s="52">
        <f t="shared" ref="F1269:U1298" ca="1" si="1270">OFFSET(F1269,-1,0)</f>
        <v>20</v>
      </c>
      <c r="G1269" s="90" t="s">
        <v>37</v>
      </c>
      <c r="H1269" s="90" t="s">
        <v>37</v>
      </c>
      <c r="I1269" s="90" t="s">
        <v>37</v>
      </c>
      <c r="J1269" s="90" t="s">
        <v>37</v>
      </c>
      <c r="K1269" s="90" t="s">
        <v>37</v>
      </c>
      <c r="L1269" s="90" t="s">
        <v>37</v>
      </c>
      <c r="M1269" s="90" t="s">
        <v>37</v>
      </c>
      <c r="N1269" s="52" t="str">
        <f t="shared" ref="N1269:AL1284" ca="1" si="1271">OFFSET(N1269,-1,0)</f>
        <v>-</v>
      </c>
      <c r="O1269" s="52">
        <f t="shared" ca="1" si="1271"/>
        <v>0</v>
      </c>
      <c r="P1269" s="52">
        <f t="shared" ca="1" si="1271"/>
        <v>0</v>
      </c>
      <c r="Q1269" s="52">
        <f t="shared" ca="1" si="1271"/>
        <v>0</v>
      </c>
      <c r="R1269" s="52">
        <f t="shared" ca="1" si="1271"/>
        <v>0</v>
      </c>
      <c r="S1269" s="52">
        <f t="shared" ca="1" si="1271"/>
        <v>0</v>
      </c>
      <c r="T1269" s="52">
        <f t="shared" ca="1" si="1271"/>
        <v>0</v>
      </c>
      <c r="U1269" s="52">
        <f t="shared" ca="1" si="1271"/>
        <v>0</v>
      </c>
      <c r="V1269" s="52">
        <f t="shared" ca="1" si="1271"/>
        <v>0</v>
      </c>
      <c r="W1269" s="52">
        <f t="shared" ca="1" si="1271"/>
        <v>0</v>
      </c>
      <c r="X1269" s="52">
        <f t="shared" ca="1" si="1271"/>
        <v>0</v>
      </c>
      <c r="Y1269" s="52">
        <f t="shared" ca="1" si="1271"/>
        <v>0</v>
      </c>
      <c r="Z1269" s="52">
        <f t="shared" ca="1" si="1271"/>
        <v>0</v>
      </c>
      <c r="AA1269" s="52">
        <f t="shared" ca="1" si="1271"/>
        <v>0</v>
      </c>
      <c r="AB1269" s="52" t="str">
        <f t="shared" ca="1" si="1271"/>
        <v>-</v>
      </c>
      <c r="AC1269" s="52" t="str">
        <f t="shared" ca="1" si="1271"/>
        <v>-</v>
      </c>
      <c r="AD1269" s="52" t="str">
        <f t="shared" ca="1" si="1271"/>
        <v>-</v>
      </c>
      <c r="AE1269" s="52" t="str">
        <f t="shared" ca="1" si="1271"/>
        <v>-</v>
      </c>
      <c r="AF1269" s="52" t="str">
        <f t="shared" ca="1" si="1271"/>
        <v>-</v>
      </c>
      <c r="AG1269" s="52" t="str">
        <f t="shared" ca="1" si="1271"/>
        <v>-</v>
      </c>
      <c r="AH1269" s="52">
        <f t="shared" ca="1" si="1271"/>
        <v>1</v>
      </c>
      <c r="AI1269" s="52">
        <f t="shared" ca="1" si="1271"/>
        <v>0</v>
      </c>
      <c r="AJ1269" s="52">
        <f ca="1">OFFSET(AJ1269,-1,0)</f>
        <v>1</v>
      </c>
      <c r="AK1269" s="52">
        <f t="shared" ref="AK1269:AL1269" ca="1" si="1272">OFFSET(AK1269,-1,0)</f>
        <v>0</v>
      </c>
      <c r="AL1269" s="52">
        <f t="shared" ca="1" si="1272"/>
        <v>1</v>
      </c>
      <c r="AM1269" s="52"/>
      <c r="AN1269" s="52"/>
      <c r="AO1269" s="52"/>
      <c r="AP1269" s="52"/>
      <c r="AQ1269" s="52"/>
      <c r="AR1269" s="52"/>
      <c r="AS1269" s="52"/>
      <c r="AT1269" s="52"/>
      <c r="AU1269" s="52"/>
      <c r="AV1269" s="52"/>
      <c r="AW1269" s="52"/>
      <c r="AX1269" s="52"/>
      <c r="AY1269" s="52"/>
      <c r="AZ1269" s="52"/>
      <c r="BA1269" s="52"/>
      <c r="BB1269" s="52"/>
      <c r="BC1269" s="52"/>
      <c r="BD1269" s="52"/>
      <c r="BE1269" s="52"/>
      <c r="BF1269" s="52"/>
      <c r="BG1269" s="52"/>
      <c r="BH1269" s="52"/>
      <c r="BI1269" s="52"/>
      <c r="BJ1269" s="52"/>
      <c r="BK1269" s="52"/>
      <c r="BL1269" s="52"/>
      <c r="BM1269" s="52"/>
      <c r="BN1269" s="52">
        <f t="shared" ref="BN1269:CC1285" ca="1" si="1273">OFFSET(BN1269,-1,0)</f>
        <v>0.04</v>
      </c>
      <c r="BO1269" s="52">
        <f t="shared" ca="1" si="1273"/>
        <v>0.08</v>
      </c>
      <c r="BP1269" s="52">
        <f t="shared" ca="1" si="1273"/>
        <v>0.08</v>
      </c>
      <c r="BQ1269" s="52">
        <f t="shared" ca="1" si="1273"/>
        <v>0.08</v>
      </c>
      <c r="BR1269" s="52">
        <f t="shared" ca="1" si="1273"/>
        <v>0.08</v>
      </c>
      <c r="BS1269" s="52">
        <f t="shared" ca="1" si="1273"/>
        <v>0.08</v>
      </c>
      <c r="BT1269" s="52">
        <f t="shared" ca="1" si="1273"/>
        <v>0.08</v>
      </c>
      <c r="BU1269" s="52">
        <f t="shared" ca="1" si="1273"/>
        <v>0.04</v>
      </c>
      <c r="BV1269" s="52">
        <f t="shared" ca="1" si="1273"/>
        <v>0.08</v>
      </c>
      <c r="BW1269" s="52">
        <f t="shared" ca="1" si="1273"/>
        <v>0.08</v>
      </c>
      <c r="BX1269" s="52">
        <f t="shared" ca="1" si="1273"/>
        <v>0.08</v>
      </c>
      <c r="BY1269" s="52">
        <f t="shared" ca="1" si="1273"/>
        <v>0.08</v>
      </c>
      <c r="BZ1269" s="52">
        <f t="shared" ca="1" si="1273"/>
        <v>0.08</v>
      </c>
      <c r="CA1269" s="52">
        <f t="shared" ca="1" si="1273"/>
        <v>0.08</v>
      </c>
      <c r="CB1269" s="52">
        <f t="shared" ca="1" si="1273"/>
        <v>0.04</v>
      </c>
      <c r="CC1269" s="52">
        <f t="shared" ca="1" si="1273"/>
        <v>0.08</v>
      </c>
      <c r="CD1269" s="52">
        <f t="shared" ref="CD1269:CH1278" ca="1" si="1274">OFFSET(CD1269,-1,0)</f>
        <v>0.08</v>
      </c>
      <c r="CE1269" s="52">
        <f t="shared" ca="1" si="1274"/>
        <v>0.08</v>
      </c>
      <c r="CF1269" s="52">
        <f t="shared" ca="1" si="1274"/>
        <v>0.08</v>
      </c>
      <c r="CG1269" s="52">
        <f t="shared" ca="1" si="1274"/>
        <v>0.08</v>
      </c>
      <c r="CH1269" s="52">
        <f t="shared" ca="1" si="1274"/>
        <v>0.08</v>
      </c>
    </row>
    <row r="1270" spans="1:86">
      <c r="A1270" s="74"/>
      <c r="B1270" s="254" t="str">
        <f t="shared" si="1268"/>
        <v>Scan 0 FS wo LTW</v>
      </c>
      <c r="C1270" s="52">
        <f t="shared" ca="1" si="1269"/>
        <v>1</v>
      </c>
      <c r="D1270" s="52">
        <f t="shared" ca="1" si="1269"/>
        <v>1</v>
      </c>
      <c r="E1270" s="52" t="b">
        <f t="shared" ca="1" si="1269"/>
        <v>0</v>
      </c>
      <c r="F1270" s="52">
        <f t="shared" ca="1" si="1270"/>
        <v>20</v>
      </c>
      <c r="G1270" s="52" t="str">
        <f t="shared" ca="1" si="1270"/>
        <v>-</v>
      </c>
      <c r="H1270" s="52" t="str">
        <f t="shared" ca="1" si="1270"/>
        <v>-</v>
      </c>
      <c r="I1270" s="52" t="str">
        <f t="shared" ca="1" si="1270"/>
        <v>-</v>
      </c>
      <c r="J1270" s="52" t="str">
        <f t="shared" ca="1" si="1270"/>
        <v>-</v>
      </c>
      <c r="K1270" s="52" t="str">
        <f t="shared" ca="1" si="1270"/>
        <v>-</v>
      </c>
      <c r="L1270" s="52" t="str">
        <f t="shared" ca="1" si="1270"/>
        <v>-</v>
      </c>
      <c r="M1270" s="52" t="str">
        <f t="shared" ca="1" si="1270"/>
        <v>-</v>
      </c>
      <c r="N1270" s="52" t="str">
        <f t="shared" ca="1" si="1271"/>
        <v>-</v>
      </c>
      <c r="O1270" s="52">
        <f t="shared" ca="1" si="1271"/>
        <v>0</v>
      </c>
      <c r="P1270" s="52">
        <f t="shared" ca="1" si="1271"/>
        <v>0</v>
      </c>
      <c r="Q1270" s="52">
        <f t="shared" ca="1" si="1271"/>
        <v>0</v>
      </c>
      <c r="R1270" s="52">
        <f t="shared" ca="1" si="1271"/>
        <v>0</v>
      </c>
      <c r="S1270" s="52">
        <f t="shared" ca="1" si="1271"/>
        <v>0</v>
      </c>
      <c r="T1270" s="52">
        <f t="shared" ca="1" si="1271"/>
        <v>0</v>
      </c>
      <c r="U1270" s="52">
        <f t="shared" ca="1" si="1271"/>
        <v>0</v>
      </c>
      <c r="V1270" s="52">
        <f t="shared" ca="1" si="1271"/>
        <v>0</v>
      </c>
      <c r="W1270" s="52">
        <f t="shared" ca="1" si="1271"/>
        <v>0</v>
      </c>
      <c r="X1270" s="52">
        <f t="shared" ca="1" si="1271"/>
        <v>0</v>
      </c>
      <c r="Y1270" s="52">
        <f t="shared" ca="1" si="1271"/>
        <v>0</v>
      </c>
      <c r="Z1270" s="52">
        <f t="shared" ca="1" si="1271"/>
        <v>0</v>
      </c>
      <c r="AA1270" s="52">
        <f t="shared" ca="1" si="1271"/>
        <v>0</v>
      </c>
      <c r="AB1270" s="52" t="str">
        <f t="shared" ca="1" si="1271"/>
        <v>-</v>
      </c>
      <c r="AC1270" s="52" t="str">
        <f t="shared" ca="1" si="1271"/>
        <v>-</v>
      </c>
      <c r="AD1270" s="52" t="str">
        <f t="shared" ca="1" si="1271"/>
        <v>-</v>
      </c>
      <c r="AE1270" s="52" t="str">
        <f t="shared" ca="1" si="1271"/>
        <v>-</v>
      </c>
      <c r="AF1270" s="52" t="str">
        <f t="shared" ca="1" si="1271"/>
        <v>-</v>
      </c>
      <c r="AG1270" s="52" t="str">
        <f t="shared" ca="1" si="1271"/>
        <v>-</v>
      </c>
      <c r="AH1270" s="52">
        <f t="shared" ca="1" si="1271"/>
        <v>1</v>
      </c>
      <c r="AI1270" s="52">
        <f t="shared" ca="1" si="1271"/>
        <v>0</v>
      </c>
      <c r="AJ1270" s="52">
        <f t="shared" ca="1" si="1271"/>
        <v>1</v>
      </c>
      <c r="AK1270" s="52">
        <f t="shared" ca="1" si="1271"/>
        <v>0</v>
      </c>
      <c r="AL1270" s="52">
        <f t="shared" ca="1" si="1271"/>
        <v>1</v>
      </c>
      <c r="AM1270" s="52"/>
      <c r="AN1270" s="52"/>
      <c r="AO1270" s="52"/>
      <c r="AP1270" s="52"/>
      <c r="AQ1270" s="52"/>
      <c r="AR1270" s="52"/>
      <c r="AS1270" s="52"/>
      <c r="AT1270" s="52"/>
      <c r="AU1270" s="52"/>
      <c r="AV1270" s="52"/>
      <c r="AW1270" s="52"/>
      <c r="AX1270" s="52"/>
      <c r="AY1270" s="52"/>
      <c r="AZ1270" s="52"/>
      <c r="BA1270" s="52"/>
      <c r="BB1270" s="52"/>
      <c r="BC1270" s="52"/>
      <c r="BD1270" s="52"/>
      <c r="BE1270" s="52"/>
      <c r="BF1270" s="52"/>
      <c r="BG1270" s="52"/>
      <c r="BH1270" s="52"/>
      <c r="BI1270" s="52"/>
      <c r="BJ1270" s="52"/>
      <c r="BK1270" s="52"/>
      <c r="BL1270" s="52"/>
      <c r="BM1270" s="52"/>
      <c r="BN1270" s="77">
        <v>0</v>
      </c>
      <c r="BO1270" s="77">
        <v>0</v>
      </c>
      <c r="BP1270" s="77">
        <v>0</v>
      </c>
      <c r="BQ1270" s="77">
        <v>0</v>
      </c>
      <c r="BR1270" s="77">
        <v>0</v>
      </c>
      <c r="BS1270" s="77">
        <v>0</v>
      </c>
      <c r="BT1270" s="77">
        <v>0</v>
      </c>
      <c r="BU1270" s="77">
        <v>0</v>
      </c>
      <c r="BV1270" s="77">
        <v>0</v>
      </c>
      <c r="BW1270" s="77">
        <v>0</v>
      </c>
      <c r="BX1270" s="77">
        <v>0</v>
      </c>
      <c r="BY1270" s="77">
        <v>0</v>
      </c>
      <c r="BZ1270" s="77">
        <v>0</v>
      </c>
      <c r="CA1270" s="77">
        <v>0</v>
      </c>
      <c r="CB1270" s="77">
        <v>0</v>
      </c>
      <c r="CC1270" s="77">
        <v>0</v>
      </c>
      <c r="CD1270" s="77">
        <v>0</v>
      </c>
      <c r="CE1270" s="77">
        <v>0</v>
      </c>
      <c r="CF1270" s="77">
        <v>0</v>
      </c>
      <c r="CG1270" s="77">
        <v>0</v>
      </c>
      <c r="CH1270" s="77">
        <v>0</v>
      </c>
    </row>
    <row r="1271" spans="1:86">
      <c r="A1271" s="74"/>
      <c r="B1271" s="254" t="str">
        <f t="shared" si="1268"/>
        <v>Scan 0 FS LTW removed</v>
      </c>
      <c r="C1271" s="77">
        <v>0</v>
      </c>
      <c r="D1271" s="77">
        <v>0</v>
      </c>
      <c r="E1271" s="52" t="b">
        <f t="shared" ca="1" si="1269"/>
        <v>0</v>
      </c>
      <c r="F1271" s="52">
        <f t="shared" ca="1" si="1270"/>
        <v>20</v>
      </c>
      <c r="G1271" s="52" t="str">
        <f t="shared" ca="1" si="1270"/>
        <v>-</v>
      </c>
      <c r="H1271" s="52" t="str">
        <f t="shared" ca="1" si="1270"/>
        <v>-</v>
      </c>
      <c r="I1271" s="52" t="str">
        <f t="shared" ca="1" si="1270"/>
        <v>-</v>
      </c>
      <c r="J1271" s="52" t="str">
        <f t="shared" ca="1" si="1270"/>
        <v>-</v>
      </c>
      <c r="K1271" s="52" t="str">
        <f t="shared" ca="1" si="1270"/>
        <v>-</v>
      </c>
      <c r="L1271" s="52" t="str">
        <f t="shared" ca="1" si="1270"/>
        <v>-</v>
      </c>
      <c r="M1271" s="52" t="str">
        <f t="shared" ca="1" si="1270"/>
        <v>-</v>
      </c>
      <c r="N1271" s="52" t="str">
        <f t="shared" ca="1" si="1271"/>
        <v>-</v>
      </c>
      <c r="O1271" s="52">
        <f t="shared" ca="1" si="1271"/>
        <v>0</v>
      </c>
      <c r="P1271" s="52">
        <f t="shared" ca="1" si="1271"/>
        <v>0</v>
      </c>
      <c r="Q1271" s="52">
        <f t="shared" ca="1" si="1271"/>
        <v>0</v>
      </c>
      <c r="R1271" s="52">
        <f t="shared" ca="1" si="1271"/>
        <v>0</v>
      </c>
      <c r="S1271" s="52">
        <f t="shared" ca="1" si="1271"/>
        <v>0</v>
      </c>
      <c r="T1271" s="52">
        <f t="shared" ca="1" si="1271"/>
        <v>0</v>
      </c>
      <c r="U1271" s="52">
        <f t="shared" ca="1" si="1271"/>
        <v>0</v>
      </c>
      <c r="V1271" s="52">
        <f t="shared" ca="1" si="1271"/>
        <v>0</v>
      </c>
      <c r="W1271" s="52">
        <f t="shared" ca="1" si="1271"/>
        <v>0</v>
      </c>
      <c r="X1271" s="52">
        <f t="shared" ca="1" si="1271"/>
        <v>0</v>
      </c>
      <c r="Y1271" s="52">
        <f t="shared" ca="1" si="1271"/>
        <v>0</v>
      </c>
      <c r="Z1271" s="52">
        <f t="shared" ca="1" si="1271"/>
        <v>0</v>
      </c>
      <c r="AA1271" s="52">
        <f t="shared" ca="1" si="1271"/>
        <v>0</v>
      </c>
      <c r="AB1271" s="52" t="str">
        <f t="shared" ca="1" si="1271"/>
        <v>-</v>
      </c>
      <c r="AC1271" s="52" t="str">
        <f t="shared" ca="1" si="1271"/>
        <v>-</v>
      </c>
      <c r="AD1271" s="52" t="str">
        <f t="shared" ca="1" si="1271"/>
        <v>-</v>
      </c>
      <c r="AE1271" s="52" t="str">
        <f t="shared" ca="1" si="1271"/>
        <v>-</v>
      </c>
      <c r="AF1271" s="52" t="str">
        <f t="shared" ca="1" si="1271"/>
        <v>-</v>
      </c>
      <c r="AG1271" s="52" t="str">
        <f t="shared" ca="1" si="1271"/>
        <v>-</v>
      </c>
      <c r="AH1271" s="52">
        <f t="shared" ca="1" si="1271"/>
        <v>1</v>
      </c>
      <c r="AI1271" s="52">
        <f t="shared" ca="1" si="1271"/>
        <v>0</v>
      </c>
      <c r="AJ1271" s="52">
        <f t="shared" ca="1" si="1271"/>
        <v>1</v>
      </c>
      <c r="AK1271" s="52">
        <f t="shared" ca="1" si="1271"/>
        <v>0</v>
      </c>
      <c r="AL1271" s="52">
        <f t="shared" ca="1" si="1271"/>
        <v>1</v>
      </c>
      <c r="AM1271" s="52"/>
      <c r="AN1271" s="52"/>
      <c r="AO1271" s="52"/>
      <c r="AP1271" s="52"/>
      <c r="AQ1271" s="52"/>
      <c r="AR1271" s="52"/>
      <c r="AS1271" s="52"/>
      <c r="AT1271" s="52"/>
      <c r="AU1271" s="52"/>
      <c r="AV1271" s="52"/>
      <c r="AW1271" s="52"/>
      <c r="AX1271" s="52"/>
      <c r="AY1271" s="52"/>
      <c r="AZ1271" s="52"/>
      <c r="BA1271" s="52"/>
      <c r="BB1271" s="52"/>
      <c r="BC1271" s="52"/>
      <c r="BD1271" s="52"/>
      <c r="BE1271" s="52"/>
      <c r="BF1271" s="52"/>
      <c r="BG1271" s="52"/>
      <c r="BH1271" s="52"/>
      <c r="BI1271" s="52"/>
      <c r="BJ1271" s="52"/>
      <c r="BK1271" s="52"/>
      <c r="BL1271" s="52"/>
      <c r="BM1271" s="52"/>
      <c r="BN1271" s="52">
        <f t="shared" ca="1" si="1273"/>
        <v>0</v>
      </c>
      <c r="BO1271" s="52">
        <f t="shared" ca="1" si="1273"/>
        <v>0</v>
      </c>
      <c r="BP1271" s="52">
        <f t="shared" ca="1" si="1273"/>
        <v>0</v>
      </c>
      <c r="BQ1271" s="52">
        <f t="shared" ca="1" si="1273"/>
        <v>0</v>
      </c>
      <c r="BR1271" s="52">
        <f t="shared" ca="1" si="1273"/>
        <v>0</v>
      </c>
      <c r="BS1271" s="52">
        <f t="shared" ca="1" si="1273"/>
        <v>0</v>
      </c>
      <c r="BT1271" s="52">
        <f t="shared" ca="1" si="1273"/>
        <v>0</v>
      </c>
      <c r="BU1271" s="52">
        <f t="shared" ca="1" si="1273"/>
        <v>0</v>
      </c>
      <c r="BV1271" s="52">
        <f t="shared" ca="1" si="1273"/>
        <v>0</v>
      </c>
      <c r="BW1271" s="52">
        <f t="shared" ca="1" si="1273"/>
        <v>0</v>
      </c>
      <c r="BX1271" s="52">
        <f t="shared" ca="1" si="1273"/>
        <v>0</v>
      </c>
      <c r="BY1271" s="52">
        <f t="shared" ca="1" si="1273"/>
        <v>0</v>
      </c>
      <c r="BZ1271" s="52">
        <f t="shared" ca="1" si="1273"/>
        <v>0</v>
      </c>
      <c r="CA1271" s="52">
        <f t="shared" ca="1" si="1273"/>
        <v>0</v>
      </c>
      <c r="CB1271" s="52">
        <f t="shared" ca="1" si="1273"/>
        <v>0</v>
      </c>
      <c r="CC1271" s="52">
        <f t="shared" ca="1" si="1273"/>
        <v>0</v>
      </c>
      <c r="CD1271" s="52">
        <f t="shared" ca="1" si="1274"/>
        <v>0</v>
      </c>
      <c r="CE1271" s="52">
        <f t="shared" ca="1" si="1274"/>
        <v>0</v>
      </c>
      <c r="CF1271" s="52">
        <f t="shared" ca="1" si="1274"/>
        <v>0</v>
      </c>
      <c r="CG1271" s="52">
        <f t="shared" ca="1" si="1274"/>
        <v>0</v>
      </c>
      <c r="CH1271" s="52">
        <f t="shared" ca="1" si="1274"/>
        <v>0</v>
      </c>
    </row>
    <row r="1272" spans="1:86" ht="15.75">
      <c r="A1272" s="78">
        <f>CHOOSE(d.Flock.1.3+1,INDEX(i.OptLTWMerino,d.TOL.1.3+1,$AA1272+1),NA(),INDEX(i.OptLTWMaternal,d.TOL.1.3+1,$AA1272+1))</f>
        <v>49</v>
      </c>
      <c r="B1272" s="252" t="str">
        <f t="shared" si="1268"/>
        <v>Scan1 Retain drys Create REV</v>
      </c>
      <c r="C1272" s="77">
        <v>1</v>
      </c>
      <c r="D1272" s="77">
        <v>1</v>
      </c>
      <c r="E1272" s="77" t="b">
        <v>1</v>
      </c>
      <c r="F1272" s="251">
        <f>d.Flock.1.3*100+d.TOL.1.3*10+$AA1272</f>
        <v>21</v>
      </c>
      <c r="G1272" s="77" t="b">
        <v>1</v>
      </c>
      <c r="H1272" s="77" t="b">
        <v>1</v>
      </c>
      <c r="I1272" s="77" t="b">
        <v>1</v>
      </c>
      <c r="J1272" s="77" t="b">
        <v>1</v>
      </c>
      <c r="K1272" s="77" t="b">
        <v>1</v>
      </c>
      <c r="L1272" s="77" t="b">
        <v>1</v>
      </c>
      <c r="M1272" s="77" t="b">
        <v>1</v>
      </c>
      <c r="N1272" s="52" t="str">
        <f t="shared" ca="1" si="1271"/>
        <v>-</v>
      </c>
      <c r="O1272" s="115">
        <f>2+24*d.TOL.1.3+IF(d.Flock.1.3=2,144,0)</f>
        <v>50</v>
      </c>
      <c r="P1272" s="115">
        <f>3+24*d.TOL.1.3+IF(d.Flock.1.3=2,144,0)</f>
        <v>51</v>
      </c>
      <c r="Q1272" s="202">
        <f>$P1272</f>
        <v>51</v>
      </c>
      <c r="R1272" s="202">
        <f>$P1272</f>
        <v>51</v>
      </c>
      <c r="S1272" s="202">
        <f>$P1272</f>
        <v>51</v>
      </c>
      <c r="T1272" s="202">
        <f>$P1272</f>
        <v>51</v>
      </c>
      <c r="U1272" s="260">
        <f>INDEX(i_dryman,2,U$1063)</f>
        <v>0</v>
      </c>
      <c r="V1272" s="260">
        <f>INDEX(i_dryman,2,V$1063)</f>
        <v>0</v>
      </c>
      <c r="W1272" s="260">
        <f>INDEX(i_dryman,2,W$1063)</f>
        <v>0</v>
      </c>
      <c r="X1272" s="260">
        <f>INDEX(i_dryman,2,X$1063)</f>
        <v>0</v>
      </c>
      <c r="Y1272" s="52">
        <f t="shared" ca="1" si="1271"/>
        <v>0</v>
      </c>
      <c r="Z1272" s="52">
        <f t="shared" ca="1" si="1271"/>
        <v>0</v>
      </c>
      <c r="AA1272" s="77">
        <v>1</v>
      </c>
      <c r="AB1272" s="261" t="str">
        <f>INDEX(i_dryman,2,AB$1063)</f>
        <v>-</v>
      </c>
      <c r="AC1272" s="261" t="b">
        <f>INDEX(i_dryman,2,AC$1063)</f>
        <v>1</v>
      </c>
      <c r="AD1272" s="261" t="str">
        <f>INDEX(i_dryman,2,AD$1063)</f>
        <v>-</v>
      </c>
      <c r="AE1272" s="261" t="str">
        <f>INDEX(i_dryman,2,AE$1063)</f>
        <v>-</v>
      </c>
      <c r="AF1272" s="52" t="str">
        <f ca="1">OFFSET(AF1272,-1,0)</f>
        <v>-</v>
      </c>
      <c r="AG1272" s="262" t="str">
        <f ca="1">INDEX(i_dryman,2,AG$1063)</f>
        <v>-</v>
      </c>
      <c r="AH1272" s="52">
        <f t="shared" ca="1" si="1271"/>
        <v>1</v>
      </c>
      <c r="AI1272" s="52">
        <f ca="1">OFFSET(AI1272,-1,0)</f>
        <v>0</v>
      </c>
      <c r="AJ1272" s="52">
        <f ca="1">OFFSET(AJ1272,-1,0)</f>
        <v>1</v>
      </c>
      <c r="AK1272" s="52">
        <f ca="1">OFFSET(AK1272,-1,0)</f>
        <v>0</v>
      </c>
      <c r="AL1272" s="52">
        <f ca="1">OFFSET(AL1272,-1,0)</f>
        <v>1</v>
      </c>
      <c r="AM1272" s="52"/>
      <c r="AN1272" s="52"/>
      <c r="AO1272" s="52"/>
      <c r="AP1272" s="52"/>
      <c r="AQ1272" s="52"/>
      <c r="AR1272" s="52"/>
      <c r="AS1272" s="52"/>
      <c r="AT1272" s="52"/>
      <c r="AU1272" s="52"/>
      <c r="AV1272" s="52"/>
      <c r="AW1272" s="52"/>
      <c r="AX1272" s="52"/>
      <c r="AY1272" s="52"/>
      <c r="AZ1272" s="52"/>
      <c r="BA1272" s="52"/>
      <c r="BB1272" s="52"/>
      <c r="BC1272" s="52"/>
      <c r="BD1272" s="52"/>
      <c r="BE1272" s="52"/>
      <c r="BF1272" s="52"/>
      <c r="BG1272" s="52"/>
      <c r="BH1272" s="52"/>
      <c r="BI1272" s="52"/>
      <c r="BJ1272" s="52"/>
      <c r="BK1272" s="52"/>
      <c r="BL1272" s="52"/>
      <c r="BM1272" s="52"/>
      <c r="BN1272" s="162">
        <f t="shared" ref="BN1272:CH1272" si="1275">IF($A1272=0,0,INDEX(CHOOSE(d.Flock.1.3+1,BN$38:BN$373,NA(),BN$438:BN$773),$A1272,1))</f>
        <v>0.04</v>
      </c>
      <c r="BO1272" s="162">
        <f t="shared" si="1275"/>
        <v>0</v>
      </c>
      <c r="BP1272" s="162">
        <f t="shared" ca="1" si="1275"/>
        <v>-0.08</v>
      </c>
      <c r="BQ1272" s="162">
        <f t="shared" ca="1" si="1275"/>
        <v>-0.05</v>
      </c>
      <c r="BR1272" s="162">
        <f t="shared" ca="1" si="1275"/>
        <v>-0.08</v>
      </c>
      <c r="BS1272" s="162">
        <f t="shared" ca="1" si="1275"/>
        <v>-0.05</v>
      </c>
      <c r="BT1272" s="162">
        <f t="shared" ca="1" si="1275"/>
        <v>-0.05</v>
      </c>
      <c r="BU1272" s="162">
        <f t="shared" si="1275"/>
        <v>0.04</v>
      </c>
      <c r="BV1272" s="162">
        <f t="shared" si="1275"/>
        <v>0</v>
      </c>
      <c r="BW1272" s="162">
        <f t="shared" ca="1" si="1275"/>
        <v>-0.08</v>
      </c>
      <c r="BX1272" s="162">
        <f t="shared" ca="1" si="1275"/>
        <v>-0.05</v>
      </c>
      <c r="BY1272" s="162">
        <f t="shared" ca="1" si="1275"/>
        <v>-0.08</v>
      </c>
      <c r="BZ1272" s="162">
        <f t="shared" ca="1" si="1275"/>
        <v>-0.05</v>
      </c>
      <c r="CA1272" s="162">
        <f t="shared" ca="1" si="1275"/>
        <v>-0.05</v>
      </c>
      <c r="CB1272" s="162">
        <f t="shared" si="1275"/>
        <v>0.04</v>
      </c>
      <c r="CC1272" s="162">
        <f t="shared" si="1275"/>
        <v>0</v>
      </c>
      <c r="CD1272" s="162">
        <f t="shared" ca="1" si="1275"/>
        <v>-0.08</v>
      </c>
      <c r="CE1272" s="162">
        <f t="shared" ca="1" si="1275"/>
        <v>-0.05</v>
      </c>
      <c r="CF1272" s="162">
        <f t="shared" ca="1" si="1275"/>
        <v>-0.08</v>
      </c>
      <c r="CG1272" s="162">
        <f t="shared" ca="1" si="1275"/>
        <v>-0.05</v>
      </c>
      <c r="CH1272" s="162">
        <f t="shared" ca="1" si="1275"/>
        <v>-0.05</v>
      </c>
    </row>
    <row r="1273" spans="1:86">
      <c r="A1273" s="77">
        <v>2</v>
      </c>
      <c r="B1273" s="253" t="str">
        <f t="shared" si="1268"/>
        <v>Scan 1 Retain drys</v>
      </c>
      <c r="C1273" s="52">
        <f t="shared" ca="1" si="1269"/>
        <v>1</v>
      </c>
      <c r="D1273" s="52">
        <f t="shared" ca="1" si="1269"/>
        <v>1</v>
      </c>
      <c r="E1273" s="77" t="b">
        <v>0</v>
      </c>
      <c r="F1273" s="52">
        <f t="shared" ca="1" si="1270"/>
        <v>21</v>
      </c>
      <c r="G1273" s="90" t="s">
        <v>37</v>
      </c>
      <c r="H1273" s="90" t="s">
        <v>37</v>
      </c>
      <c r="I1273" s="90" t="s">
        <v>37</v>
      </c>
      <c r="J1273" s="90" t="s">
        <v>37</v>
      </c>
      <c r="K1273" s="90" t="s">
        <v>37</v>
      </c>
      <c r="L1273" s="90" t="s">
        <v>37</v>
      </c>
      <c r="M1273" s="90" t="s">
        <v>37</v>
      </c>
      <c r="N1273" s="52" t="str">
        <f t="shared" ca="1" si="1271"/>
        <v>-</v>
      </c>
      <c r="O1273" s="52">
        <f t="shared" ca="1" si="1271"/>
        <v>50</v>
      </c>
      <c r="P1273" s="52">
        <f t="shared" ca="1" si="1271"/>
        <v>51</v>
      </c>
      <c r="Q1273" s="52">
        <f t="shared" ca="1" si="1271"/>
        <v>51</v>
      </c>
      <c r="R1273" s="52">
        <f t="shared" ca="1" si="1271"/>
        <v>51</v>
      </c>
      <c r="S1273" s="52">
        <f t="shared" ca="1" si="1271"/>
        <v>51</v>
      </c>
      <c r="T1273" s="52">
        <f t="shared" ca="1" si="1271"/>
        <v>51</v>
      </c>
      <c r="U1273" s="124">
        <f t="shared" ref="U1273:X1276" si="1276">INDEX(i_dryman,$A1273,U$1063)</f>
        <v>0</v>
      </c>
      <c r="V1273" s="124">
        <f t="shared" si="1276"/>
        <v>0</v>
      </c>
      <c r="W1273" s="124">
        <f t="shared" si="1276"/>
        <v>0</v>
      </c>
      <c r="X1273" s="124">
        <f t="shared" si="1276"/>
        <v>0</v>
      </c>
      <c r="Y1273" s="52">
        <f t="shared" ca="1" si="1271"/>
        <v>0</v>
      </c>
      <c r="Z1273" s="52">
        <f t="shared" ca="1" si="1271"/>
        <v>0</v>
      </c>
      <c r="AA1273" s="52">
        <f t="shared" ca="1" si="1271"/>
        <v>1</v>
      </c>
      <c r="AB1273" s="237" t="str">
        <f t="shared" ref="AB1273:AE1276" si="1277">INDEX(i_dryman,$A1273,AB$1063)</f>
        <v>-</v>
      </c>
      <c r="AC1273" s="237" t="b">
        <f t="shared" si="1277"/>
        <v>1</v>
      </c>
      <c r="AD1273" s="237" t="str">
        <f t="shared" si="1277"/>
        <v>-</v>
      </c>
      <c r="AE1273" s="237" t="str">
        <f t="shared" si="1277"/>
        <v>-</v>
      </c>
      <c r="AF1273" s="52" t="str">
        <f t="shared" ref="AF1273" ca="1" si="1278">OFFSET(AF1273,-1,0)</f>
        <v>-</v>
      </c>
      <c r="AG1273" s="237" t="str">
        <f ca="1">INDEX(i_dryman,$A1273,AG$1063)</f>
        <v>-</v>
      </c>
      <c r="AH1273" s="52">
        <f t="shared" ca="1" si="1271"/>
        <v>1</v>
      </c>
      <c r="AI1273" s="52">
        <f t="shared" ca="1" si="1271"/>
        <v>0</v>
      </c>
      <c r="AJ1273" s="52">
        <f ca="1">OFFSET(AJ1273,-1,0)</f>
        <v>1</v>
      </c>
      <c r="AK1273" s="52">
        <f t="shared" ref="AK1273:AL1295" ca="1" si="1279">OFFSET(AK1273,-1,0)</f>
        <v>0</v>
      </c>
      <c r="AL1273" s="52">
        <f t="shared" ca="1" si="1279"/>
        <v>1</v>
      </c>
      <c r="AM1273" s="52"/>
      <c r="AN1273" s="52"/>
      <c r="AO1273" s="52"/>
      <c r="AP1273" s="52"/>
      <c r="AQ1273" s="52"/>
      <c r="AR1273" s="52"/>
      <c r="AS1273" s="52"/>
      <c r="AT1273" s="52"/>
      <c r="AU1273" s="52"/>
      <c r="AV1273" s="52"/>
      <c r="AW1273" s="52"/>
      <c r="AX1273" s="52"/>
      <c r="AY1273" s="52"/>
      <c r="AZ1273" s="52"/>
      <c r="BA1273" s="52"/>
      <c r="BB1273" s="52"/>
      <c r="BC1273" s="52"/>
      <c r="BD1273" s="52"/>
      <c r="BE1273" s="52"/>
      <c r="BF1273" s="52"/>
      <c r="BG1273" s="52"/>
      <c r="BH1273" s="52"/>
      <c r="BI1273" s="52"/>
      <c r="BJ1273" s="52"/>
      <c r="BK1273" s="52"/>
      <c r="BL1273" s="52"/>
      <c r="BM1273" s="52"/>
      <c r="BN1273" s="52">
        <f t="shared" ca="1" si="1273"/>
        <v>0.04</v>
      </c>
      <c r="BO1273" s="52">
        <f t="shared" ca="1" si="1273"/>
        <v>0</v>
      </c>
      <c r="BP1273" s="52">
        <f t="shared" ca="1" si="1273"/>
        <v>-0.08</v>
      </c>
      <c r="BQ1273" s="52">
        <f t="shared" ca="1" si="1273"/>
        <v>-0.05</v>
      </c>
      <c r="BR1273" s="52">
        <f t="shared" ca="1" si="1273"/>
        <v>-0.08</v>
      </c>
      <c r="BS1273" s="52">
        <f t="shared" ca="1" si="1273"/>
        <v>-0.05</v>
      </c>
      <c r="BT1273" s="52">
        <f t="shared" ca="1" si="1273"/>
        <v>-0.05</v>
      </c>
      <c r="BU1273" s="52">
        <f t="shared" ca="1" si="1273"/>
        <v>0.04</v>
      </c>
      <c r="BV1273" s="52">
        <f t="shared" ca="1" si="1273"/>
        <v>0</v>
      </c>
      <c r="BW1273" s="52">
        <f t="shared" ca="1" si="1273"/>
        <v>-0.08</v>
      </c>
      <c r="BX1273" s="52">
        <f t="shared" ca="1" si="1273"/>
        <v>-0.05</v>
      </c>
      <c r="BY1273" s="52">
        <f t="shared" ca="1" si="1273"/>
        <v>-0.08</v>
      </c>
      <c r="BZ1273" s="52">
        <f t="shared" ca="1" si="1273"/>
        <v>-0.05</v>
      </c>
      <c r="CA1273" s="52">
        <f t="shared" ca="1" si="1273"/>
        <v>-0.05</v>
      </c>
      <c r="CB1273" s="52">
        <f t="shared" ca="1" si="1273"/>
        <v>0.04</v>
      </c>
      <c r="CC1273" s="52">
        <f t="shared" ca="1" si="1273"/>
        <v>0</v>
      </c>
      <c r="CD1273" s="52">
        <f t="shared" ca="1" si="1274"/>
        <v>-0.08</v>
      </c>
      <c r="CE1273" s="52">
        <f t="shared" ca="1" si="1274"/>
        <v>-0.05</v>
      </c>
      <c r="CF1273" s="52">
        <f t="shared" ca="1" si="1274"/>
        <v>-0.08</v>
      </c>
      <c r="CG1273" s="52">
        <f t="shared" ca="1" si="1274"/>
        <v>-0.05</v>
      </c>
      <c r="CH1273" s="52">
        <f t="shared" ca="1" si="1274"/>
        <v>-0.05</v>
      </c>
    </row>
    <row r="1274" spans="1:86">
      <c r="A1274" s="77">
        <v>3</v>
      </c>
      <c r="B1274" s="263" t="str">
        <f t="shared" si="1268"/>
        <v>Scan 1 Sell Once Dry</v>
      </c>
      <c r="C1274" s="52">
        <f t="shared" ref="C1274:O1275" ca="1" si="1280">OFFSET(C1274,-1,0)</f>
        <v>1</v>
      </c>
      <c r="D1274" s="52">
        <f t="shared" ca="1" si="1280"/>
        <v>1</v>
      </c>
      <c r="E1274" s="52" t="b">
        <f t="shared" ca="1" si="1280"/>
        <v>0</v>
      </c>
      <c r="F1274" s="52">
        <f t="shared" ca="1" si="1280"/>
        <v>21</v>
      </c>
      <c r="G1274" s="52" t="str">
        <f t="shared" ca="1" si="1280"/>
        <v>-</v>
      </c>
      <c r="H1274" s="52" t="str">
        <f t="shared" ca="1" si="1280"/>
        <v>-</v>
      </c>
      <c r="I1274" s="52" t="str">
        <f t="shared" ca="1" si="1280"/>
        <v>-</v>
      </c>
      <c r="J1274" s="52" t="str">
        <f t="shared" ca="1" si="1280"/>
        <v>-</v>
      </c>
      <c r="K1274" s="52" t="str">
        <f t="shared" ca="1" si="1280"/>
        <v>-</v>
      </c>
      <c r="L1274" s="52" t="str">
        <f t="shared" ca="1" si="1280"/>
        <v>-</v>
      </c>
      <c r="M1274" s="52" t="str">
        <f t="shared" ca="1" si="1280"/>
        <v>-</v>
      </c>
      <c r="N1274" s="52" t="str">
        <f t="shared" ca="1" si="1280"/>
        <v>-</v>
      </c>
      <c r="O1274" s="52">
        <f t="shared" ca="1" si="1280"/>
        <v>50</v>
      </c>
      <c r="P1274" s="52">
        <f t="shared" ca="1" si="1271"/>
        <v>51</v>
      </c>
      <c r="Q1274" s="52">
        <f t="shared" ca="1" si="1271"/>
        <v>51</v>
      </c>
      <c r="R1274" s="52">
        <f t="shared" ca="1" si="1271"/>
        <v>51</v>
      </c>
      <c r="S1274" s="52">
        <f t="shared" ca="1" si="1271"/>
        <v>51</v>
      </c>
      <c r="T1274" s="52">
        <f t="shared" ca="1" si="1271"/>
        <v>51</v>
      </c>
      <c r="U1274" s="124">
        <f t="shared" si="1276"/>
        <v>1.2500000000000001E-2</v>
      </c>
      <c r="V1274" s="124">
        <f t="shared" si="1276"/>
        <v>6.25E-2</v>
      </c>
      <c r="W1274" s="124">
        <f t="shared" si="1276"/>
        <v>6.25E-2</v>
      </c>
      <c r="X1274" s="124">
        <f t="shared" si="1276"/>
        <v>6.25E-2</v>
      </c>
      <c r="Y1274" s="52">
        <f t="shared" ca="1" si="1271"/>
        <v>0</v>
      </c>
      <c r="Z1274" s="52">
        <f t="shared" ca="1" si="1271"/>
        <v>0</v>
      </c>
      <c r="AA1274" s="52">
        <f t="shared" ca="1" si="1271"/>
        <v>1</v>
      </c>
      <c r="AB1274" s="237" t="b">
        <f t="shared" si="1277"/>
        <v>1</v>
      </c>
      <c r="AC1274" s="237" t="str">
        <f t="shared" si="1277"/>
        <v>-</v>
      </c>
      <c r="AD1274" s="237" t="str">
        <f t="shared" si="1277"/>
        <v>-</v>
      </c>
      <c r="AE1274" s="237" t="str">
        <f t="shared" si="1277"/>
        <v>-</v>
      </c>
      <c r="AF1274" s="52" t="str">
        <f t="shared" ca="1" si="1271"/>
        <v>-</v>
      </c>
      <c r="AG1274" s="237" t="str">
        <f ca="1">INDEX(i_dryman,$A1274,AG$1063)</f>
        <v>-</v>
      </c>
      <c r="AH1274" s="52">
        <f t="shared" ca="1" si="1271"/>
        <v>1</v>
      </c>
      <c r="AI1274" s="52">
        <f t="shared" ca="1" si="1271"/>
        <v>0</v>
      </c>
      <c r="AJ1274" s="52">
        <f t="shared" ca="1" si="1271"/>
        <v>1</v>
      </c>
      <c r="AK1274" s="52">
        <f t="shared" ref="AK1274:AL1276" ca="1" si="1281">OFFSET(AK1274,-1,0)</f>
        <v>0</v>
      </c>
      <c r="AL1274" s="52">
        <f t="shared" ca="1" si="1281"/>
        <v>1</v>
      </c>
      <c r="AM1274" s="52"/>
      <c r="AN1274" s="52"/>
      <c r="AO1274" s="52"/>
      <c r="AP1274" s="52"/>
      <c r="AQ1274" s="52"/>
      <c r="AR1274" s="52"/>
      <c r="AS1274" s="52"/>
      <c r="AT1274" s="52"/>
      <c r="AU1274" s="52"/>
      <c r="AV1274" s="52"/>
      <c r="AW1274" s="52"/>
      <c r="AX1274" s="52"/>
      <c r="AY1274" s="52"/>
      <c r="AZ1274" s="52"/>
      <c r="BA1274" s="52"/>
      <c r="BB1274" s="52"/>
      <c r="BC1274" s="52"/>
      <c r="BD1274" s="52"/>
      <c r="BE1274" s="52"/>
      <c r="BF1274" s="52"/>
      <c r="BG1274" s="52"/>
      <c r="BH1274" s="52"/>
      <c r="BI1274" s="52"/>
      <c r="BJ1274" s="52"/>
      <c r="BK1274" s="52"/>
      <c r="BL1274" s="52"/>
      <c r="BM1274" s="52"/>
      <c r="BN1274" s="52">
        <f t="shared" ca="1" si="1273"/>
        <v>0.04</v>
      </c>
      <c r="BO1274" s="52">
        <f t="shared" ca="1" si="1273"/>
        <v>0</v>
      </c>
      <c r="BP1274" s="52">
        <f t="shared" ca="1" si="1273"/>
        <v>-0.08</v>
      </c>
      <c r="BQ1274" s="52">
        <f t="shared" ca="1" si="1273"/>
        <v>-0.05</v>
      </c>
      <c r="BR1274" s="52">
        <f t="shared" ca="1" si="1273"/>
        <v>-0.08</v>
      </c>
      <c r="BS1274" s="52">
        <f t="shared" ca="1" si="1273"/>
        <v>-0.05</v>
      </c>
      <c r="BT1274" s="52">
        <f t="shared" ca="1" si="1273"/>
        <v>-0.05</v>
      </c>
      <c r="BU1274" s="52">
        <f t="shared" ca="1" si="1273"/>
        <v>0.04</v>
      </c>
      <c r="BV1274" s="52">
        <f t="shared" ca="1" si="1273"/>
        <v>0</v>
      </c>
      <c r="BW1274" s="52">
        <f t="shared" ca="1" si="1273"/>
        <v>-0.08</v>
      </c>
      <c r="BX1274" s="52">
        <f t="shared" ca="1" si="1273"/>
        <v>-0.05</v>
      </c>
      <c r="BY1274" s="52">
        <f t="shared" ca="1" si="1273"/>
        <v>-0.08</v>
      </c>
      <c r="BZ1274" s="52">
        <f t="shared" ca="1" si="1273"/>
        <v>-0.05</v>
      </c>
      <c r="CA1274" s="52">
        <f t="shared" ca="1" si="1273"/>
        <v>-0.05</v>
      </c>
      <c r="CB1274" s="52">
        <f t="shared" ca="1" si="1273"/>
        <v>0.04</v>
      </c>
      <c r="CC1274" s="52">
        <f t="shared" ca="1" si="1273"/>
        <v>0</v>
      </c>
      <c r="CD1274" s="52">
        <f t="shared" ca="1" si="1274"/>
        <v>-0.08</v>
      </c>
      <c r="CE1274" s="52">
        <f t="shared" ca="1" si="1274"/>
        <v>-0.05</v>
      </c>
      <c r="CF1274" s="52">
        <f t="shared" ca="1" si="1274"/>
        <v>-0.08</v>
      </c>
      <c r="CG1274" s="52">
        <f t="shared" ca="1" si="1274"/>
        <v>-0.05</v>
      </c>
      <c r="CH1274" s="52">
        <f t="shared" ca="1" si="1274"/>
        <v>-0.05</v>
      </c>
    </row>
    <row r="1275" spans="1:86">
      <c r="A1275" s="77">
        <v>4</v>
      </c>
      <c r="B1275" s="263" t="str">
        <f t="shared" si="1268"/>
        <v>Scan 1 Sell Twice Dry</v>
      </c>
      <c r="C1275" s="52">
        <f t="shared" ca="1" si="1280"/>
        <v>1</v>
      </c>
      <c r="D1275" s="52">
        <f t="shared" ca="1" si="1280"/>
        <v>1</v>
      </c>
      <c r="E1275" s="52" t="b">
        <f t="shared" ca="1" si="1280"/>
        <v>0</v>
      </c>
      <c r="F1275" s="52">
        <f t="shared" ca="1" si="1280"/>
        <v>21</v>
      </c>
      <c r="G1275" s="52" t="str">
        <f t="shared" ca="1" si="1280"/>
        <v>-</v>
      </c>
      <c r="H1275" s="52" t="str">
        <f t="shared" ca="1" si="1280"/>
        <v>-</v>
      </c>
      <c r="I1275" s="52" t="str">
        <f t="shared" ca="1" si="1280"/>
        <v>-</v>
      </c>
      <c r="J1275" s="52" t="str">
        <f t="shared" ca="1" si="1280"/>
        <v>-</v>
      </c>
      <c r="K1275" s="52" t="str">
        <f t="shared" ca="1" si="1280"/>
        <v>-</v>
      </c>
      <c r="L1275" s="52" t="str">
        <f t="shared" ca="1" si="1280"/>
        <v>-</v>
      </c>
      <c r="M1275" s="52" t="str">
        <f t="shared" ca="1" si="1280"/>
        <v>-</v>
      </c>
      <c r="N1275" s="52" t="str">
        <f t="shared" ca="1" si="1280"/>
        <v>-</v>
      </c>
      <c r="O1275" s="52">
        <f t="shared" ca="1" si="1280"/>
        <v>50</v>
      </c>
      <c r="P1275" s="52">
        <f t="shared" ref="P1275:R1276" ca="1" si="1282">OFFSET(P1275,-1,0)</f>
        <v>51</v>
      </c>
      <c r="Q1275" s="52">
        <f t="shared" ca="1" si="1282"/>
        <v>51</v>
      </c>
      <c r="R1275" s="52">
        <f t="shared" ca="1" si="1282"/>
        <v>51</v>
      </c>
      <c r="S1275" s="52">
        <f t="shared" ca="1" si="1271"/>
        <v>51</v>
      </c>
      <c r="T1275" s="52">
        <f t="shared" ca="1" si="1271"/>
        <v>51</v>
      </c>
      <c r="U1275" s="124">
        <f t="shared" si="1276"/>
        <v>0.01</v>
      </c>
      <c r="V1275" s="124">
        <f t="shared" si="1276"/>
        <v>0</v>
      </c>
      <c r="W1275" s="124">
        <f t="shared" si="1276"/>
        <v>0.05</v>
      </c>
      <c r="X1275" s="124">
        <f t="shared" si="1276"/>
        <v>0.05</v>
      </c>
      <c r="Y1275" s="52">
        <f t="shared" ca="1" si="1271"/>
        <v>0</v>
      </c>
      <c r="Z1275" s="52">
        <f t="shared" ca="1" si="1271"/>
        <v>0</v>
      </c>
      <c r="AA1275" s="52">
        <f t="shared" ca="1" si="1271"/>
        <v>1</v>
      </c>
      <c r="AB1275" s="237" t="str">
        <f t="shared" si="1277"/>
        <v>-</v>
      </c>
      <c r="AC1275" s="237" t="str">
        <f t="shared" si="1277"/>
        <v>-</v>
      </c>
      <c r="AD1275" s="237" t="b">
        <f t="shared" si="1277"/>
        <v>1</v>
      </c>
      <c r="AE1275" s="237" t="str">
        <f t="shared" si="1277"/>
        <v>-</v>
      </c>
      <c r="AF1275" s="52" t="str">
        <f t="shared" ca="1" si="1271"/>
        <v>-</v>
      </c>
      <c r="AG1275" s="237" t="str">
        <f ca="1">INDEX(i_dryman,$A1275,AG$1063)</f>
        <v>-</v>
      </c>
      <c r="AH1275" s="52">
        <f t="shared" ca="1" si="1271"/>
        <v>1</v>
      </c>
      <c r="AI1275" s="52">
        <f t="shared" ca="1" si="1271"/>
        <v>0</v>
      </c>
      <c r="AJ1275" s="52">
        <f t="shared" ca="1" si="1271"/>
        <v>1</v>
      </c>
      <c r="AK1275" s="52">
        <f t="shared" ca="1" si="1281"/>
        <v>0</v>
      </c>
      <c r="AL1275" s="52">
        <f t="shared" ca="1" si="1281"/>
        <v>1</v>
      </c>
      <c r="AM1275" s="91"/>
      <c r="AN1275" s="91"/>
      <c r="AO1275" s="91"/>
      <c r="AP1275" s="91"/>
      <c r="AQ1275" s="91"/>
      <c r="AR1275" s="91"/>
      <c r="AS1275" s="91"/>
      <c r="AT1275" s="91"/>
      <c r="AU1275" s="91"/>
      <c r="AV1275" s="91"/>
      <c r="AW1275" s="91"/>
      <c r="AX1275" s="91"/>
      <c r="AY1275" s="91"/>
      <c r="AZ1275" s="91"/>
      <c r="BA1275" s="91"/>
      <c r="BB1275" s="91"/>
      <c r="BC1275" s="91"/>
      <c r="BD1275" s="91"/>
      <c r="BE1275" s="91"/>
      <c r="BF1275" s="91"/>
      <c r="BG1275" s="91"/>
      <c r="BH1275" s="91"/>
      <c r="BI1275" s="91"/>
      <c r="BJ1275" s="91"/>
      <c r="BK1275" s="91"/>
      <c r="BL1275" s="91"/>
      <c r="BM1275" s="91"/>
      <c r="BN1275" s="52">
        <f t="shared" ref="BN1275:CC1276" ca="1" si="1283">OFFSET(BN1275,-1,0)</f>
        <v>0.04</v>
      </c>
      <c r="BO1275" s="52">
        <f t="shared" ca="1" si="1283"/>
        <v>0</v>
      </c>
      <c r="BP1275" s="52">
        <f t="shared" ca="1" si="1283"/>
        <v>-0.08</v>
      </c>
      <c r="BQ1275" s="52">
        <f t="shared" ca="1" si="1283"/>
        <v>-0.05</v>
      </c>
      <c r="BR1275" s="52">
        <f t="shared" ca="1" si="1283"/>
        <v>-0.08</v>
      </c>
      <c r="BS1275" s="52">
        <f t="shared" ca="1" si="1283"/>
        <v>-0.05</v>
      </c>
      <c r="BT1275" s="52">
        <f t="shared" ca="1" si="1283"/>
        <v>-0.05</v>
      </c>
      <c r="BU1275" s="52">
        <f t="shared" ca="1" si="1283"/>
        <v>0.04</v>
      </c>
      <c r="BV1275" s="52">
        <f t="shared" ca="1" si="1283"/>
        <v>0</v>
      </c>
      <c r="BW1275" s="52">
        <f t="shared" ca="1" si="1283"/>
        <v>-0.08</v>
      </c>
      <c r="BX1275" s="52">
        <f t="shared" ca="1" si="1283"/>
        <v>-0.05</v>
      </c>
      <c r="BY1275" s="52">
        <f t="shared" ca="1" si="1283"/>
        <v>-0.08</v>
      </c>
      <c r="BZ1275" s="52">
        <f t="shared" ca="1" si="1283"/>
        <v>-0.05</v>
      </c>
      <c r="CA1275" s="52">
        <f t="shared" ca="1" si="1283"/>
        <v>-0.05</v>
      </c>
      <c r="CB1275" s="52">
        <f t="shared" ca="1" si="1283"/>
        <v>0.04</v>
      </c>
      <c r="CC1275" s="52">
        <f t="shared" ca="1" si="1283"/>
        <v>0</v>
      </c>
      <c r="CD1275" s="52">
        <f t="shared" ca="1" si="1274"/>
        <v>-0.08</v>
      </c>
      <c r="CE1275" s="52">
        <f t="shared" ca="1" si="1274"/>
        <v>-0.05</v>
      </c>
      <c r="CF1275" s="52">
        <f t="shared" ca="1" si="1274"/>
        <v>-0.08</v>
      </c>
      <c r="CG1275" s="52">
        <f t="shared" ca="1" si="1274"/>
        <v>-0.05</v>
      </c>
      <c r="CH1275" s="52">
        <f t="shared" ca="1" si="1274"/>
        <v>-0.05</v>
      </c>
    </row>
    <row r="1276" spans="1:86">
      <c r="A1276" s="237">
        <f ca="1">INDEX(CHOOSE(d.Flock.1.3+1,i.DryManOpt_Mer,i.DryManOpt_BBT,i.DryManOpt_Mat),d.TOL.1.3+1,$AA1276+1)</f>
        <v>4</v>
      </c>
      <c r="B1276" s="263" t="str">
        <f t="shared" si="1268"/>
        <v>Scan 1 Optimum</v>
      </c>
      <c r="C1276" s="52">
        <f ca="1">OFFSET(C1276,-1,0)</f>
        <v>1</v>
      </c>
      <c r="D1276" s="52">
        <f ca="1">OFFSET(D1276,-1,0)</f>
        <v>1</v>
      </c>
      <c r="E1276" s="52" t="b">
        <f t="shared" ref="E1276:N1276" ca="1" si="1284">OFFSET(E1276,-1,0)</f>
        <v>0</v>
      </c>
      <c r="F1276" s="52">
        <f t="shared" ca="1" si="1284"/>
        <v>21</v>
      </c>
      <c r="G1276" s="52" t="str">
        <f t="shared" ca="1" si="1284"/>
        <v>-</v>
      </c>
      <c r="H1276" s="52" t="str">
        <f t="shared" ca="1" si="1284"/>
        <v>-</v>
      </c>
      <c r="I1276" s="52" t="str">
        <f t="shared" ca="1" si="1284"/>
        <v>-</v>
      </c>
      <c r="J1276" s="52" t="str">
        <f t="shared" ca="1" si="1284"/>
        <v>-</v>
      </c>
      <c r="K1276" s="52" t="str">
        <f t="shared" ca="1" si="1284"/>
        <v>-</v>
      </c>
      <c r="L1276" s="52" t="str">
        <f t="shared" ca="1" si="1284"/>
        <v>-</v>
      </c>
      <c r="M1276" s="52" t="str">
        <f t="shared" ca="1" si="1284"/>
        <v>-</v>
      </c>
      <c r="N1276" s="52" t="str">
        <f t="shared" ca="1" si="1284"/>
        <v>-</v>
      </c>
      <c r="O1276" s="52">
        <f ca="1">OFFSET(O1276,-1,0)</f>
        <v>50</v>
      </c>
      <c r="P1276" s="52">
        <f t="shared" ca="1" si="1282"/>
        <v>51</v>
      </c>
      <c r="Q1276" s="52">
        <f t="shared" ca="1" si="1282"/>
        <v>51</v>
      </c>
      <c r="R1276" s="52">
        <f t="shared" ca="1" si="1282"/>
        <v>51</v>
      </c>
      <c r="S1276" s="52">
        <f t="shared" ca="1" si="1271"/>
        <v>51</v>
      </c>
      <c r="T1276" s="52">
        <f t="shared" ca="1" si="1271"/>
        <v>51</v>
      </c>
      <c r="U1276" s="124">
        <f t="shared" ca="1" si="1276"/>
        <v>0.01</v>
      </c>
      <c r="V1276" s="124">
        <f t="shared" ca="1" si="1276"/>
        <v>0</v>
      </c>
      <c r="W1276" s="124">
        <f t="shared" ca="1" si="1276"/>
        <v>0.05</v>
      </c>
      <c r="X1276" s="124">
        <f t="shared" ca="1" si="1276"/>
        <v>0.05</v>
      </c>
      <c r="Y1276" s="62">
        <f t="shared" ca="1" si="1271"/>
        <v>0</v>
      </c>
      <c r="Z1276" s="62">
        <f t="shared" ca="1" si="1271"/>
        <v>0</v>
      </c>
      <c r="AA1276" s="52">
        <f t="shared" ca="1" si="1271"/>
        <v>1</v>
      </c>
      <c r="AB1276" s="237" t="str">
        <f t="shared" ca="1" si="1277"/>
        <v>-</v>
      </c>
      <c r="AC1276" s="237" t="str">
        <f t="shared" ca="1" si="1277"/>
        <v>-</v>
      </c>
      <c r="AD1276" s="237" t="b">
        <f t="shared" ca="1" si="1277"/>
        <v>1</v>
      </c>
      <c r="AE1276" s="237" t="str">
        <f t="shared" ca="1" si="1277"/>
        <v>-</v>
      </c>
      <c r="AF1276" s="52" t="str">
        <f t="shared" ca="1" si="1271"/>
        <v>-</v>
      </c>
      <c r="AG1276" s="237" t="str">
        <f ca="1">INDEX(i_dryman,$A1276,AG$1063)</f>
        <v>-</v>
      </c>
      <c r="AH1276" s="52">
        <f t="shared" ca="1" si="1271"/>
        <v>1</v>
      </c>
      <c r="AI1276" s="52">
        <f t="shared" ca="1" si="1271"/>
        <v>0</v>
      </c>
      <c r="AJ1276" s="52">
        <f ca="1">OFFSET(AJ1276,-1,0)</f>
        <v>1</v>
      </c>
      <c r="AK1276" s="52">
        <f t="shared" ca="1" si="1281"/>
        <v>0</v>
      </c>
      <c r="AL1276" s="52">
        <f t="shared" ca="1" si="1281"/>
        <v>1</v>
      </c>
      <c r="AM1276" s="52"/>
      <c r="AN1276" s="52"/>
      <c r="AO1276" s="52"/>
      <c r="AP1276" s="52"/>
      <c r="AQ1276" s="52"/>
      <c r="AR1276" s="52"/>
      <c r="AS1276" s="52"/>
      <c r="AT1276" s="52"/>
      <c r="AU1276" s="52"/>
      <c r="AV1276" s="52"/>
      <c r="AW1276" s="52"/>
      <c r="AX1276" s="52"/>
      <c r="AY1276" s="52"/>
      <c r="AZ1276" s="52"/>
      <c r="BA1276" s="52"/>
      <c r="BB1276" s="52"/>
      <c r="BC1276" s="52"/>
      <c r="BD1276" s="52"/>
      <c r="BE1276" s="52"/>
      <c r="BF1276" s="52"/>
      <c r="BG1276" s="52"/>
      <c r="BH1276" s="52"/>
      <c r="BI1276" s="52"/>
      <c r="BJ1276" s="52"/>
      <c r="BK1276" s="52"/>
      <c r="BL1276" s="52"/>
      <c r="BM1276" s="52"/>
      <c r="BN1276" s="52">
        <f t="shared" ca="1" si="1283"/>
        <v>0.04</v>
      </c>
      <c r="BO1276" s="52">
        <f t="shared" ca="1" si="1283"/>
        <v>0</v>
      </c>
      <c r="BP1276" s="52">
        <f t="shared" ca="1" si="1283"/>
        <v>-0.08</v>
      </c>
      <c r="BQ1276" s="52">
        <f t="shared" ca="1" si="1283"/>
        <v>-0.05</v>
      </c>
      <c r="BR1276" s="52">
        <f t="shared" ca="1" si="1283"/>
        <v>-0.08</v>
      </c>
      <c r="BS1276" s="52">
        <f t="shared" ca="1" si="1283"/>
        <v>-0.05</v>
      </c>
      <c r="BT1276" s="52">
        <f t="shared" ca="1" si="1283"/>
        <v>-0.05</v>
      </c>
      <c r="BU1276" s="52">
        <f t="shared" ca="1" si="1283"/>
        <v>0.04</v>
      </c>
      <c r="BV1276" s="52">
        <f t="shared" ca="1" si="1283"/>
        <v>0</v>
      </c>
      <c r="BW1276" s="52">
        <f t="shared" ca="1" si="1283"/>
        <v>-0.08</v>
      </c>
      <c r="BX1276" s="52">
        <f t="shared" ca="1" si="1283"/>
        <v>-0.05</v>
      </c>
      <c r="BY1276" s="52">
        <f t="shared" ca="1" si="1283"/>
        <v>-0.08</v>
      </c>
      <c r="BZ1276" s="52">
        <f t="shared" ca="1" si="1283"/>
        <v>-0.05</v>
      </c>
      <c r="CA1276" s="52">
        <f t="shared" ca="1" si="1283"/>
        <v>-0.05</v>
      </c>
      <c r="CB1276" s="52">
        <f t="shared" ca="1" si="1283"/>
        <v>0.04</v>
      </c>
      <c r="CC1276" s="52">
        <f t="shared" ca="1" si="1283"/>
        <v>0</v>
      </c>
      <c r="CD1276" s="52">
        <f t="shared" ca="1" si="1274"/>
        <v>-0.08</v>
      </c>
      <c r="CE1276" s="52">
        <f t="shared" ca="1" si="1274"/>
        <v>-0.05</v>
      </c>
      <c r="CF1276" s="52">
        <f t="shared" ca="1" si="1274"/>
        <v>-0.08</v>
      </c>
      <c r="CG1276" s="52">
        <f t="shared" ca="1" si="1274"/>
        <v>-0.05</v>
      </c>
      <c r="CH1276" s="52">
        <f t="shared" ca="1" si="1274"/>
        <v>-0.05</v>
      </c>
    </row>
    <row r="1277" spans="1:86">
      <c r="A1277" s="74"/>
      <c r="B1277" s="254" t="str">
        <f t="shared" si="1268"/>
        <v>Scan 1 FS wo LTW</v>
      </c>
      <c r="C1277" s="52">
        <f t="shared" ca="1" si="1269"/>
        <v>1</v>
      </c>
      <c r="D1277" s="52">
        <f t="shared" ca="1" si="1269"/>
        <v>1</v>
      </c>
      <c r="E1277" s="52" t="b">
        <f t="shared" ca="1" si="1269"/>
        <v>0</v>
      </c>
      <c r="F1277" s="52">
        <f t="shared" ca="1" si="1270"/>
        <v>21</v>
      </c>
      <c r="G1277" s="52" t="str">
        <f t="shared" ca="1" si="1270"/>
        <v>-</v>
      </c>
      <c r="H1277" s="52" t="str">
        <f t="shared" ca="1" si="1270"/>
        <v>-</v>
      </c>
      <c r="I1277" s="52" t="str">
        <f t="shared" ca="1" si="1270"/>
        <v>-</v>
      </c>
      <c r="J1277" s="52" t="str">
        <f t="shared" ca="1" si="1270"/>
        <v>-</v>
      </c>
      <c r="K1277" s="52" t="str">
        <f t="shared" ca="1" si="1270"/>
        <v>-</v>
      </c>
      <c r="L1277" s="52" t="str">
        <f t="shared" ca="1" si="1270"/>
        <v>-</v>
      </c>
      <c r="M1277" s="52" t="str">
        <f t="shared" ca="1" si="1270"/>
        <v>-</v>
      </c>
      <c r="N1277" s="52" t="str">
        <f t="shared" ca="1" si="1271"/>
        <v>-</v>
      </c>
      <c r="O1277" s="52">
        <f t="shared" ca="1" si="1271"/>
        <v>50</v>
      </c>
      <c r="P1277" s="52">
        <f t="shared" ca="1" si="1271"/>
        <v>51</v>
      </c>
      <c r="Q1277" s="52">
        <f t="shared" ca="1" si="1271"/>
        <v>51</v>
      </c>
      <c r="R1277" s="52">
        <f t="shared" ca="1" si="1271"/>
        <v>51</v>
      </c>
      <c r="S1277" s="52">
        <f t="shared" ca="1" si="1271"/>
        <v>51</v>
      </c>
      <c r="T1277" s="52">
        <f t="shared" ca="1" si="1271"/>
        <v>51</v>
      </c>
      <c r="U1277" s="52">
        <f t="shared" ca="1" si="1271"/>
        <v>0.01</v>
      </c>
      <c r="V1277" s="52">
        <f t="shared" ca="1" si="1271"/>
        <v>0</v>
      </c>
      <c r="W1277" s="52">
        <f t="shared" ca="1" si="1271"/>
        <v>0.05</v>
      </c>
      <c r="X1277" s="52">
        <f t="shared" ca="1" si="1271"/>
        <v>0.05</v>
      </c>
      <c r="Y1277" s="52">
        <f t="shared" ca="1" si="1271"/>
        <v>0</v>
      </c>
      <c r="Z1277" s="52">
        <f t="shared" ca="1" si="1271"/>
        <v>0</v>
      </c>
      <c r="AA1277" s="52">
        <f t="shared" ca="1" si="1271"/>
        <v>1</v>
      </c>
      <c r="AB1277" s="52" t="str">
        <f t="shared" ca="1" si="1271"/>
        <v>-</v>
      </c>
      <c r="AC1277" s="52" t="str">
        <f t="shared" ca="1" si="1271"/>
        <v>-</v>
      </c>
      <c r="AD1277" s="52" t="b">
        <f t="shared" ca="1" si="1271"/>
        <v>1</v>
      </c>
      <c r="AE1277" s="52" t="str">
        <f t="shared" ca="1" si="1271"/>
        <v>-</v>
      </c>
      <c r="AF1277" s="52" t="str">
        <f t="shared" ca="1" si="1271"/>
        <v>-</v>
      </c>
      <c r="AG1277" s="52" t="str">
        <f t="shared" ca="1" si="1271"/>
        <v>-</v>
      </c>
      <c r="AH1277" s="52">
        <f t="shared" ca="1" si="1271"/>
        <v>1</v>
      </c>
      <c r="AI1277" s="52">
        <f t="shared" ca="1" si="1271"/>
        <v>0</v>
      </c>
      <c r="AJ1277" s="52">
        <f ca="1">OFFSET(AJ1277,-1,0)</f>
        <v>1</v>
      </c>
      <c r="AK1277" s="52">
        <f t="shared" ca="1" si="1279"/>
        <v>0</v>
      </c>
      <c r="AL1277" s="52">
        <f t="shared" ca="1" si="1279"/>
        <v>1</v>
      </c>
      <c r="AM1277" s="52"/>
      <c r="AN1277" s="52"/>
      <c r="AO1277" s="52"/>
      <c r="AP1277" s="52"/>
      <c r="AQ1277" s="52"/>
      <c r="AR1277" s="52"/>
      <c r="AS1277" s="52"/>
      <c r="AT1277" s="52"/>
      <c r="AU1277" s="52"/>
      <c r="AV1277" s="52"/>
      <c r="AW1277" s="52"/>
      <c r="AX1277" s="52"/>
      <c r="AY1277" s="52"/>
      <c r="AZ1277" s="52"/>
      <c r="BA1277" s="52"/>
      <c r="BB1277" s="52"/>
      <c r="BC1277" s="52"/>
      <c r="BD1277" s="52"/>
      <c r="BE1277" s="52"/>
      <c r="BF1277" s="52"/>
      <c r="BG1277" s="52"/>
      <c r="BH1277" s="52"/>
      <c r="BI1277" s="52"/>
      <c r="BJ1277" s="52"/>
      <c r="BK1277" s="52"/>
      <c r="BL1277" s="52"/>
      <c r="BM1277" s="52"/>
      <c r="BN1277" s="77">
        <v>0</v>
      </c>
      <c r="BO1277" s="77">
        <v>0</v>
      </c>
      <c r="BP1277" s="77">
        <v>0</v>
      </c>
      <c r="BQ1277" s="77">
        <v>0</v>
      </c>
      <c r="BR1277" s="77">
        <v>0</v>
      </c>
      <c r="BS1277" s="77">
        <v>0</v>
      </c>
      <c r="BT1277" s="77">
        <v>0</v>
      </c>
      <c r="BU1277" s="77">
        <v>0</v>
      </c>
      <c r="BV1277" s="77">
        <v>0</v>
      </c>
      <c r="BW1277" s="77">
        <v>0</v>
      </c>
      <c r="BX1277" s="77">
        <v>0</v>
      </c>
      <c r="BY1277" s="77">
        <v>0</v>
      </c>
      <c r="BZ1277" s="77">
        <v>0</v>
      </c>
      <c r="CA1277" s="77">
        <v>0</v>
      </c>
      <c r="CB1277" s="77">
        <v>0</v>
      </c>
      <c r="CC1277" s="77">
        <v>0</v>
      </c>
      <c r="CD1277" s="77">
        <v>0</v>
      </c>
      <c r="CE1277" s="77">
        <v>0</v>
      </c>
      <c r="CF1277" s="77">
        <v>0</v>
      </c>
      <c r="CG1277" s="77">
        <v>0</v>
      </c>
      <c r="CH1277" s="77">
        <v>0</v>
      </c>
    </row>
    <row r="1278" spans="1:86">
      <c r="A1278" s="74"/>
      <c r="B1278" s="254" t="str">
        <f t="shared" si="1268"/>
        <v>Scan 1 LTW removed</v>
      </c>
      <c r="C1278" s="77">
        <v>0</v>
      </c>
      <c r="D1278" s="77">
        <v>0</v>
      </c>
      <c r="E1278" s="52" t="b">
        <f t="shared" ca="1" si="1269"/>
        <v>0</v>
      </c>
      <c r="F1278" s="52">
        <f t="shared" ca="1" si="1270"/>
        <v>21</v>
      </c>
      <c r="G1278" s="52" t="str">
        <f t="shared" ca="1" si="1270"/>
        <v>-</v>
      </c>
      <c r="H1278" s="52" t="str">
        <f t="shared" ca="1" si="1270"/>
        <v>-</v>
      </c>
      <c r="I1278" s="52" t="str">
        <f t="shared" ca="1" si="1270"/>
        <v>-</v>
      </c>
      <c r="J1278" s="52" t="str">
        <f t="shared" ca="1" si="1270"/>
        <v>-</v>
      </c>
      <c r="K1278" s="52" t="str">
        <f t="shared" ca="1" si="1270"/>
        <v>-</v>
      </c>
      <c r="L1278" s="52" t="str">
        <f t="shared" ca="1" si="1270"/>
        <v>-</v>
      </c>
      <c r="M1278" s="52" t="str">
        <f t="shared" ca="1" si="1270"/>
        <v>-</v>
      </c>
      <c r="N1278" s="52" t="str">
        <f t="shared" ca="1" si="1271"/>
        <v>-</v>
      </c>
      <c r="O1278" s="52">
        <f t="shared" ca="1" si="1271"/>
        <v>50</v>
      </c>
      <c r="P1278" s="52">
        <f t="shared" ca="1" si="1271"/>
        <v>51</v>
      </c>
      <c r="Q1278" s="52">
        <f t="shared" ca="1" si="1271"/>
        <v>51</v>
      </c>
      <c r="R1278" s="52">
        <f t="shared" ca="1" si="1271"/>
        <v>51</v>
      </c>
      <c r="S1278" s="52">
        <f t="shared" ca="1" si="1271"/>
        <v>51</v>
      </c>
      <c r="T1278" s="52">
        <f t="shared" ca="1" si="1271"/>
        <v>51</v>
      </c>
      <c r="U1278" s="52">
        <f t="shared" ca="1" si="1271"/>
        <v>0.01</v>
      </c>
      <c r="V1278" s="52">
        <f t="shared" ca="1" si="1271"/>
        <v>0</v>
      </c>
      <c r="W1278" s="52">
        <f t="shared" ca="1" si="1271"/>
        <v>0.05</v>
      </c>
      <c r="X1278" s="52">
        <f t="shared" ca="1" si="1271"/>
        <v>0.05</v>
      </c>
      <c r="Y1278" s="52">
        <f t="shared" ca="1" si="1271"/>
        <v>0</v>
      </c>
      <c r="Z1278" s="52">
        <f t="shared" ca="1" si="1271"/>
        <v>0</v>
      </c>
      <c r="AA1278" s="52">
        <f t="shared" ca="1" si="1271"/>
        <v>1</v>
      </c>
      <c r="AB1278" s="52" t="str">
        <f t="shared" ca="1" si="1271"/>
        <v>-</v>
      </c>
      <c r="AC1278" s="52" t="str">
        <f t="shared" ca="1" si="1271"/>
        <v>-</v>
      </c>
      <c r="AD1278" s="52" t="b">
        <f t="shared" ca="1" si="1271"/>
        <v>1</v>
      </c>
      <c r="AE1278" s="52" t="str">
        <f t="shared" ca="1" si="1271"/>
        <v>-</v>
      </c>
      <c r="AF1278" s="52" t="str">
        <f t="shared" ca="1" si="1271"/>
        <v>-</v>
      </c>
      <c r="AG1278" s="52" t="str">
        <f t="shared" ca="1" si="1271"/>
        <v>-</v>
      </c>
      <c r="AH1278" s="52">
        <f t="shared" ca="1" si="1271"/>
        <v>1</v>
      </c>
      <c r="AI1278" s="52">
        <f t="shared" ca="1" si="1271"/>
        <v>0</v>
      </c>
      <c r="AJ1278" s="52">
        <f t="shared" ca="1" si="1271"/>
        <v>1</v>
      </c>
      <c r="AK1278" s="52">
        <f t="shared" ca="1" si="1279"/>
        <v>0</v>
      </c>
      <c r="AL1278" s="52">
        <f t="shared" ca="1" si="1279"/>
        <v>1</v>
      </c>
      <c r="AM1278" s="52"/>
      <c r="AN1278" s="52"/>
      <c r="AO1278" s="52"/>
      <c r="AP1278" s="52"/>
      <c r="AQ1278" s="52"/>
      <c r="AR1278" s="52"/>
      <c r="AS1278" s="52"/>
      <c r="AT1278" s="52"/>
      <c r="AU1278" s="52"/>
      <c r="AV1278" s="52"/>
      <c r="AW1278" s="52"/>
      <c r="AX1278" s="52"/>
      <c r="AY1278" s="52"/>
      <c r="AZ1278" s="52"/>
      <c r="BA1278" s="52"/>
      <c r="BB1278" s="52"/>
      <c r="BC1278" s="52"/>
      <c r="BD1278" s="52"/>
      <c r="BE1278" s="52"/>
      <c r="BF1278" s="52"/>
      <c r="BG1278" s="52"/>
      <c r="BH1278" s="52"/>
      <c r="BI1278" s="52"/>
      <c r="BJ1278" s="52"/>
      <c r="BK1278" s="52"/>
      <c r="BL1278" s="52"/>
      <c r="BM1278" s="52"/>
      <c r="BN1278" s="52">
        <f t="shared" ca="1" si="1273"/>
        <v>0</v>
      </c>
      <c r="BO1278" s="52">
        <f t="shared" ca="1" si="1273"/>
        <v>0</v>
      </c>
      <c r="BP1278" s="52">
        <f t="shared" ca="1" si="1273"/>
        <v>0</v>
      </c>
      <c r="BQ1278" s="52">
        <f t="shared" ca="1" si="1273"/>
        <v>0</v>
      </c>
      <c r="BR1278" s="52">
        <f t="shared" ca="1" si="1273"/>
        <v>0</v>
      </c>
      <c r="BS1278" s="52">
        <f t="shared" ca="1" si="1273"/>
        <v>0</v>
      </c>
      <c r="BT1278" s="52">
        <f t="shared" ca="1" si="1273"/>
        <v>0</v>
      </c>
      <c r="BU1278" s="52">
        <f t="shared" ca="1" si="1273"/>
        <v>0</v>
      </c>
      <c r="BV1278" s="52">
        <f t="shared" ca="1" si="1273"/>
        <v>0</v>
      </c>
      <c r="BW1278" s="52">
        <f t="shared" ca="1" si="1273"/>
        <v>0</v>
      </c>
      <c r="BX1278" s="52">
        <f t="shared" ca="1" si="1273"/>
        <v>0</v>
      </c>
      <c r="BY1278" s="52">
        <f t="shared" ca="1" si="1273"/>
        <v>0</v>
      </c>
      <c r="BZ1278" s="52">
        <f t="shared" ca="1" si="1273"/>
        <v>0</v>
      </c>
      <c r="CA1278" s="52">
        <f t="shared" ca="1" si="1273"/>
        <v>0</v>
      </c>
      <c r="CB1278" s="52">
        <f t="shared" ca="1" si="1273"/>
        <v>0</v>
      </c>
      <c r="CC1278" s="52">
        <f t="shared" ca="1" si="1273"/>
        <v>0</v>
      </c>
      <c r="CD1278" s="52">
        <f t="shared" ca="1" si="1274"/>
        <v>0</v>
      </c>
      <c r="CE1278" s="52">
        <f t="shared" ca="1" si="1274"/>
        <v>0</v>
      </c>
      <c r="CF1278" s="52">
        <f t="shared" ca="1" si="1274"/>
        <v>0</v>
      </c>
      <c r="CG1278" s="52">
        <f t="shared" ca="1" si="1274"/>
        <v>0</v>
      </c>
      <c r="CH1278" s="52">
        <f t="shared" ca="1" si="1274"/>
        <v>0</v>
      </c>
    </row>
    <row r="1279" spans="1:86">
      <c r="A1279" s="74"/>
      <c r="B1279" s="255" t="str">
        <f t="shared" si="1268"/>
        <v>Scan 1 no costs</v>
      </c>
      <c r="C1279" s="77">
        <v>1</v>
      </c>
      <c r="D1279" s="77">
        <v>1</v>
      </c>
      <c r="E1279" s="91" t="b">
        <f t="shared" ca="1" si="1269"/>
        <v>0</v>
      </c>
      <c r="F1279" s="91">
        <f t="shared" ca="1" si="1270"/>
        <v>21</v>
      </c>
      <c r="G1279" s="91" t="str">
        <f t="shared" ca="1" si="1270"/>
        <v>-</v>
      </c>
      <c r="H1279" s="91" t="str">
        <f t="shared" ca="1" si="1270"/>
        <v>-</v>
      </c>
      <c r="I1279" s="91" t="str">
        <f t="shared" ca="1" si="1270"/>
        <v>-</v>
      </c>
      <c r="J1279" s="91" t="str">
        <f t="shared" ca="1" si="1270"/>
        <v>-</v>
      </c>
      <c r="K1279" s="91" t="str">
        <f t="shared" ca="1" si="1270"/>
        <v>-</v>
      </c>
      <c r="L1279" s="91" t="str">
        <f t="shared" ca="1" si="1270"/>
        <v>-</v>
      </c>
      <c r="M1279" s="91" t="str">
        <f t="shared" ca="1" si="1270"/>
        <v>-</v>
      </c>
      <c r="N1279" s="91" t="str">
        <f t="shared" ca="1" si="1271"/>
        <v>-</v>
      </c>
      <c r="O1279" s="91">
        <f t="shared" ca="1" si="1271"/>
        <v>50</v>
      </c>
      <c r="P1279" s="91">
        <f t="shared" ca="1" si="1271"/>
        <v>51</v>
      </c>
      <c r="Q1279" s="91">
        <f t="shared" ca="1" si="1271"/>
        <v>51</v>
      </c>
      <c r="R1279" s="91">
        <f t="shared" ca="1" si="1271"/>
        <v>51</v>
      </c>
      <c r="S1279" s="91">
        <f t="shared" ca="1" si="1271"/>
        <v>51</v>
      </c>
      <c r="T1279" s="91">
        <f t="shared" ca="1" si="1271"/>
        <v>51</v>
      </c>
      <c r="U1279" s="91">
        <f t="shared" ca="1" si="1271"/>
        <v>0.01</v>
      </c>
      <c r="V1279" s="91">
        <f t="shared" ca="1" si="1271"/>
        <v>0</v>
      </c>
      <c r="W1279" s="91">
        <f t="shared" ca="1" si="1271"/>
        <v>0.05</v>
      </c>
      <c r="X1279" s="91">
        <f t="shared" ca="1" si="1271"/>
        <v>0.05</v>
      </c>
      <c r="Y1279" s="91">
        <f t="shared" ca="1" si="1271"/>
        <v>0</v>
      </c>
      <c r="Z1279" s="91">
        <f t="shared" ca="1" si="1271"/>
        <v>0</v>
      </c>
      <c r="AA1279" s="91">
        <f t="shared" ca="1" si="1271"/>
        <v>1</v>
      </c>
      <c r="AB1279" s="91" t="str">
        <f t="shared" ca="1" si="1271"/>
        <v>-</v>
      </c>
      <c r="AC1279" s="91" t="str">
        <f t="shared" ca="1" si="1271"/>
        <v>-</v>
      </c>
      <c r="AD1279" s="91" t="b">
        <f t="shared" ca="1" si="1271"/>
        <v>1</v>
      </c>
      <c r="AE1279" s="91" t="str">
        <f t="shared" ca="1" si="1271"/>
        <v>-</v>
      </c>
      <c r="AF1279" s="91" t="str">
        <f t="shared" ca="1" si="1271"/>
        <v>-</v>
      </c>
      <c r="AG1279" s="91" t="str">
        <f t="shared" ca="1" si="1271"/>
        <v>-</v>
      </c>
      <c r="AH1279" s="77">
        <v>0</v>
      </c>
      <c r="AI1279" s="52">
        <f t="shared" ca="1" si="1271"/>
        <v>0</v>
      </c>
      <c r="AJ1279" s="77">
        <v>0</v>
      </c>
      <c r="AK1279" s="52">
        <f t="shared" ca="1" si="1279"/>
        <v>0</v>
      </c>
      <c r="AL1279" s="91">
        <f ca="1">OFFSET(AL1279,-1,0)</f>
        <v>1</v>
      </c>
      <c r="AM1279" s="91"/>
      <c r="AN1279" s="91"/>
      <c r="AO1279" s="91"/>
      <c r="AP1279" s="91"/>
      <c r="AQ1279" s="91"/>
      <c r="AR1279" s="91"/>
      <c r="AS1279" s="91"/>
      <c r="AT1279" s="91"/>
      <c r="AU1279" s="91"/>
      <c r="AV1279" s="91"/>
      <c r="AW1279" s="91"/>
      <c r="AX1279" s="91"/>
      <c r="AY1279" s="91"/>
      <c r="AZ1279" s="91"/>
      <c r="BA1279" s="91"/>
      <c r="BB1279" s="91"/>
      <c r="BC1279" s="91"/>
      <c r="BD1279" s="91"/>
      <c r="BE1279" s="91"/>
      <c r="BF1279" s="91"/>
      <c r="BG1279" s="91"/>
      <c r="BH1279" s="91"/>
      <c r="BI1279" s="91"/>
      <c r="BJ1279" s="91"/>
      <c r="BK1279" s="91"/>
      <c r="BL1279" s="91"/>
      <c r="BM1279" s="91"/>
      <c r="BN1279" s="220">
        <f t="shared" ref="BN1279:CH1279" ca="1" si="1285">BN$1273</f>
        <v>0.04</v>
      </c>
      <c r="BO1279" s="220">
        <f t="shared" ca="1" si="1285"/>
        <v>0</v>
      </c>
      <c r="BP1279" s="220">
        <f t="shared" ca="1" si="1285"/>
        <v>-0.08</v>
      </c>
      <c r="BQ1279" s="220">
        <f t="shared" ca="1" si="1285"/>
        <v>-0.05</v>
      </c>
      <c r="BR1279" s="220">
        <f t="shared" ca="1" si="1285"/>
        <v>-0.08</v>
      </c>
      <c r="BS1279" s="220">
        <f t="shared" ca="1" si="1285"/>
        <v>-0.05</v>
      </c>
      <c r="BT1279" s="220">
        <f t="shared" ca="1" si="1285"/>
        <v>-0.05</v>
      </c>
      <c r="BU1279" s="220">
        <f t="shared" ca="1" si="1285"/>
        <v>0.04</v>
      </c>
      <c r="BV1279" s="220">
        <f t="shared" ca="1" si="1285"/>
        <v>0</v>
      </c>
      <c r="BW1279" s="220">
        <f t="shared" ca="1" si="1285"/>
        <v>-0.08</v>
      </c>
      <c r="BX1279" s="220">
        <f t="shared" ca="1" si="1285"/>
        <v>-0.05</v>
      </c>
      <c r="BY1279" s="220">
        <f t="shared" ca="1" si="1285"/>
        <v>-0.08</v>
      </c>
      <c r="BZ1279" s="220">
        <f t="shared" ca="1" si="1285"/>
        <v>-0.05</v>
      </c>
      <c r="CA1279" s="220">
        <f t="shared" ca="1" si="1285"/>
        <v>-0.05</v>
      </c>
      <c r="CB1279" s="220">
        <f t="shared" ca="1" si="1285"/>
        <v>0.04</v>
      </c>
      <c r="CC1279" s="220">
        <f t="shared" ca="1" si="1285"/>
        <v>0</v>
      </c>
      <c r="CD1279" s="220">
        <f t="shared" ca="1" si="1285"/>
        <v>-0.08</v>
      </c>
      <c r="CE1279" s="220">
        <f t="shared" ca="1" si="1285"/>
        <v>-0.05</v>
      </c>
      <c r="CF1279" s="220">
        <f t="shared" ca="1" si="1285"/>
        <v>-0.08</v>
      </c>
      <c r="CG1279" s="220">
        <f t="shared" ca="1" si="1285"/>
        <v>-0.05</v>
      </c>
      <c r="CH1279" s="220">
        <f t="shared" ca="1" si="1285"/>
        <v>-0.05</v>
      </c>
    </row>
    <row r="1280" spans="1:86">
      <c r="A1280" s="74"/>
      <c r="B1280" s="256" t="str">
        <f t="shared" si="1268"/>
        <v>Scan 1 All FS as Scan0</v>
      </c>
      <c r="C1280" s="52">
        <f t="shared" ca="1" si="1269"/>
        <v>1</v>
      </c>
      <c r="D1280" s="52">
        <f t="shared" ca="1" si="1269"/>
        <v>1</v>
      </c>
      <c r="E1280" s="52" t="b">
        <f t="shared" ca="1" si="1269"/>
        <v>0</v>
      </c>
      <c r="F1280" s="52">
        <f t="shared" ca="1" si="1270"/>
        <v>21</v>
      </c>
      <c r="G1280" s="52" t="str">
        <f t="shared" ca="1" si="1270"/>
        <v>-</v>
      </c>
      <c r="H1280" s="52" t="str">
        <f t="shared" ca="1" si="1270"/>
        <v>-</v>
      </c>
      <c r="I1280" s="52" t="str">
        <f t="shared" ca="1" si="1270"/>
        <v>-</v>
      </c>
      <c r="J1280" s="52" t="str">
        <f t="shared" ca="1" si="1270"/>
        <v>-</v>
      </c>
      <c r="K1280" s="52" t="str">
        <f t="shared" ca="1" si="1270"/>
        <v>-</v>
      </c>
      <c r="L1280" s="52" t="str">
        <f t="shared" ca="1" si="1270"/>
        <v>-</v>
      </c>
      <c r="M1280" s="52" t="str">
        <f t="shared" ca="1" si="1270"/>
        <v>-</v>
      </c>
      <c r="N1280" s="52" t="str">
        <f t="shared" ca="1" si="1271"/>
        <v>-</v>
      </c>
      <c r="O1280" s="240">
        <f ca="1">O$1269</f>
        <v>0</v>
      </c>
      <c r="P1280" s="240">
        <f ca="1">P$1269</f>
        <v>0</v>
      </c>
      <c r="Q1280" s="202">
        <f t="shared" ref="Q1280:T1283" ca="1" si="1286">$P1280</f>
        <v>0</v>
      </c>
      <c r="R1280" s="202">
        <f t="shared" ca="1" si="1286"/>
        <v>0</v>
      </c>
      <c r="S1280" s="202">
        <f t="shared" ca="1" si="1286"/>
        <v>0</v>
      </c>
      <c r="T1280" s="202">
        <f t="shared" ca="1" si="1286"/>
        <v>0</v>
      </c>
      <c r="U1280" s="52">
        <f t="shared" ca="1" si="1271"/>
        <v>0.01</v>
      </c>
      <c r="V1280" s="52">
        <f t="shared" ca="1" si="1271"/>
        <v>0</v>
      </c>
      <c r="W1280" s="52">
        <f t="shared" ca="1" si="1271"/>
        <v>0.05</v>
      </c>
      <c r="X1280" s="52">
        <f t="shared" ca="1" si="1271"/>
        <v>0.05</v>
      </c>
      <c r="Y1280" s="52">
        <f t="shared" ca="1" si="1271"/>
        <v>0</v>
      </c>
      <c r="Z1280" s="52">
        <f t="shared" ca="1" si="1271"/>
        <v>0</v>
      </c>
      <c r="AA1280" s="52">
        <f t="shared" ca="1" si="1271"/>
        <v>1</v>
      </c>
      <c r="AB1280" s="52" t="str">
        <f t="shared" ca="1" si="1271"/>
        <v>-</v>
      </c>
      <c r="AC1280" s="52" t="str">
        <f t="shared" ca="1" si="1271"/>
        <v>-</v>
      </c>
      <c r="AD1280" s="52" t="b">
        <f t="shared" ca="1" si="1271"/>
        <v>1</v>
      </c>
      <c r="AE1280" s="52" t="str">
        <f t="shared" ca="1" si="1271"/>
        <v>-</v>
      </c>
      <c r="AF1280" s="52" t="str">
        <f t="shared" ca="1" si="1271"/>
        <v>-</v>
      </c>
      <c r="AG1280" s="52" t="str">
        <f t="shared" ca="1" si="1271"/>
        <v>-</v>
      </c>
      <c r="AH1280" s="220">
        <f ca="1">AH$1273</f>
        <v>1</v>
      </c>
      <c r="AI1280" s="52">
        <f t="shared" ca="1" si="1271"/>
        <v>0</v>
      </c>
      <c r="AJ1280" s="220">
        <f ca="1">AJ$1273</f>
        <v>1</v>
      </c>
      <c r="AK1280" s="52">
        <f t="shared" ca="1" si="1279"/>
        <v>0</v>
      </c>
      <c r="AL1280" s="52">
        <f t="shared" ca="1" si="1279"/>
        <v>1</v>
      </c>
      <c r="AM1280" s="52"/>
      <c r="AN1280" s="52"/>
      <c r="AO1280" s="52"/>
      <c r="AP1280" s="52"/>
      <c r="AQ1280" s="52"/>
      <c r="AR1280" s="52"/>
      <c r="AS1280" s="52"/>
      <c r="AT1280" s="52"/>
      <c r="AU1280" s="52"/>
      <c r="AV1280" s="52"/>
      <c r="AW1280" s="52"/>
      <c r="AX1280" s="52"/>
      <c r="AY1280" s="52"/>
      <c r="AZ1280" s="52"/>
      <c r="BA1280" s="52"/>
      <c r="BB1280" s="52"/>
      <c r="BC1280" s="52"/>
      <c r="BD1280" s="52"/>
      <c r="BE1280" s="52"/>
      <c r="BF1280" s="52"/>
      <c r="BG1280" s="52"/>
      <c r="BH1280" s="52"/>
      <c r="BI1280" s="52"/>
      <c r="BJ1280" s="52"/>
      <c r="BK1280" s="52"/>
      <c r="BL1280" s="52"/>
      <c r="BM1280" s="52"/>
      <c r="BN1280" s="240">
        <f ca="1">BN$1269</f>
        <v>0.04</v>
      </c>
      <c r="BO1280" s="91">
        <f t="shared" ca="1" si="1273"/>
        <v>0</v>
      </c>
      <c r="BP1280" s="240">
        <f ca="1">BP$1269</f>
        <v>0.08</v>
      </c>
      <c r="BQ1280" s="240">
        <f ca="1">BQ$1269</f>
        <v>0.08</v>
      </c>
      <c r="BR1280" s="91">
        <f t="shared" ca="1" si="1273"/>
        <v>-0.08</v>
      </c>
      <c r="BS1280" s="91">
        <f t="shared" ca="1" si="1273"/>
        <v>-0.05</v>
      </c>
      <c r="BT1280" s="91">
        <f t="shared" ca="1" si="1273"/>
        <v>-0.05</v>
      </c>
      <c r="BU1280" s="240">
        <f ca="1">BU$1269</f>
        <v>0.04</v>
      </c>
      <c r="BV1280" s="91">
        <f t="shared" ca="1" si="1273"/>
        <v>0</v>
      </c>
      <c r="BW1280" s="240">
        <f ca="1">BW$1269</f>
        <v>0.08</v>
      </c>
      <c r="BX1280" s="240">
        <f ca="1">BX$1269</f>
        <v>0.08</v>
      </c>
      <c r="BY1280" s="91">
        <f t="shared" ca="1" si="1273"/>
        <v>-0.08</v>
      </c>
      <c r="BZ1280" s="91">
        <f t="shared" ca="1" si="1273"/>
        <v>-0.05</v>
      </c>
      <c r="CA1280" s="91">
        <f t="shared" ca="1" si="1273"/>
        <v>-0.05</v>
      </c>
      <c r="CB1280" s="240">
        <f ca="1">CB$1269</f>
        <v>0.04</v>
      </c>
      <c r="CC1280" s="91">
        <f t="shared" ca="1" si="1273"/>
        <v>0</v>
      </c>
      <c r="CD1280" s="240">
        <f ca="1">CD$1269</f>
        <v>0.08</v>
      </c>
      <c r="CE1280" s="240">
        <f ca="1">CE$1269</f>
        <v>0.08</v>
      </c>
      <c r="CF1280" s="91">
        <f t="shared" ref="CF1280:CH1280" ca="1" si="1287">OFFSET(CF1280,-1,0)</f>
        <v>-0.08</v>
      </c>
      <c r="CG1280" s="91">
        <f t="shared" ca="1" si="1287"/>
        <v>-0.05</v>
      </c>
      <c r="CH1280" s="91">
        <f t="shared" ca="1" si="1287"/>
        <v>-0.05</v>
      </c>
    </row>
    <row r="1281" spans="1:86">
      <c r="A1281" s="74"/>
      <c r="B1281" s="256" t="str">
        <f t="shared" si="1268"/>
        <v>Scan 1 Dry FS as Scan0</v>
      </c>
      <c r="C1281" s="52">
        <f t="shared" ca="1" si="1269"/>
        <v>1</v>
      </c>
      <c r="D1281" s="52">
        <f t="shared" ca="1" si="1269"/>
        <v>1</v>
      </c>
      <c r="E1281" s="52" t="b">
        <f t="shared" ca="1" si="1269"/>
        <v>0</v>
      </c>
      <c r="F1281" s="52">
        <f t="shared" ca="1" si="1270"/>
        <v>21</v>
      </c>
      <c r="G1281" s="52" t="str">
        <f t="shared" ca="1" si="1270"/>
        <v>-</v>
      </c>
      <c r="H1281" s="52" t="str">
        <f t="shared" ca="1" si="1270"/>
        <v>-</v>
      </c>
      <c r="I1281" s="52" t="str">
        <f t="shared" ca="1" si="1270"/>
        <v>-</v>
      </c>
      <c r="J1281" s="52" t="str">
        <f t="shared" ca="1" si="1270"/>
        <v>-</v>
      </c>
      <c r="K1281" s="52" t="str">
        <f t="shared" ca="1" si="1270"/>
        <v>-</v>
      </c>
      <c r="L1281" s="52" t="str">
        <f t="shared" ca="1" si="1270"/>
        <v>-</v>
      </c>
      <c r="M1281" s="52" t="str">
        <f t="shared" ca="1" si="1270"/>
        <v>-</v>
      </c>
      <c r="N1281" s="52" t="str">
        <f t="shared" ca="1" si="1271"/>
        <v>-</v>
      </c>
      <c r="O1281" s="52">
        <f t="shared" ca="1" si="1271"/>
        <v>0</v>
      </c>
      <c r="P1281" s="220">
        <f ca="1">P$1273</f>
        <v>51</v>
      </c>
      <c r="Q1281" s="202">
        <f t="shared" ca="1" si="1286"/>
        <v>51</v>
      </c>
      <c r="R1281" s="202">
        <f t="shared" ca="1" si="1286"/>
        <v>51</v>
      </c>
      <c r="S1281" s="202">
        <f t="shared" ca="1" si="1286"/>
        <v>51</v>
      </c>
      <c r="T1281" s="202">
        <f t="shared" ca="1" si="1286"/>
        <v>51</v>
      </c>
      <c r="U1281" s="52">
        <f t="shared" ca="1" si="1271"/>
        <v>0.01</v>
      </c>
      <c r="V1281" s="52">
        <f t="shared" ca="1" si="1271"/>
        <v>0</v>
      </c>
      <c r="W1281" s="52">
        <f t="shared" ca="1" si="1271"/>
        <v>0.05</v>
      </c>
      <c r="X1281" s="52">
        <f t="shared" ca="1" si="1271"/>
        <v>0.05</v>
      </c>
      <c r="Y1281" s="52">
        <f t="shared" ca="1" si="1271"/>
        <v>0</v>
      </c>
      <c r="Z1281" s="52">
        <f t="shared" ca="1" si="1271"/>
        <v>0</v>
      </c>
      <c r="AA1281" s="52">
        <f t="shared" ca="1" si="1271"/>
        <v>1</v>
      </c>
      <c r="AB1281" s="52" t="str">
        <f t="shared" ca="1" si="1271"/>
        <v>-</v>
      </c>
      <c r="AC1281" s="52" t="str">
        <f t="shared" ca="1" si="1271"/>
        <v>-</v>
      </c>
      <c r="AD1281" s="52" t="b">
        <f t="shared" ca="1" si="1271"/>
        <v>1</v>
      </c>
      <c r="AE1281" s="52" t="str">
        <f t="shared" ca="1" si="1271"/>
        <v>-</v>
      </c>
      <c r="AF1281" s="52" t="str">
        <f t="shared" ca="1" si="1271"/>
        <v>-</v>
      </c>
      <c r="AG1281" s="52" t="str">
        <f t="shared" ca="1" si="1271"/>
        <v>-</v>
      </c>
      <c r="AH1281" s="52">
        <f t="shared" ca="1" si="1271"/>
        <v>1</v>
      </c>
      <c r="AI1281" s="52">
        <f t="shared" ca="1" si="1271"/>
        <v>0</v>
      </c>
      <c r="AJ1281" s="52">
        <f t="shared" ca="1" si="1271"/>
        <v>1</v>
      </c>
      <c r="AK1281" s="52">
        <f t="shared" ca="1" si="1279"/>
        <v>0</v>
      </c>
      <c r="AL1281" s="52">
        <f t="shared" ca="1" si="1279"/>
        <v>1</v>
      </c>
      <c r="AM1281" s="52"/>
      <c r="AN1281" s="52"/>
      <c r="AO1281" s="52"/>
      <c r="AP1281" s="52"/>
      <c r="AQ1281" s="52"/>
      <c r="AR1281" s="52"/>
      <c r="AS1281" s="52"/>
      <c r="AT1281" s="52"/>
      <c r="AU1281" s="52"/>
      <c r="AV1281" s="52"/>
      <c r="AW1281" s="52"/>
      <c r="AX1281" s="52"/>
      <c r="AY1281" s="52"/>
      <c r="AZ1281" s="52"/>
      <c r="BA1281" s="52"/>
      <c r="BB1281" s="52"/>
      <c r="BC1281" s="52"/>
      <c r="BD1281" s="52"/>
      <c r="BE1281" s="52"/>
      <c r="BF1281" s="52"/>
      <c r="BG1281" s="52"/>
      <c r="BH1281" s="52"/>
      <c r="BI1281" s="52"/>
      <c r="BJ1281" s="52"/>
      <c r="BK1281" s="52"/>
      <c r="BL1281" s="52"/>
      <c r="BM1281" s="52"/>
      <c r="BN1281" s="91">
        <f t="shared" ca="1" si="1273"/>
        <v>0.04</v>
      </c>
      <c r="BO1281" s="91">
        <f t="shared" ca="1" si="1273"/>
        <v>0</v>
      </c>
      <c r="BP1281" s="91">
        <f t="shared" ca="1" si="1273"/>
        <v>0.08</v>
      </c>
      <c r="BQ1281" s="220">
        <f ca="1">BQ$1273</f>
        <v>-0.05</v>
      </c>
      <c r="BR1281" s="91">
        <f t="shared" ca="1" si="1273"/>
        <v>-0.08</v>
      </c>
      <c r="BS1281" s="91">
        <f t="shared" ca="1" si="1273"/>
        <v>-0.05</v>
      </c>
      <c r="BT1281" s="91">
        <f t="shared" ca="1" si="1273"/>
        <v>-0.05</v>
      </c>
      <c r="BU1281" s="91">
        <f t="shared" ca="1" si="1273"/>
        <v>0.04</v>
      </c>
      <c r="BV1281" s="91">
        <f t="shared" ca="1" si="1273"/>
        <v>0</v>
      </c>
      <c r="BW1281" s="91">
        <f t="shared" ca="1" si="1273"/>
        <v>0.08</v>
      </c>
      <c r="BX1281" s="220">
        <f ca="1">BX$1273</f>
        <v>-0.05</v>
      </c>
      <c r="BY1281" s="91">
        <f t="shared" ca="1" si="1273"/>
        <v>-0.08</v>
      </c>
      <c r="BZ1281" s="91">
        <f t="shared" ca="1" si="1273"/>
        <v>-0.05</v>
      </c>
      <c r="CA1281" s="91">
        <f t="shared" ca="1" si="1273"/>
        <v>-0.05</v>
      </c>
      <c r="CB1281" s="91">
        <f t="shared" ca="1" si="1273"/>
        <v>0.04</v>
      </c>
      <c r="CC1281" s="91">
        <f t="shared" ca="1" si="1273"/>
        <v>0</v>
      </c>
      <c r="CD1281" s="91">
        <f t="shared" ref="CD1281:CH1282" ca="1" si="1288">OFFSET(CD1281,-1,0)</f>
        <v>0.08</v>
      </c>
      <c r="CE1281" s="220">
        <f ca="1">CE$1273</f>
        <v>-0.05</v>
      </c>
      <c r="CF1281" s="91">
        <f t="shared" ca="1" si="1288"/>
        <v>-0.08</v>
      </c>
      <c r="CG1281" s="91">
        <f t="shared" ca="1" si="1288"/>
        <v>-0.05</v>
      </c>
      <c r="CH1281" s="91">
        <f t="shared" ca="1" si="1288"/>
        <v>-0.05</v>
      </c>
    </row>
    <row r="1282" spans="1:86">
      <c r="A1282" s="74"/>
      <c r="B1282" s="256" t="str">
        <f t="shared" si="1268"/>
        <v>Scan 1 Pregnant FS as Scan 0</v>
      </c>
      <c r="C1282" s="52">
        <f t="shared" ca="1" si="1269"/>
        <v>1</v>
      </c>
      <c r="D1282" s="52">
        <f t="shared" ca="1" si="1269"/>
        <v>1</v>
      </c>
      <c r="E1282" s="52" t="b">
        <f t="shared" ca="1" si="1269"/>
        <v>0</v>
      </c>
      <c r="F1282" s="52">
        <f t="shared" ca="1" si="1270"/>
        <v>21</v>
      </c>
      <c r="G1282" s="52" t="str">
        <f t="shared" ca="1" si="1270"/>
        <v>-</v>
      </c>
      <c r="H1282" s="52" t="str">
        <f t="shared" ca="1" si="1270"/>
        <v>-</v>
      </c>
      <c r="I1282" s="52" t="str">
        <f t="shared" ca="1" si="1270"/>
        <v>-</v>
      </c>
      <c r="J1282" s="52" t="str">
        <f t="shared" ca="1" si="1270"/>
        <v>-</v>
      </c>
      <c r="K1282" s="52" t="str">
        <f t="shared" ca="1" si="1270"/>
        <v>-</v>
      </c>
      <c r="L1282" s="52" t="str">
        <f t="shared" ca="1" si="1270"/>
        <v>-</v>
      </c>
      <c r="M1282" s="52" t="str">
        <f t="shared" ca="1" si="1270"/>
        <v>-</v>
      </c>
      <c r="N1282" s="52" t="str">
        <f t="shared" ca="1" si="1271"/>
        <v>-</v>
      </c>
      <c r="O1282" s="220">
        <f ca="1">O$1273</f>
        <v>50</v>
      </c>
      <c r="P1282" s="240">
        <f ca="1">P$1269</f>
        <v>0</v>
      </c>
      <c r="Q1282" s="202">
        <f t="shared" ca="1" si="1286"/>
        <v>0</v>
      </c>
      <c r="R1282" s="202">
        <f t="shared" ca="1" si="1286"/>
        <v>0</v>
      </c>
      <c r="S1282" s="202">
        <f t="shared" ca="1" si="1286"/>
        <v>0</v>
      </c>
      <c r="T1282" s="202">
        <f t="shared" ca="1" si="1286"/>
        <v>0</v>
      </c>
      <c r="U1282" s="52">
        <f t="shared" ca="1" si="1271"/>
        <v>0.01</v>
      </c>
      <c r="V1282" s="52">
        <f t="shared" ca="1" si="1271"/>
        <v>0</v>
      </c>
      <c r="W1282" s="52">
        <f t="shared" ca="1" si="1271"/>
        <v>0.05</v>
      </c>
      <c r="X1282" s="52">
        <f t="shared" ca="1" si="1271"/>
        <v>0.05</v>
      </c>
      <c r="Y1282" s="52">
        <f t="shared" ca="1" si="1271"/>
        <v>0</v>
      </c>
      <c r="Z1282" s="52">
        <f t="shared" ca="1" si="1271"/>
        <v>0</v>
      </c>
      <c r="AA1282" s="52">
        <f t="shared" ca="1" si="1271"/>
        <v>1</v>
      </c>
      <c r="AB1282" s="52" t="str">
        <f t="shared" ca="1" si="1271"/>
        <v>-</v>
      </c>
      <c r="AC1282" s="52" t="str">
        <f t="shared" ca="1" si="1271"/>
        <v>-</v>
      </c>
      <c r="AD1282" s="52" t="b">
        <f t="shared" ca="1" si="1271"/>
        <v>1</v>
      </c>
      <c r="AE1282" s="52" t="str">
        <f t="shared" ca="1" si="1271"/>
        <v>-</v>
      </c>
      <c r="AF1282" s="52" t="str">
        <f t="shared" ca="1" si="1271"/>
        <v>-</v>
      </c>
      <c r="AG1282" s="52" t="str">
        <f t="shared" ca="1" si="1271"/>
        <v>-</v>
      </c>
      <c r="AH1282" s="52">
        <f t="shared" ca="1" si="1271"/>
        <v>1</v>
      </c>
      <c r="AI1282" s="52">
        <f t="shared" ca="1" si="1271"/>
        <v>0</v>
      </c>
      <c r="AJ1282" s="52">
        <f t="shared" ca="1" si="1271"/>
        <v>1</v>
      </c>
      <c r="AK1282" s="52">
        <f t="shared" ca="1" si="1279"/>
        <v>0</v>
      </c>
      <c r="AL1282" s="52">
        <f t="shared" ca="1" si="1279"/>
        <v>1</v>
      </c>
      <c r="AM1282" s="52"/>
      <c r="AN1282" s="52"/>
      <c r="AO1282" s="52"/>
      <c r="AP1282" s="52"/>
      <c r="AQ1282" s="52"/>
      <c r="AR1282" s="52"/>
      <c r="AS1282" s="52"/>
      <c r="AT1282" s="52"/>
      <c r="AU1282" s="52"/>
      <c r="AV1282" s="52"/>
      <c r="AW1282" s="52"/>
      <c r="AX1282" s="52"/>
      <c r="AY1282" s="52"/>
      <c r="AZ1282" s="52"/>
      <c r="BA1282" s="52"/>
      <c r="BB1282" s="52"/>
      <c r="BC1282" s="52"/>
      <c r="BD1282" s="52"/>
      <c r="BE1282" s="52"/>
      <c r="BF1282" s="52"/>
      <c r="BG1282" s="52"/>
      <c r="BH1282" s="52"/>
      <c r="BI1282" s="52"/>
      <c r="BJ1282" s="52"/>
      <c r="BK1282" s="52"/>
      <c r="BL1282" s="52"/>
      <c r="BM1282" s="52"/>
      <c r="BN1282" s="52">
        <f t="shared" ca="1" si="1273"/>
        <v>0.04</v>
      </c>
      <c r="BO1282" s="52">
        <f t="shared" ca="1" si="1273"/>
        <v>0</v>
      </c>
      <c r="BP1282" s="220">
        <f ca="1">BP$1273</f>
        <v>-0.08</v>
      </c>
      <c r="BQ1282" s="240">
        <f ca="1">BQ$1269</f>
        <v>0.08</v>
      </c>
      <c r="BR1282" s="52">
        <f t="shared" ca="1" si="1273"/>
        <v>-0.08</v>
      </c>
      <c r="BS1282" s="52">
        <f t="shared" ca="1" si="1273"/>
        <v>-0.05</v>
      </c>
      <c r="BT1282" s="52">
        <f t="shared" ca="1" si="1273"/>
        <v>-0.05</v>
      </c>
      <c r="BU1282" s="52">
        <f t="shared" ca="1" si="1273"/>
        <v>0.04</v>
      </c>
      <c r="BV1282" s="52">
        <f t="shared" ca="1" si="1273"/>
        <v>0</v>
      </c>
      <c r="BW1282" s="220">
        <f ca="1">BW$1273</f>
        <v>-0.08</v>
      </c>
      <c r="BX1282" s="240">
        <f ca="1">BX$1269</f>
        <v>0.08</v>
      </c>
      <c r="BY1282" s="52">
        <f t="shared" ca="1" si="1273"/>
        <v>-0.08</v>
      </c>
      <c r="BZ1282" s="52">
        <f t="shared" ca="1" si="1273"/>
        <v>-0.05</v>
      </c>
      <c r="CA1282" s="52">
        <f t="shared" ca="1" si="1273"/>
        <v>-0.05</v>
      </c>
      <c r="CB1282" s="52">
        <f t="shared" ca="1" si="1273"/>
        <v>0.04</v>
      </c>
      <c r="CC1282" s="52">
        <f t="shared" ca="1" si="1273"/>
        <v>0</v>
      </c>
      <c r="CD1282" s="220">
        <f ca="1">CD$1273</f>
        <v>-0.08</v>
      </c>
      <c r="CE1282" s="240">
        <f ca="1">CE$1269</f>
        <v>0.08</v>
      </c>
      <c r="CF1282" s="52">
        <f t="shared" ca="1" si="1288"/>
        <v>-0.08</v>
      </c>
      <c r="CG1282" s="52">
        <f t="shared" ca="1" si="1288"/>
        <v>-0.05</v>
      </c>
      <c r="CH1282" s="52">
        <f t="shared" ca="1" si="1288"/>
        <v>-0.05</v>
      </c>
    </row>
    <row r="1283" spans="1:86">
      <c r="A1283" s="237">
        <f ca="1">INDEX(CHOOSE(d.Flock.1.3+1,i.DryManOther_Mer,i.DryManOther_BBT,i.DryManOther_Mat),d.TOL.1.3+1,$AA1283+1)</f>
        <v>4</v>
      </c>
      <c r="B1283" s="256" t="str">
        <f t="shared" si="1268"/>
        <v>Scan 1 Best Selling Drys</v>
      </c>
      <c r="C1283" s="52">
        <f t="shared" ca="1" si="1269"/>
        <v>1</v>
      </c>
      <c r="D1283" s="52">
        <f t="shared" ca="1" si="1269"/>
        <v>1</v>
      </c>
      <c r="E1283" s="52" t="b">
        <f t="shared" ca="1" si="1269"/>
        <v>0</v>
      </c>
      <c r="F1283" s="52">
        <f t="shared" ca="1" si="1270"/>
        <v>21</v>
      </c>
      <c r="G1283" s="52" t="str">
        <f t="shared" ca="1" si="1270"/>
        <v>-</v>
      </c>
      <c r="H1283" s="52" t="str">
        <f t="shared" ca="1" si="1270"/>
        <v>-</v>
      </c>
      <c r="I1283" s="52" t="str">
        <f t="shared" ca="1" si="1270"/>
        <v>-</v>
      </c>
      <c r="J1283" s="52" t="str">
        <f t="shared" ca="1" si="1270"/>
        <v>-</v>
      </c>
      <c r="K1283" s="52" t="str">
        <f t="shared" ca="1" si="1270"/>
        <v>-</v>
      </c>
      <c r="L1283" s="52" t="str">
        <f t="shared" ca="1" si="1270"/>
        <v>-</v>
      </c>
      <c r="M1283" s="52" t="str">
        <f t="shared" ca="1" si="1270"/>
        <v>-</v>
      </c>
      <c r="N1283" s="52" t="str">
        <f t="shared" ca="1" si="1271"/>
        <v>-</v>
      </c>
      <c r="O1283" s="52">
        <f t="shared" ca="1" si="1271"/>
        <v>50</v>
      </c>
      <c r="P1283" s="220">
        <f ca="1">P$1273</f>
        <v>51</v>
      </c>
      <c r="Q1283" s="202">
        <f t="shared" ca="1" si="1286"/>
        <v>51</v>
      </c>
      <c r="R1283" s="202">
        <f t="shared" ca="1" si="1286"/>
        <v>51</v>
      </c>
      <c r="S1283" s="202">
        <f t="shared" ca="1" si="1286"/>
        <v>51</v>
      </c>
      <c r="T1283" s="202">
        <f t="shared" ca="1" si="1286"/>
        <v>51</v>
      </c>
      <c r="U1283" s="124">
        <f ca="1">INDEX(i_dryman,$A1283,U$1063)</f>
        <v>0.01</v>
      </c>
      <c r="V1283" s="124">
        <f ca="1">INDEX(i_dryman,$A1283,V$1063)</f>
        <v>0</v>
      </c>
      <c r="W1283" s="124">
        <f ca="1">INDEX(i_dryman,$A1283,W$1063)</f>
        <v>0.05</v>
      </c>
      <c r="X1283" s="124">
        <f ca="1">INDEX(i_dryman,$A1283,X$1063)</f>
        <v>0.05</v>
      </c>
      <c r="Y1283" s="52">
        <f t="shared" ca="1" si="1271"/>
        <v>0</v>
      </c>
      <c r="Z1283" s="52">
        <f t="shared" ca="1" si="1271"/>
        <v>0</v>
      </c>
      <c r="AA1283" s="52">
        <f t="shared" ca="1" si="1271"/>
        <v>1</v>
      </c>
      <c r="AB1283" s="237" t="str">
        <f ca="1">INDEX(i_dryman,$A1283,AB$1063)</f>
        <v>-</v>
      </c>
      <c r="AC1283" s="237" t="str">
        <f ca="1">INDEX(i_dryman,$A1283,AC$1063)</f>
        <v>-</v>
      </c>
      <c r="AD1283" s="237" t="b">
        <f ca="1">INDEX(i_dryman,$A1283,AD$1063)</f>
        <v>1</v>
      </c>
      <c r="AE1283" s="237" t="str">
        <f ca="1">INDEX(i_dryman,$A1283,AE$1063)</f>
        <v>-</v>
      </c>
      <c r="AF1283" s="52" t="str">
        <f t="shared" ca="1" si="1271"/>
        <v>-</v>
      </c>
      <c r="AG1283" s="237" t="str">
        <f ca="1">INDEX(i_dryman,$A1283,AG$1063)</f>
        <v>-</v>
      </c>
      <c r="AH1283" s="52">
        <f t="shared" ca="1" si="1271"/>
        <v>1</v>
      </c>
      <c r="AI1283" s="52">
        <f t="shared" ca="1" si="1271"/>
        <v>0</v>
      </c>
      <c r="AJ1283" s="52">
        <f t="shared" ca="1" si="1271"/>
        <v>1</v>
      </c>
      <c r="AK1283" s="52">
        <f t="shared" ca="1" si="1279"/>
        <v>0</v>
      </c>
      <c r="AL1283" s="52">
        <f t="shared" ca="1" si="1279"/>
        <v>1</v>
      </c>
      <c r="AM1283" s="52"/>
      <c r="AN1283" s="52"/>
      <c r="AO1283" s="52"/>
      <c r="AP1283" s="52"/>
      <c r="AQ1283" s="52"/>
      <c r="AR1283" s="52"/>
      <c r="AS1283" s="52"/>
      <c r="AT1283" s="52"/>
      <c r="AU1283" s="52"/>
      <c r="AV1283" s="52"/>
      <c r="AW1283" s="52"/>
      <c r="AX1283" s="52"/>
      <c r="AY1283" s="52"/>
      <c r="AZ1283" s="52"/>
      <c r="BA1283" s="52"/>
      <c r="BB1283" s="52"/>
      <c r="BC1283" s="52"/>
      <c r="BD1283" s="52"/>
      <c r="BE1283" s="52"/>
      <c r="BF1283" s="52"/>
      <c r="BG1283" s="52"/>
      <c r="BH1283" s="52"/>
      <c r="BI1283" s="52"/>
      <c r="BJ1283" s="52"/>
      <c r="BK1283" s="52"/>
      <c r="BL1283" s="52"/>
      <c r="BM1283" s="52"/>
      <c r="BN1283" s="220">
        <f ca="1">BN$1273</f>
        <v>0.04</v>
      </c>
      <c r="BO1283" s="52">
        <f t="shared" ca="1" si="1273"/>
        <v>0</v>
      </c>
      <c r="BP1283" s="52">
        <f t="shared" ca="1" si="1273"/>
        <v>-0.08</v>
      </c>
      <c r="BQ1283" s="220">
        <f ca="1">BQ$1273</f>
        <v>-0.05</v>
      </c>
      <c r="BR1283" s="52">
        <f t="shared" ca="1" si="1273"/>
        <v>-0.08</v>
      </c>
      <c r="BS1283" s="52">
        <f t="shared" ca="1" si="1273"/>
        <v>-0.05</v>
      </c>
      <c r="BT1283" s="52">
        <f t="shared" ca="1" si="1273"/>
        <v>-0.05</v>
      </c>
      <c r="BU1283" s="220">
        <f ca="1">BU$1273</f>
        <v>0.04</v>
      </c>
      <c r="BV1283" s="52">
        <f t="shared" ca="1" si="1273"/>
        <v>0</v>
      </c>
      <c r="BW1283" s="52">
        <f t="shared" ca="1" si="1273"/>
        <v>-0.08</v>
      </c>
      <c r="BX1283" s="220">
        <f ca="1">BX$1273</f>
        <v>-0.05</v>
      </c>
      <c r="BY1283" s="52">
        <f t="shared" ca="1" si="1273"/>
        <v>-0.08</v>
      </c>
      <c r="BZ1283" s="52">
        <f t="shared" ca="1" si="1273"/>
        <v>-0.05</v>
      </c>
      <c r="CA1283" s="52">
        <f t="shared" ca="1" si="1273"/>
        <v>-0.05</v>
      </c>
      <c r="CB1283" s="220">
        <f ca="1">CB$1273</f>
        <v>0.04</v>
      </c>
      <c r="CC1283" s="52">
        <f t="shared" ca="1" si="1273"/>
        <v>0</v>
      </c>
      <c r="CD1283" s="52">
        <f t="shared" ref="CD1283:CH1285" ca="1" si="1289">OFFSET(CD1283,-1,0)</f>
        <v>-0.08</v>
      </c>
      <c r="CE1283" s="220">
        <f ca="1">CE$1273</f>
        <v>-0.05</v>
      </c>
      <c r="CF1283" s="52">
        <f t="shared" ca="1" si="1289"/>
        <v>-0.08</v>
      </c>
      <c r="CG1283" s="52">
        <f t="shared" ca="1" si="1289"/>
        <v>-0.05</v>
      </c>
      <c r="CH1283" s="52">
        <f t="shared" ca="1" si="1289"/>
        <v>-0.05</v>
      </c>
    </row>
    <row r="1284" spans="1:86">
      <c r="A1284" s="74"/>
      <c r="B1284" s="256" t="str">
        <f t="shared" si="1268"/>
        <v>Scan 1 Best no premium</v>
      </c>
      <c r="C1284" s="52">
        <f t="shared" ca="1" si="1269"/>
        <v>1</v>
      </c>
      <c r="D1284" s="52">
        <f t="shared" ca="1" si="1269"/>
        <v>1</v>
      </c>
      <c r="E1284" s="52" t="b">
        <f t="shared" ca="1" si="1269"/>
        <v>0</v>
      </c>
      <c r="F1284" s="52">
        <f t="shared" ca="1" si="1270"/>
        <v>21</v>
      </c>
      <c r="G1284" s="52" t="str">
        <f t="shared" ca="1" si="1270"/>
        <v>-</v>
      </c>
      <c r="H1284" s="52" t="str">
        <f t="shared" ca="1" si="1270"/>
        <v>-</v>
      </c>
      <c r="I1284" s="52" t="str">
        <f t="shared" ca="1" si="1270"/>
        <v>-</v>
      </c>
      <c r="J1284" s="52" t="str">
        <f t="shared" ca="1" si="1270"/>
        <v>-</v>
      </c>
      <c r="K1284" s="52" t="str">
        <f t="shared" ca="1" si="1270"/>
        <v>-</v>
      </c>
      <c r="L1284" s="52" t="str">
        <f t="shared" ca="1" si="1270"/>
        <v>-</v>
      </c>
      <c r="M1284" s="52" t="str">
        <f t="shared" ca="1" si="1270"/>
        <v>-</v>
      </c>
      <c r="N1284" s="52" t="str">
        <f t="shared" ca="1" si="1271"/>
        <v>-</v>
      </c>
      <c r="O1284" s="52">
        <f t="shared" ca="1" si="1271"/>
        <v>50</v>
      </c>
      <c r="P1284" s="52">
        <f t="shared" ca="1" si="1271"/>
        <v>51</v>
      </c>
      <c r="Q1284" s="52">
        <f t="shared" ca="1" si="1271"/>
        <v>51</v>
      </c>
      <c r="R1284" s="52">
        <f t="shared" ca="1" si="1271"/>
        <v>51</v>
      </c>
      <c r="S1284" s="52">
        <f t="shared" ca="1" si="1271"/>
        <v>51</v>
      </c>
      <c r="T1284" s="52">
        <f t="shared" ca="1" si="1271"/>
        <v>51</v>
      </c>
      <c r="U1284" s="52">
        <f t="shared" ca="1" si="1271"/>
        <v>0.01</v>
      </c>
      <c r="V1284" s="52">
        <f t="shared" ca="1" si="1271"/>
        <v>0</v>
      </c>
      <c r="W1284" s="52">
        <f t="shared" ca="1" si="1271"/>
        <v>0.05</v>
      </c>
      <c r="X1284" s="52">
        <f t="shared" ca="1" si="1271"/>
        <v>0.05</v>
      </c>
      <c r="Y1284" s="52">
        <f t="shared" ca="1" si="1271"/>
        <v>0</v>
      </c>
      <c r="Z1284" s="52">
        <f t="shared" ca="1" si="1271"/>
        <v>0</v>
      </c>
      <c r="AA1284" s="52">
        <f t="shared" ref="AA1284:AJ1298" ca="1" si="1290">OFFSET(AA1284,-1,0)</f>
        <v>1</v>
      </c>
      <c r="AB1284" s="52" t="str">
        <f t="shared" ca="1" si="1290"/>
        <v>-</v>
      </c>
      <c r="AC1284" s="52" t="str">
        <f t="shared" ca="1" si="1290"/>
        <v>-</v>
      </c>
      <c r="AD1284" s="52" t="b">
        <f t="shared" ca="1" si="1290"/>
        <v>1</v>
      </c>
      <c r="AE1284" s="52" t="str">
        <f t="shared" ca="1" si="1290"/>
        <v>-</v>
      </c>
      <c r="AF1284" s="52" t="str">
        <f t="shared" ca="1" si="1290"/>
        <v>-</v>
      </c>
      <c r="AG1284" s="52" t="str">
        <f t="shared" ca="1" si="1290"/>
        <v>-</v>
      </c>
      <c r="AH1284" s="52">
        <f t="shared" ca="1" si="1290"/>
        <v>1</v>
      </c>
      <c r="AI1284" s="52">
        <f t="shared" ca="1" si="1290"/>
        <v>0</v>
      </c>
      <c r="AJ1284" s="52">
        <f t="shared" ca="1" si="1290"/>
        <v>1</v>
      </c>
      <c r="AK1284" s="52">
        <f t="shared" ca="1" si="1279"/>
        <v>0</v>
      </c>
      <c r="AL1284" s="95">
        <v>0</v>
      </c>
      <c r="AM1284" s="52"/>
      <c r="AN1284" s="52"/>
      <c r="AO1284" s="52"/>
      <c r="AP1284" s="52"/>
      <c r="AQ1284" s="52"/>
      <c r="AR1284" s="52"/>
      <c r="AS1284" s="52"/>
      <c r="AT1284" s="52"/>
      <c r="AU1284" s="52"/>
      <c r="AV1284" s="52"/>
      <c r="AW1284" s="52"/>
      <c r="AX1284" s="52"/>
      <c r="AY1284" s="52"/>
      <c r="AZ1284" s="52"/>
      <c r="BA1284" s="52"/>
      <c r="BB1284" s="52"/>
      <c r="BC1284" s="52"/>
      <c r="BD1284" s="52"/>
      <c r="BE1284" s="52"/>
      <c r="BF1284" s="52"/>
      <c r="BG1284" s="52"/>
      <c r="BH1284" s="52"/>
      <c r="BI1284" s="52"/>
      <c r="BJ1284" s="52"/>
      <c r="BK1284" s="52"/>
      <c r="BL1284" s="52"/>
      <c r="BM1284" s="52"/>
      <c r="BN1284" s="52">
        <f t="shared" ca="1" si="1273"/>
        <v>0.04</v>
      </c>
      <c r="BO1284" s="52">
        <f t="shared" ca="1" si="1273"/>
        <v>0</v>
      </c>
      <c r="BP1284" s="52">
        <f t="shared" ca="1" si="1273"/>
        <v>-0.08</v>
      </c>
      <c r="BQ1284" s="52">
        <f t="shared" ca="1" si="1273"/>
        <v>-0.05</v>
      </c>
      <c r="BR1284" s="52">
        <f t="shared" ca="1" si="1273"/>
        <v>-0.08</v>
      </c>
      <c r="BS1284" s="52">
        <f t="shared" ca="1" si="1273"/>
        <v>-0.05</v>
      </c>
      <c r="BT1284" s="52">
        <f t="shared" ca="1" si="1273"/>
        <v>-0.05</v>
      </c>
      <c r="BU1284" s="52">
        <f t="shared" ca="1" si="1273"/>
        <v>0.04</v>
      </c>
      <c r="BV1284" s="52">
        <f t="shared" ca="1" si="1273"/>
        <v>0</v>
      </c>
      <c r="BW1284" s="52">
        <f t="shared" ca="1" si="1273"/>
        <v>-0.08</v>
      </c>
      <c r="BX1284" s="52">
        <f t="shared" ca="1" si="1273"/>
        <v>-0.05</v>
      </c>
      <c r="BY1284" s="52">
        <f t="shared" ca="1" si="1273"/>
        <v>-0.08</v>
      </c>
      <c r="BZ1284" s="52">
        <f t="shared" ca="1" si="1273"/>
        <v>-0.05</v>
      </c>
      <c r="CA1284" s="52">
        <f t="shared" ca="1" si="1273"/>
        <v>-0.05</v>
      </c>
      <c r="CB1284" s="52">
        <f t="shared" ca="1" si="1273"/>
        <v>0.04</v>
      </c>
      <c r="CC1284" s="52">
        <f t="shared" ca="1" si="1273"/>
        <v>0</v>
      </c>
      <c r="CD1284" s="52">
        <f t="shared" ca="1" si="1289"/>
        <v>-0.08</v>
      </c>
      <c r="CE1284" s="52">
        <f t="shared" ca="1" si="1289"/>
        <v>-0.05</v>
      </c>
      <c r="CF1284" s="52">
        <f t="shared" ca="1" si="1289"/>
        <v>-0.08</v>
      </c>
      <c r="CG1284" s="52">
        <f t="shared" ca="1" si="1289"/>
        <v>-0.05</v>
      </c>
      <c r="CH1284" s="52">
        <f t="shared" ca="1" si="1289"/>
        <v>-0.05</v>
      </c>
    </row>
    <row r="1285" spans="1:86">
      <c r="A1285" s="74"/>
      <c r="B1285" s="254" t="str">
        <f t="shared" si="1268"/>
        <v>Scan 1 Best no RR</v>
      </c>
      <c r="C1285" s="52">
        <f t="shared" ca="1" si="1269"/>
        <v>1</v>
      </c>
      <c r="D1285" s="52">
        <f t="shared" ca="1" si="1269"/>
        <v>1</v>
      </c>
      <c r="E1285" s="52" t="b">
        <f t="shared" ca="1" si="1269"/>
        <v>0</v>
      </c>
      <c r="F1285" s="52">
        <f t="shared" ca="1" si="1270"/>
        <v>21</v>
      </c>
      <c r="G1285" s="52" t="str">
        <f t="shared" ca="1" si="1270"/>
        <v>-</v>
      </c>
      <c r="H1285" s="52" t="str">
        <f t="shared" ca="1" si="1270"/>
        <v>-</v>
      </c>
      <c r="I1285" s="52" t="str">
        <f t="shared" ca="1" si="1270"/>
        <v>-</v>
      </c>
      <c r="J1285" s="52" t="str">
        <f t="shared" ca="1" si="1270"/>
        <v>-</v>
      </c>
      <c r="K1285" s="52" t="str">
        <f t="shared" ca="1" si="1270"/>
        <v>-</v>
      </c>
      <c r="L1285" s="52" t="str">
        <f t="shared" ca="1" si="1270"/>
        <v>-</v>
      </c>
      <c r="M1285" s="52" t="str">
        <f t="shared" ca="1" si="1270"/>
        <v>-</v>
      </c>
      <c r="N1285" s="52" t="str">
        <f t="shared" ca="1" si="1270"/>
        <v>-</v>
      </c>
      <c r="O1285" s="52">
        <f t="shared" ca="1" si="1270"/>
        <v>50</v>
      </c>
      <c r="P1285" s="52">
        <f t="shared" ca="1" si="1270"/>
        <v>51</v>
      </c>
      <c r="Q1285" s="52">
        <f t="shared" ca="1" si="1270"/>
        <v>51</v>
      </c>
      <c r="R1285" s="52">
        <f t="shared" ca="1" si="1270"/>
        <v>51</v>
      </c>
      <c r="S1285" s="52">
        <f t="shared" ca="1" si="1270"/>
        <v>51</v>
      </c>
      <c r="T1285" s="52">
        <f t="shared" ca="1" si="1270"/>
        <v>51</v>
      </c>
      <c r="U1285" s="77">
        <v>0</v>
      </c>
      <c r="V1285" s="77">
        <v>0</v>
      </c>
      <c r="W1285" s="77">
        <v>0</v>
      </c>
      <c r="X1285" s="77">
        <v>0</v>
      </c>
      <c r="Y1285" s="52">
        <f t="shared" ref="Y1285:AL1301" ca="1" si="1291">OFFSET(Y1285,-1,0)</f>
        <v>0</v>
      </c>
      <c r="Z1285" s="52">
        <f t="shared" ca="1" si="1291"/>
        <v>0</v>
      </c>
      <c r="AA1285" s="52">
        <f t="shared" ca="1" si="1291"/>
        <v>1</v>
      </c>
      <c r="AB1285" s="52" t="str">
        <f ca="1">OFFSET(AB1285,-1,0)</f>
        <v>-</v>
      </c>
      <c r="AC1285" s="91" t="str">
        <f t="shared" ca="1" si="1290"/>
        <v>-</v>
      </c>
      <c r="AD1285" s="52" t="b">
        <f t="shared" ca="1" si="1291"/>
        <v>1</v>
      </c>
      <c r="AE1285" s="52" t="str">
        <f t="shared" ca="1" si="1291"/>
        <v>-</v>
      </c>
      <c r="AF1285" s="52" t="str">
        <f t="shared" ca="1" si="1291"/>
        <v>-</v>
      </c>
      <c r="AG1285" s="52" t="str">
        <f t="shared" ca="1" si="1291"/>
        <v>-</v>
      </c>
      <c r="AH1285" s="52">
        <f t="shared" ca="1" si="1291"/>
        <v>1</v>
      </c>
      <c r="AI1285" s="52">
        <f t="shared" ca="1" si="1291"/>
        <v>0</v>
      </c>
      <c r="AJ1285" s="52">
        <f t="shared" ca="1" si="1291"/>
        <v>1</v>
      </c>
      <c r="AK1285" s="52">
        <f t="shared" ca="1" si="1279"/>
        <v>0</v>
      </c>
      <c r="AL1285" s="220">
        <f ca="1">AL$1273</f>
        <v>1</v>
      </c>
      <c r="AM1285" s="52"/>
      <c r="AN1285" s="52"/>
      <c r="AO1285" s="52"/>
      <c r="AP1285" s="52"/>
      <c r="AQ1285" s="52"/>
      <c r="AR1285" s="52"/>
      <c r="AS1285" s="52"/>
      <c r="AT1285" s="52"/>
      <c r="AU1285" s="52"/>
      <c r="AV1285" s="52"/>
      <c r="AW1285" s="52"/>
      <c r="AX1285" s="52"/>
      <c r="AY1285" s="52"/>
      <c r="AZ1285" s="52"/>
      <c r="BA1285" s="52"/>
      <c r="BB1285" s="52"/>
      <c r="BC1285" s="52"/>
      <c r="BD1285" s="52"/>
      <c r="BE1285" s="52"/>
      <c r="BF1285" s="52"/>
      <c r="BG1285" s="52"/>
      <c r="BH1285" s="52"/>
      <c r="BI1285" s="52"/>
      <c r="BJ1285" s="52"/>
      <c r="BK1285" s="52"/>
      <c r="BL1285" s="52"/>
      <c r="BM1285" s="52"/>
      <c r="BN1285" s="52">
        <f t="shared" ca="1" si="1273"/>
        <v>0.04</v>
      </c>
      <c r="BO1285" s="52">
        <f t="shared" ca="1" si="1273"/>
        <v>0</v>
      </c>
      <c r="BP1285" s="52">
        <f t="shared" ca="1" si="1273"/>
        <v>-0.08</v>
      </c>
      <c r="BQ1285" s="52">
        <f t="shared" ca="1" si="1273"/>
        <v>-0.05</v>
      </c>
      <c r="BR1285" s="52">
        <f t="shared" ca="1" si="1273"/>
        <v>-0.08</v>
      </c>
      <c r="BS1285" s="52">
        <f t="shared" ca="1" si="1273"/>
        <v>-0.05</v>
      </c>
      <c r="BT1285" s="52">
        <f t="shared" ca="1" si="1273"/>
        <v>-0.05</v>
      </c>
      <c r="BU1285" s="52">
        <f t="shared" ca="1" si="1273"/>
        <v>0.04</v>
      </c>
      <c r="BV1285" s="52">
        <f t="shared" ca="1" si="1273"/>
        <v>0</v>
      </c>
      <c r="BW1285" s="52">
        <f t="shared" ca="1" si="1273"/>
        <v>-0.08</v>
      </c>
      <c r="BX1285" s="52">
        <f t="shared" ca="1" si="1273"/>
        <v>-0.05</v>
      </c>
      <c r="BY1285" s="52">
        <f t="shared" ca="1" si="1273"/>
        <v>-0.08</v>
      </c>
      <c r="BZ1285" s="52">
        <f t="shared" ca="1" si="1273"/>
        <v>-0.05</v>
      </c>
      <c r="CA1285" s="52">
        <f t="shared" ca="1" si="1273"/>
        <v>-0.05</v>
      </c>
      <c r="CB1285" s="52">
        <f t="shared" ca="1" si="1273"/>
        <v>0.04</v>
      </c>
      <c r="CC1285" s="52">
        <f t="shared" ca="1" si="1273"/>
        <v>0</v>
      </c>
      <c r="CD1285" s="52">
        <f t="shared" ca="1" si="1289"/>
        <v>-0.08</v>
      </c>
      <c r="CE1285" s="52">
        <f t="shared" ca="1" si="1289"/>
        <v>-0.05</v>
      </c>
      <c r="CF1285" s="52">
        <f t="shared" ca="1" si="1289"/>
        <v>-0.08</v>
      </c>
      <c r="CG1285" s="52">
        <f t="shared" ca="1" si="1289"/>
        <v>-0.05</v>
      </c>
      <c r="CH1285" s="52">
        <f t="shared" ca="1" si="1289"/>
        <v>-0.05</v>
      </c>
    </row>
    <row r="1286" spans="1:86" ht="15.75">
      <c r="A1286" s="78">
        <f>CHOOSE(d.Flock.1.3+1,INDEX(i.OptLTWMerino,d.TOL.1.3+1,$AA1286+1),NA(),INDEX(i.OptLTWMaternal,d.TOL.1.3+1,$AA1286+1))</f>
        <v>212</v>
      </c>
      <c r="B1286" s="252" t="str">
        <f t="shared" si="1268"/>
        <v>Scan 2 Retain Drys Create REV</v>
      </c>
      <c r="C1286" s="52">
        <f t="shared" ref="C1286:R1301" ca="1" si="1292">OFFSET(C1286,-1,0)</f>
        <v>1</v>
      </c>
      <c r="D1286" s="52">
        <f t="shared" ca="1" si="1292"/>
        <v>1</v>
      </c>
      <c r="E1286" s="77" t="b">
        <v>1</v>
      </c>
      <c r="F1286" s="251">
        <f>d.Flock.1.3*100+d.TOL.1.3*10+$AA1286</f>
        <v>22</v>
      </c>
      <c r="G1286" s="77" t="b">
        <v>1</v>
      </c>
      <c r="H1286" s="77" t="b">
        <v>1</v>
      </c>
      <c r="I1286" s="77" t="b">
        <v>1</v>
      </c>
      <c r="J1286" s="77" t="b">
        <v>1</v>
      </c>
      <c r="K1286" s="77" t="b">
        <v>1</v>
      </c>
      <c r="L1286" s="77" t="b">
        <v>1</v>
      </c>
      <c r="M1286" s="77" t="b">
        <v>1</v>
      </c>
      <c r="N1286" s="52" t="str">
        <f t="shared" ca="1" si="1270"/>
        <v>-</v>
      </c>
      <c r="O1286" s="90">
        <f>4+24*d.TOL.1.3+IF(d.Flock.1.3=2,144,0)</f>
        <v>52</v>
      </c>
      <c r="P1286" s="90">
        <f>5+24*d.TOL.1.3+IF(d.Flock.1.3=2,144,0)</f>
        <v>53</v>
      </c>
      <c r="Q1286" s="90">
        <f>5+24*d.TOL.1.3+IF(d.Flock.1.3=2,144,0)</f>
        <v>53</v>
      </c>
      <c r="R1286" s="90">
        <f>6+24*d.TOL.1.3+IF(d.Flock.1.3=2,144,0)</f>
        <v>54</v>
      </c>
      <c r="S1286" s="203">
        <f>$R1286</f>
        <v>54</v>
      </c>
      <c r="T1286" s="203">
        <f>$R1286</f>
        <v>54</v>
      </c>
      <c r="U1286" s="260">
        <f>INDEX(i_dryman,2,U$1063)</f>
        <v>0</v>
      </c>
      <c r="V1286" s="260">
        <f>INDEX(i_dryman,2,V$1063)</f>
        <v>0</v>
      </c>
      <c r="W1286" s="260">
        <f>INDEX(i_dryman,2,W$1063)</f>
        <v>0</v>
      </c>
      <c r="X1286" s="260">
        <f>INDEX(i_dryman,2,X$1063)</f>
        <v>0</v>
      </c>
      <c r="Y1286" s="225">
        <f>INDEX(i_mortalityx,2+4*(d.Flock.1.3=2),Y$1063)</f>
        <v>1.0984615384615384E-2</v>
      </c>
      <c r="Z1286" s="225">
        <f>INDEX(i_mortalityx,2+4*(d.Flock.1.3=2),Z$1063)</f>
        <v>-4.3999999999999997E-2</v>
      </c>
      <c r="AA1286" s="77">
        <v>2</v>
      </c>
      <c r="AB1286" s="261" t="str">
        <f>INDEX(i_dryman,2,AB$1063)</f>
        <v>-</v>
      </c>
      <c r="AC1286" s="261" t="b">
        <f>INDEX(i_dryman,2,AC$1063)</f>
        <v>1</v>
      </c>
      <c r="AD1286" s="261" t="str">
        <f>INDEX(i_dryman,2,AD$1063)</f>
        <v>-</v>
      </c>
      <c r="AE1286" s="261" t="str">
        <f>INDEX(i_dryman,2,AE$1063)</f>
        <v>-</v>
      </c>
      <c r="AF1286" s="52" t="str">
        <f ca="1">OFFSET(AF1286,-1,0)</f>
        <v>-</v>
      </c>
      <c r="AG1286" s="262" t="str">
        <f ca="1">INDEX(i_dryman,2,AG$1063)</f>
        <v>-</v>
      </c>
      <c r="AH1286" s="52">
        <f t="shared" ca="1" si="1291"/>
        <v>1</v>
      </c>
      <c r="AI1286" s="52">
        <f t="shared" ca="1" si="1291"/>
        <v>0</v>
      </c>
      <c r="AJ1286" s="52">
        <f t="shared" ca="1" si="1291"/>
        <v>1</v>
      </c>
      <c r="AK1286" s="52">
        <f t="shared" ca="1" si="1279"/>
        <v>0</v>
      </c>
      <c r="AL1286" s="52">
        <f ca="1">OFFSET(AL1286,-1,0)</f>
        <v>1</v>
      </c>
      <c r="AM1286" s="52"/>
      <c r="AN1286" s="52"/>
      <c r="AO1286" s="52"/>
      <c r="AP1286" s="52"/>
      <c r="AQ1286" s="52"/>
      <c r="AR1286" s="52"/>
      <c r="AS1286" s="52"/>
      <c r="AT1286" s="52"/>
      <c r="AU1286" s="52"/>
      <c r="AV1286" s="52"/>
      <c r="AW1286" s="52"/>
      <c r="AX1286" s="52"/>
      <c r="AY1286" s="52"/>
      <c r="AZ1286" s="52"/>
      <c r="BA1286" s="52"/>
      <c r="BB1286" s="52"/>
      <c r="BC1286" s="52"/>
      <c r="BD1286" s="52"/>
      <c r="BE1286" s="52"/>
      <c r="BF1286" s="52"/>
      <c r="BG1286" s="52"/>
      <c r="BH1286" s="52"/>
      <c r="BI1286" s="52"/>
      <c r="BJ1286" s="52"/>
      <c r="BK1286" s="52"/>
      <c r="BL1286" s="52"/>
      <c r="BM1286" s="52"/>
      <c r="BN1286" s="162">
        <f t="shared" ref="BN1286:CH1286" si="1293">IF($A1286=0,0,INDEX(CHOOSE(d.Flock.1.3+1,BN$38:BN$373,NA(),BN$438:BN$773),$A1286,1))</f>
        <v>0.04</v>
      </c>
      <c r="BO1286" s="162">
        <f t="shared" si="1293"/>
        <v>0</v>
      </c>
      <c r="BP1286" s="162">
        <f t="shared" ca="1" si="1293"/>
        <v>0</v>
      </c>
      <c r="BQ1286" s="162">
        <f t="shared" ca="1" si="1293"/>
        <v>0</v>
      </c>
      <c r="BR1286" s="162">
        <f t="shared" ca="1" si="1293"/>
        <v>-0.08</v>
      </c>
      <c r="BS1286" s="162">
        <f t="shared" ca="1" si="1293"/>
        <v>-0.05</v>
      </c>
      <c r="BT1286" s="162">
        <f t="shared" ca="1" si="1293"/>
        <v>0.08</v>
      </c>
      <c r="BU1286" s="162">
        <f t="shared" si="1293"/>
        <v>0.04</v>
      </c>
      <c r="BV1286" s="162">
        <f t="shared" si="1293"/>
        <v>0</v>
      </c>
      <c r="BW1286" s="162">
        <f t="shared" ca="1" si="1293"/>
        <v>0</v>
      </c>
      <c r="BX1286" s="162">
        <f t="shared" ca="1" si="1293"/>
        <v>0</v>
      </c>
      <c r="BY1286" s="162">
        <f t="shared" ca="1" si="1293"/>
        <v>-0.08</v>
      </c>
      <c r="BZ1286" s="162">
        <f t="shared" ca="1" si="1293"/>
        <v>-0.05</v>
      </c>
      <c r="CA1286" s="162">
        <f t="shared" ca="1" si="1293"/>
        <v>0.08</v>
      </c>
      <c r="CB1286" s="162">
        <f t="shared" si="1293"/>
        <v>0.04</v>
      </c>
      <c r="CC1286" s="162">
        <f t="shared" si="1293"/>
        <v>0</v>
      </c>
      <c r="CD1286" s="162">
        <f t="shared" ca="1" si="1293"/>
        <v>0</v>
      </c>
      <c r="CE1286" s="162">
        <f t="shared" ca="1" si="1293"/>
        <v>0</v>
      </c>
      <c r="CF1286" s="162">
        <f t="shared" ca="1" si="1293"/>
        <v>-0.08</v>
      </c>
      <c r="CG1286" s="162">
        <f t="shared" ca="1" si="1293"/>
        <v>-0.05</v>
      </c>
      <c r="CH1286" s="162">
        <f t="shared" ca="1" si="1293"/>
        <v>0.08</v>
      </c>
    </row>
    <row r="1287" spans="1:86">
      <c r="A1287" s="77">
        <v>2</v>
      </c>
      <c r="B1287" s="253" t="str">
        <f t="shared" si="1268"/>
        <v>Scan 2 Retain Drys wo Performers</v>
      </c>
      <c r="C1287" s="52">
        <f t="shared" ca="1" si="1292"/>
        <v>1</v>
      </c>
      <c r="D1287" s="52">
        <f t="shared" ca="1" si="1292"/>
        <v>1</v>
      </c>
      <c r="E1287" s="77" t="b">
        <v>0</v>
      </c>
      <c r="F1287" s="52">
        <f t="shared" ca="1" si="1270"/>
        <v>22</v>
      </c>
      <c r="G1287" s="90" t="s">
        <v>37</v>
      </c>
      <c r="H1287" s="90" t="s">
        <v>37</v>
      </c>
      <c r="I1287" s="90" t="s">
        <v>37</v>
      </c>
      <c r="J1287" s="90" t="s">
        <v>37</v>
      </c>
      <c r="K1287" s="90" t="s">
        <v>37</v>
      </c>
      <c r="L1287" s="90" t="s">
        <v>37</v>
      </c>
      <c r="M1287" s="90" t="s">
        <v>37</v>
      </c>
      <c r="N1287" s="52" t="str">
        <f t="shared" ca="1" si="1270"/>
        <v>-</v>
      </c>
      <c r="O1287" s="52">
        <f t="shared" ca="1" si="1270"/>
        <v>52</v>
      </c>
      <c r="P1287" s="52">
        <f t="shared" ca="1" si="1270"/>
        <v>53</v>
      </c>
      <c r="Q1287" s="52">
        <f t="shared" ca="1" si="1270"/>
        <v>53</v>
      </c>
      <c r="R1287" s="52">
        <f t="shared" ca="1" si="1270"/>
        <v>54</v>
      </c>
      <c r="S1287" s="52">
        <f t="shared" ca="1" si="1270"/>
        <v>54</v>
      </c>
      <c r="T1287" s="52">
        <f t="shared" ca="1" si="1270"/>
        <v>54</v>
      </c>
      <c r="U1287" s="124">
        <f t="shared" ref="U1287:X1293" si="1294">INDEX(i_dryman,$A1287,U$1063)</f>
        <v>0</v>
      </c>
      <c r="V1287" s="124">
        <f t="shared" si="1294"/>
        <v>0</v>
      </c>
      <c r="W1287" s="124">
        <f t="shared" si="1294"/>
        <v>0</v>
      </c>
      <c r="X1287" s="124">
        <f t="shared" si="1294"/>
        <v>0</v>
      </c>
      <c r="Y1287" s="62">
        <f t="shared" ref="Y1287:AL1293" ca="1" si="1295">OFFSET(Y1287,-1,0)</f>
        <v>1.0984615384615384E-2</v>
      </c>
      <c r="Z1287" s="62">
        <f t="shared" ca="1" si="1295"/>
        <v>-4.3999999999999997E-2</v>
      </c>
      <c r="AA1287" s="52">
        <f t="shared" ca="1" si="1295"/>
        <v>2</v>
      </c>
      <c r="AB1287" s="237" t="str">
        <f t="shared" ref="AB1287:AE1293" si="1296">INDEX(i_dryman,$A1287,AB$1063)</f>
        <v>-</v>
      </c>
      <c r="AC1287" s="237" t="b">
        <f t="shared" si="1296"/>
        <v>1</v>
      </c>
      <c r="AD1287" s="237" t="str">
        <f t="shared" si="1296"/>
        <v>-</v>
      </c>
      <c r="AE1287" s="237" t="str">
        <f t="shared" si="1296"/>
        <v>-</v>
      </c>
      <c r="AF1287" s="52" t="str">
        <f t="shared" ca="1" si="1295"/>
        <v>-</v>
      </c>
      <c r="AG1287" s="237" t="str">
        <f t="shared" ref="AG1287:AG1293" ca="1" si="1297">INDEX(i_dryman,$A1287,AG$1063)</f>
        <v>-</v>
      </c>
      <c r="AH1287" s="52">
        <f t="shared" ca="1" si="1295"/>
        <v>1</v>
      </c>
      <c r="AI1287" s="52">
        <f t="shared" ca="1" si="1295"/>
        <v>0</v>
      </c>
      <c r="AJ1287" s="52">
        <f ca="1">OFFSET(AJ1287,-1,0)</f>
        <v>1</v>
      </c>
      <c r="AK1287" s="52">
        <f t="shared" ca="1" si="1279"/>
        <v>0</v>
      </c>
      <c r="AL1287" s="52">
        <f t="shared" ca="1" si="1279"/>
        <v>1</v>
      </c>
      <c r="AM1287" s="52"/>
      <c r="AN1287" s="52"/>
      <c r="AO1287" s="52"/>
      <c r="AP1287" s="52"/>
      <c r="AQ1287" s="52"/>
      <c r="AR1287" s="52"/>
      <c r="AS1287" s="52"/>
      <c r="AT1287" s="52"/>
      <c r="AU1287" s="52"/>
      <c r="AV1287" s="52"/>
      <c r="AW1287" s="52"/>
      <c r="AX1287" s="52"/>
      <c r="AY1287" s="52"/>
      <c r="AZ1287" s="52"/>
      <c r="BA1287" s="52"/>
      <c r="BB1287" s="52"/>
      <c r="BC1287" s="52"/>
      <c r="BD1287" s="52"/>
      <c r="BE1287" s="52"/>
      <c r="BF1287" s="52"/>
      <c r="BG1287" s="52"/>
      <c r="BH1287" s="52"/>
      <c r="BI1287" s="52"/>
      <c r="BJ1287" s="52"/>
      <c r="BK1287" s="52"/>
      <c r="BL1287" s="52"/>
      <c r="BM1287" s="52"/>
      <c r="BN1287" s="52">
        <f t="shared" ref="BN1287:CC1295" ca="1" si="1298">OFFSET(BN1287,-1,0)</f>
        <v>0.04</v>
      </c>
      <c r="BO1287" s="52">
        <f t="shared" ca="1" si="1298"/>
        <v>0</v>
      </c>
      <c r="BP1287" s="52">
        <f t="shared" ca="1" si="1298"/>
        <v>0</v>
      </c>
      <c r="BQ1287" s="52">
        <f t="shared" ca="1" si="1298"/>
        <v>0</v>
      </c>
      <c r="BR1287" s="52">
        <f t="shared" ca="1" si="1298"/>
        <v>-0.08</v>
      </c>
      <c r="BS1287" s="52">
        <f t="shared" ca="1" si="1298"/>
        <v>-0.05</v>
      </c>
      <c r="BT1287" s="52">
        <f t="shared" ca="1" si="1298"/>
        <v>0.08</v>
      </c>
      <c r="BU1287" s="52">
        <f t="shared" ca="1" si="1298"/>
        <v>0.04</v>
      </c>
      <c r="BV1287" s="52">
        <f t="shared" ca="1" si="1298"/>
        <v>0</v>
      </c>
      <c r="BW1287" s="52">
        <f t="shared" ca="1" si="1298"/>
        <v>0</v>
      </c>
      <c r="BX1287" s="52">
        <f t="shared" ca="1" si="1298"/>
        <v>0</v>
      </c>
      <c r="BY1287" s="52">
        <f t="shared" ca="1" si="1298"/>
        <v>-0.08</v>
      </c>
      <c r="BZ1287" s="52">
        <f t="shared" ca="1" si="1298"/>
        <v>-0.05</v>
      </c>
      <c r="CA1287" s="52">
        <f t="shared" ca="1" si="1298"/>
        <v>0.08</v>
      </c>
      <c r="CB1287" s="52">
        <f t="shared" ca="1" si="1298"/>
        <v>0.04</v>
      </c>
      <c r="CC1287" s="52">
        <f t="shared" ca="1" si="1298"/>
        <v>0</v>
      </c>
      <c r="CD1287" s="52">
        <f t="shared" ref="CD1287:CH1295" ca="1" si="1299">OFFSET(CD1287,-1,0)</f>
        <v>0</v>
      </c>
      <c r="CE1287" s="52">
        <f t="shared" ca="1" si="1299"/>
        <v>0</v>
      </c>
      <c r="CF1287" s="52">
        <f t="shared" ca="1" si="1299"/>
        <v>-0.08</v>
      </c>
      <c r="CG1287" s="52">
        <f t="shared" ca="1" si="1299"/>
        <v>-0.05</v>
      </c>
      <c r="CH1287" s="52">
        <f t="shared" ca="1" si="1299"/>
        <v>0.08</v>
      </c>
    </row>
    <row r="1288" spans="1:86">
      <c r="A1288" s="77">
        <v>3</v>
      </c>
      <c r="B1288" s="253" t="str">
        <f t="shared" si="1268"/>
        <v>Scan 2 Sell Once Drys wo Performers</v>
      </c>
      <c r="C1288" s="52">
        <f t="shared" ca="1" si="1292"/>
        <v>1</v>
      </c>
      <c r="D1288" s="52">
        <f t="shared" ca="1" si="1292"/>
        <v>1</v>
      </c>
      <c r="E1288" s="52" t="b">
        <f t="shared" ca="1" si="1292"/>
        <v>0</v>
      </c>
      <c r="F1288" s="52">
        <f t="shared" ca="1" si="1270"/>
        <v>22</v>
      </c>
      <c r="G1288" s="52" t="str">
        <f t="shared" ca="1" si="1270"/>
        <v>-</v>
      </c>
      <c r="H1288" s="52" t="str">
        <f t="shared" ca="1" si="1270"/>
        <v>-</v>
      </c>
      <c r="I1288" s="52" t="str">
        <f t="shared" ca="1" si="1270"/>
        <v>-</v>
      </c>
      <c r="J1288" s="52" t="str">
        <f t="shared" ca="1" si="1270"/>
        <v>-</v>
      </c>
      <c r="K1288" s="52" t="str">
        <f t="shared" ca="1" si="1270"/>
        <v>-</v>
      </c>
      <c r="L1288" s="52" t="str">
        <f t="shared" ca="1" si="1270"/>
        <v>-</v>
      </c>
      <c r="M1288" s="52" t="str">
        <f t="shared" ca="1" si="1270"/>
        <v>-</v>
      </c>
      <c r="N1288" s="52" t="str">
        <f t="shared" ca="1" si="1270"/>
        <v>-</v>
      </c>
      <c r="O1288" s="52">
        <f t="shared" ca="1" si="1270"/>
        <v>52</v>
      </c>
      <c r="P1288" s="52">
        <f t="shared" ca="1" si="1270"/>
        <v>53</v>
      </c>
      <c r="Q1288" s="52">
        <f t="shared" ca="1" si="1270"/>
        <v>53</v>
      </c>
      <c r="R1288" s="52">
        <f t="shared" ca="1" si="1270"/>
        <v>54</v>
      </c>
      <c r="S1288" s="52">
        <f t="shared" ca="1" si="1270"/>
        <v>54</v>
      </c>
      <c r="T1288" s="52">
        <f t="shared" ca="1" si="1270"/>
        <v>54</v>
      </c>
      <c r="U1288" s="124">
        <f t="shared" si="1294"/>
        <v>1.2500000000000001E-2</v>
      </c>
      <c r="V1288" s="124">
        <f t="shared" si="1294"/>
        <v>6.25E-2</v>
      </c>
      <c r="W1288" s="124">
        <f t="shared" si="1294"/>
        <v>6.25E-2</v>
      </c>
      <c r="X1288" s="124">
        <f t="shared" si="1294"/>
        <v>6.25E-2</v>
      </c>
      <c r="Y1288" s="62">
        <f t="shared" ca="1" si="1295"/>
        <v>1.0984615384615384E-2</v>
      </c>
      <c r="Z1288" s="62">
        <f t="shared" ca="1" si="1295"/>
        <v>-4.3999999999999997E-2</v>
      </c>
      <c r="AA1288" s="52">
        <f t="shared" ca="1" si="1295"/>
        <v>2</v>
      </c>
      <c r="AB1288" s="237" t="b">
        <f t="shared" si="1296"/>
        <v>1</v>
      </c>
      <c r="AC1288" s="237" t="str">
        <f t="shared" si="1296"/>
        <v>-</v>
      </c>
      <c r="AD1288" s="237" t="str">
        <f t="shared" si="1296"/>
        <v>-</v>
      </c>
      <c r="AE1288" s="237" t="str">
        <f t="shared" si="1296"/>
        <v>-</v>
      </c>
      <c r="AF1288" s="52" t="str">
        <f t="shared" ca="1" si="1295"/>
        <v>-</v>
      </c>
      <c r="AG1288" s="237" t="str">
        <f t="shared" ca="1" si="1297"/>
        <v>-</v>
      </c>
      <c r="AH1288" s="52">
        <f t="shared" ca="1" si="1295"/>
        <v>1</v>
      </c>
      <c r="AI1288" s="52">
        <f t="shared" ca="1" si="1295"/>
        <v>0</v>
      </c>
      <c r="AJ1288" s="52">
        <f t="shared" ca="1" si="1295"/>
        <v>1</v>
      </c>
      <c r="AK1288" s="52">
        <f t="shared" ca="1" si="1279"/>
        <v>0</v>
      </c>
      <c r="AL1288" s="52">
        <f t="shared" ca="1" si="1279"/>
        <v>1</v>
      </c>
      <c r="AM1288" s="52"/>
      <c r="AN1288" s="52"/>
      <c r="AO1288" s="52"/>
      <c r="AP1288" s="52"/>
      <c r="AQ1288" s="52"/>
      <c r="AR1288" s="52"/>
      <c r="AS1288" s="52"/>
      <c r="AT1288" s="52"/>
      <c r="AU1288" s="52"/>
      <c r="AV1288" s="52"/>
      <c r="AW1288" s="52"/>
      <c r="AX1288" s="52"/>
      <c r="AY1288" s="52"/>
      <c r="AZ1288" s="52"/>
      <c r="BA1288" s="52"/>
      <c r="BB1288" s="52"/>
      <c r="BC1288" s="52"/>
      <c r="BD1288" s="52"/>
      <c r="BE1288" s="52"/>
      <c r="BF1288" s="52"/>
      <c r="BG1288" s="52"/>
      <c r="BH1288" s="52"/>
      <c r="BI1288" s="52"/>
      <c r="BJ1288" s="52"/>
      <c r="BK1288" s="52"/>
      <c r="BL1288" s="52"/>
      <c r="BM1288" s="52"/>
      <c r="BN1288" s="52">
        <f t="shared" ca="1" si="1298"/>
        <v>0.04</v>
      </c>
      <c r="BO1288" s="52">
        <f t="shared" ca="1" si="1298"/>
        <v>0</v>
      </c>
      <c r="BP1288" s="52">
        <f t="shared" ca="1" si="1298"/>
        <v>0</v>
      </c>
      <c r="BQ1288" s="52">
        <f t="shared" ca="1" si="1298"/>
        <v>0</v>
      </c>
      <c r="BR1288" s="52">
        <f t="shared" ca="1" si="1298"/>
        <v>-0.08</v>
      </c>
      <c r="BS1288" s="52">
        <f t="shared" ca="1" si="1298"/>
        <v>-0.05</v>
      </c>
      <c r="BT1288" s="52">
        <f t="shared" ca="1" si="1298"/>
        <v>0.08</v>
      </c>
      <c r="BU1288" s="52">
        <f t="shared" ca="1" si="1298"/>
        <v>0.04</v>
      </c>
      <c r="BV1288" s="52">
        <f t="shared" ca="1" si="1298"/>
        <v>0</v>
      </c>
      <c r="BW1288" s="52">
        <f t="shared" ca="1" si="1298"/>
        <v>0</v>
      </c>
      <c r="BX1288" s="52">
        <f t="shared" ca="1" si="1298"/>
        <v>0</v>
      </c>
      <c r="BY1288" s="52">
        <f t="shared" ca="1" si="1298"/>
        <v>-0.08</v>
      </c>
      <c r="BZ1288" s="52">
        <f t="shared" ca="1" si="1298"/>
        <v>-0.05</v>
      </c>
      <c r="CA1288" s="52">
        <f t="shared" ca="1" si="1298"/>
        <v>0.08</v>
      </c>
      <c r="CB1288" s="52">
        <f t="shared" ca="1" si="1298"/>
        <v>0.04</v>
      </c>
      <c r="CC1288" s="52">
        <f t="shared" ca="1" si="1298"/>
        <v>0</v>
      </c>
      <c r="CD1288" s="52">
        <f t="shared" ca="1" si="1299"/>
        <v>0</v>
      </c>
      <c r="CE1288" s="52">
        <f t="shared" ca="1" si="1299"/>
        <v>0</v>
      </c>
      <c r="CF1288" s="52">
        <f t="shared" ca="1" si="1299"/>
        <v>-0.08</v>
      </c>
      <c r="CG1288" s="52">
        <f t="shared" ca="1" si="1299"/>
        <v>-0.05</v>
      </c>
      <c r="CH1288" s="52">
        <f t="shared" ca="1" si="1299"/>
        <v>0.08</v>
      </c>
    </row>
    <row r="1289" spans="1:86">
      <c r="A1289" s="77">
        <v>4</v>
      </c>
      <c r="B1289" s="253" t="str">
        <f t="shared" si="1268"/>
        <v>Scan 2 Sell Twice Drys wo Performers</v>
      </c>
      <c r="C1289" s="52">
        <f t="shared" ca="1" si="1292"/>
        <v>1</v>
      </c>
      <c r="D1289" s="52">
        <f t="shared" ca="1" si="1292"/>
        <v>1</v>
      </c>
      <c r="E1289" s="52" t="b">
        <f t="shared" ca="1" si="1292"/>
        <v>0</v>
      </c>
      <c r="F1289" s="52">
        <f t="shared" ca="1" si="1270"/>
        <v>22</v>
      </c>
      <c r="G1289" s="52" t="str">
        <f t="shared" ca="1" si="1270"/>
        <v>-</v>
      </c>
      <c r="H1289" s="52" t="str">
        <f t="shared" ca="1" si="1270"/>
        <v>-</v>
      </c>
      <c r="I1289" s="52" t="str">
        <f t="shared" ca="1" si="1270"/>
        <v>-</v>
      </c>
      <c r="J1289" s="52" t="str">
        <f t="shared" ca="1" si="1270"/>
        <v>-</v>
      </c>
      <c r="K1289" s="52" t="str">
        <f t="shared" ca="1" si="1270"/>
        <v>-</v>
      </c>
      <c r="L1289" s="52" t="str">
        <f t="shared" ca="1" si="1270"/>
        <v>-</v>
      </c>
      <c r="M1289" s="52" t="str">
        <f t="shared" ca="1" si="1270"/>
        <v>-</v>
      </c>
      <c r="N1289" s="52" t="str">
        <f t="shared" ca="1" si="1270"/>
        <v>-</v>
      </c>
      <c r="O1289" s="52">
        <f t="shared" ca="1" si="1270"/>
        <v>52</v>
      </c>
      <c r="P1289" s="52">
        <f t="shared" ca="1" si="1270"/>
        <v>53</v>
      </c>
      <c r="Q1289" s="52">
        <f t="shared" ca="1" si="1270"/>
        <v>53</v>
      </c>
      <c r="R1289" s="52">
        <f t="shared" ca="1" si="1270"/>
        <v>54</v>
      </c>
      <c r="S1289" s="52">
        <f t="shared" ca="1" si="1270"/>
        <v>54</v>
      </c>
      <c r="T1289" s="52">
        <f t="shared" ca="1" si="1270"/>
        <v>54</v>
      </c>
      <c r="U1289" s="124">
        <f t="shared" si="1294"/>
        <v>0.01</v>
      </c>
      <c r="V1289" s="124">
        <f t="shared" si="1294"/>
        <v>0</v>
      </c>
      <c r="W1289" s="124">
        <f t="shared" si="1294"/>
        <v>0.05</v>
      </c>
      <c r="X1289" s="124">
        <f t="shared" si="1294"/>
        <v>0.05</v>
      </c>
      <c r="Y1289" s="62">
        <f t="shared" ca="1" si="1295"/>
        <v>1.0984615384615384E-2</v>
      </c>
      <c r="Z1289" s="62">
        <f t="shared" ca="1" si="1295"/>
        <v>-4.3999999999999997E-2</v>
      </c>
      <c r="AA1289" s="52">
        <f t="shared" ca="1" si="1295"/>
        <v>2</v>
      </c>
      <c r="AB1289" s="237" t="str">
        <f t="shared" si="1296"/>
        <v>-</v>
      </c>
      <c r="AC1289" s="237" t="str">
        <f t="shared" si="1296"/>
        <v>-</v>
      </c>
      <c r="AD1289" s="237" t="b">
        <f t="shared" si="1296"/>
        <v>1</v>
      </c>
      <c r="AE1289" s="237" t="str">
        <f t="shared" si="1296"/>
        <v>-</v>
      </c>
      <c r="AF1289" s="52" t="str">
        <f t="shared" ca="1" si="1295"/>
        <v>-</v>
      </c>
      <c r="AG1289" s="237" t="str">
        <f t="shared" ca="1" si="1297"/>
        <v>-</v>
      </c>
      <c r="AH1289" s="52">
        <f t="shared" ca="1" si="1295"/>
        <v>1</v>
      </c>
      <c r="AI1289" s="52">
        <f t="shared" ca="1" si="1295"/>
        <v>0</v>
      </c>
      <c r="AJ1289" s="52">
        <f t="shared" ca="1" si="1295"/>
        <v>1</v>
      </c>
      <c r="AK1289" s="52">
        <f t="shared" ca="1" si="1279"/>
        <v>0</v>
      </c>
      <c r="AL1289" s="52">
        <f t="shared" ca="1" si="1279"/>
        <v>1</v>
      </c>
      <c r="AM1289" s="52"/>
      <c r="AN1289" s="52"/>
      <c r="AO1289" s="52"/>
      <c r="AP1289" s="52"/>
      <c r="AQ1289" s="52"/>
      <c r="AR1289" s="52"/>
      <c r="AS1289" s="52"/>
      <c r="AT1289" s="52"/>
      <c r="AU1289" s="52"/>
      <c r="AV1289" s="52"/>
      <c r="AW1289" s="52"/>
      <c r="AX1289" s="52"/>
      <c r="AY1289" s="52"/>
      <c r="AZ1289" s="52"/>
      <c r="BA1289" s="52"/>
      <c r="BB1289" s="52"/>
      <c r="BC1289" s="52"/>
      <c r="BD1289" s="52"/>
      <c r="BE1289" s="52"/>
      <c r="BF1289" s="52"/>
      <c r="BG1289" s="52"/>
      <c r="BH1289" s="52"/>
      <c r="BI1289" s="52"/>
      <c r="BJ1289" s="52"/>
      <c r="BK1289" s="52"/>
      <c r="BL1289" s="52"/>
      <c r="BM1289" s="52"/>
      <c r="BN1289" s="52">
        <f t="shared" ca="1" si="1298"/>
        <v>0.04</v>
      </c>
      <c r="BO1289" s="52">
        <f t="shared" ca="1" si="1298"/>
        <v>0</v>
      </c>
      <c r="BP1289" s="52">
        <f t="shared" ca="1" si="1298"/>
        <v>0</v>
      </c>
      <c r="BQ1289" s="52">
        <f t="shared" ca="1" si="1298"/>
        <v>0</v>
      </c>
      <c r="BR1289" s="52">
        <f t="shared" ca="1" si="1298"/>
        <v>-0.08</v>
      </c>
      <c r="BS1289" s="52">
        <f t="shared" ca="1" si="1298"/>
        <v>-0.05</v>
      </c>
      <c r="BT1289" s="52">
        <f t="shared" ca="1" si="1298"/>
        <v>0.08</v>
      </c>
      <c r="BU1289" s="52">
        <f t="shared" ca="1" si="1298"/>
        <v>0.04</v>
      </c>
      <c r="BV1289" s="52">
        <f t="shared" ca="1" si="1298"/>
        <v>0</v>
      </c>
      <c r="BW1289" s="52">
        <f t="shared" ca="1" si="1298"/>
        <v>0</v>
      </c>
      <c r="BX1289" s="52">
        <f t="shared" ca="1" si="1298"/>
        <v>0</v>
      </c>
      <c r="BY1289" s="52">
        <f t="shared" ca="1" si="1298"/>
        <v>-0.08</v>
      </c>
      <c r="BZ1289" s="52">
        <f t="shared" ca="1" si="1298"/>
        <v>-0.05</v>
      </c>
      <c r="CA1289" s="52">
        <f t="shared" ca="1" si="1298"/>
        <v>0.08</v>
      </c>
      <c r="CB1289" s="52">
        <f t="shared" ca="1" si="1298"/>
        <v>0.04</v>
      </c>
      <c r="CC1289" s="52">
        <f t="shared" ca="1" si="1298"/>
        <v>0</v>
      </c>
      <c r="CD1289" s="52">
        <f t="shared" ca="1" si="1299"/>
        <v>0</v>
      </c>
      <c r="CE1289" s="52">
        <f t="shared" ca="1" si="1299"/>
        <v>0</v>
      </c>
      <c r="CF1289" s="52">
        <f t="shared" ca="1" si="1299"/>
        <v>-0.08</v>
      </c>
      <c r="CG1289" s="52">
        <f t="shared" ca="1" si="1299"/>
        <v>-0.05</v>
      </c>
      <c r="CH1289" s="52">
        <f t="shared" ca="1" si="1299"/>
        <v>0.08</v>
      </c>
    </row>
    <row r="1290" spans="1:86">
      <c r="A1290" s="77">
        <v>6</v>
      </c>
      <c r="B1290" s="255" t="str">
        <f t="shared" si="1268"/>
        <v>Scan 2 Retain Drys, with performers</v>
      </c>
      <c r="C1290" s="91">
        <f ca="1">OFFSET(C1290,-1,0)</f>
        <v>1</v>
      </c>
      <c r="D1290" s="91">
        <f ca="1">OFFSET(D1290,-1,0)</f>
        <v>1</v>
      </c>
      <c r="E1290" s="91" t="b">
        <f t="shared" ca="1" si="1292"/>
        <v>0</v>
      </c>
      <c r="F1290" s="91">
        <f t="shared" ca="1" si="1292"/>
        <v>22</v>
      </c>
      <c r="G1290" s="91" t="str">
        <f t="shared" ca="1" si="1292"/>
        <v>-</v>
      </c>
      <c r="H1290" s="91" t="str">
        <f t="shared" ca="1" si="1292"/>
        <v>-</v>
      </c>
      <c r="I1290" s="91" t="str">
        <f t="shared" ca="1" si="1292"/>
        <v>-</v>
      </c>
      <c r="J1290" s="91" t="str">
        <f t="shared" ca="1" si="1292"/>
        <v>-</v>
      </c>
      <c r="K1290" s="91" t="str">
        <f ca="1">OFFSET(K1290,-1,0)</f>
        <v>-</v>
      </c>
      <c r="L1290" s="91" t="str">
        <f ca="1">OFFSET(L1290,-1,0)</f>
        <v>-</v>
      </c>
      <c r="M1290" s="91" t="str">
        <f t="shared" ca="1" si="1270"/>
        <v>-</v>
      </c>
      <c r="N1290" s="91" t="str">
        <f t="shared" ca="1" si="1270"/>
        <v>-</v>
      </c>
      <c r="O1290" s="91">
        <f t="shared" ca="1" si="1270"/>
        <v>52</v>
      </c>
      <c r="P1290" s="91">
        <f t="shared" ca="1" si="1270"/>
        <v>53</v>
      </c>
      <c r="Q1290" s="91">
        <f t="shared" ca="1" si="1270"/>
        <v>53</v>
      </c>
      <c r="R1290" s="91">
        <f t="shared" ca="1" si="1270"/>
        <v>54</v>
      </c>
      <c r="S1290" s="91">
        <f t="shared" ca="1" si="1270"/>
        <v>54</v>
      </c>
      <c r="T1290" s="91">
        <f t="shared" ca="1" si="1270"/>
        <v>54</v>
      </c>
      <c r="U1290" s="124">
        <f t="shared" si="1294"/>
        <v>0.01</v>
      </c>
      <c r="V1290" s="124">
        <f t="shared" si="1294"/>
        <v>0</v>
      </c>
      <c r="W1290" s="124">
        <f t="shared" si="1294"/>
        <v>0</v>
      </c>
      <c r="X1290" s="124">
        <f t="shared" si="1294"/>
        <v>0.06</v>
      </c>
      <c r="Y1290" s="62">
        <f t="shared" ca="1" si="1295"/>
        <v>1.0984615384615384E-2</v>
      </c>
      <c r="Z1290" s="62">
        <f t="shared" ca="1" si="1295"/>
        <v>-4.3999999999999997E-2</v>
      </c>
      <c r="AA1290" s="91">
        <f t="shared" ca="1" si="1295"/>
        <v>2</v>
      </c>
      <c r="AB1290" s="237" t="str">
        <f t="shared" si="1296"/>
        <v>-</v>
      </c>
      <c r="AC1290" s="237" t="b">
        <f t="shared" si="1296"/>
        <v>1</v>
      </c>
      <c r="AD1290" s="237" t="str">
        <f t="shared" si="1296"/>
        <v>-</v>
      </c>
      <c r="AE1290" s="237" t="str">
        <f t="shared" si="1296"/>
        <v>-</v>
      </c>
      <c r="AF1290" s="52" t="str">
        <f t="shared" ca="1" si="1295"/>
        <v>-</v>
      </c>
      <c r="AG1290" s="237">
        <f t="shared" ca="1" si="1297"/>
        <v>0.5</v>
      </c>
      <c r="AH1290" s="91">
        <f ca="1">OFFSET(AH1290,-1,0)</f>
        <v>1</v>
      </c>
      <c r="AI1290" s="91">
        <f t="shared" ca="1" si="1295"/>
        <v>0</v>
      </c>
      <c r="AJ1290" s="91">
        <f t="shared" ca="1" si="1295"/>
        <v>1</v>
      </c>
      <c r="AK1290" s="91">
        <f t="shared" ca="1" si="1295"/>
        <v>0</v>
      </c>
      <c r="AL1290" s="91">
        <f t="shared" ca="1" si="1295"/>
        <v>1</v>
      </c>
      <c r="AM1290" s="91"/>
      <c r="AN1290" s="91"/>
      <c r="AO1290" s="91"/>
      <c r="AP1290" s="91"/>
      <c r="AQ1290" s="91"/>
      <c r="AR1290" s="91"/>
      <c r="AS1290" s="91"/>
      <c r="AT1290" s="91"/>
      <c r="AU1290" s="91"/>
      <c r="AV1290" s="91"/>
      <c r="AW1290" s="91"/>
      <c r="AX1290" s="91"/>
      <c r="AY1290" s="91"/>
      <c r="AZ1290" s="91"/>
      <c r="BA1290" s="91"/>
      <c r="BB1290" s="91"/>
      <c r="BC1290" s="91"/>
      <c r="BD1290" s="91"/>
      <c r="BE1290" s="91"/>
      <c r="BF1290" s="91"/>
      <c r="BG1290" s="91"/>
      <c r="BH1290" s="91"/>
      <c r="BI1290" s="91"/>
      <c r="BJ1290" s="91"/>
      <c r="BK1290" s="91"/>
      <c r="BL1290" s="91"/>
      <c r="BM1290" s="91"/>
      <c r="BN1290" s="91">
        <f t="shared" ca="1" si="1298"/>
        <v>0.04</v>
      </c>
      <c r="BO1290" s="91">
        <f t="shared" ca="1" si="1298"/>
        <v>0</v>
      </c>
      <c r="BP1290" s="91">
        <f t="shared" ca="1" si="1298"/>
        <v>0</v>
      </c>
      <c r="BQ1290" s="91">
        <f t="shared" ca="1" si="1298"/>
        <v>0</v>
      </c>
      <c r="BR1290" s="91">
        <f t="shared" ca="1" si="1298"/>
        <v>-0.08</v>
      </c>
      <c r="BS1290" s="91">
        <f t="shared" ca="1" si="1298"/>
        <v>-0.05</v>
      </c>
      <c r="BT1290" s="91">
        <f t="shared" ca="1" si="1298"/>
        <v>0.08</v>
      </c>
      <c r="BU1290" s="91">
        <f t="shared" ca="1" si="1298"/>
        <v>0.04</v>
      </c>
      <c r="BV1290" s="91">
        <f t="shared" ca="1" si="1298"/>
        <v>0</v>
      </c>
      <c r="BW1290" s="91">
        <f t="shared" ca="1" si="1298"/>
        <v>0</v>
      </c>
      <c r="BX1290" s="91">
        <f t="shared" ca="1" si="1298"/>
        <v>0</v>
      </c>
      <c r="BY1290" s="91">
        <f t="shared" ca="1" si="1298"/>
        <v>-0.08</v>
      </c>
      <c r="BZ1290" s="91">
        <f t="shared" ca="1" si="1298"/>
        <v>-0.05</v>
      </c>
      <c r="CA1290" s="91">
        <f t="shared" ca="1" si="1298"/>
        <v>0.08</v>
      </c>
      <c r="CB1290" s="91">
        <f t="shared" ca="1" si="1298"/>
        <v>0.04</v>
      </c>
      <c r="CC1290" s="91">
        <f t="shared" ca="1" si="1298"/>
        <v>0</v>
      </c>
      <c r="CD1290" s="91">
        <f t="shared" ca="1" si="1299"/>
        <v>0</v>
      </c>
      <c r="CE1290" s="91">
        <f t="shared" ca="1" si="1299"/>
        <v>0</v>
      </c>
      <c r="CF1290" s="91">
        <f t="shared" ca="1" si="1299"/>
        <v>-0.08</v>
      </c>
      <c r="CG1290" s="91">
        <f t="shared" ca="1" si="1299"/>
        <v>-0.05</v>
      </c>
      <c r="CH1290" s="91">
        <f t="shared" ca="1" si="1299"/>
        <v>0.08</v>
      </c>
    </row>
    <row r="1291" spans="1:86">
      <c r="A1291" s="77">
        <v>7</v>
      </c>
      <c r="B1291" s="255" t="str">
        <f t="shared" si="1268"/>
        <v>Scan 2 Sell Once Dry, with performers</v>
      </c>
      <c r="C1291" s="91">
        <f t="shared" ref="C1291:D1292" ca="1" si="1300">OFFSET(C1291,-1,0)</f>
        <v>1</v>
      </c>
      <c r="D1291" s="91">
        <f t="shared" ca="1" si="1300"/>
        <v>1</v>
      </c>
      <c r="E1291" s="91" t="b">
        <f t="shared" ca="1" si="1292"/>
        <v>0</v>
      </c>
      <c r="F1291" s="91">
        <f t="shared" ca="1" si="1292"/>
        <v>22</v>
      </c>
      <c r="G1291" s="91" t="str">
        <f t="shared" ca="1" si="1292"/>
        <v>-</v>
      </c>
      <c r="H1291" s="91" t="str">
        <f t="shared" ca="1" si="1292"/>
        <v>-</v>
      </c>
      <c r="I1291" s="91" t="str">
        <f t="shared" ca="1" si="1292"/>
        <v>-</v>
      </c>
      <c r="J1291" s="91" t="str">
        <f t="shared" ca="1" si="1292"/>
        <v>-</v>
      </c>
      <c r="K1291" s="91" t="str">
        <f t="shared" ca="1" si="1292"/>
        <v>-</v>
      </c>
      <c r="L1291" s="91" t="str">
        <f t="shared" ca="1" si="1292"/>
        <v>-</v>
      </c>
      <c r="M1291" s="91" t="str">
        <f t="shared" ca="1" si="1270"/>
        <v>-</v>
      </c>
      <c r="N1291" s="91" t="str">
        <f t="shared" ca="1" si="1270"/>
        <v>-</v>
      </c>
      <c r="O1291" s="91">
        <f t="shared" ca="1" si="1270"/>
        <v>52</v>
      </c>
      <c r="P1291" s="91">
        <f t="shared" ca="1" si="1270"/>
        <v>53</v>
      </c>
      <c r="Q1291" s="91">
        <f t="shared" ca="1" si="1270"/>
        <v>53</v>
      </c>
      <c r="R1291" s="91">
        <f t="shared" ca="1" si="1270"/>
        <v>54</v>
      </c>
      <c r="S1291" s="91">
        <f t="shared" ca="1" si="1270"/>
        <v>54</v>
      </c>
      <c r="T1291" s="91">
        <f t="shared" ca="1" si="1270"/>
        <v>54</v>
      </c>
      <c r="U1291" s="124">
        <f t="shared" si="1294"/>
        <v>2.2499999999999999E-2</v>
      </c>
      <c r="V1291" s="124">
        <f t="shared" si="1294"/>
        <v>6.25E-2</v>
      </c>
      <c r="W1291" s="124">
        <f t="shared" si="1294"/>
        <v>6.25E-2</v>
      </c>
      <c r="X1291" s="124">
        <f t="shared" si="1294"/>
        <v>0.1225</v>
      </c>
      <c r="Y1291" s="226">
        <f t="shared" ca="1" si="1295"/>
        <v>1.0984615384615384E-2</v>
      </c>
      <c r="Z1291" s="226">
        <f t="shared" ca="1" si="1295"/>
        <v>-4.3999999999999997E-2</v>
      </c>
      <c r="AA1291" s="91">
        <f t="shared" ca="1" si="1295"/>
        <v>2</v>
      </c>
      <c r="AB1291" s="237" t="b">
        <f t="shared" si="1296"/>
        <v>1</v>
      </c>
      <c r="AC1291" s="237" t="str">
        <f t="shared" si="1296"/>
        <v>-</v>
      </c>
      <c r="AD1291" s="237" t="str">
        <f t="shared" si="1296"/>
        <v>-</v>
      </c>
      <c r="AE1291" s="237" t="str">
        <f t="shared" si="1296"/>
        <v>-</v>
      </c>
      <c r="AF1291" s="52" t="str">
        <f t="shared" ca="1" si="1295"/>
        <v>-</v>
      </c>
      <c r="AG1291" s="237">
        <f t="shared" ca="1" si="1297"/>
        <v>0.5</v>
      </c>
      <c r="AH1291" s="91">
        <f t="shared" ref="AH1291:AH1292" ca="1" si="1301">OFFSET(AH1291,-1,0)</f>
        <v>1</v>
      </c>
      <c r="AI1291" s="91">
        <f t="shared" ca="1" si="1295"/>
        <v>0</v>
      </c>
      <c r="AJ1291" s="91">
        <f t="shared" ca="1" si="1295"/>
        <v>1</v>
      </c>
      <c r="AK1291" s="91">
        <f t="shared" ca="1" si="1295"/>
        <v>0</v>
      </c>
      <c r="AL1291" s="91">
        <f t="shared" ca="1" si="1295"/>
        <v>1</v>
      </c>
      <c r="AM1291" s="91"/>
      <c r="AN1291" s="91"/>
      <c r="AO1291" s="91"/>
      <c r="AP1291" s="91"/>
      <c r="AQ1291" s="91"/>
      <c r="AR1291" s="91"/>
      <c r="AS1291" s="91"/>
      <c r="AT1291" s="91"/>
      <c r="AU1291" s="91"/>
      <c r="AV1291" s="91"/>
      <c r="AW1291" s="91"/>
      <c r="AX1291" s="91"/>
      <c r="AY1291" s="91"/>
      <c r="AZ1291" s="91"/>
      <c r="BA1291" s="91"/>
      <c r="BB1291" s="91"/>
      <c r="BC1291" s="91"/>
      <c r="BD1291" s="91"/>
      <c r="BE1291" s="91"/>
      <c r="BF1291" s="91"/>
      <c r="BG1291" s="91"/>
      <c r="BH1291" s="91"/>
      <c r="BI1291" s="91"/>
      <c r="BJ1291" s="91"/>
      <c r="BK1291" s="91"/>
      <c r="BL1291" s="91"/>
      <c r="BM1291" s="91"/>
      <c r="BN1291" s="91">
        <f t="shared" ca="1" si="1298"/>
        <v>0.04</v>
      </c>
      <c r="BO1291" s="91">
        <f t="shared" ca="1" si="1298"/>
        <v>0</v>
      </c>
      <c r="BP1291" s="91">
        <f t="shared" ca="1" si="1298"/>
        <v>0</v>
      </c>
      <c r="BQ1291" s="91">
        <f t="shared" ca="1" si="1298"/>
        <v>0</v>
      </c>
      <c r="BR1291" s="91">
        <f t="shared" ca="1" si="1298"/>
        <v>-0.08</v>
      </c>
      <c r="BS1291" s="91">
        <f t="shared" ca="1" si="1298"/>
        <v>-0.05</v>
      </c>
      <c r="BT1291" s="91">
        <f t="shared" ca="1" si="1298"/>
        <v>0.08</v>
      </c>
      <c r="BU1291" s="91">
        <f t="shared" ca="1" si="1298"/>
        <v>0.04</v>
      </c>
      <c r="BV1291" s="91">
        <f t="shared" ca="1" si="1298"/>
        <v>0</v>
      </c>
      <c r="BW1291" s="91">
        <f t="shared" ca="1" si="1298"/>
        <v>0</v>
      </c>
      <c r="BX1291" s="91">
        <f t="shared" ca="1" si="1298"/>
        <v>0</v>
      </c>
      <c r="BY1291" s="91">
        <f t="shared" ca="1" si="1298"/>
        <v>-0.08</v>
      </c>
      <c r="BZ1291" s="91">
        <f t="shared" ca="1" si="1298"/>
        <v>-0.05</v>
      </c>
      <c r="CA1291" s="91">
        <f t="shared" ca="1" si="1298"/>
        <v>0.08</v>
      </c>
      <c r="CB1291" s="91">
        <f t="shared" ca="1" si="1298"/>
        <v>0.04</v>
      </c>
      <c r="CC1291" s="91">
        <f t="shared" ca="1" si="1298"/>
        <v>0</v>
      </c>
      <c r="CD1291" s="91">
        <f t="shared" ca="1" si="1299"/>
        <v>0</v>
      </c>
      <c r="CE1291" s="91">
        <f t="shared" ca="1" si="1299"/>
        <v>0</v>
      </c>
      <c r="CF1291" s="91">
        <f t="shared" ca="1" si="1299"/>
        <v>-0.08</v>
      </c>
      <c r="CG1291" s="91">
        <f t="shared" ca="1" si="1299"/>
        <v>-0.05</v>
      </c>
      <c r="CH1291" s="91">
        <f t="shared" ca="1" si="1299"/>
        <v>0.08</v>
      </c>
    </row>
    <row r="1292" spans="1:86">
      <c r="A1292" s="77">
        <v>8</v>
      </c>
      <c r="B1292" s="255" t="str">
        <f t="shared" si="1268"/>
        <v>Scan 2 Sell Twice Dry, with performers</v>
      </c>
      <c r="C1292" s="91">
        <f t="shared" ca="1" si="1300"/>
        <v>1</v>
      </c>
      <c r="D1292" s="91">
        <f t="shared" ca="1" si="1300"/>
        <v>1</v>
      </c>
      <c r="E1292" s="91" t="b">
        <f t="shared" ca="1" si="1292"/>
        <v>0</v>
      </c>
      <c r="F1292" s="91">
        <f t="shared" ca="1" si="1292"/>
        <v>22</v>
      </c>
      <c r="G1292" s="91" t="str">
        <f t="shared" ca="1" si="1292"/>
        <v>-</v>
      </c>
      <c r="H1292" s="91" t="str">
        <f t="shared" ca="1" si="1292"/>
        <v>-</v>
      </c>
      <c r="I1292" s="91" t="str">
        <f t="shared" ca="1" si="1292"/>
        <v>-</v>
      </c>
      <c r="J1292" s="91" t="str">
        <f t="shared" ca="1" si="1292"/>
        <v>-</v>
      </c>
      <c r="K1292" s="91" t="str">
        <f t="shared" ca="1" si="1292"/>
        <v>-</v>
      </c>
      <c r="L1292" s="91" t="str">
        <f t="shared" ca="1" si="1292"/>
        <v>-</v>
      </c>
      <c r="M1292" s="91" t="str">
        <f t="shared" ca="1" si="1270"/>
        <v>-</v>
      </c>
      <c r="N1292" s="91" t="str">
        <f t="shared" ca="1" si="1270"/>
        <v>-</v>
      </c>
      <c r="O1292" s="91">
        <f t="shared" ca="1" si="1270"/>
        <v>52</v>
      </c>
      <c r="P1292" s="91">
        <f t="shared" ca="1" si="1270"/>
        <v>53</v>
      </c>
      <c r="Q1292" s="91">
        <f t="shared" ca="1" si="1270"/>
        <v>53</v>
      </c>
      <c r="R1292" s="91">
        <f t="shared" ca="1" si="1270"/>
        <v>54</v>
      </c>
      <c r="S1292" s="91">
        <f t="shared" ca="1" si="1270"/>
        <v>54</v>
      </c>
      <c r="T1292" s="91">
        <f t="shared" ca="1" si="1270"/>
        <v>54</v>
      </c>
      <c r="U1292" s="124">
        <f t="shared" si="1294"/>
        <v>0.02</v>
      </c>
      <c r="V1292" s="124">
        <f t="shared" si="1294"/>
        <v>0</v>
      </c>
      <c r="W1292" s="124">
        <f t="shared" si="1294"/>
        <v>0.05</v>
      </c>
      <c r="X1292" s="124">
        <f t="shared" si="1294"/>
        <v>0.11</v>
      </c>
      <c r="Y1292" s="226">
        <f t="shared" ca="1" si="1295"/>
        <v>1.0984615384615384E-2</v>
      </c>
      <c r="Z1292" s="226">
        <f t="shared" ca="1" si="1295"/>
        <v>-4.3999999999999997E-2</v>
      </c>
      <c r="AA1292" s="91">
        <f t="shared" ca="1" si="1295"/>
        <v>2</v>
      </c>
      <c r="AB1292" s="237" t="str">
        <f t="shared" si="1296"/>
        <v>-</v>
      </c>
      <c r="AC1292" s="237" t="str">
        <f t="shared" si="1296"/>
        <v>-</v>
      </c>
      <c r="AD1292" s="237" t="b">
        <f t="shared" si="1296"/>
        <v>1</v>
      </c>
      <c r="AE1292" s="237" t="str">
        <f t="shared" si="1296"/>
        <v>-</v>
      </c>
      <c r="AF1292" s="52" t="str">
        <f t="shared" ca="1" si="1295"/>
        <v>-</v>
      </c>
      <c r="AG1292" s="237">
        <f t="shared" ca="1" si="1297"/>
        <v>0.5</v>
      </c>
      <c r="AH1292" s="91">
        <f t="shared" ca="1" si="1301"/>
        <v>1</v>
      </c>
      <c r="AI1292" s="91">
        <f t="shared" ca="1" si="1295"/>
        <v>0</v>
      </c>
      <c r="AJ1292" s="91">
        <f t="shared" ca="1" si="1295"/>
        <v>1</v>
      </c>
      <c r="AK1292" s="91">
        <f t="shared" ca="1" si="1295"/>
        <v>0</v>
      </c>
      <c r="AL1292" s="91">
        <f t="shared" ca="1" si="1295"/>
        <v>1</v>
      </c>
      <c r="AM1292" s="91"/>
      <c r="AN1292" s="91"/>
      <c r="AO1292" s="91"/>
      <c r="AP1292" s="91"/>
      <c r="AQ1292" s="91"/>
      <c r="AR1292" s="91"/>
      <c r="AS1292" s="91"/>
      <c r="AT1292" s="91"/>
      <c r="AU1292" s="91"/>
      <c r="AV1292" s="91"/>
      <c r="AW1292" s="91"/>
      <c r="AX1292" s="91"/>
      <c r="AY1292" s="91"/>
      <c r="AZ1292" s="91"/>
      <c r="BA1292" s="91"/>
      <c r="BB1292" s="91"/>
      <c r="BC1292" s="91"/>
      <c r="BD1292" s="91"/>
      <c r="BE1292" s="91"/>
      <c r="BF1292" s="91"/>
      <c r="BG1292" s="91"/>
      <c r="BH1292" s="91"/>
      <c r="BI1292" s="91"/>
      <c r="BJ1292" s="91"/>
      <c r="BK1292" s="91"/>
      <c r="BL1292" s="91"/>
      <c r="BM1292" s="91"/>
      <c r="BN1292" s="91">
        <f t="shared" ca="1" si="1298"/>
        <v>0.04</v>
      </c>
      <c r="BO1292" s="91">
        <f t="shared" ca="1" si="1298"/>
        <v>0</v>
      </c>
      <c r="BP1292" s="91">
        <f t="shared" ca="1" si="1298"/>
        <v>0</v>
      </c>
      <c r="BQ1292" s="91">
        <f t="shared" ca="1" si="1298"/>
        <v>0</v>
      </c>
      <c r="BR1292" s="91">
        <f t="shared" ca="1" si="1298"/>
        <v>-0.08</v>
      </c>
      <c r="BS1292" s="91">
        <f t="shared" ca="1" si="1298"/>
        <v>-0.05</v>
      </c>
      <c r="BT1292" s="91">
        <f t="shared" ca="1" si="1298"/>
        <v>0.08</v>
      </c>
      <c r="BU1292" s="91">
        <f t="shared" ca="1" si="1298"/>
        <v>0.04</v>
      </c>
      <c r="BV1292" s="91">
        <f t="shared" ca="1" si="1298"/>
        <v>0</v>
      </c>
      <c r="BW1292" s="91">
        <f t="shared" ca="1" si="1298"/>
        <v>0</v>
      </c>
      <c r="BX1292" s="91">
        <f t="shared" ca="1" si="1298"/>
        <v>0</v>
      </c>
      <c r="BY1292" s="91">
        <f t="shared" ca="1" si="1298"/>
        <v>-0.08</v>
      </c>
      <c r="BZ1292" s="91">
        <f t="shared" ca="1" si="1298"/>
        <v>-0.05</v>
      </c>
      <c r="CA1292" s="91">
        <f t="shared" ca="1" si="1298"/>
        <v>0.08</v>
      </c>
      <c r="CB1292" s="91">
        <f t="shared" ca="1" si="1298"/>
        <v>0.04</v>
      </c>
      <c r="CC1292" s="91">
        <f t="shared" ca="1" si="1298"/>
        <v>0</v>
      </c>
      <c r="CD1292" s="91">
        <f t="shared" ca="1" si="1299"/>
        <v>0</v>
      </c>
      <c r="CE1292" s="91">
        <f t="shared" ca="1" si="1299"/>
        <v>0</v>
      </c>
      <c r="CF1292" s="91">
        <f t="shared" ca="1" si="1299"/>
        <v>-0.08</v>
      </c>
      <c r="CG1292" s="91">
        <f t="shared" ca="1" si="1299"/>
        <v>-0.05</v>
      </c>
      <c r="CH1292" s="91">
        <f t="shared" ca="1" si="1299"/>
        <v>0.08</v>
      </c>
    </row>
    <row r="1293" spans="1:86">
      <c r="A1293" s="237">
        <f ca="1">INDEX(CHOOSE(d.Flock.1.3+1,i.DryManOpt_Mer,i.DryManOpt_BBT,i.DryManOpt_Mat),d.TOL.1.3+1,$AA1293+1)</f>
        <v>8</v>
      </c>
      <c r="B1293" s="253" t="str">
        <f t="shared" si="1268"/>
        <v>Scan 2 Optimum</v>
      </c>
      <c r="C1293" s="52">
        <f t="shared" ca="1" si="1292"/>
        <v>1</v>
      </c>
      <c r="D1293" s="52">
        <f t="shared" ca="1" si="1292"/>
        <v>1</v>
      </c>
      <c r="E1293" s="52" t="b">
        <f t="shared" ca="1" si="1292"/>
        <v>0</v>
      </c>
      <c r="F1293" s="52">
        <f t="shared" ca="1" si="1270"/>
        <v>22</v>
      </c>
      <c r="G1293" s="52" t="str">
        <f t="shared" ca="1" si="1270"/>
        <v>-</v>
      </c>
      <c r="H1293" s="52" t="str">
        <f t="shared" ca="1" si="1270"/>
        <v>-</v>
      </c>
      <c r="I1293" s="52" t="str">
        <f t="shared" ca="1" si="1270"/>
        <v>-</v>
      </c>
      <c r="J1293" s="52" t="str">
        <f t="shared" ca="1" si="1270"/>
        <v>-</v>
      </c>
      <c r="K1293" s="52" t="str">
        <f t="shared" ca="1" si="1270"/>
        <v>-</v>
      </c>
      <c r="L1293" s="52" t="str">
        <f t="shared" ca="1" si="1270"/>
        <v>-</v>
      </c>
      <c r="M1293" s="52" t="str">
        <f t="shared" ca="1" si="1270"/>
        <v>-</v>
      </c>
      <c r="N1293" s="52" t="str">
        <f t="shared" ca="1" si="1270"/>
        <v>-</v>
      </c>
      <c r="O1293" s="52">
        <f t="shared" ca="1" si="1270"/>
        <v>52</v>
      </c>
      <c r="P1293" s="52">
        <f t="shared" ca="1" si="1270"/>
        <v>53</v>
      </c>
      <c r="Q1293" s="52">
        <f t="shared" ca="1" si="1270"/>
        <v>53</v>
      </c>
      <c r="R1293" s="52">
        <f t="shared" ca="1" si="1270"/>
        <v>54</v>
      </c>
      <c r="S1293" s="52">
        <f t="shared" ca="1" si="1270"/>
        <v>54</v>
      </c>
      <c r="T1293" s="52">
        <f t="shared" ca="1" si="1270"/>
        <v>54</v>
      </c>
      <c r="U1293" s="124">
        <f t="shared" ca="1" si="1294"/>
        <v>0.02</v>
      </c>
      <c r="V1293" s="124">
        <f t="shared" ca="1" si="1294"/>
        <v>0</v>
      </c>
      <c r="W1293" s="124">
        <f t="shared" ca="1" si="1294"/>
        <v>0.05</v>
      </c>
      <c r="X1293" s="124">
        <f t="shared" ca="1" si="1294"/>
        <v>0.11</v>
      </c>
      <c r="Y1293" s="62">
        <f t="shared" ca="1" si="1295"/>
        <v>1.0984615384615384E-2</v>
      </c>
      <c r="Z1293" s="62">
        <f t="shared" ca="1" si="1295"/>
        <v>-4.3999999999999997E-2</v>
      </c>
      <c r="AA1293" s="52">
        <f t="shared" ca="1" si="1295"/>
        <v>2</v>
      </c>
      <c r="AB1293" s="237" t="str">
        <f t="shared" ca="1" si="1296"/>
        <v>-</v>
      </c>
      <c r="AC1293" s="237" t="str">
        <f t="shared" ca="1" si="1296"/>
        <v>-</v>
      </c>
      <c r="AD1293" s="237" t="b">
        <f t="shared" ca="1" si="1296"/>
        <v>1</v>
      </c>
      <c r="AE1293" s="237" t="str">
        <f t="shared" ca="1" si="1296"/>
        <v>-</v>
      </c>
      <c r="AF1293" s="52" t="str">
        <f t="shared" ca="1" si="1295"/>
        <v>-</v>
      </c>
      <c r="AG1293" s="237">
        <f t="shared" ca="1" si="1297"/>
        <v>0.5</v>
      </c>
      <c r="AH1293" s="52">
        <f t="shared" ca="1" si="1295"/>
        <v>1</v>
      </c>
      <c r="AI1293" s="52">
        <f t="shared" ca="1" si="1295"/>
        <v>0</v>
      </c>
      <c r="AJ1293" s="52">
        <f t="shared" ca="1" si="1295"/>
        <v>1</v>
      </c>
      <c r="AK1293" s="52">
        <f t="shared" ca="1" si="1279"/>
        <v>0</v>
      </c>
      <c r="AL1293" s="52">
        <f t="shared" ca="1" si="1279"/>
        <v>1</v>
      </c>
      <c r="AM1293" s="52"/>
      <c r="AN1293" s="52"/>
      <c r="AO1293" s="52"/>
      <c r="AP1293" s="52"/>
      <c r="AQ1293" s="52"/>
      <c r="AR1293" s="52"/>
      <c r="AS1293" s="52"/>
      <c r="AT1293" s="52"/>
      <c r="AU1293" s="52"/>
      <c r="AV1293" s="52"/>
      <c r="AW1293" s="52"/>
      <c r="AX1293" s="52"/>
      <c r="AY1293" s="52"/>
      <c r="AZ1293" s="52"/>
      <c r="BA1293" s="52"/>
      <c r="BB1293" s="52"/>
      <c r="BC1293" s="52"/>
      <c r="BD1293" s="52"/>
      <c r="BE1293" s="52"/>
      <c r="BF1293" s="52"/>
      <c r="BG1293" s="52"/>
      <c r="BH1293" s="52"/>
      <c r="BI1293" s="52"/>
      <c r="BJ1293" s="52"/>
      <c r="BK1293" s="52"/>
      <c r="BL1293" s="52"/>
      <c r="BM1293" s="52"/>
      <c r="BN1293" s="52">
        <f t="shared" ca="1" si="1298"/>
        <v>0.04</v>
      </c>
      <c r="BO1293" s="52">
        <f t="shared" ca="1" si="1298"/>
        <v>0</v>
      </c>
      <c r="BP1293" s="52">
        <f t="shared" ca="1" si="1298"/>
        <v>0</v>
      </c>
      <c r="BQ1293" s="52">
        <f t="shared" ca="1" si="1298"/>
        <v>0</v>
      </c>
      <c r="BR1293" s="52">
        <f t="shared" ca="1" si="1298"/>
        <v>-0.08</v>
      </c>
      <c r="BS1293" s="52">
        <f t="shared" ca="1" si="1298"/>
        <v>-0.05</v>
      </c>
      <c r="BT1293" s="52">
        <f t="shared" ca="1" si="1298"/>
        <v>0.08</v>
      </c>
      <c r="BU1293" s="52">
        <f t="shared" ca="1" si="1298"/>
        <v>0.04</v>
      </c>
      <c r="BV1293" s="52">
        <f t="shared" ca="1" si="1298"/>
        <v>0</v>
      </c>
      <c r="BW1293" s="52">
        <f t="shared" ca="1" si="1298"/>
        <v>0</v>
      </c>
      <c r="BX1293" s="52">
        <f t="shared" ca="1" si="1298"/>
        <v>0</v>
      </c>
      <c r="BY1293" s="52">
        <f t="shared" ca="1" si="1298"/>
        <v>-0.08</v>
      </c>
      <c r="BZ1293" s="52">
        <f t="shared" ca="1" si="1298"/>
        <v>-0.05</v>
      </c>
      <c r="CA1293" s="52">
        <f t="shared" ca="1" si="1298"/>
        <v>0.08</v>
      </c>
      <c r="CB1293" s="52">
        <f t="shared" ca="1" si="1298"/>
        <v>0.04</v>
      </c>
      <c r="CC1293" s="52">
        <f t="shared" ca="1" si="1298"/>
        <v>0</v>
      </c>
      <c r="CD1293" s="52">
        <f t="shared" ca="1" si="1299"/>
        <v>0</v>
      </c>
      <c r="CE1293" s="52">
        <f t="shared" ca="1" si="1299"/>
        <v>0</v>
      </c>
      <c r="CF1293" s="52">
        <f t="shared" ca="1" si="1299"/>
        <v>-0.08</v>
      </c>
      <c r="CG1293" s="52">
        <f t="shared" ca="1" si="1299"/>
        <v>-0.05</v>
      </c>
      <c r="CH1293" s="52">
        <f t="shared" ca="1" si="1299"/>
        <v>0.08</v>
      </c>
    </row>
    <row r="1294" spans="1:86">
      <c r="A1294" s="74"/>
      <c r="B1294" s="254" t="str">
        <f t="shared" si="1268"/>
        <v>Scan 2 FS wo LTW</v>
      </c>
      <c r="C1294" s="52">
        <f t="shared" ca="1" si="1292"/>
        <v>1</v>
      </c>
      <c r="D1294" s="52">
        <f t="shared" ca="1" si="1292"/>
        <v>1</v>
      </c>
      <c r="E1294" s="52" t="b">
        <f t="shared" ca="1" si="1292"/>
        <v>0</v>
      </c>
      <c r="F1294" s="52">
        <f t="shared" ca="1" si="1270"/>
        <v>22</v>
      </c>
      <c r="G1294" s="52" t="str">
        <f t="shared" ca="1" si="1270"/>
        <v>-</v>
      </c>
      <c r="H1294" s="52" t="str">
        <f t="shared" ca="1" si="1270"/>
        <v>-</v>
      </c>
      <c r="I1294" s="52" t="str">
        <f t="shared" ca="1" si="1270"/>
        <v>-</v>
      </c>
      <c r="J1294" s="52" t="str">
        <f t="shared" ca="1" si="1270"/>
        <v>-</v>
      </c>
      <c r="K1294" s="52" t="str">
        <f t="shared" ca="1" si="1270"/>
        <v>-</v>
      </c>
      <c r="L1294" s="52" t="str">
        <f t="shared" ca="1" si="1270"/>
        <v>-</v>
      </c>
      <c r="M1294" s="52" t="str">
        <f t="shared" ca="1" si="1270"/>
        <v>-</v>
      </c>
      <c r="N1294" s="91" t="str">
        <f t="shared" ca="1" si="1270"/>
        <v>-</v>
      </c>
      <c r="O1294" s="91">
        <f t="shared" ca="1" si="1270"/>
        <v>52</v>
      </c>
      <c r="P1294" s="91">
        <f t="shared" ca="1" si="1270"/>
        <v>53</v>
      </c>
      <c r="Q1294" s="91">
        <f t="shared" ca="1" si="1270"/>
        <v>53</v>
      </c>
      <c r="R1294" s="91">
        <f t="shared" ca="1" si="1270"/>
        <v>54</v>
      </c>
      <c r="S1294" s="91">
        <f t="shared" ca="1" si="1270"/>
        <v>54</v>
      </c>
      <c r="T1294" s="91">
        <f t="shared" ca="1" si="1270"/>
        <v>54</v>
      </c>
      <c r="U1294" s="91">
        <f t="shared" ca="1" si="1270"/>
        <v>0.02</v>
      </c>
      <c r="V1294" s="91">
        <f t="shared" ref="V1294:AJ1298" ca="1" si="1302">OFFSET(V1294,-1,0)</f>
        <v>0</v>
      </c>
      <c r="W1294" s="91">
        <f t="shared" ca="1" si="1302"/>
        <v>0.05</v>
      </c>
      <c r="X1294" s="91">
        <f t="shared" ca="1" si="1302"/>
        <v>0.11</v>
      </c>
      <c r="Y1294" s="91">
        <f t="shared" ca="1" si="1302"/>
        <v>1.0984615384615384E-2</v>
      </c>
      <c r="Z1294" s="91">
        <f t="shared" ca="1" si="1302"/>
        <v>-4.3999999999999997E-2</v>
      </c>
      <c r="AA1294" s="91">
        <f t="shared" ca="1" si="1302"/>
        <v>2</v>
      </c>
      <c r="AB1294" s="91" t="str">
        <f t="shared" ca="1" si="1302"/>
        <v>-</v>
      </c>
      <c r="AC1294" s="91" t="str">
        <f t="shared" ca="1" si="1302"/>
        <v>-</v>
      </c>
      <c r="AD1294" s="91" t="b">
        <f t="shared" ca="1" si="1302"/>
        <v>1</v>
      </c>
      <c r="AE1294" s="91" t="str">
        <f t="shared" ca="1" si="1302"/>
        <v>-</v>
      </c>
      <c r="AF1294" s="91" t="str">
        <f t="shared" ca="1" si="1302"/>
        <v>-</v>
      </c>
      <c r="AG1294" s="91">
        <f t="shared" ca="1" si="1302"/>
        <v>0.5</v>
      </c>
      <c r="AH1294" s="91">
        <f t="shared" ca="1" si="1302"/>
        <v>1</v>
      </c>
      <c r="AI1294" s="91">
        <f t="shared" ca="1" si="1291"/>
        <v>0</v>
      </c>
      <c r="AJ1294" s="91">
        <f t="shared" ca="1" si="1291"/>
        <v>1</v>
      </c>
      <c r="AK1294" s="91">
        <f t="shared" ca="1" si="1279"/>
        <v>0</v>
      </c>
      <c r="AL1294" s="52">
        <f t="shared" ca="1" si="1279"/>
        <v>1</v>
      </c>
      <c r="AM1294" s="91"/>
      <c r="AN1294" s="91"/>
      <c r="AO1294" s="91"/>
      <c r="AP1294" s="91"/>
      <c r="AQ1294" s="91"/>
      <c r="AR1294" s="91"/>
      <c r="AS1294" s="91"/>
      <c r="AT1294" s="91"/>
      <c r="AU1294" s="91"/>
      <c r="AV1294" s="91"/>
      <c r="AW1294" s="91"/>
      <c r="AX1294" s="91"/>
      <c r="AY1294" s="91"/>
      <c r="AZ1294" s="91"/>
      <c r="BA1294" s="91"/>
      <c r="BB1294" s="91"/>
      <c r="BC1294" s="91"/>
      <c r="BD1294" s="91"/>
      <c r="BE1294" s="91"/>
      <c r="BF1294" s="91"/>
      <c r="BG1294" s="91"/>
      <c r="BH1294" s="91"/>
      <c r="BI1294" s="91"/>
      <c r="BJ1294" s="91"/>
      <c r="BK1294" s="91"/>
      <c r="BL1294" s="91"/>
      <c r="BM1294" s="91"/>
      <c r="BN1294" s="77">
        <v>0</v>
      </c>
      <c r="BO1294" s="77">
        <v>0</v>
      </c>
      <c r="BP1294" s="77">
        <v>0</v>
      </c>
      <c r="BQ1294" s="77">
        <v>0</v>
      </c>
      <c r="BR1294" s="77">
        <v>0</v>
      </c>
      <c r="BS1294" s="77">
        <v>0</v>
      </c>
      <c r="BT1294" s="77">
        <v>0</v>
      </c>
      <c r="BU1294" s="77">
        <v>0</v>
      </c>
      <c r="BV1294" s="77">
        <v>0</v>
      </c>
      <c r="BW1294" s="77">
        <v>0</v>
      </c>
      <c r="BX1294" s="77">
        <v>0</v>
      </c>
      <c r="BY1294" s="77">
        <v>0</v>
      </c>
      <c r="BZ1294" s="77">
        <v>0</v>
      </c>
      <c r="CA1294" s="77">
        <v>0</v>
      </c>
      <c r="CB1294" s="77">
        <v>0</v>
      </c>
      <c r="CC1294" s="77">
        <v>0</v>
      </c>
      <c r="CD1294" s="77">
        <v>0</v>
      </c>
      <c r="CE1294" s="77">
        <v>0</v>
      </c>
      <c r="CF1294" s="77">
        <v>0</v>
      </c>
      <c r="CG1294" s="77">
        <v>0</v>
      </c>
      <c r="CH1294" s="77">
        <v>0</v>
      </c>
    </row>
    <row r="1295" spans="1:86">
      <c r="A1295" s="74"/>
      <c r="B1295" s="254" t="str">
        <f t="shared" si="1268"/>
        <v>Scan 2 LTW removed</v>
      </c>
      <c r="C1295" s="77">
        <v>0</v>
      </c>
      <c r="D1295" s="77">
        <v>0</v>
      </c>
      <c r="E1295" s="52" t="b">
        <f t="shared" ca="1" si="1292"/>
        <v>0</v>
      </c>
      <c r="F1295" s="52">
        <f t="shared" ca="1" si="1270"/>
        <v>22</v>
      </c>
      <c r="G1295" s="52" t="str">
        <f t="shared" ca="1" si="1270"/>
        <v>-</v>
      </c>
      <c r="H1295" s="52" t="str">
        <f t="shared" ca="1" si="1270"/>
        <v>-</v>
      </c>
      <c r="I1295" s="52" t="str">
        <f t="shared" ca="1" si="1270"/>
        <v>-</v>
      </c>
      <c r="J1295" s="52" t="str">
        <f t="shared" ca="1" si="1270"/>
        <v>-</v>
      </c>
      <c r="K1295" s="52" t="str">
        <f t="shared" ca="1" si="1270"/>
        <v>-</v>
      </c>
      <c r="L1295" s="52" t="str">
        <f t="shared" ca="1" si="1270"/>
        <v>-</v>
      </c>
      <c r="M1295" s="52" t="str">
        <f t="shared" ca="1" si="1270"/>
        <v>-</v>
      </c>
      <c r="N1295" s="52" t="str">
        <f t="shared" ca="1" si="1270"/>
        <v>-</v>
      </c>
      <c r="O1295" s="52">
        <f t="shared" ca="1" si="1270"/>
        <v>52</v>
      </c>
      <c r="P1295" s="52">
        <f t="shared" ca="1" si="1270"/>
        <v>53</v>
      </c>
      <c r="Q1295" s="52">
        <f t="shared" ca="1" si="1270"/>
        <v>53</v>
      </c>
      <c r="R1295" s="52">
        <f t="shared" ca="1" si="1270"/>
        <v>54</v>
      </c>
      <c r="S1295" s="52">
        <f t="shared" ca="1" si="1270"/>
        <v>54</v>
      </c>
      <c r="T1295" s="52">
        <f t="shared" ca="1" si="1270"/>
        <v>54</v>
      </c>
      <c r="U1295" s="52">
        <f t="shared" ca="1" si="1270"/>
        <v>0.02</v>
      </c>
      <c r="V1295" s="52">
        <f t="shared" ca="1" si="1302"/>
        <v>0</v>
      </c>
      <c r="W1295" s="52">
        <f t="shared" ca="1" si="1302"/>
        <v>0.05</v>
      </c>
      <c r="X1295" s="52">
        <f t="shared" ca="1" si="1302"/>
        <v>0.11</v>
      </c>
      <c r="Y1295" s="62">
        <f t="shared" ca="1" si="1302"/>
        <v>1.0984615384615384E-2</v>
      </c>
      <c r="Z1295" s="62">
        <f t="shared" ca="1" si="1302"/>
        <v>-4.3999999999999997E-2</v>
      </c>
      <c r="AA1295" s="52">
        <f t="shared" ca="1" si="1302"/>
        <v>2</v>
      </c>
      <c r="AB1295" s="52" t="str">
        <f t="shared" ca="1" si="1302"/>
        <v>-</v>
      </c>
      <c r="AC1295" s="52" t="str">
        <f t="shared" ca="1" si="1290"/>
        <v>-</v>
      </c>
      <c r="AD1295" s="52" t="b">
        <f t="shared" ca="1" si="1302"/>
        <v>1</v>
      </c>
      <c r="AE1295" s="52" t="str">
        <f t="shared" ca="1" si="1302"/>
        <v>-</v>
      </c>
      <c r="AF1295" s="52" t="str">
        <f t="shared" ca="1" si="1302"/>
        <v>-</v>
      </c>
      <c r="AG1295" s="52">
        <f t="shared" ca="1" si="1302"/>
        <v>0.5</v>
      </c>
      <c r="AH1295" s="52">
        <f t="shared" ca="1" si="1302"/>
        <v>1</v>
      </c>
      <c r="AI1295" s="52">
        <f t="shared" ca="1" si="1302"/>
        <v>0</v>
      </c>
      <c r="AJ1295" s="52">
        <f t="shared" ca="1" si="1302"/>
        <v>1</v>
      </c>
      <c r="AK1295" s="52">
        <f t="shared" ca="1" si="1279"/>
        <v>0</v>
      </c>
      <c r="AL1295" s="52">
        <f t="shared" ca="1" si="1279"/>
        <v>1</v>
      </c>
      <c r="AM1295" s="91"/>
      <c r="AN1295" s="91"/>
      <c r="AO1295" s="91"/>
      <c r="AP1295" s="91"/>
      <c r="AQ1295" s="91"/>
      <c r="AR1295" s="91"/>
      <c r="AS1295" s="91"/>
      <c r="AT1295" s="91"/>
      <c r="AU1295" s="91"/>
      <c r="AV1295" s="91"/>
      <c r="AW1295" s="91"/>
      <c r="AX1295" s="91"/>
      <c r="AY1295" s="91"/>
      <c r="AZ1295" s="91"/>
      <c r="BA1295" s="91"/>
      <c r="BB1295" s="91"/>
      <c r="BC1295" s="91"/>
      <c r="BD1295" s="91"/>
      <c r="BE1295" s="91"/>
      <c r="BF1295" s="91"/>
      <c r="BG1295" s="91"/>
      <c r="BH1295" s="91"/>
      <c r="BI1295" s="91"/>
      <c r="BJ1295" s="91"/>
      <c r="BK1295" s="91"/>
      <c r="BL1295" s="91"/>
      <c r="BM1295" s="91"/>
      <c r="BN1295" s="52">
        <f t="shared" ca="1" si="1298"/>
        <v>0</v>
      </c>
      <c r="BO1295" s="52">
        <f t="shared" ca="1" si="1298"/>
        <v>0</v>
      </c>
      <c r="BP1295" s="52">
        <f t="shared" ca="1" si="1298"/>
        <v>0</v>
      </c>
      <c r="BQ1295" s="52">
        <f t="shared" ca="1" si="1298"/>
        <v>0</v>
      </c>
      <c r="BR1295" s="52">
        <f t="shared" ca="1" si="1298"/>
        <v>0</v>
      </c>
      <c r="BS1295" s="52">
        <f t="shared" ca="1" si="1298"/>
        <v>0</v>
      </c>
      <c r="BT1295" s="52">
        <f t="shared" ca="1" si="1298"/>
        <v>0</v>
      </c>
      <c r="BU1295" s="52">
        <f t="shared" ca="1" si="1298"/>
        <v>0</v>
      </c>
      <c r="BV1295" s="52">
        <f t="shared" ca="1" si="1298"/>
        <v>0</v>
      </c>
      <c r="BW1295" s="52">
        <f t="shared" ca="1" si="1298"/>
        <v>0</v>
      </c>
      <c r="BX1295" s="52">
        <f t="shared" ca="1" si="1298"/>
        <v>0</v>
      </c>
      <c r="BY1295" s="52">
        <f t="shared" ca="1" si="1298"/>
        <v>0</v>
      </c>
      <c r="BZ1295" s="52">
        <f t="shared" ca="1" si="1298"/>
        <v>0</v>
      </c>
      <c r="CA1295" s="52">
        <f t="shared" ca="1" si="1298"/>
        <v>0</v>
      </c>
      <c r="CB1295" s="52">
        <f t="shared" ca="1" si="1298"/>
        <v>0</v>
      </c>
      <c r="CC1295" s="52">
        <f t="shared" ca="1" si="1298"/>
        <v>0</v>
      </c>
      <c r="CD1295" s="52">
        <f t="shared" ca="1" si="1299"/>
        <v>0</v>
      </c>
      <c r="CE1295" s="52">
        <f t="shared" ca="1" si="1299"/>
        <v>0</v>
      </c>
      <c r="CF1295" s="52">
        <f t="shared" ca="1" si="1299"/>
        <v>0</v>
      </c>
      <c r="CG1295" s="52">
        <f t="shared" ca="1" si="1299"/>
        <v>0</v>
      </c>
      <c r="CH1295" s="52">
        <f t="shared" ca="1" si="1299"/>
        <v>0</v>
      </c>
    </row>
    <row r="1296" spans="1:86">
      <c r="A1296" s="74"/>
      <c r="B1296" s="255" t="str">
        <f t="shared" si="1268"/>
        <v>Scan 2 no cost increase</v>
      </c>
      <c r="C1296" s="77">
        <v>1</v>
      </c>
      <c r="D1296" s="77">
        <v>1</v>
      </c>
      <c r="E1296" s="91" t="b">
        <f t="shared" ca="1" si="1292"/>
        <v>0</v>
      </c>
      <c r="F1296" s="91">
        <f t="shared" ca="1" si="1270"/>
        <v>22</v>
      </c>
      <c r="G1296" s="91" t="str">
        <f t="shared" ca="1" si="1270"/>
        <v>-</v>
      </c>
      <c r="H1296" s="91" t="str">
        <f t="shared" ca="1" si="1270"/>
        <v>-</v>
      </c>
      <c r="I1296" s="91" t="str">
        <f t="shared" ca="1" si="1270"/>
        <v>-</v>
      </c>
      <c r="J1296" s="91" t="str">
        <f t="shared" ca="1" si="1270"/>
        <v>-</v>
      </c>
      <c r="K1296" s="91" t="str">
        <f t="shared" ca="1" si="1270"/>
        <v>-</v>
      </c>
      <c r="L1296" s="91" t="str">
        <f t="shared" ca="1" si="1270"/>
        <v>-</v>
      </c>
      <c r="M1296" s="91" t="str">
        <f t="shared" ca="1" si="1270"/>
        <v>-</v>
      </c>
      <c r="N1296" s="91" t="str">
        <f t="shared" ca="1" si="1270"/>
        <v>-</v>
      </c>
      <c r="O1296" s="91">
        <f t="shared" ca="1" si="1270"/>
        <v>52</v>
      </c>
      <c r="P1296" s="91">
        <f t="shared" ca="1" si="1270"/>
        <v>53</v>
      </c>
      <c r="Q1296" s="91">
        <f t="shared" ca="1" si="1270"/>
        <v>53</v>
      </c>
      <c r="R1296" s="91">
        <f t="shared" ca="1" si="1270"/>
        <v>54</v>
      </c>
      <c r="S1296" s="91">
        <f t="shared" ca="1" si="1270"/>
        <v>54</v>
      </c>
      <c r="T1296" s="91">
        <f t="shared" ca="1" si="1270"/>
        <v>54</v>
      </c>
      <c r="U1296" s="91">
        <f t="shared" ca="1" si="1270"/>
        <v>0.02</v>
      </c>
      <c r="V1296" s="91">
        <f t="shared" ca="1" si="1302"/>
        <v>0</v>
      </c>
      <c r="W1296" s="91">
        <f t="shared" ca="1" si="1302"/>
        <v>0.05</v>
      </c>
      <c r="X1296" s="91">
        <f t="shared" ca="1" si="1302"/>
        <v>0.11</v>
      </c>
      <c r="Y1296" s="226">
        <f t="shared" ca="1" si="1302"/>
        <v>1.0984615384615384E-2</v>
      </c>
      <c r="Z1296" s="226">
        <f t="shared" ca="1" si="1302"/>
        <v>-4.3999999999999997E-2</v>
      </c>
      <c r="AA1296" s="91">
        <f t="shared" ca="1" si="1302"/>
        <v>2</v>
      </c>
      <c r="AB1296" s="91" t="str">
        <f t="shared" ca="1" si="1302"/>
        <v>-</v>
      </c>
      <c r="AC1296" s="91" t="str">
        <f t="shared" ca="1" si="1302"/>
        <v>-</v>
      </c>
      <c r="AD1296" s="91" t="b">
        <f t="shared" ca="1" si="1302"/>
        <v>1</v>
      </c>
      <c r="AE1296" s="91" t="str">
        <f t="shared" ca="1" si="1302"/>
        <v>-</v>
      </c>
      <c r="AF1296" s="91" t="str">
        <f t="shared" ca="1" si="1302"/>
        <v>-</v>
      </c>
      <c r="AG1296" s="91">
        <f t="shared" ca="1" si="1302"/>
        <v>0.5</v>
      </c>
      <c r="AH1296" s="52">
        <f t="shared" ca="1" si="1302"/>
        <v>1</v>
      </c>
      <c r="AI1296" s="89">
        <v>-0.25</v>
      </c>
      <c r="AJ1296" s="52">
        <f t="shared" ca="1" si="1302"/>
        <v>1</v>
      </c>
      <c r="AK1296" s="89">
        <f>187.5-125</f>
        <v>62.5</v>
      </c>
      <c r="AL1296" s="91">
        <f ca="1">OFFSET(AL1296,-1,0)</f>
        <v>1</v>
      </c>
      <c r="AM1296" s="91"/>
      <c r="AN1296" s="91"/>
      <c r="AO1296" s="91"/>
      <c r="AP1296" s="91"/>
      <c r="AQ1296" s="91"/>
      <c r="AR1296" s="91"/>
      <c r="AS1296" s="91"/>
      <c r="AT1296" s="91"/>
      <c r="AU1296" s="91"/>
      <c r="AV1296" s="91"/>
      <c r="AW1296" s="91"/>
      <c r="AX1296" s="91"/>
      <c r="AY1296" s="91"/>
      <c r="AZ1296" s="91"/>
      <c r="BA1296" s="91"/>
      <c r="BB1296" s="91"/>
      <c r="BC1296" s="91"/>
      <c r="BD1296" s="91"/>
      <c r="BE1296" s="91"/>
      <c r="BF1296" s="91"/>
      <c r="BG1296" s="91"/>
      <c r="BH1296" s="91"/>
      <c r="BI1296" s="91"/>
      <c r="BJ1296" s="91"/>
      <c r="BK1296" s="91"/>
      <c r="BL1296" s="91"/>
      <c r="BM1296" s="91"/>
      <c r="BN1296" s="221">
        <f t="shared" ref="BN1296:CH1296" ca="1" si="1303">BN$1287</f>
        <v>0.04</v>
      </c>
      <c r="BO1296" s="221">
        <f t="shared" ca="1" si="1303"/>
        <v>0</v>
      </c>
      <c r="BP1296" s="221">
        <f t="shared" ca="1" si="1303"/>
        <v>0</v>
      </c>
      <c r="BQ1296" s="221">
        <f t="shared" ca="1" si="1303"/>
        <v>0</v>
      </c>
      <c r="BR1296" s="221">
        <f t="shared" ca="1" si="1303"/>
        <v>-0.08</v>
      </c>
      <c r="BS1296" s="221">
        <f t="shared" ca="1" si="1303"/>
        <v>-0.05</v>
      </c>
      <c r="BT1296" s="221">
        <f t="shared" ca="1" si="1303"/>
        <v>0.08</v>
      </c>
      <c r="BU1296" s="221">
        <f t="shared" ca="1" si="1303"/>
        <v>0.04</v>
      </c>
      <c r="BV1296" s="221">
        <f t="shared" ca="1" si="1303"/>
        <v>0</v>
      </c>
      <c r="BW1296" s="221">
        <f t="shared" ca="1" si="1303"/>
        <v>0</v>
      </c>
      <c r="BX1296" s="221">
        <f t="shared" ca="1" si="1303"/>
        <v>0</v>
      </c>
      <c r="BY1296" s="221">
        <f t="shared" ca="1" si="1303"/>
        <v>-0.08</v>
      </c>
      <c r="BZ1296" s="221">
        <f t="shared" ca="1" si="1303"/>
        <v>-0.05</v>
      </c>
      <c r="CA1296" s="221">
        <f t="shared" ca="1" si="1303"/>
        <v>0.08</v>
      </c>
      <c r="CB1296" s="221">
        <f t="shared" ca="1" si="1303"/>
        <v>0.04</v>
      </c>
      <c r="CC1296" s="221">
        <f t="shared" ca="1" si="1303"/>
        <v>0</v>
      </c>
      <c r="CD1296" s="221">
        <f t="shared" ca="1" si="1303"/>
        <v>0</v>
      </c>
      <c r="CE1296" s="221">
        <f t="shared" ca="1" si="1303"/>
        <v>0</v>
      </c>
      <c r="CF1296" s="221">
        <f t="shared" ca="1" si="1303"/>
        <v>-0.08</v>
      </c>
      <c r="CG1296" s="221">
        <f t="shared" ca="1" si="1303"/>
        <v>-0.05</v>
      </c>
      <c r="CH1296" s="221">
        <f t="shared" ca="1" si="1303"/>
        <v>0.08</v>
      </c>
    </row>
    <row r="1297" spans="1:86">
      <c r="A1297" s="74"/>
      <c r="B1297" s="256" t="str">
        <f t="shared" si="1268"/>
        <v>Scan 2 All FS as Scan1</v>
      </c>
      <c r="C1297" s="52">
        <f t="shared" ref="C1297:R1310" ca="1" si="1304">OFFSET(C1297,-1,0)</f>
        <v>1</v>
      </c>
      <c r="D1297" s="52">
        <f t="shared" ca="1" si="1304"/>
        <v>1</v>
      </c>
      <c r="E1297" s="52" t="b">
        <f t="shared" ca="1" si="1292"/>
        <v>0</v>
      </c>
      <c r="F1297" s="52">
        <f t="shared" ca="1" si="1270"/>
        <v>22</v>
      </c>
      <c r="G1297" s="52" t="str">
        <f t="shared" ca="1" si="1270"/>
        <v>-</v>
      </c>
      <c r="H1297" s="52" t="str">
        <f t="shared" ca="1" si="1270"/>
        <v>-</v>
      </c>
      <c r="I1297" s="52" t="str">
        <f t="shared" ca="1" si="1270"/>
        <v>-</v>
      </c>
      <c r="J1297" s="52" t="str">
        <f t="shared" ca="1" si="1270"/>
        <v>-</v>
      </c>
      <c r="K1297" s="52" t="str">
        <f t="shared" ca="1" si="1270"/>
        <v>-</v>
      </c>
      <c r="L1297" s="52" t="str">
        <f t="shared" ca="1" si="1270"/>
        <v>-</v>
      </c>
      <c r="M1297" s="52" t="str">
        <f t="shared" ca="1" si="1270"/>
        <v>-</v>
      </c>
      <c r="N1297" s="52" t="str">
        <f t="shared" ca="1" si="1270"/>
        <v>-</v>
      </c>
      <c r="O1297" s="220">
        <f ca="1">O$1273</f>
        <v>50</v>
      </c>
      <c r="P1297" s="52">
        <f t="shared" ca="1" si="1270"/>
        <v>53</v>
      </c>
      <c r="Q1297" s="220">
        <f ca="1">Q$1273</f>
        <v>51</v>
      </c>
      <c r="R1297" s="220">
        <f ca="1">R$1273</f>
        <v>51</v>
      </c>
      <c r="S1297" s="220">
        <f ca="1">S$1273</f>
        <v>51</v>
      </c>
      <c r="T1297" s="220">
        <f ca="1">T$1273</f>
        <v>51</v>
      </c>
      <c r="U1297" s="52">
        <f t="shared" ca="1" si="1270"/>
        <v>0.02</v>
      </c>
      <c r="V1297" s="52">
        <f t="shared" ca="1" si="1302"/>
        <v>0</v>
      </c>
      <c r="W1297" s="52">
        <f t="shared" ca="1" si="1302"/>
        <v>0.05</v>
      </c>
      <c r="X1297" s="52">
        <f t="shared" ca="1" si="1302"/>
        <v>0.11</v>
      </c>
      <c r="Y1297" s="62">
        <f t="shared" ca="1" si="1302"/>
        <v>1.0984615384615384E-2</v>
      </c>
      <c r="Z1297" s="62">
        <f t="shared" ca="1" si="1302"/>
        <v>-4.3999999999999997E-2</v>
      </c>
      <c r="AA1297" s="52">
        <f ca="1">OFFSET(AA1297,-1,0)</f>
        <v>2</v>
      </c>
      <c r="AB1297" s="52" t="str">
        <f ca="1">OFFSET(AB1297,-1,0)</f>
        <v>-</v>
      </c>
      <c r="AC1297" s="52" t="str">
        <f t="shared" ca="1" si="1290"/>
        <v>-</v>
      </c>
      <c r="AD1297" s="52" t="b">
        <f t="shared" ca="1" si="1302"/>
        <v>1</v>
      </c>
      <c r="AE1297" s="52" t="str">
        <f t="shared" ca="1" si="1302"/>
        <v>-</v>
      </c>
      <c r="AF1297" s="52" t="str">
        <f t="shared" ca="1" si="1302"/>
        <v>-</v>
      </c>
      <c r="AG1297" s="52">
        <f t="shared" ca="1" si="1302"/>
        <v>0.5</v>
      </c>
      <c r="AH1297" s="52">
        <f t="shared" ca="1" si="1291"/>
        <v>1</v>
      </c>
      <c r="AI1297" s="221">
        <f ca="1">AI$1287</f>
        <v>0</v>
      </c>
      <c r="AJ1297" s="52">
        <f t="shared" ca="1" si="1302"/>
        <v>1</v>
      </c>
      <c r="AK1297" s="221">
        <f ca="1">AK$1287</f>
        <v>0</v>
      </c>
      <c r="AL1297" s="52">
        <f ca="1">OFFSET(AL1297,-1,0)</f>
        <v>1</v>
      </c>
      <c r="AM1297" s="52"/>
      <c r="AN1297" s="52"/>
      <c r="AO1297" s="52"/>
      <c r="AP1297" s="52"/>
      <c r="AQ1297" s="52"/>
      <c r="AR1297" s="52"/>
      <c r="AS1297" s="52"/>
      <c r="AT1297" s="52"/>
      <c r="AU1297" s="52"/>
      <c r="AV1297" s="52"/>
      <c r="AW1297" s="52"/>
      <c r="AX1297" s="52"/>
      <c r="AY1297" s="52"/>
      <c r="AZ1297" s="52"/>
      <c r="BA1297" s="52"/>
      <c r="BB1297" s="52"/>
      <c r="BC1297" s="52"/>
      <c r="BD1297" s="52"/>
      <c r="BE1297" s="52"/>
      <c r="BF1297" s="52"/>
      <c r="BG1297" s="52"/>
      <c r="BH1297" s="52"/>
      <c r="BI1297" s="52"/>
      <c r="BJ1297" s="52"/>
      <c r="BK1297" s="52"/>
      <c r="BL1297" s="52"/>
      <c r="BM1297" s="52"/>
      <c r="BN1297" s="220">
        <f ca="1">BN$1273</f>
        <v>0.04</v>
      </c>
      <c r="BO1297" s="52">
        <f t="shared" ref="BO1297:CD1298" ca="1" si="1305">OFFSET(BO1297,-1,0)</f>
        <v>0</v>
      </c>
      <c r="BP1297" s="91">
        <f t="shared" ca="1" si="1305"/>
        <v>0</v>
      </c>
      <c r="BQ1297" s="52">
        <f t="shared" ca="1" si="1305"/>
        <v>0</v>
      </c>
      <c r="BR1297" s="220">
        <f ca="1">BR$1273</f>
        <v>-0.08</v>
      </c>
      <c r="BS1297" s="220">
        <f ca="1">BS$1273</f>
        <v>-0.05</v>
      </c>
      <c r="BT1297" s="220">
        <f ca="1">BT$1273</f>
        <v>-0.05</v>
      </c>
      <c r="BU1297" s="220">
        <f ca="1">BU$1273</f>
        <v>0.04</v>
      </c>
      <c r="BV1297" s="52">
        <f t="shared" ca="1" si="1305"/>
        <v>0</v>
      </c>
      <c r="BW1297" s="91">
        <f t="shared" ca="1" si="1305"/>
        <v>0</v>
      </c>
      <c r="BX1297" s="52">
        <f t="shared" ca="1" si="1305"/>
        <v>0</v>
      </c>
      <c r="BY1297" s="220">
        <f ca="1">BY$1273</f>
        <v>-0.08</v>
      </c>
      <c r="BZ1297" s="220">
        <f ca="1">BZ$1273</f>
        <v>-0.05</v>
      </c>
      <c r="CA1297" s="220">
        <f ca="1">CA$1273</f>
        <v>-0.05</v>
      </c>
      <c r="CB1297" s="220">
        <f ca="1">CB$1273</f>
        <v>0.04</v>
      </c>
      <c r="CC1297" s="52">
        <f t="shared" ca="1" si="1305"/>
        <v>0</v>
      </c>
      <c r="CD1297" s="91">
        <f t="shared" ca="1" si="1305"/>
        <v>0</v>
      </c>
      <c r="CE1297" s="52">
        <f t="shared" ref="CE1297" ca="1" si="1306">OFFSET(CE1297,-1,0)</f>
        <v>0</v>
      </c>
      <c r="CF1297" s="220">
        <f ca="1">CF$1273</f>
        <v>-0.08</v>
      </c>
      <c r="CG1297" s="220">
        <f ca="1">CG$1273</f>
        <v>-0.05</v>
      </c>
      <c r="CH1297" s="220">
        <f ca="1">CH$1273</f>
        <v>-0.05</v>
      </c>
    </row>
    <row r="1298" spans="1:86">
      <c r="A1298" s="74"/>
      <c r="B1298" s="256" t="str">
        <f t="shared" si="1268"/>
        <v>Scan 2 Dry FS as Scan1</v>
      </c>
      <c r="C1298" s="52">
        <f t="shared" ca="1" si="1304"/>
        <v>1</v>
      </c>
      <c r="D1298" s="52">
        <f t="shared" ca="1" si="1304"/>
        <v>1</v>
      </c>
      <c r="E1298" s="52" t="b">
        <f t="shared" ca="1" si="1292"/>
        <v>0</v>
      </c>
      <c r="F1298" s="52">
        <f t="shared" ca="1" si="1270"/>
        <v>22</v>
      </c>
      <c r="G1298" s="52" t="str">
        <f t="shared" ca="1" si="1270"/>
        <v>-</v>
      </c>
      <c r="H1298" s="52" t="str">
        <f t="shared" ca="1" si="1270"/>
        <v>-</v>
      </c>
      <c r="I1298" s="52" t="str">
        <f t="shared" ca="1" si="1270"/>
        <v>-</v>
      </c>
      <c r="J1298" s="52" t="str">
        <f t="shared" ca="1" si="1270"/>
        <v>-</v>
      </c>
      <c r="K1298" s="52" t="str">
        <f t="shared" ca="1" si="1270"/>
        <v>-</v>
      </c>
      <c r="L1298" s="52" t="str">
        <f t="shared" ca="1" si="1270"/>
        <v>-</v>
      </c>
      <c r="M1298" s="52" t="str">
        <f t="shared" ca="1" si="1270"/>
        <v>-</v>
      </c>
      <c r="N1298" s="52" t="str">
        <f t="shared" ca="1" si="1270"/>
        <v>-</v>
      </c>
      <c r="O1298" s="52">
        <f t="shared" ca="1" si="1270"/>
        <v>50</v>
      </c>
      <c r="P1298" s="52">
        <f t="shared" ca="1" si="1270"/>
        <v>53</v>
      </c>
      <c r="Q1298" s="221">
        <f ca="1">Q$1287</f>
        <v>53</v>
      </c>
      <c r="R1298" s="221">
        <f ca="1">R$1287</f>
        <v>54</v>
      </c>
      <c r="S1298" s="221">
        <f ca="1">S$1287</f>
        <v>54</v>
      </c>
      <c r="T1298" s="221">
        <f ca="1">T$1287</f>
        <v>54</v>
      </c>
      <c r="U1298" s="52">
        <f t="shared" ca="1" si="1270"/>
        <v>0.02</v>
      </c>
      <c r="V1298" s="52">
        <f t="shared" ca="1" si="1302"/>
        <v>0</v>
      </c>
      <c r="W1298" s="52">
        <f t="shared" ca="1" si="1302"/>
        <v>0.05</v>
      </c>
      <c r="X1298" s="52">
        <f t="shared" ca="1" si="1302"/>
        <v>0.11</v>
      </c>
      <c r="Y1298" s="62">
        <f t="shared" ca="1" si="1302"/>
        <v>1.0984615384615384E-2</v>
      </c>
      <c r="Z1298" s="62">
        <f t="shared" ca="1" si="1302"/>
        <v>-4.3999999999999997E-2</v>
      </c>
      <c r="AA1298" s="52">
        <f ca="1">OFFSET(AA1298,-1,0)</f>
        <v>2</v>
      </c>
      <c r="AB1298" s="52" t="str">
        <f ca="1">OFFSET(AB1298,-1,0)</f>
        <v>-</v>
      </c>
      <c r="AC1298" s="52" t="str">
        <f t="shared" ca="1" si="1290"/>
        <v>-</v>
      </c>
      <c r="AD1298" s="52" t="b">
        <f t="shared" ca="1" si="1302"/>
        <v>1</v>
      </c>
      <c r="AE1298" s="52" t="str">
        <f t="shared" ca="1" si="1302"/>
        <v>-</v>
      </c>
      <c r="AF1298" s="52" t="str">
        <f t="shared" ca="1" si="1302"/>
        <v>-</v>
      </c>
      <c r="AG1298" s="52">
        <f t="shared" ca="1" si="1302"/>
        <v>0.5</v>
      </c>
      <c r="AH1298" s="52">
        <f t="shared" ca="1" si="1291"/>
        <v>1</v>
      </c>
      <c r="AI1298" s="91">
        <f t="shared" ca="1" si="1291"/>
        <v>0</v>
      </c>
      <c r="AJ1298" s="91">
        <f ca="1">OFFSET(AJ1298,-1,0)</f>
        <v>1</v>
      </c>
      <c r="AK1298" s="91">
        <f t="shared" ca="1" si="1291"/>
        <v>0</v>
      </c>
      <c r="AL1298" s="52">
        <f ca="1">OFFSET(AL1298,-1,0)</f>
        <v>1</v>
      </c>
      <c r="AM1298" s="52"/>
      <c r="AN1298" s="52"/>
      <c r="AO1298" s="52"/>
      <c r="AP1298" s="52"/>
      <c r="AQ1298" s="52"/>
      <c r="AR1298" s="52"/>
      <c r="AS1298" s="52"/>
      <c r="AT1298" s="52"/>
      <c r="AU1298" s="52"/>
      <c r="AV1298" s="52"/>
      <c r="AW1298" s="52"/>
      <c r="AX1298" s="52"/>
      <c r="AY1298" s="52"/>
      <c r="AZ1298" s="52"/>
      <c r="BA1298" s="52"/>
      <c r="BB1298" s="52"/>
      <c r="BC1298" s="52"/>
      <c r="BD1298" s="52"/>
      <c r="BE1298" s="52"/>
      <c r="BF1298" s="52"/>
      <c r="BG1298" s="52"/>
      <c r="BH1298" s="52"/>
      <c r="BI1298" s="52"/>
      <c r="BJ1298" s="52"/>
      <c r="BK1298" s="52"/>
      <c r="BL1298" s="52"/>
      <c r="BM1298" s="52"/>
      <c r="BN1298" s="52">
        <f t="shared" ref="BN1298:CC1310" ca="1" si="1307">OFFSET(BN1298,-1,0)</f>
        <v>0.04</v>
      </c>
      <c r="BO1298" s="52">
        <f t="shared" ca="1" si="1307"/>
        <v>0</v>
      </c>
      <c r="BP1298" s="91">
        <f t="shared" ca="1" si="1305"/>
        <v>0</v>
      </c>
      <c r="BQ1298" s="52">
        <f t="shared" ca="1" si="1307"/>
        <v>0</v>
      </c>
      <c r="BR1298" s="52">
        <f t="shared" ca="1" si="1307"/>
        <v>-0.08</v>
      </c>
      <c r="BS1298" s="221">
        <f ca="1">BS$1287</f>
        <v>-0.05</v>
      </c>
      <c r="BT1298" s="221">
        <f ca="1">BT$1287</f>
        <v>0.08</v>
      </c>
      <c r="BU1298" s="52">
        <f t="shared" ref="BU1298:CH1310" ca="1" si="1308">OFFSET(BU1298,-1,0)</f>
        <v>0.04</v>
      </c>
      <c r="BV1298" s="52">
        <f t="shared" ca="1" si="1308"/>
        <v>0</v>
      </c>
      <c r="BW1298" s="91">
        <f t="shared" ca="1" si="1308"/>
        <v>0</v>
      </c>
      <c r="BX1298" s="52">
        <f t="shared" ca="1" si="1308"/>
        <v>0</v>
      </c>
      <c r="BY1298" s="52">
        <f t="shared" ca="1" si="1308"/>
        <v>-0.08</v>
      </c>
      <c r="BZ1298" s="221">
        <f ca="1">BZ$1287</f>
        <v>-0.05</v>
      </c>
      <c r="CA1298" s="221">
        <f ca="1">CA$1287</f>
        <v>0.08</v>
      </c>
      <c r="CB1298" s="52">
        <f t="shared" ca="1" si="1308"/>
        <v>0.04</v>
      </c>
      <c r="CC1298" s="52">
        <f t="shared" ca="1" si="1308"/>
        <v>0</v>
      </c>
      <c r="CD1298" s="91">
        <f t="shared" ca="1" si="1308"/>
        <v>0</v>
      </c>
      <c r="CE1298" s="52">
        <f t="shared" ca="1" si="1308"/>
        <v>0</v>
      </c>
      <c r="CF1298" s="52">
        <f t="shared" ca="1" si="1308"/>
        <v>-0.08</v>
      </c>
      <c r="CG1298" s="221">
        <f ca="1">CG$1287</f>
        <v>-0.05</v>
      </c>
      <c r="CH1298" s="221">
        <f ca="1">CH$1287</f>
        <v>0.08</v>
      </c>
    </row>
    <row r="1299" spans="1:86">
      <c r="A1299" s="74"/>
      <c r="B1299" s="256" t="str">
        <f t="shared" si="1268"/>
        <v>Scan 2 Singles FS as Scan1</v>
      </c>
      <c r="C1299" s="91">
        <f t="shared" ca="1" si="1304"/>
        <v>1</v>
      </c>
      <c r="D1299" s="91">
        <f t="shared" ca="1" si="1304"/>
        <v>1</v>
      </c>
      <c r="E1299" s="91" t="b">
        <f t="shared" ca="1" si="1292"/>
        <v>0</v>
      </c>
      <c r="F1299" s="91">
        <f t="shared" ca="1" si="1292"/>
        <v>22</v>
      </c>
      <c r="G1299" s="91" t="str">
        <f t="shared" ca="1" si="1292"/>
        <v>-</v>
      </c>
      <c r="H1299" s="91" t="str">
        <f t="shared" ca="1" si="1292"/>
        <v>-</v>
      </c>
      <c r="I1299" s="91" t="str">
        <f t="shared" ca="1" si="1292"/>
        <v>-</v>
      </c>
      <c r="J1299" s="91" t="str">
        <f t="shared" ca="1" si="1292"/>
        <v>-</v>
      </c>
      <c r="K1299" s="91" t="str">
        <f t="shared" ca="1" si="1292"/>
        <v>-</v>
      </c>
      <c r="L1299" s="91" t="str">
        <f t="shared" ca="1" si="1292"/>
        <v>-</v>
      </c>
      <c r="M1299" s="91" t="str">
        <f t="shared" ca="1" si="1292"/>
        <v>-</v>
      </c>
      <c r="N1299" s="91" t="str">
        <f t="shared" ca="1" si="1292"/>
        <v>-</v>
      </c>
      <c r="O1299" s="221">
        <f ca="1">O$1287</f>
        <v>52</v>
      </c>
      <c r="P1299" s="91">
        <f t="shared" ca="1" si="1292"/>
        <v>53</v>
      </c>
      <c r="Q1299" s="220">
        <f ca="1">Q$1273</f>
        <v>51</v>
      </c>
      <c r="R1299" s="91">
        <f t="shared" ca="1" si="1292"/>
        <v>54</v>
      </c>
      <c r="S1299" s="91">
        <f t="shared" ref="S1299:AJ1301" ca="1" si="1309">OFFSET(S1299,-1,0)</f>
        <v>54</v>
      </c>
      <c r="T1299" s="91">
        <f t="shared" ca="1" si="1309"/>
        <v>54</v>
      </c>
      <c r="U1299" s="91">
        <f t="shared" ca="1" si="1309"/>
        <v>0.02</v>
      </c>
      <c r="V1299" s="91">
        <f t="shared" ca="1" si="1309"/>
        <v>0</v>
      </c>
      <c r="W1299" s="91">
        <f t="shared" ca="1" si="1309"/>
        <v>0.05</v>
      </c>
      <c r="X1299" s="91">
        <f t="shared" ca="1" si="1309"/>
        <v>0.11</v>
      </c>
      <c r="Y1299" s="226">
        <f t="shared" ca="1" si="1309"/>
        <v>1.0984615384615384E-2</v>
      </c>
      <c r="Z1299" s="226">
        <f t="shared" ca="1" si="1309"/>
        <v>-4.3999999999999997E-2</v>
      </c>
      <c r="AA1299" s="91">
        <f t="shared" ca="1" si="1309"/>
        <v>2</v>
      </c>
      <c r="AB1299" s="91" t="str">
        <f t="shared" ca="1" si="1309"/>
        <v>-</v>
      </c>
      <c r="AC1299" s="91" t="str">
        <f t="shared" ca="1" si="1309"/>
        <v>-</v>
      </c>
      <c r="AD1299" s="91" t="b">
        <f t="shared" ca="1" si="1309"/>
        <v>1</v>
      </c>
      <c r="AE1299" s="91" t="str">
        <f t="shared" ca="1" si="1309"/>
        <v>-</v>
      </c>
      <c r="AF1299" s="91" t="str">
        <f t="shared" ca="1" si="1309"/>
        <v>-</v>
      </c>
      <c r="AG1299" s="91">
        <f t="shared" ca="1" si="1309"/>
        <v>0.5</v>
      </c>
      <c r="AH1299" s="91">
        <f t="shared" ca="1" si="1309"/>
        <v>1</v>
      </c>
      <c r="AI1299" s="91">
        <f t="shared" ca="1" si="1291"/>
        <v>0</v>
      </c>
      <c r="AJ1299" s="91">
        <f ca="1">OFFSET(AJ1299,-1,0)</f>
        <v>1</v>
      </c>
      <c r="AK1299" s="91">
        <f t="shared" ca="1" si="1291"/>
        <v>0</v>
      </c>
      <c r="AL1299" s="91">
        <f ca="1">OFFSET(AL1299,-1,0)</f>
        <v>1</v>
      </c>
      <c r="AM1299" s="91"/>
      <c r="AN1299" s="91"/>
      <c r="AO1299" s="91"/>
      <c r="AP1299" s="91"/>
      <c r="AQ1299" s="91"/>
      <c r="AR1299" s="91"/>
      <c r="AS1299" s="91"/>
      <c r="AT1299" s="91"/>
      <c r="AU1299" s="91"/>
      <c r="AV1299" s="91"/>
      <c r="AW1299" s="91"/>
      <c r="AX1299" s="91"/>
      <c r="AY1299" s="91"/>
      <c r="AZ1299" s="91"/>
      <c r="BA1299" s="91"/>
      <c r="BB1299" s="91"/>
      <c r="BC1299" s="91"/>
      <c r="BD1299" s="91"/>
      <c r="BE1299" s="91"/>
      <c r="BF1299" s="91"/>
      <c r="BG1299" s="91"/>
      <c r="BH1299" s="91"/>
      <c r="BI1299" s="91"/>
      <c r="BJ1299" s="91"/>
      <c r="BK1299" s="91"/>
      <c r="BL1299" s="91"/>
      <c r="BM1299" s="91"/>
      <c r="BN1299" s="91">
        <f t="shared" ca="1" si="1307"/>
        <v>0.04</v>
      </c>
      <c r="BO1299" s="91">
        <f t="shared" ca="1" si="1307"/>
        <v>0</v>
      </c>
      <c r="BP1299" s="91">
        <f t="shared" ca="1" si="1307"/>
        <v>0</v>
      </c>
      <c r="BQ1299" s="91">
        <f t="shared" ca="1" si="1307"/>
        <v>0</v>
      </c>
      <c r="BR1299" s="221">
        <f ca="1">BR$1287</f>
        <v>-0.08</v>
      </c>
      <c r="BS1299" s="220">
        <f ca="1">BS$1273</f>
        <v>-0.05</v>
      </c>
      <c r="BT1299" s="91">
        <f t="shared" ca="1" si="1307"/>
        <v>0.08</v>
      </c>
      <c r="BU1299" s="91">
        <f t="shared" ca="1" si="1308"/>
        <v>0.04</v>
      </c>
      <c r="BV1299" s="91">
        <f t="shared" ca="1" si="1308"/>
        <v>0</v>
      </c>
      <c r="BW1299" s="91">
        <f t="shared" ca="1" si="1308"/>
        <v>0</v>
      </c>
      <c r="BX1299" s="91">
        <f t="shared" ca="1" si="1308"/>
        <v>0</v>
      </c>
      <c r="BY1299" s="221">
        <f ca="1">BY$1287</f>
        <v>-0.08</v>
      </c>
      <c r="BZ1299" s="220">
        <f ca="1">BZ$1273</f>
        <v>-0.05</v>
      </c>
      <c r="CA1299" s="91">
        <f t="shared" ca="1" si="1308"/>
        <v>0.08</v>
      </c>
      <c r="CB1299" s="91">
        <f t="shared" ca="1" si="1308"/>
        <v>0.04</v>
      </c>
      <c r="CC1299" s="91">
        <f t="shared" ca="1" si="1308"/>
        <v>0</v>
      </c>
      <c r="CD1299" s="91">
        <f t="shared" ca="1" si="1308"/>
        <v>0</v>
      </c>
      <c r="CE1299" s="91">
        <f t="shared" ca="1" si="1308"/>
        <v>0</v>
      </c>
      <c r="CF1299" s="221">
        <f ca="1">CF$1287</f>
        <v>-0.08</v>
      </c>
      <c r="CG1299" s="220">
        <f ca="1">CG$1273</f>
        <v>-0.05</v>
      </c>
      <c r="CH1299" s="91">
        <f t="shared" ca="1" si="1308"/>
        <v>0.08</v>
      </c>
    </row>
    <row r="1300" spans="1:86">
      <c r="A1300" s="74"/>
      <c r="B1300" s="256" t="str">
        <f t="shared" si="1268"/>
        <v>Scan 2 Mult FS as Scan1</v>
      </c>
      <c r="C1300" s="91">
        <f t="shared" ca="1" si="1304"/>
        <v>1</v>
      </c>
      <c r="D1300" s="91">
        <f t="shared" ca="1" si="1304"/>
        <v>1</v>
      </c>
      <c r="E1300" s="91" t="b">
        <f t="shared" ca="1" si="1292"/>
        <v>0</v>
      </c>
      <c r="F1300" s="91">
        <f t="shared" ca="1" si="1292"/>
        <v>22</v>
      </c>
      <c r="G1300" s="91" t="str">
        <f t="shared" ca="1" si="1292"/>
        <v>-</v>
      </c>
      <c r="H1300" s="91" t="str">
        <f t="shared" ca="1" si="1292"/>
        <v>-</v>
      </c>
      <c r="I1300" s="91" t="str">
        <f t="shared" ca="1" si="1292"/>
        <v>-</v>
      </c>
      <c r="J1300" s="91" t="str">
        <f t="shared" ca="1" si="1292"/>
        <v>-</v>
      </c>
      <c r="K1300" s="91" t="str">
        <f t="shared" ca="1" si="1292"/>
        <v>-</v>
      </c>
      <c r="L1300" s="91" t="str">
        <f t="shared" ca="1" si="1292"/>
        <v>-</v>
      </c>
      <c r="M1300" s="91" t="str">
        <f t="shared" ca="1" si="1292"/>
        <v>-</v>
      </c>
      <c r="N1300" s="91" t="str">
        <f t="shared" ca="1" si="1292"/>
        <v>-</v>
      </c>
      <c r="O1300" s="91">
        <f t="shared" ca="1" si="1292"/>
        <v>52</v>
      </c>
      <c r="P1300" s="91">
        <f t="shared" ca="1" si="1292"/>
        <v>53</v>
      </c>
      <c r="Q1300" s="221">
        <f ca="1">Q$1287</f>
        <v>53</v>
      </c>
      <c r="R1300" s="220">
        <f ca="1">R$1273</f>
        <v>51</v>
      </c>
      <c r="S1300" s="220">
        <f ca="1">S$1273</f>
        <v>51</v>
      </c>
      <c r="T1300" s="220">
        <f ca="1">T$1273</f>
        <v>51</v>
      </c>
      <c r="U1300" s="91">
        <f t="shared" ca="1" si="1309"/>
        <v>0.02</v>
      </c>
      <c r="V1300" s="91">
        <f t="shared" ca="1" si="1309"/>
        <v>0</v>
      </c>
      <c r="W1300" s="91">
        <f t="shared" ca="1" si="1309"/>
        <v>0.05</v>
      </c>
      <c r="X1300" s="91">
        <f t="shared" ca="1" si="1309"/>
        <v>0.11</v>
      </c>
      <c r="Y1300" s="226">
        <f t="shared" ca="1" si="1309"/>
        <v>1.0984615384615384E-2</v>
      </c>
      <c r="Z1300" s="226">
        <f t="shared" ca="1" si="1309"/>
        <v>-4.3999999999999997E-2</v>
      </c>
      <c r="AA1300" s="91">
        <f t="shared" ca="1" si="1309"/>
        <v>2</v>
      </c>
      <c r="AB1300" s="91" t="str">
        <f t="shared" ca="1" si="1309"/>
        <v>-</v>
      </c>
      <c r="AC1300" s="91" t="str">
        <f t="shared" ca="1" si="1309"/>
        <v>-</v>
      </c>
      <c r="AD1300" s="91" t="b">
        <f t="shared" ca="1" si="1309"/>
        <v>1</v>
      </c>
      <c r="AE1300" s="91" t="str">
        <f t="shared" ca="1" si="1309"/>
        <v>-</v>
      </c>
      <c r="AF1300" s="91" t="str">
        <f t="shared" ca="1" si="1309"/>
        <v>-</v>
      </c>
      <c r="AG1300" s="91">
        <f t="shared" ca="1" si="1309"/>
        <v>0.5</v>
      </c>
      <c r="AH1300" s="91">
        <f t="shared" ca="1" si="1309"/>
        <v>1</v>
      </c>
      <c r="AI1300" s="91">
        <f t="shared" ca="1" si="1309"/>
        <v>0</v>
      </c>
      <c r="AJ1300" s="91">
        <f t="shared" ca="1" si="1309"/>
        <v>1</v>
      </c>
      <c r="AK1300" s="91">
        <f t="shared" ca="1" si="1291"/>
        <v>0</v>
      </c>
      <c r="AL1300" s="91">
        <f t="shared" ca="1" si="1291"/>
        <v>1</v>
      </c>
      <c r="AM1300" s="91"/>
      <c r="AN1300" s="91"/>
      <c r="AO1300" s="91"/>
      <c r="AP1300" s="91"/>
      <c r="AQ1300" s="91"/>
      <c r="AR1300" s="91"/>
      <c r="AS1300" s="91"/>
      <c r="AT1300" s="91"/>
      <c r="AU1300" s="91"/>
      <c r="AV1300" s="91"/>
      <c r="AW1300" s="91"/>
      <c r="AX1300" s="91"/>
      <c r="AY1300" s="91"/>
      <c r="AZ1300" s="91"/>
      <c r="BA1300" s="91"/>
      <c r="BB1300" s="91"/>
      <c r="BC1300" s="91"/>
      <c r="BD1300" s="91"/>
      <c r="BE1300" s="91"/>
      <c r="BF1300" s="91"/>
      <c r="BG1300" s="91"/>
      <c r="BH1300" s="91"/>
      <c r="BI1300" s="91"/>
      <c r="BJ1300" s="91"/>
      <c r="BK1300" s="91"/>
      <c r="BL1300" s="91"/>
      <c r="BM1300" s="91"/>
      <c r="BN1300" s="91">
        <f t="shared" ca="1" si="1307"/>
        <v>0.04</v>
      </c>
      <c r="BO1300" s="91">
        <f t="shared" ca="1" si="1307"/>
        <v>0</v>
      </c>
      <c r="BP1300" s="91">
        <f t="shared" ca="1" si="1307"/>
        <v>0</v>
      </c>
      <c r="BQ1300" s="91">
        <f t="shared" ca="1" si="1307"/>
        <v>0</v>
      </c>
      <c r="BR1300" s="91">
        <f t="shared" ca="1" si="1307"/>
        <v>-0.08</v>
      </c>
      <c r="BS1300" s="221">
        <f ca="1">BS$1287</f>
        <v>-0.05</v>
      </c>
      <c r="BT1300" s="220">
        <f ca="1">BT$1273</f>
        <v>-0.05</v>
      </c>
      <c r="BU1300" s="91">
        <f t="shared" ca="1" si="1308"/>
        <v>0.04</v>
      </c>
      <c r="BV1300" s="91">
        <f t="shared" ca="1" si="1308"/>
        <v>0</v>
      </c>
      <c r="BW1300" s="91">
        <f t="shared" ca="1" si="1308"/>
        <v>0</v>
      </c>
      <c r="BX1300" s="91">
        <f t="shared" ca="1" si="1308"/>
        <v>0</v>
      </c>
      <c r="BY1300" s="91">
        <f t="shared" ca="1" si="1308"/>
        <v>-0.08</v>
      </c>
      <c r="BZ1300" s="221">
        <f ca="1">BZ$1287</f>
        <v>-0.05</v>
      </c>
      <c r="CA1300" s="220">
        <f ca="1">CA$1273</f>
        <v>-0.05</v>
      </c>
      <c r="CB1300" s="91">
        <f t="shared" ca="1" si="1308"/>
        <v>0.04</v>
      </c>
      <c r="CC1300" s="91">
        <f t="shared" ca="1" si="1308"/>
        <v>0</v>
      </c>
      <c r="CD1300" s="91">
        <f t="shared" ca="1" si="1308"/>
        <v>0</v>
      </c>
      <c r="CE1300" s="91">
        <f t="shared" ca="1" si="1308"/>
        <v>0</v>
      </c>
      <c r="CF1300" s="91">
        <f t="shared" ca="1" si="1308"/>
        <v>-0.08</v>
      </c>
      <c r="CG1300" s="221">
        <f ca="1">CG$1287</f>
        <v>-0.05</v>
      </c>
      <c r="CH1300" s="220">
        <f ca="1">CH$1273</f>
        <v>-0.05</v>
      </c>
    </row>
    <row r="1301" spans="1:86">
      <c r="A1301" s="74"/>
      <c r="B1301" s="256" t="str">
        <f t="shared" si="1268"/>
        <v>Scan 2 Hold Base Mortality as Scan1</v>
      </c>
      <c r="C1301" s="91">
        <f t="shared" ca="1" si="1304"/>
        <v>1</v>
      </c>
      <c r="D1301" s="91">
        <f t="shared" ca="1" si="1304"/>
        <v>1</v>
      </c>
      <c r="E1301" s="91" t="b">
        <f t="shared" ca="1" si="1292"/>
        <v>0</v>
      </c>
      <c r="F1301" s="220">
        <f ca="1">F$1273</f>
        <v>21</v>
      </c>
      <c r="G1301" s="91" t="str">
        <f t="shared" ca="1" si="1292"/>
        <v>-</v>
      </c>
      <c r="H1301" s="91" t="str">
        <f t="shared" ca="1" si="1292"/>
        <v>-</v>
      </c>
      <c r="I1301" s="91" t="str">
        <f t="shared" ca="1" si="1292"/>
        <v>-</v>
      </c>
      <c r="J1301" s="91" t="str">
        <f t="shared" ca="1" si="1292"/>
        <v>-</v>
      </c>
      <c r="K1301" s="91" t="str">
        <f ca="1">OFFSET(K1301,-1,0)</f>
        <v>-</v>
      </c>
      <c r="L1301" s="90" t="b">
        <v>1</v>
      </c>
      <c r="M1301" s="91" t="str">
        <f ca="1">OFFSET(M1301,-1,0)</f>
        <v>-</v>
      </c>
      <c r="N1301" s="91" t="str">
        <f t="shared" ca="1" si="1292"/>
        <v>-</v>
      </c>
      <c r="O1301" s="91">
        <f t="shared" ca="1" si="1292"/>
        <v>52</v>
      </c>
      <c r="P1301" s="91">
        <f t="shared" ca="1" si="1292"/>
        <v>53</v>
      </c>
      <c r="Q1301" s="91">
        <f t="shared" ca="1" si="1292"/>
        <v>53</v>
      </c>
      <c r="R1301" s="221">
        <f ca="1">R$1287</f>
        <v>54</v>
      </c>
      <c r="S1301" s="221">
        <f ca="1">S$1287</f>
        <v>54</v>
      </c>
      <c r="T1301" s="221">
        <f ca="1">T$1287</f>
        <v>54</v>
      </c>
      <c r="U1301" s="91">
        <f t="shared" ca="1" si="1309"/>
        <v>0.02</v>
      </c>
      <c r="V1301" s="91">
        <f t="shared" ca="1" si="1309"/>
        <v>0</v>
      </c>
      <c r="W1301" s="91">
        <f t="shared" ca="1" si="1309"/>
        <v>0.05</v>
      </c>
      <c r="X1301" s="91">
        <f t="shared" ca="1" si="1309"/>
        <v>0.11</v>
      </c>
      <c r="Y1301" s="226">
        <f t="shared" ca="1" si="1309"/>
        <v>1.0984615384615384E-2</v>
      </c>
      <c r="Z1301" s="226">
        <f t="shared" ca="1" si="1309"/>
        <v>-4.3999999999999997E-2</v>
      </c>
      <c r="AA1301" s="91">
        <f t="shared" ca="1" si="1309"/>
        <v>2</v>
      </c>
      <c r="AB1301" s="91" t="str">
        <f t="shared" ca="1" si="1309"/>
        <v>-</v>
      </c>
      <c r="AC1301" s="91" t="str">
        <f t="shared" ca="1" si="1309"/>
        <v>-</v>
      </c>
      <c r="AD1301" s="91" t="b">
        <f t="shared" ca="1" si="1309"/>
        <v>1</v>
      </c>
      <c r="AE1301" s="91" t="str">
        <f t="shared" ca="1" si="1309"/>
        <v>-</v>
      </c>
      <c r="AF1301" s="91" t="str">
        <f t="shared" ca="1" si="1309"/>
        <v>-</v>
      </c>
      <c r="AG1301" s="91">
        <f t="shared" ca="1" si="1309"/>
        <v>0.5</v>
      </c>
      <c r="AH1301" s="91">
        <f t="shared" ca="1" si="1309"/>
        <v>1</v>
      </c>
      <c r="AI1301" s="91">
        <f t="shared" ca="1" si="1309"/>
        <v>0</v>
      </c>
      <c r="AJ1301" s="91">
        <f t="shared" ca="1" si="1309"/>
        <v>1</v>
      </c>
      <c r="AK1301" s="91">
        <f t="shared" ca="1" si="1291"/>
        <v>0</v>
      </c>
      <c r="AL1301" s="91">
        <f t="shared" ca="1" si="1291"/>
        <v>1</v>
      </c>
      <c r="AM1301" s="91"/>
      <c r="AN1301" s="91"/>
      <c r="AO1301" s="91"/>
      <c r="AP1301" s="91"/>
      <c r="AQ1301" s="91"/>
      <c r="AR1301" s="91"/>
      <c r="AS1301" s="91"/>
      <c r="AT1301" s="91"/>
      <c r="AU1301" s="91"/>
      <c r="AV1301" s="91"/>
      <c r="AW1301" s="91"/>
      <c r="AX1301" s="91"/>
      <c r="AY1301" s="91"/>
      <c r="AZ1301" s="91"/>
      <c r="BA1301" s="91"/>
      <c r="BB1301" s="91"/>
      <c r="BC1301" s="91"/>
      <c r="BD1301" s="91"/>
      <c r="BE1301" s="91"/>
      <c r="BF1301" s="91"/>
      <c r="BG1301" s="91"/>
      <c r="BH1301" s="91"/>
      <c r="BI1301" s="91"/>
      <c r="BJ1301" s="91"/>
      <c r="BK1301" s="91"/>
      <c r="BL1301" s="91"/>
      <c r="BM1301" s="91"/>
      <c r="BN1301" s="221">
        <f ca="1">BN$1287</f>
        <v>0.04</v>
      </c>
      <c r="BO1301" s="91">
        <f t="shared" ca="1" si="1307"/>
        <v>0</v>
      </c>
      <c r="BP1301" s="91">
        <f t="shared" ca="1" si="1307"/>
        <v>0</v>
      </c>
      <c r="BQ1301" s="91">
        <f t="shared" ca="1" si="1307"/>
        <v>0</v>
      </c>
      <c r="BR1301" s="91">
        <f t="shared" ca="1" si="1307"/>
        <v>-0.08</v>
      </c>
      <c r="BS1301" s="91">
        <f t="shared" ca="1" si="1307"/>
        <v>-0.05</v>
      </c>
      <c r="BT1301" s="221">
        <f ca="1">BT$1287</f>
        <v>0.08</v>
      </c>
      <c r="BU1301" s="221">
        <f ca="1">BU$1287</f>
        <v>0.04</v>
      </c>
      <c r="BV1301" s="91">
        <f t="shared" ca="1" si="1308"/>
        <v>0</v>
      </c>
      <c r="BW1301" s="91">
        <f t="shared" ca="1" si="1308"/>
        <v>0</v>
      </c>
      <c r="BX1301" s="91">
        <f t="shared" ca="1" si="1308"/>
        <v>0</v>
      </c>
      <c r="BY1301" s="91">
        <f t="shared" ca="1" si="1308"/>
        <v>-0.08</v>
      </c>
      <c r="BZ1301" s="91">
        <f t="shared" ca="1" si="1308"/>
        <v>-0.05</v>
      </c>
      <c r="CA1301" s="221">
        <f ca="1">CA$1287</f>
        <v>0.08</v>
      </c>
      <c r="CB1301" s="221">
        <f ca="1">CB$1287</f>
        <v>0.04</v>
      </c>
      <c r="CC1301" s="91">
        <f t="shared" ca="1" si="1308"/>
        <v>0</v>
      </c>
      <c r="CD1301" s="91">
        <f t="shared" ca="1" si="1308"/>
        <v>0</v>
      </c>
      <c r="CE1301" s="91">
        <f t="shared" ca="1" si="1308"/>
        <v>0</v>
      </c>
      <c r="CF1301" s="91">
        <f t="shared" ca="1" si="1308"/>
        <v>-0.08</v>
      </c>
      <c r="CG1301" s="91">
        <f t="shared" ca="1" si="1308"/>
        <v>-0.05</v>
      </c>
      <c r="CH1301" s="221">
        <f ca="1">CH$1287</f>
        <v>0.08</v>
      </c>
    </row>
    <row r="1302" spans="1:86">
      <c r="A1302" s="74"/>
      <c r="B1302" s="256" t="str">
        <f t="shared" si="1268"/>
        <v>Scan 2 Hold LW &amp; sale value as Scan1</v>
      </c>
      <c r="C1302" s="91">
        <f t="shared" ca="1" si="1304"/>
        <v>1</v>
      </c>
      <c r="D1302" s="91">
        <f t="shared" ca="1" si="1304"/>
        <v>1</v>
      </c>
      <c r="E1302" s="91" t="b">
        <f t="shared" ca="1" si="1304"/>
        <v>0</v>
      </c>
      <c r="F1302" s="91">
        <f t="shared" ca="1" si="1304"/>
        <v>21</v>
      </c>
      <c r="G1302" s="91" t="str">
        <f t="shared" ca="1" si="1304"/>
        <v>-</v>
      </c>
      <c r="H1302" s="91" t="str">
        <f t="shared" ca="1" si="1304"/>
        <v>-</v>
      </c>
      <c r="I1302" s="91" t="str">
        <f t="shared" ca="1" si="1304"/>
        <v>-</v>
      </c>
      <c r="J1302" s="91" t="str">
        <f t="shared" ca="1" si="1304"/>
        <v>-</v>
      </c>
      <c r="K1302" s="91" t="str">
        <f t="shared" ca="1" si="1304"/>
        <v>-</v>
      </c>
      <c r="L1302" s="221" t="str">
        <f>L$1287</f>
        <v>-</v>
      </c>
      <c r="M1302" s="90" t="b">
        <v>1</v>
      </c>
      <c r="N1302" s="91" t="str">
        <f t="shared" ca="1" si="1304"/>
        <v>-</v>
      </c>
      <c r="O1302" s="91">
        <f t="shared" ca="1" si="1304"/>
        <v>52</v>
      </c>
      <c r="P1302" s="91">
        <f t="shared" ca="1" si="1304"/>
        <v>53</v>
      </c>
      <c r="Q1302" s="91">
        <f t="shared" ca="1" si="1304"/>
        <v>53</v>
      </c>
      <c r="R1302" s="91">
        <f t="shared" ca="1" si="1304"/>
        <v>54</v>
      </c>
      <c r="S1302" s="91">
        <f t="shared" ref="S1302:AL1310" ca="1" si="1310">OFFSET(S1302,-1,0)</f>
        <v>54</v>
      </c>
      <c r="T1302" s="91">
        <f t="shared" ca="1" si="1310"/>
        <v>54</v>
      </c>
      <c r="U1302" s="91">
        <f t="shared" ca="1" si="1310"/>
        <v>0.02</v>
      </c>
      <c r="V1302" s="91">
        <f t="shared" ca="1" si="1310"/>
        <v>0</v>
      </c>
      <c r="W1302" s="91">
        <f t="shared" ca="1" si="1310"/>
        <v>0.05</v>
      </c>
      <c r="X1302" s="91">
        <f t="shared" ca="1" si="1310"/>
        <v>0.11</v>
      </c>
      <c r="Y1302" s="226">
        <f t="shared" ca="1" si="1310"/>
        <v>1.0984615384615384E-2</v>
      </c>
      <c r="Z1302" s="226">
        <f t="shared" ca="1" si="1310"/>
        <v>-4.3999999999999997E-2</v>
      </c>
      <c r="AA1302" s="91">
        <f t="shared" ca="1" si="1310"/>
        <v>2</v>
      </c>
      <c r="AB1302" s="91" t="str">
        <f t="shared" ca="1" si="1310"/>
        <v>-</v>
      </c>
      <c r="AC1302" s="91" t="str">
        <f t="shared" ca="1" si="1310"/>
        <v>-</v>
      </c>
      <c r="AD1302" s="91" t="b">
        <f t="shared" ca="1" si="1310"/>
        <v>1</v>
      </c>
      <c r="AE1302" s="91" t="str">
        <f t="shared" ca="1" si="1310"/>
        <v>-</v>
      </c>
      <c r="AF1302" s="91" t="str">
        <f t="shared" ca="1" si="1310"/>
        <v>-</v>
      </c>
      <c r="AG1302" s="91">
        <f t="shared" ca="1" si="1310"/>
        <v>0.5</v>
      </c>
      <c r="AH1302" s="91">
        <f t="shared" ca="1" si="1310"/>
        <v>1</v>
      </c>
      <c r="AI1302" s="91">
        <f t="shared" ca="1" si="1310"/>
        <v>0</v>
      </c>
      <c r="AJ1302" s="91">
        <f t="shared" ca="1" si="1310"/>
        <v>1</v>
      </c>
      <c r="AK1302" s="91">
        <f t="shared" ca="1" si="1310"/>
        <v>0</v>
      </c>
      <c r="AL1302" s="91">
        <f t="shared" ca="1" si="1310"/>
        <v>1</v>
      </c>
      <c r="AM1302" s="91"/>
      <c r="AN1302" s="91"/>
      <c r="AO1302" s="91"/>
      <c r="AP1302" s="91"/>
      <c r="AQ1302" s="91"/>
      <c r="AR1302" s="91"/>
      <c r="AS1302" s="91"/>
      <c r="AT1302" s="91"/>
      <c r="AU1302" s="91"/>
      <c r="AV1302" s="91"/>
      <c r="AW1302" s="91"/>
      <c r="AX1302" s="91"/>
      <c r="AY1302" s="91"/>
      <c r="AZ1302" s="91"/>
      <c r="BA1302" s="91"/>
      <c r="BB1302" s="91"/>
      <c r="BC1302" s="91"/>
      <c r="BD1302" s="91"/>
      <c r="BE1302" s="91"/>
      <c r="BF1302" s="91"/>
      <c r="BG1302" s="91"/>
      <c r="BH1302" s="91"/>
      <c r="BI1302" s="91"/>
      <c r="BJ1302" s="91"/>
      <c r="BK1302" s="91"/>
      <c r="BL1302" s="91"/>
      <c r="BM1302" s="91"/>
      <c r="BN1302" s="91">
        <f t="shared" ca="1" si="1307"/>
        <v>0.04</v>
      </c>
      <c r="BO1302" s="91">
        <f t="shared" ca="1" si="1307"/>
        <v>0</v>
      </c>
      <c r="BP1302" s="91">
        <f t="shared" ca="1" si="1307"/>
        <v>0</v>
      </c>
      <c r="BQ1302" s="91">
        <f t="shared" ca="1" si="1307"/>
        <v>0</v>
      </c>
      <c r="BR1302" s="91">
        <f t="shared" ca="1" si="1307"/>
        <v>-0.08</v>
      </c>
      <c r="BS1302" s="91">
        <f t="shared" ca="1" si="1307"/>
        <v>-0.05</v>
      </c>
      <c r="BT1302" s="91">
        <f t="shared" ca="1" si="1307"/>
        <v>0.08</v>
      </c>
      <c r="BU1302" s="91">
        <f t="shared" ca="1" si="1307"/>
        <v>0.04</v>
      </c>
      <c r="BV1302" s="91">
        <f t="shared" ca="1" si="1307"/>
        <v>0</v>
      </c>
      <c r="BW1302" s="91">
        <f t="shared" ca="1" si="1307"/>
        <v>0</v>
      </c>
      <c r="BX1302" s="91">
        <f t="shared" ca="1" si="1307"/>
        <v>0</v>
      </c>
      <c r="BY1302" s="91">
        <f t="shared" ca="1" si="1307"/>
        <v>-0.08</v>
      </c>
      <c r="BZ1302" s="91">
        <f t="shared" ca="1" si="1307"/>
        <v>-0.05</v>
      </c>
      <c r="CA1302" s="91">
        <f t="shared" ca="1" si="1307"/>
        <v>0.08</v>
      </c>
      <c r="CB1302" s="91">
        <f t="shared" ca="1" si="1307"/>
        <v>0.04</v>
      </c>
      <c r="CC1302" s="91">
        <f t="shared" ca="1" si="1307"/>
        <v>0</v>
      </c>
      <c r="CD1302" s="91">
        <f t="shared" ca="1" si="1308"/>
        <v>0</v>
      </c>
      <c r="CE1302" s="91">
        <f t="shared" ca="1" si="1308"/>
        <v>0</v>
      </c>
      <c r="CF1302" s="91">
        <f t="shared" ca="1" si="1308"/>
        <v>-0.08</v>
      </c>
      <c r="CG1302" s="91">
        <f t="shared" ca="1" si="1308"/>
        <v>-0.05</v>
      </c>
      <c r="CH1302" s="91">
        <f t="shared" ca="1" si="1308"/>
        <v>0.08</v>
      </c>
    </row>
    <row r="1303" spans="1:86">
      <c r="A1303" s="74"/>
      <c r="B1303" s="257" t="str">
        <f t="shared" si="1268"/>
        <v>Scan 2 Hold Flc Value as Scan1</v>
      </c>
      <c r="C1303" s="91">
        <f t="shared" ca="1" si="1304"/>
        <v>1</v>
      </c>
      <c r="D1303" s="91">
        <f t="shared" ca="1" si="1304"/>
        <v>1</v>
      </c>
      <c r="E1303" s="91" t="b">
        <f t="shared" ca="1" si="1304"/>
        <v>0</v>
      </c>
      <c r="F1303" s="91">
        <f t="shared" ca="1" si="1304"/>
        <v>21</v>
      </c>
      <c r="G1303" s="90" t="b">
        <v>1</v>
      </c>
      <c r="H1303" s="90" t="b">
        <v>1</v>
      </c>
      <c r="I1303" s="91" t="str">
        <f t="shared" ca="1" si="1304"/>
        <v>-</v>
      </c>
      <c r="J1303" s="91" t="str">
        <f t="shared" ca="1" si="1304"/>
        <v>-</v>
      </c>
      <c r="K1303" s="91" t="str">
        <f t="shared" ca="1" si="1304"/>
        <v>-</v>
      </c>
      <c r="L1303" s="91" t="str">
        <f t="shared" ca="1" si="1304"/>
        <v>-</v>
      </c>
      <c r="M1303" s="221" t="str">
        <f>M$1287</f>
        <v>-</v>
      </c>
      <c r="N1303" s="91" t="str">
        <f t="shared" ca="1" si="1304"/>
        <v>-</v>
      </c>
      <c r="O1303" s="91">
        <f t="shared" ca="1" si="1304"/>
        <v>52</v>
      </c>
      <c r="P1303" s="91">
        <f t="shared" ca="1" si="1304"/>
        <v>53</v>
      </c>
      <c r="Q1303" s="91">
        <f t="shared" ca="1" si="1304"/>
        <v>53</v>
      </c>
      <c r="R1303" s="91">
        <f t="shared" ca="1" si="1304"/>
        <v>54</v>
      </c>
      <c r="S1303" s="91">
        <f t="shared" ca="1" si="1310"/>
        <v>54</v>
      </c>
      <c r="T1303" s="91">
        <f t="shared" ca="1" si="1310"/>
        <v>54</v>
      </c>
      <c r="U1303" s="91">
        <f t="shared" ca="1" si="1310"/>
        <v>0.02</v>
      </c>
      <c r="V1303" s="91">
        <f t="shared" ca="1" si="1310"/>
        <v>0</v>
      </c>
      <c r="W1303" s="91">
        <f t="shared" ca="1" si="1310"/>
        <v>0.05</v>
      </c>
      <c r="X1303" s="91">
        <f t="shared" ca="1" si="1310"/>
        <v>0.11</v>
      </c>
      <c r="Y1303" s="226">
        <f t="shared" ca="1" si="1310"/>
        <v>1.0984615384615384E-2</v>
      </c>
      <c r="Z1303" s="226">
        <f t="shared" ca="1" si="1310"/>
        <v>-4.3999999999999997E-2</v>
      </c>
      <c r="AA1303" s="91">
        <f t="shared" ca="1" si="1310"/>
        <v>2</v>
      </c>
      <c r="AB1303" s="91" t="str">
        <f t="shared" ca="1" si="1310"/>
        <v>-</v>
      </c>
      <c r="AC1303" s="91" t="str">
        <f t="shared" ca="1" si="1310"/>
        <v>-</v>
      </c>
      <c r="AD1303" s="91" t="b">
        <f t="shared" ca="1" si="1310"/>
        <v>1</v>
      </c>
      <c r="AE1303" s="91" t="str">
        <f t="shared" ca="1" si="1310"/>
        <v>-</v>
      </c>
      <c r="AF1303" s="91" t="str">
        <f t="shared" ca="1" si="1310"/>
        <v>-</v>
      </c>
      <c r="AG1303" s="91">
        <f t="shared" ca="1" si="1310"/>
        <v>0.5</v>
      </c>
      <c r="AH1303" s="91">
        <f t="shared" ca="1" si="1310"/>
        <v>1</v>
      </c>
      <c r="AI1303" s="91">
        <f t="shared" ca="1" si="1310"/>
        <v>0</v>
      </c>
      <c r="AJ1303" s="91">
        <f t="shared" ca="1" si="1310"/>
        <v>1</v>
      </c>
      <c r="AK1303" s="91">
        <f t="shared" ca="1" si="1310"/>
        <v>0</v>
      </c>
      <c r="AL1303" s="91">
        <f t="shared" ca="1" si="1310"/>
        <v>1</v>
      </c>
      <c r="AM1303" s="91"/>
      <c r="AN1303" s="91"/>
      <c r="AO1303" s="91"/>
      <c r="AP1303" s="91"/>
      <c r="AQ1303" s="91"/>
      <c r="AR1303" s="91"/>
      <c r="AS1303" s="91"/>
      <c r="AT1303" s="91"/>
      <c r="AU1303" s="91"/>
      <c r="AV1303" s="91"/>
      <c r="AW1303" s="91"/>
      <c r="AX1303" s="91"/>
      <c r="AY1303" s="91"/>
      <c r="AZ1303" s="91"/>
      <c r="BA1303" s="91"/>
      <c r="BB1303" s="91"/>
      <c r="BC1303" s="91"/>
      <c r="BD1303" s="91"/>
      <c r="BE1303" s="91"/>
      <c r="BF1303" s="91"/>
      <c r="BG1303" s="91"/>
      <c r="BH1303" s="91"/>
      <c r="BI1303" s="91"/>
      <c r="BJ1303" s="91"/>
      <c r="BK1303" s="91"/>
      <c r="BL1303" s="91"/>
      <c r="BM1303" s="91"/>
      <c r="BN1303" s="91">
        <f t="shared" ca="1" si="1307"/>
        <v>0.04</v>
      </c>
      <c r="BO1303" s="91">
        <f t="shared" ca="1" si="1307"/>
        <v>0</v>
      </c>
      <c r="BP1303" s="91">
        <f t="shared" ca="1" si="1307"/>
        <v>0</v>
      </c>
      <c r="BQ1303" s="91">
        <f t="shared" ca="1" si="1307"/>
        <v>0</v>
      </c>
      <c r="BR1303" s="91">
        <f t="shared" ca="1" si="1307"/>
        <v>-0.08</v>
      </c>
      <c r="BS1303" s="91">
        <f t="shared" ca="1" si="1307"/>
        <v>-0.05</v>
      </c>
      <c r="BT1303" s="91">
        <f t="shared" ca="1" si="1307"/>
        <v>0.08</v>
      </c>
      <c r="BU1303" s="91">
        <f t="shared" ca="1" si="1307"/>
        <v>0.04</v>
      </c>
      <c r="BV1303" s="91">
        <f t="shared" ca="1" si="1307"/>
        <v>0</v>
      </c>
      <c r="BW1303" s="91">
        <f t="shared" ca="1" si="1307"/>
        <v>0</v>
      </c>
      <c r="BX1303" s="91">
        <f t="shared" ca="1" si="1307"/>
        <v>0</v>
      </c>
      <c r="BY1303" s="91">
        <f t="shared" ca="1" si="1307"/>
        <v>-0.08</v>
      </c>
      <c r="BZ1303" s="91">
        <f t="shared" ca="1" si="1307"/>
        <v>-0.05</v>
      </c>
      <c r="CA1303" s="91">
        <f t="shared" ca="1" si="1307"/>
        <v>0.08</v>
      </c>
      <c r="CB1303" s="91">
        <f t="shared" ca="1" si="1307"/>
        <v>0.04</v>
      </c>
      <c r="CC1303" s="91">
        <f t="shared" ca="1" si="1307"/>
        <v>0</v>
      </c>
      <c r="CD1303" s="91">
        <f t="shared" ca="1" si="1308"/>
        <v>0</v>
      </c>
      <c r="CE1303" s="91">
        <f t="shared" ca="1" si="1308"/>
        <v>0</v>
      </c>
      <c r="CF1303" s="91">
        <f t="shared" ca="1" si="1308"/>
        <v>-0.08</v>
      </c>
      <c r="CG1303" s="91">
        <f t="shared" ca="1" si="1308"/>
        <v>-0.05</v>
      </c>
      <c r="CH1303" s="91">
        <f t="shared" ca="1" si="1308"/>
        <v>0.08</v>
      </c>
    </row>
    <row r="1304" spans="1:86">
      <c r="A1304" s="74"/>
      <c r="B1304" s="257" t="str">
        <f t="shared" si="1268"/>
        <v>Scan 2 Hold Lamb Surv as Scan1</v>
      </c>
      <c r="C1304" s="91">
        <f t="shared" ca="1" si="1304"/>
        <v>1</v>
      </c>
      <c r="D1304" s="91">
        <f t="shared" ca="1" si="1304"/>
        <v>1</v>
      </c>
      <c r="E1304" s="91" t="b">
        <f t="shared" ca="1" si="1304"/>
        <v>0</v>
      </c>
      <c r="F1304" s="91">
        <f t="shared" ca="1" si="1304"/>
        <v>21</v>
      </c>
      <c r="G1304" s="221" t="str">
        <f>G$1287</f>
        <v>-</v>
      </c>
      <c r="H1304" s="221" t="str">
        <f>H$1287</f>
        <v>-</v>
      </c>
      <c r="I1304" s="91" t="str">
        <f t="shared" ca="1" si="1304"/>
        <v>-</v>
      </c>
      <c r="J1304" s="91" t="str">
        <f t="shared" ca="1" si="1304"/>
        <v>-</v>
      </c>
      <c r="K1304" s="90" t="b">
        <v>1</v>
      </c>
      <c r="L1304" s="91" t="str">
        <f t="shared" ca="1" si="1304"/>
        <v>-</v>
      </c>
      <c r="M1304" s="91" t="str">
        <f t="shared" ca="1" si="1304"/>
        <v>-</v>
      </c>
      <c r="N1304" s="91" t="str">
        <f t="shared" ca="1" si="1304"/>
        <v>-</v>
      </c>
      <c r="O1304" s="91">
        <f t="shared" ca="1" si="1304"/>
        <v>52</v>
      </c>
      <c r="P1304" s="91">
        <f t="shared" ca="1" si="1304"/>
        <v>53</v>
      </c>
      <c r="Q1304" s="91">
        <f t="shared" ca="1" si="1304"/>
        <v>53</v>
      </c>
      <c r="R1304" s="91">
        <f t="shared" ca="1" si="1304"/>
        <v>54</v>
      </c>
      <c r="S1304" s="91">
        <f t="shared" ca="1" si="1310"/>
        <v>54</v>
      </c>
      <c r="T1304" s="91">
        <f t="shared" ca="1" si="1310"/>
        <v>54</v>
      </c>
      <c r="U1304" s="91">
        <f t="shared" ca="1" si="1310"/>
        <v>0.02</v>
      </c>
      <c r="V1304" s="91">
        <f t="shared" ca="1" si="1310"/>
        <v>0</v>
      </c>
      <c r="W1304" s="91">
        <f t="shared" ca="1" si="1310"/>
        <v>0.05</v>
      </c>
      <c r="X1304" s="91">
        <f t="shared" ca="1" si="1310"/>
        <v>0.11</v>
      </c>
      <c r="Y1304" s="226">
        <f t="shared" ca="1" si="1310"/>
        <v>1.0984615384615384E-2</v>
      </c>
      <c r="Z1304" s="226">
        <f t="shared" ca="1" si="1310"/>
        <v>-4.3999999999999997E-2</v>
      </c>
      <c r="AA1304" s="91">
        <f t="shared" ca="1" si="1310"/>
        <v>2</v>
      </c>
      <c r="AB1304" s="91" t="str">
        <f t="shared" ca="1" si="1310"/>
        <v>-</v>
      </c>
      <c r="AC1304" s="91" t="str">
        <f t="shared" ca="1" si="1310"/>
        <v>-</v>
      </c>
      <c r="AD1304" s="91" t="b">
        <f t="shared" ca="1" si="1310"/>
        <v>1</v>
      </c>
      <c r="AE1304" s="91" t="str">
        <f t="shared" ca="1" si="1310"/>
        <v>-</v>
      </c>
      <c r="AF1304" s="91" t="str">
        <f t="shared" ca="1" si="1310"/>
        <v>-</v>
      </c>
      <c r="AG1304" s="91">
        <f t="shared" ca="1" si="1310"/>
        <v>0.5</v>
      </c>
      <c r="AH1304" s="91">
        <f t="shared" ca="1" si="1310"/>
        <v>1</v>
      </c>
      <c r="AI1304" s="91">
        <f t="shared" ca="1" si="1310"/>
        <v>0</v>
      </c>
      <c r="AJ1304" s="91">
        <f t="shared" ca="1" si="1310"/>
        <v>1</v>
      </c>
      <c r="AK1304" s="91">
        <f t="shared" ca="1" si="1310"/>
        <v>0</v>
      </c>
      <c r="AL1304" s="91">
        <f t="shared" ca="1" si="1310"/>
        <v>1</v>
      </c>
      <c r="AM1304" s="91"/>
      <c r="AN1304" s="91"/>
      <c r="AO1304" s="91"/>
      <c r="AP1304" s="91"/>
      <c r="AQ1304" s="91"/>
      <c r="AR1304" s="91"/>
      <c r="AS1304" s="91"/>
      <c r="AT1304" s="91"/>
      <c r="AU1304" s="91"/>
      <c r="AV1304" s="91"/>
      <c r="AW1304" s="91"/>
      <c r="AX1304" s="91"/>
      <c r="AY1304" s="91"/>
      <c r="AZ1304" s="91"/>
      <c r="BA1304" s="91"/>
      <c r="BB1304" s="91"/>
      <c r="BC1304" s="91"/>
      <c r="BD1304" s="91"/>
      <c r="BE1304" s="91"/>
      <c r="BF1304" s="91"/>
      <c r="BG1304" s="91"/>
      <c r="BH1304" s="91"/>
      <c r="BI1304" s="91"/>
      <c r="BJ1304" s="91"/>
      <c r="BK1304" s="91"/>
      <c r="BL1304" s="91"/>
      <c r="BM1304" s="91"/>
      <c r="BN1304" s="91">
        <f t="shared" ca="1" si="1307"/>
        <v>0.04</v>
      </c>
      <c r="BO1304" s="91">
        <f t="shared" ca="1" si="1307"/>
        <v>0</v>
      </c>
      <c r="BP1304" s="91">
        <f t="shared" ca="1" si="1307"/>
        <v>0</v>
      </c>
      <c r="BQ1304" s="91">
        <f t="shared" ca="1" si="1307"/>
        <v>0</v>
      </c>
      <c r="BR1304" s="91">
        <f t="shared" ca="1" si="1307"/>
        <v>-0.08</v>
      </c>
      <c r="BS1304" s="91">
        <f t="shared" ca="1" si="1307"/>
        <v>-0.05</v>
      </c>
      <c r="BT1304" s="91">
        <f t="shared" ca="1" si="1307"/>
        <v>0.08</v>
      </c>
      <c r="BU1304" s="91">
        <f t="shared" ca="1" si="1307"/>
        <v>0.04</v>
      </c>
      <c r="BV1304" s="91">
        <f t="shared" ca="1" si="1307"/>
        <v>0</v>
      </c>
      <c r="BW1304" s="91">
        <f t="shared" ca="1" si="1307"/>
        <v>0</v>
      </c>
      <c r="BX1304" s="91">
        <f t="shared" ca="1" si="1307"/>
        <v>0</v>
      </c>
      <c r="BY1304" s="91">
        <f t="shared" ca="1" si="1307"/>
        <v>-0.08</v>
      </c>
      <c r="BZ1304" s="91">
        <f t="shared" ca="1" si="1307"/>
        <v>-0.05</v>
      </c>
      <c r="CA1304" s="91">
        <f t="shared" ca="1" si="1307"/>
        <v>0.08</v>
      </c>
      <c r="CB1304" s="91">
        <f t="shared" ca="1" si="1307"/>
        <v>0.04</v>
      </c>
      <c r="CC1304" s="91">
        <f t="shared" ca="1" si="1307"/>
        <v>0</v>
      </c>
      <c r="CD1304" s="91">
        <f t="shared" ca="1" si="1308"/>
        <v>0</v>
      </c>
      <c r="CE1304" s="91">
        <f t="shared" ca="1" si="1308"/>
        <v>0</v>
      </c>
      <c r="CF1304" s="91">
        <f t="shared" ca="1" si="1308"/>
        <v>-0.08</v>
      </c>
      <c r="CG1304" s="91">
        <f t="shared" ca="1" si="1308"/>
        <v>-0.05</v>
      </c>
      <c r="CH1304" s="91">
        <f t="shared" ca="1" si="1308"/>
        <v>0.08</v>
      </c>
    </row>
    <row r="1305" spans="1:86">
      <c r="A1305" s="74"/>
      <c r="B1305" s="257" t="str">
        <f t="shared" si="1268"/>
        <v>Scan 2 Hold RR as Scan1</v>
      </c>
      <c r="C1305" s="91">
        <f t="shared" ca="1" si="1304"/>
        <v>1</v>
      </c>
      <c r="D1305" s="91">
        <f t="shared" ca="1" si="1304"/>
        <v>1</v>
      </c>
      <c r="E1305" s="91" t="b">
        <f t="shared" ca="1" si="1304"/>
        <v>0</v>
      </c>
      <c r="F1305" s="91">
        <f t="shared" ca="1" si="1304"/>
        <v>21</v>
      </c>
      <c r="G1305" s="91" t="str">
        <f t="shared" ca="1" si="1304"/>
        <v>-</v>
      </c>
      <c r="H1305" s="91" t="str">
        <f t="shared" ca="1" si="1304"/>
        <v>-</v>
      </c>
      <c r="I1305" s="90" t="b">
        <v>1</v>
      </c>
      <c r="J1305" s="90" t="b">
        <v>1</v>
      </c>
      <c r="K1305" s="221" t="str">
        <f>K$1287</f>
        <v>-</v>
      </c>
      <c r="L1305" s="91" t="str">
        <f t="shared" ca="1" si="1304"/>
        <v>-</v>
      </c>
      <c r="M1305" s="91" t="str">
        <f t="shared" ca="1" si="1304"/>
        <v>-</v>
      </c>
      <c r="N1305" s="91" t="str">
        <f t="shared" ca="1" si="1304"/>
        <v>-</v>
      </c>
      <c r="O1305" s="91">
        <f t="shared" ca="1" si="1304"/>
        <v>52</v>
      </c>
      <c r="P1305" s="91">
        <f t="shared" ca="1" si="1304"/>
        <v>53</v>
      </c>
      <c r="Q1305" s="91">
        <f t="shared" ca="1" si="1304"/>
        <v>53</v>
      </c>
      <c r="R1305" s="91">
        <f t="shared" ca="1" si="1304"/>
        <v>54</v>
      </c>
      <c r="S1305" s="91">
        <f t="shared" ca="1" si="1310"/>
        <v>54</v>
      </c>
      <c r="T1305" s="91">
        <f t="shared" ca="1" si="1310"/>
        <v>54</v>
      </c>
      <c r="U1305" s="91">
        <f t="shared" ca="1" si="1310"/>
        <v>0.02</v>
      </c>
      <c r="V1305" s="91">
        <f t="shared" ca="1" si="1310"/>
        <v>0</v>
      </c>
      <c r="W1305" s="91">
        <f t="shared" ca="1" si="1310"/>
        <v>0.05</v>
      </c>
      <c r="X1305" s="91">
        <f t="shared" ca="1" si="1310"/>
        <v>0.11</v>
      </c>
      <c r="Y1305" s="226">
        <f t="shared" ca="1" si="1310"/>
        <v>1.0984615384615384E-2</v>
      </c>
      <c r="Z1305" s="226">
        <f t="shared" ca="1" si="1310"/>
        <v>-4.3999999999999997E-2</v>
      </c>
      <c r="AA1305" s="91">
        <f t="shared" ca="1" si="1310"/>
        <v>2</v>
      </c>
      <c r="AB1305" s="91" t="str">
        <f t="shared" ca="1" si="1310"/>
        <v>-</v>
      </c>
      <c r="AC1305" s="91" t="str">
        <f t="shared" ca="1" si="1310"/>
        <v>-</v>
      </c>
      <c r="AD1305" s="91" t="b">
        <f t="shared" ca="1" si="1310"/>
        <v>1</v>
      </c>
      <c r="AE1305" s="91" t="str">
        <f t="shared" ca="1" si="1310"/>
        <v>-</v>
      </c>
      <c r="AF1305" s="91" t="str">
        <f t="shared" ca="1" si="1310"/>
        <v>-</v>
      </c>
      <c r="AG1305" s="91">
        <f t="shared" ca="1" si="1310"/>
        <v>0.5</v>
      </c>
      <c r="AH1305" s="91">
        <f t="shared" ca="1" si="1310"/>
        <v>1</v>
      </c>
      <c r="AI1305" s="91">
        <f t="shared" ca="1" si="1310"/>
        <v>0</v>
      </c>
      <c r="AJ1305" s="91">
        <f t="shared" ca="1" si="1310"/>
        <v>1</v>
      </c>
      <c r="AK1305" s="91">
        <f t="shared" ca="1" si="1310"/>
        <v>0</v>
      </c>
      <c r="AL1305" s="91">
        <f t="shared" ca="1" si="1310"/>
        <v>1</v>
      </c>
      <c r="AM1305" s="91"/>
      <c r="AN1305" s="91"/>
      <c r="AO1305" s="91"/>
      <c r="AP1305" s="91"/>
      <c r="AQ1305" s="91"/>
      <c r="AR1305" s="91"/>
      <c r="AS1305" s="91"/>
      <c r="AT1305" s="91"/>
      <c r="AU1305" s="91"/>
      <c r="AV1305" s="91"/>
      <c r="AW1305" s="91"/>
      <c r="AX1305" s="91"/>
      <c r="AY1305" s="91"/>
      <c r="AZ1305" s="91"/>
      <c r="BA1305" s="91"/>
      <c r="BB1305" s="91"/>
      <c r="BC1305" s="91"/>
      <c r="BD1305" s="91"/>
      <c r="BE1305" s="91"/>
      <c r="BF1305" s="91"/>
      <c r="BG1305" s="91"/>
      <c r="BH1305" s="91"/>
      <c r="BI1305" s="91"/>
      <c r="BJ1305" s="91"/>
      <c r="BK1305" s="91"/>
      <c r="BL1305" s="91"/>
      <c r="BM1305" s="91"/>
      <c r="BN1305" s="91">
        <f t="shared" ca="1" si="1307"/>
        <v>0.04</v>
      </c>
      <c r="BO1305" s="91">
        <f t="shared" ca="1" si="1307"/>
        <v>0</v>
      </c>
      <c r="BP1305" s="91">
        <f t="shared" ca="1" si="1307"/>
        <v>0</v>
      </c>
      <c r="BQ1305" s="91">
        <f t="shared" ca="1" si="1307"/>
        <v>0</v>
      </c>
      <c r="BR1305" s="91">
        <f t="shared" ca="1" si="1307"/>
        <v>-0.08</v>
      </c>
      <c r="BS1305" s="91">
        <f t="shared" ca="1" si="1307"/>
        <v>-0.05</v>
      </c>
      <c r="BT1305" s="91">
        <f t="shared" ca="1" si="1307"/>
        <v>0.08</v>
      </c>
      <c r="BU1305" s="91">
        <f t="shared" ca="1" si="1307"/>
        <v>0.04</v>
      </c>
      <c r="BV1305" s="91">
        <f t="shared" ca="1" si="1307"/>
        <v>0</v>
      </c>
      <c r="BW1305" s="91">
        <f t="shared" ca="1" si="1307"/>
        <v>0</v>
      </c>
      <c r="BX1305" s="91">
        <f t="shared" ca="1" si="1307"/>
        <v>0</v>
      </c>
      <c r="BY1305" s="91">
        <f t="shared" ca="1" si="1307"/>
        <v>-0.08</v>
      </c>
      <c r="BZ1305" s="91">
        <f t="shared" ca="1" si="1307"/>
        <v>-0.05</v>
      </c>
      <c r="CA1305" s="91">
        <f t="shared" ca="1" si="1307"/>
        <v>0.08</v>
      </c>
      <c r="CB1305" s="91">
        <f t="shared" ca="1" si="1307"/>
        <v>0.04</v>
      </c>
      <c r="CC1305" s="91">
        <f t="shared" ca="1" si="1307"/>
        <v>0</v>
      </c>
      <c r="CD1305" s="91">
        <f t="shared" ca="1" si="1308"/>
        <v>0</v>
      </c>
      <c r="CE1305" s="91">
        <f t="shared" ca="1" si="1308"/>
        <v>0</v>
      </c>
      <c r="CF1305" s="91">
        <f t="shared" ca="1" si="1308"/>
        <v>-0.08</v>
      </c>
      <c r="CG1305" s="91">
        <f t="shared" ca="1" si="1308"/>
        <v>-0.05</v>
      </c>
      <c r="CH1305" s="91">
        <f t="shared" ca="1" si="1308"/>
        <v>0.08</v>
      </c>
    </row>
    <row r="1306" spans="1:86">
      <c r="A1306" s="74"/>
      <c r="B1306" s="257" t="str">
        <f t="shared" si="1268"/>
        <v>Scan 2 Hold All prodn as Scan1</v>
      </c>
      <c r="C1306" s="91">
        <f t="shared" ca="1" si="1304"/>
        <v>1</v>
      </c>
      <c r="D1306" s="91">
        <f t="shared" ca="1" si="1304"/>
        <v>1</v>
      </c>
      <c r="E1306" s="91" t="b">
        <f t="shared" ca="1" si="1304"/>
        <v>0</v>
      </c>
      <c r="F1306" s="91">
        <f t="shared" ca="1" si="1304"/>
        <v>21</v>
      </c>
      <c r="G1306" s="90" t="b">
        <v>1</v>
      </c>
      <c r="H1306" s="90" t="b">
        <v>1</v>
      </c>
      <c r="I1306" s="90" t="b">
        <v>1</v>
      </c>
      <c r="J1306" s="90" t="b">
        <v>1</v>
      </c>
      <c r="K1306" s="90" t="b">
        <v>1</v>
      </c>
      <c r="L1306" s="90" t="b">
        <v>1</v>
      </c>
      <c r="M1306" s="90" t="b">
        <v>1</v>
      </c>
      <c r="N1306" s="91" t="str">
        <f t="shared" ca="1" si="1304"/>
        <v>-</v>
      </c>
      <c r="O1306" s="91">
        <f t="shared" ca="1" si="1304"/>
        <v>52</v>
      </c>
      <c r="P1306" s="91">
        <f t="shared" ca="1" si="1304"/>
        <v>53</v>
      </c>
      <c r="Q1306" s="91">
        <f t="shared" ca="1" si="1304"/>
        <v>53</v>
      </c>
      <c r="R1306" s="91">
        <f t="shared" ca="1" si="1304"/>
        <v>54</v>
      </c>
      <c r="S1306" s="91">
        <f t="shared" ca="1" si="1310"/>
        <v>54</v>
      </c>
      <c r="T1306" s="91">
        <f t="shared" ca="1" si="1310"/>
        <v>54</v>
      </c>
      <c r="U1306" s="91">
        <f t="shared" ca="1" si="1310"/>
        <v>0.02</v>
      </c>
      <c r="V1306" s="91">
        <f t="shared" ca="1" si="1310"/>
        <v>0</v>
      </c>
      <c r="W1306" s="91">
        <f t="shared" ca="1" si="1310"/>
        <v>0.05</v>
      </c>
      <c r="X1306" s="91">
        <f t="shared" ca="1" si="1310"/>
        <v>0.11</v>
      </c>
      <c r="Y1306" s="226">
        <f t="shared" ca="1" si="1310"/>
        <v>1.0984615384615384E-2</v>
      </c>
      <c r="Z1306" s="226">
        <f t="shared" ca="1" si="1310"/>
        <v>-4.3999999999999997E-2</v>
      </c>
      <c r="AA1306" s="91">
        <f t="shared" ca="1" si="1310"/>
        <v>2</v>
      </c>
      <c r="AB1306" s="91" t="str">
        <f t="shared" ca="1" si="1310"/>
        <v>-</v>
      </c>
      <c r="AC1306" s="91" t="str">
        <f t="shared" ca="1" si="1310"/>
        <v>-</v>
      </c>
      <c r="AD1306" s="91" t="b">
        <f t="shared" ca="1" si="1310"/>
        <v>1</v>
      </c>
      <c r="AE1306" s="91" t="str">
        <f t="shared" ca="1" si="1310"/>
        <v>-</v>
      </c>
      <c r="AF1306" s="91" t="str">
        <f t="shared" ca="1" si="1310"/>
        <v>-</v>
      </c>
      <c r="AG1306" s="91">
        <f t="shared" ca="1" si="1310"/>
        <v>0.5</v>
      </c>
      <c r="AH1306" s="91">
        <f t="shared" ca="1" si="1310"/>
        <v>1</v>
      </c>
      <c r="AI1306" s="91">
        <f t="shared" ca="1" si="1310"/>
        <v>0</v>
      </c>
      <c r="AJ1306" s="91">
        <f t="shared" ca="1" si="1310"/>
        <v>1</v>
      </c>
      <c r="AK1306" s="91">
        <f t="shared" ca="1" si="1310"/>
        <v>0</v>
      </c>
      <c r="AL1306" s="91">
        <f t="shared" ca="1" si="1310"/>
        <v>1</v>
      </c>
      <c r="AM1306" s="91"/>
      <c r="AN1306" s="91"/>
      <c r="AO1306" s="91"/>
      <c r="AP1306" s="91"/>
      <c r="AQ1306" s="91"/>
      <c r="AR1306" s="91"/>
      <c r="AS1306" s="91"/>
      <c r="AT1306" s="91"/>
      <c r="AU1306" s="91"/>
      <c r="AV1306" s="91"/>
      <c r="AW1306" s="91"/>
      <c r="AX1306" s="91"/>
      <c r="AY1306" s="91"/>
      <c r="AZ1306" s="91"/>
      <c r="BA1306" s="91"/>
      <c r="BB1306" s="91"/>
      <c r="BC1306" s="91"/>
      <c r="BD1306" s="91"/>
      <c r="BE1306" s="91"/>
      <c r="BF1306" s="91"/>
      <c r="BG1306" s="91"/>
      <c r="BH1306" s="91"/>
      <c r="BI1306" s="91"/>
      <c r="BJ1306" s="91"/>
      <c r="BK1306" s="91"/>
      <c r="BL1306" s="91"/>
      <c r="BM1306" s="91"/>
      <c r="BN1306" s="91">
        <f t="shared" ca="1" si="1307"/>
        <v>0.04</v>
      </c>
      <c r="BO1306" s="91">
        <f t="shared" ca="1" si="1307"/>
        <v>0</v>
      </c>
      <c r="BP1306" s="91">
        <f t="shared" ca="1" si="1307"/>
        <v>0</v>
      </c>
      <c r="BQ1306" s="91">
        <f t="shared" ca="1" si="1307"/>
        <v>0</v>
      </c>
      <c r="BR1306" s="91">
        <f t="shared" ca="1" si="1307"/>
        <v>-0.08</v>
      </c>
      <c r="BS1306" s="91">
        <f t="shared" ca="1" si="1307"/>
        <v>-0.05</v>
      </c>
      <c r="BT1306" s="91">
        <f t="shared" ca="1" si="1307"/>
        <v>0.08</v>
      </c>
      <c r="BU1306" s="91">
        <f t="shared" ca="1" si="1307"/>
        <v>0.04</v>
      </c>
      <c r="BV1306" s="91">
        <f t="shared" ca="1" si="1307"/>
        <v>0</v>
      </c>
      <c r="BW1306" s="91">
        <f t="shared" ca="1" si="1307"/>
        <v>0</v>
      </c>
      <c r="BX1306" s="91">
        <f t="shared" ca="1" si="1307"/>
        <v>0</v>
      </c>
      <c r="BY1306" s="91">
        <f t="shared" ca="1" si="1307"/>
        <v>-0.08</v>
      </c>
      <c r="BZ1306" s="91">
        <f t="shared" ca="1" si="1307"/>
        <v>-0.05</v>
      </c>
      <c r="CA1306" s="91">
        <f t="shared" ca="1" si="1307"/>
        <v>0.08</v>
      </c>
      <c r="CB1306" s="91">
        <f t="shared" ca="1" si="1307"/>
        <v>0.04</v>
      </c>
      <c r="CC1306" s="91">
        <f t="shared" ca="1" si="1307"/>
        <v>0</v>
      </c>
      <c r="CD1306" s="91">
        <f t="shared" ca="1" si="1308"/>
        <v>0</v>
      </c>
      <c r="CE1306" s="91">
        <f t="shared" ca="1" si="1308"/>
        <v>0</v>
      </c>
      <c r="CF1306" s="91">
        <f t="shared" ca="1" si="1308"/>
        <v>-0.08</v>
      </c>
      <c r="CG1306" s="91">
        <f t="shared" ca="1" si="1308"/>
        <v>-0.05</v>
      </c>
      <c r="CH1306" s="91">
        <f t="shared" ca="1" si="1308"/>
        <v>0.08</v>
      </c>
    </row>
    <row r="1307" spans="1:86">
      <c r="A1307" s="74"/>
      <c r="B1307" s="257" t="str">
        <f t="shared" si="1268"/>
        <v>Scan 2 Differential progeny management</v>
      </c>
      <c r="C1307" s="91">
        <f t="shared" ca="1" si="1304"/>
        <v>1</v>
      </c>
      <c r="D1307" s="91">
        <f t="shared" ca="1" si="1304"/>
        <v>1</v>
      </c>
      <c r="E1307" s="91" t="b">
        <f t="shared" ca="1" si="1304"/>
        <v>0</v>
      </c>
      <c r="F1307" s="91">
        <f t="shared" ca="1" si="1304"/>
        <v>21</v>
      </c>
      <c r="G1307" s="221" t="str">
        <f t="shared" ref="G1307:M1307" si="1311">G$1287</f>
        <v>-</v>
      </c>
      <c r="H1307" s="221" t="str">
        <f t="shared" si="1311"/>
        <v>-</v>
      </c>
      <c r="I1307" s="221" t="str">
        <f t="shared" si="1311"/>
        <v>-</v>
      </c>
      <c r="J1307" s="221" t="str">
        <f t="shared" si="1311"/>
        <v>-</v>
      </c>
      <c r="K1307" s="221" t="str">
        <f t="shared" si="1311"/>
        <v>-</v>
      </c>
      <c r="L1307" s="221" t="str">
        <f t="shared" si="1311"/>
        <v>-</v>
      </c>
      <c r="M1307" s="221" t="str">
        <f t="shared" si="1311"/>
        <v>-</v>
      </c>
      <c r="N1307" s="91" t="str">
        <f t="shared" ca="1" si="1304"/>
        <v>-</v>
      </c>
      <c r="O1307" s="220">
        <f t="shared" ref="O1307:T1307" ca="1" si="1312">O$1273</f>
        <v>50</v>
      </c>
      <c r="P1307" s="220">
        <f t="shared" ca="1" si="1312"/>
        <v>51</v>
      </c>
      <c r="Q1307" s="220">
        <f t="shared" ca="1" si="1312"/>
        <v>51</v>
      </c>
      <c r="R1307" s="220">
        <f t="shared" ca="1" si="1312"/>
        <v>51</v>
      </c>
      <c r="S1307" s="220">
        <f t="shared" ca="1" si="1312"/>
        <v>51</v>
      </c>
      <c r="T1307" s="220">
        <f t="shared" ca="1" si="1312"/>
        <v>51</v>
      </c>
      <c r="U1307" s="91">
        <f t="shared" ca="1" si="1310"/>
        <v>0.02</v>
      </c>
      <c r="V1307" s="91">
        <f t="shared" ca="1" si="1310"/>
        <v>0</v>
      </c>
      <c r="W1307" s="91">
        <f t="shared" ca="1" si="1310"/>
        <v>0.05</v>
      </c>
      <c r="X1307" s="91">
        <f t="shared" ca="1" si="1310"/>
        <v>0.11</v>
      </c>
      <c r="Y1307" s="226">
        <f t="shared" ca="1" si="1310"/>
        <v>1.0984615384615384E-2</v>
      </c>
      <c r="Z1307" s="226">
        <f t="shared" ca="1" si="1310"/>
        <v>-4.3999999999999997E-2</v>
      </c>
      <c r="AA1307" s="91">
        <f t="shared" ca="1" si="1310"/>
        <v>2</v>
      </c>
      <c r="AB1307" s="91" t="str">
        <f t="shared" ca="1" si="1310"/>
        <v>-</v>
      </c>
      <c r="AC1307" s="91" t="str">
        <f t="shared" ca="1" si="1310"/>
        <v>-</v>
      </c>
      <c r="AD1307" s="91" t="b">
        <f t="shared" ca="1" si="1310"/>
        <v>1</v>
      </c>
      <c r="AE1307" s="91" t="str">
        <f t="shared" ca="1" si="1310"/>
        <v>-</v>
      </c>
      <c r="AF1307" s="91" t="str">
        <f t="shared" ca="1" si="1310"/>
        <v>-</v>
      </c>
      <c r="AG1307" s="91">
        <f t="shared" ca="1" si="1310"/>
        <v>0.5</v>
      </c>
      <c r="AH1307" s="91">
        <f t="shared" ca="1" si="1310"/>
        <v>1</v>
      </c>
      <c r="AI1307" s="91">
        <f t="shared" ca="1" si="1310"/>
        <v>0</v>
      </c>
      <c r="AJ1307" s="91">
        <f t="shared" ca="1" si="1310"/>
        <v>1</v>
      </c>
      <c r="AK1307" s="91">
        <f t="shared" ca="1" si="1310"/>
        <v>0</v>
      </c>
      <c r="AL1307" s="91">
        <f t="shared" ca="1" si="1310"/>
        <v>1</v>
      </c>
      <c r="AM1307" s="91"/>
      <c r="AN1307" s="91"/>
      <c r="AO1307" s="91"/>
      <c r="AP1307" s="91"/>
      <c r="AQ1307" s="91"/>
      <c r="AR1307" s="91"/>
      <c r="AS1307" s="91"/>
      <c r="AT1307" s="91"/>
      <c r="AU1307" s="91"/>
      <c r="AV1307" s="91"/>
      <c r="AW1307" s="91"/>
      <c r="AX1307" s="91"/>
      <c r="AY1307" s="91"/>
      <c r="AZ1307" s="91"/>
      <c r="BA1307" s="91"/>
      <c r="BB1307" s="91"/>
      <c r="BC1307" s="91"/>
      <c r="BD1307" s="91"/>
      <c r="BE1307" s="91"/>
      <c r="BF1307" s="91"/>
      <c r="BG1307" s="91"/>
      <c r="BH1307" s="91"/>
      <c r="BI1307" s="91"/>
      <c r="BJ1307" s="91"/>
      <c r="BK1307" s="91"/>
      <c r="BL1307" s="91"/>
      <c r="BM1307" s="91"/>
      <c r="BN1307" s="220">
        <f t="shared" ref="BN1307:CH1307" ca="1" si="1313">BN$1273</f>
        <v>0.04</v>
      </c>
      <c r="BO1307" s="220">
        <f t="shared" ca="1" si="1313"/>
        <v>0</v>
      </c>
      <c r="BP1307" s="220">
        <f t="shared" ca="1" si="1313"/>
        <v>-0.08</v>
      </c>
      <c r="BQ1307" s="220">
        <f t="shared" ca="1" si="1313"/>
        <v>-0.05</v>
      </c>
      <c r="BR1307" s="220">
        <f t="shared" ca="1" si="1313"/>
        <v>-0.08</v>
      </c>
      <c r="BS1307" s="220">
        <f t="shared" ca="1" si="1313"/>
        <v>-0.05</v>
      </c>
      <c r="BT1307" s="220">
        <f t="shared" ca="1" si="1313"/>
        <v>-0.05</v>
      </c>
      <c r="BU1307" s="220">
        <f t="shared" ca="1" si="1313"/>
        <v>0.04</v>
      </c>
      <c r="BV1307" s="220">
        <f t="shared" ca="1" si="1313"/>
        <v>0</v>
      </c>
      <c r="BW1307" s="220">
        <f t="shared" ca="1" si="1313"/>
        <v>-0.08</v>
      </c>
      <c r="BX1307" s="220">
        <f t="shared" ca="1" si="1313"/>
        <v>-0.05</v>
      </c>
      <c r="BY1307" s="220">
        <f t="shared" ca="1" si="1313"/>
        <v>-0.08</v>
      </c>
      <c r="BZ1307" s="220">
        <f t="shared" ca="1" si="1313"/>
        <v>-0.05</v>
      </c>
      <c r="CA1307" s="220">
        <f t="shared" ca="1" si="1313"/>
        <v>-0.05</v>
      </c>
      <c r="CB1307" s="220">
        <f t="shared" ca="1" si="1313"/>
        <v>0.04</v>
      </c>
      <c r="CC1307" s="220">
        <f t="shared" ca="1" si="1313"/>
        <v>0</v>
      </c>
      <c r="CD1307" s="220">
        <f t="shared" ca="1" si="1313"/>
        <v>-0.08</v>
      </c>
      <c r="CE1307" s="220">
        <f t="shared" ca="1" si="1313"/>
        <v>-0.05</v>
      </c>
      <c r="CF1307" s="220">
        <f t="shared" ca="1" si="1313"/>
        <v>-0.08</v>
      </c>
      <c r="CG1307" s="220">
        <f t="shared" ca="1" si="1313"/>
        <v>-0.05</v>
      </c>
      <c r="CH1307" s="220">
        <f t="shared" ca="1" si="1313"/>
        <v>-0.05</v>
      </c>
    </row>
    <row r="1308" spans="1:86">
      <c r="A1308" s="74"/>
      <c r="B1308" s="256" t="str">
        <f t="shared" si="1268"/>
        <v>Scan 2 No paddock allocation benefits</v>
      </c>
      <c r="C1308" s="91">
        <f t="shared" ca="1" si="1304"/>
        <v>1</v>
      </c>
      <c r="D1308" s="91">
        <f t="shared" ca="1" si="1304"/>
        <v>1</v>
      </c>
      <c r="E1308" s="91" t="b">
        <f t="shared" ca="1" si="1304"/>
        <v>0</v>
      </c>
      <c r="F1308" s="221">
        <f ca="1">F$1287</f>
        <v>22</v>
      </c>
      <c r="G1308" s="91" t="str">
        <f t="shared" ca="1" si="1304"/>
        <v>-</v>
      </c>
      <c r="H1308" s="91" t="str">
        <f t="shared" ca="1" si="1304"/>
        <v>-</v>
      </c>
      <c r="I1308" s="91" t="str">
        <f t="shared" ca="1" si="1304"/>
        <v>-</v>
      </c>
      <c r="J1308" s="91" t="str">
        <f t="shared" ca="1" si="1304"/>
        <v>-</v>
      </c>
      <c r="K1308" s="91" t="str">
        <f t="shared" ca="1" si="1304"/>
        <v>-</v>
      </c>
      <c r="L1308" s="91" t="str">
        <f t="shared" ca="1" si="1304"/>
        <v>-</v>
      </c>
      <c r="M1308" s="91" t="str">
        <f t="shared" ca="1" si="1304"/>
        <v>-</v>
      </c>
      <c r="N1308" s="91" t="str">
        <f t="shared" ca="1" si="1304"/>
        <v>-</v>
      </c>
      <c r="O1308" s="221">
        <f t="shared" ref="O1308:T1308" ca="1" si="1314">O$1287</f>
        <v>52</v>
      </c>
      <c r="P1308" s="221">
        <f t="shared" ca="1" si="1314"/>
        <v>53</v>
      </c>
      <c r="Q1308" s="221">
        <f t="shared" ca="1" si="1314"/>
        <v>53</v>
      </c>
      <c r="R1308" s="221">
        <f t="shared" ca="1" si="1314"/>
        <v>54</v>
      </c>
      <c r="S1308" s="221">
        <f t="shared" ca="1" si="1314"/>
        <v>54</v>
      </c>
      <c r="T1308" s="221">
        <f t="shared" ca="1" si="1314"/>
        <v>54</v>
      </c>
      <c r="U1308" s="91">
        <f t="shared" ca="1" si="1310"/>
        <v>0.02</v>
      </c>
      <c r="V1308" s="91">
        <f t="shared" ca="1" si="1310"/>
        <v>0</v>
      </c>
      <c r="W1308" s="91">
        <f t="shared" ca="1" si="1310"/>
        <v>0.05</v>
      </c>
      <c r="X1308" s="91">
        <f t="shared" ca="1" si="1310"/>
        <v>0.11</v>
      </c>
      <c r="Y1308" s="87">
        <v>0</v>
      </c>
      <c r="Z1308" s="87">
        <v>0</v>
      </c>
      <c r="AA1308" s="91">
        <f t="shared" ca="1" si="1310"/>
        <v>2</v>
      </c>
      <c r="AB1308" s="91" t="str">
        <f t="shared" ca="1" si="1310"/>
        <v>-</v>
      </c>
      <c r="AC1308" s="91" t="str">
        <f t="shared" ca="1" si="1310"/>
        <v>-</v>
      </c>
      <c r="AD1308" s="91" t="b">
        <f t="shared" ca="1" si="1310"/>
        <v>1</v>
      </c>
      <c r="AE1308" s="91" t="str">
        <f t="shared" ca="1" si="1310"/>
        <v>-</v>
      </c>
      <c r="AF1308" s="91" t="str">
        <f t="shared" ca="1" si="1310"/>
        <v>-</v>
      </c>
      <c r="AG1308" s="91">
        <f t="shared" ca="1" si="1310"/>
        <v>0.5</v>
      </c>
      <c r="AH1308" s="91">
        <f t="shared" ca="1" si="1310"/>
        <v>1</v>
      </c>
      <c r="AI1308" s="91">
        <f t="shared" ca="1" si="1310"/>
        <v>0</v>
      </c>
      <c r="AJ1308" s="91">
        <f t="shared" ca="1" si="1310"/>
        <v>1</v>
      </c>
      <c r="AK1308" s="91">
        <f t="shared" ca="1" si="1310"/>
        <v>0</v>
      </c>
      <c r="AL1308" s="91">
        <f t="shared" ca="1" si="1310"/>
        <v>1</v>
      </c>
      <c r="AM1308" s="91"/>
      <c r="AN1308" s="91"/>
      <c r="AO1308" s="91"/>
      <c r="AP1308" s="91"/>
      <c r="AQ1308" s="91"/>
      <c r="AR1308" s="91"/>
      <c r="AS1308" s="91"/>
      <c r="AT1308" s="91"/>
      <c r="AU1308" s="91"/>
      <c r="AV1308" s="91"/>
      <c r="AW1308" s="91"/>
      <c r="AX1308" s="91"/>
      <c r="AY1308" s="91"/>
      <c r="AZ1308" s="91"/>
      <c r="BA1308" s="91"/>
      <c r="BB1308" s="91"/>
      <c r="BC1308" s="91"/>
      <c r="BD1308" s="91"/>
      <c r="BE1308" s="91"/>
      <c r="BF1308" s="91"/>
      <c r="BG1308" s="91"/>
      <c r="BH1308" s="91"/>
      <c r="BI1308" s="91"/>
      <c r="BJ1308" s="91"/>
      <c r="BK1308" s="91"/>
      <c r="BL1308" s="91"/>
      <c r="BM1308" s="91"/>
      <c r="BN1308" s="221">
        <f t="shared" ref="BN1308:CH1308" ca="1" si="1315">BN$1287</f>
        <v>0.04</v>
      </c>
      <c r="BO1308" s="221">
        <f t="shared" ca="1" si="1315"/>
        <v>0</v>
      </c>
      <c r="BP1308" s="221">
        <f t="shared" ca="1" si="1315"/>
        <v>0</v>
      </c>
      <c r="BQ1308" s="221">
        <f t="shared" ca="1" si="1315"/>
        <v>0</v>
      </c>
      <c r="BR1308" s="221">
        <f t="shared" ca="1" si="1315"/>
        <v>-0.08</v>
      </c>
      <c r="BS1308" s="221">
        <f t="shared" ca="1" si="1315"/>
        <v>-0.05</v>
      </c>
      <c r="BT1308" s="221">
        <f t="shared" ca="1" si="1315"/>
        <v>0.08</v>
      </c>
      <c r="BU1308" s="221">
        <f t="shared" ca="1" si="1315"/>
        <v>0.04</v>
      </c>
      <c r="BV1308" s="221">
        <f t="shared" ca="1" si="1315"/>
        <v>0</v>
      </c>
      <c r="BW1308" s="221">
        <f t="shared" ca="1" si="1315"/>
        <v>0</v>
      </c>
      <c r="BX1308" s="221">
        <f t="shared" ca="1" si="1315"/>
        <v>0</v>
      </c>
      <c r="BY1308" s="221">
        <f t="shared" ca="1" si="1315"/>
        <v>-0.08</v>
      </c>
      <c r="BZ1308" s="221">
        <f t="shared" ca="1" si="1315"/>
        <v>-0.05</v>
      </c>
      <c r="CA1308" s="221">
        <f t="shared" ca="1" si="1315"/>
        <v>0.08</v>
      </c>
      <c r="CB1308" s="221">
        <f t="shared" ca="1" si="1315"/>
        <v>0.04</v>
      </c>
      <c r="CC1308" s="221">
        <f t="shared" ca="1" si="1315"/>
        <v>0</v>
      </c>
      <c r="CD1308" s="221">
        <f t="shared" ca="1" si="1315"/>
        <v>0</v>
      </c>
      <c r="CE1308" s="221">
        <f t="shared" ca="1" si="1315"/>
        <v>0</v>
      </c>
      <c r="CF1308" s="221">
        <f t="shared" ca="1" si="1315"/>
        <v>-0.08</v>
      </c>
      <c r="CG1308" s="221">
        <f t="shared" ca="1" si="1315"/>
        <v>-0.05</v>
      </c>
      <c r="CH1308" s="221">
        <f t="shared" ca="1" si="1315"/>
        <v>0.08</v>
      </c>
    </row>
    <row r="1309" spans="1:86">
      <c r="A1309" s="237">
        <f ca="1">MOD(INDEX(CHOOSE(d.Flock.1.3+1,i.DryManOpt_Mer,i.DryManOpt_BBT,i.DryManOpt_Mat),d.TOL.1.3+1,$AA1309+1)-1,4)+1+4</f>
        <v>8</v>
      </c>
      <c r="B1309" s="255" t="str">
        <f t="shared" si="1268"/>
        <v>Scan 2 Best with performers</v>
      </c>
      <c r="C1309" s="91">
        <f t="shared" ca="1" si="1304"/>
        <v>1</v>
      </c>
      <c r="D1309" s="91">
        <f t="shared" ca="1" si="1304"/>
        <v>1</v>
      </c>
      <c r="E1309" s="91" t="b">
        <f t="shared" ca="1" si="1304"/>
        <v>0</v>
      </c>
      <c r="F1309" s="91">
        <f t="shared" ca="1" si="1304"/>
        <v>22</v>
      </c>
      <c r="G1309" s="91" t="str">
        <f t="shared" ca="1" si="1304"/>
        <v>-</v>
      </c>
      <c r="H1309" s="91" t="str">
        <f t="shared" ca="1" si="1304"/>
        <v>-</v>
      </c>
      <c r="I1309" s="91" t="str">
        <f t="shared" ca="1" si="1304"/>
        <v>-</v>
      </c>
      <c r="J1309" s="91" t="str">
        <f t="shared" ca="1" si="1304"/>
        <v>-</v>
      </c>
      <c r="K1309" s="91" t="str">
        <f t="shared" ca="1" si="1304"/>
        <v>-</v>
      </c>
      <c r="L1309" s="91" t="str">
        <f t="shared" ca="1" si="1304"/>
        <v>-</v>
      </c>
      <c r="M1309" s="91" t="str">
        <f t="shared" ca="1" si="1304"/>
        <v>-</v>
      </c>
      <c r="N1309" s="91" t="str">
        <f t="shared" ca="1" si="1304"/>
        <v>-</v>
      </c>
      <c r="O1309" s="91">
        <f t="shared" ca="1" si="1304"/>
        <v>52</v>
      </c>
      <c r="P1309" s="91">
        <f t="shared" ca="1" si="1304"/>
        <v>53</v>
      </c>
      <c r="Q1309" s="91">
        <f t="shared" ca="1" si="1304"/>
        <v>53</v>
      </c>
      <c r="R1309" s="91">
        <f t="shared" ca="1" si="1304"/>
        <v>54</v>
      </c>
      <c r="S1309" s="91">
        <f t="shared" ref="S1309:T1310" ca="1" si="1316">OFFSET(S1309,-1,0)</f>
        <v>54</v>
      </c>
      <c r="T1309" s="91">
        <f t="shared" ca="1" si="1316"/>
        <v>54</v>
      </c>
      <c r="U1309" s="124">
        <f t="shared" ref="U1309:X1310" ca="1" si="1317">INDEX(i_dryman,$A1309,U$1063)</f>
        <v>0.02</v>
      </c>
      <c r="V1309" s="124">
        <f t="shared" ca="1" si="1317"/>
        <v>0</v>
      </c>
      <c r="W1309" s="124">
        <f t="shared" ca="1" si="1317"/>
        <v>0.05</v>
      </c>
      <c r="X1309" s="124">
        <f t="shared" ca="1" si="1317"/>
        <v>0.11</v>
      </c>
      <c r="Y1309" s="227">
        <f ca="1">Y$1287</f>
        <v>1.0984615384615384E-2</v>
      </c>
      <c r="Z1309" s="227">
        <f ca="1">Z$1287</f>
        <v>-4.3999999999999997E-2</v>
      </c>
      <c r="AA1309" s="91">
        <f t="shared" ca="1" si="1310"/>
        <v>2</v>
      </c>
      <c r="AB1309" s="237" t="str">
        <f t="shared" ref="AB1309:AE1309" ca="1" si="1318">INDEX(i_dryman,$A1309,AB$1063)</f>
        <v>-</v>
      </c>
      <c r="AC1309" s="237" t="str">
        <f t="shared" ca="1" si="1318"/>
        <v>-</v>
      </c>
      <c r="AD1309" s="237" t="b">
        <f t="shared" ca="1" si="1318"/>
        <v>1</v>
      </c>
      <c r="AE1309" s="237" t="str">
        <f t="shared" ca="1" si="1318"/>
        <v>-</v>
      </c>
      <c r="AF1309" s="52" t="str">
        <f t="shared" ca="1" si="1310"/>
        <v>-</v>
      </c>
      <c r="AG1309" s="237">
        <f ca="1">INDEX(i_dryman,$A1309,AG$1063)</f>
        <v>0.5</v>
      </c>
      <c r="AH1309" s="91">
        <f t="shared" ca="1" si="1310"/>
        <v>1</v>
      </c>
      <c r="AI1309" s="91">
        <f t="shared" ca="1" si="1310"/>
        <v>0</v>
      </c>
      <c r="AJ1309" s="91">
        <f t="shared" ca="1" si="1310"/>
        <v>1</v>
      </c>
      <c r="AK1309" s="91">
        <f t="shared" ca="1" si="1310"/>
        <v>0</v>
      </c>
      <c r="AL1309" s="91">
        <f t="shared" ca="1" si="1310"/>
        <v>1</v>
      </c>
      <c r="AM1309" s="91"/>
      <c r="AN1309" s="91"/>
      <c r="AO1309" s="91"/>
      <c r="AP1309" s="91"/>
      <c r="AQ1309" s="91"/>
      <c r="AR1309" s="91"/>
      <c r="AS1309" s="91"/>
      <c r="AT1309" s="91"/>
      <c r="AU1309" s="91"/>
      <c r="AV1309" s="91"/>
      <c r="AW1309" s="91"/>
      <c r="AX1309" s="91"/>
      <c r="AY1309" s="91"/>
      <c r="AZ1309" s="91"/>
      <c r="BA1309" s="91"/>
      <c r="BB1309" s="91"/>
      <c r="BC1309" s="91"/>
      <c r="BD1309" s="91"/>
      <c r="BE1309" s="91"/>
      <c r="BF1309" s="91"/>
      <c r="BG1309" s="91"/>
      <c r="BH1309" s="91"/>
      <c r="BI1309" s="91"/>
      <c r="BJ1309" s="91"/>
      <c r="BK1309" s="91"/>
      <c r="BL1309" s="91"/>
      <c r="BM1309" s="91"/>
      <c r="BN1309" s="91">
        <f t="shared" ca="1" si="1307"/>
        <v>0.04</v>
      </c>
      <c r="BO1309" s="91">
        <f t="shared" ca="1" si="1307"/>
        <v>0</v>
      </c>
      <c r="BP1309" s="91">
        <f t="shared" ca="1" si="1307"/>
        <v>0</v>
      </c>
      <c r="BQ1309" s="91">
        <f t="shared" ca="1" si="1307"/>
        <v>0</v>
      </c>
      <c r="BR1309" s="91">
        <f t="shared" ca="1" si="1307"/>
        <v>-0.08</v>
      </c>
      <c r="BS1309" s="91">
        <f t="shared" ca="1" si="1307"/>
        <v>-0.05</v>
      </c>
      <c r="BT1309" s="91">
        <f t="shared" ca="1" si="1307"/>
        <v>0.08</v>
      </c>
      <c r="BU1309" s="91">
        <f t="shared" ca="1" si="1307"/>
        <v>0.04</v>
      </c>
      <c r="BV1309" s="91">
        <f t="shared" ca="1" si="1307"/>
        <v>0</v>
      </c>
      <c r="BW1309" s="91">
        <f t="shared" ca="1" si="1307"/>
        <v>0</v>
      </c>
      <c r="BX1309" s="91">
        <f t="shared" ca="1" si="1307"/>
        <v>0</v>
      </c>
      <c r="BY1309" s="91">
        <f t="shared" ca="1" si="1307"/>
        <v>-0.08</v>
      </c>
      <c r="BZ1309" s="91">
        <f t="shared" ca="1" si="1307"/>
        <v>-0.05</v>
      </c>
      <c r="CA1309" s="91">
        <f t="shared" ca="1" si="1307"/>
        <v>0.08</v>
      </c>
      <c r="CB1309" s="91">
        <f t="shared" ca="1" si="1307"/>
        <v>0.04</v>
      </c>
      <c r="CC1309" s="91">
        <f t="shared" ca="1" si="1307"/>
        <v>0</v>
      </c>
      <c r="CD1309" s="91">
        <f t="shared" ca="1" si="1308"/>
        <v>0</v>
      </c>
      <c r="CE1309" s="91">
        <f t="shared" ca="1" si="1308"/>
        <v>0</v>
      </c>
      <c r="CF1309" s="91">
        <f t="shared" ca="1" si="1308"/>
        <v>-0.08</v>
      </c>
      <c r="CG1309" s="91">
        <f t="shared" ca="1" si="1308"/>
        <v>-0.05</v>
      </c>
      <c r="CH1309" s="91">
        <f t="shared" ca="1" si="1308"/>
        <v>0.08</v>
      </c>
    </row>
    <row r="1310" spans="1:86">
      <c r="A1310" s="94">
        <f ca="1">A1309-4</f>
        <v>4</v>
      </c>
      <c r="B1310" s="258" t="str">
        <f t="shared" si="1268"/>
        <v>Scan 2 Performers no RR increase</v>
      </c>
      <c r="C1310" s="94">
        <f ca="1">OFFSET(C1310,-1,0)</f>
        <v>1</v>
      </c>
      <c r="D1310" s="94">
        <f ca="1">OFFSET(D1310,-1,0)</f>
        <v>1</v>
      </c>
      <c r="E1310" s="94" t="b">
        <f t="shared" ca="1" si="1304"/>
        <v>0</v>
      </c>
      <c r="F1310" s="94">
        <f t="shared" ca="1" si="1304"/>
        <v>22</v>
      </c>
      <c r="G1310" s="94" t="str">
        <f t="shared" ca="1" si="1304"/>
        <v>-</v>
      </c>
      <c r="H1310" s="94" t="str">
        <f t="shared" ca="1" si="1304"/>
        <v>-</v>
      </c>
      <c r="I1310" s="94" t="str">
        <f t="shared" ca="1" si="1304"/>
        <v>-</v>
      </c>
      <c r="J1310" s="94" t="str">
        <f t="shared" ca="1" si="1304"/>
        <v>-</v>
      </c>
      <c r="K1310" s="94" t="str">
        <f ca="1">OFFSET(K1310,-1,0)</f>
        <v>-</v>
      </c>
      <c r="L1310" s="94" t="str">
        <f ca="1">OFFSET(L1310,-1,0)</f>
        <v>-</v>
      </c>
      <c r="M1310" s="94" t="str">
        <f t="shared" ca="1" si="1304"/>
        <v>-</v>
      </c>
      <c r="N1310" s="94" t="str">
        <f t="shared" ca="1" si="1304"/>
        <v>-</v>
      </c>
      <c r="O1310" s="94">
        <f t="shared" ca="1" si="1304"/>
        <v>52</v>
      </c>
      <c r="P1310" s="94">
        <f t="shared" ca="1" si="1304"/>
        <v>53</v>
      </c>
      <c r="Q1310" s="94">
        <f t="shared" ca="1" si="1304"/>
        <v>53</v>
      </c>
      <c r="R1310" s="94">
        <f t="shared" ca="1" si="1304"/>
        <v>54</v>
      </c>
      <c r="S1310" s="94">
        <f t="shared" ca="1" si="1316"/>
        <v>54</v>
      </c>
      <c r="T1310" s="238">
        <f t="shared" ca="1" si="1316"/>
        <v>54</v>
      </c>
      <c r="U1310" s="124">
        <f t="shared" ca="1" si="1317"/>
        <v>0.01</v>
      </c>
      <c r="V1310" s="124">
        <f t="shared" ca="1" si="1317"/>
        <v>0</v>
      </c>
      <c r="W1310" s="124">
        <f t="shared" ca="1" si="1317"/>
        <v>0.05</v>
      </c>
      <c r="X1310" s="124">
        <f t="shared" ca="1" si="1317"/>
        <v>0.05</v>
      </c>
      <c r="Y1310" s="239">
        <f t="shared" ca="1" si="1310"/>
        <v>1.0984615384615384E-2</v>
      </c>
      <c r="Z1310" s="228">
        <f t="shared" ca="1" si="1310"/>
        <v>-4.3999999999999997E-2</v>
      </c>
      <c r="AA1310" s="94">
        <f t="shared" ca="1" si="1310"/>
        <v>2</v>
      </c>
      <c r="AB1310" s="94" t="str">
        <f t="shared" ca="1" si="1310"/>
        <v>-</v>
      </c>
      <c r="AC1310" s="94" t="str">
        <f t="shared" ca="1" si="1310"/>
        <v>-</v>
      </c>
      <c r="AD1310" s="94" t="b">
        <f t="shared" ca="1" si="1310"/>
        <v>1</v>
      </c>
      <c r="AE1310" s="94" t="str">
        <f t="shared" ca="1" si="1310"/>
        <v>-</v>
      </c>
      <c r="AF1310" s="94" t="str">
        <f t="shared" ca="1" si="1310"/>
        <v>-</v>
      </c>
      <c r="AG1310" s="94">
        <f t="shared" ca="1" si="1310"/>
        <v>0.5</v>
      </c>
      <c r="AH1310" s="94">
        <f ca="1">OFFSET(AH1310,-1,0)</f>
        <v>1</v>
      </c>
      <c r="AI1310" s="94">
        <f t="shared" ca="1" si="1310"/>
        <v>0</v>
      </c>
      <c r="AJ1310" s="94">
        <f t="shared" ca="1" si="1310"/>
        <v>1</v>
      </c>
      <c r="AK1310" s="94">
        <f t="shared" ca="1" si="1310"/>
        <v>0</v>
      </c>
      <c r="AL1310" s="94">
        <f t="shared" ca="1" si="1310"/>
        <v>1</v>
      </c>
      <c r="AM1310" s="94"/>
      <c r="AN1310" s="94"/>
      <c r="AO1310" s="94"/>
      <c r="AP1310" s="94"/>
      <c r="AQ1310" s="94"/>
      <c r="AR1310" s="94"/>
      <c r="AS1310" s="94"/>
      <c r="AT1310" s="94"/>
      <c r="AU1310" s="94"/>
      <c r="AV1310" s="94"/>
      <c r="AW1310" s="94"/>
      <c r="AX1310" s="94"/>
      <c r="AY1310" s="94"/>
      <c r="AZ1310" s="94"/>
      <c r="BA1310" s="94"/>
      <c r="BB1310" s="94"/>
      <c r="BC1310" s="94"/>
      <c r="BD1310" s="94"/>
      <c r="BE1310" s="94"/>
      <c r="BF1310" s="94"/>
      <c r="BG1310" s="94"/>
      <c r="BH1310" s="94"/>
      <c r="BI1310" s="94"/>
      <c r="BJ1310" s="94"/>
      <c r="BK1310" s="94"/>
      <c r="BL1310" s="94"/>
      <c r="BM1310" s="94"/>
      <c r="BN1310" s="94">
        <f t="shared" ca="1" si="1307"/>
        <v>0.04</v>
      </c>
      <c r="BO1310" s="94">
        <f t="shared" ca="1" si="1307"/>
        <v>0</v>
      </c>
      <c r="BP1310" s="94">
        <f t="shared" ca="1" si="1307"/>
        <v>0</v>
      </c>
      <c r="BQ1310" s="94">
        <f t="shared" ca="1" si="1307"/>
        <v>0</v>
      </c>
      <c r="BR1310" s="94">
        <f t="shared" ca="1" si="1307"/>
        <v>-0.08</v>
      </c>
      <c r="BS1310" s="94">
        <f t="shared" ca="1" si="1307"/>
        <v>-0.05</v>
      </c>
      <c r="BT1310" s="94">
        <f t="shared" ca="1" si="1307"/>
        <v>0.08</v>
      </c>
      <c r="BU1310" s="94">
        <f t="shared" ca="1" si="1307"/>
        <v>0.04</v>
      </c>
      <c r="BV1310" s="94">
        <f t="shared" ca="1" si="1307"/>
        <v>0</v>
      </c>
      <c r="BW1310" s="94">
        <f t="shared" ca="1" si="1307"/>
        <v>0</v>
      </c>
      <c r="BX1310" s="94">
        <f t="shared" ca="1" si="1307"/>
        <v>0</v>
      </c>
      <c r="BY1310" s="94">
        <f t="shared" ca="1" si="1307"/>
        <v>-0.08</v>
      </c>
      <c r="BZ1310" s="94">
        <f t="shared" ca="1" si="1307"/>
        <v>-0.05</v>
      </c>
      <c r="CA1310" s="94">
        <f t="shared" ca="1" si="1307"/>
        <v>0.08</v>
      </c>
      <c r="CB1310" s="94">
        <f t="shared" ca="1" si="1307"/>
        <v>0.04</v>
      </c>
      <c r="CC1310" s="94">
        <f t="shared" ca="1" si="1307"/>
        <v>0</v>
      </c>
      <c r="CD1310" s="94">
        <f t="shared" ca="1" si="1308"/>
        <v>0</v>
      </c>
      <c r="CE1310" s="94">
        <f t="shared" ca="1" si="1308"/>
        <v>0</v>
      </c>
      <c r="CF1310" s="94">
        <f t="shared" ca="1" si="1308"/>
        <v>-0.08</v>
      </c>
      <c r="CG1310" s="94">
        <f t="shared" ca="1" si="1308"/>
        <v>-0.05</v>
      </c>
      <c r="CH1310" s="94">
        <f t="shared" ca="1" si="1308"/>
        <v>0.08</v>
      </c>
    </row>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spans="1:170" ht="1.5" customHeight="1"/>
    <row r="1362" spans="1:170">
      <c r="B1362" s="22" t="s">
        <v>586</v>
      </c>
    </row>
    <row r="1363" spans="1:170">
      <c r="B1363" s="84"/>
    </row>
    <row r="1364" spans="1:170">
      <c r="B1364" s="75"/>
      <c r="C1364" s="31">
        <v>1</v>
      </c>
      <c r="D1364" s="31">
        <f ca="1">OFFSET(D1364,0,-1)+1</f>
        <v>2</v>
      </c>
      <c r="E1364" s="31">
        <f t="shared" ref="E1364:BP1364" ca="1" si="1319">OFFSET(E1364,0,-1)+1</f>
        <v>3</v>
      </c>
      <c r="F1364" s="31">
        <f t="shared" ca="1" si="1319"/>
        <v>4</v>
      </c>
      <c r="G1364" s="31">
        <f t="shared" ca="1" si="1319"/>
        <v>5</v>
      </c>
      <c r="H1364" s="31">
        <f t="shared" ca="1" si="1319"/>
        <v>6</v>
      </c>
      <c r="I1364" s="31">
        <f t="shared" ca="1" si="1319"/>
        <v>7</v>
      </c>
      <c r="J1364" s="31">
        <f t="shared" ca="1" si="1319"/>
        <v>8</v>
      </c>
      <c r="K1364" s="31">
        <f t="shared" ca="1" si="1319"/>
        <v>9</v>
      </c>
      <c r="L1364" s="31">
        <f t="shared" ca="1" si="1319"/>
        <v>10</v>
      </c>
      <c r="M1364" s="31">
        <f t="shared" ca="1" si="1319"/>
        <v>11</v>
      </c>
      <c r="N1364" s="31">
        <f t="shared" ca="1" si="1319"/>
        <v>12</v>
      </c>
      <c r="O1364" s="31">
        <f t="shared" ca="1" si="1319"/>
        <v>13</v>
      </c>
      <c r="P1364" s="31">
        <f t="shared" ca="1" si="1319"/>
        <v>14</v>
      </c>
      <c r="Q1364" s="31">
        <f t="shared" ca="1" si="1319"/>
        <v>15</v>
      </c>
      <c r="R1364" s="31">
        <f t="shared" ca="1" si="1319"/>
        <v>16</v>
      </c>
      <c r="S1364" s="31">
        <f t="shared" ca="1" si="1319"/>
        <v>17</v>
      </c>
      <c r="T1364" s="31">
        <f t="shared" ca="1" si="1319"/>
        <v>18</v>
      </c>
      <c r="U1364" s="31">
        <f t="shared" ca="1" si="1319"/>
        <v>19</v>
      </c>
      <c r="V1364" s="31">
        <f t="shared" ca="1" si="1319"/>
        <v>20</v>
      </c>
      <c r="W1364" s="31">
        <f t="shared" ca="1" si="1319"/>
        <v>21</v>
      </c>
      <c r="X1364" s="31">
        <f t="shared" ca="1" si="1319"/>
        <v>22</v>
      </c>
      <c r="Y1364" s="31">
        <f t="shared" ca="1" si="1319"/>
        <v>23</v>
      </c>
      <c r="Z1364" s="31">
        <f t="shared" ca="1" si="1319"/>
        <v>24</v>
      </c>
      <c r="AA1364" s="31">
        <f t="shared" ca="1" si="1319"/>
        <v>25</v>
      </c>
      <c r="AB1364" s="31">
        <f t="shared" ca="1" si="1319"/>
        <v>26</v>
      </c>
      <c r="AC1364" s="31">
        <f t="shared" ca="1" si="1319"/>
        <v>27</v>
      </c>
      <c r="AD1364" s="31">
        <f t="shared" ca="1" si="1319"/>
        <v>28</v>
      </c>
      <c r="AE1364" s="31">
        <f t="shared" ca="1" si="1319"/>
        <v>29</v>
      </c>
      <c r="AF1364" s="31">
        <f t="shared" ca="1" si="1319"/>
        <v>30</v>
      </c>
      <c r="AG1364" s="31">
        <f t="shared" ca="1" si="1319"/>
        <v>31</v>
      </c>
      <c r="AH1364" s="31">
        <f t="shared" ca="1" si="1319"/>
        <v>32</v>
      </c>
      <c r="AI1364" s="31">
        <f t="shared" ca="1" si="1319"/>
        <v>33</v>
      </c>
      <c r="AJ1364" s="31">
        <f t="shared" ca="1" si="1319"/>
        <v>34</v>
      </c>
      <c r="AK1364" s="31">
        <f t="shared" ca="1" si="1319"/>
        <v>35</v>
      </c>
      <c r="AL1364" s="31">
        <f t="shared" ca="1" si="1319"/>
        <v>36</v>
      </c>
      <c r="AM1364" s="31">
        <f t="shared" ca="1" si="1319"/>
        <v>37</v>
      </c>
      <c r="AN1364" s="31">
        <f t="shared" ca="1" si="1319"/>
        <v>38</v>
      </c>
      <c r="AO1364" s="31">
        <f t="shared" ca="1" si="1319"/>
        <v>39</v>
      </c>
      <c r="AP1364" s="31">
        <f t="shared" ca="1" si="1319"/>
        <v>40</v>
      </c>
      <c r="AQ1364" s="31">
        <f t="shared" ca="1" si="1319"/>
        <v>41</v>
      </c>
      <c r="AR1364" s="31">
        <f t="shared" ca="1" si="1319"/>
        <v>42</v>
      </c>
      <c r="AS1364" s="31">
        <f t="shared" ca="1" si="1319"/>
        <v>43</v>
      </c>
      <c r="AT1364" s="31">
        <f t="shared" ca="1" si="1319"/>
        <v>44</v>
      </c>
      <c r="AU1364" s="31">
        <f t="shared" ca="1" si="1319"/>
        <v>45</v>
      </c>
      <c r="AV1364" s="31">
        <f t="shared" ca="1" si="1319"/>
        <v>46</v>
      </c>
      <c r="AW1364" s="31">
        <f t="shared" ca="1" si="1319"/>
        <v>47</v>
      </c>
      <c r="AX1364" s="31">
        <f t="shared" ca="1" si="1319"/>
        <v>48</v>
      </c>
      <c r="AY1364" s="31">
        <f t="shared" ca="1" si="1319"/>
        <v>49</v>
      </c>
      <c r="AZ1364" s="31">
        <f t="shared" ca="1" si="1319"/>
        <v>50</v>
      </c>
      <c r="BA1364" s="31">
        <f t="shared" ca="1" si="1319"/>
        <v>51</v>
      </c>
      <c r="BB1364" s="31">
        <f t="shared" ca="1" si="1319"/>
        <v>52</v>
      </c>
      <c r="BC1364" s="31">
        <f t="shared" ca="1" si="1319"/>
        <v>53</v>
      </c>
      <c r="BD1364" s="31">
        <f t="shared" ca="1" si="1319"/>
        <v>54</v>
      </c>
      <c r="BE1364" s="31">
        <f t="shared" ca="1" si="1319"/>
        <v>55</v>
      </c>
      <c r="BF1364" s="31">
        <f t="shared" ca="1" si="1319"/>
        <v>56</v>
      </c>
      <c r="BG1364" s="31">
        <f t="shared" ca="1" si="1319"/>
        <v>57</v>
      </c>
      <c r="BH1364" s="31">
        <f t="shared" ca="1" si="1319"/>
        <v>58</v>
      </c>
      <c r="BI1364" s="31">
        <f t="shared" ca="1" si="1319"/>
        <v>59</v>
      </c>
      <c r="BJ1364" s="31">
        <f t="shared" ca="1" si="1319"/>
        <v>60</v>
      </c>
      <c r="BK1364" s="31">
        <f t="shared" ca="1" si="1319"/>
        <v>61</v>
      </c>
      <c r="BL1364" s="31">
        <f t="shared" ca="1" si="1319"/>
        <v>62</v>
      </c>
      <c r="BM1364" s="31">
        <f t="shared" ca="1" si="1319"/>
        <v>63</v>
      </c>
      <c r="BN1364" s="31">
        <f t="shared" ca="1" si="1319"/>
        <v>64</v>
      </c>
      <c r="BO1364" s="31">
        <f t="shared" ca="1" si="1319"/>
        <v>65</v>
      </c>
      <c r="BP1364" s="31">
        <f t="shared" ca="1" si="1319"/>
        <v>66</v>
      </c>
      <c r="BQ1364" s="31">
        <f t="shared" ref="BQ1364:EB1364" ca="1" si="1320">OFFSET(BQ1364,0,-1)+1</f>
        <v>67</v>
      </c>
      <c r="BR1364" s="31">
        <f t="shared" ca="1" si="1320"/>
        <v>68</v>
      </c>
      <c r="BS1364" s="31">
        <f t="shared" ca="1" si="1320"/>
        <v>69</v>
      </c>
      <c r="BT1364" s="31">
        <f t="shared" ca="1" si="1320"/>
        <v>70</v>
      </c>
      <c r="BU1364" s="31">
        <f t="shared" ca="1" si="1320"/>
        <v>71</v>
      </c>
      <c r="BV1364" s="31">
        <f t="shared" ca="1" si="1320"/>
        <v>72</v>
      </c>
      <c r="BW1364" s="31">
        <f t="shared" ca="1" si="1320"/>
        <v>73</v>
      </c>
      <c r="BX1364" s="31">
        <f t="shared" ca="1" si="1320"/>
        <v>74</v>
      </c>
      <c r="BY1364" s="31">
        <f t="shared" ca="1" si="1320"/>
        <v>75</v>
      </c>
      <c r="BZ1364" s="31">
        <f t="shared" ca="1" si="1320"/>
        <v>76</v>
      </c>
      <c r="CA1364" s="31">
        <f t="shared" ca="1" si="1320"/>
        <v>77</v>
      </c>
      <c r="CB1364" s="31">
        <f t="shared" ca="1" si="1320"/>
        <v>78</v>
      </c>
      <c r="CC1364" s="31">
        <f t="shared" ca="1" si="1320"/>
        <v>79</v>
      </c>
      <c r="CD1364" s="31">
        <f t="shared" ca="1" si="1320"/>
        <v>80</v>
      </c>
      <c r="CE1364" s="31">
        <f t="shared" ca="1" si="1320"/>
        <v>81</v>
      </c>
      <c r="CF1364" s="31">
        <f t="shared" ca="1" si="1320"/>
        <v>82</v>
      </c>
      <c r="CG1364" s="31">
        <f t="shared" ca="1" si="1320"/>
        <v>83</v>
      </c>
      <c r="CH1364" s="31">
        <f t="shared" ca="1" si="1320"/>
        <v>84</v>
      </c>
      <c r="CI1364" s="31">
        <f t="shared" ca="1" si="1320"/>
        <v>85</v>
      </c>
      <c r="CJ1364" s="31">
        <f t="shared" ca="1" si="1320"/>
        <v>86</v>
      </c>
      <c r="CK1364" s="31">
        <f t="shared" ca="1" si="1320"/>
        <v>87</v>
      </c>
      <c r="CL1364" s="31">
        <f t="shared" ca="1" si="1320"/>
        <v>88</v>
      </c>
      <c r="CM1364" s="31">
        <f t="shared" ca="1" si="1320"/>
        <v>89</v>
      </c>
      <c r="CN1364" s="31">
        <f t="shared" ca="1" si="1320"/>
        <v>90</v>
      </c>
      <c r="CO1364" s="31">
        <f t="shared" ca="1" si="1320"/>
        <v>91</v>
      </c>
      <c r="CP1364" s="31">
        <f t="shared" ca="1" si="1320"/>
        <v>92</v>
      </c>
      <c r="CQ1364" s="31">
        <f t="shared" ca="1" si="1320"/>
        <v>93</v>
      </c>
      <c r="CR1364" s="31">
        <f t="shared" ca="1" si="1320"/>
        <v>94</v>
      </c>
      <c r="CS1364" s="31">
        <f t="shared" ca="1" si="1320"/>
        <v>95</v>
      </c>
      <c r="CT1364" s="31">
        <f t="shared" ca="1" si="1320"/>
        <v>96</v>
      </c>
      <c r="CU1364" s="31">
        <f t="shared" ca="1" si="1320"/>
        <v>97</v>
      </c>
      <c r="CV1364" s="31">
        <f t="shared" ca="1" si="1320"/>
        <v>98</v>
      </c>
      <c r="CW1364" s="31">
        <f t="shared" ca="1" si="1320"/>
        <v>99</v>
      </c>
      <c r="CX1364" s="31">
        <f t="shared" ca="1" si="1320"/>
        <v>100</v>
      </c>
      <c r="CY1364" s="31">
        <f t="shared" ca="1" si="1320"/>
        <v>101</v>
      </c>
      <c r="CZ1364" s="31">
        <f t="shared" ca="1" si="1320"/>
        <v>102</v>
      </c>
      <c r="DA1364" s="31">
        <f t="shared" ca="1" si="1320"/>
        <v>103</v>
      </c>
      <c r="DB1364" s="31">
        <f t="shared" ca="1" si="1320"/>
        <v>104</v>
      </c>
      <c r="DC1364" s="31">
        <f t="shared" ca="1" si="1320"/>
        <v>105</v>
      </c>
      <c r="DD1364" s="31">
        <f t="shared" ca="1" si="1320"/>
        <v>106</v>
      </c>
      <c r="DE1364" s="31">
        <f t="shared" ca="1" si="1320"/>
        <v>107</v>
      </c>
      <c r="DF1364" s="31">
        <f t="shared" ca="1" si="1320"/>
        <v>108</v>
      </c>
      <c r="DG1364" s="31">
        <f t="shared" ca="1" si="1320"/>
        <v>109</v>
      </c>
      <c r="DH1364" s="31">
        <f t="shared" ca="1" si="1320"/>
        <v>110</v>
      </c>
      <c r="DI1364" s="31">
        <f t="shared" ca="1" si="1320"/>
        <v>111</v>
      </c>
      <c r="DJ1364" s="31">
        <f t="shared" ca="1" si="1320"/>
        <v>112</v>
      </c>
      <c r="DK1364" s="31">
        <f t="shared" ca="1" si="1320"/>
        <v>113</v>
      </c>
      <c r="DL1364" s="31">
        <f t="shared" ca="1" si="1320"/>
        <v>114</v>
      </c>
      <c r="DM1364" s="31">
        <f t="shared" ca="1" si="1320"/>
        <v>115</v>
      </c>
      <c r="DN1364" s="31">
        <f t="shared" ca="1" si="1320"/>
        <v>116</v>
      </c>
      <c r="DO1364" s="31">
        <f t="shared" ca="1" si="1320"/>
        <v>117</v>
      </c>
      <c r="DP1364" s="31">
        <f t="shared" ca="1" si="1320"/>
        <v>118</v>
      </c>
      <c r="DQ1364" s="31">
        <f t="shared" ca="1" si="1320"/>
        <v>119</v>
      </c>
      <c r="DR1364" s="31">
        <f t="shared" ca="1" si="1320"/>
        <v>120</v>
      </c>
      <c r="DS1364" s="31">
        <f t="shared" ca="1" si="1320"/>
        <v>121</v>
      </c>
      <c r="DT1364" s="31">
        <f t="shared" ca="1" si="1320"/>
        <v>122</v>
      </c>
      <c r="DU1364" s="31">
        <f t="shared" ca="1" si="1320"/>
        <v>123</v>
      </c>
      <c r="DV1364" s="31">
        <f t="shared" ca="1" si="1320"/>
        <v>124</v>
      </c>
      <c r="DW1364" s="31">
        <f t="shared" ca="1" si="1320"/>
        <v>125</v>
      </c>
      <c r="DX1364" s="31">
        <f t="shared" ca="1" si="1320"/>
        <v>126</v>
      </c>
      <c r="DY1364" s="31">
        <f t="shared" ca="1" si="1320"/>
        <v>127</v>
      </c>
      <c r="DZ1364" s="31">
        <f t="shared" ca="1" si="1320"/>
        <v>128</v>
      </c>
      <c r="EA1364" s="31">
        <f t="shared" ca="1" si="1320"/>
        <v>129</v>
      </c>
      <c r="EB1364" s="31">
        <f t="shared" ca="1" si="1320"/>
        <v>130</v>
      </c>
      <c r="EC1364" s="31">
        <f t="shared" ref="EC1364:FN1364" ca="1" si="1321">OFFSET(EC1364,0,-1)+1</f>
        <v>131</v>
      </c>
      <c r="ED1364" s="31">
        <f t="shared" ca="1" si="1321"/>
        <v>132</v>
      </c>
      <c r="EE1364" s="31">
        <f t="shared" ca="1" si="1321"/>
        <v>133</v>
      </c>
      <c r="EF1364" s="31">
        <f t="shared" ca="1" si="1321"/>
        <v>134</v>
      </c>
      <c r="EG1364" s="31">
        <f t="shared" ca="1" si="1321"/>
        <v>135</v>
      </c>
      <c r="EH1364" s="31">
        <f t="shared" ca="1" si="1321"/>
        <v>136</v>
      </c>
      <c r="EI1364" s="31">
        <f t="shared" ca="1" si="1321"/>
        <v>137</v>
      </c>
      <c r="EJ1364" s="31">
        <f t="shared" ca="1" si="1321"/>
        <v>138</v>
      </c>
      <c r="EK1364" s="31">
        <f t="shared" ca="1" si="1321"/>
        <v>139</v>
      </c>
      <c r="EL1364" s="31">
        <f t="shared" ca="1" si="1321"/>
        <v>140</v>
      </c>
      <c r="EM1364" s="31">
        <f t="shared" ca="1" si="1321"/>
        <v>141</v>
      </c>
      <c r="EN1364" s="31">
        <f t="shared" ca="1" si="1321"/>
        <v>142</v>
      </c>
      <c r="EO1364" s="31">
        <f t="shared" ca="1" si="1321"/>
        <v>143</v>
      </c>
      <c r="EP1364" s="31">
        <f t="shared" ca="1" si="1321"/>
        <v>144</v>
      </c>
      <c r="EQ1364" s="31">
        <f t="shared" ca="1" si="1321"/>
        <v>145</v>
      </c>
      <c r="ER1364" s="31">
        <f t="shared" ca="1" si="1321"/>
        <v>146</v>
      </c>
      <c r="ES1364" s="31">
        <f t="shared" ca="1" si="1321"/>
        <v>147</v>
      </c>
      <c r="ET1364" s="31">
        <f t="shared" ca="1" si="1321"/>
        <v>148</v>
      </c>
      <c r="EU1364" s="31">
        <f t="shared" ca="1" si="1321"/>
        <v>149</v>
      </c>
      <c r="EV1364" s="31">
        <f t="shared" ca="1" si="1321"/>
        <v>150</v>
      </c>
      <c r="EW1364" s="31">
        <f t="shared" ca="1" si="1321"/>
        <v>151</v>
      </c>
      <c r="EX1364" s="31">
        <f t="shared" ca="1" si="1321"/>
        <v>152</v>
      </c>
      <c r="EY1364" s="31">
        <f t="shared" ca="1" si="1321"/>
        <v>153</v>
      </c>
      <c r="EZ1364" s="31">
        <f t="shared" ca="1" si="1321"/>
        <v>154</v>
      </c>
      <c r="FA1364" s="31">
        <f t="shared" ca="1" si="1321"/>
        <v>155</v>
      </c>
      <c r="FB1364" s="31">
        <f t="shared" ca="1" si="1321"/>
        <v>156</v>
      </c>
      <c r="FC1364" s="31">
        <f t="shared" ca="1" si="1321"/>
        <v>157</v>
      </c>
      <c r="FD1364" s="31">
        <f t="shared" ca="1" si="1321"/>
        <v>158</v>
      </c>
      <c r="FE1364" s="31">
        <f t="shared" ca="1" si="1321"/>
        <v>159</v>
      </c>
      <c r="FF1364" s="31">
        <f t="shared" ca="1" si="1321"/>
        <v>160</v>
      </c>
      <c r="FG1364" s="31">
        <f t="shared" ca="1" si="1321"/>
        <v>161</v>
      </c>
      <c r="FH1364" s="31">
        <f t="shared" ca="1" si="1321"/>
        <v>162</v>
      </c>
      <c r="FI1364" s="31">
        <f t="shared" ca="1" si="1321"/>
        <v>163</v>
      </c>
      <c r="FJ1364" s="31">
        <f t="shared" ca="1" si="1321"/>
        <v>164</v>
      </c>
      <c r="FK1364" s="31">
        <f t="shared" ca="1" si="1321"/>
        <v>165</v>
      </c>
      <c r="FL1364" s="31">
        <f t="shared" ca="1" si="1321"/>
        <v>166</v>
      </c>
      <c r="FM1364" s="31">
        <f t="shared" ca="1" si="1321"/>
        <v>167</v>
      </c>
      <c r="FN1364" s="31">
        <f t="shared" ca="1" si="1321"/>
        <v>168</v>
      </c>
    </row>
    <row r="1365" spans="1:170">
      <c r="B1365" s="58"/>
      <c r="C1365" s="31" t="s">
        <v>0</v>
      </c>
      <c r="D1365" s="31" t="s">
        <v>0</v>
      </c>
      <c r="E1365" s="31" t="s">
        <v>10</v>
      </c>
      <c r="F1365" s="31" t="s">
        <v>10</v>
      </c>
      <c r="G1365" s="31" t="s">
        <v>10</v>
      </c>
      <c r="H1365" s="31" t="s">
        <v>10</v>
      </c>
      <c r="I1365" s="31" t="s">
        <v>10</v>
      </c>
      <c r="J1365" s="31" t="s">
        <v>10</v>
      </c>
      <c r="K1365" s="31" t="s">
        <v>10</v>
      </c>
      <c r="L1365" s="31" t="s">
        <v>10</v>
      </c>
      <c r="M1365" s="31" t="s">
        <v>10</v>
      </c>
      <c r="N1365" s="31" t="s">
        <v>10</v>
      </c>
      <c r="O1365" s="31" t="s">
        <v>10</v>
      </c>
      <c r="P1365" s="31" t="s">
        <v>10</v>
      </c>
      <c r="Q1365" s="31" t="s">
        <v>10</v>
      </c>
      <c r="R1365" s="31" t="s">
        <v>10</v>
      </c>
      <c r="S1365" s="31" t="s">
        <v>10</v>
      </c>
      <c r="T1365" s="31" t="s">
        <v>10</v>
      </c>
      <c r="U1365" s="31" t="s">
        <v>9</v>
      </c>
      <c r="V1365" s="31" t="s">
        <v>9</v>
      </c>
      <c r="W1365" s="31" t="s">
        <v>9</v>
      </c>
      <c r="X1365" s="31" t="s">
        <v>9</v>
      </c>
      <c r="Y1365" s="31" t="s">
        <v>9</v>
      </c>
      <c r="Z1365" s="31" t="s">
        <v>9</v>
      </c>
      <c r="AA1365" s="31" t="s">
        <v>10</v>
      </c>
      <c r="AB1365" s="31" t="s">
        <v>10</v>
      </c>
      <c r="AC1365" s="31" t="s">
        <v>10</v>
      </c>
      <c r="AD1365" s="31" t="s">
        <v>10</v>
      </c>
      <c r="AE1365" s="31" t="s">
        <v>10</v>
      </c>
      <c r="AF1365" s="31" t="s">
        <v>10</v>
      </c>
      <c r="AG1365" s="31" t="s">
        <v>10</v>
      </c>
      <c r="AH1365" s="31" t="s">
        <v>0</v>
      </c>
      <c r="AI1365" s="31" t="s">
        <v>9</v>
      </c>
      <c r="AJ1365" s="31" t="s">
        <v>0</v>
      </c>
      <c r="AK1365" s="31" t="s">
        <v>9</v>
      </c>
      <c r="AL1365" s="31" t="s">
        <v>0</v>
      </c>
      <c r="AM1365" s="31"/>
      <c r="AN1365" s="31"/>
      <c r="AO1365" s="31"/>
      <c r="AP1365" s="31"/>
      <c r="AQ1365" s="31"/>
      <c r="AR1365" s="31"/>
      <c r="AS1365" s="31"/>
      <c r="AT1365" s="31"/>
      <c r="AU1365" s="31"/>
      <c r="AV1365" s="31"/>
      <c r="AW1365" s="31"/>
      <c r="AX1365" s="31"/>
      <c r="AY1365" s="31"/>
      <c r="AZ1365" s="31"/>
      <c r="BA1365" s="31"/>
      <c r="BB1365" s="31"/>
      <c r="BC1365" s="31"/>
      <c r="BD1365" s="31"/>
      <c r="BE1365" s="31"/>
      <c r="BF1365" s="31"/>
      <c r="BG1365" s="31"/>
      <c r="BH1365" s="31"/>
      <c r="BI1365" s="31"/>
      <c r="BJ1365" s="31"/>
      <c r="BK1365" s="31"/>
      <c r="BL1365" s="31"/>
      <c r="BM1365" s="31"/>
      <c r="BN1365" s="31" t="s">
        <v>9</v>
      </c>
      <c r="BO1365" s="31" t="s">
        <v>9</v>
      </c>
      <c r="BP1365" s="31" t="s">
        <v>9</v>
      </c>
      <c r="BQ1365" s="31" t="s">
        <v>9</v>
      </c>
      <c r="BR1365" s="31" t="s">
        <v>9</v>
      </c>
      <c r="BS1365" s="31" t="s">
        <v>9</v>
      </c>
      <c r="BT1365" s="31" t="s">
        <v>9</v>
      </c>
      <c r="BU1365" s="31" t="s">
        <v>9</v>
      </c>
      <c r="BV1365" s="31" t="s">
        <v>9</v>
      </c>
      <c r="BW1365" s="31" t="s">
        <v>9</v>
      </c>
      <c r="BX1365" s="31" t="s">
        <v>9</v>
      </c>
      <c r="BY1365" s="31" t="s">
        <v>9</v>
      </c>
      <c r="BZ1365" s="31" t="s">
        <v>9</v>
      </c>
      <c r="CA1365" s="31" t="s">
        <v>9</v>
      </c>
      <c r="CB1365" s="31" t="s">
        <v>9</v>
      </c>
      <c r="CC1365" s="31" t="s">
        <v>9</v>
      </c>
      <c r="CD1365" s="31" t="s">
        <v>9</v>
      </c>
      <c r="CE1365" s="31" t="s">
        <v>9</v>
      </c>
      <c r="CF1365" s="31" t="s">
        <v>9</v>
      </c>
      <c r="CG1365" s="31" t="s">
        <v>9</v>
      </c>
      <c r="CH1365" s="31" t="s">
        <v>9</v>
      </c>
    </row>
    <row r="1366" spans="1:170" ht="94.5" customHeight="1">
      <c r="B1366" s="58"/>
      <c r="C1366" s="51" t="s">
        <v>396</v>
      </c>
      <c r="D1366" s="51" t="s">
        <v>397</v>
      </c>
      <c r="E1366" s="51" t="s">
        <v>244</v>
      </c>
      <c r="F1366" s="51" t="s">
        <v>245</v>
      </c>
      <c r="G1366" s="51" t="s">
        <v>246</v>
      </c>
      <c r="H1366" s="51" t="s">
        <v>246</v>
      </c>
      <c r="I1366" s="51" t="s">
        <v>246</v>
      </c>
      <c r="J1366" s="51" t="s">
        <v>246</v>
      </c>
      <c r="K1366" s="51" t="s">
        <v>246</v>
      </c>
      <c r="L1366" s="51" t="s">
        <v>246</v>
      </c>
      <c r="M1366" s="51" t="s">
        <v>246</v>
      </c>
      <c r="N1366" s="51" t="s">
        <v>609</v>
      </c>
      <c r="O1366" s="51" t="s">
        <v>609</v>
      </c>
      <c r="P1366" s="51" t="s">
        <v>609</v>
      </c>
      <c r="Q1366" s="51" t="s">
        <v>609</v>
      </c>
      <c r="R1366" s="51" t="s">
        <v>609</v>
      </c>
      <c r="S1366" s="51" t="s">
        <v>609</v>
      </c>
      <c r="T1366" s="51" t="s">
        <v>609</v>
      </c>
      <c r="U1366" s="51" t="s">
        <v>408</v>
      </c>
      <c r="V1366" s="51" t="s">
        <v>492</v>
      </c>
      <c r="W1366" s="51" t="s">
        <v>492</v>
      </c>
      <c r="X1366" s="51" t="s">
        <v>492</v>
      </c>
      <c r="Y1366" s="51" t="s">
        <v>399</v>
      </c>
      <c r="Z1366" s="51" t="s">
        <v>399</v>
      </c>
      <c r="AA1366" s="51" t="s">
        <v>19</v>
      </c>
      <c r="AB1366" s="51" t="s">
        <v>310</v>
      </c>
      <c r="AC1366" s="51" t="s">
        <v>309</v>
      </c>
      <c r="AD1366" s="51" t="s">
        <v>387</v>
      </c>
      <c r="AE1366" s="51" t="s">
        <v>388</v>
      </c>
      <c r="AF1366" s="51" t="s">
        <v>744</v>
      </c>
      <c r="AG1366" s="51" t="s">
        <v>457</v>
      </c>
      <c r="AH1366" s="51" t="s">
        <v>218</v>
      </c>
      <c r="AI1366" s="51" t="s">
        <v>218</v>
      </c>
      <c r="AJ1366" s="51" t="s">
        <v>217</v>
      </c>
      <c r="AK1366" s="51" t="s">
        <v>217</v>
      </c>
      <c r="AL1366" s="51" t="s">
        <v>489</v>
      </c>
      <c r="AM1366" s="51"/>
      <c r="AN1366" s="161" t="s">
        <v>680</v>
      </c>
      <c r="AO1366" s="51"/>
      <c r="AP1366" s="51"/>
      <c r="AQ1366" s="51"/>
      <c r="AR1366" s="51"/>
      <c r="AS1366" s="51"/>
      <c r="AT1366" s="51"/>
      <c r="AU1366" s="51"/>
      <c r="AV1366" s="51"/>
      <c r="AW1366" s="51"/>
      <c r="AX1366" s="51"/>
      <c r="AY1366" s="51"/>
      <c r="AZ1366" s="51"/>
      <c r="BA1366" s="51"/>
      <c r="BB1366" s="51"/>
      <c r="BC1366" s="51"/>
      <c r="BD1366" s="51"/>
      <c r="BE1366" s="51"/>
      <c r="BF1366" s="51"/>
      <c r="BG1366" s="51"/>
      <c r="BH1366" s="51"/>
      <c r="BI1366" s="51"/>
      <c r="BJ1366" s="51"/>
      <c r="BK1366" s="51"/>
      <c r="BL1366" s="51"/>
      <c r="BM1366" s="51"/>
      <c r="BN1366" s="51" t="str">
        <f>BN$29</f>
        <v>feedsupply_r1jp</v>
      </c>
      <c r="BO1366" s="51" t="str">
        <f t="shared" ref="BO1366:CH1366" si="1322">BO$29</f>
        <v>feedsupply_r1jp</v>
      </c>
      <c r="BP1366" s="51" t="str">
        <f t="shared" si="1322"/>
        <v>feedsupply_adj_r2p</v>
      </c>
      <c r="BQ1366" s="51" t="str">
        <f t="shared" si="1322"/>
        <v>feedsupply_adj_r2p</v>
      </c>
      <c r="BR1366" s="51" t="str">
        <f t="shared" si="1322"/>
        <v>feedsupply_adj_r2p</v>
      </c>
      <c r="BS1366" s="51" t="str">
        <f t="shared" si="1322"/>
        <v>feedsupply_adj_r2p</v>
      </c>
      <c r="BT1366" s="51" t="str">
        <f t="shared" si="1322"/>
        <v>feedsupply_adj_r2p</v>
      </c>
      <c r="BU1366" s="51" t="str">
        <f t="shared" si="1322"/>
        <v>feedsupply_r1jp</v>
      </c>
      <c r="BV1366" s="51" t="str">
        <f t="shared" si="1322"/>
        <v>feedsupply_r1jp</v>
      </c>
      <c r="BW1366" s="51" t="str">
        <f t="shared" si="1322"/>
        <v>feedsupply_adj_r2p</v>
      </c>
      <c r="BX1366" s="51" t="str">
        <f t="shared" si="1322"/>
        <v>feedsupply_adj_r2p</v>
      </c>
      <c r="BY1366" s="51" t="str">
        <f t="shared" si="1322"/>
        <v>feedsupply_adj_r2p</v>
      </c>
      <c r="BZ1366" s="51" t="str">
        <f t="shared" si="1322"/>
        <v>feedsupply_adj_r2p</v>
      </c>
      <c r="CA1366" s="51" t="str">
        <f t="shared" si="1322"/>
        <v>feedsupply_adj_r2p</v>
      </c>
      <c r="CB1366" s="51" t="str">
        <f t="shared" si="1322"/>
        <v>feedsupply_r1jp</v>
      </c>
      <c r="CC1366" s="51" t="str">
        <f t="shared" si="1322"/>
        <v>feedsupply_r1jp</v>
      </c>
      <c r="CD1366" s="51" t="str">
        <f t="shared" si="1322"/>
        <v>feedsupply_adj_r2p</v>
      </c>
      <c r="CE1366" s="51" t="str">
        <f t="shared" si="1322"/>
        <v>feedsupply_adj_r2p</v>
      </c>
      <c r="CF1366" s="51" t="str">
        <f t="shared" si="1322"/>
        <v>feedsupply_adj_r2p</v>
      </c>
      <c r="CG1366" s="51" t="str">
        <f t="shared" si="1322"/>
        <v>feedsupply_adj_r2p</v>
      </c>
      <c r="CH1366" s="51" t="str">
        <f t="shared" si="1322"/>
        <v>feedsupply_adj_r2p</v>
      </c>
    </row>
    <row r="1367" spans="1:170" ht="26.25">
      <c r="B1367" s="179" t="s">
        <v>937</v>
      </c>
      <c r="C1367" s="178">
        <v>2</v>
      </c>
      <c r="D1367" s="178">
        <v>0</v>
      </c>
      <c r="E1367" s="52"/>
      <c r="F1367" s="52"/>
      <c r="G1367" s="52" t="s">
        <v>484</v>
      </c>
      <c r="H1367" s="52" t="s">
        <v>485</v>
      </c>
      <c r="I1367" t="s">
        <v>888</v>
      </c>
      <c r="J1367" t="s">
        <v>889</v>
      </c>
      <c r="K1367" s="52" t="s">
        <v>486</v>
      </c>
      <c r="L1367" s="52" t="s">
        <v>725</v>
      </c>
      <c r="M1367" s="52" t="s">
        <v>487</v>
      </c>
      <c r="N1367" s="52" t="s">
        <v>757</v>
      </c>
      <c r="O1367" s="52" t="s">
        <v>502</v>
      </c>
      <c r="P1367" s="52" t="s">
        <v>501</v>
      </c>
      <c r="Q1367" s="52" t="s">
        <v>447</v>
      </c>
      <c r="R1367" s="52" t="s">
        <v>500</v>
      </c>
      <c r="S1367" s="52" t="s">
        <v>793</v>
      </c>
      <c r="T1367" s="52" t="s">
        <v>794</v>
      </c>
      <c r="U1367" s="52"/>
      <c r="V1367" s="52" t="s">
        <v>276</v>
      </c>
      <c r="W1367" s="52" t="s">
        <v>493</v>
      </c>
      <c r="X1367" s="52" t="s">
        <v>494</v>
      </c>
      <c r="Y1367" s="52" t="s">
        <v>447</v>
      </c>
      <c r="Z1367" s="52" t="s">
        <v>446</v>
      </c>
      <c r="AA1367" s="52"/>
      <c r="AB1367" s="52"/>
      <c r="AC1367" s="52"/>
      <c r="AD1367" s="52"/>
      <c r="AE1367" s="52"/>
      <c r="AF1367" s="52"/>
      <c r="AG1367" s="52"/>
      <c r="AH1367" s="52" t="s">
        <v>490</v>
      </c>
      <c r="AI1367" s="83" t="s">
        <v>496</v>
      </c>
      <c r="AJ1367" s="52" t="s">
        <v>488</v>
      </c>
      <c r="AK1367" s="52" t="s">
        <v>497</v>
      </c>
      <c r="AL1367" s="52"/>
      <c r="AM1367" s="52"/>
      <c r="AN1367" s="52"/>
      <c r="AO1367" s="52"/>
      <c r="AP1367" s="52"/>
      <c r="AQ1367" s="52"/>
      <c r="AR1367" s="52"/>
      <c r="AS1367" s="52"/>
      <c r="AT1367" s="52"/>
      <c r="AU1367" s="52"/>
      <c r="AV1367" s="52"/>
      <c r="AW1367" s="52"/>
      <c r="AX1367" s="52"/>
      <c r="AY1367" s="52"/>
      <c r="AZ1367" s="52"/>
      <c r="BA1367" s="52"/>
      <c r="BB1367" s="52"/>
      <c r="BC1367" s="52"/>
      <c r="BD1367" s="52"/>
      <c r="BE1367" s="52"/>
      <c r="BF1367" s="52"/>
      <c r="BG1367" s="52"/>
      <c r="BH1367" s="52"/>
      <c r="BI1367" s="52"/>
      <c r="BJ1367" s="52"/>
      <c r="BK1367" s="52"/>
      <c r="BL1367" s="52"/>
      <c r="BM1367" s="52"/>
      <c r="BN1367" s="58" t="s">
        <v>463</v>
      </c>
      <c r="BO1367" s="58" t="s">
        <v>891</v>
      </c>
      <c r="BP1367" s="58" t="s">
        <v>892</v>
      </c>
      <c r="BQ1367" s="58" t="s">
        <v>893</v>
      </c>
      <c r="BR1367" s="58" t="s">
        <v>894</v>
      </c>
      <c r="BS1367" s="58" t="s">
        <v>895</v>
      </c>
      <c r="BT1367" s="58" t="s">
        <v>896</v>
      </c>
      <c r="BU1367" s="58" t="s">
        <v>463</v>
      </c>
      <c r="BV1367" s="58" t="s">
        <v>891</v>
      </c>
      <c r="BW1367" s="58" t="s">
        <v>892</v>
      </c>
      <c r="BX1367" s="58" t="s">
        <v>893</v>
      </c>
      <c r="BY1367" s="58" t="s">
        <v>894</v>
      </c>
      <c r="BZ1367" s="58" t="s">
        <v>895</v>
      </c>
      <c r="CA1367" s="58" t="s">
        <v>896</v>
      </c>
      <c r="CB1367" s="58" t="s">
        <v>463</v>
      </c>
      <c r="CC1367" s="58" t="s">
        <v>891</v>
      </c>
      <c r="CD1367" s="58" t="s">
        <v>892</v>
      </c>
      <c r="CE1367" s="58" t="s">
        <v>893</v>
      </c>
      <c r="CF1367" s="58" t="s">
        <v>894</v>
      </c>
      <c r="CG1367" s="58" t="s">
        <v>895</v>
      </c>
      <c r="CH1367" s="58" t="s">
        <v>896</v>
      </c>
    </row>
    <row r="1368" spans="1:170" ht="15.75">
      <c r="A1368" s="78">
        <f>CHOOSE(d.Flock.2.1+1,INDEX(i.OptLTWMerino,d.TOL.2.1+1,$AA1368+1),NA(),INDEX(i.OptLTWMaternal,d.TOL.2.1+1,$AA1368+1))</f>
        <v>1</v>
      </c>
      <c r="B1368" s="252" t="str">
        <f>$B1268</f>
        <v>Scan0 Create REV</v>
      </c>
      <c r="C1368" s="77">
        <v>1</v>
      </c>
      <c r="D1368" s="77">
        <v>1</v>
      </c>
      <c r="E1368" s="77" t="b">
        <v>1</v>
      </c>
      <c r="F1368" s="251">
        <f>d.Flock.2.1*100+d.TOL.2.1*10+$AA1368</f>
        <v>200</v>
      </c>
      <c r="G1368" s="77" t="b">
        <v>1</v>
      </c>
      <c r="H1368" s="77" t="b">
        <v>1</v>
      </c>
      <c r="I1368" s="77" t="b">
        <v>1</v>
      </c>
      <c r="J1368" s="77" t="b">
        <v>1</v>
      </c>
      <c r="K1368" s="77" t="b">
        <v>1</v>
      </c>
      <c r="L1368" s="77" t="b">
        <v>1</v>
      </c>
      <c r="M1368" s="77" t="b">
        <v>1</v>
      </c>
      <c r="N1368" s="90" t="s">
        <v>37</v>
      </c>
      <c r="O1368" s="90">
        <v>0</v>
      </c>
      <c r="P1368" s="90">
        <v>0</v>
      </c>
      <c r="Q1368" s="90">
        <v>0</v>
      </c>
      <c r="R1368" s="90">
        <v>0</v>
      </c>
      <c r="S1368" s="90">
        <v>0</v>
      </c>
      <c r="T1368" s="90">
        <v>0</v>
      </c>
      <c r="U1368" s="77">
        <v>0</v>
      </c>
      <c r="V1368" s="77">
        <v>0</v>
      </c>
      <c r="W1368" s="77">
        <v>0</v>
      </c>
      <c r="X1368" s="77">
        <v>0</v>
      </c>
      <c r="Y1368" s="77">
        <v>0</v>
      </c>
      <c r="Z1368" s="77">
        <v>0</v>
      </c>
      <c r="AA1368" s="77">
        <v>0</v>
      </c>
      <c r="AB1368" s="81" t="s">
        <v>37</v>
      </c>
      <c r="AC1368" s="81" t="s">
        <v>37</v>
      </c>
      <c r="AD1368" s="81" t="s">
        <v>37</v>
      </c>
      <c r="AE1368" s="81" t="s">
        <v>37</v>
      </c>
      <c r="AF1368" s="81" t="s">
        <v>37</v>
      </c>
      <c r="AG1368" s="81" t="s">
        <v>37</v>
      </c>
      <c r="AH1368" s="77">
        <v>1</v>
      </c>
      <c r="AI1368" s="77">
        <v>0</v>
      </c>
      <c r="AJ1368" s="77">
        <v>1</v>
      </c>
      <c r="AK1368" s="77">
        <v>0</v>
      </c>
      <c r="AL1368" s="77">
        <v>1</v>
      </c>
      <c r="AM1368" s="77"/>
      <c r="AN1368" s="77"/>
      <c r="AO1368" s="77"/>
      <c r="AP1368" s="77"/>
      <c r="AQ1368" s="77"/>
      <c r="AR1368" s="77"/>
      <c r="AS1368" s="77"/>
      <c r="AT1368" s="77"/>
      <c r="AU1368" s="77"/>
      <c r="AV1368" s="77"/>
      <c r="AW1368" s="77"/>
      <c r="AX1368" s="77"/>
      <c r="AY1368" s="77"/>
      <c r="AZ1368" s="77"/>
      <c r="BA1368" s="77"/>
      <c r="BB1368" s="77"/>
      <c r="BC1368" s="77"/>
      <c r="BD1368" s="77"/>
      <c r="BE1368" s="77"/>
      <c r="BF1368" s="77"/>
      <c r="BG1368" s="77"/>
      <c r="BH1368" s="77"/>
      <c r="BI1368" s="77"/>
      <c r="BJ1368" s="77"/>
      <c r="BK1368" s="77"/>
      <c r="BL1368" s="77"/>
      <c r="BM1368" s="77"/>
      <c r="BN1368" s="162">
        <f t="shared" ref="BN1368:CH1368" si="1323">IF($A1368=0,0,INDEX(CHOOSE(d.Flock.2.1+1,BN$38:BN$373,NA(),BN$438:BN$773),$A1368,1))</f>
        <v>-0.05</v>
      </c>
      <c r="BO1368" s="162">
        <f t="shared" si="1323"/>
        <v>-0.05</v>
      </c>
      <c r="BP1368" s="162">
        <f t="shared" si="1323"/>
        <v>-0.05</v>
      </c>
      <c r="BQ1368" s="162">
        <f t="shared" si="1323"/>
        <v>-0.05</v>
      </c>
      <c r="BR1368" s="162">
        <f t="shared" si="1323"/>
        <v>-0.05</v>
      </c>
      <c r="BS1368" s="162">
        <f t="shared" si="1323"/>
        <v>-0.05</v>
      </c>
      <c r="BT1368" s="162">
        <f t="shared" si="1323"/>
        <v>-0.05</v>
      </c>
      <c r="BU1368" s="162">
        <f t="shared" si="1323"/>
        <v>-0.05</v>
      </c>
      <c r="BV1368" s="162">
        <f t="shared" si="1323"/>
        <v>-0.05</v>
      </c>
      <c r="BW1368" s="162">
        <f t="shared" si="1323"/>
        <v>-0.05</v>
      </c>
      <c r="BX1368" s="162">
        <f t="shared" si="1323"/>
        <v>-0.05</v>
      </c>
      <c r="BY1368" s="162">
        <f t="shared" si="1323"/>
        <v>-0.05</v>
      </c>
      <c r="BZ1368" s="162">
        <f t="shared" si="1323"/>
        <v>-0.05</v>
      </c>
      <c r="CA1368" s="162">
        <f t="shared" si="1323"/>
        <v>-0.05</v>
      </c>
      <c r="CB1368" s="162">
        <f t="shared" si="1323"/>
        <v>-0.05</v>
      </c>
      <c r="CC1368" s="162">
        <f t="shared" si="1323"/>
        <v>-0.05</v>
      </c>
      <c r="CD1368" s="162">
        <f t="shared" si="1323"/>
        <v>-0.05</v>
      </c>
      <c r="CE1368" s="162">
        <f t="shared" si="1323"/>
        <v>-0.05</v>
      </c>
      <c r="CF1368" s="162">
        <f t="shared" si="1323"/>
        <v>-0.05</v>
      </c>
      <c r="CG1368" s="162">
        <f t="shared" si="1323"/>
        <v>-0.05</v>
      </c>
      <c r="CH1368" s="162">
        <f t="shared" si="1323"/>
        <v>-0.05</v>
      </c>
    </row>
    <row r="1369" spans="1:170">
      <c r="A1369" s="74"/>
      <c r="B1369" s="253" t="str">
        <f t="shared" ref="B1369:B1410" si="1324">$B1269</f>
        <v>Scan 0 Standard</v>
      </c>
      <c r="C1369" s="52">
        <f t="shared" ref="C1369:E1385" ca="1" si="1325">OFFSET(C1369,-1,0)</f>
        <v>1</v>
      </c>
      <c r="D1369" s="52">
        <f t="shared" ca="1" si="1325"/>
        <v>1</v>
      </c>
      <c r="E1369" s="77" t="b">
        <v>0</v>
      </c>
      <c r="F1369" s="52">
        <f t="shared" ref="F1369:U1398" ca="1" si="1326">OFFSET(F1369,-1,0)</f>
        <v>200</v>
      </c>
      <c r="G1369" s="90" t="s">
        <v>37</v>
      </c>
      <c r="H1369" s="90" t="s">
        <v>37</v>
      </c>
      <c r="I1369" s="90" t="s">
        <v>37</v>
      </c>
      <c r="J1369" s="90" t="s">
        <v>37</v>
      </c>
      <c r="K1369" s="90" t="s">
        <v>37</v>
      </c>
      <c r="L1369" s="90" t="s">
        <v>37</v>
      </c>
      <c r="M1369" s="90" t="s">
        <v>37</v>
      </c>
      <c r="N1369" s="52" t="str">
        <f t="shared" ref="N1369:AL1384" ca="1" si="1327">OFFSET(N1369,-1,0)</f>
        <v>-</v>
      </c>
      <c r="O1369" s="52">
        <f t="shared" ca="1" si="1327"/>
        <v>0</v>
      </c>
      <c r="P1369" s="52">
        <f t="shared" ca="1" si="1327"/>
        <v>0</v>
      </c>
      <c r="Q1369" s="52">
        <f t="shared" ca="1" si="1327"/>
        <v>0</v>
      </c>
      <c r="R1369" s="52">
        <f t="shared" ca="1" si="1327"/>
        <v>0</v>
      </c>
      <c r="S1369" s="52">
        <f t="shared" ca="1" si="1327"/>
        <v>0</v>
      </c>
      <c r="T1369" s="52">
        <f t="shared" ca="1" si="1327"/>
        <v>0</v>
      </c>
      <c r="U1369" s="52">
        <f t="shared" ca="1" si="1327"/>
        <v>0</v>
      </c>
      <c r="V1369" s="52">
        <f t="shared" ca="1" si="1327"/>
        <v>0</v>
      </c>
      <c r="W1369" s="52">
        <f t="shared" ca="1" si="1327"/>
        <v>0</v>
      </c>
      <c r="X1369" s="52">
        <f t="shared" ca="1" si="1327"/>
        <v>0</v>
      </c>
      <c r="Y1369" s="52">
        <f t="shared" ca="1" si="1327"/>
        <v>0</v>
      </c>
      <c r="Z1369" s="52">
        <f t="shared" ca="1" si="1327"/>
        <v>0</v>
      </c>
      <c r="AA1369" s="52">
        <f t="shared" ca="1" si="1327"/>
        <v>0</v>
      </c>
      <c r="AB1369" s="52" t="str">
        <f t="shared" ca="1" si="1327"/>
        <v>-</v>
      </c>
      <c r="AC1369" s="52" t="str">
        <f t="shared" ca="1" si="1327"/>
        <v>-</v>
      </c>
      <c r="AD1369" s="52" t="str">
        <f t="shared" ca="1" si="1327"/>
        <v>-</v>
      </c>
      <c r="AE1369" s="52" t="str">
        <f t="shared" ca="1" si="1327"/>
        <v>-</v>
      </c>
      <c r="AF1369" s="52" t="str">
        <f t="shared" ca="1" si="1327"/>
        <v>-</v>
      </c>
      <c r="AG1369" s="52" t="str">
        <f t="shared" ca="1" si="1327"/>
        <v>-</v>
      </c>
      <c r="AH1369" s="52">
        <f t="shared" ca="1" si="1327"/>
        <v>1</v>
      </c>
      <c r="AI1369" s="52">
        <f t="shared" ca="1" si="1327"/>
        <v>0</v>
      </c>
      <c r="AJ1369" s="52">
        <f ca="1">OFFSET(AJ1369,-1,0)</f>
        <v>1</v>
      </c>
      <c r="AK1369" s="52">
        <f t="shared" ref="AK1369:AL1369" ca="1" si="1328">OFFSET(AK1369,-1,0)</f>
        <v>0</v>
      </c>
      <c r="AL1369" s="52">
        <f t="shared" ca="1" si="1328"/>
        <v>1</v>
      </c>
      <c r="AM1369" s="52"/>
      <c r="AN1369" s="52"/>
      <c r="AO1369" s="52"/>
      <c r="AP1369" s="52"/>
      <c r="AQ1369" s="52"/>
      <c r="AR1369" s="52"/>
      <c r="AS1369" s="52"/>
      <c r="AT1369" s="52"/>
      <c r="AU1369" s="52"/>
      <c r="AV1369" s="52"/>
      <c r="AW1369" s="52"/>
      <c r="AX1369" s="52"/>
      <c r="AY1369" s="52"/>
      <c r="AZ1369" s="52"/>
      <c r="BA1369" s="52"/>
      <c r="BB1369" s="52"/>
      <c r="BC1369" s="52"/>
      <c r="BD1369" s="52"/>
      <c r="BE1369" s="52"/>
      <c r="BF1369" s="52"/>
      <c r="BG1369" s="52"/>
      <c r="BH1369" s="52"/>
      <c r="BI1369" s="52"/>
      <c r="BJ1369" s="52"/>
      <c r="BK1369" s="52"/>
      <c r="BL1369" s="52"/>
      <c r="BM1369" s="52"/>
      <c r="BN1369" s="52">
        <f t="shared" ref="BN1369:CC1385" ca="1" si="1329">OFFSET(BN1369,-1,0)</f>
        <v>-0.05</v>
      </c>
      <c r="BO1369" s="52">
        <f t="shared" ca="1" si="1329"/>
        <v>-0.05</v>
      </c>
      <c r="BP1369" s="52">
        <f t="shared" ca="1" si="1329"/>
        <v>-0.05</v>
      </c>
      <c r="BQ1369" s="52">
        <f t="shared" ca="1" si="1329"/>
        <v>-0.05</v>
      </c>
      <c r="BR1369" s="52">
        <f t="shared" ca="1" si="1329"/>
        <v>-0.05</v>
      </c>
      <c r="BS1369" s="52">
        <f t="shared" ca="1" si="1329"/>
        <v>-0.05</v>
      </c>
      <c r="BT1369" s="52">
        <f t="shared" ca="1" si="1329"/>
        <v>-0.05</v>
      </c>
      <c r="BU1369" s="52">
        <f t="shared" ca="1" si="1329"/>
        <v>-0.05</v>
      </c>
      <c r="BV1369" s="52">
        <f t="shared" ca="1" si="1329"/>
        <v>-0.05</v>
      </c>
      <c r="BW1369" s="52">
        <f t="shared" ca="1" si="1329"/>
        <v>-0.05</v>
      </c>
      <c r="BX1369" s="52">
        <f t="shared" ca="1" si="1329"/>
        <v>-0.05</v>
      </c>
      <c r="BY1369" s="52">
        <f t="shared" ca="1" si="1329"/>
        <v>-0.05</v>
      </c>
      <c r="BZ1369" s="52">
        <f t="shared" ca="1" si="1329"/>
        <v>-0.05</v>
      </c>
      <c r="CA1369" s="52">
        <f t="shared" ca="1" si="1329"/>
        <v>-0.05</v>
      </c>
      <c r="CB1369" s="52">
        <f t="shared" ca="1" si="1329"/>
        <v>-0.05</v>
      </c>
      <c r="CC1369" s="52">
        <f t="shared" ca="1" si="1329"/>
        <v>-0.05</v>
      </c>
      <c r="CD1369" s="52">
        <f t="shared" ref="CD1369:CH1378" ca="1" si="1330">OFFSET(CD1369,-1,0)</f>
        <v>-0.05</v>
      </c>
      <c r="CE1369" s="52">
        <f t="shared" ca="1" si="1330"/>
        <v>-0.05</v>
      </c>
      <c r="CF1369" s="52">
        <f t="shared" ca="1" si="1330"/>
        <v>-0.05</v>
      </c>
      <c r="CG1369" s="52">
        <f t="shared" ca="1" si="1330"/>
        <v>-0.05</v>
      </c>
      <c r="CH1369" s="52">
        <f t="shared" ca="1" si="1330"/>
        <v>-0.05</v>
      </c>
    </row>
    <row r="1370" spans="1:170">
      <c r="A1370" s="74"/>
      <c r="B1370" s="254" t="str">
        <f t="shared" si="1324"/>
        <v>Scan 0 FS wo LTW</v>
      </c>
      <c r="C1370" s="52">
        <f t="shared" ca="1" si="1325"/>
        <v>1</v>
      </c>
      <c r="D1370" s="52">
        <f t="shared" ca="1" si="1325"/>
        <v>1</v>
      </c>
      <c r="E1370" s="52" t="b">
        <f t="shared" ca="1" si="1325"/>
        <v>0</v>
      </c>
      <c r="F1370" s="52">
        <f t="shared" ca="1" si="1326"/>
        <v>200</v>
      </c>
      <c r="G1370" s="52" t="str">
        <f t="shared" ca="1" si="1326"/>
        <v>-</v>
      </c>
      <c r="H1370" s="52" t="str">
        <f t="shared" ca="1" si="1326"/>
        <v>-</v>
      </c>
      <c r="I1370" s="52" t="str">
        <f t="shared" ca="1" si="1326"/>
        <v>-</v>
      </c>
      <c r="J1370" s="52" t="str">
        <f t="shared" ca="1" si="1326"/>
        <v>-</v>
      </c>
      <c r="K1370" s="52" t="str">
        <f t="shared" ca="1" si="1326"/>
        <v>-</v>
      </c>
      <c r="L1370" s="52" t="str">
        <f t="shared" ca="1" si="1326"/>
        <v>-</v>
      </c>
      <c r="M1370" s="52" t="str">
        <f t="shared" ca="1" si="1326"/>
        <v>-</v>
      </c>
      <c r="N1370" s="52" t="str">
        <f t="shared" ca="1" si="1327"/>
        <v>-</v>
      </c>
      <c r="O1370" s="52">
        <f t="shared" ca="1" si="1327"/>
        <v>0</v>
      </c>
      <c r="P1370" s="52">
        <f t="shared" ca="1" si="1327"/>
        <v>0</v>
      </c>
      <c r="Q1370" s="52">
        <f t="shared" ca="1" si="1327"/>
        <v>0</v>
      </c>
      <c r="R1370" s="52">
        <f t="shared" ca="1" si="1327"/>
        <v>0</v>
      </c>
      <c r="S1370" s="52">
        <f t="shared" ca="1" si="1327"/>
        <v>0</v>
      </c>
      <c r="T1370" s="52">
        <f t="shared" ca="1" si="1327"/>
        <v>0</v>
      </c>
      <c r="U1370" s="52">
        <f t="shared" ca="1" si="1327"/>
        <v>0</v>
      </c>
      <c r="V1370" s="52">
        <f t="shared" ca="1" si="1327"/>
        <v>0</v>
      </c>
      <c r="W1370" s="52">
        <f t="shared" ca="1" si="1327"/>
        <v>0</v>
      </c>
      <c r="X1370" s="52">
        <f t="shared" ca="1" si="1327"/>
        <v>0</v>
      </c>
      <c r="Y1370" s="52">
        <f t="shared" ca="1" si="1327"/>
        <v>0</v>
      </c>
      <c r="Z1370" s="52">
        <f t="shared" ca="1" si="1327"/>
        <v>0</v>
      </c>
      <c r="AA1370" s="52">
        <f t="shared" ca="1" si="1327"/>
        <v>0</v>
      </c>
      <c r="AB1370" s="52" t="str">
        <f t="shared" ca="1" si="1327"/>
        <v>-</v>
      </c>
      <c r="AC1370" s="52" t="str">
        <f t="shared" ca="1" si="1327"/>
        <v>-</v>
      </c>
      <c r="AD1370" s="52" t="str">
        <f t="shared" ca="1" si="1327"/>
        <v>-</v>
      </c>
      <c r="AE1370" s="52" t="str">
        <f t="shared" ca="1" si="1327"/>
        <v>-</v>
      </c>
      <c r="AF1370" s="52" t="str">
        <f t="shared" ca="1" si="1327"/>
        <v>-</v>
      </c>
      <c r="AG1370" s="52" t="str">
        <f t="shared" ca="1" si="1327"/>
        <v>-</v>
      </c>
      <c r="AH1370" s="52">
        <f t="shared" ca="1" si="1327"/>
        <v>1</v>
      </c>
      <c r="AI1370" s="52">
        <f t="shared" ca="1" si="1327"/>
        <v>0</v>
      </c>
      <c r="AJ1370" s="52">
        <f t="shared" ca="1" si="1327"/>
        <v>1</v>
      </c>
      <c r="AK1370" s="52">
        <f t="shared" ca="1" si="1327"/>
        <v>0</v>
      </c>
      <c r="AL1370" s="52">
        <f t="shared" ca="1" si="1327"/>
        <v>1</v>
      </c>
      <c r="AM1370" s="52"/>
      <c r="AN1370" s="52"/>
      <c r="AO1370" s="52"/>
      <c r="AP1370" s="52"/>
      <c r="AQ1370" s="52"/>
      <c r="AR1370" s="52"/>
      <c r="AS1370" s="52"/>
      <c r="AT1370" s="52"/>
      <c r="AU1370" s="52"/>
      <c r="AV1370" s="52"/>
      <c r="AW1370" s="52"/>
      <c r="AX1370" s="52"/>
      <c r="AY1370" s="52"/>
      <c r="AZ1370" s="52"/>
      <c r="BA1370" s="52"/>
      <c r="BB1370" s="52"/>
      <c r="BC1370" s="52"/>
      <c r="BD1370" s="52"/>
      <c r="BE1370" s="52"/>
      <c r="BF1370" s="52"/>
      <c r="BG1370" s="52"/>
      <c r="BH1370" s="52"/>
      <c r="BI1370" s="52"/>
      <c r="BJ1370" s="52"/>
      <c r="BK1370" s="52"/>
      <c r="BL1370" s="52"/>
      <c r="BM1370" s="52"/>
      <c r="BN1370" s="77">
        <v>0</v>
      </c>
      <c r="BO1370" s="77">
        <v>0</v>
      </c>
      <c r="BP1370" s="77">
        <v>0</v>
      </c>
      <c r="BQ1370" s="77">
        <v>0</v>
      </c>
      <c r="BR1370" s="77">
        <v>0</v>
      </c>
      <c r="BS1370" s="77">
        <v>0</v>
      </c>
      <c r="BT1370" s="77">
        <v>0</v>
      </c>
      <c r="BU1370" s="77">
        <v>0</v>
      </c>
      <c r="BV1370" s="77">
        <v>0</v>
      </c>
      <c r="BW1370" s="77">
        <v>0</v>
      </c>
      <c r="BX1370" s="77">
        <v>0</v>
      </c>
      <c r="BY1370" s="77">
        <v>0</v>
      </c>
      <c r="BZ1370" s="77">
        <v>0</v>
      </c>
      <c r="CA1370" s="77">
        <v>0</v>
      </c>
      <c r="CB1370" s="77">
        <v>0</v>
      </c>
      <c r="CC1370" s="77">
        <v>0</v>
      </c>
      <c r="CD1370" s="77">
        <v>0</v>
      </c>
      <c r="CE1370" s="77">
        <v>0</v>
      </c>
      <c r="CF1370" s="77">
        <v>0</v>
      </c>
      <c r="CG1370" s="77">
        <v>0</v>
      </c>
      <c r="CH1370" s="77">
        <v>0</v>
      </c>
    </row>
    <row r="1371" spans="1:170">
      <c r="A1371" s="74"/>
      <c r="B1371" s="254" t="str">
        <f t="shared" si="1324"/>
        <v>Scan 0 FS LTW removed</v>
      </c>
      <c r="C1371" s="77">
        <v>0</v>
      </c>
      <c r="D1371" s="77">
        <v>0</v>
      </c>
      <c r="E1371" s="52" t="b">
        <f t="shared" ca="1" si="1325"/>
        <v>0</v>
      </c>
      <c r="F1371" s="52">
        <f t="shared" ca="1" si="1326"/>
        <v>200</v>
      </c>
      <c r="G1371" s="52" t="str">
        <f t="shared" ca="1" si="1326"/>
        <v>-</v>
      </c>
      <c r="H1371" s="52" t="str">
        <f t="shared" ca="1" si="1326"/>
        <v>-</v>
      </c>
      <c r="I1371" s="52" t="str">
        <f t="shared" ca="1" si="1326"/>
        <v>-</v>
      </c>
      <c r="J1371" s="52" t="str">
        <f t="shared" ca="1" si="1326"/>
        <v>-</v>
      </c>
      <c r="K1371" s="52" t="str">
        <f t="shared" ca="1" si="1326"/>
        <v>-</v>
      </c>
      <c r="L1371" s="52" t="str">
        <f t="shared" ca="1" si="1326"/>
        <v>-</v>
      </c>
      <c r="M1371" s="52" t="str">
        <f t="shared" ca="1" si="1326"/>
        <v>-</v>
      </c>
      <c r="N1371" s="52" t="str">
        <f t="shared" ca="1" si="1327"/>
        <v>-</v>
      </c>
      <c r="O1371" s="52">
        <f t="shared" ca="1" si="1327"/>
        <v>0</v>
      </c>
      <c r="P1371" s="52">
        <f t="shared" ca="1" si="1327"/>
        <v>0</v>
      </c>
      <c r="Q1371" s="52">
        <f t="shared" ca="1" si="1327"/>
        <v>0</v>
      </c>
      <c r="R1371" s="52">
        <f t="shared" ca="1" si="1327"/>
        <v>0</v>
      </c>
      <c r="S1371" s="52">
        <f t="shared" ca="1" si="1327"/>
        <v>0</v>
      </c>
      <c r="T1371" s="52">
        <f t="shared" ca="1" si="1327"/>
        <v>0</v>
      </c>
      <c r="U1371" s="52">
        <f t="shared" ca="1" si="1327"/>
        <v>0</v>
      </c>
      <c r="V1371" s="52">
        <f t="shared" ca="1" si="1327"/>
        <v>0</v>
      </c>
      <c r="W1371" s="52">
        <f t="shared" ca="1" si="1327"/>
        <v>0</v>
      </c>
      <c r="X1371" s="52">
        <f t="shared" ca="1" si="1327"/>
        <v>0</v>
      </c>
      <c r="Y1371" s="52">
        <f t="shared" ca="1" si="1327"/>
        <v>0</v>
      </c>
      <c r="Z1371" s="52">
        <f t="shared" ca="1" si="1327"/>
        <v>0</v>
      </c>
      <c r="AA1371" s="52">
        <f t="shared" ca="1" si="1327"/>
        <v>0</v>
      </c>
      <c r="AB1371" s="52" t="str">
        <f t="shared" ca="1" si="1327"/>
        <v>-</v>
      </c>
      <c r="AC1371" s="52" t="str">
        <f t="shared" ca="1" si="1327"/>
        <v>-</v>
      </c>
      <c r="AD1371" s="52" t="str">
        <f t="shared" ca="1" si="1327"/>
        <v>-</v>
      </c>
      <c r="AE1371" s="52" t="str">
        <f t="shared" ca="1" si="1327"/>
        <v>-</v>
      </c>
      <c r="AF1371" s="52" t="str">
        <f t="shared" ca="1" si="1327"/>
        <v>-</v>
      </c>
      <c r="AG1371" s="52" t="str">
        <f t="shared" ca="1" si="1327"/>
        <v>-</v>
      </c>
      <c r="AH1371" s="52">
        <f t="shared" ca="1" si="1327"/>
        <v>1</v>
      </c>
      <c r="AI1371" s="52">
        <f t="shared" ca="1" si="1327"/>
        <v>0</v>
      </c>
      <c r="AJ1371" s="52">
        <f t="shared" ca="1" si="1327"/>
        <v>1</v>
      </c>
      <c r="AK1371" s="52">
        <f t="shared" ca="1" si="1327"/>
        <v>0</v>
      </c>
      <c r="AL1371" s="52">
        <f t="shared" ca="1" si="1327"/>
        <v>1</v>
      </c>
      <c r="AM1371" s="52"/>
      <c r="AN1371" s="52"/>
      <c r="AO1371" s="52"/>
      <c r="AP1371" s="52"/>
      <c r="AQ1371" s="52"/>
      <c r="AR1371" s="52"/>
      <c r="AS1371" s="52"/>
      <c r="AT1371" s="52"/>
      <c r="AU1371" s="52"/>
      <c r="AV1371" s="52"/>
      <c r="AW1371" s="52"/>
      <c r="AX1371" s="52"/>
      <c r="AY1371" s="52"/>
      <c r="AZ1371" s="52"/>
      <c r="BA1371" s="52"/>
      <c r="BB1371" s="52"/>
      <c r="BC1371" s="52"/>
      <c r="BD1371" s="52"/>
      <c r="BE1371" s="52"/>
      <c r="BF1371" s="52"/>
      <c r="BG1371" s="52"/>
      <c r="BH1371" s="52"/>
      <c r="BI1371" s="52"/>
      <c r="BJ1371" s="52"/>
      <c r="BK1371" s="52"/>
      <c r="BL1371" s="52"/>
      <c r="BM1371" s="52"/>
      <c r="BN1371" s="52">
        <f t="shared" ca="1" si="1329"/>
        <v>0</v>
      </c>
      <c r="BO1371" s="52">
        <f t="shared" ca="1" si="1329"/>
        <v>0</v>
      </c>
      <c r="BP1371" s="52">
        <f t="shared" ca="1" si="1329"/>
        <v>0</v>
      </c>
      <c r="BQ1371" s="52">
        <f t="shared" ca="1" si="1329"/>
        <v>0</v>
      </c>
      <c r="BR1371" s="52">
        <f t="shared" ca="1" si="1329"/>
        <v>0</v>
      </c>
      <c r="BS1371" s="52">
        <f t="shared" ca="1" si="1329"/>
        <v>0</v>
      </c>
      <c r="BT1371" s="52">
        <f t="shared" ca="1" si="1329"/>
        <v>0</v>
      </c>
      <c r="BU1371" s="52">
        <f t="shared" ca="1" si="1329"/>
        <v>0</v>
      </c>
      <c r="BV1371" s="52">
        <f t="shared" ca="1" si="1329"/>
        <v>0</v>
      </c>
      <c r="BW1371" s="52">
        <f t="shared" ca="1" si="1329"/>
        <v>0</v>
      </c>
      <c r="BX1371" s="52">
        <f t="shared" ca="1" si="1329"/>
        <v>0</v>
      </c>
      <c r="BY1371" s="52">
        <f t="shared" ca="1" si="1329"/>
        <v>0</v>
      </c>
      <c r="BZ1371" s="52">
        <f t="shared" ca="1" si="1329"/>
        <v>0</v>
      </c>
      <c r="CA1371" s="52">
        <f t="shared" ca="1" si="1329"/>
        <v>0</v>
      </c>
      <c r="CB1371" s="52">
        <f t="shared" ca="1" si="1329"/>
        <v>0</v>
      </c>
      <c r="CC1371" s="52">
        <f t="shared" ca="1" si="1329"/>
        <v>0</v>
      </c>
      <c r="CD1371" s="52">
        <f t="shared" ca="1" si="1330"/>
        <v>0</v>
      </c>
      <c r="CE1371" s="52">
        <f t="shared" ca="1" si="1330"/>
        <v>0</v>
      </c>
      <c r="CF1371" s="52">
        <f t="shared" ca="1" si="1330"/>
        <v>0</v>
      </c>
      <c r="CG1371" s="52">
        <f t="shared" ca="1" si="1330"/>
        <v>0</v>
      </c>
      <c r="CH1371" s="52">
        <f t="shared" ca="1" si="1330"/>
        <v>0</v>
      </c>
    </row>
    <row r="1372" spans="1:170" ht="15.75">
      <c r="A1372" s="78">
        <f>CHOOSE(d.Flock.2.1+1,INDEX(i.OptLTWMerino,d.TOL.2.1+1,$AA1372+1),NA(),INDEX(i.OptLTWMaternal,d.TOL.2.1+1,$AA1372+1))</f>
        <v>29</v>
      </c>
      <c r="B1372" s="252" t="str">
        <f t="shared" si="1324"/>
        <v>Scan1 Retain drys Create REV</v>
      </c>
      <c r="C1372" s="77">
        <v>1</v>
      </c>
      <c r="D1372" s="77">
        <v>1</v>
      </c>
      <c r="E1372" s="77" t="b">
        <v>1</v>
      </c>
      <c r="F1372" s="251">
        <f>d.Flock.2.1*100+d.TOL.2.1*10+$AA1372</f>
        <v>201</v>
      </c>
      <c r="G1372" s="77" t="b">
        <v>1</v>
      </c>
      <c r="H1372" s="77" t="b">
        <v>1</v>
      </c>
      <c r="I1372" s="77" t="b">
        <v>1</v>
      </c>
      <c r="J1372" s="77" t="b">
        <v>1</v>
      </c>
      <c r="K1372" s="77" t="b">
        <v>1</v>
      </c>
      <c r="L1372" s="77" t="b">
        <v>1</v>
      </c>
      <c r="M1372" s="77" t="b">
        <v>1</v>
      </c>
      <c r="N1372" s="52" t="str">
        <f t="shared" ca="1" si="1327"/>
        <v>-</v>
      </c>
      <c r="O1372" s="115">
        <f>2+24*d.TOL.2.1+IF(d.Flock.2.1=2,144,0)</f>
        <v>146</v>
      </c>
      <c r="P1372" s="115">
        <f>3+24*d.TOL.2.1+IF(d.Flock.2.1=2,144,0)</f>
        <v>147</v>
      </c>
      <c r="Q1372" s="202">
        <f>$P1372</f>
        <v>147</v>
      </c>
      <c r="R1372" s="202">
        <f>$P1372</f>
        <v>147</v>
      </c>
      <c r="S1372" s="202">
        <f>$P1372</f>
        <v>147</v>
      </c>
      <c r="T1372" s="202">
        <f>$P1372</f>
        <v>147</v>
      </c>
      <c r="U1372" s="260">
        <f>INDEX(i_dryman,2,U$1063)</f>
        <v>0</v>
      </c>
      <c r="V1372" s="260">
        <f>INDEX(i_dryman,2,V$1063)</f>
        <v>0</v>
      </c>
      <c r="W1372" s="260">
        <f>INDEX(i_dryman,2,W$1063)</f>
        <v>0</v>
      </c>
      <c r="X1372" s="260">
        <f>INDEX(i_dryman,2,X$1063)</f>
        <v>0</v>
      </c>
      <c r="Y1372" s="52">
        <f t="shared" ca="1" si="1327"/>
        <v>0</v>
      </c>
      <c r="Z1372" s="52">
        <f t="shared" ca="1" si="1327"/>
        <v>0</v>
      </c>
      <c r="AA1372" s="77">
        <v>1</v>
      </c>
      <c r="AB1372" s="261" t="str">
        <f>INDEX(i_dryman,2,AB$1063)</f>
        <v>-</v>
      </c>
      <c r="AC1372" s="261" t="b">
        <f>INDEX(i_dryman,2,AC$1063)</f>
        <v>1</v>
      </c>
      <c r="AD1372" s="261" t="str">
        <f>INDEX(i_dryman,2,AD$1063)</f>
        <v>-</v>
      </c>
      <c r="AE1372" s="261" t="str">
        <f>INDEX(i_dryman,2,AE$1063)</f>
        <v>-</v>
      </c>
      <c r="AF1372" s="52" t="str">
        <f ca="1">OFFSET(AF1372,-1,0)</f>
        <v>-</v>
      </c>
      <c r="AG1372" s="262" t="str">
        <f ca="1">INDEX(i_dryman,2,AG$1063)</f>
        <v>-</v>
      </c>
      <c r="AH1372" s="52">
        <f t="shared" ca="1" si="1327"/>
        <v>1</v>
      </c>
      <c r="AI1372" s="52">
        <f ca="1">OFFSET(AI1372,-1,0)</f>
        <v>0</v>
      </c>
      <c r="AJ1372" s="52">
        <f ca="1">OFFSET(AJ1372,-1,0)</f>
        <v>1</v>
      </c>
      <c r="AK1372" s="52">
        <f ca="1">OFFSET(AK1372,-1,0)</f>
        <v>0</v>
      </c>
      <c r="AL1372" s="52">
        <f ca="1">OFFSET(AL1372,-1,0)</f>
        <v>1</v>
      </c>
      <c r="AM1372" s="52"/>
      <c r="AN1372" s="52"/>
      <c r="AO1372" s="52"/>
      <c r="AP1372" s="52"/>
      <c r="AQ1372" s="52"/>
      <c r="AR1372" s="52"/>
      <c r="AS1372" s="52"/>
      <c r="AT1372" s="52"/>
      <c r="AU1372" s="52"/>
      <c r="AV1372" s="52"/>
      <c r="AW1372" s="52"/>
      <c r="AX1372" s="52"/>
      <c r="AY1372" s="52"/>
      <c r="AZ1372" s="52"/>
      <c r="BA1372" s="52"/>
      <c r="BB1372" s="52"/>
      <c r="BC1372" s="52"/>
      <c r="BD1372" s="52"/>
      <c r="BE1372" s="52"/>
      <c r="BF1372" s="52"/>
      <c r="BG1372" s="52"/>
      <c r="BH1372" s="52"/>
      <c r="BI1372" s="52"/>
      <c r="BJ1372" s="52"/>
      <c r="BK1372" s="52"/>
      <c r="BL1372" s="52"/>
      <c r="BM1372" s="52"/>
      <c r="BN1372" s="162">
        <f t="shared" ref="BN1372:CH1372" si="1331">IF($A1372=0,0,INDEX(CHOOSE(d.Flock.2.1+1,BN$38:BN$373,NA(),BN$438:BN$773),$A1372,1))</f>
        <v>-0.05</v>
      </c>
      <c r="BO1372" s="162">
        <f t="shared" si="1331"/>
        <v>0</v>
      </c>
      <c r="BP1372" s="162">
        <f t="shared" ca="1" si="1331"/>
        <v>0.05</v>
      </c>
      <c r="BQ1372" s="162">
        <f t="shared" ca="1" si="1331"/>
        <v>-0.05</v>
      </c>
      <c r="BR1372" s="162">
        <f t="shared" ca="1" si="1331"/>
        <v>0.05</v>
      </c>
      <c r="BS1372" s="162">
        <f t="shared" ca="1" si="1331"/>
        <v>-0.05</v>
      </c>
      <c r="BT1372" s="162">
        <f t="shared" ca="1" si="1331"/>
        <v>-0.05</v>
      </c>
      <c r="BU1372" s="162">
        <f t="shared" si="1331"/>
        <v>-0.05</v>
      </c>
      <c r="BV1372" s="162">
        <f t="shared" si="1331"/>
        <v>0</v>
      </c>
      <c r="BW1372" s="162">
        <f t="shared" ca="1" si="1331"/>
        <v>0.05</v>
      </c>
      <c r="BX1372" s="162">
        <f t="shared" ca="1" si="1331"/>
        <v>-0.05</v>
      </c>
      <c r="BY1372" s="162">
        <f t="shared" ca="1" si="1331"/>
        <v>0.05</v>
      </c>
      <c r="BZ1372" s="162">
        <f t="shared" ca="1" si="1331"/>
        <v>-0.05</v>
      </c>
      <c r="CA1372" s="162">
        <f t="shared" ca="1" si="1331"/>
        <v>-0.05</v>
      </c>
      <c r="CB1372" s="162">
        <f t="shared" si="1331"/>
        <v>-0.05</v>
      </c>
      <c r="CC1372" s="162">
        <f t="shared" si="1331"/>
        <v>0</v>
      </c>
      <c r="CD1372" s="162">
        <f t="shared" ca="1" si="1331"/>
        <v>0.05</v>
      </c>
      <c r="CE1372" s="162">
        <f t="shared" ca="1" si="1331"/>
        <v>-0.05</v>
      </c>
      <c r="CF1372" s="162">
        <f t="shared" ca="1" si="1331"/>
        <v>0.05</v>
      </c>
      <c r="CG1372" s="162">
        <f t="shared" ca="1" si="1331"/>
        <v>-0.05</v>
      </c>
      <c r="CH1372" s="162">
        <f t="shared" ca="1" si="1331"/>
        <v>-0.05</v>
      </c>
    </row>
    <row r="1373" spans="1:170">
      <c r="A1373" s="77">
        <v>2</v>
      </c>
      <c r="B1373" s="253" t="str">
        <f t="shared" si="1324"/>
        <v>Scan 1 Retain drys</v>
      </c>
      <c r="C1373" s="52">
        <f t="shared" ca="1" si="1325"/>
        <v>1</v>
      </c>
      <c r="D1373" s="52">
        <f t="shared" ca="1" si="1325"/>
        <v>1</v>
      </c>
      <c r="E1373" s="77" t="b">
        <v>0</v>
      </c>
      <c r="F1373" s="52">
        <f t="shared" ca="1" si="1326"/>
        <v>201</v>
      </c>
      <c r="G1373" s="90" t="s">
        <v>37</v>
      </c>
      <c r="H1373" s="90" t="s">
        <v>37</v>
      </c>
      <c r="I1373" s="90" t="s">
        <v>37</v>
      </c>
      <c r="J1373" s="90" t="s">
        <v>37</v>
      </c>
      <c r="K1373" s="90" t="s">
        <v>37</v>
      </c>
      <c r="L1373" s="90" t="s">
        <v>37</v>
      </c>
      <c r="M1373" s="90" t="s">
        <v>37</v>
      </c>
      <c r="N1373" s="52" t="str">
        <f t="shared" ca="1" si="1327"/>
        <v>-</v>
      </c>
      <c r="O1373" s="52">
        <f t="shared" ca="1" si="1327"/>
        <v>146</v>
      </c>
      <c r="P1373" s="52">
        <f t="shared" ca="1" si="1327"/>
        <v>147</v>
      </c>
      <c r="Q1373" s="52">
        <f t="shared" ca="1" si="1327"/>
        <v>147</v>
      </c>
      <c r="R1373" s="52">
        <f t="shared" ca="1" si="1327"/>
        <v>147</v>
      </c>
      <c r="S1373" s="52">
        <f t="shared" ca="1" si="1327"/>
        <v>147</v>
      </c>
      <c r="T1373" s="52">
        <f t="shared" ca="1" si="1327"/>
        <v>147</v>
      </c>
      <c r="U1373" s="124">
        <f t="shared" ref="U1373:X1376" si="1332">INDEX(i_dryman,$A1373,U$1063)</f>
        <v>0</v>
      </c>
      <c r="V1373" s="124">
        <f t="shared" si="1332"/>
        <v>0</v>
      </c>
      <c r="W1373" s="124">
        <f t="shared" si="1332"/>
        <v>0</v>
      </c>
      <c r="X1373" s="124">
        <f t="shared" si="1332"/>
        <v>0</v>
      </c>
      <c r="Y1373" s="52">
        <f t="shared" ca="1" si="1327"/>
        <v>0</v>
      </c>
      <c r="Z1373" s="52">
        <f t="shared" ca="1" si="1327"/>
        <v>0</v>
      </c>
      <c r="AA1373" s="52">
        <f t="shared" ca="1" si="1327"/>
        <v>1</v>
      </c>
      <c r="AB1373" s="237" t="str">
        <f t="shared" ref="AB1373:AE1376" si="1333">INDEX(i_dryman,$A1373,AB$1063)</f>
        <v>-</v>
      </c>
      <c r="AC1373" s="237" t="b">
        <f t="shared" si="1333"/>
        <v>1</v>
      </c>
      <c r="AD1373" s="237" t="str">
        <f t="shared" si="1333"/>
        <v>-</v>
      </c>
      <c r="AE1373" s="237" t="str">
        <f t="shared" si="1333"/>
        <v>-</v>
      </c>
      <c r="AF1373" s="52" t="str">
        <f t="shared" ref="AF1373" ca="1" si="1334">OFFSET(AF1373,-1,0)</f>
        <v>-</v>
      </c>
      <c r="AG1373" s="237" t="str">
        <f ca="1">INDEX(i_dryman,$A1373,AG$1063)</f>
        <v>-</v>
      </c>
      <c r="AH1373" s="52">
        <f t="shared" ca="1" si="1327"/>
        <v>1</v>
      </c>
      <c r="AI1373" s="52">
        <f t="shared" ca="1" si="1327"/>
        <v>0</v>
      </c>
      <c r="AJ1373" s="52">
        <f ca="1">OFFSET(AJ1373,-1,0)</f>
        <v>1</v>
      </c>
      <c r="AK1373" s="52">
        <f t="shared" ref="AK1373:AL1395" ca="1" si="1335">OFFSET(AK1373,-1,0)</f>
        <v>0</v>
      </c>
      <c r="AL1373" s="52">
        <f t="shared" ca="1" si="1335"/>
        <v>1</v>
      </c>
      <c r="AM1373" s="52"/>
      <c r="AN1373" s="52"/>
      <c r="AO1373" s="52"/>
      <c r="AP1373" s="52"/>
      <c r="AQ1373" s="52"/>
      <c r="AR1373" s="52"/>
      <c r="AS1373" s="52"/>
      <c r="AT1373" s="52"/>
      <c r="AU1373" s="52"/>
      <c r="AV1373" s="52"/>
      <c r="AW1373" s="52"/>
      <c r="AX1373" s="52"/>
      <c r="AY1373" s="52"/>
      <c r="AZ1373" s="52"/>
      <c r="BA1373" s="52"/>
      <c r="BB1373" s="52"/>
      <c r="BC1373" s="52"/>
      <c r="BD1373" s="52"/>
      <c r="BE1373" s="52"/>
      <c r="BF1373" s="52"/>
      <c r="BG1373" s="52"/>
      <c r="BH1373" s="52"/>
      <c r="BI1373" s="52"/>
      <c r="BJ1373" s="52"/>
      <c r="BK1373" s="52"/>
      <c r="BL1373" s="52"/>
      <c r="BM1373" s="52"/>
      <c r="BN1373" s="52">
        <f t="shared" ca="1" si="1329"/>
        <v>-0.05</v>
      </c>
      <c r="BO1373" s="52">
        <f t="shared" ca="1" si="1329"/>
        <v>0</v>
      </c>
      <c r="BP1373" s="52">
        <f t="shared" ca="1" si="1329"/>
        <v>0.05</v>
      </c>
      <c r="BQ1373" s="52">
        <f t="shared" ca="1" si="1329"/>
        <v>-0.05</v>
      </c>
      <c r="BR1373" s="52">
        <f t="shared" ca="1" si="1329"/>
        <v>0.05</v>
      </c>
      <c r="BS1373" s="52">
        <f t="shared" ca="1" si="1329"/>
        <v>-0.05</v>
      </c>
      <c r="BT1373" s="52">
        <f t="shared" ca="1" si="1329"/>
        <v>-0.05</v>
      </c>
      <c r="BU1373" s="52">
        <f t="shared" ca="1" si="1329"/>
        <v>-0.05</v>
      </c>
      <c r="BV1373" s="52">
        <f t="shared" ca="1" si="1329"/>
        <v>0</v>
      </c>
      <c r="BW1373" s="52">
        <f t="shared" ca="1" si="1329"/>
        <v>0.05</v>
      </c>
      <c r="BX1373" s="52">
        <f t="shared" ca="1" si="1329"/>
        <v>-0.05</v>
      </c>
      <c r="BY1373" s="52">
        <f t="shared" ca="1" si="1329"/>
        <v>0.05</v>
      </c>
      <c r="BZ1373" s="52">
        <f t="shared" ca="1" si="1329"/>
        <v>-0.05</v>
      </c>
      <c r="CA1373" s="52">
        <f t="shared" ca="1" si="1329"/>
        <v>-0.05</v>
      </c>
      <c r="CB1373" s="52">
        <f t="shared" ca="1" si="1329"/>
        <v>-0.05</v>
      </c>
      <c r="CC1373" s="52">
        <f t="shared" ca="1" si="1329"/>
        <v>0</v>
      </c>
      <c r="CD1373" s="52">
        <f t="shared" ca="1" si="1330"/>
        <v>0.05</v>
      </c>
      <c r="CE1373" s="52">
        <f t="shared" ca="1" si="1330"/>
        <v>-0.05</v>
      </c>
      <c r="CF1373" s="52">
        <f t="shared" ca="1" si="1330"/>
        <v>0.05</v>
      </c>
      <c r="CG1373" s="52">
        <f t="shared" ca="1" si="1330"/>
        <v>-0.05</v>
      </c>
      <c r="CH1373" s="52">
        <f t="shared" ca="1" si="1330"/>
        <v>-0.05</v>
      </c>
    </row>
    <row r="1374" spans="1:170">
      <c r="A1374" s="77">
        <v>3</v>
      </c>
      <c r="B1374" s="263" t="str">
        <f t="shared" si="1324"/>
        <v>Scan 1 Sell Once Dry</v>
      </c>
      <c r="C1374" s="52">
        <f t="shared" ref="C1374:O1375" ca="1" si="1336">OFFSET(C1374,-1,0)</f>
        <v>1</v>
      </c>
      <c r="D1374" s="52">
        <f t="shared" ca="1" si="1336"/>
        <v>1</v>
      </c>
      <c r="E1374" s="52" t="b">
        <f t="shared" ca="1" si="1336"/>
        <v>0</v>
      </c>
      <c r="F1374" s="52">
        <f t="shared" ca="1" si="1336"/>
        <v>201</v>
      </c>
      <c r="G1374" s="52" t="str">
        <f t="shared" ca="1" si="1336"/>
        <v>-</v>
      </c>
      <c r="H1374" s="52" t="str">
        <f t="shared" ca="1" si="1336"/>
        <v>-</v>
      </c>
      <c r="I1374" s="52" t="str">
        <f t="shared" ca="1" si="1336"/>
        <v>-</v>
      </c>
      <c r="J1374" s="52" t="str">
        <f t="shared" ca="1" si="1336"/>
        <v>-</v>
      </c>
      <c r="K1374" s="52" t="str">
        <f t="shared" ca="1" si="1336"/>
        <v>-</v>
      </c>
      <c r="L1374" s="52" t="str">
        <f t="shared" ca="1" si="1336"/>
        <v>-</v>
      </c>
      <c r="M1374" s="52" t="str">
        <f t="shared" ca="1" si="1336"/>
        <v>-</v>
      </c>
      <c r="N1374" s="52" t="str">
        <f t="shared" ca="1" si="1336"/>
        <v>-</v>
      </c>
      <c r="O1374" s="52">
        <f t="shared" ca="1" si="1336"/>
        <v>146</v>
      </c>
      <c r="P1374" s="52">
        <f t="shared" ca="1" si="1327"/>
        <v>147</v>
      </c>
      <c r="Q1374" s="52">
        <f t="shared" ca="1" si="1327"/>
        <v>147</v>
      </c>
      <c r="R1374" s="52">
        <f t="shared" ca="1" si="1327"/>
        <v>147</v>
      </c>
      <c r="S1374" s="52">
        <f t="shared" ca="1" si="1327"/>
        <v>147</v>
      </c>
      <c r="T1374" s="52">
        <f t="shared" ca="1" si="1327"/>
        <v>147</v>
      </c>
      <c r="U1374" s="124">
        <f t="shared" si="1332"/>
        <v>1.2500000000000001E-2</v>
      </c>
      <c r="V1374" s="124">
        <f t="shared" si="1332"/>
        <v>6.25E-2</v>
      </c>
      <c r="W1374" s="124">
        <f t="shared" si="1332"/>
        <v>6.25E-2</v>
      </c>
      <c r="X1374" s="124">
        <f t="shared" si="1332"/>
        <v>6.25E-2</v>
      </c>
      <c r="Y1374" s="52">
        <f t="shared" ca="1" si="1327"/>
        <v>0</v>
      </c>
      <c r="Z1374" s="52">
        <f t="shared" ca="1" si="1327"/>
        <v>0</v>
      </c>
      <c r="AA1374" s="52">
        <f t="shared" ca="1" si="1327"/>
        <v>1</v>
      </c>
      <c r="AB1374" s="237" t="b">
        <f t="shared" si="1333"/>
        <v>1</v>
      </c>
      <c r="AC1374" s="237" t="str">
        <f t="shared" si="1333"/>
        <v>-</v>
      </c>
      <c r="AD1374" s="237" t="str">
        <f t="shared" si="1333"/>
        <v>-</v>
      </c>
      <c r="AE1374" s="237" t="str">
        <f t="shared" si="1333"/>
        <v>-</v>
      </c>
      <c r="AF1374" s="52" t="str">
        <f t="shared" ca="1" si="1327"/>
        <v>-</v>
      </c>
      <c r="AG1374" s="237" t="str">
        <f ca="1">INDEX(i_dryman,$A1374,AG$1063)</f>
        <v>-</v>
      </c>
      <c r="AH1374" s="52">
        <f t="shared" ca="1" si="1327"/>
        <v>1</v>
      </c>
      <c r="AI1374" s="52">
        <f t="shared" ca="1" si="1327"/>
        <v>0</v>
      </c>
      <c r="AJ1374" s="52">
        <f t="shared" ca="1" si="1327"/>
        <v>1</v>
      </c>
      <c r="AK1374" s="52">
        <f t="shared" ref="AK1374:AL1376" ca="1" si="1337">OFFSET(AK1374,-1,0)</f>
        <v>0</v>
      </c>
      <c r="AL1374" s="52">
        <f t="shared" ca="1" si="1337"/>
        <v>1</v>
      </c>
      <c r="AM1374" s="52"/>
      <c r="AN1374" s="52"/>
      <c r="AO1374" s="52"/>
      <c r="AP1374" s="52"/>
      <c r="AQ1374" s="52"/>
      <c r="AR1374" s="52"/>
      <c r="AS1374" s="52"/>
      <c r="AT1374" s="52"/>
      <c r="AU1374" s="52"/>
      <c r="AV1374" s="52"/>
      <c r="AW1374" s="52"/>
      <c r="AX1374" s="52"/>
      <c r="AY1374" s="52"/>
      <c r="AZ1374" s="52"/>
      <c r="BA1374" s="52"/>
      <c r="BB1374" s="52"/>
      <c r="BC1374" s="52"/>
      <c r="BD1374" s="52"/>
      <c r="BE1374" s="52"/>
      <c r="BF1374" s="52"/>
      <c r="BG1374" s="52"/>
      <c r="BH1374" s="52"/>
      <c r="BI1374" s="52"/>
      <c r="BJ1374" s="52"/>
      <c r="BK1374" s="52"/>
      <c r="BL1374" s="52"/>
      <c r="BM1374" s="52"/>
      <c r="BN1374" s="52">
        <f t="shared" ca="1" si="1329"/>
        <v>-0.05</v>
      </c>
      <c r="BO1374" s="52">
        <f t="shared" ca="1" si="1329"/>
        <v>0</v>
      </c>
      <c r="BP1374" s="52">
        <f t="shared" ca="1" si="1329"/>
        <v>0.05</v>
      </c>
      <c r="BQ1374" s="52">
        <f t="shared" ca="1" si="1329"/>
        <v>-0.05</v>
      </c>
      <c r="BR1374" s="52">
        <f t="shared" ca="1" si="1329"/>
        <v>0.05</v>
      </c>
      <c r="BS1374" s="52">
        <f t="shared" ca="1" si="1329"/>
        <v>-0.05</v>
      </c>
      <c r="BT1374" s="52">
        <f t="shared" ca="1" si="1329"/>
        <v>-0.05</v>
      </c>
      <c r="BU1374" s="52">
        <f t="shared" ca="1" si="1329"/>
        <v>-0.05</v>
      </c>
      <c r="BV1374" s="52">
        <f t="shared" ca="1" si="1329"/>
        <v>0</v>
      </c>
      <c r="BW1374" s="52">
        <f t="shared" ca="1" si="1329"/>
        <v>0.05</v>
      </c>
      <c r="BX1374" s="52">
        <f t="shared" ca="1" si="1329"/>
        <v>-0.05</v>
      </c>
      <c r="BY1374" s="52">
        <f t="shared" ca="1" si="1329"/>
        <v>0.05</v>
      </c>
      <c r="BZ1374" s="52">
        <f t="shared" ca="1" si="1329"/>
        <v>-0.05</v>
      </c>
      <c r="CA1374" s="52">
        <f t="shared" ca="1" si="1329"/>
        <v>-0.05</v>
      </c>
      <c r="CB1374" s="52">
        <f t="shared" ca="1" si="1329"/>
        <v>-0.05</v>
      </c>
      <c r="CC1374" s="52">
        <f t="shared" ca="1" si="1329"/>
        <v>0</v>
      </c>
      <c r="CD1374" s="52">
        <f t="shared" ca="1" si="1330"/>
        <v>0.05</v>
      </c>
      <c r="CE1374" s="52">
        <f t="shared" ca="1" si="1330"/>
        <v>-0.05</v>
      </c>
      <c r="CF1374" s="52">
        <f t="shared" ca="1" si="1330"/>
        <v>0.05</v>
      </c>
      <c r="CG1374" s="52">
        <f t="shared" ca="1" si="1330"/>
        <v>-0.05</v>
      </c>
      <c r="CH1374" s="52">
        <f t="shared" ca="1" si="1330"/>
        <v>-0.05</v>
      </c>
    </row>
    <row r="1375" spans="1:170">
      <c r="A1375" s="77">
        <v>4</v>
      </c>
      <c r="B1375" s="263" t="str">
        <f t="shared" si="1324"/>
        <v>Scan 1 Sell Twice Dry</v>
      </c>
      <c r="C1375" s="52">
        <f t="shared" ca="1" si="1336"/>
        <v>1</v>
      </c>
      <c r="D1375" s="52">
        <f t="shared" ca="1" si="1336"/>
        <v>1</v>
      </c>
      <c r="E1375" s="52" t="b">
        <f t="shared" ca="1" si="1336"/>
        <v>0</v>
      </c>
      <c r="F1375" s="52">
        <f t="shared" ca="1" si="1336"/>
        <v>201</v>
      </c>
      <c r="G1375" s="52" t="str">
        <f t="shared" ca="1" si="1336"/>
        <v>-</v>
      </c>
      <c r="H1375" s="52" t="str">
        <f t="shared" ca="1" si="1336"/>
        <v>-</v>
      </c>
      <c r="I1375" s="52" t="str">
        <f t="shared" ca="1" si="1336"/>
        <v>-</v>
      </c>
      <c r="J1375" s="52" t="str">
        <f t="shared" ca="1" si="1336"/>
        <v>-</v>
      </c>
      <c r="K1375" s="52" t="str">
        <f t="shared" ca="1" si="1336"/>
        <v>-</v>
      </c>
      <c r="L1375" s="52" t="str">
        <f t="shared" ca="1" si="1336"/>
        <v>-</v>
      </c>
      <c r="M1375" s="52" t="str">
        <f t="shared" ca="1" si="1336"/>
        <v>-</v>
      </c>
      <c r="N1375" s="52" t="str">
        <f t="shared" ca="1" si="1336"/>
        <v>-</v>
      </c>
      <c r="O1375" s="52">
        <f t="shared" ca="1" si="1336"/>
        <v>146</v>
      </c>
      <c r="P1375" s="52">
        <f t="shared" ref="P1375:R1376" ca="1" si="1338">OFFSET(P1375,-1,0)</f>
        <v>147</v>
      </c>
      <c r="Q1375" s="52">
        <f t="shared" ca="1" si="1338"/>
        <v>147</v>
      </c>
      <c r="R1375" s="52">
        <f t="shared" ca="1" si="1338"/>
        <v>147</v>
      </c>
      <c r="S1375" s="52">
        <f t="shared" ca="1" si="1327"/>
        <v>147</v>
      </c>
      <c r="T1375" s="52">
        <f t="shared" ca="1" si="1327"/>
        <v>147</v>
      </c>
      <c r="U1375" s="124">
        <f t="shared" si="1332"/>
        <v>0.01</v>
      </c>
      <c r="V1375" s="124">
        <f t="shared" si="1332"/>
        <v>0</v>
      </c>
      <c r="W1375" s="124">
        <f t="shared" si="1332"/>
        <v>0.05</v>
      </c>
      <c r="X1375" s="124">
        <f t="shared" si="1332"/>
        <v>0.05</v>
      </c>
      <c r="Y1375" s="52">
        <f t="shared" ca="1" si="1327"/>
        <v>0</v>
      </c>
      <c r="Z1375" s="52">
        <f t="shared" ca="1" si="1327"/>
        <v>0</v>
      </c>
      <c r="AA1375" s="52">
        <f t="shared" ca="1" si="1327"/>
        <v>1</v>
      </c>
      <c r="AB1375" s="237" t="str">
        <f t="shared" si="1333"/>
        <v>-</v>
      </c>
      <c r="AC1375" s="237" t="str">
        <f t="shared" si="1333"/>
        <v>-</v>
      </c>
      <c r="AD1375" s="237" t="b">
        <f t="shared" si="1333"/>
        <v>1</v>
      </c>
      <c r="AE1375" s="237" t="str">
        <f t="shared" si="1333"/>
        <v>-</v>
      </c>
      <c r="AF1375" s="52" t="str">
        <f t="shared" ca="1" si="1327"/>
        <v>-</v>
      </c>
      <c r="AG1375" s="237" t="str">
        <f ca="1">INDEX(i_dryman,$A1375,AG$1063)</f>
        <v>-</v>
      </c>
      <c r="AH1375" s="52">
        <f t="shared" ca="1" si="1327"/>
        <v>1</v>
      </c>
      <c r="AI1375" s="52">
        <f t="shared" ca="1" si="1327"/>
        <v>0</v>
      </c>
      <c r="AJ1375" s="52">
        <f t="shared" ca="1" si="1327"/>
        <v>1</v>
      </c>
      <c r="AK1375" s="52">
        <f t="shared" ca="1" si="1337"/>
        <v>0</v>
      </c>
      <c r="AL1375" s="52">
        <f t="shared" ca="1" si="1337"/>
        <v>1</v>
      </c>
      <c r="AM1375" s="91"/>
      <c r="AN1375" s="91"/>
      <c r="AO1375" s="91"/>
      <c r="AP1375" s="91"/>
      <c r="AQ1375" s="91"/>
      <c r="AR1375" s="91"/>
      <c r="AS1375" s="91"/>
      <c r="AT1375" s="91"/>
      <c r="AU1375" s="91"/>
      <c r="AV1375" s="91"/>
      <c r="AW1375" s="91"/>
      <c r="AX1375" s="91"/>
      <c r="AY1375" s="91"/>
      <c r="AZ1375" s="91"/>
      <c r="BA1375" s="91"/>
      <c r="BB1375" s="91"/>
      <c r="BC1375" s="91"/>
      <c r="BD1375" s="91"/>
      <c r="BE1375" s="91"/>
      <c r="BF1375" s="91"/>
      <c r="BG1375" s="91"/>
      <c r="BH1375" s="91"/>
      <c r="BI1375" s="91"/>
      <c r="BJ1375" s="91"/>
      <c r="BK1375" s="91"/>
      <c r="BL1375" s="91"/>
      <c r="BM1375" s="91"/>
      <c r="BN1375" s="52">
        <f t="shared" ref="BN1375:CC1376" ca="1" si="1339">OFFSET(BN1375,-1,0)</f>
        <v>-0.05</v>
      </c>
      <c r="BO1375" s="52">
        <f t="shared" ca="1" si="1339"/>
        <v>0</v>
      </c>
      <c r="BP1375" s="52">
        <f t="shared" ca="1" si="1339"/>
        <v>0.05</v>
      </c>
      <c r="BQ1375" s="52">
        <f t="shared" ca="1" si="1339"/>
        <v>-0.05</v>
      </c>
      <c r="BR1375" s="52">
        <f t="shared" ca="1" si="1339"/>
        <v>0.05</v>
      </c>
      <c r="BS1375" s="52">
        <f t="shared" ca="1" si="1339"/>
        <v>-0.05</v>
      </c>
      <c r="BT1375" s="52">
        <f t="shared" ca="1" si="1339"/>
        <v>-0.05</v>
      </c>
      <c r="BU1375" s="52">
        <f t="shared" ca="1" si="1339"/>
        <v>-0.05</v>
      </c>
      <c r="BV1375" s="52">
        <f t="shared" ca="1" si="1339"/>
        <v>0</v>
      </c>
      <c r="BW1375" s="52">
        <f t="shared" ca="1" si="1339"/>
        <v>0.05</v>
      </c>
      <c r="BX1375" s="52">
        <f t="shared" ca="1" si="1339"/>
        <v>-0.05</v>
      </c>
      <c r="BY1375" s="52">
        <f t="shared" ca="1" si="1339"/>
        <v>0.05</v>
      </c>
      <c r="BZ1375" s="52">
        <f t="shared" ca="1" si="1339"/>
        <v>-0.05</v>
      </c>
      <c r="CA1375" s="52">
        <f t="shared" ca="1" si="1339"/>
        <v>-0.05</v>
      </c>
      <c r="CB1375" s="52">
        <f t="shared" ca="1" si="1339"/>
        <v>-0.05</v>
      </c>
      <c r="CC1375" s="52">
        <f t="shared" ca="1" si="1339"/>
        <v>0</v>
      </c>
      <c r="CD1375" s="52">
        <f t="shared" ca="1" si="1330"/>
        <v>0.05</v>
      </c>
      <c r="CE1375" s="52">
        <f t="shared" ca="1" si="1330"/>
        <v>-0.05</v>
      </c>
      <c r="CF1375" s="52">
        <f t="shared" ca="1" si="1330"/>
        <v>0.05</v>
      </c>
      <c r="CG1375" s="52">
        <f t="shared" ca="1" si="1330"/>
        <v>-0.05</v>
      </c>
      <c r="CH1375" s="52">
        <f t="shared" ca="1" si="1330"/>
        <v>-0.05</v>
      </c>
    </row>
    <row r="1376" spans="1:170">
      <c r="A1376" s="237">
        <f ca="1">INDEX(CHOOSE(d.Flock.2.1+1,i.DryManOpt_Mer,i.DryManOpt_BBT,i.DryManOpt_Mat),d.TOL.2.1+1,$AA1376+1)</f>
        <v>3</v>
      </c>
      <c r="B1376" s="263" t="str">
        <f t="shared" si="1324"/>
        <v>Scan 1 Optimum</v>
      </c>
      <c r="C1376" s="52">
        <f ca="1">OFFSET(C1376,-1,0)</f>
        <v>1</v>
      </c>
      <c r="D1376" s="52">
        <f ca="1">OFFSET(D1376,-1,0)</f>
        <v>1</v>
      </c>
      <c r="E1376" s="52" t="b">
        <f t="shared" ref="E1376:N1376" ca="1" si="1340">OFFSET(E1376,-1,0)</f>
        <v>0</v>
      </c>
      <c r="F1376" s="52">
        <f t="shared" ca="1" si="1340"/>
        <v>201</v>
      </c>
      <c r="G1376" s="52" t="str">
        <f t="shared" ca="1" si="1340"/>
        <v>-</v>
      </c>
      <c r="H1376" s="52" t="str">
        <f t="shared" ca="1" si="1340"/>
        <v>-</v>
      </c>
      <c r="I1376" s="52" t="str">
        <f t="shared" ca="1" si="1340"/>
        <v>-</v>
      </c>
      <c r="J1376" s="52" t="str">
        <f t="shared" ca="1" si="1340"/>
        <v>-</v>
      </c>
      <c r="K1376" s="52" t="str">
        <f t="shared" ca="1" si="1340"/>
        <v>-</v>
      </c>
      <c r="L1376" s="52" t="str">
        <f t="shared" ca="1" si="1340"/>
        <v>-</v>
      </c>
      <c r="M1376" s="52" t="str">
        <f t="shared" ca="1" si="1340"/>
        <v>-</v>
      </c>
      <c r="N1376" s="52" t="str">
        <f t="shared" ca="1" si="1340"/>
        <v>-</v>
      </c>
      <c r="O1376" s="52">
        <f ca="1">OFFSET(O1376,-1,0)</f>
        <v>146</v>
      </c>
      <c r="P1376" s="52">
        <f t="shared" ca="1" si="1338"/>
        <v>147</v>
      </c>
      <c r="Q1376" s="52">
        <f t="shared" ca="1" si="1338"/>
        <v>147</v>
      </c>
      <c r="R1376" s="52">
        <f t="shared" ca="1" si="1338"/>
        <v>147</v>
      </c>
      <c r="S1376" s="52">
        <f t="shared" ca="1" si="1327"/>
        <v>147</v>
      </c>
      <c r="T1376" s="52">
        <f t="shared" ca="1" si="1327"/>
        <v>147</v>
      </c>
      <c r="U1376" s="124">
        <f t="shared" ca="1" si="1332"/>
        <v>1.2500000000000001E-2</v>
      </c>
      <c r="V1376" s="124">
        <f t="shared" ca="1" si="1332"/>
        <v>6.25E-2</v>
      </c>
      <c r="W1376" s="124">
        <f t="shared" ca="1" si="1332"/>
        <v>6.25E-2</v>
      </c>
      <c r="X1376" s="124">
        <f t="shared" ca="1" si="1332"/>
        <v>6.25E-2</v>
      </c>
      <c r="Y1376" s="62">
        <f t="shared" ca="1" si="1327"/>
        <v>0</v>
      </c>
      <c r="Z1376" s="62">
        <f t="shared" ca="1" si="1327"/>
        <v>0</v>
      </c>
      <c r="AA1376" s="52">
        <f t="shared" ca="1" si="1327"/>
        <v>1</v>
      </c>
      <c r="AB1376" s="237" t="b">
        <f t="shared" ca="1" si="1333"/>
        <v>1</v>
      </c>
      <c r="AC1376" s="237" t="str">
        <f t="shared" ca="1" si="1333"/>
        <v>-</v>
      </c>
      <c r="AD1376" s="237" t="str">
        <f t="shared" ca="1" si="1333"/>
        <v>-</v>
      </c>
      <c r="AE1376" s="237" t="str">
        <f t="shared" ca="1" si="1333"/>
        <v>-</v>
      </c>
      <c r="AF1376" s="52" t="str">
        <f t="shared" ca="1" si="1327"/>
        <v>-</v>
      </c>
      <c r="AG1376" s="237" t="str">
        <f ca="1">INDEX(i_dryman,$A1376,AG$1063)</f>
        <v>-</v>
      </c>
      <c r="AH1376" s="52">
        <f t="shared" ca="1" si="1327"/>
        <v>1</v>
      </c>
      <c r="AI1376" s="52">
        <f t="shared" ca="1" si="1327"/>
        <v>0</v>
      </c>
      <c r="AJ1376" s="52">
        <f ca="1">OFFSET(AJ1376,-1,0)</f>
        <v>1</v>
      </c>
      <c r="AK1376" s="52">
        <f t="shared" ca="1" si="1337"/>
        <v>0</v>
      </c>
      <c r="AL1376" s="52">
        <f t="shared" ca="1" si="1337"/>
        <v>1</v>
      </c>
      <c r="AM1376" s="52"/>
      <c r="AN1376" s="52"/>
      <c r="AO1376" s="52"/>
      <c r="AP1376" s="52"/>
      <c r="AQ1376" s="52"/>
      <c r="AR1376" s="52"/>
      <c r="AS1376" s="52"/>
      <c r="AT1376" s="52"/>
      <c r="AU1376" s="52"/>
      <c r="AV1376" s="52"/>
      <c r="AW1376" s="52"/>
      <c r="AX1376" s="52"/>
      <c r="AY1376" s="52"/>
      <c r="AZ1376" s="52"/>
      <c r="BA1376" s="52"/>
      <c r="BB1376" s="52"/>
      <c r="BC1376" s="52"/>
      <c r="BD1376" s="52"/>
      <c r="BE1376" s="52"/>
      <c r="BF1376" s="52"/>
      <c r="BG1376" s="52"/>
      <c r="BH1376" s="52"/>
      <c r="BI1376" s="52"/>
      <c r="BJ1376" s="52"/>
      <c r="BK1376" s="52"/>
      <c r="BL1376" s="52"/>
      <c r="BM1376" s="52"/>
      <c r="BN1376" s="52">
        <f t="shared" ca="1" si="1339"/>
        <v>-0.05</v>
      </c>
      <c r="BO1376" s="52">
        <f t="shared" ca="1" si="1339"/>
        <v>0</v>
      </c>
      <c r="BP1376" s="52">
        <f t="shared" ca="1" si="1339"/>
        <v>0.05</v>
      </c>
      <c r="BQ1376" s="52">
        <f t="shared" ca="1" si="1339"/>
        <v>-0.05</v>
      </c>
      <c r="BR1376" s="52">
        <f t="shared" ca="1" si="1339"/>
        <v>0.05</v>
      </c>
      <c r="BS1376" s="52">
        <f t="shared" ca="1" si="1339"/>
        <v>-0.05</v>
      </c>
      <c r="BT1376" s="52">
        <f t="shared" ca="1" si="1339"/>
        <v>-0.05</v>
      </c>
      <c r="BU1376" s="52">
        <f t="shared" ca="1" si="1339"/>
        <v>-0.05</v>
      </c>
      <c r="BV1376" s="52">
        <f t="shared" ca="1" si="1339"/>
        <v>0</v>
      </c>
      <c r="BW1376" s="52">
        <f t="shared" ca="1" si="1339"/>
        <v>0.05</v>
      </c>
      <c r="BX1376" s="52">
        <f t="shared" ca="1" si="1339"/>
        <v>-0.05</v>
      </c>
      <c r="BY1376" s="52">
        <f t="shared" ca="1" si="1339"/>
        <v>0.05</v>
      </c>
      <c r="BZ1376" s="52">
        <f t="shared" ca="1" si="1339"/>
        <v>-0.05</v>
      </c>
      <c r="CA1376" s="52">
        <f t="shared" ca="1" si="1339"/>
        <v>-0.05</v>
      </c>
      <c r="CB1376" s="52">
        <f t="shared" ca="1" si="1339"/>
        <v>-0.05</v>
      </c>
      <c r="CC1376" s="52">
        <f t="shared" ca="1" si="1339"/>
        <v>0</v>
      </c>
      <c r="CD1376" s="52">
        <f t="shared" ca="1" si="1330"/>
        <v>0.05</v>
      </c>
      <c r="CE1376" s="52">
        <f t="shared" ca="1" si="1330"/>
        <v>-0.05</v>
      </c>
      <c r="CF1376" s="52">
        <f t="shared" ca="1" si="1330"/>
        <v>0.05</v>
      </c>
      <c r="CG1376" s="52">
        <f t="shared" ca="1" si="1330"/>
        <v>-0.05</v>
      </c>
      <c r="CH1376" s="52">
        <f t="shared" ca="1" si="1330"/>
        <v>-0.05</v>
      </c>
    </row>
    <row r="1377" spans="1:86">
      <c r="A1377" s="74"/>
      <c r="B1377" s="254" t="str">
        <f t="shared" si="1324"/>
        <v>Scan 1 FS wo LTW</v>
      </c>
      <c r="C1377" s="52">
        <f t="shared" ca="1" si="1325"/>
        <v>1</v>
      </c>
      <c r="D1377" s="52">
        <f t="shared" ca="1" si="1325"/>
        <v>1</v>
      </c>
      <c r="E1377" s="52" t="b">
        <f t="shared" ca="1" si="1325"/>
        <v>0</v>
      </c>
      <c r="F1377" s="52">
        <f t="shared" ca="1" si="1326"/>
        <v>201</v>
      </c>
      <c r="G1377" s="52" t="str">
        <f t="shared" ca="1" si="1326"/>
        <v>-</v>
      </c>
      <c r="H1377" s="52" t="str">
        <f t="shared" ca="1" si="1326"/>
        <v>-</v>
      </c>
      <c r="I1377" s="52" t="str">
        <f t="shared" ca="1" si="1326"/>
        <v>-</v>
      </c>
      <c r="J1377" s="52" t="str">
        <f t="shared" ca="1" si="1326"/>
        <v>-</v>
      </c>
      <c r="K1377" s="52" t="str">
        <f t="shared" ca="1" si="1326"/>
        <v>-</v>
      </c>
      <c r="L1377" s="52" t="str">
        <f t="shared" ca="1" si="1326"/>
        <v>-</v>
      </c>
      <c r="M1377" s="52" t="str">
        <f t="shared" ca="1" si="1326"/>
        <v>-</v>
      </c>
      <c r="N1377" s="52" t="str">
        <f t="shared" ca="1" si="1327"/>
        <v>-</v>
      </c>
      <c r="O1377" s="52">
        <f t="shared" ca="1" si="1327"/>
        <v>146</v>
      </c>
      <c r="P1377" s="52">
        <f t="shared" ca="1" si="1327"/>
        <v>147</v>
      </c>
      <c r="Q1377" s="52">
        <f t="shared" ca="1" si="1327"/>
        <v>147</v>
      </c>
      <c r="R1377" s="52">
        <f t="shared" ca="1" si="1327"/>
        <v>147</v>
      </c>
      <c r="S1377" s="52">
        <f t="shared" ca="1" si="1327"/>
        <v>147</v>
      </c>
      <c r="T1377" s="52">
        <f t="shared" ca="1" si="1327"/>
        <v>147</v>
      </c>
      <c r="U1377" s="52">
        <f t="shared" ca="1" si="1327"/>
        <v>1.2500000000000001E-2</v>
      </c>
      <c r="V1377" s="52">
        <f t="shared" ca="1" si="1327"/>
        <v>6.25E-2</v>
      </c>
      <c r="W1377" s="52">
        <f t="shared" ca="1" si="1327"/>
        <v>6.25E-2</v>
      </c>
      <c r="X1377" s="52">
        <f t="shared" ca="1" si="1327"/>
        <v>6.25E-2</v>
      </c>
      <c r="Y1377" s="52">
        <f t="shared" ca="1" si="1327"/>
        <v>0</v>
      </c>
      <c r="Z1377" s="52">
        <f t="shared" ca="1" si="1327"/>
        <v>0</v>
      </c>
      <c r="AA1377" s="52">
        <f t="shared" ca="1" si="1327"/>
        <v>1</v>
      </c>
      <c r="AB1377" s="52" t="b">
        <f t="shared" ca="1" si="1327"/>
        <v>1</v>
      </c>
      <c r="AC1377" s="52" t="str">
        <f t="shared" ca="1" si="1327"/>
        <v>-</v>
      </c>
      <c r="AD1377" s="52" t="str">
        <f t="shared" ca="1" si="1327"/>
        <v>-</v>
      </c>
      <c r="AE1377" s="52" t="str">
        <f t="shared" ca="1" si="1327"/>
        <v>-</v>
      </c>
      <c r="AF1377" s="52" t="str">
        <f t="shared" ca="1" si="1327"/>
        <v>-</v>
      </c>
      <c r="AG1377" s="52" t="str">
        <f t="shared" ca="1" si="1327"/>
        <v>-</v>
      </c>
      <c r="AH1377" s="52">
        <f t="shared" ca="1" si="1327"/>
        <v>1</v>
      </c>
      <c r="AI1377" s="52">
        <f t="shared" ca="1" si="1327"/>
        <v>0</v>
      </c>
      <c r="AJ1377" s="52">
        <f ca="1">OFFSET(AJ1377,-1,0)</f>
        <v>1</v>
      </c>
      <c r="AK1377" s="52">
        <f t="shared" ca="1" si="1335"/>
        <v>0</v>
      </c>
      <c r="AL1377" s="52">
        <f t="shared" ca="1" si="1335"/>
        <v>1</v>
      </c>
      <c r="AM1377" s="52"/>
      <c r="AN1377" s="52"/>
      <c r="AO1377" s="52"/>
      <c r="AP1377" s="52"/>
      <c r="AQ1377" s="52"/>
      <c r="AR1377" s="52"/>
      <c r="AS1377" s="52"/>
      <c r="AT1377" s="52"/>
      <c r="AU1377" s="52"/>
      <c r="AV1377" s="52"/>
      <c r="AW1377" s="52"/>
      <c r="AX1377" s="52"/>
      <c r="AY1377" s="52"/>
      <c r="AZ1377" s="52"/>
      <c r="BA1377" s="52"/>
      <c r="BB1377" s="52"/>
      <c r="BC1377" s="52"/>
      <c r="BD1377" s="52"/>
      <c r="BE1377" s="52"/>
      <c r="BF1377" s="52"/>
      <c r="BG1377" s="52"/>
      <c r="BH1377" s="52"/>
      <c r="BI1377" s="52"/>
      <c r="BJ1377" s="52"/>
      <c r="BK1377" s="52"/>
      <c r="BL1377" s="52"/>
      <c r="BM1377" s="52"/>
      <c r="BN1377" s="77">
        <v>0</v>
      </c>
      <c r="BO1377" s="77">
        <v>0</v>
      </c>
      <c r="BP1377" s="77">
        <v>0</v>
      </c>
      <c r="BQ1377" s="77">
        <v>0</v>
      </c>
      <c r="BR1377" s="77">
        <v>0</v>
      </c>
      <c r="BS1377" s="77">
        <v>0</v>
      </c>
      <c r="BT1377" s="77">
        <v>0</v>
      </c>
      <c r="BU1377" s="77">
        <v>0</v>
      </c>
      <c r="BV1377" s="77">
        <v>0</v>
      </c>
      <c r="BW1377" s="77">
        <v>0</v>
      </c>
      <c r="BX1377" s="77">
        <v>0</v>
      </c>
      <c r="BY1377" s="77">
        <v>0</v>
      </c>
      <c r="BZ1377" s="77">
        <v>0</v>
      </c>
      <c r="CA1377" s="77">
        <v>0</v>
      </c>
      <c r="CB1377" s="77">
        <v>0</v>
      </c>
      <c r="CC1377" s="77">
        <v>0</v>
      </c>
      <c r="CD1377" s="77">
        <v>0</v>
      </c>
      <c r="CE1377" s="77">
        <v>0</v>
      </c>
      <c r="CF1377" s="77">
        <v>0</v>
      </c>
      <c r="CG1377" s="77">
        <v>0</v>
      </c>
      <c r="CH1377" s="77">
        <v>0</v>
      </c>
    </row>
    <row r="1378" spans="1:86">
      <c r="A1378" s="74"/>
      <c r="B1378" s="254" t="str">
        <f t="shared" si="1324"/>
        <v>Scan 1 LTW removed</v>
      </c>
      <c r="C1378" s="77">
        <v>0</v>
      </c>
      <c r="D1378" s="77">
        <v>0</v>
      </c>
      <c r="E1378" s="52" t="b">
        <f t="shared" ca="1" si="1325"/>
        <v>0</v>
      </c>
      <c r="F1378" s="52">
        <f t="shared" ca="1" si="1326"/>
        <v>201</v>
      </c>
      <c r="G1378" s="52" t="str">
        <f t="shared" ca="1" si="1326"/>
        <v>-</v>
      </c>
      <c r="H1378" s="52" t="str">
        <f t="shared" ca="1" si="1326"/>
        <v>-</v>
      </c>
      <c r="I1378" s="52" t="str">
        <f t="shared" ca="1" si="1326"/>
        <v>-</v>
      </c>
      <c r="J1378" s="52" t="str">
        <f t="shared" ca="1" si="1326"/>
        <v>-</v>
      </c>
      <c r="K1378" s="52" t="str">
        <f t="shared" ca="1" si="1326"/>
        <v>-</v>
      </c>
      <c r="L1378" s="52" t="str">
        <f t="shared" ca="1" si="1326"/>
        <v>-</v>
      </c>
      <c r="M1378" s="52" t="str">
        <f t="shared" ca="1" si="1326"/>
        <v>-</v>
      </c>
      <c r="N1378" s="52" t="str">
        <f t="shared" ca="1" si="1327"/>
        <v>-</v>
      </c>
      <c r="O1378" s="52">
        <f t="shared" ca="1" si="1327"/>
        <v>146</v>
      </c>
      <c r="P1378" s="52">
        <f t="shared" ca="1" si="1327"/>
        <v>147</v>
      </c>
      <c r="Q1378" s="52">
        <f t="shared" ca="1" si="1327"/>
        <v>147</v>
      </c>
      <c r="R1378" s="52">
        <f t="shared" ca="1" si="1327"/>
        <v>147</v>
      </c>
      <c r="S1378" s="52">
        <f t="shared" ca="1" si="1327"/>
        <v>147</v>
      </c>
      <c r="T1378" s="52">
        <f t="shared" ca="1" si="1327"/>
        <v>147</v>
      </c>
      <c r="U1378" s="52">
        <f t="shared" ca="1" si="1327"/>
        <v>1.2500000000000001E-2</v>
      </c>
      <c r="V1378" s="52">
        <f t="shared" ca="1" si="1327"/>
        <v>6.25E-2</v>
      </c>
      <c r="W1378" s="52">
        <f t="shared" ca="1" si="1327"/>
        <v>6.25E-2</v>
      </c>
      <c r="X1378" s="52">
        <f t="shared" ca="1" si="1327"/>
        <v>6.25E-2</v>
      </c>
      <c r="Y1378" s="52">
        <f t="shared" ca="1" si="1327"/>
        <v>0</v>
      </c>
      <c r="Z1378" s="52">
        <f t="shared" ca="1" si="1327"/>
        <v>0</v>
      </c>
      <c r="AA1378" s="52">
        <f t="shared" ca="1" si="1327"/>
        <v>1</v>
      </c>
      <c r="AB1378" s="52" t="b">
        <f t="shared" ca="1" si="1327"/>
        <v>1</v>
      </c>
      <c r="AC1378" s="52" t="str">
        <f t="shared" ca="1" si="1327"/>
        <v>-</v>
      </c>
      <c r="AD1378" s="52" t="str">
        <f t="shared" ca="1" si="1327"/>
        <v>-</v>
      </c>
      <c r="AE1378" s="52" t="str">
        <f t="shared" ca="1" si="1327"/>
        <v>-</v>
      </c>
      <c r="AF1378" s="52" t="str">
        <f t="shared" ca="1" si="1327"/>
        <v>-</v>
      </c>
      <c r="AG1378" s="52" t="str">
        <f t="shared" ca="1" si="1327"/>
        <v>-</v>
      </c>
      <c r="AH1378" s="52">
        <f t="shared" ca="1" si="1327"/>
        <v>1</v>
      </c>
      <c r="AI1378" s="52">
        <f t="shared" ca="1" si="1327"/>
        <v>0</v>
      </c>
      <c r="AJ1378" s="52">
        <f t="shared" ca="1" si="1327"/>
        <v>1</v>
      </c>
      <c r="AK1378" s="52">
        <f t="shared" ca="1" si="1335"/>
        <v>0</v>
      </c>
      <c r="AL1378" s="52">
        <f t="shared" ca="1" si="1335"/>
        <v>1</v>
      </c>
      <c r="AM1378" s="52"/>
      <c r="AN1378" s="52"/>
      <c r="AO1378" s="52"/>
      <c r="AP1378" s="52"/>
      <c r="AQ1378" s="52"/>
      <c r="AR1378" s="52"/>
      <c r="AS1378" s="52"/>
      <c r="AT1378" s="52"/>
      <c r="AU1378" s="52"/>
      <c r="AV1378" s="52"/>
      <c r="AW1378" s="52"/>
      <c r="AX1378" s="52"/>
      <c r="AY1378" s="52"/>
      <c r="AZ1378" s="52"/>
      <c r="BA1378" s="52"/>
      <c r="BB1378" s="52"/>
      <c r="BC1378" s="52"/>
      <c r="BD1378" s="52"/>
      <c r="BE1378" s="52"/>
      <c r="BF1378" s="52"/>
      <c r="BG1378" s="52"/>
      <c r="BH1378" s="52"/>
      <c r="BI1378" s="52"/>
      <c r="BJ1378" s="52"/>
      <c r="BK1378" s="52"/>
      <c r="BL1378" s="52"/>
      <c r="BM1378" s="52"/>
      <c r="BN1378" s="52">
        <f t="shared" ca="1" si="1329"/>
        <v>0</v>
      </c>
      <c r="BO1378" s="52">
        <f t="shared" ca="1" si="1329"/>
        <v>0</v>
      </c>
      <c r="BP1378" s="52">
        <f t="shared" ca="1" si="1329"/>
        <v>0</v>
      </c>
      <c r="BQ1378" s="52">
        <f t="shared" ca="1" si="1329"/>
        <v>0</v>
      </c>
      <c r="BR1378" s="52">
        <f t="shared" ca="1" si="1329"/>
        <v>0</v>
      </c>
      <c r="BS1378" s="52">
        <f t="shared" ca="1" si="1329"/>
        <v>0</v>
      </c>
      <c r="BT1378" s="52">
        <f t="shared" ca="1" si="1329"/>
        <v>0</v>
      </c>
      <c r="BU1378" s="52">
        <f t="shared" ca="1" si="1329"/>
        <v>0</v>
      </c>
      <c r="BV1378" s="52">
        <f t="shared" ca="1" si="1329"/>
        <v>0</v>
      </c>
      <c r="BW1378" s="52">
        <f t="shared" ca="1" si="1329"/>
        <v>0</v>
      </c>
      <c r="BX1378" s="52">
        <f t="shared" ca="1" si="1329"/>
        <v>0</v>
      </c>
      <c r="BY1378" s="52">
        <f t="shared" ca="1" si="1329"/>
        <v>0</v>
      </c>
      <c r="BZ1378" s="52">
        <f t="shared" ca="1" si="1329"/>
        <v>0</v>
      </c>
      <c r="CA1378" s="52">
        <f t="shared" ca="1" si="1329"/>
        <v>0</v>
      </c>
      <c r="CB1378" s="52">
        <f t="shared" ca="1" si="1329"/>
        <v>0</v>
      </c>
      <c r="CC1378" s="52">
        <f t="shared" ca="1" si="1329"/>
        <v>0</v>
      </c>
      <c r="CD1378" s="52">
        <f t="shared" ca="1" si="1330"/>
        <v>0</v>
      </c>
      <c r="CE1378" s="52">
        <f t="shared" ca="1" si="1330"/>
        <v>0</v>
      </c>
      <c r="CF1378" s="52">
        <f t="shared" ca="1" si="1330"/>
        <v>0</v>
      </c>
      <c r="CG1378" s="52">
        <f t="shared" ca="1" si="1330"/>
        <v>0</v>
      </c>
      <c r="CH1378" s="52">
        <f t="shared" ca="1" si="1330"/>
        <v>0</v>
      </c>
    </row>
    <row r="1379" spans="1:86">
      <c r="A1379" s="74"/>
      <c r="B1379" s="255" t="str">
        <f t="shared" si="1324"/>
        <v>Scan 1 no costs</v>
      </c>
      <c r="C1379" s="77">
        <v>1</v>
      </c>
      <c r="D1379" s="77">
        <v>1</v>
      </c>
      <c r="E1379" s="91" t="b">
        <f t="shared" ca="1" si="1325"/>
        <v>0</v>
      </c>
      <c r="F1379" s="91">
        <f t="shared" ca="1" si="1326"/>
        <v>201</v>
      </c>
      <c r="G1379" s="91" t="str">
        <f t="shared" ca="1" si="1326"/>
        <v>-</v>
      </c>
      <c r="H1379" s="91" t="str">
        <f t="shared" ca="1" si="1326"/>
        <v>-</v>
      </c>
      <c r="I1379" s="91" t="str">
        <f t="shared" ca="1" si="1326"/>
        <v>-</v>
      </c>
      <c r="J1379" s="91" t="str">
        <f t="shared" ca="1" si="1326"/>
        <v>-</v>
      </c>
      <c r="K1379" s="91" t="str">
        <f t="shared" ca="1" si="1326"/>
        <v>-</v>
      </c>
      <c r="L1379" s="91" t="str">
        <f t="shared" ca="1" si="1326"/>
        <v>-</v>
      </c>
      <c r="M1379" s="91" t="str">
        <f t="shared" ca="1" si="1326"/>
        <v>-</v>
      </c>
      <c r="N1379" s="91" t="str">
        <f t="shared" ca="1" si="1327"/>
        <v>-</v>
      </c>
      <c r="O1379" s="91">
        <f t="shared" ca="1" si="1327"/>
        <v>146</v>
      </c>
      <c r="P1379" s="91">
        <f t="shared" ca="1" si="1327"/>
        <v>147</v>
      </c>
      <c r="Q1379" s="91">
        <f t="shared" ca="1" si="1327"/>
        <v>147</v>
      </c>
      <c r="R1379" s="91">
        <f t="shared" ca="1" si="1327"/>
        <v>147</v>
      </c>
      <c r="S1379" s="91">
        <f t="shared" ca="1" si="1327"/>
        <v>147</v>
      </c>
      <c r="T1379" s="91">
        <f t="shared" ca="1" si="1327"/>
        <v>147</v>
      </c>
      <c r="U1379" s="91">
        <f t="shared" ca="1" si="1327"/>
        <v>1.2500000000000001E-2</v>
      </c>
      <c r="V1379" s="91">
        <f t="shared" ca="1" si="1327"/>
        <v>6.25E-2</v>
      </c>
      <c r="W1379" s="91">
        <f t="shared" ca="1" si="1327"/>
        <v>6.25E-2</v>
      </c>
      <c r="X1379" s="91">
        <f t="shared" ca="1" si="1327"/>
        <v>6.25E-2</v>
      </c>
      <c r="Y1379" s="91">
        <f t="shared" ca="1" si="1327"/>
        <v>0</v>
      </c>
      <c r="Z1379" s="91">
        <f t="shared" ca="1" si="1327"/>
        <v>0</v>
      </c>
      <c r="AA1379" s="91">
        <f t="shared" ca="1" si="1327"/>
        <v>1</v>
      </c>
      <c r="AB1379" s="91" t="b">
        <f t="shared" ca="1" si="1327"/>
        <v>1</v>
      </c>
      <c r="AC1379" s="91" t="str">
        <f t="shared" ca="1" si="1327"/>
        <v>-</v>
      </c>
      <c r="AD1379" s="91" t="str">
        <f t="shared" ca="1" si="1327"/>
        <v>-</v>
      </c>
      <c r="AE1379" s="91" t="str">
        <f t="shared" ca="1" si="1327"/>
        <v>-</v>
      </c>
      <c r="AF1379" s="91" t="str">
        <f t="shared" ca="1" si="1327"/>
        <v>-</v>
      </c>
      <c r="AG1379" s="91" t="str">
        <f t="shared" ca="1" si="1327"/>
        <v>-</v>
      </c>
      <c r="AH1379" s="77">
        <v>0</v>
      </c>
      <c r="AI1379" s="52">
        <f t="shared" ca="1" si="1327"/>
        <v>0</v>
      </c>
      <c r="AJ1379" s="77">
        <v>0</v>
      </c>
      <c r="AK1379" s="52">
        <f t="shared" ca="1" si="1335"/>
        <v>0</v>
      </c>
      <c r="AL1379" s="91">
        <f ca="1">OFFSET(AL1379,-1,0)</f>
        <v>1</v>
      </c>
      <c r="AM1379" s="91"/>
      <c r="AN1379" s="91"/>
      <c r="AO1379" s="91"/>
      <c r="AP1379" s="91"/>
      <c r="AQ1379" s="91"/>
      <c r="AR1379" s="91"/>
      <c r="AS1379" s="91"/>
      <c r="AT1379" s="91"/>
      <c r="AU1379" s="91"/>
      <c r="AV1379" s="91"/>
      <c r="AW1379" s="91"/>
      <c r="AX1379" s="91"/>
      <c r="AY1379" s="91"/>
      <c r="AZ1379" s="91"/>
      <c r="BA1379" s="91"/>
      <c r="BB1379" s="91"/>
      <c r="BC1379" s="91"/>
      <c r="BD1379" s="91"/>
      <c r="BE1379" s="91"/>
      <c r="BF1379" s="91"/>
      <c r="BG1379" s="91"/>
      <c r="BH1379" s="91"/>
      <c r="BI1379" s="91"/>
      <c r="BJ1379" s="91"/>
      <c r="BK1379" s="91"/>
      <c r="BL1379" s="91"/>
      <c r="BM1379" s="91"/>
      <c r="BN1379" s="220">
        <f t="shared" ref="BN1379:CH1379" ca="1" si="1341">BN$1373</f>
        <v>-0.05</v>
      </c>
      <c r="BO1379" s="220">
        <f t="shared" ca="1" si="1341"/>
        <v>0</v>
      </c>
      <c r="BP1379" s="220">
        <f t="shared" ca="1" si="1341"/>
        <v>0.05</v>
      </c>
      <c r="BQ1379" s="220">
        <f t="shared" ca="1" si="1341"/>
        <v>-0.05</v>
      </c>
      <c r="BR1379" s="220">
        <f t="shared" ca="1" si="1341"/>
        <v>0.05</v>
      </c>
      <c r="BS1379" s="220">
        <f t="shared" ca="1" si="1341"/>
        <v>-0.05</v>
      </c>
      <c r="BT1379" s="220">
        <f t="shared" ca="1" si="1341"/>
        <v>-0.05</v>
      </c>
      <c r="BU1379" s="220">
        <f t="shared" ca="1" si="1341"/>
        <v>-0.05</v>
      </c>
      <c r="BV1379" s="220">
        <f t="shared" ca="1" si="1341"/>
        <v>0</v>
      </c>
      <c r="BW1379" s="220">
        <f t="shared" ca="1" si="1341"/>
        <v>0.05</v>
      </c>
      <c r="BX1379" s="220">
        <f t="shared" ca="1" si="1341"/>
        <v>-0.05</v>
      </c>
      <c r="BY1379" s="220">
        <f t="shared" ca="1" si="1341"/>
        <v>0.05</v>
      </c>
      <c r="BZ1379" s="220">
        <f t="shared" ca="1" si="1341"/>
        <v>-0.05</v>
      </c>
      <c r="CA1379" s="220">
        <f t="shared" ca="1" si="1341"/>
        <v>-0.05</v>
      </c>
      <c r="CB1379" s="220">
        <f t="shared" ca="1" si="1341"/>
        <v>-0.05</v>
      </c>
      <c r="CC1379" s="220">
        <f t="shared" ca="1" si="1341"/>
        <v>0</v>
      </c>
      <c r="CD1379" s="220">
        <f t="shared" ca="1" si="1341"/>
        <v>0.05</v>
      </c>
      <c r="CE1379" s="220">
        <f t="shared" ca="1" si="1341"/>
        <v>-0.05</v>
      </c>
      <c r="CF1379" s="220">
        <f t="shared" ca="1" si="1341"/>
        <v>0.05</v>
      </c>
      <c r="CG1379" s="220">
        <f t="shared" ca="1" si="1341"/>
        <v>-0.05</v>
      </c>
      <c r="CH1379" s="220">
        <f t="shared" ca="1" si="1341"/>
        <v>-0.05</v>
      </c>
    </row>
    <row r="1380" spans="1:86">
      <c r="A1380" s="74"/>
      <c r="B1380" s="256" t="str">
        <f t="shared" si="1324"/>
        <v>Scan 1 All FS as Scan0</v>
      </c>
      <c r="C1380" s="52">
        <f t="shared" ca="1" si="1325"/>
        <v>1</v>
      </c>
      <c r="D1380" s="52">
        <f t="shared" ca="1" si="1325"/>
        <v>1</v>
      </c>
      <c r="E1380" s="52" t="b">
        <f t="shared" ca="1" si="1325"/>
        <v>0</v>
      </c>
      <c r="F1380" s="52">
        <f t="shared" ca="1" si="1326"/>
        <v>201</v>
      </c>
      <c r="G1380" s="52" t="str">
        <f t="shared" ca="1" si="1326"/>
        <v>-</v>
      </c>
      <c r="H1380" s="52" t="str">
        <f t="shared" ca="1" si="1326"/>
        <v>-</v>
      </c>
      <c r="I1380" s="52" t="str">
        <f t="shared" ca="1" si="1326"/>
        <v>-</v>
      </c>
      <c r="J1380" s="52" t="str">
        <f t="shared" ca="1" si="1326"/>
        <v>-</v>
      </c>
      <c r="K1380" s="52" t="str">
        <f t="shared" ca="1" si="1326"/>
        <v>-</v>
      </c>
      <c r="L1380" s="52" t="str">
        <f t="shared" ca="1" si="1326"/>
        <v>-</v>
      </c>
      <c r="M1380" s="52" t="str">
        <f t="shared" ca="1" si="1326"/>
        <v>-</v>
      </c>
      <c r="N1380" s="52" t="str">
        <f t="shared" ca="1" si="1327"/>
        <v>-</v>
      </c>
      <c r="O1380" s="240">
        <f ca="1">O$1369</f>
        <v>0</v>
      </c>
      <c r="P1380" s="240">
        <f ca="1">P$1369</f>
        <v>0</v>
      </c>
      <c r="Q1380" s="202">
        <f t="shared" ref="Q1380:T1383" ca="1" si="1342">$P1380</f>
        <v>0</v>
      </c>
      <c r="R1380" s="202">
        <f t="shared" ca="1" si="1342"/>
        <v>0</v>
      </c>
      <c r="S1380" s="202">
        <f t="shared" ca="1" si="1342"/>
        <v>0</v>
      </c>
      <c r="T1380" s="202">
        <f t="shared" ca="1" si="1342"/>
        <v>0</v>
      </c>
      <c r="U1380" s="52">
        <f t="shared" ca="1" si="1327"/>
        <v>1.2500000000000001E-2</v>
      </c>
      <c r="V1380" s="52">
        <f t="shared" ca="1" si="1327"/>
        <v>6.25E-2</v>
      </c>
      <c r="W1380" s="52">
        <f t="shared" ca="1" si="1327"/>
        <v>6.25E-2</v>
      </c>
      <c r="X1380" s="52">
        <f t="shared" ca="1" si="1327"/>
        <v>6.25E-2</v>
      </c>
      <c r="Y1380" s="52">
        <f t="shared" ca="1" si="1327"/>
        <v>0</v>
      </c>
      <c r="Z1380" s="52">
        <f t="shared" ca="1" si="1327"/>
        <v>0</v>
      </c>
      <c r="AA1380" s="52">
        <f t="shared" ca="1" si="1327"/>
        <v>1</v>
      </c>
      <c r="AB1380" s="52" t="b">
        <f t="shared" ca="1" si="1327"/>
        <v>1</v>
      </c>
      <c r="AC1380" s="52" t="str">
        <f t="shared" ca="1" si="1327"/>
        <v>-</v>
      </c>
      <c r="AD1380" s="52" t="str">
        <f t="shared" ca="1" si="1327"/>
        <v>-</v>
      </c>
      <c r="AE1380" s="52" t="str">
        <f t="shared" ca="1" si="1327"/>
        <v>-</v>
      </c>
      <c r="AF1380" s="52" t="str">
        <f t="shared" ca="1" si="1327"/>
        <v>-</v>
      </c>
      <c r="AG1380" s="52" t="str">
        <f t="shared" ca="1" si="1327"/>
        <v>-</v>
      </c>
      <c r="AH1380" s="220">
        <f ca="1">AH$1373</f>
        <v>1</v>
      </c>
      <c r="AI1380" s="52">
        <f t="shared" ca="1" si="1327"/>
        <v>0</v>
      </c>
      <c r="AJ1380" s="220">
        <f ca="1">AJ$1373</f>
        <v>1</v>
      </c>
      <c r="AK1380" s="52">
        <f t="shared" ca="1" si="1335"/>
        <v>0</v>
      </c>
      <c r="AL1380" s="52">
        <f t="shared" ca="1" si="1335"/>
        <v>1</v>
      </c>
      <c r="AM1380" s="52"/>
      <c r="AN1380" s="52"/>
      <c r="AO1380" s="52"/>
      <c r="AP1380" s="52"/>
      <c r="AQ1380" s="52"/>
      <c r="AR1380" s="52"/>
      <c r="AS1380" s="52"/>
      <c r="AT1380" s="52"/>
      <c r="AU1380" s="52"/>
      <c r="AV1380" s="52"/>
      <c r="AW1380" s="52"/>
      <c r="AX1380" s="52"/>
      <c r="AY1380" s="52"/>
      <c r="AZ1380" s="52"/>
      <c r="BA1380" s="52"/>
      <c r="BB1380" s="52"/>
      <c r="BC1380" s="52"/>
      <c r="BD1380" s="52"/>
      <c r="BE1380" s="52"/>
      <c r="BF1380" s="52"/>
      <c r="BG1380" s="52"/>
      <c r="BH1380" s="52"/>
      <c r="BI1380" s="52"/>
      <c r="BJ1380" s="52"/>
      <c r="BK1380" s="52"/>
      <c r="BL1380" s="52"/>
      <c r="BM1380" s="52"/>
      <c r="BN1380" s="240">
        <f ca="1">BN$1369</f>
        <v>-0.05</v>
      </c>
      <c r="BO1380" s="91">
        <f t="shared" ca="1" si="1329"/>
        <v>0</v>
      </c>
      <c r="BP1380" s="240">
        <f ca="1">BP$1369</f>
        <v>-0.05</v>
      </c>
      <c r="BQ1380" s="240">
        <f ca="1">BQ$1369</f>
        <v>-0.05</v>
      </c>
      <c r="BR1380" s="91">
        <f t="shared" ca="1" si="1329"/>
        <v>0.05</v>
      </c>
      <c r="BS1380" s="91">
        <f t="shared" ca="1" si="1329"/>
        <v>-0.05</v>
      </c>
      <c r="BT1380" s="91">
        <f t="shared" ca="1" si="1329"/>
        <v>-0.05</v>
      </c>
      <c r="BU1380" s="240">
        <f ca="1">BU$1369</f>
        <v>-0.05</v>
      </c>
      <c r="BV1380" s="91">
        <f t="shared" ca="1" si="1329"/>
        <v>0</v>
      </c>
      <c r="BW1380" s="240">
        <f ca="1">BW$1369</f>
        <v>-0.05</v>
      </c>
      <c r="BX1380" s="240">
        <f ca="1">BX$1369</f>
        <v>-0.05</v>
      </c>
      <c r="BY1380" s="91">
        <f t="shared" ca="1" si="1329"/>
        <v>0.05</v>
      </c>
      <c r="BZ1380" s="91">
        <f t="shared" ca="1" si="1329"/>
        <v>-0.05</v>
      </c>
      <c r="CA1380" s="91">
        <f t="shared" ca="1" si="1329"/>
        <v>-0.05</v>
      </c>
      <c r="CB1380" s="240">
        <f ca="1">CB$1369</f>
        <v>-0.05</v>
      </c>
      <c r="CC1380" s="91">
        <f t="shared" ca="1" si="1329"/>
        <v>0</v>
      </c>
      <c r="CD1380" s="240">
        <f ca="1">CD$1369</f>
        <v>-0.05</v>
      </c>
      <c r="CE1380" s="240">
        <f ca="1">CE$1369</f>
        <v>-0.05</v>
      </c>
      <c r="CF1380" s="91">
        <f t="shared" ref="CF1380:CH1380" ca="1" si="1343">OFFSET(CF1380,-1,0)</f>
        <v>0.05</v>
      </c>
      <c r="CG1380" s="91">
        <f t="shared" ca="1" si="1343"/>
        <v>-0.05</v>
      </c>
      <c r="CH1380" s="91">
        <f t="shared" ca="1" si="1343"/>
        <v>-0.05</v>
      </c>
    </row>
    <row r="1381" spans="1:86">
      <c r="A1381" s="74"/>
      <c r="B1381" s="256" t="str">
        <f t="shared" si="1324"/>
        <v>Scan 1 Dry FS as Scan0</v>
      </c>
      <c r="C1381" s="52">
        <f t="shared" ca="1" si="1325"/>
        <v>1</v>
      </c>
      <c r="D1381" s="52">
        <f t="shared" ca="1" si="1325"/>
        <v>1</v>
      </c>
      <c r="E1381" s="52" t="b">
        <f t="shared" ca="1" si="1325"/>
        <v>0</v>
      </c>
      <c r="F1381" s="52">
        <f t="shared" ca="1" si="1326"/>
        <v>201</v>
      </c>
      <c r="G1381" s="52" t="str">
        <f t="shared" ca="1" si="1326"/>
        <v>-</v>
      </c>
      <c r="H1381" s="52" t="str">
        <f t="shared" ca="1" si="1326"/>
        <v>-</v>
      </c>
      <c r="I1381" s="52" t="str">
        <f t="shared" ca="1" si="1326"/>
        <v>-</v>
      </c>
      <c r="J1381" s="52" t="str">
        <f t="shared" ca="1" si="1326"/>
        <v>-</v>
      </c>
      <c r="K1381" s="52" t="str">
        <f t="shared" ca="1" si="1326"/>
        <v>-</v>
      </c>
      <c r="L1381" s="52" t="str">
        <f t="shared" ca="1" si="1326"/>
        <v>-</v>
      </c>
      <c r="M1381" s="52" t="str">
        <f t="shared" ca="1" si="1326"/>
        <v>-</v>
      </c>
      <c r="N1381" s="52" t="str">
        <f t="shared" ca="1" si="1327"/>
        <v>-</v>
      </c>
      <c r="O1381" s="52">
        <f t="shared" ca="1" si="1327"/>
        <v>0</v>
      </c>
      <c r="P1381" s="220">
        <f ca="1">P$1373</f>
        <v>147</v>
      </c>
      <c r="Q1381" s="202">
        <f t="shared" ca="1" si="1342"/>
        <v>147</v>
      </c>
      <c r="R1381" s="202">
        <f t="shared" ca="1" si="1342"/>
        <v>147</v>
      </c>
      <c r="S1381" s="202">
        <f t="shared" ca="1" si="1342"/>
        <v>147</v>
      </c>
      <c r="T1381" s="202">
        <f t="shared" ca="1" si="1342"/>
        <v>147</v>
      </c>
      <c r="U1381" s="52">
        <f t="shared" ca="1" si="1327"/>
        <v>1.2500000000000001E-2</v>
      </c>
      <c r="V1381" s="52">
        <f t="shared" ca="1" si="1327"/>
        <v>6.25E-2</v>
      </c>
      <c r="W1381" s="52">
        <f t="shared" ca="1" si="1327"/>
        <v>6.25E-2</v>
      </c>
      <c r="X1381" s="52">
        <f t="shared" ca="1" si="1327"/>
        <v>6.25E-2</v>
      </c>
      <c r="Y1381" s="52">
        <f t="shared" ca="1" si="1327"/>
        <v>0</v>
      </c>
      <c r="Z1381" s="52">
        <f t="shared" ca="1" si="1327"/>
        <v>0</v>
      </c>
      <c r="AA1381" s="52">
        <f t="shared" ca="1" si="1327"/>
        <v>1</v>
      </c>
      <c r="AB1381" s="52" t="b">
        <f t="shared" ca="1" si="1327"/>
        <v>1</v>
      </c>
      <c r="AC1381" s="52" t="str">
        <f t="shared" ca="1" si="1327"/>
        <v>-</v>
      </c>
      <c r="AD1381" s="52" t="str">
        <f t="shared" ca="1" si="1327"/>
        <v>-</v>
      </c>
      <c r="AE1381" s="52" t="str">
        <f t="shared" ca="1" si="1327"/>
        <v>-</v>
      </c>
      <c r="AF1381" s="52" t="str">
        <f t="shared" ca="1" si="1327"/>
        <v>-</v>
      </c>
      <c r="AG1381" s="52" t="str">
        <f t="shared" ca="1" si="1327"/>
        <v>-</v>
      </c>
      <c r="AH1381" s="52">
        <f t="shared" ca="1" si="1327"/>
        <v>1</v>
      </c>
      <c r="AI1381" s="52">
        <f t="shared" ca="1" si="1327"/>
        <v>0</v>
      </c>
      <c r="AJ1381" s="52">
        <f t="shared" ca="1" si="1327"/>
        <v>1</v>
      </c>
      <c r="AK1381" s="52">
        <f t="shared" ca="1" si="1335"/>
        <v>0</v>
      </c>
      <c r="AL1381" s="52">
        <f t="shared" ca="1" si="1335"/>
        <v>1</v>
      </c>
      <c r="AM1381" s="52"/>
      <c r="AN1381" s="52"/>
      <c r="AO1381" s="52"/>
      <c r="AP1381" s="52"/>
      <c r="AQ1381" s="52"/>
      <c r="AR1381" s="52"/>
      <c r="AS1381" s="52"/>
      <c r="AT1381" s="52"/>
      <c r="AU1381" s="52"/>
      <c r="AV1381" s="52"/>
      <c r="AW1381" s="52"/>
      <c r="AX1381" s="52"/>
      <c r="AY1381" s="52"/>
      <c r="AZ1381" s="52"/>
      <c r="BA1381" s="52"/>
      <c r="BB1381" s="52"/>
      <c r="BC1381" s="52"/>
      <c r="BD1381" s="52"/>
      <c r="BE1381" s="52"/>
      <c r="BF1381" s="52"/>
      <c r="BG1381" s="52"/>
      <c r="BH1381" s="52"/>
      <c r="BI1381" s="52"/>
      <c r="BJ1381" s="52"/>
      <c r="BK1381" s="52"/>
      <c r="BL1381" s="52"/>
      <c r="BM1381" s="52"/>
      <c r="BN1381" s="91">
        <f t="shared" ca="1" si="1329"/>
        <v>-0.05</v>
      </c>
      <c r="BO1381" s="91">
        <f t="shared" ca="1" si="1329"/>
        <v>0</v>
      </c>
      <c r="BP1381" s="91">
        <f t="shared" ca="1" si="1329"/>
        <v>-0.05</v>
      </c>
      <c r="BQ1381" s="220">
        <f ca="1">BQ$1373</f>
        <v>-0.05</v>
      </c>
      <c r="BR1381" s="91">
        <f t="shared" ca="1" si="1329"/>
        <v>0.05</v>
      </c>
      <c r="BS1381" s="91">
        <f t="shared" ca="1" si="1329"/>
        <v>-0.05</v>
      </c>
      <c r="BT1381" s="91">
        <f t="shared" ca="1" si="1329"/>
        <v>-0.05</v>
      </c>
      <c r="BU1381" s="91">
        <f t="shared" ca="1" si="1329"/>
        <v>-0.05</v>
      </c>
      <c r="BV1381" s="91">
        <f t="shared" ca="1" si="1329"/>
        <v>0</v>
      </c>
      <c r="BW1381" s="91">
        <f t="shared" ca="1" si="1329"/>
        <v>-0.05</v>
      </c>
      <c r="BX1381" s="220">
        <f ca="1">BX$1373</f>
        <v>-0.05</v>
      </c>
      <c r="BY1381" s="91">
        <f t="shared" ca="1" si="1329"/>
        <v>0.05</v>
      </c>
      <c r="BZ1381" s="91">
        <f t="shared" ca="1" si="1329"/>
        <v>-0.05</v>
      </c>
      <c r="CA1381" s="91">
        <f t="shared" ca="1" si="1329"/>
        <v>-0.05</v>
      </c>
      <c r="CB1381" s="91">
        <f t="shared" ca="1" si="1329"/>
        <v>-0.05</v>
      </c>
      <c r="CC1381" s="91">
        <f t="shared" ca="1" si="1329"/>
        <v>0</v>
      </c>
      <c r="CD1381" s="91">
        <f t="shared" ref="CD1381:CH1382" ca="1" si="1344">OFFSET(CD1381,-1,0)</f>
        <v>-0.05</v>
      </c>
      <c r="CE1381" s="220">
        <f ca="1">CE$1373</f>
        <v>-0.05</v>
      </c>
      <c r="CF1381" s="91">
        <f t="shared" ca="1" si="1344"/>
        <v>0.05</v>
      </c>
      <c r="CG1381" s="91">
        <f t="shared" ca="1" si="1344"/>
        <v>-0.05</v>
      </c>
      <c r="CH1381" s="91">
        <f t="shared" ca="1" si="1344"/>
        <v>-0.05</v>
      </c>
    </row>
    <row r="1382" spans="1:86">
      <c r="A1382" s="74"/>
      <c r="B1382" s="256" t="str">
        <f t="shared" si="1324"/>
        <v>Scan 1 Pregnant FS as Scan 0</v>
      </c>
      <c r="C1382" s="52">
        <f t="shared" ca="1" si="1325"/>
        <v>1</v>
      </c>
      <c r="D1382" s="52">
        <f t="shared" ca="1" si="1325"/>
        <v>1</v>
      </c>
      <c r="E1382" s="52" t="b">
        <f t="shared" ca="1" si="1325"/>
        <v>0</v>
      </c>
      <c r="F1382" s="52">
        <f t="shared" ca="1" si="1326"/>
        <v>201</v>
      </c>
      <c r="G1382" s="52" t="str">
        <f t="shared" ca="1" si="1326"/>
        <v>-</v>
      </c>
      <c r="H1382" s="52" t="str">
        <f t="shared" ca="1" si="1326"/>
        <v>-</v>
      </c>
      <c r="I1382" s="52" t="str">
        <f t="shared" ca="1" si="1326"/>
        <v>-</v>
      </c>
      <c r="J1382" s="52" t="str">
        <f t="shared" ca="1" si="1326"/>
        <v>-</v>
      </c>
      <c r="K1382" s="52" t="str">
        <f t="shared" ca="1" si="1326"/>
        <v>-</v>
      </c>
      <c r="L1382" s="52" t="str">
        <f t="shared" ca="1" si="1326"/>
        <v>-</v>
      </c>
      <c r="M1382" s="52" t="str">
        <f t="shared" ca="1" si="1326"/>
        <v>-</v>
      </c>
      <c r="N1382" s="52" t="str">
        <f t="shared" ca="1" si="1327"/>
        <v>-</v>
      </c>
      <c r="O1382" s="220">
        <f ca="1">O$1373</f>
        <v>146</v>
      </c>
      <c r="P1382" s="240">
        <f ca="1">P$1369</f>
        <v>0</v>
      </c>
      <c r="Q1382" s="202">
        <f t="shared" ca="1" si="1342"/>
        <v>0</v>
      </c>
      <c r="R1382" s="202">
        <f t="shared" ca="1" si="1342"/>
        <v>0</v>
      </c>
      <c r="S1382" s="202">
        <f t="shared" ca="1" si="1342"/>
        <v>0</v>
      </c>
      <c r="T1382" s="202">
        <f t="shared" ca="1" si="1342"/>
        <v>0</v>
      </c>
      <c r="U1382" s="52">
        <f t="shared" ca="1" si="1327"/>
        <v>1.2500000000000001E-2</v>
      </c>
      <c r="V1382" s="52">
        <f t="shared" ca="1" si="1327"/>
        <v>6.25E-2</v>
      </c>
      <c r="W1382" s="52">
        <f t="shared" ca="1" si="1327"/>
        <v>6.25E-2</v>
      </c>
      <c r="X1382" s="52">
        <f t="shared" ca="1" si="1327"/>
        <v>6.25E-2</v>
      </c>
      <c r="Y1382" s="52">
        <f t="shared" ca="1" si="1327"/>
        <v>0</v>
      </c>
      <c r="Z1382" s="52">
        <f t="shared" ca="1" si="1327"/>
        <v>0</v>
      </c>
      <c r="AA1382" s="52">
        <f t="shared" ca="1" si="1327"/>
        <v>1</v>
      </c>
      <c r="AB1382" s="52" t="b">
        <f t="shared" ca="1" si="1327"/>
        <v>1</v>
      </c>
      <c r="AC1382" s="52" t="str">
        <f t="shared" ca="1" si="1327"/>
        <v>-</v>
      </c>
      <c r="AD1382" s="52" t="str">
        <f t="shared" ca="1" si="1327"/>
        <v>-</v>
      </c>
      <c r="AE1382" s="52" t="str">
        <f t="shared" ca="1" si="1327"/>
        <v>-</v>
      </c>
      <c r="AF1382" s="52" t="str">
        <f t="shared" ca="1" si="1327"/>
        <v>-</v>
      </c>
      <c r="AG1382" s="52" t="str">
        <f t="shared" ca="1" si="1327"/>
        <v>-</v>
      </c>
      <c r="AH1382" s="52">
        <f t="shared" ca="1" si="1327"/>
        <v>1</v>
      </c>
      <c r="AI1382" s="52">
        <f t="shared" ca="1" si="1327"/>
        <v>0</v>
      </c>
      <c r="AJ1382" s="52">
        <f t="shared" ca="1" si="1327"/>
        <v>1</v>
      </c>
      <c r="AK1382" s="52">
        <f t="shared" ca="1" si="1335"/>
        <v>0</v>
      </c>
      <c r="AL1382" s="52">
        <f t="shared" ca="1" si="1335"/>
        <v>1</v>
      </c>
      <c r="AM1382" s="52"/>
      <c r="AN1382" s="52"/>
      <c r="AO1382" s="52"/>
      <c r="AP1382" s="52"/>
      <c r="AQ1382" s="52"/>
      <c r="AR1382" s="52"/>
      <c r="AS1382" s="52"/>
      <c r="AT1382" s="52"/>
      <c r="AU1382" s="52"/>
      <c r="AV1382" s="52"/>
      <c r="AW1382" s="52"/>
      <c r="AX1382" s="52"/>
      <c r="AY1382" s="52"/>
      <c r="AZ1382" s="52"/>
      <c r="BA1382" s="52"/>
      <c r="BB1382" s="52"/>
      <c r="BC1382" s="52"/>
      <c r="BD1382" s="52"/>
      <c r="BE1382" s="52"/>
      <c r="BF1382" s="52"/>
      <c r="BG1382" s="52"/>
      <c r="BH1382" s="52"/>
      <c r="BI1382" s="52"/>
      <c r="BJ1382" s="52"/>
      <c r="BK1382" s="52"/>
      <c r="BL1382" s="52"/>
      <c r="BM1382" s="52"/>
      <c r="BN1382" s="52">
        <f t="shared" ca="1" si="1329"/>
        <v>-0.05</v>
      </c>
      <c r="BO1382" s="52">
        <f t="shared" ca="1" si="1329"/>
        <v>0</v>
      </c>
      <c r="BP1382" s="220">
        <f ca="1">BP$1373</f>
        <v>0.05</v>
      </c>
      <c r="BQ1382" s="240">
        <f ca="1">BQ$1369</f>
        <v>-0.05</v>
      </c>
      <c r="BR1382" s="52">
        <f t="shared" ca="1" si="1329"/>
        <v>0.05</v>
      </c>
      <c r="BS1382" s="52">
        <f t="shared" ca="1" si="1329"/>
        <v>-0.05</v>
      </c>
      <c r="BT1382" s="52">
        <f t="shared" ca="1" si="1329"/>
        <v>-0.05</v>
      </c>
      <c r="BU1382" s="52">
        <f t="shared" ca="1" si="1329"/>
        <v>-0.05</v>
      </c>
      <c r="BV1382" s="52">
        <f t="shared" ca="1" si="1329"/>
        <v>0</v>
      </c>
      <c r="BW1382" s="220">
        <f ca="1">BW$1373</f>
        <v>0.05</v>
      </c>
      <c r="BX1382" s="240">
        <f ca="1">BX$1369</f>
        <v>-0.05</v>
      </c>
      <c r="BY1382" s="52">
        <f t="shared" ca="1" si="1329"/>
        <v>0.05</v>
      </c>
      <c r="BZ1382" s="52">
        <f t="shared" ca="1" si="1329"/>
        <v>-0.05</v>
      </c>
      <c r="CA1382" s="52">
        <f t="shared" ca="1" si="1329"/>
        <v>-0.05</v>
      </c>
      <c r="CB1382" s="52">
        <f t="shared" ca="1" si="1329"/>
        <v>-0.05</v>
      </c>
      <c r="CC1382" s="52">
        <f t="shared" ca="1" si="1329"/>
        <v>0</v>
      </c>
      <c r="CD1382" s="220">
        <f ca="1">CD$1373</f>
        <v>0.05</v>
      </c>
      <c r="CE1382" s="240">
        <f ca="1">CE$1369</f>
        <v>-0.05</v>
      </c>
      <c r="CF1382" s="52">
        <f t="shared" ca="1" si="1344"/>
        <v>0.05</v>
      </c>
      <c r="CG1382" s="52">
        <f t="shared" ca="1" si="1344"/>
        <v>-0.05</v>
      </c>
      <c r="CH1382" s="52">
        <f t="shared" ca="1" si="1344"/>
        <v>-0.05</v>
      </c>
    </row>
    <row r="1383" spans="1:86">
      <c r="A1383" s="237">
        <f ca="1">INDEX(CHOOSE(d.Flock.2.1+1,i.DryManOther_Mer,i.DryManOther_BBT,i.DryManOther_Mat),d.TOL.2.1+1,$AA1383+1)</f>
        <v>3</v>
      </c>
      <c r="B1383" s="256" t="str">
        <f t="shared" si="1324"/>
        <v>Scan 1 Best Selling Drys</v>
      </c>
      <c r="C1383" s="52">
        <f t="shared" ca="1" si="1325"/>
        <v>1</v>
      </c>
      <c r="D1383" s="52">
        <f t="shared" ca="1" si="1325"/>
        <v>1</v>
      </c>
      <c r="E1383" s="52" t="b">
        <f t="shared" ca="1" si="1325"/>
        <v>0</v>
      </c>
      <c r="F1383" s="52">
        <f t="shared" ca="1" si="1326"/>
        <v>201</v>
      </c>
      <c r="G1383" s="52" t="str">
        <f t="shared" ca="1" si="1326"/>
        <v>-</v>
      </c>
      <c r="H1383" s="52" t="str">
        <f t="shared" ca="1" si="1326"/>
        <v>-</v>
      </c>
      <c r="I1383" s="52" t="str">
        <f t="shared" ca="1" si="1326"/>
        <v>-</v>
      </c>
      <c r="J1383" s="52" t="str">
        <f t="shared" ca="1" si="1326"/>
        <v>-</v>
      </c>
      <c r="K1383" s="52" t="str">
        <f t="shared" ca="1" si="1326"/>
        <v>-</v>
      </c>
      <c r="L1383" s="52" t="str">
        <f t="shared" ca="1" si="1326"/>
        <v>-</v>
      </c>
      <c r="M1383" s="52" t="str">
        <f t="shared" ca="1" si="1326"/>
        <v>-</v>
      </c>
      <c r="N1383" s="52" t="str">
        <f t="shared" ca="1" si="1327"/>
        <v>-</v>
      </c>
      <c r="O1383" s="52">
        <f t="shared" ca="1" si="1327"/>
        <v>146</v>
      </c>
      <c r="P1383" s="220">
        <f ca="1">P$1373</f>
        <v>147</v>
      </c>
      <c r="Q1383" s="202">
        <f t="shared" ca="1" si="1342"/>
        <v>147</v>
      </c>
      <c r="R1383" s="202">
        <f t="shared" ca="1" si="1342"/>
        <v>147</v>
      </c>
      <c r="S1383" s="202">
        <f t="shared" ca="1" si="1342"/>
        <v>147</v>
      </c>
      <c r="T1383" s="202">
        <f t="shared" ca="1" si="1342"/>
        <v>147</v>
      </c>
      <c r="U1383" s="124">
        <f ca="1">INDEX(i_dryman,$A1383,U$1063)</f>
        <v>1.2500000000000001E-2</v>
      </c>
      <c r="V1383" s="124">
        <f ca="1">INDEX(i_dryman,$A1383,V$1063)</f>
        <v>6.25E-2</v>
      </c>
      <c r="W1383" s="124">
        <f ca="1">INDEX(i_dryman,$A1383,W$1063)</f>
        <v>6.25E-2</v>
      </c>
      <c r="X1383" s="124">
        <f ca="1">INDEX(i_dryman,$A1383,X$1063)</f>
        <v>6.25E-2</v>
      </c>
      <c r="Y1383" s="52">
        <f t="shared" ca="1" si="1327"/>
        <v>0</v>
      </c>
      <c r="Z1383" s="52">
        <f t="shared" ca="1" si="1327"/>
        <v>0</v>
      </c>
      <c r="AA1383" s="52">
        <f t="shared" ca="1" si="1327"/>
        <v>1</v>
      </c>
      <c r="AB1383" s="237" t="b">
        <f ca="1">INDEX(i_dryman,$A1383,AB$1063)</f>
        <v>1</v>
      </c>
      <c r="AC1383" s="237" t="str">
        <f ca="1">INDEX(i_dryman,$A1383,AC$1063)</f>
        <v>-</v>
      </c>
      <c r="AD1383" s="237" t="str">
        <f ca="1">INDEX(i_dryman,$A1383,AD$1063)</f>
        <v>-</v>
      </c>
      <c r="AE1383" s="237" t="str">
        <f ca="1">INDEX(i_dryman,$A1383,AE$1063)</f>
        <v>-</v>
      </c>
      <c r="AF1383" s="52" t="str">
        <f t="shared" ca="1" si="1327"/>
        <v>-</v>
      </c>
      <c r="AG1383" s="237" t="str">
        <f ca="1">INDEX(i_dryman,$A1383,AG$1063)</f>
        <v>-</v>
      </c>
      <c r="AH1383" s="52">
        <f t="shared" ca="1" si="1327"/>
        <v>1</v>
      </c>
      <c r="AI1383" s="52">
        <f t="shared" ca="1" si="1327"/>
        <v>0</v>
      </c>
      <c r="AJ1383" s="52">
        <f t="shared" ca="1" si="1327"/>
        <v>1</v>
      </c>
      <c r="AK1383" s="52">
        <f t="shared" ca="1" si="1335"/>
        <v>0</v>
      </c>
      <c r="AL1383" s="52">
        <f t="shared" ca="1" si="1335"/>
        <v>1</v>
      </c>
      <c r="AM1383" s="52"/>
      <c r="AN1383" s="52"/>
      <c r="AO1383" s="52"/>
      <c r="AP1383" s="52"/>
      <c r="AQ1383" s="52"/>
      <c r="AR1383" s="52"/>
      <c r="AS1383" s="52"/>
      <c r="AT1383" s="52"/>
      <c r="AU1383" s="52"/>
      <c r="AV1383" s="52"/>
      <c r="AW1383" s="52"/>
      <c r="AX1383" s="52"/>
      <c r="AY1383" s="52"/>
      <c r="AZ1383" s="52"/>
      <c r="BA1383" s="52"/>
      <c r="BB1383" s="52"/>
      <c r="BC1383" s="52"/>
      <c r="BD1383" s="52"/>
      <c r="BE1383" s="52"/>
      <c r="BF1383" s="52"/>
      <c r="BG1383" s="52"/>
      <c r="BH1383" s="52"/>
      <c r="BI1383" s="52"/>
      <c r="BJ1383" s="52"/>
      <c r="BK1383" s="52"/>
      <c r="BL1383" s="52"/>
      <c r="BM1383" s="52"/>
      <c r="BN1383" s="220">
        <f ca="1">BN$1373</f>
        <v>-0.05</v>
      </c>
      <c r="BO1383" s="52">
        <f t="shared" ca="1" si="1329"/>
        <v>0</v>
      </c>
      <c r="BP1383" s="52">
        <f t="shared" ca="1" si="1329"/>
        <v>0.05</v>
      </c>
      <c r="BQ1383" s="220">
        <f ca="1">BQ$1373</f>
        <v>-0.05</v>
      </c>
      <c r="BR1383" s="52">
        <f t="shared" ca="1" si="1329"/>
        <v>0.05</v>
      </c>
      <c r="BS1383" s="52">
        <f t="shared" ca="1" si="1329"/>
        <v>-0.05</v>
      </c>
      <c r="BT1383" s="52">
        <f t="shared" ca="1" si="1329"/>
        <v>-0.05</v>
      </c>
      <c r="BU1383" s="220">
        <f ca="1">BU$1373</f>
        <v>-0.05</v>
      </c>
      <c r="BV1383" s="52">
        <f t="shared" ca="1" si="1329"/>
        <v>0</v>
      </c>
      <c r="BW1383" s="52">
        <f t="shared" ca="1" si="1329"/>
        <v>0.05</v>
      </c>
      <c r="BX1383" s="220">
        <f ca="1">BX$1373</f>
        <v>-0.05</v>
      </c>
      <c r="BY1383" s="52">
        <f t="shared" ca="1" si="1329"/>
        <v>0.05</v>
      </c>
      <c r="BZ1383" s="52">
        <f t="shared" ca="1" si="1329"/>
        <v>-0.05</v>
      </c>
      <c r="CA1383" s="52">
        <f t="shared" ca="1" si="1329"/>
        <v>-0.05</v>
      </c>
      <c r="CB1383" s="220">
        <f ca="1">CB$1373</f>
        <v>-0.05</v>
      </c>
      <c r="CC1383" s="52">
        <f t="shared" ca="1" si="1329"/>
        <v>0</v>
      </c>
      <c r="CD1383" s="52">
        <f t="shared" ref="CD1383:CH1385" ca="1" si="1345">OFFSET(CD1383,-1,0)</f>
        <v>0.05</v>
      </c>
      <c r="CE1383" s="220">
        <f ca="1">CE$1373</f>
        <v>-0.05</v>
      </c>
      <c r="CF1383" s="52">
        <f t="shared" ca="1" si="1345"/>
        <v>0.05</v>
      </c>
      <c r="CG1383" s="52">
        <f t="shared" ca="1" si="1345"/>
        <v>-0.05</v>
      </c>
      <c r="CH1383" s="52">
        <f t="shared" ca="1" si="1345"/>
        <v>-0.05</v>
      </c>
    </row>
    <row r="1384" spans="1:86">
      <c r="A1384" s="74"/>
      <c r="B1384" s="256" t="str">
        <f t="shared" si="1324"/>
        <v>Scan 1 Best no premium</v>
      </c>
      <c r="C1384" s="52">
        <f t="shared" ca="1" si="1325"/>
        <v>1</v>
      </c>
      <c r="D1384" s="52">
        <f t="shared" ca="1" si="1325"/>
        <v>1</v>
      </c>
      <c r="E1384" s="52" t="b">
        <f t="shared" ca="1" si="1325"/>
        <v>0</v>
      </c>
      <c r="F1384" s="52">
        <f t="shared" ca="1" si="1326"/>
        <v>201</v>
      </c>
      <c r="G1384" s="52" t="str">
        <f t="shared" ca="1" si="1326"/>
        <v>-</v>
      </c>
      <c r="H1384" s="52" t="str">
        <f t="shared" ca="1" si="1326"/>
        <v>-</v>
      </c>
      <c r="I1384" s="52" t="str">
        <f t="shared" ca="1" si="1326"/>
        <v>-</v>
      </c>
      <c r="J1384" s="52" t="str">
        <f t="shared" ca="1" si="1326"/>
        <v>-</v>
      </c>
      <c r="K1384" s="52" t="str">
        <f t="shared" ca="1" si="1326"/>
        <v>-</v>
      </c>
      <c r="L1384" s="52" t="str">
        <f t="shared" ca="1" si="1326"/>
        <v>-</v>
      </c>
      <c r="M1384" s="52" t="str">
        <f t="shared" ca="1" si="1326"/>
        <v>-</v>
      </c>
      <c r="N1384" s="52" t="str">
        <f t="shared" ca="1" si="1327"/>
        <v>-</v>
      </c>
      <c r="O1384" s="52">
        <f t="shared" ca="1" si="1327"/>
        <v>146</v>
      </c>
      <c r="P1384" s="52">
        <f t="shared" ca="1" si="1327"/>
        <v>147</v>
      </c>
      <c r="Q1384" s="52">
        <f t="shared" ca="1" si="1327"/>
        <v>147</v>
      </c>
      <c r="R1384" s="52">
        <f t="shared" ca="1" si="1327"/>
        <v>147</v>
      </c>
      <c r="S1384" s="52">
        <f t="shared" ca="1" si="1327"/>
        <v>147</v>
      </c>
      <c r="T1384" s="52">
        <f t="shared" ca="1" si="1327"/>
        <v>147</v>
      </c>
      <c r="U1384" s="52">
        <f t="shared" ca="1" si="1327"/>
        <v>1.2500000000000001E-2</v>
      </c>
      <c r="V1384" s="52">
        <f t="shared" ca="1" si="1327"/>
        <v>6.25E-2</v>
      </c>
      <c r="W1384" s="52">
        <f t="shared" ca="1" si="1327"/>
        <v>6.25E-2</v>
      </c>
      <c r="X1384" s="52">
        <f t="shared" ca="1" si="1327"/>
        <v>6.25E-2</v>
      </c>
      <c r="Y1384" s="52">
        <f t="shared" ca="1" si="1327"/>
        <v>0</v>
      </c>
      <c r="Z1384" s="52">
        <f t="shared" ca="1" si="1327"/>
        <v>0</v>
      </c>
      <c r="AA1384" s="52">
        <f t="shared" ref="AA1384:AJ1398" ca="1" si="1346">OFFSET(AA1384,-1,0)</f>
        <v>1</v>
      </c>
      <c r="AB1384" s="52" t="b">
        <f t="shared" ca="1" si="1346"/>
        <v>1</v>
      </c>
      <c r="AC1384" s="52" t="str">
        <f t="shared" ca="1" si="1346"/>
        <v>-</v>
      </c>
      <c r="AD1384" s="52" t="str">
        <f t="shared" ca="1" si="1346"/>
        <v>-</v>
      </c>
      <c r="AE1384" s="52" t="str">
        <f t="shared" ca="1" si="1346"/>
        <v>-</v>
      </c>
      <c r="AF1384" s="52" t="str">
        <f t="shared" ca="1" si="1346"/>
        <v>-</v>
      </c>
      <c r="AG1384" s="52" t="str">
        <f t="shared" ca="1" si="1346"/>
        <v>-</v>
      </c>
      <c r="AH1384" s="52">
        <f t="shared" ca="1" si="1346"/>
        <v>1</v>
      </c>
      <c r="AI1384" s="52">
        <f t="shared" ca="1" si="1346"/>
        <v>0</v>
      </c>
      <c r="AJ1384" s="52">
        <f t="shared" ca="1" si="1346"/>
        <v>1</v>
      </c>
      <c r="AK1384" s="52">
        <f t="shared" ca="1" si="1335"/>
        <v>0</v>
      </c>
      <c r="AL1384" s="95">
        <v>0</v>
      </c>
      <c r="AM1384" s="52"/>
      <c r="AN1384" s="52"/>
      <c r="AO1384" s="52"/>
      <c r="AP1384" s="52"/>
      <c r="AQ1384" s="52"/>
      <c r="AR1384" s="52"/>
      <c r="AS1384" s="52"/>
      <c r="AT1384" s="52"/>
      <c r="AU1384" s="52"/>
      <c r="AV1384" s="52"/>
      <c r="AW1384" s="52"/>
      <c r="AX1384" s="52"/>
      <c r="AY1384" s="52"/>
      <c r="AZ1384" s="52"/>
      <c r="BA1384" s="52"/>
      <c r="BB1384" s="52"/>
      <c r="BC1384" s="52"/>
      <c r="BD1384" s="52"/>
      <c r="BE1384" s="52"/>
      <c r="BF1384" s="52"/>
      <c r="BG1384" s="52"/>
      <c r="BH1384" s="52"/>
      <c r="BI1384" s="52"/>
      <c r="BJ1384" s="52"/>
      <c r="BK1384" s="52"/>
      <c r="BL1384" s="52"/>
      <c r="BM1384" s="52"/>
      <c r="BN1384" s="52">
        <f t="shared" ca="1" si="1329"/>
        <v>-0.05</v>
      </c>
      <c r="BO1384" s="52">
        <f t="shared" ca="1" si="1329"/>
        <v>0</v>
      </c>
      <c r="BP1384" s="52">
        <f t="shared" ca="1" si="1329"/>
        <v>0.05</v>
      </c>
      <c r="BQ1384" s="52">
        <f t="shared" ca="1" si="1329"/>
        <v>-0.05</v>
      </c>
      <c r="BR1384" s="52">
        <f t="shared" ca="1" si="1329"/>
        <v>0.05</v>
      </c>
      <c r="BS1384" s="52">
        <f t="shared" ca="1" si="1329"/>
        <v>-0.05</v>
      </c>
      <c r="BT1384" s="52">
        <f t="shared" ca="1" si="1329"/>
        <v>-0.05</v>
      </c>
      <c r="BU1384" s="52">
        <f t="shared" ca="1" si="1329"/>
        <v>-0.05</v>
      </c>
      <c r="BV1384" s="52">
        <f t="shared" ca="1" si="1329"/>
        <v>0</v>
      </c>
      <c r="BW1384" s="52">
        <f t="shared" ca="1" si="1329"/>
        <v>0.05</v>
      </c>
      <c r="BX1384" s="52">
        <f t="shared" ca="1" si="1329"/>
        <v>-0.05</v>
      </c>
      <c r="BY1384" s="52">
        <f t="shared" ca="1" si="1329"/>
        <v>0.05</v>
      </c>
      <c r="BZ1384" s="52">
        <f t="shared" ca="1" si="1329"/>
        <v>-0.05</v>
      </c>
      <c r="CA1384" s="52">
        <f t="shared" ca="1" si="1329"/>
        <v>-0.05</v>
      </c>
      <c r="CB1384" s="52">
        <f t="shared" ca="1" si="1329"/>
        <v>-0.05</v>
      </c>
      <c r="CC1384" s="52">
        <f t="shared" ca="1" si="1329"/>
        <v>0</v>
      </c>
      <c r="CD1384" s="52">
        <f t="shared" ca="1" si="1345"/>
        <v>0.05</v>
      </c>
      <c r="CE1384" s="52">
        <f t="shared" ca="1" si="1345"/>
        <v>-0.05</v>
      </c>
      <c r="CF1384" s="52">
        <f t="shared" ca="1" si="1345"/>
        <v>0.05</v>
      </c>
      <c r="CG1384" s="52">
        <f t="shared" ca="1" si="1345"/>
        <v>-0.05</v>
      </c>
      <c r="CH1384" s="52">
        <f t="shared" ca="1" si="1345"/>
        <v>-0.05</v>
      </c>
    </row>
    <row r="1385" spans="1:86">
      <c r="A1385" s="74"/>
      <c r="B1385" s="254" t="str">
        <f t="shared" si="1324"/>
        <v>Scan 1 Best no RR</v>
      </c>
      <c r="C1385" s="52">
        <f t="shared" ca="1" si="1325"/>
        <v>1</v>
      </c>
      <c r="D1385" s="52">
        <f t="shared" ca="1" si="1325"/>
        <v>1</v>
      </c>
      <c r="E1385" s="52" t="b">
        <f t="shared" ca="1" si="1325"/>
        <v>0</v>
      </c>
      <c r="F1385" s="52">
        <f t="shared" ca="1" si="1326"/>
        <v>201</v>
      </c>
      <c r="G1385" s="52" t="str">
        <f t="shared" ca="1" si="1326"/>
        <v>-</v>
      </c>
      <c r="H1385" s="52" t="str">
        <f t="shared" ca="1" si="1326"/>
        <v>-</v>
      </c>
      <c r="I1385" s="52" t="str">
        <f t="shared" ca="1" si="1326"/>
        <v>-</v>
      </c>
      <c r="J1385" s="52" t="str">
        <f t="shared" ca="1" si="1326"/>
        <v>-</v>
      </c>
      <c r="K1385" s="52" t="str">
        <f t="shared" ca="1" si="1326"/>
        <v>-</v>
      </c>
      <c r="L1385" s="52" t="str">
        <f t="shared" ca="1" si="1326"/>
        <v>-</v>
      </c>
      <c r="M1385" s="52" t="str">
        <f t="shared" ca="1" si="1326"/>
        <v>-</v>
      </c>
      <c r="N1385" s="52" t="str">
        <f t="shared" ca="1" si="1326"/>
        <v>-</v>
      </c>
      <c r="O1385" s="52">
        <f t="shared" ca="1" si="1326"/>
        <v>146</v>
      </c>
      <c r="P1385" s="52">
        <f t="shared" ca="1" si="1326"/>
        <v>147</v>
      </c>
      <c r="Q1385" s="52">
        <f t="shared" ca="1" si="1326"/>
        <v>147</v>
      </c>
      <c r="R1385" s="52">
        <f t="shared" ca="1" si="1326"/>
        <v>147</v>
      </c>
      <c r="S1385" s="52">
        <f t="shared" ca="1" si="1326"/>
        <v>147</v>
      </c>
      <c r="T1385" s="52">
        <f t="shared" ca="1" si="1326"/>
        <v>147</v>
      </c>
      <c r="U1385" s="77">
        <v>0</v>
      </c>
      <c r="V1385" s="77">
        <v>0</v>
      </c>
      <c r="W1385" s="77">
        <v>0</v>
      </c>
      <c r="X1385" s="77">
        <v>0</v>
      </c>
      <c r="Y1385" s="52">
        <f t="shared" ref="Y1385:AL1401" ca="1" si="1347">OFFSET(Y1385,-1,0)</f>
        <v>0</v>
      </c>
      <c r="Z1385" s="52">
        <f t="shared" ca="1" si="1347"/>
        <v>0</v>
      </c>
      <c r="AA1385" s="52">
        <f t="shared" ca="1" si="1347"/>
        <v>1</v>
      </c>
      <c r="AB1385" s="52" t="b">
        <f ca="1">OFFSET(AB1385,-1,0)</f>
        <v>1</v>
      </c>
      <c r="AC1385" s="91" t="str">
        <f t="shared" ca="1" si="1346"/>
        <v>-</v>
      </c>
      <c r="AD1385" s="52" t="str">
        <f t="shared" ca="1" si="1347"/>
        <v>-</v>
      </c>
      <c r="AE1385" s="52" t="str">
        <f t="shared" ca="1" si="1347"/>
        <v>-</v>
      </c>
      <c r="AF1385" s="52" t="str">
        <f t="shared" ca="1" si="1347"/>
        <v>-</v>
      </c>
      <c r="AG1385" s="52" t="str">
        <f t="shared" ca="1" si="1347"/>
        <v>-</v>
      </c>
      <c r="AH1385" s="52">
        <f t="shared" ca="1" si="1347"/>
        <v>1</v>
      </c>
      <c r="AI1385" s="52">
        <f t="shared" ca="1" si="1347"/>
        <v>0</v>
      </c>
      <c r="AJ1385" s="52">
        <f t="shared" ca="1" si="1347"/>
        <v>1</v>
      </c>
      <c r="AK1385" s="52">
        <f t="shared" ca="1" si="1335"/>
        <v>0</v>
      </c>
      <c r="AL1385" s="220">
        <f ca="1">AL$1373</f>
        <v>1</v>
      </c>
      <c r="AM1385" s="52"/>
      <c r="AN1385" s="52"/>
      <c r="AO1385" s="52"/>
      <c r="AP1385" s="52"/>
      <c r="AQ1385" s="52"/>
      <c r="AR1385" s="52"/>
      <c r="AS1385" s="52"/>
      <c r="AT1385" s="52"/>
      <c r="AU1385" s="52"/>
      <c r="AV1385" s="52"/>
      <c r="AW1385" s="52"/>
      <c r="AX1385" s="52"/>
      <c r="AY1385" s="52"/>
      <c r="AZ1385" s="52"/>
      <c r="BA1385" s="52"/>
      <c r="BB1385" s="52"/>
      <c r="BC1385" s="52"/>
      <c r="BD1385" s="52"/>
      <c r="BE1385" s="52"/>
      <c r="BF1385" s="52"/>
      <c r="BG1385" s="52"/>
      <c r="BH1385" s="52"/>
      <c r="BI1385" s="52"/>
      <c r="BJ1385" s="52"/>
      <c r="BK1385" s="52"/>
      <c r="BL1385" s="52"/>
      <c r="BM1385" s="52"/>
      <c r="BN1385" s="52">
        <f t="shared" ca="1" si="1329"/>
        <v>-0.05</v>
      </c>
      <c r="BO1385" s="52">
        <f t="shared" ca="1" si="1329"/>
        <v>0</v>
      </c>
      <c r="BP1385" s="52">
        <f t="shared" ca="1" si="1329"/>
        <v>0.05</v>
      </c>
      <c r="BQ1385" s="52">
        <f t="shared" ca="1" si="1329"/>
        <v>-0.05</v>
      </c>
      <c r="BR1385" s="52">
        <f t="shared" ca="1" si="1329"/>
        <v>0.05</v>
      </c>
      <c r="BS1385" s="52">
        <f t="shared" ca="1" si="1329"/>
        <v>-0.05</v>
      </c>
      <c r="BT1385" s="52">
        <f t="shared" ca="1" si="1329"/>
        <v>-0.05</v>
      </c>
      <c r="BU1385" s="52">
        <f t="shared" ca="1" si="1329"/>
        <v>-0.05</v>
      </c>
      <c r="BV1385" s="52">
        <f t="shared" ca="1" si="1329"/>
        <v>0</v>
      </c>
      <c r="BW1385" s="52">
        <f t="shared" ca="1" si="1329"/>
        <v>0.05</v>
      </c>
      <c r="BX1385" s="52">
        <f t="shared" ca="1" si="1329"/>
        <v>-0.05</v>
      </c>
      <c r="BY1385" s="52">
        <f t="shared" ca="1" si="1329"/>
        <v>0.05</v>
      </c>
      <c r="BZ1385" s="52">
        <f t="shared" ca="1" si="1329"/>
        <v>-0.05</v>
      </c>
      <c r="CA1385" s="52">
        <f t="shared" ca="1" si="1329"/>
        <v>-0.05</v>
      </c>
      <c r="CB1385" s="52">
        <f t="shared" ca="1" si="1329"/>
        <v>-0.05</v>
      </c>
      <c r="CC1385" s="52">
        <f t="shared" ca="1" si="1329"/>
        <v>0</v>
      </c>
      <c r="CD1385" s="52">
        <f t="shared" ca="1" si="1345"/>
        <v>0.05</v>
      </c>
      <c r="CE1385" s="52">
        <f t="shared" ca="1" si="1345"/>
        <v>-0.05</v>
      </c>
      <c r="CF1385" s="52">
        <f t="shared" ca="1" si="1345"/>
        <v>0.05</v>
      </c>
      <c r="CG1385" s="52">
        <f t="shared" ca="1" si="1345"/>
        <v>-0.05</v>
      </c>
      <c r="CH1385" s="52">
        <f t="shared" ca="1" si="1345"/>
        <v>-0.05</v>
      </c>
    </row>
    <row r="1386" spans="1:86" ht="15.75">
      <c r="A1386" s="78">
        <f>CHOOSE(d.Flock.2.1+1,INDEX(i.OptLTWMerino,d.TOL.2.1+1,$AA1386+1),NA(),INDEX(i.OptLTWMaternal,d.TOL.2.1+1,$AA1386+1))</f>
        <v>129</v>
      </c>
      <c r="B1386" s="252" t="str">
        <f t="shared" si="1324"/>
        <v>Scan 2 Retain Drys Create REV</v>
      </c>
      <c r="C1386" s="52">
        <f t="shared" ref="C1386:R1401" ca="1" si="1348">OFFSET(C1386,-1,0)</f>
        <v>1</v>
      </c>
      <c r="D1386" s="52">
        <f t="shared" ca="1" si="1348"/>
        <v>1</v>
      </c>
      <c r="E1386" s="77" t="b">
        <v>1</v>
      </c>
      <c r="F1386" s="251">
        <f>d.Flock.2.1*100+d.TOL.2.1*10+$AA1386</f>
        <v>202</v>
      </c>
      <c r="G1386" s="77" t="b">
        <v>1</v>
      </c>
      <c r="H1386" s="77" t="b">
        <v>1</v>
      </c>
      <c r="I1386" s="77" t="b">
        <v>1</v>
      </c>
      <c r="J1386" s="77" t="b">
        <v>1</v>
      </c>
      <c r="K1386" s="77" t="b">
        <v>1</v>
      </c>
      <c r="L1386" s="77" t="b">
        <v>1</v>
      </c>
      <c r="M1386" s="77" t="b">
        <v>1</v>
      </c>
      <c r="N1386" s="52" t="str">
        <f t="shared" ca="1" si="1326"/>
        <v>-</v>
      </c>
      <c r="O1386" s="90">
        <f>4+24*d.TOL.2.1+IF(d.Flock.2.1=2,144,0)</f>
        <v>148</v>
      </c>
      <c r="P1386" s="90">
        <f>5+24*d.TOL.2.1+IF(d.Flock.2.1=2,144,0)</f>
        <v>149</v>
      </c>
      <c r="Q1386" s="90">
        <f>5+24*d.TOL.2.1+IF(d.Flock.2.1=2,144,0)</f>
        <v>149</v>
      </c>
      <c r="R1386" s="90">
        <f>6+24*d.TOL.2.1+IF(d.Flock.2.1=2,144,0)</f>
        <v>150</v>
      </c>
      <c r="S1386" s="203">
        <f>$R1386</f>
        <v>150</v>
      </c>
      <c r="T1386" s="203">
        <f>$R1386</f>
        <v>150</v>
      </c>
      <c r="U1386" s="260">
        <f>INDEX(i_dryman,2,U$1063)</f>
        <v>0</v>
      </c>
      <c r="V1386" s="260">
        <f>INDEX(i_dryman,2,V$1063)</f>
        <v>0</v>
      </c>
      <c r="W1386" s="260">
        <f>INDEX(i_dryman,2,W$1063)</f>
        <v>0</v>
      </c>
      <c r="X1386" s="260">
        <f>INDEX(i_dryman,2,X$1063)</f>
        <v>0</v>
      </c>
      <c r="Y1386" s="225">
        <f>INDEX(i_mortalityx,2+4*(d.Flock.2.1=2),Y$1063)</f>
        <v>1.15E-2</v>
      </c>
      <c r="Z1386" s="225">
        <f>INDEX(i_mortalityx,2+4*(d.Flock.2.1=2),Z$1063)</f>
        <v>-2.0416666666666666E-2</v>
      </c>
      <c r="AA1386" s="77">
        <v>2</v>
      </c>
      <c r="AB1386" s="261" t="str">
        <f>INDEX(i_dryman,2,AB$1063)</f>
        <v>-</v>
      </c>
      <c r="AC1386" s="261" t="b">
        <f>INDEX(i_dryman,2,AC$1063)</f>
        <v>1</v>
      </c>
      <c r="AD1386" s="261" t="str">
        <f>INDEX(i_dryman,2,AD$1063)</f>
        <v>-</v>
      </c>
      <c r="AE1386" s="261" t="str">
        <f>INDEX(i_dryman,2,AE$1063)</f>
        <v>-</v>
      </c>
      <c r="AF1386" s="52" t="str">
        <f ca="1">OFFSET(AF1386,-1,0)</f>
        <v>-</v>
      </c>
      <c r="AG1386" s="262" t="str">
        <f ca="1">INDEX(i_dryman,2,AG$1063)</f>
        <v>-</v>
      </c>
      <c r="AH1386" s="52">
        <f t="shared" ca="1" si="1347"/>
        <v>1</v>
      </c>
      <c r="AI1386" s="52">
        <f t="shared" ca="1" si="1347"/>
        <v>0</v>
      </c>
      <c r="AJ1386" s="52">
        <f t="shared" ca="1" si="1347"/>
        <v>1</v>
      </c>
      <c r="AK1386" s="52">
        <f t="shared" ca="1" si="1335"/>
        <v>0</v>
      </c>
      <c r="AL1386" s="52">
        <f ca="1">OFFSET(AL1386,-1,0)</f>
        <v>1</v>
      </c>
      <c r="AM1386" s="52"/>
      <c r="AN1386" s="52"/>
      <c r="AO1386" s="52"/>
      <c r="AP1386" s="52"/>
      <c r="AQ1386" s="52"/>
      <c r="AR1386" s="52"/>
      <c r="AS1386" s="52"/>
      <c r="AT1386" s="52"/>
      <c r="AU1386" s="52"/>
      <c r="AV1386" s="52"/>
      <c r="AW1386" s="52"/>
      <c r="AX1386" s="52"/>
      <c r="AY1386" s="52"/>
      <c r="AZ1386" s="52"/>
      <c r="BA1386" s="52"/>
      <c r="BB1386" s="52"/>
      <c r="BC1386" s="52"/>
      <c r="BD1386" s="52"/>
      <c r="BE1386" s="52"/>
      <c r="BF1386" s="52"/>
      <c r="BG1386" s="52"/>
      <c r="BH1386" s="52"/>
      <c r="BI1386" s="52"/>
      <c r="BJ1386" s="52"/>
      <c r="BK1386" s="52"/>
      <c r="BL1386" s="52"/>
      <c r="BM1386" s="52"/>
      <c r="BN1386" s="162">
        <f t="shared" ref="BN1386:CH1386" si="1349">IF($A1386=0,0,INDEX(CHOOSE(d.Flock.2.1+1,BN$38:BN$373,NA(),BN$438:BN$773),$A1386,1))</f>
        <v>-0.05</v>
      </c>
      <c r="BO1386" s="162">
        <f t="shared" si="1349"/>
        <v>0</v>
      </c>
      <c r="BP1386" s="162">
        <f t="shared" ca="1" si="1349"/>
        <v>0</v>
      </c>
      <c r="BQ1386" s="162">
        <f t="shared" ca="1" si="1349"/>
        <v>0</v>
      </c>
      <c r="BR1386" s="162">
        <f t="shared" ca="1" si="1349"/>
        <v>0.05</v>
      </c>
      <c r="BS1386" s="162">
        <f t="shared" ca="1" si="1349"/>
        <v>-0.05</v>
      </c>
      <c r="BT1386" s="162">
        <f t="shared" ca="1" si="1349"/>
        <v>-0.05</v>
      </c>
      <c r="BU1386" s="162">
        <f t="shared" si="1349"/>
        <v>-0.05</v>
      </c>
      <c r="BV1386" s="162">
        <f t="shared" si="1349"/>
        <v>0</v>
      </c>
      <c r="BW1386" s="162">
        <f t="shared" ca="1" si="1349"/>
        <v>0</v>
      </c>
      <c r="BX1386" s="162">
        <f t="shared" ca="1" si="1349"/>
        <v>0</v>
      </c>
      <c r="BY1386" s="162">
        <f t="shared" ca="1" si="1349"/>
        <v>0.05</v>
      </c>
      <c r="BZ1386" s="162">
        <f t="shared" ca="1" si="1349"/>
        <v>-0.05</v>
      </c>
      <c r="CA1386" s="162">
        <f t="shared" ca="1" si="1349"/>
        <v>-0.05</v>
      </c>
      <c r="CB1386" s="162">
        <f t="shared" si="1349"/>
        <v>-0.05</v>
      </c>
      <c r="CC1386" s="162">
        <f t="shared" si="1349"/>
        <v>0</v>
      </c>
      <c r="CD1386" s="162">
        <f t="shared" ca="1" si="1349"/>
        <v>0</v>
      </c>
      <c r="CE1386" s="162">
        <f t="shared" ca="1" si="1349"/>
        <v>0</v>
      </c>
      <c r="CF1386" s="162">
        <f t="shared" ca="1" si="1349"/>
        <v>0.05</v>
      </c>
      <c r="CG1386" s="162">
        <f t="shared" ca="1" si="1349"/>
        <v>-0.05</v>
      </c>
      <c r="CH1386" s="162">
        <f t="shared" ca="1" si="1349"/>
        <v>-0.05</v>
      </c>
    </row>
    <row r="1387" spans="1:86">
      <c r="A1387" s="77">
        <v>2</v>
      </c>
      <c r="B1387" s="253" t="str">
        <f t="shared" si="1324"/>
        <v>Scan 2 Retain Drys wo Performers</v>
      </c>
      <c r="C1387" s="52">
        <f t="shared" ca="1" si="1348"/>
        <v>1</v>
      </c>
      <c r="D1387" s="52">
        <f t="shared" ca="1" si="1348"/>
        <v>1</v>
      </c>
      <c r="E1387" s="77" t="b">
        <v>0</v>
      </c>
      <c r="F1387" s="52">
        <f t="shared" ca="1" si="1326"/>
        <v>202</v>
      </c>
      <c r="G1387" s="90" t="s">
        <v>37</v>
      </c>
      <c r="H1387" s="90" t="s">
        <v>37</v>
      </c>
      <c r="I1387" s="90" t="s">
        <v>37</v>
      </c>
      <c r="J1387" s="90" t="s">
        <v>37</v>
      </c>
      <c r="K1387" s="90" t="s">
        <v>37</v>
      </c>
      <c r="L1387" s="90" t="s">
        <v>37</v>
      </c>
      <c r="M1387" s="90" t="s">
        <v>37</v>
      </c>
      <c r="N1387" s="52" t="str">
        <f t="shared" ca="1" si="1326"/>
        <v>-</v>
      </c>
      <c r="O1387" s="52">
        <f t="shared" ca="1" si="1326"/>
        <v>148</v>
      </c>
      <c r="P1387" s="52">
        <f t="shared" ca="1" si="1326"/>
        <v>149</v>
      </c>
      <c r="Q1387" s="52">
        <f t="shared" ca="1" si="1326"/>
        <v>149</v>
      </c>
      <c r="R1387" s="52">
        <f t="shared" ca="1" si="1326"/>
        <v>150</v>
      </c>
      <c r="S1387" s="52">
        <f t="shared" ca="1" si="1326"/>
        <v>150</v>
      </c>
      <c r="T1387" s="52">
        <f t="shared" ca="1" si="1326"/>
        <v>150</v>
      </c>
      <c r="U1387" s="124">
        <f t="shared" ref="U1387:X1393" si="1350">INDEX(i_dryman,$A1387,U$1063)</f>
        <v>0</v>
      </c>
      <c r="V1387" s="124">
        <f t="shared" si="1350"/>
        <v>0</v>
      </c>
      <c r="W1387" s="124">
        <f t="shared" si="1350"/>
        <v>0</v>
      </c>
      <c r="X1387" s="124">
        <f t="shared" si="1350"/>
        <v>0</v>
      </c>
      <c r="Y1387" s="62">
        <f t="shared" ref="Y1387:AL1393" ca="1" si="1351">OFFSET(Y1387,-1,0)</f>
        <v>1.15E-2</v>
      </c>
      <c r="Z1387" s="62">
        <f t="shared" ca="1" si="1351"/>
        <v>-2.0416666666666666E-2</v>
      </c>
      <c r="AA1387" s="52">
        <f t="shared" ca="1" si="1351"/>
        <v>2</v>
      </c>
      <c r="AB1387" s="237" t="str">
        <f t="shared" ref="AB1387:AE1393" si="1352">INDEX(i_dryman,$A1387,AB$1063)</f>
        <v>-</v>
      </c>
      <c r="AC1387" s="237" t="b">
        <f t="shared" si="1352"/>
        <v>1</v>
      </c>
      <c r="AD1387" s="237" t="str">
        <f t="shared" si="1352"/>
        <v>-</v>
      </c>
      <c r="AE1387" s="237" t="str">
        <f t="shared" si="1352"/>
        <v>-</v>
      </c>
      <c r="AF1387" s="52" t="str">
        <f t="shared" ca="1" si="1351"/>
        <v>-</v>
      </c>
      <c r="AG1387" s="237" t="str">
        <f t="shared" ref="AG1387:AG1393" ca="1" si="1353">INDEX(i_dryman,$A1387,AG$1063)</f>
        <v>-</v>
      </c>
      <c r="AH1387" s="52">
        <f t="shared" ca="1" si="1351"/>
        <v>1</v>
      </c>
      <c r="AI1387" s="52">
        <f t="shared" ca="1" si="1351"/>
        <v>0</v>
      </c>
      <c r="AJ1387" s="52">
        <f ca="1">OFFSET(AJ1387,-1,0)</f>
        <v>1</v>
      </c>
      <c r="AK1387" s="52">
        <f t="shared" ca="1" si="1335"/>
        <v>0</v>
      </c>
      <c r="AL1387" s="52">
        <f t="shared" ca="1" si="1335"/>
        <v>1</v>
      </c>
      <c r="AM1387" s="52"/>
      <c r="AN1387" s="52"/>
      <c r="AO1387" s="52"/>
      <c r="AP1387" s="52"/>
      <c r="AQ1387" s="52"/>
      <c r="AR1387" s="52"/>
      <c r="AS1387" s="52"/>
      <c r="AT1387" s="52"/>
      <c r="AU1387" s="52"/>
      <c r="AV1387" s="52"/>
      <c r="AW1387" s="52"/>
      <c r="AX1387" s="52"/>
      <c r="AY1387" s="52"/>
      <c r="AZ1387" s="52"/>
      <c r="BA1387" s="52"/>
      <c r="BB1387" s="52"/>
      <c r="BC1387" s="52"/>
      <c r="BD1387" s="52"/>
      <c r="BE1387" s="52"/>
      <c r="BF1387" s="52"/>
      <c r="BG1387" s="52"/>
      <c r="BH1387" s="52"/>
      <c r="BI1387" s="52"/>
      <c r="BJ1387" s="52"/>
      <c r="BK1387" s="52"/>
      <c r="BL1387" s="52"/>
      <c r="BM1387" s="52"/>
      <c r="BN1387" s="52">
        <f t="shared" ref="BN1387:CC1395" ca="1" si="1354">OFFSET(BN1387,-1,0)</f>
        <v>-0.05</v>
      </c>
      <c r="BO1387" s="52">
        <f t="shared" ca="1" si="1354"/>
        <v>0</v>
      </c>
      <c r="BP1387" s="52">
        <f t="shared" ca="1" si="1354"/>
        <v>0</v>
      </c>
      <c r="BQ1387" s="52">
        <f t="shared" ca="1" si="1354"/>
        <v>0</v>
      </c>
      <c r="BR1387" s="52">
        <f t="shared" ca="1" si="1354"/>
        <v>0.05</v>
      </c>
      <c r="BS1387" s="52">
        <f t="shared" ca="1" si="1354"/>
        <v>-0.05</v>
      </c>
      <c r="BT1387" s="52">
        <f t="shared" ca="1" si="1354"/>
        <v>-0.05</v>
      </c>
      <c r="BU1387" s="52">
        <f t="shared" ca="1" si="1354"/>
        <v>-0.05</v>
      </c>
      <c r="BV1387" s="52">
        <f t="shared" ca="1" si="1354"/>
        <v>0</v>
      </c>
      <c r="BW1387" s="52">
        <f t="shared" ca="1" si="1354"/>
        <v>0</v>
      </c>
      <c r="BX1387" s="52">
        <f t="shared" ca="1" si="1354"/>
        <v>0</v>
      </c>
      <c r="BY1387" s="52">
        <f t="shared" ca="1" si="1354"/>
        <v>0.05</v>
      </c>
      <c r="BZ1387" s="52">
        <f t="shared" ca="1" si="1354"/>
        <v>-0.05</v>
      </c>
      <c r="CA1387" s="52">
        <f t="shared" ca="1" si="1354"/>
        <v>-0.05</v>
      </c>
      <c r="CB1387" s="52">
        <f t="shared" ca="1" si="1354"/>
        <v>-0.05</v>
      </c>
      <c r="CC1387" s="52">
        <f t="shared" ca="1" si="1354"/>
        <v>0</v>
      </c>
      <c r="CD1387" s="52">
        <f t="shared" ref="CD1387:CH1395" ca="1" si="1355">OFFSET(CD1387,-1,0)</f>
        <v>0</v>
      </c>
      <c r="CE1387" s="52">
        <f t="shared" ca="1" si="1355"/>
        <v>0</v>
      </c>
      <c r="CF1387" s="52">
        <f t="shared" ca="1" si="1355"/>
        <v>0.05</v>
      </c>
      <c r="CG1387" s="52">
        <f t="shared" ca="1" si="1355"/>
        <v>-0.05</v>
      </c>
      <c r="CH1387" s="52">
        <f t="shared" ca="1" si="1355"/>
        <v>-0.05</v>
      </c>
    </row>
    <row r="1388" spans="1:86">
      <c r="A1388" s="77">
        <v>3</v>
      </c>
      <c r="B1388" s="253" t="str">
        <f t="shared" si="1324"/>
        <v>Scan 2 Sell Once Drys wo Performers</v>
      </c>
      <c r="C1388" s="52">
        <f t="shared" ca="1" si="1348"/>
        <v>1</v>
      </c>
      <c r="D1388" s="52">
        <f t="shared" ca="1" si="1348"/>
        <v>1</v>
      </c>
      <c r="E1388" s="52" t="b">
        <f t="shared" ca="1" si="1348"/>
        <v>0</v>
      </c>
      <c r="F1388" s="52">
        <f t="shared" ca="1" si="1326"/>
        <v>202</v>
      </c>
      <c r="G1388" s="52" t="str">
        <f t="shared" ca="1" si="1326"/>
        <v>-</v>
      </c>
      <c r="H1388" s="52" t="str">
        <f t="shared" ca="1" si="1326"/>
        <v>-</v>
      </c>
      <c r="I1388" s="52" t="str">
        <f t="shared" ca="1" si="1326"/>
        <v>-</v>
      </c>
      <c r="J1388" s="52" t="str">
        <f t="shared" ca="1" si="1326"/>
        <v>-</v>
      </c>
      <c r="K1388" s="52" t="str">
        <f t="shared" ca="1" si="1326"/>
        <v>-</v>
      </c>
      <c r="L1388" s="52" t="str">
        <f t="shared" ca="1" si="1326"/>
        <v>-</v>
      </c>
      <c r="M1388" s="52" t="str">
        <f t="shared" ca="1" si="1326"/>
        <v>-</v>
      </c>
      <c r="N1388" s="52" t="str">
        <f t="shared" ca="1" si="1326"/>
        <v>-</v>
      </c>
      <c r="O1388" s="52">
        <f t="shared" ca="1" si="1326"/>
        <v>148</v>
      </c>
      <c r="P1388" s="52">
        <f t="shared" ca="1" si="1326"/>
        <v>149</v>
      </c>
      <c r="Q1388" s="52">
        <f t="shared" ca="1" si="1326"/>
        <v>149</v>
      </c>
      <c r="R1388" s="52">
        <f t="shared" ca="1" si="1326"/>
        <v>150</v>
      </c>
      <c r="S1388" s="52">
        <f t="shared" ca="1" si="1326"/>
        <v>150</v>
      </c>
      <c r="T1388" s="52">
        <f t="shared" ca="1" si="1326"/>
        <v>150</v>
      </c>
      <c r="U1388" s="124">
        <f t="shared" si="1350"/>
        <v>1.2500000000000001E-2</v>
      </c>
      <c r="V1388" s="124">
        <f t="shared" si="1350"/>
        <v>6.25E-2</v>
      </c>
      <c r="W1388" s="124">
        <f t="shared" si="1350"/>
        <v>6.25E-2</v>
      </c>
      <c r="X1388" s="124">
        <f t="shared" si="1350"/>
        <v>6.25E-2</v>
      </c>
      <c r="Y1388" s="62">
        <f t="shared" ca="1" si="1351"/>
        <v>1.15E-2</v>
      </c>
      <c r="Z1388" s="62">
        <f t="shared" ca="1" si="1351"/>
        <v>-2.0416666666666666E-2</v>
      </c>
      <c r="AA1388" s="52">
        <f t="shared" ca="1" si="1351"/>
        <v>2</v>
      </c>
      <c r="AB1388" s="237" t="b">
        <f t="shared" si="1352"/>
        <v>1</v>
      </c>
      <c r="AC1388" s="237" t="str">
        <f t="shared" si="1352"/>
        <v>-</v>
      </c>
      <c r="AD1388" s="237" t="str">
        <f t="shared" si="1352"/>
        <v>-</v>
      </c>
      <c r="AE1388" s="237" t="str">
        <f t="shared" si="1352"/>
        <v>-</v>
      </c>
      <c r="AF1388" s="52" t="str">
        <f t="shared" ca="1" si="1351"/>
        <v>-</v>
      </c>
      <c r="AG1388" s="237" t="str">
        <f t="shared" ca="1" si="1353"/>
        <v>-</v>
      </c>
      <c r="AH1388" s="52">
        <f t="shared" ca="1" si="1351"/>
        <v>1</v>
      </c>
      <c r="AI1388" s="52">
        <f t="shared" ca="1" si="1351"/>
        <v>0</v>
      </c>
      <c r="AJ1388" s="52">
        <f t="shared" ca="1" si="1351"/>
        <v>1</v>
      </c>
      <c r="AK1388" s="52">
        <f t="shared" ca="1" si="1335"/>
        <v>0</v>
      </c>
      <c r="AL1388" s="52">
        <f t="shared" ca="1" si="1335"/>
        <v>1</v>
      </c>
      <c r="AM1388" s="52"/>
      <c r="AN1388" s="52"/>
      <c r="AO1388" s="52"/>
      <c r="AP1388" s="52"/>
      <c r="AQ1388" s="52"/>
      <c r="AR1388" s="52"/>
      <c r="AS1388" s="52"/>
      <c r="AT1388" s="52"/>
      <c r="AU1388" s="52"/>
      <c r="AV1388" s="52"/>
      <c r="AW1388" s="52"/>
      <c r="AX1388" s="52"/>
      <c r="AY1388" s="52"/>
      <c r="AZ1388" s="52"/>
      <c r="BA1388" s="52"/>
      <c r="BB1388" s="52"/>
      <c r="BC1388" s="52"/>
      <c r="BD1388" s="52"/>
      <c r="BE1388" s="52"/>
      <c r="BF1388" s="52"/>
      <c r="BG1388" s="52"/>
      <c r="BH1388" s="52"/>
      <c r="BI1388" s="52"/>
      <c r="BJ1388" s="52"/>
      <c r="BK1388" s="52"/>
      <c r="BL1388" s="52"/>
      <c r="BM1388" s="52"/>
      <c r="BN1388" s="52">
        <f t="shared" ca="1" si="1354"/>
        <v>-0.05</v>
      </c>
      <c r="BO1388" s="52">
        <f t="shared" ca="1" si="1354"/>
        <v>0</v>
      </c>
      <c r="BP1388" s="52">
        <f t="shared" ca="1" si="1354"/>
        <v>0</v>
      </c>
      <c r="BQ1388" s="52">
        <f t="shared" ca="1" si="1354"/>
        <v>0</v>
      </c>
      <c r="BR1388" s="52">
        <f t="shared" ca="1" si="1354"/>
        <v>0.05</v>
      </c>
      <c r="BS1388" s="52">
        <f t="shared" ca="1" si="1354"/>
        <v>-0.05</v>
      </c>
      <c r="BT1388" s="52">
        <f t="shared" ca="1" si="1354"/>
        <v>-0.05</v>
      </c>
      <c r="BU1388" s="52">
        <f t="shared" ca="1" si="1354"/>
        <v>-0.05</v>
      </c>
      <c r="BV1388" s="52">
        <f t="shared" ca="1" si="1354"/>
        <v>0</v>
      </c>
      <c r="BW1388" s="52">
        <f t="shared" ca="1" si="1354"/>
        <v>0</v>
      </c>
      <c r="BX1388" s="52">
        <f t="shared" ca="1" si="1354"/>
        <v>0</v>
      </c>
      <c r="BY1388" s="52">
        <f t="shared" ca="1" si="1354"/>
        <v>0.05</v>
      </c>
      <c r="BZ1388" s="52">
        <f t="shared" ca="1" si="1354"/>
        <v>-0.05</v>
      </c>
      <c r="CA1388" s="52">
        <f t="shared" ca="1" si="1354"/>
        <v>-0.05</v>
      </c>
      <c r="CB1388" s="52">
        <f t="shared" ca="1" si="1354"/>
        <v>-0.05</v>
      </c>
      <c r="CC1388" s="52">
        <f t="shared" ca="1" si="1354"/>
        <v>0</v>
      </c>
      <c r="CD1388" s="52">
        <f t="shared" ca="1" si="1355"/>
        <v>0</v>
      </c>
      <c r="CE1388" s="52">
        <f t="shared" ca="1" si="1355"/>
        <v>0</v>
      </c>
      <c r="CF1388" s="52">
        <f t="shared" ca="1" si="1355"/>
        <v>0.05</v>
      </c>
      <c r="CG1388" s="52">
        <f t="shared" ca="1" si="1355"/>
        <v>-0.05</v>
      </c>
      <c r="CH1388" s="52">
        <f t="shared" ca="1" si="1355"/>
        <v>-0.05</v>
      </c>
    </row>
    <row r="1389" spans="1:86">
      <c r="A1389" s="77">
        <v>4</v>
      </c>
      <c r="B1389" s="253" t="str">
        <f t="shared" si="1324"/>
        <v>Scan 2 Sell Twice Drys wo Performers</v>
      </c>
      <c r="C1389" s="52">
        <f t="shared" ca="1" si="1348"/>
        <v>1</v>
      </c>
      <c r="D1389" s="52">
        <f t="shared" ca="1" si="1348"/>
        <v>1</v>
      </c>
      <c r="E1389" s="52" t="b">
        <f t="shared" ca="1" si="1348"/>
        <v>0</v>
      </c>
      <c r="F1389" s="52">
        <f t="shared" ca="1" si="1326"/>
        <v>202</v>
      </c>
      <c r="G1389" s="52" t="str">
        <f t="shared" ca="1" si="1326"/>
        <v>-</v>
      </c>
      <c r="H1389" s="52" t="str">
        <f t="shared" ca="1" si="1326"/>
        <v>-</v>
      </c>
      <c r="I1389" s="52" t="str">
        <f t="shared" ca="1" si="1326"/>
        <v>-</v>
      </c>
      <c r="J1389" s="52" t="str">
        <f t="shared" ca="1" si="1326"/>
        <v>-</v>
      </c>
      <c r="K1389" s="52" t="str">
        <f t="shared" ca="1" si="1326"/>
        <v>-</v>
      </c>
      <c r="L1389" s="52" t="str">
        <f t="shared" ca="1" si="1326"/>
        <v>-</v>
      </c>
      <c r="M1389" s="52" t="str">
        <f t="shared" ca="1" si="1326"/>
        <v>-</v>
      </c>
      <c r="N1389" s="52" t="str">
        <f t="shared" ca="1" si="1326"/>
        <v>-</v>
      </c>
      <c r="O1389" s="52">
        <f t="shared" ca="1" si="1326"/>
        <v>148</v>
      </c>
      <c r="P1389" s="52">
        <f t="shared" ca="1" si="1326"/>
        <v>149</v>
      </c>
      <c r="Q1389" s="52">
        <f t="shared" ca="1" si="1326"/>
        <v>149</v>
      </c>
      <c r="R1389" s="52">
        <f t="shared" ca="1" si="1326"/>
        <v>150</v>
      </c>
      <c r="S1389" s="52">
        <f t="shared" ca="1" si="1326"/>
        <v>150</v>
      </c>
      <c r="T1389" s="52">
        <f t="shared" ca="1" si="1326"/>
        <v>150</v>
      </c>
      <c r="U1389" s="124">
        <f t="shared" si="1350"/>
        <v>0.01</v>
      </c>
      <c r="V1389" s="124">
        <f t="shared" si="1350"/>
        <v>0</v>
      </c>
      <c r="W1389" s="124">
        <f t="shared" si="1350"/>
        <v>0.05</v>
      </c>
      <c r="X1389" s="124">
        <f t="shared" si="1350"/>
        <v>0.05</v>
      </c>
      <c r="Y1389" s="62">
        <f t="shared" ca="1" si="1351"/>
        <v>1.15E-2</v>
      </c>
      <c r="Z1389" s="62">
        <f t="shared" ca="1" si="1351"/>
        <v>-2.0416666666666666E-2</v>
      </c>
      <c r="AA1389" s="52">
        <f t="shared" ca="1" si="1351"/>
        <v>2</v>
      </c>
      <c r="AB1389" s="237" t="str">
        <f t="shared" si="1352"/>
        <v>-</v>
      </c>
      <c r="AC1389" s="237" t="str">
        <f t="shared" si="1352"/>
        <v>-</v>
      </c>
      <c r="AD1389" s="237" t="b">
        <f t="shared" si="1352"/>
        <v>1</v>
      </c>
      <c r="AE1389" s="237" t="str">
        <f t="shared" si="1352"/>
        <v>-</v>
      </c>
      <c r="AF1389" s="52" t="str">
        <f t="shared" ca="1" si="1351"/>
        <v>-</v>
      </c>
      <c r="AG1389" s="237" t="str">
        <f t="shared" ca="1" si="1353"/>
        <v>-</v>
      </c>
      <c r="AH1389" s="52">
        <f t="shared" ca="1" si="1351"/>
        <v>1</v>
      </c>
      <c r="AI1389" s="52">
        <f t="shared" ca="1" si="1351"/>
        <v>0</v>
      </c>
      <c r="AJ1389" s="52">
        <f t="shared" ca="1" si="1351"/>
        <v>1</v>
      </c>
      <c r="AK1389" s="52">
        <f t="shared" ca="1" si="1335"/>
        <v>0</v>
      </c>
      <c r="AL1389" s="52">
        <f t="shared" ca="1" si="1335"/>
        <v>1</v>
      </c>
      <c r="AM1389" s="52"/>
      <c r="AN1389" s="52"/>
      <c r="AO1389" s="52"/>
      <c r="AP1389" s="52"/>
      <c r="AQ1389" s="52"/>
      <c r="AR1389" s="52"/>
      <c r="AS1389" s="52"/>
      <c r="AT1389" s="52"/>
      <c r="AU1389" s="52"/>
      <c r="AV1389" s="52"/>
      <c r="AW1389" s="52"/>
      <c r="AX1389" s="52"/>
      <c r="AY1389" s="52"/>
      <c r="AZ1389" s="52"/>
      <c r="BA1389" s="52"/>
      <c r="BB1389" s="52"/>
      <c r="BC1389" s="52"/>
      <c r="BD1389" s="52"/>
      <c r="BE1389" s="52"/>
      <c r="BF1389" s="52"/>
      <c r="BG1389" s="52"/>
      <c r="BH1389" s="52"/>
      <c r="BI1389" s="52"/>
      <c r="BJ1389" s="52"/>
      <c r="BK1389" s="52"/>
      <c r="BL1389" s="52"/>
      <c r="BM1389" s="52"/>
      <c r="BN1389" s="52">
        <f t="shared" ca="1" si="1354"/>
        <v>-0.05</v>
      </c>
      <c r="BO1389" s="52">
        <f t="shared" ca="1" si="1354"/>
        <v>0</v>
      </c>
      <c r="BP1389" s="52">
        <f t="shared" ca="1" si="1354"/>
        <v>0</v>
      </c>
      <c r="BQ1389" s="52">
        <f t="shared" ca="1" si="1354"/>
        <v>0</v>
      </c>
      <c r="BR1389" s="52">
        <f t="shared" ca="1" si="1354"/>
        <v>0.05</v>
      </c>
      <c r="BS1389" s="52">
        <f t="shared" ca="1" si="1354"/>
        <v>-0.05</v>
      </c>
      <c r="BT1389" s="52">
        <f t="shared" ca="1" si="1354"/>
        <v>-0.05</v>
      </c>
      <c r="BU1389" s="52">
        <f t="shared" ca="1" si="1354"/>
        <v>-0.05</v>
      </c>
      <c r="BV1389" s="52">
        <f t="shared" ca="1" si="1354"/>
        <v>0</v>
      </c>
      <c r="BW1389" s="52">
        <f t="shared" ca="1" si="1354"/>
        <v>0</v>
      </c>
      <c r="BX1389" s="52">
        <f t="shared" ca="1" si="1354"/>
        <v>0</v>
      </c>
      <c r="BY1389" s="52">
        <f t="shared" ca="1" si="1354"/>
        <v>0.05</v>
      </c>
      <c r="BZ1389" s="52">
        <f t="shared" ca="1" si="1354"/>
        <v>-0.05</v>
      </c>
      <c r="CA1389" s="52">
        <f t="shared" ca="1" si="1354"/>
        <v>-0.05</v>
      </c>
      <c r="CB1389" s="52">
        <f t="shared" ca="1" si="1354"/>
        <v>-0.05</v>
      </c>
      <c r="CC1389" s="52">
        <f t="shared" ca="1" si="1354"/>
        <v>0</v>
      </c>
      <c r="CD1389" s="52">
        <f t="shared" ca="1" si="1355"/>
        <v>0</v>
      </c>
      <c r="CE1389" s="52">
        <f t="shared" ca="1" si="1355"/>
        <v>0</v>
      </c>
      <c r="CF1389" s="52">
        <f t="shared" ca="1" si="1355"/>
        <v>0.05</v>
      </c>
      <c r="CG1389" s="52">
        <f t="shared" ca="1" si="1355"/>
        <v>-0.05</v>
      </c>
      <c r="CH1389" s="52">
        <f t="shared" ca="1" si="1355"/>
        <v>-0.05</v>
      </c>
    </row>
    <row r="1390" spans="1:86">
      <c r="A1390" s="77">
        <v>6</v>
      </c>
      <c r="B1390" s="255" t="str">
        <f t="shared" si="1324"/>
        <v>Scan 2 Retain Drys, with performers</v>
      </c>
      <c r="C1390" s="91">
        <f ca="1">OFFSET(C1390,-1,0)</f>
        <v>1</v>
      </c>
      <c r="D1390" s="91">
        <f ca="1">OFFSET(D1390,-1,0)</f>
        <v>1</v>
      </c>
      <c r="E1390" s="91" t="b">
        <f t="shared" ca="1" si="1348"/>
        <v>0</v>
      </c>
      <c r="F1390" s="91">
        <f t="shared" ca="1" si="1348"/>
        <v>202</v>
      </c>
      <c r="G1390" s="91" t="str">
        <f t="shared" ca="1" si="1348"/>
        <v>-</v>
      </c>
      <c r="H1390" s="91" t="str">
        <f t="shared" ca="1" si="1348"/>
        <v>-</v>
      </c>
      <c r="I1390" s="91" t="str">
        <f t="shared" ca="1" si="1348"/>
        <v>-</v>
      </c>
      <c r="J1390" s="91" t="str">
        <f t="shared" ca="1" si="1348"/>
        <v>-</v>
      </c>
      <c r="K1390" s="91" t="str">
        <f ca="1">OFFSET(K1390,-1,0)</f>
        <v>-</v>
      </c>
      <c r="L1390" s="91" t="str">
        <f ca="1">OFFSET(L1390,-1,0)</f>
        <v>-</v>
      </c>
      <c r="M1390" s="91" t="str">
        <f t="shared" ca="1" si="1326"/>
        <v>-</v>
      </c>
      <c r="N1390" s="91" t="str">
        <f t="shared" ca="1" si="1326"/>
        <v>-</v>
      </c>
      <c r="O1390" s="91">
        <f t="shared" ca="1" si="1326"/>
        <v>148</v>
      </c>
      <c r="P1390" s="91">
        <f t="shared" ca="1" si="1326"/>
        <v>149</v>
      </c>
      <c r="Q1390" s="91">
        <f t="shared" ca="1" si="1326"/>
        <v>149</v>
      </c>
      <c r="R1390" s="91">
        <f t="shared" ca="1" si="1326"/>
        <v>150</v>
      </c>
      <c r="S1390" s="91">
        <f t="shared" ca="1" si="1326"/>
        <v>150</v>
      </c>
      <c r="T1390" s="91">
        <f t="shared" ca="1" si="1326"/>
        <v>150</v>
      </c>
      <c r="U1390" s="124">
        <f t="shared" si="1350"/>
        <v>0.01</v>
      </c>
      <c r="V1390" s="124">
        <f t="shared" si="1350"/>
        <v>0</v>
      </c>
      <c r="W1390" s="124">
        <f t="shared" si="1350"/>
        <v>0</v>
      </c>
      <c r="X1390" s="124">
        <f t="shared" si="1350"/>
        <v>0.06</v>
      </c>
      <c r="Y1390" s="62">
        <f t="shared" ca="1" si="1351"/>
        <v>1.15E-2</v>
      </c>
      <c r="Z1390" s="62">
        <f t="shared" ca="1" si="1351"/>
        <v>-2.0416666666666666E-2</v>
      </c>
      <c r="AA1390" s="91">
        <f t="shared" ca="1" si="1351"/>
        <v>2</v>
      </c>
      <c r="AB1390" s="237" t="str">
        <f t="shared" si="1352"/>
        <v>-</v>
      </c>
      <c r="AC1390" s="237" t="b">
        <f t="shared" si="1352"/>
        <v>1</v>
      </c>
      <c r="AD1390" s="237" t="str">
        <f t="shared" si="1352"/>
        <v>-</v>
      </c>
      <c r="AE1390" s="237" t="str">
        <f t="shared" si="1352"/>
        <v>-</v>
      </c>
      <c r="AF1390" s="52" t="str">
        <f t="shared" ca="1" si="1351"/>
        <v>-</v>
      </c>
      <c r="AG1390" s="237">
        <f t="shared" ca="1" si="1353"/>
        <v>0.5</v>
      </c>
      <c r="AH1390" s="91">
        <f ca="1">OFFSET(AH1390,-1,0)</f>
        <v>1</v>
      </c>
      <c r="AI1390" s="91">
        <f t="shared" ca="1" si="1351"/>
        <v>0</v>
      </c>
      <c r="AJ1390" s="91">
        <f t="shared" ca="1" si="1351"/>
        <v>1</v>
      </c>
      <c r="AK1390" s="91">
        <f t="shared" ca="1" si="1351"/>
        <v>0</v>
      </c>
      <c r="AL1390" s="91">
        <f t="shared" ca="1" si="1351"/>
        <v>1</v>
      </c>
      <c r="AM1390" s="91"/>
      <c r="AN1390" s="91"/>
      <c r="AO1390" s="91"/>
      <c r="AP1390" s="91"/>
      <c r="AQ1390" s="91"/>
      <c r="AR1390" s="91"/>
      <c r="AS1390" s="91"/>
      <c r="AT1390" s="91"/>
      <c r="AU1390" s="91"/>
      <c r="AV1390" s="91"/>
      <c r="AW1390" s="91"/>
      <c r="AX1390" s="91"/>
      <c r="AY1390" s="91"/>
      <c r="AZ1390" s="91"/>
      <c r="BA1390" s="91"/>
      <c r="BB1390" s="91"/>
      <c r="BC1390" s="91"/>
      <c r="BD1390" s="91"/>
      <c r="BE1390" s="91"/>
      <c r="BF1390" s="91"/>
      <c r="BG1390" s="91"/>
      <c r="BH1390" s="91"/>
      <c r="BI1390" s="91"/>
      <c r="BJ1390" s="91"/>
      <c r="BK1390" s="91"/>
      <c r="BL1390" s="91"/>
      <c r="BM1390" s="91"/>
      <c r="BN1390" s="91">
        <f t="shared" ca="1" si="1354"/>
        <v>-0.05</v>
      </c>
      <c r="BO1390" s="91">
        <f t="shared" ca="1" si="1354"/>
        <v>0</v>
      </c>
      <c r="BP1390" s="91">
        <f t="shared" ca="1" si="1354"/>
        <v>0</v>
      </c>
      <c r="BQ1390" s="91">
        <f t="shared" ca="1" si="1354"/>
        <v>0</v>
      </c>
      <c r="BR1390" s="91">
        <f t="shared" ca="1" si="1354"/>
        <v>0.05</v>
      </c>
      <c r="BS1390" s="91">
        <f t="shared" ca="1" si="1354"/>
        <v>-0.05</v>
      </c>
      <c r="BT1390" s="91">
        <f t="shared" ca="1" si="1354"/>
        <v>-0.05</v>
      </c>
      <c r="BU1390" s="91">
        <f t="shared" ca="1" si="1354"/>
        <v>-0.05</v>
      </c>
      <c r="BV1390" s="91">
        <f t="shared" ca="1" si="1354"/>
        <v>0</v>
      </c>
      <c r="BW1390" s="91">
        <f t="shared" ca="1" si="1354"/>
        <v>0</v>
      </c>
      <c r="BX1390" s="91">
        <f t="shared" ca="1" si="1354"/>
        <v>0</v>
      </c>
      <c r="BY1390" s="91">
        <f t="shared" ca="1" si="1354"/>
        <v>0.05</v>
      </c>
      <c r="BZ1390" s="91">
        <f t="shared" ca="1" si="1354"/>
        <v>-0.05</v>
      </c>
      <c r="CA1390" s="91">
        <f t="shared" ca="1" si="1354"/>
        <v>-0.05</v>
      </c>
      <c r="CB1390" s="91">
        <f t="shared" ca="1" si="1354"/>
        <v>-0.05</v>
      </c>
      <c r="CC1390" s="91">
        <f t="shared" ca="1" si="1354"/>
        <v>0</v>
      </c>
      <c r="CD1390" s="91">
        <f t="shared" ca="1" si="1355"/>
        <v>0</v>
      </c>
      <c r="CE1390" s="91">
        <f t="shared" ca="1" si="1355"/>
        <v>0</v>
      </c>
      <c r="CF1390" s="91">
        <f t="shared" ca="1" si="1355"/>
        <v>0.05</v>
      </c>
      <c r="CG1390" s="91">
        <f t="shared" ca="1" si="1355"/>
        <v>-0.05</v>
      </c>
      <c r="CH1390" s="91">
        <f t="shared" ca="1" si="1355"/>
        <v>-0.05</v>
      </c>
    </row>
    <row r="1391" spans="1:86">
      <c r="A1391" s="77">
        <v>7</v>
      </c>
      <c r="B1391" s="255" t="str">
        <f t="shared" si="1324"/>
        <v>Scan 2 Sell Once Dry, with performers</v>
      </c>
      <c r="C1391" s="91">
        <f t="shared" ref="C1391:D1392" ca="1" si="1356">OFFSET(C1391,-1,0)</f>
        <v>1</v>
      </c>
      <c r="D1391" s="91">
        <f t="shared" ca="1" si="1356"/>
        <v>1</v>
      </c>
      <c r="E1391" s="91" t="b">
        <f t="shared" ca="1" si="1348"/>
        <v>0</v>
      </c>
      <c r="F1391" s="91">
        <f t="shared" ca="1" si="1348"/>
        <v>202</v>
      </c>
      <c r="G1391" s="91" t="str">
        <f t="shared" ca="1" si="1348"/>
        <v>-</v>
      </c>
      <c r="H1391" s="91" t="str">
        <f t="shared" ca="1" si="1348"/>
        <v>-</v>
      </c>
      <c r="I1391" s="91" t="str">
        <f t="shared" ca="1" si="1348"/>
        <v>-</v>
      </c>
      <c r="J1391" s="91" t="str">
        <f t="shared" ca="1" si="1348"/>
        <v>-</v>
      </c>
      <c r="K1391" s="91" t="str">
        <f t="shared" ca="1" si="1348"/>
        <v>-</v>
      </c>
      <c r="L1391" s="91" t="str">
        <f t="shared" ca="1" si="1348"/>
        <v>-</v>
      </c>
      <c r="M1391" s="91" t="str">
        <f t="shared" ca="1" si="1326"/>
        <v>-</v>
      </c>
      <c r="N1391" s="91" t="str">
        <f t="shared" ca="1" si="1326"/>
        <v>-</v>
      </c>
      <c r="O1391" s="91">
        <f t="shared" ca="1" si="1326"/>
        <v>148</v>
      </c>
      <c r="P1391" s="91">
        <f t="shared" ca="1" si="1326"/>
        <v>149</v>
      </c>
      <c r="Q1391" s="91">
        <f t="shared" ca="1" si="1326"/>
        <v>149</v>
      </c>
      <c r="R1391" s="91">
        <f t="shared" ca="1" si="1326"/>
        <v>150</v>
      </c>
      <c r="S1391" s="91">
        <f t="shared" ca="1" si="1326"/>
        <v>150</v>
      </c>
      <c r="T1391" s="91">
        <f t="shared" ca="1" si="1326"/>
        <v>150</v>
      </c>
      <c r="U1391" s="124">
        <f t="shared" si="1350"/>
        <v>2.2499999999999999E-2</v>
      </c>
      <c r="V1391" s="124">
        <f t="shared" si="1350"/>
        <v>6.25E-2</v>
      </c>
      <c r="W1391" s="124">
        <f t="shared" si="1350"/>
        <v>6.25E-2</v>
      </c>
      <c r="X1391" s="124">
        <f t="shared" si="1350"/>
        <v>0.1225</v>
      </c>
      <c r="Y1391" s="226">
        <f t="shared" ca="1" si="1351"/>
        <v>1.15E-2</v>
      </c>
      <c r="Z1391" s="226">
        <f t="shared" ca="1" si="1351"/>
        <v>-2.0416666666666666E-2</v>
      </c>
      <c r="AA1391" s="91">
        <f t="shared" ca="1" si="1351"/>
        <v>2</v>
      </c>
      <c r="AB1391" s="237" t="b">
        <f t="shared" si="1352"/>
        <v>1</v>
      </c>
      <c r="AC1391" s="237" t="str">
        <f t="shared" si="1352"/>
        <v>-</v>
      </c>
      <c r="AD1391" s="237" t="str">
        <f t="shared" si="1352"/>
        <v>-</v>
      </c>
      <c r="AE1391" s="237" t="str">
        <f t="shared" si="1352"/>
        <v>-</v>
      </c>
      <c r="AF1391" s="52" t="str">
        <f t="shared" ca="1" si="1351"/>
        <v>-</v>
      </c>
      <c r="AG1391" s="237">
        <f t="shared" ca="1" si="1353"/>
        <v>0.5</v>
      </c>
      <c r="AH1391" s="91">
        <f t="shared" ref="AH1391:AH1392" ca="1" si="1357">OFFSET(AH1391,-1,0)</f>
        <v>1</v>
      </c>
      <c r="AI1391" s="91">
        <f t="shared" ca="1" si="1351"/>
        <v>0</v>
      </c>
      <c r="AJ1391" s="91">
        <f t="shared" ca="1" si="1351"/>
        <v>1</v>
      </c>
      <c r="AK1391" s="91">
        <f t="shared" ca="1" si="1351"/>
        <v>0</v>
      </c>
      <c r="AL1391" s="91">
        <f t="shared" ca="1" si="1351"/>
        <v>1</v>
      </c>
      <c r="AM1391" s="91"/>
      <c r="AN1391" s="91"/>
      <c r="AO1391" s="91"/>
      <c r="AP1391" s="91"/>
      <c r="AQ1391" s="91"/>
      <c r="AR1391" s="91"/>
      <c r="AS1391" s="91"/>
      <c r="AT1391" s="91"/>
      <c r="AU1391" s="91"/>
      <c r="AV1391" s="91"/>
      <c r="AW1391" s="91"/>
      <c r="AX1391" s="91"/>
      <c r="AY1391" s="91"/>
      <c r="AZ1391" s="91"/>
      <c r="BA1391" s="91"/>
      <c r="BB1391" s="91"/>
      <c r="BC1391" s="91"/>
      <c r="BD1391" s="91"/>
      <c r="BE1391" s="91"/>
      <c r="BF1391" s="91"/>
      <c r="BG1391" s="91"/>
      <c r="BH1391" s="91"/>
      <c r="BI1391" s="91"/>
      <c r="BJ1391" s="91"/>
      <c r="BK1391" s="91"/>
      <c r="BL1391" s="91"/>
      <c r="BM1391" s="91"/>
      <c r="BN1391" s="91">
        <f t="shared" ca="1" si="1354"/>
        <v>-0.05</v>
      </c>
      <c r="BO1391" s="91">
        <f t="shared" ca="1" si="1354"/>
        <v>0</v>
      </c>
      <c r="BP1391" s="91">
        <f t="shared" ca="1" si="1354"/>
        <v>0</v>
      </c>
      <c r="BQ1391" s="91">
        <f t="shared" ca="1" si="1354"/>
        <v>0</v>
      </c>
      <c r="BR1391" s="91">
        <f t="shared" ca="1" si="1354"/>
        <v>0.05</v>
      </c>
      <c r="BS1391" s="91">
        <f t="shared" ca="1" si="1354"/>
        <v>-0.05</v>
      </c>
      <c r="BT1391" s="91">
        <f t="shared" ca="1" si="1354"/>
        <v>-0.05</v>
      </c>
      <c r="BU1391" s="91">
        <f t="shared" ca="1" si="1354"/>
        <v>-0.05</v>
      </c>
      <c r="BV1391" s="91">
        <f t="shared" ca="1" si="1354"/>
        <v>0</v>
      </c>
      <c r="BW1391" s="91">
        <f t="shared" ca="1" si="1354"/>
        <v>0</v>
      </c>
      <c r="BX1391" s="91">
        <f t="shared" ca="1" si="1354"/>
        <v>0</v>
      </c>
      <c r="BY1391" s="91">
        <f t="shared" ca="1" si="1354"/>
        <v>0.05</v>
      </c>
      <c r="BZ1391" s="91">
        <f t="shared" ca="1" si="1354"/>
        <v>-0.05</v>
      </c>
      <c r="CA1391" s="91">
        <f t="shared" ca="1" si="1354"/>
        <v>-0.05</v>
      </c>
      <c r="CB1391" s="91">
        <f t="shared" ca="1" si="1354"/>
        <v>-0.05</v>
      </c>
      <c r="CC1391" s="91">
        <f t="shared" ca="1" si="1354"/>
        <v>0</v>
      </c>
      <c r="CD1391" s="91">
        <f t="shared" ca="1" si="1355"/>
        <v>0</v>
      </c>
      <c r="CE1391" s="91">
        <f t="shared" ca="1" si="1355"/>
        <v>0</v>
      </c>
      <c r="CF1391" s="91">
        <f t="shared" ca="1" si="1355"/>
        <v>0.05</v>
      </c>
      <c r="CG1391" s="91">
        <f t="shared" ca="1" si="1355"/>
        <v>-0.05</v>
      </c>
      <c r="CH1391" s="91">
        <f t="shared" ca="1" si="1355"/>
        <v>-0.05</v>
      </c>
    </row>
    <row r="1392" spans="1:86">
      <c r="A1392" s="77">
        <v>8</v>
      </c>
      <c r="B1392" s="255" t="str">
        <f t="shared" si="1324"/>
        <v>Scan 2 Sell Twice Dry, with performers</v>
      </c>
      <c r="C1392" s="91">
        <f t="shared" ca="1" si="1356"/>
        <v>1</v>
      </c>
      <c r="D1392" s="91">
        <f t="shared" ca="1" si="1356"/>
        <v>1</v>
      </c>
      <c r="E1392" s="91" t="b">
        <f t="shared" ca="1" si="1348"/>
        <v>0</v>
      </c>
      <c r="F1392" s="91">
        <f t="shared" ca="1" si="1348"/>
        <v>202</v>
      </c>
      <c r="G1392" s="91" t="str">
        <f t="shared" ca="1" si="1348"/>
        <v>-</v>
      </c>
      <c r="H1392" s="91" t="str">
        <f t="shared" ca="1" si="1348"/>
        <v>-</v>
      </c>
      <c r="I1392" s="91" t="str">
        <f t="shared" ca="1" si="1348"/>
        <v>-</v>
      </c>
      <c r="J1392" s="91" t="str">
        <f t="shared" ca="1" si="1348"/>
        <v>-</v>
      </c>
      <c r="K1392" s="91" t="str">
        <f t="shared" ca="1" si="1348"/>
        <v>-</v>
      </c>
      <c r="L1392" s="91" t="str">
        <f t="shared" ca="1" si="1348"/>
        <v>-</v>
      </c>
      <c r="M1392" s="91" t="str">
        <f t="shared" ca="1" si="1326"/>
        <v>-</v>
      </c>
      <c r="N1392" s="91" t="str">
        <f t="shared" ca="1" si="1326"/>
        <v>-</v>
      </c>
      <c r="O1392" s="91">
        <f t="shared" ca="1" si="1326"/>
        <v>148</v>
      </c>
      <c r="P1392" s="91">
        <f t="shared" ca="1" si="1326"/>
        <v>149</v>
      </c>
      <c r="Q1392" s="91">
        <f t="shared" ca="1" si="1326"/>
        <v>149</v>
      </c>
      <c r="R1392" s="91">
        <f t="shared" ca="1" si="1326"/>
        <v>150</v>
      </c>
      <c r="S1392" s="91">
        <f t="shared" ca="1" si="1326"/>
        <v>150</v>
      </c>
      <c r="T1392" s="91">
        <f t="shared" ca="1" si="1326"/>
        <v>150</v>
      </c>
      <c r="U1392" s="124">
        <f t="shared" si="1350"/>
        <v>0.02</v>
      </c>
      <c r="V1392" s="124">
        <f t="shared" si="1350"/>
        <v>0</v>
      </c>
      <c r="W1392" s="124">
        <f t="shared" si="1350"/>
        <v>0.05</v>
      </c>
      <c r="X1392" s="124">
        <f t="shared" si="1350"/>
        <v>0.11</v>
      </c>
      <c r="Y1392" s="226">
        <f t="shared" ca="1" si="1351"/>
        <v>1.15E-2</v>
      </c>
      <c r="Z1392" s="226">
        <f t="shared" ca="1" si="1351"/>
        <v>-2.0416666666666666E-2</v>
      </c>
      <c r="AA1392" s="91">
        <f t="shared" ca="1" si="1351"/>
        <v>2</v>
      </c>
      <c r="AB1392" s="237" t="str">
        <f t="shared" si="1352"/>
        <v>-</v>
      </c>
      <c r="AC1392" s="237" t="str">
        <f t="shared" si="1352"/>
        <v>-</v>
      </c>
      <c r="AD1392" s="237" t="b">
        <f t="shared" si="1352"/>
        <v>1</v>
      </c>
      <c r="AE1392" s="237" t="str">
        <f t="shared" si="1352"/>
        <v>-</v>
      </c>
      <c r="AF1392" s="52" t="str">
        <f t="shared" ca="1" si="1351"/>
        <v>-</v>
      </c>
      <c r="AG1392" s="237">
        <f t="shared" ca="1" si="1353"/>
        <v>0.5</v>
      </c>
      <c r="AH1392" s="91">
        <f t="shared" ca="1" si="1357"/>
        <v>1</v>
      </c>
      <c r="AI1392" s="91">
        <f t="shared" ca="1" si="1351"/>
        <v>0</v>
      </c>
      <c r="AJ1392" s="91">
        <f t="shared" ca="1" si="1351"/>
        <v>1</v>
      </c>
      <c r="AK1392" s="91">
        <f t="shared" ca="1" si="1351"/>
        <v>0</v>
      </c>
      <c r="AL1392" s="91">
        <f t="shared" ca="1" si="1351"/>
        <v>1</v>
      </c>
      <c r="AM1392" s="91"/>
      <c r="AN1392" s="91"/>
      <c r="AO1392" s="91"/>
      <c r="AP1392" s="91"/>
      <c r="AQ1392" s="91"/>
      <c r="AR1392" s="91"/>
      <c r="AS1392" s="91"/>
      <c r="AT1392" s="91"/>
      <c r="AU1392" s="91"/>
      <c r="AV1392" s="91"/>
      <c r="AW1392" s="91"/>
      <c r="AX1392" s="91"/>
      <c r="AY1392" s="91"/>
      <c r="AZ1392" s="91"/>
      <c r="BA1392" s="91"/>
      <c r="BB1392" s="91"/>
      <c r="BC1392" s="91"/>
      <c r="BD1392" s="91"/>
      <c r="BE1392" s="91"/>
      <c r="BF1392" s="91"/>
      <c r="BG1392" s="91"/>
      <c r="BH1392" s="91"/>
      <c r="BI1392" s="91"/>
      <c r="BJ1392" s="91"/>
      <c r="BK1392" s="91"/>
      <c r="BL1392" s="91"/>
      <c r="BM1392" s="91"/>
      <c r="BN1392" s="91">
        <f t="shared" ca="1" si="1354"/>
        <v>-0.05</v>
      </c>
      <c r="BO1392" s="91">
        <f t="shared" ca="1" si="1354"/>
        <v>0</v>
      </c>
      <c r="BP1392" s="91">
        <f t="shared" ca="1" si="1354"/>
        <v>0</v>
      </c>
      <c r="BQ1392" s="91">
        <f t="shared" ca="1" si="1354"/>
        <v>0</v>
      </c>
      <c r="BR1392" s="91">
        <f t="shared" ca="1" si="1354"/>
        <v>0.05</v>
      </c>
      <c r="BS1392" s="91">
        <f t="shared" ca="1" si="1354"/>
        <v>-0.05</v>
      </c>
      <c r="BT1392" s="91">
        <f t="shared" ca="1" si="1354"/>
        <v>-0.05</v>
      </c>
      <c r="BU1392" s="91">
        <f t="shared" ca="1" si="1354"/>
        <v>-0.05</v>
      </c>
      <c r="BV1392" s="91">
        <f t="shared" ca="1" si="1354"/>
        <v>0</v>
      </c>
      <c r="BW1392" s="91">
        <f t="shared" ca="1" si="1354"/>
        <v>0</v>
      </c>
      <c r="BX1392" s="91">
        <f t="shared" ca="1" si="1354"/>
        <v>0</v>
      </c>
      <c r="BY1392" s="91">
        <f t="shared" ca="1" si="1354"/>
        <v>0.05</v>
      </c>
      <c r="BZ1392" s="91">
        <f t="shared" ca="1" si="1354"/>
        <v>-0.05</v>
      </c>
      <c r="CA1392" s="91">
        <f t="shared" ca="1" si="1354"/>
        <v>-0.05</v>
      </c>
      <c r="CB1392" s="91">
        <f t="shared" ca="1" si="1354"/>
        <v>-0.05</v>
      </c>
      <c r="CC1392" s="91">
        <f t="shared" ca="1" si="1354"/>
        <v>0</v>
      </c>
      <c r="CD1392" s="91">
        <f t="shared" ca="1" si="1355"/>
        <v>0</v>
      </c>
      <c r="CE1392" s="91">
        <f t="shared" ca="1" si="1355"/>
        <v>0</v>
      </c>
      <c r="CF1392" s="91">
        <f t="shared" ca="1" si="1355"/>
        <v>0.05</v>
      </c>
      <c r="CG1392" s="91">
        <f t="shared" ca="1" si="1355"/>
        <v>-0.05</v>
      </c>
      <c r="CH1392" s="91">
        <f t="shared" ca="1" si="1355"/>
        <v>-0.05</v>
      </c>
    </row>
    <row r="1393" spans="1:86">
      <c r="A1393" s="237">
        <f ca="1">INDEX(CHOOSE(d.Flock.2.1+1,i.DryManOpt_Mer,i.DryManOpt_BBT,i.DryManOpt_Mat),d.TOL.2.1+1,$AA1393+1)</f>
        <v>7</v>
      </c>
      <c r="B1393" s="253" t="str">
        <f t="shared" si="1324"/>
        <v>Scan 2 Optimum</v>
      </c>
      <c r="C1393" s="52">
        <f t="shared" ca="1" si="1348"/>
        <v>1</v>
      </c>
      <c r="D1393" s="52">
        <f t="shared" ca="1" si="1348"/>
        <v>1</v>
      </c>
      <c r="E1393" s="52" t="b">
        <f t="shared" ca="1" si="1348"/>
        <v>0</v>
      </c>
      <c r="F1393" s="52">
        <f t="shared" ca="1" si="1326"/>
        <v>202</v>
      </c>
      <c r="G1393" s="52" t="str">
        <f t="shared" ca="1" si="1326"/>
        <v>-</v>
      </c>
      <c r="H1393" s="52" t="str">
        <f t="shared" ca="1" si="1326"/>
        <v>-</v>
      </c>
      <c r="I1393" s="52" t="str">
        <f t="shared" ca="1" si="1326"/>
        <v>-</v>
      </c>
      <c r="J1393" s="52" t="str">
        <f t="shared" ca="1" si="1326"/>
        <v>-</v>
      </c>
      <c r="K1393" s="52" t="str">
        <f t="shared" ca="1" si="1326"/>
        <v>-</v>
      </c>
      <c r="L1393" s="52" t="str">
        <f t="shared" ca="1" si="1326"/>
        <v>-</v>
      </c>
      <c r="M1393" s="52" t="str">
        <f t="shared" ca="1" si="1326"/>
        <v>-</v>
      </c>
      <c r="N1393" s="52" t="str">
        <f t="shared" ca="1" si="1326"/>
        <v>-</v>
      </c>
      <c r="O1393" s="52">
        <f t="shared" ca="1" si="1326"/>
        <v>148</v>
      </c>
      <c r="P1393" s="52">
        <f t="shared" ca="1" si="1326"/>
        <v>149</v>
      </c>
      <c r="Q1393" s="52">
        <f t="shared" ca="1" si="1326"/>
        <v>149</v>
      </c>
      <c r="R1393" s="52">
        <f t="shared" ca="1" si="1326"/>
        <v>150</v>
      </c>
      <c r="S1393" s="52">
        <f t="shared" ca="1" si="1326"/>
        <v>150</v>
      </c>
      <c r="T1393" s="52">
        <f t="shared" ca="1" si="1326"/>
        <v>150</v>
      </c>
      <c r="U1393" s="124">
        <f t="shared" ca="1" si="1350"/>
        <v>2.2499999999999999E-2</v>
      </c>
      <c r="V1393" s="124">
        <f t="shared" ca="1" si="1350"/>
        <v>6.25E-2</v>
      </c>
      <c r="W1393" s="124">
        <f t="shared" ca="1" si="1350"/>
        <v>6.25E-2</v>
      </c>
      <c r="X1393" s="124">
        <f t="shared" ca="1" si="1350"/>
        <v>0.1225</v>
      </c>
      <c r="Y1393" s="62">
        <f t="shared" ca="1" si="1351"/>
        <v>1.15E-2</v>
      </c>
      <c r="Z1393" s="62">
        <f t="shared" ca="1" si="1351"/>
        <v>-2.0416666666666666E-2</v>
      </c>
      <c r="AA1393" s="52">
        <f t="shared" ca="1" si="1351"/>
        <v>2</v>
      </c>
      <c r="AB1393" s="237" t="b">
        <f t="shared" ca="1" si="1352"/>
        <v>1</v>
      </c>
      <c r="AC1393" s="237" t="str">
        <f t="shared" ca="1" si="1352"/>
        <v>-</v>
      </c>
      <c r="AD1393" s="237" t="str">
        <f t="shared" ca="1" si="1352"/>
        <v>-</v>
      </c>
      <c r="AE1393" s="237" t="str">
        <f t="shared" ca="1" si="1352"/>
        <v>-</v>
      </c>
      <c r="AF1393" s="52" t="str">
        <f t="shared" ca="1" si="1351"/>
        <v>-</v>
      </c>
      <c r="AG1393" s="237">
        <f t="shared" ca="1" si="1353"/>
        <v>0.5</v>
      </c>
      <c r="AH1393" s="52">
        <f t="shared" ca="1" si="1351"/>
        <v>1</v>
      </c>
      <c r="AI1393" s="52">
        <f t="shared" ca="1" si="1351"/>
        <v>0</v>
      </c>
      <c r="AJ1393" s="52">
        <f t="shared" ca="1" si="1351"/>
        <v>1</v>
      </c>
      <c r="AK1393" s="52">
        <f t="shared" ca="1" si="1335"/>
        <v>0</v>
      </c>
      <c r="AL1393" s="52">
        <f t="shared" ca="1" si="1335"/>
        <v>1</v>
      </c>
      <c r="AM1393" s="52"/>
      <c r="AN1393" s="52"/>
      <c r="AO1393" s="52"/>
      <c r="AP1393" s="52"/>
      <c r="AQ1393" s="52"/>
      <c r="AR1393" s="52"/>
      <c r="AS1393" s="52"/>
      <c r="AT1393" s="52"/>
      <c r="AU1393" s="52"/>
      <c r="AV1393" s="52"/>
      <c r="AW1393" s="52"/>
      <c r="AX1393" s="52"/>
      <c r="AY1393" s="52"/>
      <c r="AZ1393" s="52"/>
      <c r="BA1393" s="52"/>
      <c r="BB1393" s="52"/>
      <c r="BC1393" s="52"/>
      <c r="BD1393" s="52"/>
      <c r="BE1393" s="52"/>
      <c r="BF1393" s="52"/>
      <c r="BG1393" s="52"/>
      <c r="BH1393" s="52"/>
      <c r="BI1393" s="52"/>
      <c r="BJ1393" s="52"/>
      <c r="BK1393" s="52"/>
      <c r="BL1393" s="52"/>
      <c r="BM1393" s="52"/>
      <c r="BN1393" s="52">
        <f t="shared" ca="1" si="1354"/>
        <v>-0.05</v>
      </c>
      <c r="BO1393" s="52">
        <f t="shared" ca="1" si="1354"/>
        <v>0</v>
      </c>
      <c r="BP1393" s="52">
        <f t="shared" ca="1" si="1354"/>
        <v>0</v>
      </c>
      <c r="BQ1393" s="52">
        <f t="shared" ca="1" si="1354"/>
        <v>0</v>
      </c>
      <c r="BR1393" s="52">
        <f t="shared" ca="1" si="1354"/>
        <v>0.05</v>
      </c>
      <c r="BS1393" s="52">
        <f t="shared" ca="1" si="1354"/>
        <v>-0.05</v>
      </c>
      <c r="BT1393" s="52">
        <f t="shared" ca="1" si="1354"/>
        <v>-0.05</v>
      </c>
      <c r="BU1393" s="52">
        <f t="shared" ca="1" si="1354"/>
        <v>-0.05</v>
      </c>
      <c r="BV1393" s="52">
        <f t="shared" ca="1" si="1354"/>
        <v>0</v>
      </c>
      <c r="BW1393" s="52">
        <f t="shared" ca="1" si="1354"/>
        <v>0</v>
      </c>
      <c r="BX1393" s="52">
        <f t="shared" ca="1" si="1354"/>
        <v>0</v>
      </c>
      <c r="BY1393" s="52">
        <f t="shared" ca="1" si="1354"/>
        <v>0.05</v>
      </c>
      <c r="BZ1393" s="52">
        <f t="shared" ca="1" si="1354"/>
        <v>-0.05</v>
      </c>
      <c r="CA1393" s="52">
        <f t="shared" ca="1" si="1354"/>
        <v>-0.05</v>
      </c>
      <c r="CB1393" s="52">
        <f t="shared" ca="1" si="1354"/>
        <v>-0.05</v>
      </c>
      <c r="CC1393" s="52">
        <f t="shared" ca="1" si="1354"/>
        <v>0</v>
      </c>
      <c r="CD1393" s="52">
        <f t="shared" ca="1" si="1355"/>
        <v>0</v>
      </c>
      <c r="CE1393" s="52">
        <f t="shared" ca="1" si="1355"/>
        <v>0</v>
      </c>
      <c r="CF1393" s="52">
        <f t="shared" ca="1" si="1355"/>
        <v>0.05</v>
      </c>
      <c r="CG1393" s="52">
        <f t="shared" ca="1" si="1355"/>
        <v>-0.05</v>
      </c>
      <c r="CH1393" s="52">
        <f t="shared" ca="1" si="1355"/>
        <v>-0.05</v>
      </c>
    </row>
    <row r="1394" spans="1:86">
      <c r="A1394" s="74"/>
      <c r="B1394" s="254" t="str">
        <f t="shared" si="1324"/>
        <v>Scan 2 FS wo LTW</v>
      </c>
      <c r="C1394" s="52">
        <f t="shared" ca="1" si="1348"/>
        <v>1</v>
      </c>
      <c r="D1394" s="52">
        <f t="shared" ca="1" si="1348"/>
        <v>1</v>
      </c>
      <c r="E1394" s="52" t="b">
        <f t="shared" ca="1" si="1348"/>
        <v>0</v>
      </c>
      <c r="F1394" s="52">
        <f t="shared" ca="1" si="1326"/>
        <v>202</v>
      </c>
      <c r="G1394" s="52" t="str">
        <f t="shared" ca="1" si="1326"/>
        <v>-</v>
      </c>
      <c r="H1394" s="52" t="str">
        <f t="shared" ca="1" si="1326"/>
        <v>-</v>
      </c>
      <c r="I1394" s="52" t="str">
        <f t="shared" ca="1" si="1326"/>
        <v>-</v>
      </c>
      <c r="J1394" s="52" t="str">
        <f t="shared" ca="1" si="1326"/>
        <v>-</v>
      </c>
      <c r="K1394" s="52" t="str">
        <f t="shared" ca="1" si="1326"/>
        <v>-</v>
      </c>
      <c r="L1394" s="52" t="str">
        <f t="shared" ca="1" si="1326"/>
        <v>-</v>
      </c>
      <c r="M1394" s="52" t="str">
        <f t="shared" ca="1" si="1326"/>
        <v>-</v>
      </c>
      <c r="N1394" s="91" t="str">
        <f t="shared" ca="1" si="1326"/>
        <v>-</v>
      </c>
      <c r="O1394" s="91">
        <f t="shared" ca="1" si="1326"/>
        <v>148</v>
      </c>
      <c r="P1394" s="91">
        <f t="shared" ca="1" si="1326"/>
        <v>149</v>
      </c>
      <c r="Q1394" s="91">
        <f t="shared" ca="1" si="1326"/>
        <v>149</v>
      </c>
      <c r="R1394" s="91">
        <f t="shared" ca="1" si="1326"/>
        <v>150</v>
      </c>
      <c r="S1394" s="91">
        <f t="shared" ca="1" si="1326"/>
        <v>150</v>
      </c>
      <c r="T1394" s="91">
        <f t="shared" ca="1" si="1326"/>
        <v>150</v>
      </c>
      <c r="U1394" s="91">
        <f t="shared" ca="1" si="1326"/>
        <v>2.2499999999999999E-2</v>
      </c>
      <c r="V1394" s="91">
        <f t="shared" ref="V1394:AJ1398" ca="1" si="1358">OFFSET(V1394,-1,0)</f>
        <v>6.25E-2</v>
      </c>
      <c r="W1394" s="91">
        <f t="shared" ca="1" si="1358"/>
        <v>6.25E-2</v>
      </c>
      <c r="X1394" s="91">
        <f t="shared" ca="1" si="1358"/>
        <v>0.1225</v>
      </c>
      <c r="Y1394" s="91">
        <f t="shared" ca="1" si="1358"/>
        <v>1.15E-2</v>
      </c>
      <c r="Z1394" s="91">
        <f t="shared" ca="1" si="1358"/>
        <v>-2.0416666666666666E-2</v>
      </c>
      <c r="AA1394" s="91">
        <f t="shared" ca="1" si="1358"/>
        <v>2</v>
      </c>
      <c r="AB1394" s="91" t="b">
        <f t="shared" ca="1" si="1358"/>
        <v>1</v>
      </c>
      <c r="AC1394" s="91" t="str">
        <f t="shared" ca="1" si="1358"/>
        <v>-</v>
      </c>
      <c r="AD1394" s="91" t="str">
        <f t="shared" ca="1" si="1358"/>
        <v>-</v>
      </c>
      <c r="AE1394" s="91" t="str">
        <f t="shared" ca="1" si="1358"/>
        <v>-</v>
      </c>
      <c r="AF1394" s="91" t="str">
        <f t="shared" ca="1" si="1358"/>
        <v>-</v>
      </c>
      <c r="AG1394" s="91">
        <f t="shared" ca="1" si="1358"/>
        <v>0.5</v>
      </c>
      <c r="AH1394" s="91">
        <f t="shared" ca="1" si="1358"/>
        <v>1</v>
      </c>
      <c r="AI1394" s="91">
        <f t="shared" ca="1" si="1347"/>
        <v>0</v>
      </c>
      <c r="AJ1394" s="91">
        <f t="shared" ca="1" si="1347"/>
        <v>1</v>
      </c>
      <c r="AK1394" s="91">
        <f t="shared" ca="1" si="1335"/>
        <v>0</v>
      </c>
      <c r="AL1394" s="52">
        <f t="shared" ca="1" si="1335"/>
        <v>1</v>
      </c>
      <c r="AM1394" s="91"/>
      <c r="AN1394" s="91"/>
      <c r="AO1394" s="91"/>
      <c r="AP1394" s="91"/>
      <c r="AQ1394" s="91"/>
      <c r="AR1394" s="91"/>
      <c r="AS1394" s="91"/>
      <c r="AT1394" s="91"/>
      <c r="AU1394" s="91"/>
      <c r="AV1394" s="91"/>
      <c r="AW1394" s="91"/>
      <c r="AX1394" s="91"/>
      <c r="AY1394" s="91"/>
      <c r="AZ1394" s="91"/>
      <c r="BA1394" s="91"/>
      <c r="BB1394" s="91"/>
      <c r="BC1394" s="91"/>
      <c r="BD1394" s="91"/>
      <c r="BE1394" s="91"/>
      <c r="BF1394" s="91"/>
      <c r="BG1394" s="91"/>
      <c r="BH1394" s="91"/>
      <c r="BI1394" s="91"/>
      <c r="BJ1394" s="91"/>
      <c r="BK1394" s="91"/>
      <c r="BL1394" s="91"/>
      <c r="BM1394" s="91"/>
      <c r="BN1394" s="77">
        <v>0</v>
      </c>
      <c r="BO1394" s="77">
        <v>0</v>
      </c>
      <c r="BP1394" s="77">
        <v>0</v>
      </c>
      <c r="BQ1394" s="77">
        <v>0</v>
      </c>
      <c r="BR1394" s="77">
        <v>0</v>
      </c>
      <c r="BS1394" s="77">
        <v>0</v>
      </c>
      <c r="BT1394" s="77">
        <v>0</v>
      </c>
      <c r="BU1394" s="77">
        <v>0</v>
      </c>
      <c r="BV1394" s="77">
        <v>0</v>
      </c>
      <c r="BW1394" s="77">
        <v>0</v>
      </c>
      <c r="BX1394" s="77">
        <v>0</v>
      </c>
      <c r="BY1394" s="77">
        <v>0</v>
      </c>
      <c r="BZ1394" s="77">
        <v>0</v>
      </c>
      <c r="CA1394" s="77">
        <v>0</v>
      </c>
      <c r="CB1394" s="77">
        <v>0</v>
      </c>
      <c r="CC1394" s="77">
        <v>0</v>
      </c>
      <c r="CD1394" s="77">
        <v>0</v>
      </c>
      <c r="CE1394" s="77">
        <v>0</v>
      </c>
      <c r="CF1394" s="77">
        <v>0</v>
      </c>
      <c r="CG1394" s="77">
        <v>0</v>
      </c>
      <c r="CH1394" s="77">
        <v>0</v>
      </c>
    </row>
    <row r="1395" spans="1:86">
      <c r="A1395" s="74"/>
      <c r="B1395" s="254" t="str">
        <f t="shared" si="1324"/>
        <v>Scan 2 LTW removed</v>
      </c>
      <c r="C1395" s="77">
        <v>0</v>
      </c>
      <c r="D1395" s="77">
        <v>0</v>
      </c>
      <c r="E1395" s="52" t="b">
        <f t="shared" ca="1" si="1348"/>
        <v>0</v>
      </c>
      <c r="F1395" s="52">
        <f t="shared" ca="1" si="1326"/>
        <v>202</v>
      </c>
      <c r="G1395" s="52" t="str">
        <f t="shared" ca="1" si="1326"/>
        <v>-</v>
      </c>
      <c r="H1395" s="52" t="str">
        <f t="shared" ca="1" si="1326"/>
        <v>-</v>
      </c>
      <c r="I1395" s="52" t="str">
        <f t="shared" ca="1" si="1326"/>
        <v>-</v>
      </c>
      <c r="J1395" s="52" t="str">
        <f t="shared" ca="1" si="1326"/>
        <v>-</v>
      </c>
      <c r="K1395" s="52" t="str">
        <f t="shared" ca="1" si="1326"/>
        <v>-</v>
      </c>
      <c r="L1395" s="52" t="str">
        <f t="shared" ca="1" si="1326"/>
        <v>-</v>
      </c>
      <c r="M1395" s="52" t="str">
        <f t="shared" ca="1" si="1326"/>
        <v>-</v>
      </c>
      <c r="N1395" s="52" t="str">
        <f t="shared" ca="1" si="1326"/>
        <v>-</v>
      </c>
      <c r="O1395" s="52">
        <f t="shared" ca="1" si="1326"/>
        <v>148</v>
      </c>
      <c r="P1395" s="52">
        <f t="shared" ca="1" si="1326"/>
        <v>149</v>
      </c>
      <c r="Q1395" s="52">
        <f t="shared" ca="1" si="1326"/>
        <v>149</v>
      </c>
      <c r="R1395" s="52">
        <f t="shared" ca="1" si="1326"/>
        <v>150</v>
      </c>
      <c r="S1395" s="52">
        <f t="shared" ca="1" si="1326"/>
        <v>150</v>
      </c>
      <c r="T1395" s="52">
        <f t="shared" ca="1" si="1326"/>
        <v>150</v>
      </c>
      <c r="U1395" s="52">
        <f t="shared" ca="1" si="1326"/>
        <v>2.2499999999999999E-2</v>
      </c>
      <c r="V1395" s="52">
        <f t="shared" ca="1" si="1358"/>
        <v>6.25E-2</v>
      </c>
      <c r="W1395" s="52">
        <f t="shared" ca="1" si="1358"/>
        <v>6.25E-2</v>
      </c>
      <c r="X1395" s="52">
        <f t="shared" ca="1" si="1358"/>
        <v>0.1225</v>
      </c>
      <c r="Y1395" s="62">
        <f t="shared" ca="1" si="1358"/>
        <v>1.15E-2</v>
      </c>
      <c r="Z1395" s="62">
        <f t="shared" ca="1" si="1358"/>
        <v>-2.0416666666666666E-2</v>
      </c>
      <c r="AA1395" s="52">
        <f t="shared" ca="1" si="1358"/>
        <v>2</v>
      </c>
      <c r="AB1395" s="52" t="b">
        <f t="shared" ca="1" si="1358"/>
        <v>1</v>
      </c>
      <c r="AC1395" s="52" t="str">
        <f t="shared" ca="1" si="1346"/>
        <v>-</v>
      </c>
      <c r="AD1395" s="52" t="str">
        <f t="shared" ca="1" si="1358"/>
        <v>-</v>
      </c>
      <c r="AE1395" s="52" t="str">
        <f t="shared" ca="1" si="1358"/>
        <v>-</v>
      </c>
      <c r="AF1395" s="52" t="str">
        <f t="shared" ca="1" si="1358"/>
        <v>-</v>
      </c>
      <c r="AG1395" s="52">
        <f t="shared" ca="1" si="1358"/>
        <v>0.5</v>
      </c>
      <c r="AH1395" s="52">
        <f t="shared" ca="1" si="1358"/>
        <v>1</v>
      </c>
      <c r="AI1395" s="52">
        <f t="shared" ca="1" si="1358"/>
        <v>0</v>
      </c>
      <c r="AJ1395" s="52">
        <f t="shared" ca="1" si="1358"/>
        <v>1</v>
      </c>
      <c r="AK1395" s="52">
        <f t="shared" ca="1" si="1335"/>
        <v>0</v>
      </c>
      <c r="AL1395" s="52">
        <f t="shared" ca="1" si="1335"/>
        <v>1</v>
      </c>
      <c r="AM1395" s="91"/>
      <c r="AN1395" s="91"/>
      <c r="AO1395" s="91"/>
      <c r="AP1395" s="91"/>
      <c r="AQ1395" s="91"/>
      <c r="AR1395" s="91"/>
      <c r="AS1395" s="91"/>
      <c r="AT1395" s="91"/>
      <c r="AU1395" s="91"/>
      <c r="AV1395" s="91"/>
      <c r="AW1395" s="91"/>
      <c r="AX1395" s="91"/>
      <c r="AY1395" s="91"/>
      <c r="AZ1395" s="91"/>
      <c r="BA1395" s="91"/>
      <c r="BB1395" s="91"/>
      <c r="BC1395" s="91"/>
      <c r="BD1395" s="91"/>
      <c r="BE1395" s="91"/>
      <c r="BF1395" s="91"/>
      <c r="BG1395" s="91"/>
      <c r="BH1395" s="91"/>
      <c r="BI1395" s="91"/>
      <c r="BJ1395" s="91"/>
      <c r="BK1395" s="91"/>
      <c r="BL1395" s="91"/>
      <c r="BM1395" s="91"/>
      <c r="BN1395" s="52">
        <f t="shared" ca="1" si="1354"/>
        <v>0</v>
      </c>
      <c r="BO1395" s="52">
        <f t="shared" ca="1" si="1354"/>
        <v>0</v>
      </c>
      <c r="BP1395" s="52">
        <f t="shared" ca="1" si="1354"/>
        <v>0</v>
      </c>
      <c r="BQ1395" s="52">
        <f t="shared" ca="1" si="1354"/>
        <v>0</v>
      </c>
      <c r="BR1395" s="52">
        <f t="shared" ca="1" si="1354"/>
        <v>0</v>
      </c>
      <c r="BS1395" s="52">
        <f t="shared" ca="1" si="1354"/>
        <v>0</v>
      </c>
      <c r="BT1395" s="52">
        <f t="shared" ca="1" si="1354"/>
        <v>0</v>
      </c>
      <c r="BU1395" s="52">
        <f t="shared" ca="1" si="1354"/>
        <v>0</v>
      </c>
      <c r="BV1395" s="52">
        <f t="shared" ca="1" si="1354"/>
        <v>0</v>
      </c>
      <c r="BW1395" s="52">
        <f t="shared" ca="1" si="1354"/>
        <v>0</v>
      </c>
      <c r="BX1395" s="52">
        <f t="shared" ca="1" si="1354"/>
        <v>0</v>
      </c>
      <c r="BY1395" s="52">
        <f t="shared" ca="1" si="1354"/>
        <v>0</v>
      </c>
      <c r="BZ1395" s="52">
        <f t="shared" ca="1" si="1354"/>
        <v>0</v>
      </c>
      <c r="CA1395" s="52">
        <f t="shared" ca="1" si="1354"/>
        <v>0</v>
      </c>
      <c r="CB1395" s="52">
        <f t="shared" ca="1" si="1354"/>
        <v>0</v>
      </c>
      <c r="CC1395" s="52">
        <f t="shared" ca="1" si="1354"/>
        <v>0</v>
      </c>
      <c r="CD1395" s="52">
        <f t="shared" ca="1" si="1355"/>
        <v>0</v>
      </c>
      <c r="CE1395" s="52">
        <f t="shared" ca="1" si="1355"/>
        <v>0</v>
      </c>
      <c r="CF1395" s="52">
        <f t="shared" ca="1" si="1355"/>
        <v>0</v>
      </c>
      <c r="CG1395" s="52">
        <f t="shared" ca="1" si="1355"/>
        <v>0</v>
      </c>
      <c r="CH1395" s="52">
        <f t="shared" ca="1" si="1355"/>
        <v>0</v>
      </c>
    </row>
    <row r="1396" spans="1:86">
      <c r="A1396" s="74"/>
      <c r="B1396" s="255" t="str">
        <f t="shared" si="1324"/>
        <v>Scan 2 no cost increase</v>
      </c>
      <c r="C1396" s="77">
        <v>1</v>
      </c>
      <c r="D1396" s="77">
        <v>1</v>
      </c>
      <c r="E1396" s="91" t="b">
        <f t="shared" ca="1" si="1348"/>
        <v>0</v>
      </c>
      <c r="F1396" s="91">
        <f t="shared" ca="1" si="1326"/>
        <v>202</v>
      </c>
      <c r="G1396" s="91" t="str">
        <f t="shared" ca="1" si="1326"/>
        <v>-</v>
      </c>
      <c r="H1396" s="91" t="str">
        <f t="shared" ca="1" si="1326"/>
        <v>-</v>
      </c>
      <c r="I1396" s="91" t="str">
        <f t="shared" ca="1" si="1326"/>
        <v>-</v>
      </c>
      <c r="J1396" s="91" t="str">
        <f t="shared" ca="1" si="1326"/>
        <v>-</v>
      </c>
      <c r="K1396" s="91" t="str">
        <f t="shared" ca="1" si="1326"/>
        <v>-</v>
      </c>
      <c r="L1396" s="91" t="str">
        <f t="shared" ca="1" si="1326"/>
        <v>-</v>
      </c>
      <c r="M1396" s="91" t="str">
        <f t="shared" ca="1" si="1326"/>
        <v>-</v>
      </c>
      <c r="N1396" s="91" t="str">
        <f t="shared" ca="1" si="1326"/>
        <v>-</v>
      </c>
      <c r="O1396" s="91">
        <f t="shared" ca="1" si="1326"/>
        <v>148</v>
      </c>
      <c r="P1396" s="91">
        <f t="shared" ca="1" si="1326"/>
        <v>149</v>
      </c>
      <c r="Q1396" s="91">
        <f t="shared" ca="1" si="1326"/>
        <v>149</v>
      </c>
      <c r="R1396" s="91">
        <f t="shared" ca="1" si="1326"/>
        <v>150</v>
      </c>
      <c r="S1396" s="91">
        <f t="shared" ca="1" si="1326"/>
        <v>150</v>
      </c>
      <c r="T1396" s="91">
        <f t="shared" ca="1" si="1326"/>
        <v>150</v>
      </c>
      <c r="U1396" s="91">
        <f t="shared" ca="1" si="1326"/>
        <v>2.2499999999999999E-2</v>
      </c>
      <c r="V1396" s="91">
        <f t="shared" ca="1" si="1358"/>
        <v>6.25E-2</v>
      </c>
      <c r="W1396" s="91">
        <f t="shared" ca="1" si="1358"/>
        <v>6.25E-2</v>
      </c>
      <c r="X1396" s="91">
        <f t="shared" ca="1" si="1358"/>
        <v>0.1225</v>
      </c>
      <c r="Y1396" s="226">
        <f t="shared" ca="1" si="1358"/>
        <v>1.15E-2</v>
      </c>
      <c r="Z1396" s="226">
        <f t="shared" ca="1" si="1358"/>
        <v>-2.0416666666666666E-2</v>
      </c>
      <c r="AA1396" s="91">
        <f t="shared" ca="1" si="1358"/>
        <v>2</v>
      </c>
      <c r="AB1396" s="91" t="b">
        <f t="shared" ca="1" si="1358"/>
        <v>1</v>
      </c>
      <c r="AC1396" s="91" t="str">
        <f t="shared" ca="1" si="1358"/>
        <v>-</v>
      </c>
      <c r="AD1396" s="91" t="str">
        <f t="shared" ca="1" si="1358"/>
        <v>-</v>
      </c>
      <c r="AE1396" s="91" t="str">
        <f t="shared" ca="1" si="1358"/>
        <v>-</v>
      </c>
      <c r="AF1396" s="91" t="str">
        <f t="shared" ca="1" si="1358"/>
        <v>-</v>
      </c>
      <c r="AG1396" s="91">
        <f t="shared" ca="1" si="1358"/>
        <v>0.5</v>
      </c>
      <c r="AH1396" s="52">
        <f t="shared" ca="1" si="1358"/>
        <v>1</v>
      </c>
      <c r="AI1396" s="89">
        <v>-0.25</v>
      </c>
      <c r="AJ1396" s="52">
        <f t="shared" ca="1" si="1358"/>
        <v>1</v>
      </c>
      <c r="AK1396" s="89">
        <f>187.5-125</f>
        <v>62.5</v>
      </c>
      <c r="AL1396" s="91">
        <f ca="1">OFFSET(AL1396,-1,0)</f>
        <v>1</v>
      </c>
      <c r="AM1396" s="91"/>
      <c r="AN1396" s="91"/>
      <c r="AO1396" s="91"/>
      <c r="AP1396" s="91"/>
      <c r="AQ1396" s="91"/>
      <c r="AR1396" s="91"/>
      <c r="AS1396" s="91"/>
      <c r="AT1396" s="91"/>
      <c r="AU1396" s="91"/>
      <c r="AV1396" s="91"/>
      <c r="AW1396" s="91"/>
      <c r="AX1396" s="91"/>
      <c r="AY1396" s="91"/>
      <c r="AZ1396" s="91"/>
      <c r="BA1396" s="91"/>
      <c r="BB1396" s="91"/>
      <c r="BC1396" s="91"/>
      <c r="BD1396" s="91"/>
      <c r="BE1396" s="91"/>
      <c r="BF1396" s="91"/>
      <c r="BG1396" s="91"/>
      <c r="BH1396" s="91"/>
      <c r="BI1396" s="91"/>
      <c r="BJ1396" s="91"/>
      <c r="BK1396" s="91"/>
      <c r="BL1396" s="91"/>
      <c r="BM1396" s="91"/>
      <c r="BN1396" s="221">
        <f t="shared" ref="BN1396:CH1396" ca="1" si="1359">BN$1387</f>
        <v>-0.05</v>
      </c>
      <c r="BO1396" s="221">
        <f t="shared" ca="1" si="1359"/>
        <v>0</v>
      </c>
      <c r="BP1396" s="221">
        <f t="shared" ca="1" si="1359"/>
        <v>0</v>
      </c>
      <c r="BQ1396" s="221">
        <f t="shared" ca="1" si="1359"/>
        <v>0</v>
      </c>
      <c r="BR1396" s="221">
        <f t="shared" ca="1" si="1359"/>
        <v>0.05</v>
      </c>
      <c r="BS1396" s="221">
        <f t="shared" ca="1" si="1359"/>
        <v>-0.05</v>
      </c>
      <c r="BT1396" s="221">
        <f t="shared" ca="1" si="1359"/>
        <v>-0.05</v>
      </c>
      <c r="BU1396" s="221">
        <f t="shared" ca="1" si="1359"/>
        <v>-0.05</v>
      </c>
      <c r="BV1396" s="221">
        <f t="shared" ca="1" si="1359"/>
        <v>0</v>
      </c>
      <c r="BW1396" s="221">
        <f t="shared" ca="1" si="1359"/>
        <v>0</v>
      </c>
      <c r="BX1396" s="221">
        <f t="shared" ca="1" si="1359"/>
        <v>0</v>
      </c>
      <c r="BY1396" s="221">
        <f t="shared" ca="1" si="1359"/>
        <v>0.05</v>
      </c>
      <c r="BZ1396" s="221">
        <f t="shared" ca="1" si="1359"/>
        <v>-0.05</v>
      </c>
      <c r="CA1396" s="221">
        <f t="shared" ca="1" si="1359"/>
        <v>-0.05</v>
      </c>
      <c r="CB1396" s="221">
        <f t="shared" ca="1" si="1359"/>
        <v>-0.05</v>
      </c>
      <c r="CC1396" s="221">
        <f t="shared" ca="1" si="1359"/>
        <v>0</v>
      </c>
      <c r="CD1396" s="221">
        <f t="shared" ca="1" si="1359"/>
        <v>0</v>
      </c>
      <c r="CE1396" s="221">
        <f t="shared" ca="1" si="1359"/>
        <v>0</v>
      </c>
      <c r="CF1396" s="221">
        <f t="shared" ca="1" si="1359"/>
        <v>0.05</v>
      </c>
      <c r="CG1396" s="221">
        <f t="shared" ca="1" si="1359"/>
        <v>-0.05</v>
      </c>
      <c r="CH1396" s="221">
        <f t="shared" ca="1" si="1359"/>
        <v>-0.05</v>
      </c>
    </row>
    <row r="1397" spans="1:86">
      <c r="A1397" s="74"/>
      <c r="B1397" s="256" t="str">
        <f t="shared" si="1324"/>
        <v>Scan 2 All FS as Scan1</v>
      </c>
      <c r="C1397" s="52">
        <f t="shared" ref="C1397:R1410" ca="1" si="1360">OFFSET(C1397,-1,0)</f>
        <v>1</v>
      </c>
      <c r="D1397" s="52">
        <f t="shared" ca="1" si="1360"/>
        <v>1</v>
      </c>
      <c r="E1397" s="52" t="b">
        <f t="shared" ca="1" si="1348"/>
        <v>0</v>
      </c>
      <c r="F1397" s="52">
        <f t="shared" ca="1" si="1326"/>
        <v>202</v>
      </c>
      <c r="G1397" s="52" t="str">
        <f t="shared" ca="1" si="1326"/>
        <v>-</v>
      </c>
      <c r="H1397" s="52" t="str">
        <f t="shared" ca="1" si="1326"/>
        <v>-</v>
      </c>
      <c r="I1397" s="52" t="str">
        <f t="shared" ca="1" si="1326"/>
        <v>-</v>
      </c>
      <c r="J1397" s="52" t="str">
        <f t="shared" ca="1" si="1326"/>
        <v>-</v>
      </c>
      <c r="K1397" s="52" t="str">
        <f t="shared" ca="1" si="1326"/>
        <v>-</v>
      </c>
      <c r="L1397" s="52" t="str">
        <f t="shared" ca="1" si="1326"/>
        <v>-</v>
      </c>
      <c r="M1397" s="52" t="str">
        <f t="shared" ca="1" si="1326"/>
        <v>-</v>
      </c>
      <c r="N1397" s="52" t="str">
        <f t="shared" ca="1" si="1326"/>
        <v>-</v>
      </c>
      <c r="O1397" s="220">
        <f ca="1">O$1373</f>
        <v>146</v>
      </c>
      <c r="P1397" s="52">
        <f t="shared" ca="1" si="1326"/>
        <v>149</v>
      </c>
      <c r="Q1397" s="220">
        <f ca="1">Q$1373</f>
        <v>147</v>
      </c>
      <c r="R1397" s="220">
        <f ca="1">R$1373</f>
        <v>147</v>
      </c>
      <c r="S1397" s="220">
        <f ca="1">S$1373</f>
        <v>147</v>
      </c>
      <c r="T1397" s="220">
        <f ca="1">T$1373</f>
        <v>147</v>
      </c>
      <c r="U1397" s="52">
        <f t="shared" ca="1" si="1326"/>
        <v>2.2499999999999999E-2</v>
      </c>
      <c r="V1397" s="52">
        <f t="shared" ca="1" si="1358"/>
        <v>6.25E-2</v>
      </c>
      <c r="W1397" s="52">
        <f t="shared" ca="1" si="1358"/>
        <v>6.25E-2</v>
      </c>
      <c r="X1397" s="52">
        <f t="shared" ca="1" si="1358"/>
        <v>0.1225</v>
      </c>
      <c r="Y1397" s="62">
        <f t="shared" ca="1" si="1358"/>
        <v>1.15E-2</v>
      </c>
      <c r="Z1397" s="62">
        <f t="shared" ca="1" si="1358"/>
        <v>-2.0416666666666666E-2</v>
      </c>
      <c r="AA1397" s="52">
        <f ca="1">OFFSET(AA1397,-1,0)</f>
        <v>2</v>
      </c>
      <c r="AB1397" s="52" t="b">
        <f ca="1">OFFSET(AB1397,-1,0)</f>
        <v>1</v>
      </c>
      <c r="AC1397" s="52" t="str">
        <f t="shared" ca="1" si="1346"/>
        <v>-</v>
      </c>
      <c r="AD1397" s="52" t="str">
        <f t="shared" ca="1" si="1358"/>
        <v>-</v>
      </c>
      <c r="AE1397" s="52" t="str">
        <f t="shared" ca="1" si="1358"/>
        <v>-</v>
      </c>
      <c r="AF1397" s="52" t="str">
        <f t="shared" ca="1" si="1358"/>
        <v>-</v>
      </c>
      <c r="AG1397" s="52">
        <f t="shared" ca="1" si="1358"/>
        <v>0.5</v>
      </c>
      <c r="AH1397" s="52">
        <f t="shared" ca="1" si="1347"/>
        <v>1</v>
      </c>
      <c r="AI1397" s="221">
        <f ca="1">AI$1387</f>
        <v>0</v>
      </c>
      <c r="AJ1397" s="52">
        <f t="shared" ca="1" si="1358"/>
        <v>1</v>
      </c>
      <c r="AK1397" s="221">
        <f ca="1">AK$1387</f>
        <v>0</v>
      </c>
      <c r="AL1397" s="52">
        <f ca="1">OFFSET(AL1397,-1,0)</f>
        <v>1</v>
      </c>
      <c r="AM1397" s="52"/>
      <c r="AN1397" s="52"/>
      <c r="AO1397" s="52"/>
      <c r="AP1397" s="52"/>
      <c r="AQ1397" s="52"/>
      <c r="AR1397" s="52"/>
      <c r="AS1397" s="52"/>
      <c r="AT1397" s="52"/>
      <c r="AU1397" s="52"/>
      <c r="AV1397" s="52"/>
      <c r="AW1397" s="52"/>
      <c r="AX1397" s="52"/>
      <c r="AY1397" s="52"/>
      <c r="AZ1397" s="52"/>
      <c r="BA1397" s="52"/>
      <c r="BB1397" s="52"/>
      <c r="BC1397" s="52"/>
      <c r="BD1397" s="52"/>
      <c r="BE1397" s="52"/>
      <c r="BF1397" s="52"/>
      <c r="BG1397" s="52"/>
      <c r="BH1397" s="52"/>
      <c r="BI1397" s="52"/>
      <c r="BJ1397" s="52"/>
      <c r="BK1397" s="52"/>
      <c r="BL1397" s="52"/>
      <c r="BM1397" s="52"/>
      <c r="BN1397" s="220">
        <f ca="1">BN$1373</f>
        <v>-0.05</v>
      </c>
      <c r="BO1397" s="52">
        <f t="shared" ref="BO1397:CD1398" ca="1" si="1361">OFFSET(BO1397,-1,0)</f>
        <v>0</v>
      </c>
      <c r="BP1397" s="91">
        <f t="shared" ca="1" si="1361"/>
        <v>0</v>
      </c>
      <c r="BQ1397" s="52">
        <f t="shared" ca="1" si="1361"/>
        <v>0</v>
      </c>
      <c r="BR1397" s="220">
        <f ca="1">BR$1373</f>
        <v>0.05</v>
      </c>
      <c r="BS1397" s="220">
        <f ca="1">BS$1373</f>
        <v>-0.05</v>
      </c>
      <c r="BT1397" s="220">
        <f ca="1">BT$1373</f>
        <v>-0.05</v>
      </c>
      <c r="BU1397" s="220">
        <f ca="1">BU$1373</f>
        <v>-0.05</v>
      </c>
      <c r="BV1397" s="52">
        <f t="shared" ca="1" si="1361"/>
        <v>0</v>
      </c>
      <c r="BW1397" s="91">
        <f t="shared" ca="1" si="1361"/>
        <v>0</v>
      </c>
      <c r="BX1397" s="52">
        <f t="shared" ca="1" si="1361"/>
        <v>0</v>
      </c>
      <c r="BY1397" s="220">
        <f ca="1">BY$1373</f>
        <v>0.05</v>
      </c>
      <c r="BZ1397" s="220">
        <f ca="1">BZ$1373</f>
        <v>-0.05</v>
      </c>
      <c r="CA1397" s="220">
        <f ca="1">CA$1373</f>
        <v>-0.05</v>
      </c>
      <c r="CB1397" s="220">
        <f ca="1">CB$1373</f>
        <v>-0.05</v>
      </c>
      <c r="CC1397" s="52">
        <f t="shared" ca="1" si="1361"/>
        <v>0</v>
      </c>
      <c r="CD1397" s="91">
        <f t="shared" ca="1" si="1361"/>
        <v>0</v>
      </c>
      <c r="CE1397" s="52">
        <f t="shared" ref="CE1397" ca="1" si="1362">OFFSET(CE1397,-1,0)</f>
        <v>0</v>
      </c>
      <c r="CF1397" s="220">
        <f ca="1">CF$1373</f>
        <v>0.05</v>
      </c>
      <c r="CG1397" s="220">
        <f ca="1">CG$1373</f>
        <v>-0.05</v>
      </c>
      <c r="CH1397" s="220">
        <f ca="1">CH$1373</f>
        <v>-0.05</v>
      </c>
    </row>
    <row r="1398" spans="1:86">
      <c r="A1398" s="74"/>
      <c r="B1398" s="256" t="str">
        <f t="shared" si="1324"/>
        <v>Scan 2 Dry FS as Scan1</v>
      </c>
      <c r="C1398" s="52">
        <f t="shared" ca="1" si="1360"/>
        <v>1</v>
      </c>
      <c r="D1398" s="52">
        <f t="shared" ca="1" si="1360"/>
        <v>1</v>
      </c>
      <c r="E1398" s="52" t="b">
        <f t="shared" ca="1" si="1348"/>
        <v>0</v>
      </c>
      <c r="F1398" s="52">
        <f t="shared" ca="1" si="1326"/>
        <v>202</v>
      </c>
      <c r="G1398" s="52" t="str">
        <f t="shared" ca="1" si="1326"/>
        <v>-</v>
      </c>
      <c r="H1398" s="52" t="str">
        <f t="shared" ca="1" si="1326"/>
        <v>-</v>
      </c>
      <c r="I1398" s="52" t="str">
        <f t="shared" ca="1" si="1326"/>
        <v>-</v>
      </c>
      <c r="J1398" s="52" t="str">
        <f t="shared" ca="1" si="1326"/>
        <v>-</v>
      </c>
      <c r="K1398" s="52" t="str">
        <f t="shared" ca="1" si="1326"/>
        <v>-</v>
      </c>
      <c r="L1398" s="52" t="str">
        <f t="shared" ca="1" si="1326"/>
        <v>-</v>
      </c>
      <c r="M1398" s="52" t="str">
        <f t="shared" ca="1" si="1326"/>
        <v>-</v>
      </c>
      <c r="N1398" s="52" t="str">
        <f t="shared" ca="1" si="1326"/>
        <v>-</v>
      </c>
      <c r="O1398" s="52">
        <f t="shared" ca="1" si="1326"/>
        <v>146</v>
      </c>
      <c r="P1398" s="52">
        <f t="shared" ca="1" si="1326"/>
        <v>149</v>
      </c>
      <c r="Q1398" s="221">
        <f ca="1">Q$1387</f>
        <v>149</v>
      </c>
      <c r="R1398" s="221">
        <f ca="1">R$1387</f>
        <v>150</v>
      </c>
      <c r="S1398" s="221">
        <f ca="1">S$1387</f>
        <v>150</v>
      </c>
      <c r="T1398" s="221">
        <f ca="1">T$1387</f>
        <v>150</v>
      </c>
      <c r="U1398" s="52">
        <f t="shared" ca="1" si="1326"/>
        <v>2.2499999999999999E-2</v>
      </c>
      <c r="V1398" s="52">
        <f t="shared" ca="1" si="1358"/>
        <v>6.25E-2</v>
      </c>
      <c r="W1398" s="52">
        <f t="shared" ca="1" si="1358"/>
        <v>6.25E-2</v>
      </c>
      <c r="X1398" s="52">
        <f t="shared" ca="1" si="1358"/>
        <v>0.1225</v>
      </c>
      <c r="Y1398" s="62">
        <f t="shared" ca="1" si="1358"/>
        <v>1.15E-2</v>
      </c>
      <c r="Z1398" s="62">
        <f t="shared" ca="1" si="1358"/>
        <v>-2.0416666666666666E-2</v>
      </c>
      <c r="AA1398" s="52">
        <f ca="1">OFFSET(AA1398,-1,0)</f>
        <v>2</v>
      </c>
      <c r="AB1398" s="52" t="b">
        <f ca="1">OFFSET(AB1398,-1,0)</f>
        <v>1</v>
      </c>
      <c r="AC1398" s="52" t="str">
        <f t="shared" ca="1" si="1346"/>
        <v>-</v>
      </c>
      <c r="AD1398" s="52" t="str">
        <f t="shared" ca="1" si="1358"/>
        <v>-</v>
      </c>
      <c r="AE1398" s="52" t="str">
        <f t="shared" ca="1" si="1358"/>
        <v>-</v>
      </c>
      <c r="AF1398" s="52" t="str">
        <f t="shared" ca="1" si="1358"/>
        <v>-</v>
      </c>
      <c r="AG1398" s="52">
        <f t="shared" ca="1" si="1358"/>
        <v>0.5</v>
      </c>
      <c r="AH1398" s="52">
        <f t="shared" ca="1" si="1347"/>
        <v>1</v>
      </c>
      <c r="AI1398" s="91">
        <f t="shared" ca="1" si="1347"/>
        <v>0</v>
      </c>
      <c r="AJ1398" s="91">
        <f ca="1">OFFSET(AJ1398,-1,0)</f>
        <v>1</v>
      </c>
      <c r="AK1398" s="91">
        <f t="shared" ca="1" si="1347"/>
        <v>0</v>
      </c>
      <c r="AL1398" s="52">
        <f ca="1">OFFSET(AL1398,-1,0)</f>
        <v>1</v>
      </c>
      <c r="AM1398" s="52"/>
      <c r="AN1398" s="52"/>
      <c r="AO1398" s="52"/>
      <c r="AP1398" s="52"/>
      <c r="AQ1398" s="52"/>
      <c r="AR1398" s="52"/>
      <c r="AS1398" s="52"/>
      <c r="AT1398" s="52"/>
      <c r="AU1398" s="52"/>
      <c r="AV1398" s="52"/>
      <c r="AW1398" s="52"/>
      <c r="AX1398" s="52"/>
      <c r="AY1398" s="52"/>
      <c r="AZ1398" s="52"/>
      <c r="BA1398" s="52"/>
      <c r="BB1398" s="52"/>
      <c r="BC1398" s="52"/>
      <c r="BD1398" s="52"/>
      <c r="BE1398" s="52"/>
      <c r="BF1398" s="52"/>
      <c r="BG1398" s="52"/>
      <c r="BH1398" s="52"/>
      <c r="BI1398" s="52"/>
      <c r="BJ1398" s="52"/>
      <c r="BK1398" s="52"/>
      <c r="BL1398" s="52"/>
      <c r="BM1398" s="52"/>
      <c r="BN1398" s="52">
        <f t="shared" ref="BN1398:CC1410" ca="1" si="1363">OFFSET(BN1398,-1,0)</f>
        <v>-0.05</v>
      </c>
      <c r="BO1398" s="52">
        <f t="shared" ca="1" si="1363"/>
        <v>0</v>
      </c>
      <c r="BP1398" s="91">
        <f t="shared" ca="1" si="1361"/>
        <v>0</v>
      </c>
      <c r="BQ1398" s="52">
        <f t="shared" ca="1" si="1363"/>
        <v>0</v>
      </c>
      <c r="BR1398" s="52">
        <f t="shared" ca="1" si="1363"/>
        <v>0.05</v>
      </c>
      <c r="BS1398" s="221">
        <f ca="1">BS$1387</f>
        <v>-0.05</v>
      </c>
      <c r="BT1398" s="221">
        <f ca="1">BT$1387</f>
        <v>-0.05</v>
      </c>
      <c r="BU1398" s="52">
        <f t="shared" ref="BU1398:CH1410" ca="1" si="1364">OFFSET(BU1398,-1,0)</f>
        <v>-0.05</v>
      </c>
      <c r="BV1398" s="52">
        <f t="shared" ca="1" si="1364"/>
        <v>0</v>
      </c>
      <c r="BW1398" s="91">
        <f t="shared" ca="1" si="1364"/>
        <v>0</v>
      </c>
      <c r="BX1398" s="52">
        <f t="shared" ca="1" si="1364"/>
        <v>0</v>
      </c>
      <c r="BY1398" s="52">
        <f t="shared" ca="1" si="1364"/>
        <v>0.05</v>
      </c>
      <c r="BZ1398" s="221">
        <f ca="1">BZ$1387</f>
        <v>-0.05</v>
      </c>
      <c r="CA1398" s="221">
        <f ca="1">CA$1387</f>
        <v>-0.05</v>
      </c>
      <c r="CB1398" s="52">
        <f t="shared" ca="1" si="1364"/>
        <v>-0.05</v>
      </c>
      <c r="CC1398" s="52">
        <f t="shared" ca="1" si="1364"/>
        <v>0</v>
      </c>
      <c r="CD1398" s="91">
        <f t="shared" ca="1" si="1364"/>
        <v>0</v>
      </c>
      <c r="CE1398" s="52">
        <f t="shared" ca="1" si="1364"/>
        <v>0</v>
      </c>
      <c r="CF1398" s="52">
        <f t="shared" ca="1" si="1364"/>
        <v>0.05</v>
      </c>
      <c r="CG1398" s="221">
        <f ca="1">CG$1387</f>
        <v>-0.05</v>
      </c>
      <c r="CH1398" s="221">
        <f ca="1">CH$1387</f>
        <v>-0.05</v>
      </c>
    </row>
    <row r="1399" spans="1:86">
      <c r="A1399" s="74"/>
      <c r="B1399" s="256" t="str">
        <f t="shared" si="1324"/>
        <v>Scan 2 Singles FS as Scan1</v>
      </c>
      <c r="C1399" s="91">
        <f t="shared" ca="1" si="1360"/>
        <v>1</v>
      </c>
      <c r="D1399" s="91">
        <f t="shared" ca="1" si="1360"/>
        <v>1</v>
      </c>
      <c r="E1399" s="91" t="b">
        <f t="shared" ca="1" si="1348"/>
        <v>0</v>
      </c>
      <c r="F1399" s="91">
        <f t="shared" ca="1" si="1348"/>
        <v>202</v>
      </c>
      <c r="G1399" s="91" t="str">
        <f t="shared" ca="1" si="1348"/>
        <v>-</v>
      </c>
      <c r="H1399" s="91" t="str">
        <f t="shared" ca="1" si="1348"/>
        <v>-</v>
      </c>
      <c r="I1399" s="91" t="str">
        <f t="shared" ca="1" si="1348"/>
        <v>-</v>
      </c>
      <c r="J1399" s="91" t="str">
        <f t="shared" ca="1" si="1348"/>
        <v>-</v>
      </c>
      <c r="K1399" s="91" t="str">
        <f t="shared" ca="1" si="1348"/>
        <v>-</v>
      </c>
      <c r="L1399" s="91" t="str">
        <f t="shared" ca="1" si="1348"/>
        <v>-</v>
      </c>
      <c r="M1399" s="91" t="str">
        <f t="shared" ca="1" si="1348"/>
        <v>-</v>
      </c>
      <c r="N1399" s="91" t="str">
        <f t="shared" ca="1" si="1348"/>
        <v>-</v>
      </c>
      <c r="O1399" s="221">
        <f ca="1">O$1387</f>
        <v>148</v>
      </c>
      <c r="P1399" s="91">
        <f t="shared" ca="1" si="1348"/>
        <v>149</v>
      </c>
      <c r="Q1399" s="220">
        <f ca="1">Q$1373</f>
        <v>147</v>
      </c>
      <c r="R1399" s="91">
        <f t="shared" ca="1" si="1348"/>
        <v>150</v>
      </c>
      <c r="S1399" s="91">
        <f t="shared" ref="S1399:AJ1401" ca="1" si="1365">OFFSET(S1399,-1,0)</f>
        <v>150</v>
      </c>
      <c r="T1399" s="91">
        <f t="shared" ca="1" si="1365"/>
        <v>150</v>
      </c>
      <c r="U1399" s="91">
        <f t="shared" ca="1" si="1365"/>
        <v>2.2499999999999999E-2</v>
      </c>
      <c r="V1399" s="91">
        <f t="shared" ca="1" si="1365"/>
        <v>6.25E-2</v>
      </c>
      <c r="W1399" s="91">
        <f t="shared" ca="1" si="1365"/>
        <v>6.25E-2</v>
      </c>
      <c r="X1399" s="91">
        <f t="shared" ca="1" si="1365"/>
        <v>0.1225</v>
      </c>
      <c r="Y1399" s="226">
        <f t="shared" ca="1" si="1365"/>
        <v>1.15E-2</v>
      </c>
      <c r="Z1399" s="226">
        <f t="shared" ca="1" si="1365"/>
        <v>-2.0416666666666666E-2</v>
      </c>
      <c r="AA1399" s="91">
        <f t="shared" ca="1" si="1365"/>
        <v>2</v>
      </c>
      <c r="AB1399" s="91" t="b">
        <f t="shared" ca="1" si="1365"/>
        <v>1</v>
      </c>
      <c r="AC1399" s="91" t="str">
        <f t="shared" ca="1" si="1365"/>
        <v>-</v>
      </c>
      <c r="AD1399" s="91" t="str">
        <f t="shared" ca="1" si="1365"/>
        <v>-</v>
      </c>
      <c r="AE1399" s="91" t="str">
        <f t="shared" ca="1" si="1365"/>
        <v>-</v>
      </c>
      <c r="AF1399" s="91" t="str">
        <f t="shared" ca="1" si="1365"/>
        <v>-</v>
      </c>
      <c r="AG1399" s="91">
        <f t="shared" ca="1" si="1365"/>
        <v>0.5</v>
      </c>
      <c r="AH1399" s="91">
        <f t="shared" ca="1" si="1365"/>
        <v>1</v>
      </c>
      <c r="AI1399" s="91">
        <f t="shared" ca="1" si="1347"/>
        <v>0</v>
      </c>
      <c r="AJ1399" s="91">
        <f ca="1">OFFSET(AJ1399,-1,0)</f>
        <v>1</v>
      </c>
      <c r="AK1399" s="91">
        <f t="shared" ca="1" si="1347"/>
        <v>0</v>
      </c>
      <c r="AL1399" s="91">
        <f ca="1">OFFSET(AL1399,-1,0)</f>
        <v>1</v>
      </c>
      <c r="AM1399" s="91"/>
      <c r="AN1399" s="91"/>
      <c r="AO1399" s="91"/>
      <c r="AP1399" s="91"/>
      <c r="AQ1399" s="91"/>
      <c r="AR1399" s="91"/>
      <c r="AS1399" s="91"/>
      <c r="AT1399" s="91"/>
      <c r="AU1399" s="91"/>
      <c r="AV1399" s="91"/>
      <c r="AW1399" s="91"/>
      <c r="AX1399" s="91"/>
      <c r="AY1399" s="91"/>
      <c r="AZ1399" s="91"/>
      <c r="BA1399" s="91"/>
      <c r="BB1399" s="91"/>
      <c r="BC1399" s="91"/>
      <c r="BD1399" s="91"/>
      <c r="BE1399" s="91"/>
      <c r="BF1399" s="91"/>
      <c r="BG1399" s="91"/>
      <c r="BH1399" s="91"/>
      <c r="BI1399" s="91"/>
      <c r="BJ1399" s="91"/>
      <c r="BK1399" s="91"/>
      <c r="BL1399" s="91"/>
      <c r="BM1399" s="91"/>
      <c r="BN1399" s="91">
        <f t="shared" ca="1" si="1363"/>
        <v>-0.05</v>
      </c>
      <c r="BO1399" s="91">
        <f t="shared" ca="1" si="1363"/>
        <v>0</v>
      </c>
      <c r="BP1399" s="91">
        <f t="shared" ca="1" si="1363"/>
        <v>0</v>
      </c>
      <c r="BQ1399" s="91">
        <f t="shared" ca="1" si="1363"/>
        <v>0</v>
      </c>
      <c r="BR1399" s="221">
        <f ca="1">BR$1387</f>
        <v>0.05</v>
      </c>
      <c r="BS1399" s="220">
        <f ca="1">BS$1373</f>
        <v>-0.05</v>
      </c>
      <c r="BT1399" s="91">
        <f t="shared" ca="1" si="1363"/>
        <v>-0.05</v>
      </c>
      <c r="BU1399" s="91">
        <f t="shared" ca="1" si="1364"/>
        <v>-0.05</v>
      </c>
      <c r="BV1399" s="91">
        <f t="shared" ca="1" si="1364"/>
        <v>0</v>
      </c>
      <c r="BW1399" s="91">
        <f t="shared" ca="1" si="1364"/>
        <v>0</v>
      </c>
      <c r="BX1399" s="91">
        <f t="shared" ca="1" si="1364"/>
        <v>0</v>
      </c>
      <c r="BY1399" s="221">
        <f ca="1">BY$1387</f>
        <v>0.05</v>
      </c>
      <c r="BZ1399" s="220">
        <f ca="1">BZ$1373</f>
        <v>-0.05</v>
      </c>
      <c r="CA1399" s="91">
        <f t="shared" ca="1" si="1364"/>
        <v>-0.05</v>
      </c>
      <c r="CB1399" s="91">
        <f t="shared" ca="1" si="1364"/>
        <v>-0.05</v>
      </c>
      <c r="CC1399" s="91">
        <f t="shared" ca="1" si="1364"/>
        <v>0</v>
      </c>
      <c r="CD1399" s="91">
        <f t="shared" ca="1" si="1364"/>
        <v>0</v>
      </c>
      <c r="CE1399" s="91">
        <f t="shared" ca="1" si="1364"/>
        <v>0</v>
      </c>
      <c r="CF1399" s="221">
        <f ca="1">CF$1387</f>
        <v>0.05</v>
      </c>
      <c r="CG1399" s="220">
        <f ca="1">CG$1373</f>
        <v>-0.05</v>
      </c>
      <c r="CH1399" s="91">
        <f t="shared" ca="1" si="1364"/>
        <v>-0.05</v>
      </c>
    </row>
    <row r="1400" spans="1:86">
      <c r="A1400" s="74"/>
      <c r="B1400" s="256" t="str">
        <f t="shared" si="1324"/>
        <v>Scan 2 Mult FS as Scan1</v>
      </c>
      <c r="C1400" s="91">
        <f t="shared" ca="1" si="1360"/>
        <v>1</v>
      </c>
      <c r="D1400" s="91">
        <f t="shared" ca="1" si="1360"/>
        <v>1</v>
      </c>
      <c r="E1400" s="91" t="b">
        <f t="shared" ca="1" si="1348"/>
        <v>0</v>
      </c>
      <c r="F1400" s="91">
        <f t="shared" ca="1" si="1348"/>
        <v>202</v>
      </c>
      <c r="G1400" s="91" t="str">
        <f t="shared" ca="1" si="1348"/>
        <v>-</v>
      </c>
      <c r="H1400" s="91" t="str">
        <f t="shared" ca="1" si="1348"/>
        <v>-</v>
      </c>
      <c r="I1400" s="91" t="str">
        <f t="shared" ca="1" si="1348"/>
        <v>-</v>
      </c>
      <c r="J1400" s="91" t="str">
        <f t="shared" ca="1" si="1348"/>
        <v>-</v>
      </c>
      <c r="K1400" s="91" t="str">
        <f t="shared" ca="1" si="1348"/>
        <v>-</v>
      </c>
      <c r="L1400" s="91" t="str">
        <f t="shared" ca="1" si="1348"/>
        <v>-</v>
      </c>
      <c r="M1400" s="91" t="str">
        <f t="shared" ca="1" si="1348"/>
        <v>-</v>
      </c>
      <c r="N1400" s="91" t="str">
        <f t="shared" ca="1" si="1348"/>
        <v>-</v>
      </c>
      <c r="O1400" s="91">
        <f t="shared" ca="1" si="1348"/>
        <v>148</v>
      </c>
      <c r="P1400" s="91">
        <f t="shared" ca="1" si="1348"/>
        <v>149</v>
      </c>
      <c r="Q1400" s="221">
        <f ca="1">Q$1387</f>
        <v>149</v>
      </c>
      <c r="R1400" s="220">
        <f ca="1">R$1373</f>
        <v>147</v>
      </c>
      <c r="S1400" s="220">
        <f ca="1">S$1373</f>
        <v>147</v>
      </c>
      <c r="T1400" s="220">
        <f ca="1">T$1373</f>
        <v>147</v>
      </c>
      <c r="U1400" s="91">
        <f t="shared" ca="1" si="1365"/>
        <v>2.2499999999999999E-2</v>
      </c>
      <c r="V1400" s="91">
        <f t="shared" ca="1" si="1365"/>
        <v>6.25E-2</v>
      </c>
      <c r="W1400" s="91">
        <f t="shared" ca="1" si="1365"/>
        <v>6.25E-2</v>
      </c>
      <c r="X1400" s="91">
        <f t="shared" ca="1" si="1365"/>
        <v>0.1225</v>
      </c>
      <c r="Y1400" s="226">
        <f t="shared" ca="1" si="1365"/>
        <v>1.15E-2</v>
      </c>
      <c r="Z1400" s="226">
        <f t="shared" ca="1" si="1365"/>
        <v>-2.0416666666666666E-2</v>
      </c>
      <c r="AA1400" s="91">
        <f t="shared" ca="1" si="1365"/>
        <v>2</v>
      </c>
      <c r="AB1400" s="91" t="b">
        <f t="shared" ca="1" si="1365"/>
        <v>1</v>
      </c>
      <c r="AC1400" s="91" t="str">
        <f t="shared" ca="1" si="1365"/>
        <v>-</v>
      </c>
      <c r="AD1400" s="91" t="str">
        <f t="shared" ca="1" si="1365"/>
        <v>-</v>
      </c>
      <c r="AE1400" s="91" t="str">
        <f t="shared" ca="1" si="1365"/>
        <v>-</v>
      </c>
      <c r="AF1400" s="91" t="str">
        <f t="shared" ca="1" si="1365"/>
        <v>-</v>
      </c>
      <c r="AG1400" s="91">
        <f t="shared" ca="1" si="1365"/>
        <v>0.5</v>
      </c>
      <c r="AH1400" s="91">
        <f t="shared" ca="1" si="1365"/>
        <v>1</v>
      </c>
      <c r="AI1400" s="91">
        <f t="shared" ca="1" si="1365"/>
        <v>0</v>
      </c>
      <c r="AJ1400" s="91">
        <f t="shared" ca="1" si="1365"/>
        <v>1</v>
      </c>
      <c r="AK1400" s="91">
        <f t="shared" ca="1" si="1347"/>
        <v>0</v>
      </c>
      <c r="AL1400" s="91">
        <f t="shared" ca="1" si="1347"/>
        <v>1</v>
      </c>
      <c r="AM1400" s="91"/>
      <c r="AN1400" s="91"/>
      <c r="AO1400" s="91"/>
      <c r="AP1400" s="91"/>
      <c r="AQ1400" s="91"/>
      <c r="AR1400" s="91"/>
      <c r="AS1400" s="91"/>
      <c r="AT1400" s="91"/>
      <c r="AU1400" s="91"/>
      <c r="AV1400" s="91"/>
      <c r="AW1400" s="91"/>
      <c r="AX1400" s="91"/>
      <c r="AY1400" s="91"/>
      <c r="AZ1400" s="91"/>
      <c r="BA1400" s="91"/>
      <c r="BB1400" s="91"/>
      <c r="BC1400" s="91"/>
      <c r="BD1400" s="91"/>
      <c r="BE1400" s="91"/>
      <c r="BF1400" s="91"/>
      <c r="BG1400" s="91"/>
      <c r="BH1400" s="91"/>
      <c r="BI1400" s="91"/>
      <c r="BJ1400" s="91"/>
      <c r="BK1400" s="91"/>
      <c r="BL1400" s="91"/>
      <c r="BM1400" s="91"/>
      <c r="BN1400" s="91">
        <f t="shared" ca="1" si="1363"/>
        <v>-0.05</v>
      </c>
      <c r="BO1400" s="91">
        <f t="shared" ca="1" si="1363"/>
        <v>0</v>
      </c>
      <c r="BP1400" s="91">
        <f t="shared" ca="1" si="1363"/>
        <v>0</v>
      </c>
      <c r="BQ1400" s="91">
        <f t="shared" ca="1" si="1363"/>
        <v>0</v>
      </c>
      <c r="BR1400" s="91">
        <f t="shared" ca="1" si="1363"/>
        <v>0.05</v>
      </c>
      <c r="BS1400" s="221">
        <f ca="1">BS$1387</f>
        <v>-0.05</v>
      </c>
      <c r="BT1400" s="220">
        <f ca="1">BT$1373</f>
        <v>-0.05</v>
      </c>
      <c r="BU1400" s="91">
        <f t="shared" ca="1" si="1364"/>
        <v>-0.05</v>
      </c>
      <c r="BV1400" s="91">
        <f t="shared" ca="1" si="1364"/>
        <v>0</v>
      </c>
      <c r="BW1400" s="91">
        <f t="shared" ca="1" si="1364"/>
        <v>0</v>
      </c>
      <c r="BX1400" s="91">
        <f t="shared" ca="1" si="1364"/>
        <v>0</v>
      </c>
      <c r="BY1400" s="91">
        <f t="shared" ca="1" si="1364"/>
        <v>0.05</v>
      </c>
      <c r="BZ1400" s="221">
        <f ca="1">BZ$1387</f>
        <v>-0.05</v>
      </c>
      <c r="CA1400" s="220">
        <f ca="1">CA$1373</f>
        <v>-0.05</v>
      </c>
      <c r="CB1400" s="91">
        <f t="shared" ca="1" si="1364"/>
        <v>-0.05</v>
      </c>
      <c r="CC1400" s="91">
        <f t="shared" ca="1" si="1364"/>
        <v>0</v>
      </c>
      <c r="CD1400" s="91">
        <f t="shared" ca="1" si="1364"/>
        <v>0</v>
      </c>
      <c r="CE1400" s="91">
        <f t="shared" ca="1" si="1364"/>
        <v>0</v>
      </c>
      <c r="CF1400" s="91">
        <f t="shared" ca="1" si="1364"/>
        <v>0.05</v>
      </c>
      <c r="CG1400" s="221">
        <f ca="1">CG$1387</f>
        <v>-0.05</v>
      </c>
      <c r="CH1400" s="220">
        <f ca="1">CH$1373</f>
        <v>-0.05</v>
      </c>
    </row>
    <row r="1401" spans="1:86">
      <c r="A1401" s="74"/>
      <c r="B1401" s="256" t="str">
        <f t="shared" si="1324"/>
        <v>Scan 2 Hold Base Mortality as Scan1</v>
      </c>
      <c r="C1401" s="91">
        <f t="shared" ca="1" si="1360"/>
        <v>1</v>
      </c>
      <c r="D1401" s="91">
        <f t="shared" ca="1" si="1360"/>
        <v>1</v>
      </c>
      <c r="E1401" s="91" t="b">
        <f t="shared" ca="1" si="1348"/>
        <v>0</v>
      </c>
      <c r="F1401" s="220">
        <f ca="1">F$1373</f>
        <v>201</v>
      </c>
      <c r="G1401" s="91" t="str">
        <f t="shared" ca="1" si="1348"/>
        <v>-</v>
      </c>
      <c r="H1401" s="91" t="str">
        <f t="shared" ca="1" si="1348"/>
        <v>-</v>
      </c>
      <c r="I1401" s="91" t="str">
        <f t="shared" ca="1" si="1348"/>
        <v>-</v>
      </c>
      <c r="J1401" s="91" t="str">
        <f t="shared" ca="1" si="1348"/>
        <v>-</v>
      </c>
      <c r="K1401" s="91" t="str">
        <f ca="1">OFFSET(K1401,-1,0)</f>
        <v>-</v>
      </c>
      <c r="L1401" s="90" t="b">
        <v>1</v>
      </c>
      <c r="M1401" s="91" t="str">
        <f ca="1">OFFSET(M1401,-1,0)</f>
        <v>-</v>
      </c>
      <c r="N1401" s="91" t="str">
        <f t="shared" ca="1" si="1348"/>
        <v>-</v>
      </c>
      <c r="O1401" s="91">
        <f t="shared" ca="1" si="1348"/>
        <v>148</v>
      </c>
      <c r="P1401" s="91">
        <f t="shared" ca="1" si="1348"/>
        <v>149</v>
      </c>
      <c r="Q1401" s="91">
        <f t="shared" ca="1" si="1348"/>
        <v>149</v>
      </c>
      <c r="R1401" s="221">
        <f ca="1">R$1387</f>
        <v>150</v>
      </c>
      <c r="S1401" s="221">
        <f ca="1">S$1387</f>
        <v>150</v>
      </c>
      <c r="T1401" s="221">
        <f ca="1">T$1387</f>
        <v>150</v>
      </c>
      <c r="U1401" s="91">
        <f t="shared" ca="1" si="1365"/>
        <v>2.2499999999999999E-2</v>
      </c>
      <c r="V1401" s="91">
        <f t="shared" ca="1" si="1365"/>
        <v>6.25E-2</v>
      </c>
      <c r="W1401" s="91">
        <f t="shared" ca="1" si="1365"/>
        <v>6.25E-2</v>
      </c>
      <c r="X1401" s="91">
        <f t="shared" ca="1" si="1365"/>
        <v>0.1225</v>
      </c>
      <c r="Y1401" s="226">
        <f t="shared" ca="1" si="1365"/>
        <v>1.15E-2</v>
      </c>
      <c r="Z1401" s="226">
        <f t="shared" ca="1" si="1365"/>
        <v>-2.0416666666666666E-2</v>
      </c>
      <c r="AA1401" s="91">
        <f t="shared" ca="1" si="1365"/>
        <v>2</v>
      </c>
      <c r="AB1401" s="91" t="b">
        <f t="shared" ca="1" si="1365"/>
        <v>1</v>
      </c>
      <c r="AC1401" s="91" t="str">
        <f t="shared" ca="1" si="1365"/>
        <v>-</v>
      </c>
      <c r="AD1401" s="91" t="str">
        <f t="shared" ca="1" si="1365"/>
        <v>-</v>
      </c>
      <c r="AE1401" s="91" t="str">
        <f t="shared" ca="1" si="1365"/>
        <v>-</v>
      </c>
      <c r="AF1401" s="91" t="str">
        <f t="shared" ca="1" si="1365"/>
        <v>-</v>
      </c>
      <c r="AG1401" s="91">
        <f t="shared" ca="1" si="1365"/>
        <v>0.5</v>
      </c>
      <c r="AH1401" s="91">
        <f t="shared" ca="1" si="1365"/>
        <v>1</v>
      </c>
      <c r="AI1401" s="91">
        <f t="shared" ca="1" si="1365"/>
        <v>0</v>
      </c>
      <c r="AJ1401" s="91">
        <f t="shared" ca="1" si="1365"/>
        <v>1</v>
      </c>
      <c r="AK1401" s="91">
        <f t="shared" ca="1" si="1347"/>
        <v>0</v>
      </c>
      <c r="AL1401" s="91">
        <f t="shared" ca="1" si="1347"/>
        <v>1</v>
      </c>
      <c r="AM1401" s="91"/>
      <c r="AN1401" s="91"/>
      <c r="AO1401" s="91"/>
      <c r="AP1401" s="91"/>
      <c r="AQ1401" s="91"/>
      <c r="AR1401" s="91"/>
      <c r="AS1401" s="91"/>
      <c r="AT1401" s="91"/>
      <c r="AU1401" s="91"/>
      <c r="AV1401" s="91"/>
      <c r="AW1401" s="91"/>
      <c r="AX1401" s="91"/>
      <c r="AY1401" s="91"/>
      <c r="AZ1401" s="91"/>
      <c r="BA1401" s="91"/>
      <c r="BB1401" s="91"/>
      <c r="BC1401" s="91"/>
      <c r="BD1401" s="91"/>
      <c r="BE1401" s="91"/>
      <c r="BF1401" s="91"/>
      <c r="BG1401" s="91"/>
      <c r="BH1401" s="91"/>
      <c r="BI1401" s="91"/>
      <c r="BJ1401" s="91"/>
      <c r="BK1401" s="91"/>
      <c r="BL1401" s="91"/>
      <c r="BM1401" s="91"/>
      <c r="BN1401" s="221">
        <f ca="1">BN$1387</f>
        <v>-0.05</v>
      </c>
      <c r="BO1401" s="91">
        <f t="shared" ca="1" si="1363"/>
        <v>0</v>
      </c>
      <c r="BP1401" s="91">
        <f t="shared" ca="1" si="1363"/>
        <v>0</v>
      </c>
      <c r="BQ1401" s="91">
        <f t="shared" ca="1" si="1363"/>
        <v>0</v>
      </c>
      <c r="BR1401" s="91">
        <f t="shared" ca="1" si="1363"/>
        <v>0.05</v>
      </c>
      <c r="BS1401" s="91">
        <f t="shared" ca="1" si="1363"/>
        <v>-0.05</v>
      </c>
      <c r="BT1401" s="221">
        <f ca="1">BT$1387</f>
        <v>-0.05</v>
      </c>
      <c r="BU1401" s="221">
        <f ca="1">BU$1387</f>
        <v>-0.05</v>
      </c>
      <c r="BV1401" s="91">
        <f t="shared" ca="1" si="1364"/>
        <v>0</v>
      </c>
      <c r="BW1401" s="91">
        <f t="shared" ca="1" si="1364"/>
        <v>0</v>
      </c>
      <c r="BX1401" s="91">
        <f t="shared" ca="1" si="1364"/>
        <v>0</v>
      </c>
      <c r="BY1401" s="91">
        <f t="shared" ca="1" si="1364"/>
        <v>0.05</v>
      </c>
      <c r="BZ1401" s="91">
        <f t="shared" ca="1" si="1364"/>
        <v>-0.05</v>
      </c>
      <c r="CA1401" s="221">
        <f ca="1">CA$1387</f>
        <v>-0.05</v>
      </c>
      <c r="CB1401" s="221">
        <f ca="1">CB$1387</f>
        <v>-0.05</v>
      </c>
      <c r="CC1401" s="91">
        <f t="shared" ca="1" si="1364"/>
        <v>0</v>
      </c>
      <c r="CD1401" s="91">
        <f t="shared" ca="1" si="1364"/>
        <v>0</v>
      </c>
      <c r="CE1401" s="91">
        <f t="shared" ca="1" si="1364"/>
        <v>0</v>
      </c>
      <c r="CF1401" s="91">
        <f t="shared" ca="1" si="1364"/>
        <v>0.05</v>
      </c>
      <c r="CG1401" s="91">
        <f t="shared" ca="1" si="1364"/>
        <v>-0.05</v>
      </c>
      <c r="CH1401" s="221">
        <f ca="1">CH$1387</f>
        <v>-0.05</v>
      </c>
    </row>
    <row r="1402" spans="1:86">
      <c r="A1402" s="74"/>
      <c r="B1402" s="256" t="str">
        <f t="shared" si="1324"/>
        <v>Scan 2 Hold LW &amp; sale value as Scan1</v>
      </c>
      <c r="C1402" s="91">
        <f t="shared" ca="1" si="1360"/>
        <v>1</v>
      </c>
      <c r="D1402" s="91">
        <f t="shared" ca="1" si="1360"/>
        <v>1</v>
      </c>
      <c r="E1402" s="91" t="b">
        <f t="shared" ca="1" si="1360"/>
        <v>0</v>
      </c>
      <c r="F1402" s="91">
        <f t="shared" ca="1" si="1360"/>
        <v>201</v>
      </c>
      <c r="G1402" s="91" t="str">
        <f t="shared" ca="1" si="1360"/>
        <v>-</v>
      </c>
      <c r="H1402" s="91" t="str">
        <f t="shared" ca="1" si="1360"/>
        <v>-</v>
      </c>
      <c r="I1402" s="91" t="str">
        <f t="shared" ca="1" si="1360"/>
        <v>-</v>
      </c>
      <c r="J1402" s="91" t="str">
        <f t="shared" ca="1" si="1360"/>
        <v>-</v>
      </c>
      <c r="K1402" s="91" t="str">
        <f t="shared" ca="1" si="1360"/>
        <v>-</v>
      </c>
      <c r="L1402" s="221" t="str">
        <f>L$1387</f>
        <v>-</v>
      </c>
      <c r="M1402" s="90" t="b">
        <v>1</v>
      </c>
      <c r="N1402" s="91" t="str">
        <f t="shared" ca="1" si="1360"/>
        <v>-</v>
      </c>
      <c r="O1402" s="91">
        <f t="shared" ca="1" si="1360"/>
        <v>148</v>
      </c>
      <c r="P1402" s="91">
        <f t="shared" ca="1" si="1360"/>
        <v>149</v>
      </c>
      <c r="Q1402" s="91">
        <f t="shared" ca="1" si="1360"/>
        <v>149</v>
      </c>
      <c r="R1402" s="91">
        <f t="shared" ca="1" si="1360"/>
        <v>150</v>
      </c>
      <c r="S1402" s="91">
        <f t="shared" ref="S1402:AL1410" ca="1" si="1366">OFFSET(S1402,-1,0)</f>
        <v>150</v>
      </c>
      <c r="T1402" s="91">
        <f t="shared" ca="1" si="1366"/>
        <v>150</v>
      </c>
      <c r="U1402" s="91">
        <f t="shared" ca="1" si="1366"/>
        <v>2.2499999999999999E-2</v>
      </c>
      <c r="V1402" s="91">
        <f t="shared" ca="1" si="1366"/>
        <v>6.25E-2</v>
      </c>
      <c r="W1402" s="91">
        <f t="shared" ca="1" si="1366"/>
        <v>6.25E-2</v>
      </c>
      <c r="X1402" s="91">
        <f t="shared" ca="1" si="1366"/>
        <v>0.1225</v>
      </c>
      <c r="Y1402" s="226">
        <f t="shared" ca="1" si="1366"/>
        <v>1.15E-2</v>
      </c>
      <c r="Z1402" s="226">
        <f t="shared" ca="1" si="1366"/>
        <v>-2.0416666666666666E-2</v>
      </c>
      <c r="AA1402" s="91">
        <f t="shared" ca="1" si="1366"/>
        <v>2</v>
      </c>
      <c r="AB1402" s="91" t="b">
        <f t="shared" ca="1" si="1366"/>
        <v>1</v>
      </c>
      <c r="AC1402" s="91" t="str">
        <f t="shared" ca="1" si="1366"/>
        <v>-</v>
      </c>
      <c r="AD1402" s="91" t="str">
        <f t="shared" ca="1" si="1366"/>
        <v>-</v>
      </c>
      <c r="AE1402" s="91" t="str">
        <f t="shared" ca="1" si="1366"/>
        <v>-</v>
      </c>
      <c r="AF1402" s="91" t="str">
        <f t="shared" ca="1" si="1366"/>
        <v>-</v>
      </c>
      <c r="AG1402" s="91">
        <f t="shared" ca="1" si="1366"/>
        <v>0.5</v>
      </c>
      <c r="AH1402" s="91">
        <f t="shared" ca="1" si="1366"/>
        <v>1</v>
      </c>
      <c r="AI1402" s="91">
        <f t="shared" ca="1" si="1366"/>
        <v>0</v>
      </c>
      <c r="AJ1402" s="91">
        <f t="shared" ca="1" si="1366"/>
        <v>1</v>
      </c>
      <c r="AK1402" s="91">
        <f t="shared" ca="1" si="1366"/>
        <v>0</v>
      </c>
      <c r="AL1402" s="91">
        <f t="shared" ca="1" si="1366"/>
        <v>1</v>
      </c>
      <c r="AM1402" s="91"/>
      <c r="AN1402" s="91"/>
      <c r="AO1402" s="91"/>
      <c r="AP1402" s="91"/>
      <c r="AQ1402" s="91"/>
      <c r="AR1402" s="91"/>
      <c r="AS1402" s="91"/>
      <c r="AT1402" s="91"/>
      <c r="AU1402" s="91"/>
      <c r="AV1402" s="91"/>
      <c r="AW1402" s="91"/>
      <c r="AX1402" s="91"/>
      <c r="AY1402" s="91"/>
      <c r="AZ1402" s="91"/>
      <c r="BA1402" s="91"/>
      <c r="BB1402" s="91"/>
      <c r="BC1402" s="91"/>
      <c r="BD1402" s="91"/>
      <c r="BE1402" s="91"/>
      <c r="BF1402" s="91"/>
      <c r="BG1402" s="91"/>
      <c r="BH1402" s="91"/>
      <c r="BI1402" s="91"/>
      <c r="BJ1402" s="91"/>
      <c r="BK1402" s="91"/>
      <c r="BL1402" s="91"/>
      <c r="BM1402" s="91"/>
      <c r="BN1402" s="91">
        <f t="shared" ca="1" si="1363"/>
        <v>-0.05</v>
      </c>
      <c r="BO1402" s="91">
        <f t="shared" ca="1" si="1363"/>
        <v>0</v>
      </c>
      <c r="BP1402" s="91">
        <f t="shared" ca="1" si="1363"/>
        <v>0</v>
      </c>
      <c r="BQ1402" s="91">
        <f t="shared" ca="1" si="1363"/>
        <v>0</v>
      </c>
      <c r="BR1402" s="91">
        <f t="shared" ca="1" si="1363"/>
        <v>0.05</v>
      </c>
      <c r="BS1402" s="91">
        <f t="shared" ca="1" si="1363"/>
        <v>-0.05</v>
      </c>
      <c r="BT1402" s="91">
        <f t="shared" ca="1" si="1363"/>
        <v>-0.05</v>
      </c>
      <c r="BU1402" s="91">
        <f t="shared" ca="1" si="1363"/>
        <v>-0.05</v>
      </c>
      <c r="BV1402" s="91">
        <f t="shared" ca="1" si="1363"/>
        <v>0</v>
      </c>
      <c r="BW1402" s="91">
        <f t="shared" ca="1" si="1363"/>
        <v>0</v>
      </c>
      <c r="BX1402" s="91">
        <f t="shared" ca="1" si="1363"/>
        <v>0</v>
      </c>
      <c r="BY1402" s="91">
        <f t="shared" ca="1" si="1363"/>
        <v>0.05</v>
      </c>
      <c r="BZ1402" s="91">
        <f t="shared" ca="1" si="1363"/>
        <v>-0.05</v>
      </c>
      <c r="CA1402" s="91">
        <f t="shared" ca="1" si="1363"/>
        <v>-0.05</v>
      </c>
      <c r="CB1402" s="91">
        <f t="shared" ca="1" si="1363"/>
        <v>-0.05</v>
      </c>
      <c r="CC1402" s="91">
        <f t="shared" ca="1" si="1363"/>
        <v>0</v>
      </c>
      <c r="CD1402" s="91">
        <f t="shared" ca="1" si="1364"/>
        <v>0</v>
      </c>
      <c r="CE1402" s="91">
        <f t="shared" ca="1" si="1364"/>
        <v>0</v>
      </c>
      <c r="CF1402" s="91">
        <f t="shared" ca="1" si="1364"/>
        <v>0.05</v>
      </c>
      <c r="CG1402" s="91">
        <f t="shared" ca="1" si="1364"/>
        <v>-0.05</v>
      </c>
      <c r="CH1402" s="91">
        <f t="shared" ca="1" si="1364"/>
        <v>-0.05</v>
      </c>
    </row>
    <row r="1403" spans="1:86">
      <c r="A1403" s="74"/>
      <c r="B1403" s="257" t="str">
        <f t="shared" si="1324"/>
        <v>Scan 2 Hold Flc Value as Scan1</v>
      </c>
      <c r="C1403" s="91">
        <f t="shared" ca="1" si="1360"/>
        <v>1</v>
      </c>
      <c r="D1403" s="91">
        <f t="shared" ca="1" si="1360"/>
        <v>1</v>
      </c>
      <c r="E1403" s="91" t="b">
        <f t="shared" ca="1" si="1360"/>
        <v>0</v>
      </c>
      <c r="F1403" s="91">
        <f t="shared" ca="1" si="1360"/>
        <v>201</v>
      </c>
      <c r="G1403" s="90" t="b">
        <v>1</v>
      </c>
      <c r="H1403" s="90" t="b">
        <v>1</v>
      </c>
      <c r="I1403" s="91" t="str">
        <f t="shared" ca="1" si="1360"/>
        <v>-</v>
      </c>
      <c r="J1403" s="91" t="str">
        <f t="shared" ca="1" si="1360"/>
        <v>-</v>
      </c>
      <c r="K1403" s="91" t="str">
        <f t="shared" ca="1" si="1360"/>
        <v>-</v>
      </c>
      <c r="L1403" s="91" t="str">
        <f t="shared" ca="1" si="1360"/>
        <v>-</v>
      </c>
      <c r="M1403" s="221" t="str">
        <f>M$1387</f>
        <v>-</v>
      </c>
      <c r="N1403" s="91" t="str">
        <f t="shared" ca="1" si="1360"/>
        <v>-</v>
      </c>
      <c r="O1403" s="91">
        <f t="shared" ca="1" si="1360"/>
        <v>148</v>
      </c>
      <c r="P1403" s="91">
        <f t="shared" ca="1" si="1360"/>
        <v>149</v>
      </c>
      <c r="Q1403" s="91">
        <f t="shared" ca="1" si="1360"/>
        <v>149</v>
      </c>
      <c r="R1403" s="91">
        <f t="shared" ca="1" si="1360"/>
        <v>150</v>
      </c>
      <c r="S1403" s="91">
        <f t="shared" ca="1" si="1366"/>
        <v>150</v>
      </c>
      <c r="T1403" s="91">
        <f t="shared" ca="1" si="1366"/>
        <v>150</v>
      </c>
      <c r="U1403" s="91">
        <f t="shared" ca="1" si="1366"/>
        <v>2.2499999999999999E-2</v>
      </c>
      <c r="V1403" s="91">
        <f t="shared" ca="1" si="1366"/>
        <v>6.25E-2</v>
      </c>
      <c r="W1403" s="91">
        <f t="shared" ca="1" si="1366"/>
        <v>6.25E-2</v>
      </c>
      <c r="X1403" s="91">
        <f t="shared" ca="1" si="1366"/>
        <v>0.1225</v>
      </c>
      <c r="Y1403" s="226">
        <f t="shared" ca="1" si="1366"/>
        <v>1.15E-2</v>
      </c>
      <c r="Z1403" s="226">
        <f t="shared" ca="1" si="1366"/>
        <v>-2.0416666666666666E-2</v>
      </c>
      <c r="AA1403" s="91">
        <f t="shared" ca="1" si="1366"/>
        <v>2</v>
      </c>
      <c r="AB1403" s="91" t="b">
        <f t="shared" ca="1" si="1366"/>
        <v>1</v>
      </c>
      <c r="AC1403" s="91" t="str">
        <f t="shared" ca="1" si="1366"/>
        <v>-</v>
      </c>
      <c r="AD1403" s="91" t="str">
        <f t="shared" ca="1" si="1366"/>
        <v>-</v>
      </c>
      <c r="AE1403" s="91" t="str">
        <f t="shared" ca="1" si="1366"/>
        <v>-</v>
      </c>
      <c r="AF1403" s="91" t="str">
        <f t="shared" ca="1" si="1366"/>
        <v>-</v>
      </c>
      <c r="AG1403" s="91">
        <f t="shared" ca="1" si="1366"/>
        <v>0.5</v>
      </c>
      <c r="AH1403" s="91">
        <f t="shared" ca="1" si="1366"/>
        <v>1</v>
      </c>
      <c r="AI1403" s="91">
        <f t="shared" ca="1" si="1366"/>
        <v>0</v>
      </c>
      <c r="AJ1403" s="91">
        <f t="shared" ca="1" si="1366"/>
        <v>1</v>
      </c>
      <c r="AK1403" s="91">
        <f t="shared" ca="1" si="1366"/>
        <v>0</v>
      </c>
      <c r="AL1403" s="91">
        <f t="shared" ca="1" si="1366"/>
        <v>1</v>
      </c>
      <c r="AM1403" s="91"/>
      <c r="AN1403" s="91"/>
      <c r="AO1403" s="91"/>
      <c r="AP1403" s="91"/>
      <c r="AQ1403" s="91"/>
      <c r="AR1403" s="91"/>
      <c r="AS1403" s="91"/>
      <c r="AT1403" s="91"/>
      <c r="AU1403" s="91"/>
      <c r="AV1403" s="91"/>
      <c r="AW1403" s="91"/>
      <c r="AX1403" s="91"/>
      <c r="AY1403" s="91"/>
      <c r="AZ1403" s="91"/>
      <c r="BA1403" s="91"/>
      <c r="BB1403" s="91"/>
      <c r="BC1403" s="91"/>
      <c r="BD1403" s="91"/>
      <c r="BE1403" s="91"/>
      <c r="BF1403" s="91"/>
      <c r="BG1403" s="91"/>
      <c r="BH1403" s="91"/>
      <c r="BI1403" s="91"/>
      <c r="BJ1403" s="91"/>
      <c r="BK1403" s="91"/>
      <c r="BL1403" s="91"/>
      <c r="BM1403" s="91"/>
      <c r="BN1403" s="91">
        <f t="shared" ca="1" si="1363"/>
        <v>-0.05</v>
      </c>
      <c r="BO1403" s="91">
        <f t="shared" ca="1" si="1363"/>
        <v>0</v>
      </c>
      <c r="BP1403" s="91">
        <f t="shared" ca="1" si="1363"/>
        <v>0</v>
      </c>
      <c r="BQ1403" s="91">
        <f t="shared" ca="1" si="1363"/>
        <v>0</v>
      </c>
      <c r="BR1403" s="91">
        <f t="shared" ca="1" si="1363"/>
        <v>0.05</v>
      </c>
      <c r="BS1403" s="91">
        <f t="shared" ca="1" si="1363"/>
        <v>-0.05</v>
      </c>
      <c r="BT1403" s="91">
        <f t="shared" ca="1" si="1363"/>
        <v>-0.05</v>
      </c>
      <c r="BU1403" s="91">
        <f t="shared" ca="1" si="1363"/>
        <v>-0.05</v>
      </c>
      <c r="BV1403" s="91">
        <f t="shared" ca="1" si="1363"/>
        <v>0</v>
      </c>
      <c r="BW1403" s="91">
        <f t="shared" ca="1" si="1363"/>
        <v>0</v>
      </c>
      <c r="BX1403" s="91">
        <f t="shared" ca="1" si="1363"/>
        <v>0</v>
      </c>
      <c r="BY1403" s="91">
        <f t="shared" ca="1" si="1363"/>
        <v>0.05</v>
      </c>
      <c r="BZ1403" s="91">
        <f t="shared" ca="1" si="1363"/>
        <v>-0.05</v>
      </c>
      <c r="CA1403" s="91">
        <f t="shared" ca="1" si="1363"/>
        <v>-0.05</v>
      </c>
      <c r="CB1403" s="91">
        <f t="shared" ca="1" si="1363"/>
        <v>-0.05</v>
      </c>
      <c r="CC1403" s="91">
        <f t="shared" ca="1" si="1363"/>
        <v>0</v>
      </c>
      <c r="CD1403" s="91">
        <f t="shared" ca="1" si="1364"/>
        <v>0</v>
      </c>
      <c r="CE1403" s="91">
        <f t="shared" ca="1" si="1364"/>
        <v>0</v>
      </c>
      <c r="CF1403" s="91">
        <f t="shared" ca="1" si="1364"/>
        <v>0.05</v>
      </c>
      <c r="CG1403" s="91">
        <f t="shared" ca="1" si="1364"/>
        <v>-0.05</v>
      </c>
      <c r="CH1403" s="91">
        <f t="shared" ca="1" si="1364"/>
        <v>-0.05</v>
      </c>
    </row>
    <row r="1404" spans="1:86">
      <c r="A1404" s="74"/>
      <c r="B1404" s="257" t="str">
        <f t="shared" si="1324"/>
        <v>Scan 2 Hold Lamb Surv as Scan1</v>
      </c>
      <c r="C1404" s="91">
        <f t="shared" ca="1" si="1360"/>
        <v>1</v>
      </c>
      <c r="D1404" s="91">
        <f t="shared" ca="1" si="1360"/>
        <v>1</v>
      </c>
      <c r="E1404" s="91" t="b">
        <f t="shared" ca="1" si="1360"/>
        <v>0</v>
      </c>
      <c r="F1404" s="91">
        <f t="shared" ca="1" si="1360"/>
        <v>201</v>
      </c>
      <c r="G1404" s="221" t="str">
        <f>G$1387</f>
        <v>-</v>
      </c>
      <c r="H1404" s="221" t="str">
        <f>H$1387</f>
        <v>-</v>
      </c>
      <c r="I1404" s="91" t="str">
        <f t="shared" ca="1" si="1360"/>
        <v>-</v>
      </c>
      <c r="J1404" s="91" t="str">
        <f t="shared" ca="1" si="1360"/>
        <v>-</v>
      </c>
      <c r="K1404" s="90" t="b">
        <v>1</v>
      </c>
      <c r="L1404" s="91" t="str">
        <f t="shared" ca="1" si="1360"/>
        <v>-</v>
      </c>
      <c r="M1404" s="91" t="str">
        <f t="shared" ca="1" si="1360"/>
        <v>-</v>
      </c>
      <c r="N1404" s="91" t="str">
        <f t="shared" ca="1" si="1360"/>
        <v>-</v>
      </c>
      <c r="O1404" s="91">
        <f t="shared" ca="1" si="1360"/>
        <v>148</v>
      </c>
      <c r="P1404" s="91">
        <f t="shared" ca="1" si="1360"/>
        <v>149</v>
      </c>
      <c r="Q1404" s="91">
        <f t="shared" ca="1" si="1360"/>
        <v>149</v>
      </c>
      <c r="R1404" s="91">
        <f t="shared" ca="1" si="1360"/>
        <v>150</v>
      </c>
      <c r="S1404" s="91">
        <f t="shared" ca="1" si="1366"/>
        <v>150</v>
      </c>
      <c r="T1404" s="91">
        <f t="shared" ca="1" si="1366"/>
        <v>150</v>
      </c>
      <c r="U1404" s="91">
        <f t="shared" ca="1" si="1366"/>
        <v>2.2499999999999999E-2</v>
      </c>
      <c r="V1404" s="91">
        <f t="shared" ca="1" si="1366"/>
        <v>6.25E-2</v>
      </c>
      <c r="W1404" s="91">
        <f t="shared" ca="1" si="1366"/>
        <v>6.25E-2</v>
      </c>
      <c r="X1404" s="91">
        <f t="shared" ca="1" si="1366"/>
        <v>0.1225</v>
      </c>
      <c r="Y1404" s="226">
        <f t="shared" ca="1" si="1366"/>
        <v>1.15E-2</v>
      </c>
      <c r="Z1404" s="226">
        <f t="shared" ca="1" si="1366"/>
        <v>-2.0416666666666666E-2</v>
      </c>
      <c r="AA1404" s="91">
        <f t="shared" ca="1" si="1366"/>
        <v>2</v>
      </c>
      <c r="AB1404" s="91" t="b">
        <f t="shared" ca="1" si="1366"/>
        <v>1</v>
      </c>
      <c r="AC1404" s="91" t="str">
        <f t="shared" ca="1" si="1366"/>
        <v>-</v>
      </c>
      <c r="AD1404" s="91" t="str">
        <f t="shared" ca="1" si="1366"/>
        <v>-</v>
      </c>
      <c r="AE1404" s="91" t="str">
        <f t="shared" ca="1" si="1366"/>
        <v>-</v>
      </c>
      <c r="AF1404" s="91" t="str">
        <f t="shared" ca="1" si="1366"/>
        <v>-</v>
      </c>
      <c r="AG1404" s="91">
        <f t="shared" ca="1" si="1366"/>
        <v>0.5</v>
      </c>
      <c r="AH1404" s="91">
        <f t="shared" ca="1" si="1366"/>
        <v>1</v>
      </c>
      <c r="AI1404" s="91">
        <f t="shared" ca="1" si="1366"/>
        <v>0</v>
      </c>
      <c r="AJ1404" s="91">
        <f t="shared" ca="1" si="1366"/>
        <v>1</v>
      </c>
      <c r="AK1404" s="91">
        <f t="shared" ca="1" si="1366"/>
        <v>0</v>
      </c>
      <c r="AL1404" s="91">
        <f t="shared" ca="1" si="1366"/>
        <v>1</v>
      </c>
      <c r="AM1404" s="91"/>
      <c r="AN1404" s="91"/>
      <c r="AO1404" s="91"/>
      <c r="AP1404" s="91"/>
      <c r="AQ1404" s="91"/>
      <c r="AR1404" s="91"/>
      <c r="AS1404" s="91"/>
      <c r="AT1404" s="91"/>
      <c r="AU1404" s="91"/>
      <c r="AV1404" s="91"/>
      <c r="AW1404" s="91"/>
      <c r="AX1404" s="91"/>
      <c r="AY1404" s="91"/>
      <c r="AZ1404" s="91"/>
      <c r="BA1404" s="91"/>
      <c r="BB1404" s="91"/>
      <c r="BC1404" s="91"/>
      <c r="BD1404" s="91"/>
      <c r="BE1404" s="91"/>
      <c r="BF1404" s="91"/>
      <c r="BG1404" s="91"/>
      <c r="BH1404" s="91"/>
      <c r="BI1404" s="91"/>
      <c r="BJ1404" s="91"/>
      <c r="BK1404" s="91"/>
      <c r="BL1404" s="91"/>
      <c r="BM1404" s="91"/>
      <c r="BN1404" s="91">
        <f t="shared" ca="1" si="1363"/>
        <v>-0.05</v>
      </c>
      <c r="BO1404" s="91">
        <f t="shared" ca="1" si="1363"/>
        <v>0</v>
      </c>
      <c r="BP1404" s="91">
        <f t="shared" ca="1" si="1363"/>
        <v>0</v>
      </c>
      <c r="BQ1404" s="91">
        <f t="shared" ca="1" si="1363"/>
        <v>0</v>
      </c>
      <c r="BR1404" s="91">
        <f t="shared" ca="1" si="1363"/>
        <v>0.05</v>
      </c>
      <c r="BS1404" s="91">
        <f t="shared" ca="1" si="1363"/>
        <v>-0.05</v>
      </c>
      <c r="BT1404" s="91">
        <f t="shared" ca="1" si="1363"/>
        <v>-0.05</v>
      </c>
      <c r="BU1404" s="91">
        <f t="shared" ca="1" si="1363"/>
        <v>-0.05</v>
      </c>
      <c r="BV1404" s="91">
        <f t="shared" ca="1" si="1363"/>
        <v>0</v>
      </c>
      <c r="BW1404" s="91">
        <f t="shared" ca="1" si="1363"/>
        <v>0</v>
      </c>
      <c r="BX1404" s="91">
        <f t="shared" ca="1" si="1363"/>
        <v>0</v>
      </c>
      <c r="BY1404" s="91">
        <f t="shared" ca="1" si="1363"/>
        <v>0.05</v>
      </c>
      <c r="BZ1404" s="91">
        <f t="shared" ca="1" si="1363"/>
        <v>-0.05</v>
      </c>
      <c r="CA1404" s="91">
        <f t="shared" ca="1" si="1363"/>
        <v>-0.05</v>
      </c>
      <c r="CB1404" s="91">
        <f t="shared" ca="1" si="1363"/>
        <v>-0.05</v>
      </c>
      <c r="CC1404" s="91">
        <f t="shared" ca="1" si="1363"/>
        <v>0</v>
      </c>
      <c r="CD1404" s="91">
        <f t="shared" ca="1" si="1364"/>
        <v>0</v>
      </c>
      <c r="CE1404" s="91">
        <f t="shared" ca="1" si="1364"/>
        <v>0</v>
      </c>
      <c r="CF1404" s="91">
        <f t="shared" ca="1" si="1364"/>
        <v>0.05</v>
      </c>
      <c r="CG1404" s="91">
        <f t="shared" ca="1" si="1364"/>
        <v>-0.05</v>
      </c>
      <c r="CH1404" s="91">
        <f t="shared" ca="1" si="1364"/>
        <v>-0.05</v>
      </c>
    </row>
    <row r="1405" spans="1:86">
      <c r="A1405" s="74"/>
      <c r="B1405" s="257" t="str">
        <f t="shared" si="1324"/>
        <v>Scan 2 Hold RR as Scan1</v>
      </c>
      <c r="C1405" s="91">
        <f t="shared" ca="1" si="1360"/>
        <v>1</v>
      </c>
      <c r="D1405" s="91">
        <f t="shared" ca="1" si="1360"/>
        <v>1</v>
      </c>
      <c r="E1405" s="91" t="b">
        <f t="shared" ca="1" si="1360"/>
        <v>0</v>
      </c>
      <c r="F1405" s="91">
        <f t="shared" ca="1" si="1360"/>
        <v>201</v>
      </c>
      <c r="G1405" s="91" t="str">
        <f t="shared" ca="1" si="1360"/>
        <v>-</v>
      </c>
      <c r="H1405" s="91" t="str">
        <f t="shared" ca="1" si="1360"/>
        <v>-</v>
      </c>
      <c r="I1405" s="90" t="b">
        <v>1</v>
      </c>
      <c r="J1405" s="90" t="b">
        <v>1</v>
      </c>
      <c r="K1405" s="221" t="str">
        <f>K$1387</f>
        <v>-</v>
      </c>
      <c r="L1405" s="91" t="str">
        <f t="shared" ca="1" si="1360"/>
        <v>-</v>
      </c>
      <c r="M1405" s="91" t="str">
        <f t="shared" ca="1" si="1360"/>
        <v>-</v>
      </c>
      <c r="N1405" s="91" t="str">
        <f t="shared" ca="1" si="1360"/>
        <v>-</v>
      </c>
      <c r="O1405" s="91">
        <f t="shared" ca="1" si="1360"/>
        <v>148</v>
      </c>
      <c r="P1405" s="91">
        <f t="shared" ca="1" si="1360"/>
        <v>149</v>
      </c>
      <c r="Q1405" s="91">
        <f t="shared" ca="1" si="1360"/>
        <v>149</v>
      </c>
      <c r="R1405" s="91">
        <f t="shared" ca="1" si="1360"/>
        <v>150</v>
      </c>
      <c r="S1405" s="91">
        <f t="shared" ca="1" si="1366"/>
        <v>150</v>
      </c>
      <c r="T1405" s="91">
        <f t="shared" ca="1" si="1366"/>
        <v>150</v>
      </c>
      <c r="U1405" s="91">
        <f t="shared" ca="1" si="1366"/>
        <v>2.2499999999999999E-2</v>
      </c>
      <c r="V1405" s="91">
        <f t="shared" ca="1" si="1366"/>
        <v>6.25E-2</v>
      </c>
      <c r="W1405" s="91">
        <f t="shared" ca="1" si="1366"/>
        <v>6.25E-2</v>
      </c>
      <c r="X1405" s="91">
        <f t="shared" ca="1" si="1366"/>
        <v>0.1225</v>
      </c>
      <c r="Y1405" s="226">
        <f t="shared" ca="1" si="1366"/>
        <v>1.15E-2</v>
      </c>
      <c r="Z1405" s="226">
        <f t="shared" ca="1" si="1366"/>
        <v>-2.0416666666666666E-2</v>
      </c>
      <c r="AA1405" s="91">
        <f t="shared" ca="1" si="1366"/>
        <v>2</v>
      </c>
      <c r="AB1405" s="91" t="b">
        <f t="shared" ca="1" si="1366"/>
        <v>1</v>
      </c>
      <c r="AC1405" s="91" t="str">
        <f t="shared" ca="1" si="1366"/>
        <v>-</v>
      </c>
      <c r="AD1405" s="91" t="str">
        <f t="shared" ca="1" si="1366"/>
        <v>-</v>
      </c>
      <c r="AE1405" s="91" t="str">
        <f t="shared" ca="1" si="1366"/>
        <v>-</v>
      </c>
      <c r="AF1405" s="91" t="str">
        <f t="shared" ca="1" si="1366"/>
        <v>-</v>
      </c>
      <c r="AG1405" s="91">
        <f t="shared" ca="1" si="1366"/>
        <v>0.5</v>
      </c>
      <c r="AH1405" s="91">
        <f t="shared" ca="1" si="1366"/>
        <v>1</v>
      </c>
      <c r="AI1405" s="91">
        <f t="shared" ca="1" si="1366"/>
        <v>0</v>
      </c>
      <c r="AJ1405" s="91">
        <f t="shared" ca="1" si="1366"/>
        <v>1</v>
      </c>
      <c r="AK1405" s="91">
        <f t="shared" ca="1" si="1366"/>
        <v>0</v>
      </c>
      <c r="AL1405" s="91">
        <f t="shared" ca="1" si="1366"/>
        <v>1</v>
      </c>
      <c r="AM1405" s="91"/>
      <c r="AN1405" s="91"/>
      <c r="AO1405" s="91"/>
      <c r="AP1405" s="91"/>
      <c r="AQ1405" s="91"/>
      <c r="AR1405" s="91"/>
      <c r="AS1405" s="91"/>
      <c r="AT1405" s="91"/>
      <c r="AU1405" s="91"/>
      <c r="AV1405" s="91"/>
      <c r="AW1405" s="91"/>
      <c r="AX1405" s="91"/>
      <c r="AY1405" s="91"/>
      <c r="AZ1405" s="91"/>
      <c r="BA1405" s="91"/>
      <c r="BB1405" s="91"/>
      <c r="BC1405" s="91"/>
      <c r="BD1405" s="91"/>
      <c r="BE1405" s="91"/>
      <c r="BF1405" s="91"/>
      <c r="BG1405" s="91"/>
      <c r="BH1405" s="91"/>
      <c r="BI1405" s="91"/>
      <c r="BJ1405" s="91"/>
      <c r="BK1405" s="91"/>
      <c r="BL1405" s="91"/>
      <c r="BM1405" s="91"/>
      <c r="BN1405" s="91">
        <f t="shared" ca="1" si="1363"/>
        <v>-0.05</v>
      </c>
      <c r="BO1405" s="91">
        <f t="shared" ca="1" si="1363"/>
        <v>0</v>
      </c>
      <c r="BP1405" s="91">
        <f t="shared" ca="1" si="1363"/>
        <v>0</v>
      </c>
      <c r="BQ1405" s="91">
        <f t="shared" ca="1" si="1363"/>
        <v>0</v>
      </c>
      <c r="BR1405" s="91">
        <f t="shared" ca="1" si="1363"/>
        <v>0.05</v>
      </c>
      <c r="BS1405" s="91">
        <f t="shared" ca="1" si="1363"/>
        <v>-0.05</v>
      </c>
      <c r="BT1405" s="91">
        <f t="shared" ca="1" si="1363"/>
        <v>-0.05</v>
      </c>
      <c r="BU1405" s="91">
        <f t="shared" ca="1" si="1363"/>
        <v>-0.05</v>
      </c>
      <c r="BV1405" s="91">
        <f t="shared" ca="1" si="1363"/>
        <v>0</v>
      </c>
      <c r="BW1405" s="91">
        <f t="shared" ca="1" si="1363"/>
        <v>0</v>
      </c>
      <c r="BX1405" s="91">
        <f t="shared" ca="1" si="1363"/>
        <v>0</v>
      </c>
      <c r="BY1405" s="91">
        <f t="shared" ca="1" si="1363"/>
        <v>0.05</v>
      </c>
      <c r="BZ1405" s="91">
        <f t="shared" ca="1" si="1363"/>
        <v>-0.05</v>
      </c>
      <c r="CA1405" s="91">
        <f t="shared" ca="1" si="1363"/>
        <v>-0.05</v>
      </c>
      <c r="CB1405" s="91">
        <f t="shared" ca="1" si="1363"/>
        <v>-0.05</v>
      </c>
      <c r="CC1405" s="91">
        <f t="shared" ca="1" si="1363"/>
        <v>0</v>
      </c>
      <c r="CD1405" s="91">
        <f t="shared" ca="1" si="1364"/>
        <v>0</v>
      </c>
      <c r="CE1405" s="91">
        <f t="shared" ca="1" si="1364"/>
        <v>0</v>
      </c>
      <c r="CF1405" s="91">
        <f t="shared" ca="1" si="1364"/>
        <v>0.05</v>
      </c>
      <c r="CG1405" s="91">
        <f t="shared" ca="1" si="1364"/>
        <v>-0.05</v>
      </c>
      <c r="CH1405" s="91">
        <f t="shared" ca="1" si="1364"/>
        <v>-0.05</v>
      </c>
    </row>
    <row r="1406" spans="1:86">
      <c r="A1406" s="74"/>
      <c r="B1406" s="257" t="str">
        <f t="shared" si="1324"/>
        <v>Scan 2 Hold All prodn as Scan1</v>
      </c>
      <c r="C1406" s="91">
        <f t="shared" ca="1" si="1360"/>
        <v>1</v>
      </c>
      <c r="D1406" s="91">
        <f t="shared" ca="1" si="1360"/>
        <v>1</v>
      </c>
      <c r="E1406" s="91" t="b">
        <f t="shared" ca="1" si="1360"/>
        <v>0</v>
      </c>
      <c r="F1406" s="91">
        <f t="shared" ca="1" si="1360"/>
        <v>201</v>
      </c>
      <c r="G1406" s="90" t="b">
        <v>1</v>
      </c>
      <c r="H1406" s="90" t="b">
        <v>1</v>
      </c>
      <c r="I1406" s="90" t="b">
        <v>1</v>
      </c>
      <c r="J1406" s="90" t="b">
        <v>1</v>
      </c>
      <c r="K1406" s="90" t="b">
        <v>1</v>
      </c>
      <c r="L1406" s="90" t="b">
        <v>1</v>
      </c>
      <c r="M1406" s="90" t="b">
        <v>1</v>
      </c>
      <c r="N1406" s="91" t="str">
        <f t="shared" ca="1" si="1360"/>
        <v>-</v>
      </c>
      <c r="O1406" s="91">
        <f t="shared" ca="1" si="1360"/>
        <v>148</v>
      </c>
      <c r="P1406" s="91">
        <f t="shared" ca="1" si="1360"/>
        <v>149</v>
      </c>
      <c r="Q1406" s="91">
        <f t="shared" ca="1" si="1360"/>
        <v>149</v>
      </c>
      <c r="R1406" s="91">
        <f t="shared" ca="1" si="1360"/>
        <v>150</v>
      </c>
      <c r="S1406" s="91">
        <f t="shared" ca="1" si="1366"/>
        <v>150</v>
      </c>
      <c r="T1406" s="91">
        <f t="shared" ca="1" si="1366"/>
        <v>150</v>
      </c>
      <c r="U1406" s="91">
        <f t="shared" ca="1" si="1366"/>
        <v>2.2499999999999999E-2</v>
      </c>
      <c r="V1406" s="91">
        <f t="shared" ca="1" si="1366"/>
        <v>6.25E-2</v>
      </c>
      <c r="W1406" s="91">
        <f t="shared" ca="1" si="1366"/>
        <v>6.25E-2</v>
      </c>
      <c r="X1406" s="91">
        <f t="shared" ca="1" si="1366"/>
        <v>0.1225</v>
      </c>
      <c r="Y1406" s="226">
        <f t="shared" ca="1" si="1366"/>
        <v>1.15E-2</v>
      </c>
      <c r="Z1406" s="226">
        <f t="shared" ca="1" si="1366"/>
        <v>-2.0416666666666666E-2</v>
      </c>
      <c r="AA1406" s="91">
        <f t="shared" ca="1" si="1366"/>
        <v>2</v>
      </c>
      <c r="AB1406" s="91" t="b">
        <f t="shared" ca="1" si="1366"/>
        <v>1</v>
      </c>
      <c r="AC1406" s="91" t="str">
        <f t="shared" ca="1" si="1366"/>
        <v>-</v>
      </c>
      <c r="AD1406" s="91" t="str">
        <f t="shared" ca="1" si="1366"/>
        <v>-</v>
      </c>
      <c r="AE1406" s="91" t="str">
        <f t="shared" ca="1" si="1366"/>
        <v>-</v>
      </c>
      <c r="AF1406" s="91" t="str">
        <f t="shared" ca="1" si="1366"/>
        <v>-</v>
      </c>
      <c r="AG1406" s="91">
        <f t="shared" ca="1" si="1366"/>
        <v>0.5</v>
      </c>
      <c r="AH1406" s="91">
        <f t="shared" ca="1" si="1366"/>
        <v>1</v>
      </c>
      <c r="AI1406" s="91">
        <f t="shared" ca="1" si="1366"/>
        <v>0</v>
      </c>
      <c r="AJ1406" s="91">
        <f t="shared" ca="1" si="1366"/>
        <v>1</v>
      </c>
      <c r="AK1406" s="91">
        <f t="shared" ca="1" si="1366"/>
        <v>0</v>
      </c>
      <c r="AL1406" s="91">
        <f t="shared" ca="1" si="1366"/>
        <v>1</v>
      </c>
      <c r="AM1406" s="91"/>
      <c r="AN1406" s="91"/>
      <c r="AO1406" s="91"/>
      <c r="AP1406" s="91"/>
      <c r="AQ1406" s="91"/>
      <c r="AR1406" s="91"/>
      <c r="AS1406" s="91"/>
      <c r="AT1406" s="91"/>
      <c r="AU1406" s="91"/>
      <c r="AV1406" s="91"/>
      <c r="AW1406" s="91"/>
      <c r="AX1406" s="91"/>
      <c r="AY1406" s="91"/>
      <c r="AZ1406" s="91"/>
      <c r="BA1406" s="91"/>
      <c r="BB1406" s="91"/>
      <c r="BC1406" s="91"/>
      <c r="BD1406" s="91"/>
      <c r="BE1406" s="91"/>
      <c r="BF1406" s="91"/>
      <c r="BG1406" s="91"/>
      <c r="BH1406" s="91"/>
      <c r="BI1406" s="91"/>
      <c r="BJ1406" s="91"/>
      <c r="BK1406" s="91"/>
      <c r="BL1406" s="91"/>
      <c r="BM1406" s="91"/>
      <c r="BN1406" s="91">
        <f t="shared" ca="1" si="1363"/>
        <v>-0.05</v>
      </c>
      <c r="BO1406" s="91">
        <f t="shared" ca="1" si="1363"/>
        <v>0</v>
      </c>
      <c r="BP1406" s="91">
        <f t="shared" ca="1" si="1363"/>
        <v>0</v>
      </c>
      <c r="BQ1406" s="91">
        <f t="shared" ca="1" si="1363"/>
        <v>0</v>
      </c>
      <c r="BR1406" s="91">
        <f t="shared" ca="1" si="1363"/>
        <v>0.05</v>
      </c>
      <c r="BS1406" s="91">
        <f t="shared" ca="1" si="1363"/>
        <v>-0.05</v>
      </c>
      <c r="BT1406" s="91">
        <f t="shared" ca="1" si="1363"/>
        <v>-0.05</v>
      </c>
      <c r="BU1406" s="91">
        <f t="shared" ca="1" si="1363"/>
        <v>-0.05</v>
      </c>
      <c r="BV1406" s="91">
        <f t="shared" ca="1" si="1363"/>
        <v>0</v>
      </c>
      <c r="BW1406" s="91">
        <f t="shared" ca="1" si="1363"/>
        <v>0</v>
      </c>
      <c r="BX1406" s="91">
        <f t="shared" ca="1" si="1363"/>
        <v>0</v>
      </c>
      <c r="BY1406" s="91">
        <f t="shared" ca="1" si="1363"/>
        <v>0.05</v>
      </c>
      <c r="BZ1406" s="91">
        <f t="shared" ca="1" si="1363"/>
        <v>-0.05</v>
      </c>
      <c r="CA1406" s="91">
        <f t="shared" ca="1" si="1363"/>
        <v>-0.05</v>
      </c>
      <c r="CB1406" s="91">
        <f t="shared" ca="1" si="1363"/>
        <v>-0.05</v>
      </c>
      <c r="CC1406" s="91">
        <f t="shared" ca="1" si="1363"/>
        <v>0</v>
      </c>
      <c r="CD1406" s="91">
        <f t="shared" ca="1" si="1364"/>
        <v>0</v>
      </c>
      <c r="CE1406" s="91">
        <f t="shared" ca="1" si="1364"/>
        <v>0</v>
      </c>
      <c r="CF1406" s="91">
        <f t="shared" ca="1" si="1364"/>
        <v>0.05</v>
      </c>
      <c r="CG1406" s="91">
        <f t="shared" ca="1" si="1364"/>
        <v>-0.05</v>
      </c>
      <c r="CH1406" s="91">
        <f t="shared" ca="1" si="1364"/>
        <v>-0.05</v>
      </c>
    </row>
    <row r="1407" spans="1:86">
      <c r="A1407" s="74"/>
      <c r="B1407" s="257" t="str">
        <f t="shared" si="1324"/>
        <v>Scan 2 Differential progeny management</v>
      </c>
      <c r="C1407" s="91">
        <f t="shared" ca="1" si="1360"/>
        <v>1</v>
      </c>
      <c r="D1407" s="91">
        <f t="shared" ca="1" si="1360"/>
        <v>1</v>
      </c>
      <c r="E1407" s="91" t="b">
        <f t="shared" ca="1" si="1360"/>
        <v>0</v>
      </c>
      <c r="F1407" s="91">
        <f t="shared" ca="1" si="1360"/>
        <v>201</v>
      </c>
      <c r="G1407" s="221" t="str">
        <f t="shared" ref="G1407:M1407" si="1367">G$1387</f>
        <v>-</v>
      </c>
      <c r="H1407" s="221" t="str">
        <f t="shared" si="1367"/>
        <v>-</v>
      </c>
      <c r="I1407" s="221" t="str">
        <f t="shared" si="1367"/>
        <v>-</v>
      </c>
      <c r="J1407" s="221" t="str">
        <f t="shared" si="1367"/>
        <v>-</v>
      </c>
      <c r="K1407" s="221" t="str">
        <f t="shared" si="1367"/>
        <v>-</v>
      </c>
      <c r="L1407" s="221" t="str">
        <f t="shared" si="1367"/>
        <v>-</v>
      </c>
      <c r="M1407" s="221" t="str">
        <f t="shared" si="1367"/>
        <v>-</v>
      </c>
      <c r="N1407" s="91" t="str">
        <f t="shared" ca="1" si="1360"/>
        <v>-</v>
      </c>
      <c r="O1407" s="220">
        <f t="shared" ref="O1407:T1407" ca="1" si="1368">O$1373</f>
        <v>146</v>
      </c>
      <c r="P1407" s="220">
        <f t="shared" ca="1" si="1368"/>
        <v>147</v>
      </c>
      <c r="Q1407" s="220">
        <f t="shared" ca="1" si="1368"/>
        <v>147</v>
      </c>
      <c r="R1407" s="220">
        <f t="shared" ca="1" si="1368"/>
        <v>147</v>
      </c>
      <c r="S1407" s="220">
        <f t="shared" ca="1" si="1368"/>
        <v>147</v>
      </c>
      <c r="T1407" s="220">
        <f t="shared" ca="1" si="1368"/>
        <v>147</v>
      </c>
      <c r="U1407" s="91">
        <f t="shared" ca="1" si="1366"/>
        <v>2.2499999999999999E-2</v>
      </c>
      <c r="V1407" s="91">
        <f t="shared" ca="1" si="1366"/>
        <v>6.25E-2</v>
      </c>
      <c r="W1407" s="91">
        <f t="shared" ca="1" si="1366"/>
        <v>6.25E-2</v>
      </c>
      <c r="X1407" s="91">
        <f t="shared" ca="1" si="1366"/>
        <v>0.1225</v>
      </c>
      <c r="Y1407" s="226">
        <f t="shared" ca="1" si="1366"/>
        <v>1.15E-2</v>
      </c>
      <c r="Z1407" s="226">
        <f t="shared" ca="1" si="1366"/>
        <v>-2.0416666666666666E-2</v>
      </c>
      <c r="AA1407" s="91">
        <f t="shared" ca="1" si="1366"/>
        <v>2</v>
      </c>
      <c r="AB1407" s="91" t="b">
        <f t="shared" ca="1" si="1366"/>
        <v>1</v>
      </c>
      <c r="AC1407" s="91" t="str">
        <f t="shared" ca="1" si="1366"/>
        <v>-</v>
      </c>
      <c r="AD1407" s="91" t="str">
        <f t="shared" ca="1" si="1366"/>
        <v>-</v>
      </c>
      <c r="AE1407" s="91" t="str">
        <f t="shared" ca="1" si="1366"/>
        <v>-</v>
      </c>
      <c r="AF1407" s="91" t="str">
        <f t="shared" ca="1" si="1366"/>
        <v>-</v>
      </c>
      <c r="AG1407" s="91">
        <f t="shared" ca="1" si="1366"/>
        <v>0.5</v>
      </c>
      <c r="AH1407" s="91">
        <f t="shared" ca="1" si="1366"/>
        <v>1</v>
      </c>
      <c r="AI1407" s="91">
        <f t="shared" ca="1" si="1366"/>
        <v>0</v>
      </c>
      <c r="AJ1407" s="91">
        <f t="shared" ca="1" si="1366"/>
        <v>1</v>
      </c>
      <c r="AK1407" s="91">
        <f t="shared" ca="1" si="1366"/>
        <v>0</v>
      </c>
      <c r="AL1407" s="91">
        <f t="shared" ca="1" si="1366"/>
        <v>1</v>
      </c>
      <c r="AM1407" s="91"/>
      <c r="AN1407" s="91"/>
      <c r="AO1407" s="91"/>
      <c r="AP1407" s="91"/>
      <c r="AQ1407" s="91"/>
      <c r="AR1407" s="91"/>
      <c r="AS1407" s="91"/>
      <c r="AT1407" s="91"/>
      <c r="AU1407" s="91"/>
      <c r="AV1407" s="91"/>
      <c r="AW1407" s="91"/>
      <c r="AX1407" s="91"/>
      <c r="AY1407" s="91"/>
      <c r="AZ1407" s="91"/>
      <c r="BA1407" s="91"/>
      <c r="BB1407" s="91"/>
      <c r="BC1407" s="91"/>
      <c r="BD1407" s="91"/>
      <c r="BE1407" s="91"/>
      <c r="BF1407" s="91"/>
      <c r="BG1407" s="91"/>
      <c r="BH1407" s="91"/>
      <c r="BI1407" s="91"/>
      <c r="BJ1407" s="91"/>
      <c r="BK1407" s="91"/>
      <c r="BL1407" s="91"/>
      <c r="BM1407" s="91"/>
      <c r="BN1407" s="220">
        <f t="shared" ref="BN1407:CH1407" ca="1" si="1369">BN$1373</f>
        <v>-0.05</v>
      </c>
      <c r="BO1407" s="220">
        <f t="shared" ca="1" si="1369"/>
        <v>0</v>
      </c>
      <c r="BP1407" s="220">
        <f t="shared" ca="1" si="1369"/>
        <v>0.05</v>
      </c>
      <c r="BQ1407" s="220">
        <f t="shared" ca="1" si="1369"/>
        <v>-0.05</v>
      </c>
      <c r="BR1407" s="220">
        <f t="shared" ca="1" si="1369"/>
        <v>0.05</v>
      </c>
      <c r="BS1407" s="220">
        <f t="shared" ca="1" si="1369"/>
        <v>-0.05</v>
      </c>
      <c r="BT1407" s="220">
        <f t="shared" ca="1" si="1369"/>
        <v>-0.05</v>
      </c>
      <c r="BU1407" s="220">
        <f t="shared" ca="1" si="1369"/>
        <v>-0.05</v>
      </c>
      <c r="BV1407" s="220">
        <f t="shared" ca="1" si="1369"/>
        <v>0</v>
      </c>
      <c r="BW1407" s="220">
        <f t="shared" ca="1" si="1369"/>
        <v>0.05</v>
      </c>
      <c r="BX1407" s="220">
        <f t="shared" ca="1" si="1369"/>
        <v>-0.05</v>
      </c>
      <c r="BY1407" s="220">
        <f t="shared" ca="1" si="1369"/>
        <v>0.05</v>
      </c>
      <c r="BZ1407" s="220">
        <f t="shared" ca="1" si="1369"/>
        <v>-0.05</v>
      </c>
      <c r="CA1407" s="220">
        <f t="shared" ca="1" si="1369"/>
        <v>-0.05</v>
      </c>
      <c r="CB1407" s="220">
        <f t="shared" ca="1" si="1369"/>
        <v>-0.05</v>
      </c>
      <c r="CC1407" s="220">
        <f t="shared" ca="1" si="1369"/>
        <v>0</v>
      </c>
      <c r="CD1407" s="220">
        <f t="shared" ca="1" si="1369"/>
        <v>0.05</v>
      </c>
      <c r="CE1407" s="220">
        <f t="shared" ca="1" si="1369"/>
        <v>-0.05</v>
      </c>
      <c r="CF1407" s="220">
        <f t="shared" ca="1" si="1369"/>
        <v>0.05</v>
      </c>
      <c r="CG1407" s="220">
        <f t="shared" ca="1" si="1369"/>
        <v>-0.05</v>
      </c>
      <c r="CH1407" s="220">
        <f t="shared" ca="1" si="1369"/>
        <v>-0.05</v>
      </c>
    </row>
    <row r="1408" spans="1:86">
      <c r="A1408" s="74"/>
      <c r="B1408" s="256" t="str">
        <f t="shared" si="1324"/>
        <v>Scan 2 No paddock allocation benefits</v>
      </c>
      <c r="C1408" s="91">
        <f t="shared" ca="1" si="1360"/>
        <v>1</v>
      </c>
      <c r="D1408" s="91">
        <f t="shared" ca="1" si="1360"/>
        <v>1</v>
      </c>
      <c r="E1408" s="91" t="b">
        <f t="shared" ca="1" si="1360"/>
        <v>0</v>
      </c>
      <c r="F1408" s="221">
        <f ca="1">F$1387</f>
        <v>202</v>
      </c>
      <c r="G1408" s="91" t="str">
        <f t="shared" ca="1" si="1360"/>
        <v>-</v>
      </c>
      <c r="H1408" s="91" t="str">
        <f t="shared" ca="1" si="1360"/>
        <v>-</v>
      </c>
      <c r="I1408" s="91" t="str">
        <f t="shared" ca="1" si="1360"/>
        <v>-</v>
      </c>
      <c r="J1408" s="91" t="str">
        <f t="shared" ca="1" si="1360"/>
        <v>-</v>
      </c>
      <c r="K1408" s="91" t="str">
        <f t="shared" ca="1" si="1360"/>
        <v>-</v>
      </c>
      <c r="L1408" s="91" t="str">
        <f t="shared" ca="1" si="1360"/>
        <v>-</v>
      </c>
      <c r="M1408" s="91" t="str">
        <f t="shared" ca="1" si="1360"/>
        <v>-</v>
      </c>
      <c r="N1408" s="91" t="str">
        <f t="shared" ca="1" si="1360"/>
        <v>-</v>
      </c>
      <c r="O1408" s="221">
        <f t="shared" ref="O1408:T1408" ca="1" si="1370">O$1387</f>
        <v>148</v>
      </c>
      <c r="P1408" s="221">
        <f t="shared" ca="1" si="1370"/>
        <v>149</v>
      </c>
      <c r="Q1408" s="221">
        <f t="shared" ca="1" si="1370"/>
        <v>149</v>
      </c>
      <c r="R1408" s="221">
        <f t="shared" ca="1" si="1370"/>
        <v>150</v>
      </c>
      <c r="S1408" s="221">
        <f t="shared" ca="1" si="1370"/>
        <v>150</v>
      </c>
      <c r="T1408" s="221">
        <f t="shared" ca="1" si="1370"/>
        <v>150</v>
      </c>
      <c r="U1408" s="91">
        <f t="shared" ca="1" si="1366"/>
        <v>2.2499999999999999E-2</v>
      </c>
      <c r="V1408" s="91">
        <f t="shared" ca="1" si="1366"/>
        <v>6.25E-2</v>
      </c>
      <c r="W1408" s="91">
        <f t="shared" ca="1" si="1366"/>
        <v>6.25E-2</v>
      </c>
      <c r="X1408" s="91">
        <f t="shared" ca="1" si="1366"/>
        <v>0.1225</v>
      </c>
      <c r="Y1408" s="87">
        <v>0</v>
      </c>
      <c r="Z1408" s="87">
        <v>0</v>
      </c>
      <c r="AA1408" s="91">
        <f t="shared" ca="1" si="1366"/>
        <v>2</v>
      </c>
      <c r="AB1408" s="91" t="b">
        <f t="shared" ca="1" si="1366"/>
        <v>1</v>
      </c>
      <c r="AC1408" s="91" t="str">
        <f t="shared" ca="1" si="1366"/>
        <v>-</v>
      </c>
      <c r="AD1408" s="91" t="str">
        <f t="shared" ca="1" si="1366"/>
        <v>-</v>
      </c>
      <c r="AE1408" s="91" t="str">
        <f t="shared" ca="1" si="1366"/>
        <v>-</v>
      </c>
      <c r="AF1408" s="91" t="str">
        <f t="shared" ca="1" si="1366"/>
        <v>-</v>
      </c>
      <c r="AG1408" s="91">
        <f t="shared" ca="1" si="1366"/>
        <v>0.5</v>
      </c>
      <c r="AH1408" s="91">
        <f t="shared" ca="1" si="1366"/>
        <v>1</v>
      </c>
      <c r="AI1408" s="91">
        <f t="shared" ca="1" si="1366"/>
        <v>0</v>
      </c>
      <c r="AJ1408" s="91">
        <f t="shared" ca="1" si="1366"/>
        <v>1</v>
      </c>
      <c r="AK1408" s="91">
        <f t="shared" ca="1" si="1366"/>
        <v>0</v>
      </c>
      <c r="AL1408" s="91">
        <f t="shared" ca="1" si="1366"/>
        <v>1</v>
      </c>
      <c r="AM1408" s="91"/>
      <c r="AN1408" s="91"/>
      <c r="AO1408" s="91"/>
      <c r="AP1408" s="91"/>
      <c r="AQ1408" s="91"/>
      <c r="AR1408" s="91"/>
      <c r="AS1408" s="91"/>
      <c r="AT1408" s="91"/>
      <c r="AU1408" s="91"/>
      <c r="AV1408" s="91"/>
      <c r="AW1408" s="91"/>
      <c r="AX1408" s="91"/>
      <c r="AY1408" s="91"/>
      <c r="AZ1408" s="91"/>
      <c r="BA1408" s="91"/>
      <c r="BB1408" s="91"/>
      <c r="BC1408" s="91"/>
      <c r="BD1408" s="91"/>
      <c r="BE1408" s="91"/>
      <c r="BF1408" s="91"/>
      <c r="BG1408" s="91"/>
      <c r="BH1408" s="91"/>
      <c r="BI1408" s="91"/>
      <c r="BJ1408" s="91"/>
      <c r="BK1408" s="91"/>
      <c r="BL1408" s="91"/>
      <c r="BM1408" s="91"/>
      <c r="BN1408" s="221">
        <f t="shared" ref="BN1408:CH1408" ca="1" si="1371">BN$1387</f>
        <v>-0.05</v>
      </c>
      <c r="BO1408" s="221">
        <f t="shared" ca="1" si="1371"/>
        <v>0</v>
      </c>
      <c r="BP1408" s="221">
        <f t="shared" ca="1" si="1371"/>
        <v>0</v>
      </c>
      <c r="BQ1408" s="221">
        <f t="shared" ca="1" si="1371"/>
        <v>0</v>
      </c>
      <c r="BR1408" s="221">
        <f t="shared" ca="1" si="1371"/>
        <v>0.05</v>
      </c>
      <c r="BS1408" s="221">
        <f t="shared" ca="1" si="1371"/>
        <v>-0.05</v>
      </c>
      <c r="BT1408" s="221">
        <f t="shared" ca="1" si="1371"/>
        <v>-0.05</v>
      </c>
      <c r="BU1408" s="221">
        <f t="shared" ca="1" si="1371"/>
        <v>-0.05</v>
      </c>
      <c r="BV1408" s="221">
        <f t="shared" ca="1" si="1371"/>
        <v>0</v>
      </c>
      <c r="BW1408" s="221">
        <f t="shared" ca="1" si="1371"/>
        <v>0</v>
      </c>
      <c r="BX1408" s="221">
        <f t="shared" ca="1" si="1371"/>
        <v>0</v>
      </c>
      <c r="BY1408" s="221">
        <f t="shared" ca="1" si="1371"/>
        <v>0.05</v>
      </c>
      <c r="BZ1408" s="221">
        <f t="shared" ca="1" si="1371"/>
        <v>-0.05</v>
      </c>
      <c r="CA1408" s="221">
        <f t="shared" ca="1" si="1371"/>
        <v>-0.05</v>
      </c>
      <c r="CB1408" s="221">
        <f t="shared" ca="1" si="1371"/>
        <v>-0.05</v>
      </c>
      <c r="CC1408" s="221">
        <f t="shared" ca="1" si="1371"/>
        <v>0</v>
      </c>
      <c r="CD1408" s="221">
        <f t="shared" ca="1" si="1371"/>
        <v>0</v>
      </c>
      <c r="CE1408" s="221">
        <f t="shared" ca="1" si="1371"/>
        <v>0</v>
      </c>
      <c r="CF1408" s="221">
        <f t="shared" ca="1" si="1371"/>
        <v>0.05</v>
      </c>
      <c r="CG1408" s="221">
        <f t="shared" ca="1" si="1371"/>
        <v>-0.05</v>
      </c>
      <c r="CH1408" s="221">
        <f t="shared" ca="1" si="1371"/>
        <v>-0.05</v>
      </c>
    </row>
    <row r="1409" spans="1:86">
      <c r="A1409" s="237">
        <f ca="1">MOD(INDEX(CHOOSE(d.Flock.2.1+1,i.DryManOpt_Mer,i.DryManOpt_BBT,i.DryManOpt_Mat),d.TOL.2.1+1,$AA1409+1)-1,4)+1+4</f>
        <v>7</v>
      </c>
      <c r="B1409" s="255" t="str">
        <f t="shared" si="1324"/>
        <v>Scan 2 Best with performers</v>
      </c>
      <c r="C1409" s="91">
        <f t="shared" ca="1" si="1360"/>
        <v>1</v>
      </c>
      <c r="D1409" s="91">
        <f t="shared" ca="1" si="1360"/>
        <v>1</v>
      </c>
      <c r="E1409" s="91" t="b">
        <f t="shared" ca="1" si="1360"/>
        <v>0</v>
      </c>
      <c r="F1409" s="91">
        <f t="shared" ca="1" si="1360"/>
        <v>202</v>
      </c>
      <c r="G1409" s="91" t="str">
        <f t="shared" ca="1" si="1360"/>
        <v>-</v>
      </c>
      <c r="H1409" s="91" t="str">
        <f t="shared" ca="1" si="1360"/>
        <v>-</v>
      </c>
      <c r="I1409" s="91" t="str">
        <f t="shared" ca="1" si="1360"/>
        <v>-</v>
      </c>
      <c r="J1409" s="91" t="str">
        <f t="shared" ca="1" si="1360"/>
        <v>-</v>
      </c>
      <c r="K1409" s="91" t="str">
        <f t="shared" ca="1" si="1360"/>
        <v>-</v>
      </c>
      <c r="L1409" s="91" t="str">
        <f t="shared" ca="1" si="1360"/>
        <v>-</v>
      </c>
      <c r="M1409" s="91" t="str">
        <f t="shared" ca="1" si="1360"/>
        <v>-</v>
      </c>
      <c r="N1409" s="91" t="str">
        <f t="shared" ca="1" si="1360"/>
        <v>-</v>
      </c>
      <c r="O1409" s="91">
        <f t="shared" ca="1" si="1360"/>
        <v>148</v>
      </c>
      <c r="P1409" s="91">
        <f t="shared" ca="1" si="1360"/>
        <v>149</v>
      </c>
      <c r="Q1409" s="91">
        <f t="shared" ca="1" si="1360"/>
        <v>149</v>
      </c>
      <c r="R1409" s="91">
        <f t="shared" ca="1" si="1360"/>
        <v>150</v>
      </c>
      <c r="S1409" s="91">
        <f t="shared" ref="S1409:T1410" ca="1" si="1372">OFFSET(S1409,-1,0)</f>
        <v>150</v>
      </c>
      <c r="T1409" s="91">
        <f t="shared" ca="1" si="1372"/>
        <v>150</v>
      </c>
      <c r="U1409" s="124">
        <f t="shared" ref="U1409:X1410" ca="1" si="1373">INDEX(i_dryman,$A1409,U$1063)</f>
        <v>2.2499999999999999E-2</v>
      </c>
      <c r="V1409" s="124">
        <f t="shared" ca="1" si="1373"/>
        <v>6.25E-2</v>
      </c>
      <c r="W1409" s="124">
        <f t="shared" ca="1" si="1373"/>
        <v>6.25E-2</v>
      </c>
      <c r="X1409" s="124">
        <f t="shared" ca="1" si="1373"/>
        <v>0.1225</v>
      </c>
      <c r="Y1409" s="227">
        <f ca="1">Y$1387</f>
        <v>1.15E-2</v>
      </c>
      <c r="Z1409" s="227">
        <f ca="1">Z$1387</f>
        <v>-2.0416666666666666E-2</v>
      </c>
      <c r="AA1409" s="91">
        <f t="shared" ca="1" si="1366"/>
        <v>2</v>
      </c>
      <c r="AB1409" s="237" t="b">
        <f t="shared" ref="AB1409:AE1409" ca="1" si="1374">INDEX(i_dryman,$A1409,AB$1063)</f>
        <v>1</v>
      </c>
      <c r="AC1409" s="237" t="str">
        <f t="shared" ca="1" si="1374"/>
        <v>-</v>
      </c>
      <c r="AD1409" s="237" t="str">
        <f t="shared" ca="1" si="1374"/>
        <v>-</v>
      </c>
      <c r="AE1409" s="237" t="str">
        <f t="shared" ca="1" si="1374"/>
        <v>-</v>
      </c>
      <c r="AF1409" s="52" t="str">
        <f t="shared" ca="1" si="1366"/>
        <v>-</v>
      </c>
      <c r="AG1409" s="237">
        <f ca="1">INDEX(i_dryman,$A1409,AG$1063)</f>
        <v>0.5</v>
      </c>
      <c r="AH1409" s="91">
        <f t="shared" ca="1" si="1366"/>
        <v>1</v>
      </c>
      <c r="AI1409" s="91">
        <f t="shared" ca="1" si="1366"/>
        <v>0</v>
      </c>
      <c r="AJ1409" s="91">
        <f t="shared" ca="1" si="1366"/>
        <v>1</v>
      </c>
      <c r="AK1409" s="91">
        <f t="shared" ca="1" si="1366"/>
        <v>0</v>
      </c>
      <c r="AL1409" s="91">
        <f t="shared" ca="1" si="1366"/>
        <v>1</v>
      </c>
      <c r="AM1409" s="91"/>
      <c r="AN1409" s="91"/>
      <c r="AO1409" s="91"/>
      <c r="AP1409" s="91"/>
      <c r="AQ1409" s="91"/>
      <c r="AR1409" s="91"/>
      <c r="AS1409" s="91"/>
      <c r="AT1409" s="91"/>
      <c r="AU1409" s="91"/>
      <c r="AV1409" s="91"/>
      <c r="AW1409" s="91"/>
      <c r="AX1409" s="91"/>
      <c r="AY1409" s="91"/>
      <c r="AZ1409" s="91"/>
      <c r="BA1409" s="91"/>
      <c r="BB1409" s="91"/>
      <c r="BC1409" s="91"/>
      <c r="BD1409" s="91"/>
      <c r="BE1409" s="91"/>
      <c r="BF1409" s="91"/>
      <c r="BG1409" s="91"/>
      <c r="BH1409" s="91"/>
      <c r="BI1409" s="91"/>
      <c r="BJ1409" s="91"/>
      <c r="BK1409" s="91"/>
      <c r="BL1409" s="91"/>
      <c r="BM1409" s="91"/>
      <c r="BN1409" s="91">
        <f t="shared" ca="1" si="1363"/>
        <v>-0.05</v>
      </c>
      <c r="BO1409" s="91">
        <f t="shared" ca="1" si="1363"/>
        <v>0</v>
      </c>
      <c r="BP1409" s="91">
        <f t="shared" ca="1" si="1363"/>
        <v>0</v>
      </c>
      <c r="BQ1409" s="91">
        <f t="shared" ca="1" si="1363"/>
        <v>0</v>
      </c>
      <c r="BR1409" s="91">
        <f t="shared" ca="1" si="1363"/>
        <v>0.05</v>
      </c>
      <c r="BS1409" s="91">
        <f t="shared" ca="1" si="1363"/>
        <v>-0.05</v>
      </c>
      <c r="BT1409" s="91">
        <f t="shared" ca="1" si="1363"/>
        <v>-0.05</v>
      </c>
      <c r="BU1409" s="91">
        <f t="shared" ca="1" si="1363"/>
        <v>-0.05</v>
      </c>
      <c r="BV1409" s="91">
        <f t="shared" ca="1" si="1363"/>
        <v>0</v>
      </c>
      <c r="BW1409" s="91">
        <f t="shared" ca="1" si="1363"/>
        <v>0</v>
      </c>
      <c r="BX1409" s="91">
        <f t="shared" ca="1" si="1363"/>
        <v>0</v>
      </c>
      <c r="BY1409" s="91">
        <f t="shared" ca="1" si="1363"/>
        <v>0.05</v>
      </c>
      <c r="BZ1409" s="91">
        <f t="shared" ca="1" si="1363"/>
        <v>-0.05</v>
      </c>
      <c r="CA1409" s="91">
        <f t="shared" ca="1" si="1363"/>
        <v>-0.05</v>
      </c>
      <c r="CB1409" s="91">
        <f t="shared" ca="1" si="1363"/>
        <v>-0.05</v>
      </c>
      <c r="CC1409" s="91">
        <f t="shared" ca="1" si="1363"/>
        <v>0</v>
      </c>
      <c r="CD1409" s="91">
        <f t="shared" ca="1" si="1364"/>
        <v>0</v>
      </c>
      <c r="CE1409" s="91">
        <f t="shared" ca="1" si="1364"/>
        <v>0</v>
      </c>
      <c r="CF1409" s="91">
        <f t="shared" ca="1" si="1364"/>
        <v>0.05</v>
      </c>
      <c r="CG1409" s="91">
        <f t="shared" ca="1" si="1364"/>
        <v>-0.05</v>
      </c>
      <c r="CH1409" s="91">
        <f t="shared" ca="1" si="1364"/>
        <v>-0.05</v>
      </c>
    </row>
    <row r="1410" spans="1:86">
      <c r="A1410" s="94">
        <f ca="1">A1409-4</f>
        <v>3</v>
      </c>
      <c r="B1410" s="258" t="str">
        <f t="shared" si="1324"/>
        <v>Scan 2 Performers no RR increase</v>
      </c>
      <c r="C1410" s="94">
        <f ca="1">OFFSET(C1410,-1,0)</f>
        <v>1</v>
      </c>
      <c r="D1410" s="94">
        <f ca="1">OFFSET(D1410,-1,0)</f>
        <v>1</v>
      </c>
      <c r="E1410" s="94" t="b">
        <f t="shared" ca="1" si="1360"/>
        <v>0</v>
      </c>
      <c r="F1410" s="94">
        <f t="shared" ca="1" si="1360"/>
        <v>202</v>
      </c>
      <c r="G1410" s="94" t="str">
        <f t="shared" ca="1" si="1360"/>
        <v>-</v>
      </c>
      <c r="H1410" s="94" t="str">
        <f t="shared" ca="1" si="1360"/>
        <v>-</v>
      </c>
      <c r="I1410" s="94" t="str">
        <f t="shared" ca="1" si="1360"/>
        <v>-</v>
      </c>
      <c r="J1410" s="94" t="str">
        <f t="shared" ca="1" si="1360"/>
        <v>-</v>
      </c>
      <c r="K1410" s="94" t="str">
        <f ca="1">OFFSET(K1410,-1,0)</f>
        <v>-</v>
      </c>
      <c r="L1410" s="94" t="str">
        <f ca="1">OFFSET(L1410,-1,0)</f>
        <v>-</v>
      </c>
      <c r="M1410" s="94" t="str">
        <f t="shared" ca="1" si="1360"/>
        <v>-</v>
      </c>
      <c r="N1410" s="94" t="str">
        <f t="shared" ca="1" si="1360"/>
        <v>-</v>
      </c>
      <c r="O1410" s="94">
        <f t="shared" ca="1" si="1360"/>
        <v>148</v>
      </c>
      <c r="P1410" s="94">
        <f t="shared" ca="1" si="1360"/>
        <v>149</v>
      </c>
      <c r="Q1410" s="94">
        <f t="shared" ca="1" si="1360"/>
        <v>149</v>
      </c>
      <c r="R1410" s="94">
        <f t="shared" ca="1" si="1360"/>
        <v>150</v>
      </c>
      <c r="S1410" s="94">
        <f t="shared" ca="1" si="1372"/>
        <v>150</v>
      </c>
      <c r="T1410" s="238">
        <f t="shared" ca="1" si="1372"/>
        <v>150</v>
      </c>
      <c r="U1410" s="124">
        <f t="shared" ca="1" si="1373"/>
        <v>1.2500000000000001E-2</v>
      </c>
      <c r="V1410" s="124">
        <f t="shared" ca="1" si="1373"/>
        <v>6.25E-2</v>
      </c>
      <c r="W1410" s="124">
        <f t="shared" ca="1" si="1373"/>
        <v>6.25E-2</v>
      </c>
      <c r="X1410" s="124">
        <f t="shared" ca="1" si="1373"/>
        <v>6.25E-2</v>
      </c>
      <c r="Y1410" s="239">
        <f t="shared" ca="1" si="1366"/>
        <v>1.15E-2</v>
      </c>
      <c r="Z1410" s="228">
        <f t="shared" ca="1" si="1366"/>
        <v>-2.0416666666666666E-2</v>
      </c>
      <c r="AA1410" s="94">
        <f t="shared" ca="1" si="1366"/>
        <v>2</v>
      </c>
      <c r="AB1410" s="94" t="b">
        <f t="shared" ca="1" si="1366"/>
        <v>1</v>
      </c>
      <c r="AC1410" s="94" t="str">
        <f t="shared" ca="1" si="1366"/>
        <v>-</v>
      </c>
      <c r="AD1410" s="94" t="str">
        <f t="shared" ca="1" si="1366"/>
        <v>-</v>
      </c>
      <c r="AE1410" s="94" t="str">
        <f t="shared" ca="1" si="1366"/>
        <v>-</v>
      </c>
      <c r="AF1410" s="94" t="str">
        <f t="shared" ca="1" si="1366"/>
        <v>-</v>
      </c>
      <c r="AG1410" s="94">
        <f t="shared" ca="1" si="1366"/>
        <v>0.5</v>
      </c>
      <c r="AH1410" s="94">
        <f ca="1">OFFSET(AH1410,-1,0)</f>
        <v>1</v>
      </c>
      <c r="AI1410" s="94">
        <f t="shared" ca="1" si="1366"/>
        <v>0</v>
      </c>
      <c r="AJ1410" s="94">
        <f t="shared" ca="1" si="1366"/>
        <v>1</v>
      </c>
      <c r="AK1410" s="94">
        <f t="shared" ca="1" si="1366"/>
        <v>0</v>
      </c>
      <c r="AL1410" s="94">
        <f t="shared" ca="1" si="1366"/>
        <v>1</v>
      </c>
      <c r="AM1410" s="94"/>
      <c r="AN1410" s="94"/>
      <c r="AO1410" s="94"/>
      <c r="AP1410" s="94"/>
      <c r="AQ1410" s="94"/>
      <c r="AR1410" s="94"/>
      <c r="AS1410" s="94"/>
      <c r="AT1410" s="94"/>
      <c r="AU1410" s="94"/>
      <c r="AV1410" s="94"/>
      <c r="AW1410" s="94"/>
      <c r="AX1410" s="94"/>
      <c r="AY1410" s="94"/>
      <c r="AZ1410" s="94"/>
      <c r="BA1410" s="94"/>
      <c r="BB1410" s="94"/>
      <c r="BC1410" s="94"/>
      <c r="BD1410" s="94"/>
      <c r="BE1410" s="94"/>
      <c r="BF1410" s="94"/>
      <c r="BG1410" s="94"/>
      <c r="BH1410" s="94"/>
      <c r="BI1410" s="94"/>
      <c r="BJ1410" s="94"/>
      <c r="BK1410" s="94"/>
      <c r="BL1410" s="94"/>
      <c r="BM1410" s="94"/>
      <c r="BN1410" s="94">
        <f t="shared" ca="1" si="1363"/>
        <v>-0.05</v>
      </c>
      <c r="BO1410" s="94">
        <f t="shared" ca="1" si="1363"/>
        <v>0</v>
      </c>
      <c r="BP1410" s="94">
        <f t="shared" ca="1" si="1363"/>
        <v>0</v>
      </c>
      <c r="BQ1410" s="94">
        <f t="shared" ca="1" si="1363"/>
        <v>0</v>
      </c>
      <c r="BR1410" s="94">
        <f t="shared" ca="1" si="1363"/>
        <v>0.05</v>
      </c>
      <c r="BS1410" s="94">
        <f t="shared" ca="1" si="1363"/>
        <v>-0.05</v>
      </c>
      <c r="BT1410" s="94">
        <f t="shared" ca="1" si="1363"/>
        <v>-0.05</v>
      </c>
      <c r="BU1410" s="94">
        <f t="shared" ca="1" si="1363"/>
        <v>-0.05</v>
      </c>
      <c r="BV1410" s="94">
        <f t="shared" ca="1" si="1363"/>
        <v>0</v>
      </c>
      <c r="BW1410" s="94">
        <f t="shared" ca="1" si="1363"/>
        <v>0</v>
      </c>
      <c r="BX1410" s="94">
        <f t="shared" ca="1" si="1363"/>
        <v>0</v>
      </c>
      <c r="BY1410" s="94">
        <f t="shared" ca="1" si="1363"/>
        <v>0.05</v>
      </c>
      <c r="BZ1410" s="94">
        <f t="shared" ca="1" si="1363"/>
        <v>-0.05</v>
      </c>
      <c r="CA1410" s="94">
        <f t="shared" ca="1" si="1363"/>
        <v>-0.05</v>
      </c>
      <c r="CB1410" s="94">
        <f t="shared" ca="1" si="1363"/>
        <v>-0.05</v>
      </c>
      <c r="CC1410" s="94">
        <f t="shared" ca="1" si="1363"/>
        <v>0</v>
      </c>
      <c r="CD1410" s="94">
        <f t="shared" ca="1" si="1364"/>
        <v>0</v>
      </c>
      <c r="CE1410" s="94">
        <f t="shared" ca="1" si="1364"/>
        <v>0</v>
      </c>
      <c r="CF1410" s="94">
        <f t="shared" ca="1" si="1364"/>
        <v>0.05</v>
      </c>
      <c r="CG1410" s="94">
        <f t="shared" ca="1" si="1364"/>
        <v>-0.05</v>
      </c>
      <c r="CH1410" s="94">
        <f t="shared" ca="1" si="1364"/>
        <v>-0.05</v>
      </c>
    </row>
    <row r="1413" spans="1:86" ht="1.5" customHeight="1"/>
    <row r="1414" spans="1:86" ht="1.5" customHeight="1"/>
    <row r="1415" spans="1:86" ht="1.5" customHeight="1"/>
    <row r="1416" spans="1:86" ht="1.5" customHeight="1"/>
    <row r="1417" spans="1:86" ht="1.5" customHeight="1"/>
    <row r="1418" spans="1:86" ht="1.5" customHeight="1"/>
    <row r="1419" spans="1:86" ht="1.5" customHeight="1"/>
    <row r="1420" spans="1:86" ht="1.5" customHeight="1"/>
    <row r="1421" spans="1:86" ht="1.5" customHeight="1"/>
    <row r="1422" spans="1:86" ht="1.5" customHeight="1"/>
    <row r="1423" spans="1:86" ht="1.5" customHeight="1"/>
    <row r="1424" spans="1:86"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spans="1:170" ht="1.5" customHeight="1"/>
    <row r="1458" spans="1:170" ht="1.5" customHeight="1"/>
    <row r="1459" spans="1:170" ht="1.5" customHeight="1"/>
    <row r="1460" spans="1:170" ht="1.5" customHeight="1"/>
    <row r="1461" spans="1:170" ht="1.5" customHeight="1"/>
    <row r="1462" spans="1:170">
      <c r="B1462" s="22" t="s">
        <v>586</v>
      </c>
    </row>
    <row r="1463" spans="1:170">
      <c r="B1463" s="84"/>
      <c r="U1463" s="48">
        <v>6</v>
      </c>
      <c r="V1463" s="48">
        <v>7</v>
      </c>
      <c r="W1463" s="48">
        <v>8</v>
      </c>
      <c r="X1463" s="48">
        <v>9</v>
      </c>
      <c r="Y1463" s="48">
        <v>1</v>
      </c>
      <c r="Z1463" s="48">
        <v>2</v>
      </c>
      <c r="AB1463" s="48">
        <v>1</v>
      </c>
      <c r="AC1463" s="48">
        <v>2</v>
      </c>
      <c r="AD1463" s="48">
        <v>3</v>
      </c>
      <c r="AE1463" s="48">
        <v>4</v>
      </c>
      <c r="AG1463" s="48">
        <v>5</v>
      </c>
    </row>
    <row r="1464" spans="1:170">
      <c r="B1464" s="75"/>
      <c r="C1464" s="31">
        <v>1</v>
      </c>
      <c r="D1464" s="31">
        <f ca="1">OFFSET(D1464,0,-1)+1</f>
        <v>2</v>
      </c>
      <c r="E1464" s="31">
        <f t="shared" ref="E1464:BP1464" ca="1" si="1375">OFFSET(E1464,0,-1)+1</f>
        <v>3</v>
      </c>
      <c r="F1464" s="31">
        <f t="shared" ca="1" si="1375"/>
        <v>4</v>
      </c>
      <c r="G1464" s="31">
        <f t="shared" ca="1" si="1375"/>
        <v>5</v>
      </c>
      <c r="H1464" s="31">
        <f t="shared" ca="1" si="1375"/>
        <v>6</v>
      </c>
      <c r="I1464" s="31">
        <f t="shared" ca="1" si="1375"/>
        <v>7</v>
      </c>
      <c r="J1464" s="31">
        <f t="shared" ca="1" si="1375"/>
        <v>8</v>
      </c>
      <c r="K1464" s="31">
        <f t="shared" ca="1" si="1375"/>
        <v>9</v>
      </c>
      <c r="L1464" s="31">
        <f t="shared" ca="1" si="1375"/>
        <v>10</v>
      </c>
      <c r="M1464" s="31">
        <f t="shared" ca="1" si="1375"/>
        <v>11</v>
      </c>
      <c r="N1464" s="31">
        <f t="shared" ca="1" si="1375"/>
        <v>12</v>
      </c>
      <c r="O1464" s="31">
        <f t="shared" ca="1" si="1375"/>
        <v>13</v>
      </c>
      <c r="P1464" s="31">
        <f t="shared" ca="1" si="1375"/>
        <v>14</v>
      </c>
      <c r="Q1464" s="31">
        <f t="shared" ca="1" si="1375"/>
        <v>15</v>
      </c>
      <c r="R1464" s="31">
        <f t="shared" ca="1" si="1375"/>
        <v>16</v>
      </c>
      <c r="S1464" s="31">
        <f t="shared" ca="1" si="1375"/>
        <v>17</v>
      </c>
      <c r="T1464" s="31">
        <f t="shared" ca="1" si="1375"/>
        <v>18</v>
      </c>
      <c r="U1464" s="31">
        <f t="shared" ca="1" si="1375"/>
        <v>19</v>
      </c>
      <c r="V1464" s="31">
        <f t="shared" ca="1" si="1375"/>
        <v>20</v>
      </c>
      <c r="W1464" s="31">
        <f t="shared" ca="1" si="1375"/>
        <v>21</v>
      </c>
      <c r="X1464" s="31">
        <f t="shared" ca="1" si="1375"/>
        <v>22</v>
      </c>
      <c r="Y1464" s="31">
        <f t="shared" ca="1" si="1375"/>
        <v>23</v>
      </c>
      <c r="Z1464" s="31">
        <f t="shared" ca="1" si="1375"/>
        <v>24</v>
      </c>
      <c r="AA1464" s="31">
        <f t="shared" ca="1" si="1375"/>
        <v>25</v>
      </c>
      <c r="AB1464" s="31">
        <f t="shared" ca="1" si="1375"/>
        <v>26</v>
      </c>
      <c r="AC1464" s="31">
        <f t="shared" ca="1" si="1375"/>
        <v>27</v>
      </c>
      <c r="AD1464" s="31">
        <f t="shared" ca="1" si="1375"/>
        <v>28</v>
      </c>
      <c r="AE1464" s="31">
        <f t="shared" ca="1" si="1375"/>
        <v>29</v>
      </c>
      <c r="AF1464" s="31">
        <f t="shared" ca="1" si="1375"/>
        <v>30</v>
      </c>
      <c r="AG1464" s="31">
        <f t="shared" ca="1" si="1375"/>
        <v>31</v>
      </c>
      <c r="AH1464" s="31">
        <f t="shared" ca="1" si="1375"/>
        <v>32</v>
      </c>
      <c r="AI1464" s="31">
        <f t="shared" ca="1" si="1375"/>
        <v>33</v>
      </c>
      <c r="AJ1464" s="31">
        <f t="shared" ca="1" si="1375"/>
        <v>34</v>
      </c>
      <c r="AK1464" s="31">
        <f t="shared" ca="1" si="1375"/>
        <v>35</v>
      </c>
      <c r="AL1464" s="31">
        <f t="shared" ca="1" si="1375"/>
        <v>36</v>
      </c>
      <c r="AM1464" s="31">
        <f t="shared" ca="1" si="1375"/>
        <v>37</v>
      </c>
      <c r="AN1464" s="31">
        <f t="shared" ca="1" si="1375"/>
        <v>38</v>
      </c>
      <c r="AO1464" s="31">
        <f t="shared" ca="1" si="1375"/>
        <v>39</v>
      </c>
      <c r="AP1464" s="31">
        <f t="shared" ca="1" si="1375"/>
        <v>40</v>
      </c>
      <c r="AQ1464" s="31">
        <f t="shared" ca="1" si="1375"/>
        <v>41</v>
      </c>
      <c r="AR1464" s="31">
        <f t="shared" ca="1" si="1375"/>
        <v>42</v>
      </c>
      <c r="AS1464" s="31">
        <f t="shared" ca="1" si="1375"/>
        <v>43</v>
      </c>
      <c r="AT1464" s="31">
        <f t="shared" ca="1" si="1375"/>
        <v>44</v>
      </c>
      <c r="AU1464" s="31">
        <f t="shared" ca="1" si="1375"/>
        <v>45</v>
      </c>
      <c r="AV1464" s="31">
        <f t="shared" ca="1" si="1375"/>
        <v>46</v>
      </c>
      <c r="AW1464" s="31">
        <f t="shared" ca="1" si="1375"/>
        <v>47</v>
      </c>
      <c r="AX1464" s="31">
        <f t="shared" ca="1" si="1375"/>
        <v>48</v>
      </c>
      <c r="AY1464" s="31">
        <f t="shared" ca="1" si="1375"/>
        <v>49</v>
      </c>
      <c r="AZ1464" s="31">
        <f t="shared" ca="1" si="1375"/>
        <v>50</v>
      </c>
      <c r="BA1464" s="31">
        <f t="shared" ca="1" si="1375"/>
        <v>51</v>
      </c>
      <c r="BB1464" s="31">
        <f t="shared" ca="1" si="1375"/>
        <v>52</v>
      </c>
      <c r="BC1464" s="31">
        <f t="shared" ca="1" si="1375"/>
        <v>53</v>
      </c>
      <c r="BD1464" s="31">
        <f t="shared" ca="1" si="1375"/>
        <v>54</v>
      </c>
      <c r="BE1464" s="31">
        <f t="shared" ca="1" si="1375"/>
        <v>55</v>
      </c>
      <c r="BF1464" s="31">
        <f t="shared" ca="1" si="1375"/>
        <v>56</v>
      </c>
      <c r="BG1464" s="31">
        <f t="shared" ca="1" si="1375"/>
        <v>57</v>
      </c>
      <c r="BH1464" s="31">
        <f t="shared" ca="1" si="1375"/>
        <v>58</v>
      </c>
      <c r="BI1464" s="31">
        <f t="shared" ca="1" si="1375"/>
        <v>59</v>
      </c>
      <c r="BJ1464" s="31">
        <f t="shared" ca="1" si="1375"/>
        <v>60</v>
      </c>
      <c r="BK1464" s="31">
        <f t="shared" ca="1" si="1375"/>
        <v>61</v>
      </c>
      <c r="BL1464" s="31">
        <f t="shared" ca="1" si="1375"/>
        <v>62</v>
      </c>
      <c r="BM1464" s="31">
        <f t="shared" ca="1" si="1375"/>
        <v>63</v>
      </c>
      <c r="BN1464" s="31">
        <f t="shared" ca="1" si="1375"/>
        <v>64</v>
      </c>
      <c r="BO1464" s="31">
        <f t="shared" ca="1" si="1375"/>
        <v>65</v>
      </c>
      <c r="BP1464" s="31">
        <f t="shared" ca="1" si="1375"/>
        <v>66</v>
      </c>
      <c r="BQ1464" s="31">
        <f t="shared" ref="BQ1464:EB1464" ca="1" si="1376">OFFSET(BQ1464,0,-1)+1</f>
        <v>67</v>
      </c>
      <c r="BR1464" s="31">
        <f t="shared" ca="1" si="1376"/>
        <v>68</v>
      </c>
      <c r="BS1464" s="31">
        <f t="shared" ca="1" si="1376"/>
        <v>69</v>
      </c>
      <c r="BT1464" s="31">
        <f t="shared" ca="1" si="1376"/>
        <v>70</v>
      </c>
      <c r="BU1464" s="31">
        <f t="shared" ca="1" si="1376"/>
        <v>71</v>
      </c>
      <c r="BV1464" s="31">
        <f t="shared" ca="1" si="1376"/>
        <v>72</v>
      </c>
      <c r="BW1464" s="31">
        <f t="shared" ca="1" si="1376"/>
        <v>73</v>
      </c>
      <c r="BX1464" s="31">
        <f t="shared" ca="1" si="1376"/>
        <v>74</v>
      </c>
      <c r="BY1464" s="31">
        <f t="shared" ca="1" si="1376"/>
        <v>75</v>
      </c>
      <c r="BZ1464" s="31">
        <f t="shared" ca="1" si="1376"/>
        <v>76</v>
      </c>
      <c r="CA1464" s="31">
        <f t="shared" ca="1" si="1376"/>
        <v>77</v>
      </c>
      <c r="CB1464" s="31">
        <f t="shared" ca="1" si="1376"/>
        <v>78</v>
      </c>
      <c r="CC1464" s="31">
        <f t="shared" ca="1" si="1376"/>
        <v>79</v>
      </c>
      <c r="CD1464" s="31">
        <f t="shared" ca="1" si="1376"/>
        <v>80</v>
      </c>
      <c r="CE1464" s="31">
        <f t="shared" ca="1" si="1376"/>
        <v>81</v>
      </c>
      <c r="CF1464" s="31">
        <f t="shared" ca="1" si="1376"/>
        <v>82</v>
      </c>
      <c r="CG1464" s="31">
        <f t="shared" ca="1" si="1376"/>
        <v>83</v>
      </c>
      <c r="CH1464" s="31">
        <f t="shared" ca="1" si="1376"/>
        <v>84</v>
      </c>
      <c r="CI1464" s="31">
        <f t="shared" ca="1" si="1376"/>
        <v>85</v>
      </c>
      <c r="CJ1464" s="31">
        <f t="shared" ca="1" si="1376"/>
        <v>86</v>
      </c>
      <c r="CK1464" s="31">
        <f t="shared" ca="1" si="1376"/>
        <v>87</v>
      </c>
      <c r="CL1464" s="31">
        <f t="shared" ca="1" si="1376"/>
        <v>88</v>
      </c>
      <c r="CM1464" s="31">
        <f t="shared" ca="1" si="1376"/>
        <v>89</v>
      </c>
      <c r="CN1464" s="31">
        <f t="shared" ca="1" si="1376"/>
        <v>90</v>
      </c>
      <c r="CO1464" s="31">
        <f t="shared" ca="1" si="1376"/>
        <v>91</v>
      </c>
      <c r="CP1464" s="31">
        <f t="shared" ca="1" si="1376"/>
        <v>92</v>
      </c>
      <c r="CQ1464" s="31">
        <f t="shared" ca="1" si="1376"/>
        <v>93</v>
      </c>
      <c r="CR1464" s="31">
        <f t="shared" ca="1" si="1376"/>
        <v>94</v>
      </c>
      <c r="CS1464" s="31">
        <f t="shared" ca="1" si="1376"/>
        <v>95</v>
      </c>
      <c r="CT1464" s="31">
        <f t="shared" ca="1" si="1376"/>
        <v>96</v>
      </c>
      <c r="CU1464" s="31">
        <f t="shared" ca="1" si="1376"/>
        <v>97</v>
      </c>
      <c r="CV1464" s="31">
        <f t="shared" ca="1" si="1376"/>
        <v>98</v>
      </c>
      <c r="CW1464" s="31">
        <f t="shared" ca="1" si="1376"/>
        <v>99</v>
      </c>
      <c r="CX1464" s="31">
        <f t="shared" ca="1" si="1376"/>
        <v>100</v>
      </c>
      <c r="CY1464" s="31">
        <f t="shared" ca="1" si="1376"/>
        <v>101</v>
      </c>
      <c r="CZ1464" s="31">
        <f t="shared" ca="1" si="1376"/>
        <v>102</v>
      </c>
      <c r="DA1464" s="31">
        <f t="shared" ca="1" si="1376"/>
        <v>103</v>
      </c>
      <c r="DB1464" s="31">
        <f t="shared" ca="1" si="1376"/>
        <v>104</v>
      </c>
      <c r="DC1464" s="31">
        <f t="shared" ca="1" si="1376"/>
        <v>105</v>
      </c>
      <c r="DD1464" s="31">
        <f t="shared" ca="1" si="1376"/>
        <v>106</v>
      </c>
      <c r="DE1464" s="31">
        <f t="shared" ca="1" si="1376"/>
        <v>107</v>
      </c>
      <c r="DF1464" s="31">
        <f t="shared" ca="1" si="1376"/>
        <v>108</v>
      </c>
      <c r="DG1464" s="31">
        <f t="shared" ca="1" si="1376"/>
        <v>109</v>
      </c>
      <c r="DH1464" s="31">
        <f t="shared" ca="1" si="1376"/>
        <v>110</v>
      </c>
      <c r="DI1464" s="31">
        <f t="shared" ca="1" si="1376"/>
        <v>111</v>
      </c>
      <c r="DJ1464" s="31">
        <f t="shared" ca="1" si="1376"/>
        <v>112</v>
      </c>
      <c r="DK1464" s="31">
        <f t="shared" ca="1" si="1376"/>
        <v>113</v>
      </c>
      <c r="DL1464" s="31">
        <f t="shared" ca="1" si="1376"/>
        <v>114</v>
      </c>
      <c r="DM1464" s="31">
        <f t="shared" ca="1" si="1376"/>
        <v>115</v>
      </c>
      <c r="DN1464" s="31">
        <f t="shared" ca="1" si="1376"/>
        <v>116</v>
      </c>
      <c r="DO1464" s="31">
        <f t="shared" ca="1" si="1376"/>
        <v>117</v>
      </c>
      <c r="DP1464" s="31">
        <f t="shared" ca="1" si="1376"/>
        <v>118</v>
      </c>
      <c r="DQ1464" s="31">
        <f t="shared" ca="1" si="1376"/>
        <v>119</v>
      </c>
      <c r="DR1464" s="31">
        <f t="shared" ca="1" si="1376"/>
        <v>120</v>
      </c>
      <c r="DS1464" s="31">
        <f t="shared" ca="1" si="1376"/>
        <v>121</v>
      </c>
      <c r="DT1464" s="31">
        <f t="shared" ca="1" si="1376"/>
        <v>122</v>
      </c>
      <c r="DU1464" s="31">
        <f t="shared" ca="1" si="1376"/>
        <v>123</v>
      </c>
      <c r="DV1464" s="31">
        <f t="shared" ca="1" si="1376"/>
        <v>124</v>
      </c>
      <c r="DW1464" s="31">
        <f t="shared" ca="1" si="1376"/>
        <v>125</v>
      </c>
      <c r="DX1464" s="31">
        <f t="shared" ca="1" si="1376"/>
        <v>126</v>
      </c>
      <c r="DY1464" s="31">
        <f t="shared" ca="1" si="1376"/>
        <v>127</v>
      </c>
      <c r="DZ1464" s="31">
        <f t="shared" ca="1" si="1376"/>
        <v>128</v>
      </c>
      <c r="EA1464" s="31">
        <f t="shared" ca="1" si="1376"/>
        <v>129</v>
      </c>
      <c r="EB1464" s="31">
        <f t="shared" ca="1" si="1376"/>
        <v>130</v>
      </c>
      <c r="EC1464" s="31">
        <f t="shared" ref="EC1464:FN1464" ca="1" si="1377">OFFSET(EC1464,0,-1)+1</f>
        <v>131</v>
      </c>
      <c r="ED1464" s="31">
        <f t="shared" ca="1" si="1377"/>
        <v>132</v>
      </c>
      <c r="EE1464" s="31">
        <f t="shared" ca="1" si="1377"/>
        <v>133</v>
      </c>
      <c r="EF1464" s="31">
        <f t="shared" ca="1" si="1377"/>
        <v>134</v>
      </c>
      <c r="EG1464" s="31">
        <f t="shared" ca="1" si="1377"/>
        <v>135</v>
      </c>
      <c r="EH1464" s="31">
        <f t="shared" ca="1" si="1377"/>
        <v>136</v>
      </c>
      <c r="EI1464" s="31">
        <f t="shared" ca="1" si="1377"/>
        <v>137</v>
      </c>
      <c r="EJ1464" s="31">
        <f t="shared" ca="1" si="1377"/>
        <v>138</v>
      </c>
      <c r="EK1464" s="31">
        <f t="shared" ca="1" si="1377"/>
        <v>139</v>
      </c>
      <c r="EL1464" s="31">
        <f t="shared" ca="1" si="1377"/>
        <v>140</v>
      </c>
      <c r="EM1464" s="31">
        <f t="shared" ca="1" si="1377"/>
        <v>141</v>
      </c>
      <c r="EN1464" s="31">
        <f t="shared" ca="1" si="1377"/>
        <v>142</v>
      </c>
      <c r="EO1464" s="31">
        <f t="shared" ca="1" si="1377"/>
        <v>143</v>
      </c>
      <c r="EP1464" s="31">
        <f t="shared" ca="1" si="1377"/>
        <v>144</v>
      </c>
      <c r="EQ1464" s="31">
        <f t="shared" ca="1" si="1377"/>
        <v>145</v>
      </c>
      <c r="ER1464" s="31">
        <f t="shared" ca="1" si="1377"/>
        <v>146</v>
      </c>
      <c r="ES1464" s="31">
        <f t="shared" ca="1" si="1377"/>
        <v>147</v>
      </c>
      <c r="ET1464" s="31">
        <f t="shared" ca="1" si="1377"/>
        <v>148</v>
      </c>
      <c r="EU1464" s="31">
        <f t="shared" ca="1" si="1377"/>
        <v>149</v>
      </c>
      <c r="EV1464" s="31">
        <f t="shared" ca="1" si="1377"/>
        <v>150</v>
      </c>
      <c r="EW1464" s="31">
        <f t="shared" ca="1" si="1377"/>
        <v>151</v>
      </c>
      <c r="EX1464" s="31">
        <f t="shared" ca="1" si="1377"/>
        <v>152</v>
      </c>
      <c r="EY1464" s="31">
        <f t="shared" ca="1" si="1377"/>
        <v>153</v>
      </c>
      <c r="EZ1464" s="31">
        <f t="shared" ca="1" si="1377"/>
        <v>154</v>
      </c>
      <c r="FA1464" s="31">
        <f t="shared" ca="1" si="1377"/>
        <v>155</v>
      </c>
      <c r="FB1464" s="31">
        <f t="shared" ca="1" si="1377"/>
        <v>156</v>
      </c>
      <c r="FC1464" s="31">
        <f t="shared" ca="1" si="1377"/>
        <v>157</v>
      </c>
      <c r="FD1464" s="31">
        <f t="shared" ca="1" si="1377"/>
        <v>158</v>
      </c>
      <c r="FE1464" s="31">
        <f t="shared" ca="1" si="1377"/>
        <v>159</v>
      </c>
      <c r="FF1464" s="31">
        <f t="shared" ca="1" si="1377"/>
        <v>160</v>
      </c>
      <c r="FG1464" s="31">
        <f t="shared" ca="1" si="1377"/>
        <v>161</v>
      </c>
      <c r="FH1464" s="31">
        <f t="shared" ca="1" si="1377"/>
        <v>162</v>
      </c>
      <c r="FI1464" s="31">
        <f t="shared" ca="1" si="1377"/>
        <v>163</v>
      </c>
      <c r="FJ1464" s="31">
        <f t="shared" ca="1" si="1377"/>
        <v>164</v>
      </c>
      <c r="FK1464" s="31">
        <f t="shared" ca="1" si="1377"/>
        <v>165</v>
      </c>
      <c r="FL1464" s="31">
        <f t="shared" ca="1" si="1377"/>
        <v>166</v>
      </c>
      <c r="FM1464" s="31">
        <f t="shared" ca="1" si="1377"/>
        <v>167</v>
      </c>
      <c r="FN1464" s="31">
        <f t="shared" ca="1" si="1377"/>
        <v>168</v>
      </c>
    </row>
    <row r="1465" spans="1:170">
      <c r="B1465" s="58"/>
      <c r="C1465" s="31" t="s">
        <v>0</v>
      </c>
      <c r="D1465" s="31" t="s">
        <v>0</v>
      </c>
      <c r="E1465" s="31" t="s">
        <v>10</v>
      </c>
      <c r="F1465" s="31" t="s">
        <v>10</v>
      </c>
      <c r="G1465" s="31" t="s">
        <v>10</v>
      </c>
      <c r="H1465" s="31" t="s">
        <v>10</v>
      </c>
      <c r="I1465" s="31" t="s">
        <v>10</v>
      </c>
      <c r="J1465" s="31" t="s">
        <v>10</v>
      </c>
      <c r="K1465" s="31" t="s">
        <v>10</v>
      </c>
      <c r="L1465" s="31" t="s">
        <v>10</v>
      </c>
      <c r="M1465" s="31" t="s">
        <v>10</v>
      </c>
      <c r="N1465" s="31" t="s">
        <v>10</v>
      </c>
      <c r="O1465" s="31" t="s">
        <v>10</v>
      </c>
      <c r="P1465" s="31" t="s">
        <v>10</v>
      </c>
      <c r="Q1465" s="31" t="s">
        <v>10</v>
      </c>
      <c r="R1465" s="31" t="s">
        <v>10</v>
      </c>
      <c r="S1465" s="31" t="s">
        <v>10</v>
      </c>
      <c r="T1465" s="31" t="s">
        <v>10</v>
      </c>
      <c r="U1465" s="31" t="s">
        <v>9</v>
      </c>
      <c r="V1465" s="31" t="s">
        <v>9</v>
      </c>
      <c r="W1465" s="31" t="s">
        <v>9</v>
      </c>
      <c r="X1465" s="31" t="s">
        <v>9</v>
      </c>
      <c r="Y1465" s="31" t="s">
        <v>9</v>
      </c>
      <c r="Z1465" s="31" t="s">
        <v>9</v>
      </c>
      <c r="AA1465" s="31" t="s">
        <v>10</v>
      </c>
      <c r="AB1465" s="31" t="s">
        <v>10</v>
      </c>
      <c r="AC1465" s="31" t="s">
        <v>10</v>
      </c>
      <c r="AD1465" s="31" t="s">
        <v>10</v>
      </c>
      <c r="AE1465" s="31" t="s">
        <v>10</v>
      </c>
      <c r="AF1465" s="31" t="s">
        <v>10</v>
      </c>
      <c r="AG1465" s="31" t="s">
        <v>10</v>
      </c>
      <c r="AH1465" s="31" t="s">
        <v>0</v>
      </c>
      <c r="AI1465" s="31" t="s">
        <v>9</v>
      </c>
      <c r="AJ1465" s="31" t="s">
        <v>0</v>
      </c>
      <c r="AK1465" s="31" t="s">
        <v>9</v>
      </c>
      <c r="AL1465" s="31" t="s">
        <v>0</v>
      </c>
      <c r="AM1465" s="31"/>
      <c r="AN1465" s="31"/>
      <c r="AO1465" s="31"/>
      <c r="AP1465" s="31"/>
      <c r="AQ1465" s="31"/>
      <c r="AR1465" s="31"/>
      <c r="AS1465" s="31"/>
      <c r="AT1465" s="31"/>
      <c r="AU1465" s="31"/>
      <c r="AV1465" s="31"/>
      <c r="AW1465" s="31"/>
      <c r="AX1465" s="31"/>
      <c r="AY1465" s="31"/>
      <c r="AZ1465" s="31"/>
      <c r="BA1465" s="31"/>
      <c r="BB1465" s="31"/>
      <c r="BC1465" s="31"/>
      <c r="BD1465" s="31"/>
      <c r="BE1465" s="31"/>
      <c r="BF1465" s="31"/>
      <c r="BG1465" s="31"/>
      <c r="BH1465" s="31"/>
      <c r="BI1465" s="31"/>
      <c r="BJ1465" s="31"/>
      <c r="BK1465" s="31"/>
      <c r="BL1465" s="31"/>
      <c r="BM1465" s="31"/>
      <c r="BN1465" s="31" t="s">
        <v>9</v>
      </c>
      <c r="BO1465" s="31" t="s">
        <v>9</v>
      </c>
      <c r="BP1465" s="31" t="s">
        <v>9</v>
      </c>
      <c r="BQ1465" s="31" t="s">
        <v>9</v>
      </c>
      <c r="BR1465" s="31" t="s">
        <v>9</v>
      </c>
      <c r="BS1465" s="31" t="s">
        <v>9</v>
      </c>
      <c r="BT1465" s="31" t="s">
        <v>9</v>
      </c>
      <c r="BU1465" s="31" t="s">
        <v>9</v>
      </c>
      <c r="BV1465" s="31" t="s">
        <v>9</v>
      </c>
      <c r="BW1465" s="31" t="s">
        <v>9</v>
      </c>
      <c r="BX1465" s="31" t="s">
        <v>9</v>
      </c>
      <c r="BY1465" s="31" t="s">
        <v>9</v>
      </c>
      <c r="BZ1465" s="31" t="s">
        <v>9</v>
      </c>
      <c r="CA1465" s="31" t="s">
        <v>9</v>
      </c>
      <c r="CB1465" s="31" t="s">
        <v>9</v>
      </c>
      <c r="CC1465" s="31" t="s">
        <v>9</v>
      </c>
      <c r="CD1465" s="31" t="s">
        <v>9</v>
      </c>
      <c r="CE1465" s="31" t="s">
        <v>9</v>
      </c>
      <c r="CF1465" s="31" t="s">
        <v>9</v>
      </c>
      <c r="CG1465" s="31" t="s">
        <v>9</v>
      </c>
      <c r="CH1465" s="31" t="s">
        <v>9</v>
      </c>
    </row>
    <row r="1466" spans="1:170" ht="94.5" customHeight="1">
      <c r="B1466" s="58"/>
      <c r="C1466" s="51" t="s">
        <v>396</v>
      </c>
      <c r="D1466" s="51" t="s">
        <v>397</v>
      </c>
      <c r="E1466" s="51" t="s">
        <v>244</v>
      </c>
      <c r="F1466" s="51" t="s">
        <v>245</v>
      </c>
      <c r="G1466" s="51" t="s">
        <v>246</v>
      </c>
      <c r="H1466" s="51" t="s">
        <v>246</v>
      </c>
      <c r="I1466" s="51" t="s">
        <v>246</v>
      </c>
      <c r="J1466" s="51" t="s">
        <v>246</v>
      </c>
      <c r="K1466" s="51" t="s">
        <v>246</v>
      </c>
      <c r="L1466" s="51" t="s">
        <v>246</v>
      </c>
      <c r="M1466" s="51" t="s">
        <v>246</v>
      </c>
      <c r="N1466" s="51" t="s">
        <v>609</v>
      </c>
      <c r="O1466" s="51" t="s">
        <v>609</v>
      </c>
      <c r="P1466" s="51" t="s">
        <v>609</v>
      </c>
      <c r="Q1466" s="51" t="s">
        <v>609</v>
      </c>
      <c r="R1466" s="51" t="s">
        <v>609</v>
      </c>
      <c r="S1466" s="51" t="s">
        <v>609</v>
      </c>
      <c r="T1466" s="51" t="s">
        <v>609</v>
      </c>
      <c r="U1466" s="51" t="s">
        <v>408</v>
      </c>
      <c r="V1466" s="51" t="s">
        <v>492</v>
      </c>
      <c r="W1466" s="51" t="s">
        <v>492</v>
      </c>
      <c r="X1466" s="51" t="s">
        <v>492</v>
      </c>
      <c r="Y1466" s="51" t="s">
        <v>399</v>
      </c>
      <c r="Z1466" s="51" t="s">
        <v>399</v>
      </c>
      <c r="AA1466" s="51" t="s">
        <v>19</v>
      </c>
      <c r="AB1466" s="51" t="s">
        <v>310</v>
      </c>
      <c r="AC1466" s="51" t="s">
        <v>309</v>
      </c>
      <c r="AD1466" s="51" t="s">
        <v>387</v>
      </c>
      <c r="AE1466" s="51" t="s">
        <v>388</v>
      </c>
      <c r="AF1466" s="51" t="s">
        <v>744</v>
      </c>
      <c r="AG1466" s="51" t="s">
        <v>457</v>
      </c>
      <c r="AH1466" s="51" t="s">
        <v>218</v>
      </c>
      <c r="AI1466" s="51" t="s">
        <v>218</v>
      </c>
      <c r="AJ1466" s="51" t="s">
        <v>217</v>
      </c>
      <c r="AK1466" s="51" t="s">
        <v>217</v>
      </c>
      <c r="AL1466" s="51" t="s">
        <v>489</v>
      </c>
      <c r="AM1466" s="51"/>
      <c r="AN1466" s="161" t="s">
        <v>680</v>
      </c>
      <c r="AO1466" s="51"/>
      <c r="AP1466" s="51"/>
      <c r="AQ1466" s="51"/>
      <c r="AR1466" s="51"/>
      <c r="AS1466" s="51"/>
      <c r="AT1466" s="51"/>
      <c r="AU1466" s="51"/>
      <c r="AV1466" s="51"/>
      <c r="AW1466" s="51"/>
      <c r="AX1466" s="51"/>
      <c r="AY1466" s="51"/>
      <c r="AZ1466" s="51"/>
      <c r="BA1466" s="51"/>
      <c r="BB1466" s="51"/>
      <c r="BC1466" s="51"/>
      <c r="BD1466" s="51"/>
      <c r="BE1466" s="51"/>
      <c r="BF1466" s="51"/>
      <c r="BG1466" s="51"/>
      <c r="BH1466" s="51"/>
      <c r="BI1466" s="51"/>
      <c r="BJ1466" s="51"/>
      <c r="BK1466" s="51"/>
      <c r="BL1466" s="51"/>
      <c r="BM1466" s="51"/>
      <c r="BN1466" s="51" t="str">
        <f>BN$29</f>
        <v>feedsupply_r1jp</v>
      </c>
      <c r="BO1466" s="51" t="str">
        <f t="shared" ref="BO1466:CH1466" si="1378">BO$29</f>
        <v>feedsupply_r1jp</v>
      </c>
      <c r="BP1466" s="51" t="str">
        <f t="shared" si="1378"/>
        <v>feedsupply_adj_r2p</v>
      </c>
      <c r="BQ1466" s="51" t="str">
        <f t="shared" si="1378"/>
        <v>feedsupply_adj_r2p</v>
      </c>
      <c r="BR1466" s="51" t="str">
        <f t="shared" si="1378"/>
        <v>feedsupply_adj_r2p</v>
      </c>
      <c r="BS1466" s="51" t="str">
        <f t="shared" si="1378"/>
        <v>feedsupply_adj_r2p</v>
      </c>
      <c r="BT1466" s="51" t="str">
        <f t="shared" si="1378"/>
        <v>feedsupply_adj_r2p</v>
      </c>
      <c r="BU1466" s="51" t="str">
        <f t="shared" si="1378"/>
        <v>feedsupply_r1jp</v>
      </c>
      <c r="BV1466" s="51" t="str">
        <f t="shared" si="1378"/>
        <v>feedsupply_r1jp</v>
      </c>
      <c r="BW1466" s="51" t="str">
        <f t="shared" si="1378"/>
        <v>feedsupply_adj_r2p</v>
      </c>
      <c r="BX1466" s="51" t="str">
        <f t="shared" si="1378"/>
        <v>feedsupply_adj_r2p</v>
      </c>
      <c r="BY1466" s="51" t="str">
        <f t="shared" si="1378"/>
        <v>feedsupply_adj_r2p</v>
      </c>
      <c r="BZ1466" s="51" t="str">
        <f t="shared" si="1378"/>
        <v>feedsupply_adj_r2p</v>
      </c>
      <c r="CA1466" s="51" t="str">
        <f t="shared" si="1378"/>
        <v>feedsupply_adj_r2p</v>
      </c>
      <c r="CB1466" s="51" t="str">
        <f t="shared" si="1378"/>
        <v>feedsupply_r1jp</v>
      </c>
      <c r="CC1466" s="51" t="str">
        <f t="shared" si="1378"/>
        <v>feedsupply_r1jp</v>
      </c>
      <c r="CD1466" s="51" t="str">
        <f t="shared" si="1378"/>
        <v>feedsupply_adj_r2p</v>
      </c>
      <c r="CE1466" s="51" t="str">
        <f t="shared" si="1378"/>
        <v>feedsupply_adj_r2p</v>
      </c>
      <c r="CF1466" s="51" t="str">
        <f t="shared" si="1378"/>
        <v>feedsupply_adj_r2p</v>
      </c>
      <c r="CG1466" s="51" t="str">
        <f t="shared" si="1378"/>
        <v>feedsupply_adj_r2p</v>
      </c>
      <c r="CH1466" s="51" t="str">
        <f t="shared" si="1378"/>
        <v>feedsupply_adj_r2p</v>
      </c>
    </row>
    <row r="1467" spans="1:170" ht="26.25">
      <c r="B1467" s="179" t="s">
        <v>937</v>
      </c>
      <c r="C1467" s="178">
        <v>2</v>
      </c>
      <c r="D1467" s="178">
        <v>1</v>
      </c>
      <c r="E1467" s="52"/>
      <c r="F1467" s="52"/>
      <c r="G1467" s="52" t="s">
        <v>484</v>
      </c>
      <c r="H1467" s="52" t="s">
        <v>485</v>
      </c>
      <c r="I1467" t="s">
        <v>888</v>
      </c>
      <c r="J1467" t="s">
        <v>889</v>
      </c>
      <c r="K1467" s="52" t="s">
        <v>486</v>
      </c>
      <c r="L1467" s="52" t="s">
        <v>725</v>
      </c>
      <c r="M1467" s="52" t="s">
        <v>487</v>
      </c>
      <c r="N1467" s="52" t="s">
        <v>757</v>
      </c>
      <c r="O1467" s="52" t="s">
        <v>502</v>
      </c>
      <c r="P1467" s="52" t="s">
        <v>501</v>
      </c>
      <c r="Q1467" s="52" t="s">
        <v>447</v>
      </c>
      <c r="R1467" s="52" t="s">
        <v>500</v>
      </c>
      <c r="S1467" s="52" t="s">
        <v>793</v>
      </c>
      <c r="T1467" s="52" t="s">
        <v>794</v>
      </c>
      <c r="U1467" s="52"/>
      <c r="V1467" s="52" t="s">
        <v>276</v>
      </c>
      <c r="W1467" s="52" t="s">
        <v>493</v>
      </c>
      <c r="X1467" s="52" t="s">
        <v>494</v>
      </c>
      <c r="Y1467" s="52" t="s">
        <v>447</v>
      </c>
      <c r="Z1467" s="52" t="s">
        <v>446</v>
      </c>
      <c r="AA1467" s="52"/>
      <c r="AB1467" s="52"/>
      <c r="AC1467" s="52"/>
      <c r="AD1467" s="52"/>
      <c r="AE1467" s="52"/>
      <c r="AF1467" s="52"/>
      <c r="AG1467" s="52"/>
      <c r="AH1467" s="52" t="s">
        <v>490</v>
      </c>
      <c r="AI1467" s="83" t="s">
        <v>496</v>
      </c>
      <c r="AJ1467" s="52" t="s">
        <v>488</v>
      </c>
      <c r="AK1467" s="52" t="s">
        <v>497</v>
      </c>
      <c r="AL1467" s="52"/>
      <c r="AM1467" s="52"/>
      <c r="AN1467" s="52"/>
      <c r="AO1467" s="52"/>
      <c r="AP1467" s="52"/>
      <c r="AQ1467" s="52"/>
      <c r="AR1467" s="52"/>
      <c r="AS1467" s="52"/>
      <c r="AT1467" s="52"/>
      <c r="AU1467" s="52"/>
      <c r="AV1467" s="52"/>
      <c r="AW1467" s="52"/>
      <c r="AX1467" s="52"/>
      <c r="AY1467" s="52"/>
      <c r="AZ1467" s="52"/>
      <c r="BA1467" s="52"/>
      <c r="BB1467" s="52"/>
      <c r="BC1467" s="52"/>
      <c r="BD1467" s="52"/>
      <c r="BE1467" s="52"/>
      <c r="BF1467" s="52"/>
      <c r="BG1467" s="52"/>
      <c r="BH1467" s="52"/>
      <c r="BI1467" s="52"/>
      <c r="BJ1467" s="52"/>
      <c r="BK1467" s="52"/>
      <c r="BL1467" s="52"/>
      <c r="BM1467" s="52"/>
      <c r="BN1467" s="58" t="s">
        <v>463</v>
      </c>
      <c r="BO1467" s="58" t="s">
        <v>891</v>
      </c>
      <c r="BP1467" s="58" t="s">
        <v>892</v>
      </c>
      <c r="BQ1467" s="58" t="s">
        <v>893</v>
      </c>
      <c r="BR1467" s="58" t="s">
        <v>894</v>
      </c>
      <c r="BS1467" s="58" t="s">
        <v>895</v>
      </c>
      <c r="BT1467" s="58" t="s">
        <v>896</v>
      </c>
      <c r="BU1467" s="58" t="s">
        <v>463</v>
      </c>
      <c r="BV1467" s="58" t="s">
        <v>891</v>
      </c>
      <c r="BW1467" s="58" t="s">
        <v>892</v>
      </c>
      <c r="BX1467" s="58" t="s">
        <v>893</v>
      </c>
      <c r="BY1467" s="58" t="s">
        <v>894</v>
      </c>
      <c r="BZ1467" s="58" t="s">
        <v>895</v>
      </c>
      <c r="CA1467" s="58" t="s">
        <v>896</v>
      </c>
      <c r="CB1467" s="58" t="s">
        <v>463</v>
      </c>
      <c r="CC1467" s="58" t="s">
        <v>891</v>
      </c>
      <c r="CD1467" s="58" t="s">
        <v>892</v>
      </c>
      <c r="CE1467" s="58" t="s">
        <v>893</v>
      </c>
      <c r="CF1467" s="58" t="s">
        <v>894</v>
      </c>
      <c r="CG1467" s="58" t="s">
        <v>895</v>
      </c>
      <c r="CH1467" s="58" t="s">
        <v>896</v>
      </c>
    </row>
    <row r="1468" spans="1:170" ht="15.75">
      <c r="A1468" s="78">
        <f>CHOOSE(d.Flock.2.2+1,INDEX(i.OptLTWMerino,d.TOL.2.2+1,$AA1468+1),NA(),INDEX(i.OptLTWMaternal,d.TOL.2.2+1,$AA1468+1))</f>
        <v>13</v>
      </c>
      <c r="B1468" s="252" t="str">
        <f>$B1368</f>
        <v>Scan0 Create REV</v>
      </c>
      <c r="C1468" s="77">
        <v>1</v>
      </c>
      <c r="D1468" s="77">
        <v>1</v>
      </c>
      <c r="E1468" s="77" t="b">
        <v>1</v>
      </c>
      <c r="F1468" s="251">
        <f>d.Flock.2.2*100+d.TOL.2.2*10+$AA1468</f>
        <v>210</v>
      </c>
      <c r="G1468" s="77" t="b">
        <v>1</v>
      </c>
      <c r="H1468" s="77" t="b">
        <v>1</v>
      </c>
      <c r="I1468" s="77" t="b">
        <v>1</v>
      </c>
      <c r="J1468" s="77" t="b">
        <v>1</v>
      </c>
      <c r="K1468" s="77" t="b">
        <v>1</v>
      </c>
      <c r="L1468" s="77" t="b">
        <v>1</v>
      </c>
      <c r="M1468" s="77" t="b">
        <v>1</v>
      </c>
      <c r="N1468" s="90" t="s">
        <v>37</v>
      </c>
      <c r="O1468" s="90">
        <v>0</v>
      </c>
      <c r="P1468" s="90">
        <v>0</v>
      </c>
      <c r="Q1468" s="90">
        <v>0</v>
      </c>
      <c r="R1468" s="90">
        <v>0</v>
      </c>
      <c r="S1468" s="90">
        <v>0</v>
      </c>
      <c r="T1468" s="90">
        <v>0</v>
      </c>
      <c r="U1468" s="77">
        <v>0</v>
      </c>
      <c r="V1468" s="77">
        <v>0</v>
      </c>
      <c r="W1468" s="77">
        <v>0</v>
      </c>
      <c r="X1468" s="77">
        <v>0</v>
      </c>
      <c r="Y1468" s="77">
        <v>0</v>
      </c>
      <c r="Z1468" s="77">
        <v>0</v>
      </c>
      <c r="AA1468" s="77">
        <v>0</v>
      </c>
      <c r="AB1468" s="81" t="s">
        <v>37</v>
      </c>
      <c r="AC1468" s="81" t="s">
        <v>37</v>
      </c>
      <c r="AD1468" s="81" t="s">
        <v>37</v>
      </c>
      <c r="AE1468" s="81" t="s">
        <v>37</v>
      </c>
      <c r="AF1468" s="81" t="s">
        <v>37</v>
      </c>
      <c r="AG1468" s="81" t="s">
        <v>37</v>
      </c>
      <c r="AH1468" s="77">
        <v>1</v>
      </c>
      <c r="AI1468" s="77">
        <v>0</v>
      </c>
      <c r="AJ1468" s="77">
        <v>1</v>
      </c>
      <c r="AK1468" s="77">
        <v>0</v>
      </c>
      <c r="AL1468" s="77">
        <v>1</v>
      </c>
      <c r="AM1468" s="77"/>
      <c r="AN1468" s="77"/>
      <c r="AO1468" s="77"/>
      <c r="AP1468" s="77"/>
      <c r="AQ1468" s="77"/>
      <c r="AR1468" s="77"/>
      <c r="AS1468" s="77"/>
      <c r="AT1468" s="77"/>
      <c r="AU1468" s="77"/>
      <c r="AV1468" s="77"/>
      <c r="AW1468" s="77"/>
      <c r="AX1468" s="77"/>
      <c r="AY1468" s="77"/>
      <c r="AZ1468" s="77"/>
      <c r="BA1468" s="77"/>
      <c r="BB1468" s="77"/>
      <c r="BC1468" s="77"/>
      <c r="BD1468" s="77"/>
      <c r="BE1468" s="77"/>
      <c r="BF1468" s="77"/>
      <c r="BG1468" s="77"/>
      <c r="BH1468" s="77"/>
      <c r="BI1468" s="77"/>
      <c r="BJ1468" s="77"/>
      <c r="BK1468" s="77"/>
      <c r="BL1468" s="77"/>
      <c r="BM1468" s="77"/>
      <c r="BN1468" s="162">
        <f t="shared" ref="BN1468:CH1468" ca="1" si="1379">IF($A1468=0,0,INDEX(CHOOSE(d.Flock.2.2+1,BN$38:BN$373,NA(),BN$438:BN$773),$A1468,1))</f>
        <v>0.08</v>
      </c>
      <c r="BO1468" s="162">
        <f t="shared" ca="1" si="1379"/>
        <v>-0.05</v>
      </c>
      <c r="BP1468" s="162">
        <f t="shared" ca="1" si="1379"/>
        <v>-0.05</v>
      </c>
      <c r="BQ1468" s="162">
        <f t="shared" ca="1" si="1379"/>
        <v>-0.05</v>
      </c>
      <c r="BR1468" s="162">
        <f t="shared" ca="1" si="1379"/>
        <v>-0.05</v>
      </c>
      <c r="BS1468" s="162">
        <f t="shared" ca="1" si="1379"/>
        <v>-0.05</v>
      </c>
      <c r="BT1468" s="162">
        <f t="shared" ca="1" si="1379"/>
        <v>-0.05</v>
      </c>
      <c r="BU1468" s="162">
        <f t="shared" ca="1" si="1379"/>
        <v>0.08</v>
      </c>
      <c r="BV1468" s="162">
        <f t="shared" ca="1" si="1379"/>
        <v>-0.05</v>
      </c>
      <c r="BW1468" s="162">
        <f t="shared" ca="1" si="1379"/>
        <v>-0.05</v>
      </c>
      <c r="BX1468" s="162">
        <f t="shared" ca="1" si="1379"/>
        <v>-0.05</v>
      </c>
      <c r="BY1468" s="162">
        <f t="shared" ca="1" si="1379"/>
        <v>-0.05</v>
      </c>
      <c r="BZ1468" s="162">
        <f t="shared" ca="1" si="1379"/>
        <v>-0.05</v>
      </c>
      <c r="CA1468" s="162">
        <f t="shared" ca="1" si="1379"/>
        <v>-0.05</v>
      </c>
      <c r="CB1468" s="162">
        <f t="shared" ca="1" si="1379"/>
        <v>0.08</v>
      </c>
      <c r="CC1468" s="162">
        <f t="shared" ca="1" si="1379"/>
        <v>-0.05</v>
      </c>
      <c r="CD1468" s="162">
        <f t="shared" ca="1" si="1379"/>
        <v>-0.05</v>
      </c>
      <c r="CE1468" s="162">
        <f t="shared" ca="1" si="1379"/>
        <v>-0.05</v>
      </c>
      <c r="CF1468" s="162">
        <f t="shared" ca="1" si="1379"/>
        <v>-0.05</v>
      </c>
      <c r="CG1468" s="162">
        <f t="shared" ca="1" si="1379"/>
        <v>-0.05</v>
      </c>
      <c r="CH1468" s="162">
        <f t="shared" ca="1" si="1379"/>
        <v>-0.05</v>
      </c>
    </row>
    <row r="1469" spans="1:170">
      <c r="A1469" s="74"/>
      <c r="B1469" s="253" t="str">
        <f t="shared" ref="B1469:B1510" si="1380">$B1369</f>
        <v>Scan 0 Standard</v>
      </c>
      <c r="C1469" s="52">
        <f t="shared" ref="C1469:E1485" ca="1" si="1381">OFFSET(C1469,-1,0)</f>
        <v>1</v>
      </c>
      <c r="D1469" s="52">
        <f t="shared" ca="1" si="1381"/>
        <v>1</v>
      </c>
      <c r="E1469" s="77" t="b">
        <v>0</v>
      </c>
      <c r="F1469" s="52">
        <f t="shared" ref="F1469:U1498" ca="1" si="1382">OFFSET(F1469,-1,0)</f>
        <v>210</v>
      </c>
      <c r="G1469" s="90" t="s">
        <v>37</v>
      </c>
      <c r="H1469" s="90" t="s">
        <v>37</v>
      </c>
      <c r="I1469" s="90" t="s">
        <v>37</v>
      </c>
      <c r="J1469" s="90" t="s">
        <v>37</v>
      </c>
      <c r="K1469" s="90" t="s">
        <v>37</v>
      </c>
      <c r="L1469" s="90" t="s">
        <v>37</v>
      </c>
      <c r="M1469" s="90" t="s">
        <v>37</v>
      </c>
      <c r="N1469" s="52" t="str">
        <f t="shared" ref="N1469:AL1484" ca="1" si="1383">OFFSET(N1469,-1,0)</f>
        <v>-</v>
      </c>
      <c r="O1469" s="52">
        <f t="shared" ca="1" si="1383"/>
        <v>0</v>
      </c>
      <c r="P1469" s="52">
        <f t="shared" ca="1" si="1383"/>
        <v>0</v>
      </c>
      <c r="Q1469" s="52">
        <f t="shared" ca="1" si="1383"/>
        <v>0</v>
      </c>
      <c r="R1469" s="52">
        <f t="shared" ca="1" si="1383"/>
        <v>0</v>
      </c>
      <c r="S1469" s="52">
        <f t="shared" ca="1" si="1383"/>
        <v>0</v>
      </c>
      <c r="T1469" s="52">
        <f t="shared" ca="1" si="1383"/>
        <v>0</v>
      </c>
      <c r="U1469" s="52">
        <f t="shared" ca="1" si="1383"/>
        <v>0</v>
      </c>
      <c r="V1469" s="52">
        <f t="shared" ca="1" si="1383"/>
        <v>0</v>
      </c>
      <c r="W1469" s="52">
        <f t="shared" ca="1" si="1383"/>
        <v>0</v>
      </c>
      <c r="X1469" s="52">
        <f t="shared" ca="1" si="1383"/>
        <v>0</v>
      </c>
      <c r="Y1469" s="52">
        <f t="shared" ca="1" si="1383"/>
        <v>0</v>
      </c>
      <c r="Z1469" s="52">
        <f t="shared" ca="1" si="1383"/>
        <v>0</v>
      </c>
      <c r="AA1469" s="52">
        <f t="shared" ca="1" si="1383"/>
        <v>0</v>
      </c>
      <c r="AB1469" s="52" t="str">
        <f t="shared" ca="1" si="1383"/>
        <v>-</v>
      </c>
      <c r="AC1469" s="52" t="str">
        <f t="shared" ca="1" si="1383"/>
        <v>-</v>
      </c>
      <c r="AD1469" s="52" t="str">
        <f t="shared" ca="1" si="1383"/>
        <v>-</v>
      </c>
      <c r="AE1469" s="52" t="str">
        <f t="shared" ca="1" si="1383"/>
        <v>-</v>
      </c>
      <c r="AF1469" s="52" t="str">
        <f t="shared" ca="1" si="1383"/>
        <v>-</v>
      </c>
      <c r="AG1469" s="52" t="str">
        <f t="shared" ca="1" si="1383"/>
        <v>-</v>
      </c>
      <c r="AH1469" s="52">
        <f t="shared" ca="1" si="1383"/>
        <v>1</v>
      </c>
      <c r="AI1469" s="52">
        <f t="shared" ca="1" si="1383"/>
        <v>0</v>
      </c>
      <c r="AJ1469" s="52">
        <f ca="1">OFFSET(AJ1469,-1,0)</f>
        <v>1</v>
      </c>
      <c r="AK1469" s="52">
        <f t="shared" ref="AK1469:AL1469" ca="1" si="1384">OFFSET(AK1469,-1,0)</f>
        <v>0</v>
      </c>
      <c r="AL1469" s="52">
        <f t="shared" ca="1" si="1384"/>
        <v>1</v>
      </c>
      <c r="AM1469" s="52"/>
      <c r="AN1469" s="52"/>
      <c r="AO1469" s="52"/>
      <c r="AP1469" s="52"/>
      <c r="AQ1469" s="52"/>
      <c r="AR1469" s="52"/>
      <c r="AS1469" s="52"/>
      <c r="AT1469" s="52"/>
      <c r="AU1469" s="52"/>
      <c r="AV1469" s="52"/>
      <c r="AW1469" s="52"/>
      <c r="AX1469" s="52"/>
      <c r="AY1469" s="52"/>
      <c r="AZ1469" s="52"/>
      <c r="BA1469" s="52"/>
      <c r="BB1469" s="52"/>
      <c r="BC1469" s="52"/>
      <c r="BD1469" s="52"/>
      <c r="BE1469" s="52"/>
      <c r="BF1469" s="52"/>
      <c r="BG1469" s="52"/>
      <c r="BH1469" s="52"/>
      <c r="BI1469" s="52"/>
      <c r="BJ1469" s="52"/>
      <c r="BK1469" s="52"/>
      <c r="BL1469" s="52"/>
      <c r="BM1469" s="52"/>
      <c r="BN1469" s="52">
        <f t="shared" ref="BN1469:CC1485" ca="1" si="1385">OFFSET(BN1469,-1,0)</f>
        <v>0.08</v>
      </c>
      <c r="BO1469" s="52">
        <f t="shared" ca="1" si="1385"/>
        <v>-0.05</v>
      </c>
      <c r="BP1469" s="52">
        <f t="shared" ca="1" si="1385"/>
        <v>-0.05</v>
      </c>
      <c r="BQ1469" s="52">
        <f t="shared" ca="1" si="1385"/>
        <v>-0.05</v>
      </c>
      <c r="BR1469" s="52">
        <f t="shared" ca="1" si="1385"/>
        <v>-0.05</v>
      </c>
      <c r="BS1469" s="52">
        <f t="shared" ca="1" si="1385"/>
        <v>-0.05</v>
      </c>
      <c r="BT1469" s="52">
        <f t="shared" ca="1" si="1385"/>
        <v>-0.05</v>
      </c>
      <c r="BU1469" s="52">
        <f t="shared" ca="1" si="1385"/>
        <v>0.08</v>
      </c>
      <c r="BV1469" s="52">
        <f t="shared" ca="1" si="1385"/>
        <v>-0.05</v>
      </c>
      <c r="BW1469" s="52">
        <f t="shared" ca="1" si="1385"/>
        <v>-0.05</v>
      </c>
      <c r="BX1469" s="52">
        <f t="shared" ca="1" si="1385"/>
        <v>-0.05</v>
      </c>
      <c r="BY1469" s="52">
        <f t="shared" ca="1" si="1385"/>
        <v>-0.05</v>
      </c>
      <c r="BZ1469" s="52">
        <f t="shared" ca="1" si="1385"/>
        <v>-0.05</v>
      </c>
      <c r="CA1469" s="52">
        <f t="shared" ca="1" si="1385"/>
        <v>-0.05</v>
      </c>
      <c r="CB1469" s="52">
        <f t="shared" ca="1" si="1385"/>
        <v>0.08</v>
      </c>
      <c r="CC1469" s="52">
        <f t="shared" ca="1" si="1385"/>
        <v>-0.05</v>
      </c>
      <c r="CD1469" s="52">
        <f t="shared" ref="CD1469:CH1478" ca="1" si="1386">OFFSET(CD1469,-1,0)</f>
        <v>-0.05</v>
      </c>
      <c r="CE1469" s="52">
        <f t="shared" ca="1" si="1386"/>
        <v>-0.05</v>
      </c>
      <c r="CF1469" s="52">
        <f t="shared" ca="1" si="1386"/>
        <v>-0.05</v>
      </c>
      <c r="CG1469" s="52">
        <f t="shared" ca="1" si="1386"/>
        <v>-0.05</v>
      </c>
      <c r="CH1469" s="52">
        <f t="shared" ca="1" si="1386"/>
        <v>-0.05</v>
      </c>
    </row>
    <row r="1470" spans="1:170">
      <c r="A1470" s="74"/>
      <c r="B1470" s="254" t="str">
        <f t="shared" si="1380"/>
        <v>Scan 0 FS wo LTW</v>
      </c>
      <c r="C1470" s="52">
        <f t="shared" ca="1" si="1381"/>
        <v>1</v>
      </c>
      <c r="D1470" s="52">
        <f t="shared" ca="1" si="1381"/>
        <v>1</v>
      </c>
      <c r="E1470" s="52" t="b">
        <f t="shared" ca="1" si="1381"/>
        <v>0</v>
      </c>
      <c r="F1470" s="52">
        <f t="shared" ca="1" si="1382"/>
        <v>210</v>
      </c>
      <c r="G1470" s="52" t="str">
        <f t="shared" ca="1" si="1382"/>
        <v>-</v>
      </c>
      <c r="H1470" s="52" t="str">
        <f t="shared" ca="1" si="1382"/>
        <v>-</v>
      </c>
      <c r="I1470" s="52" t="str">
        <f t="shared" ca="1" si="1382"/>
        <v>-</v>
      </c>
      <c r="J1470" s="52" t="str">
        <f t="shared" ca="1" si="1382"/>
        <v>-</v>
      </c>
      <c r="K1470" s="52" t="str">
        <f t="shared" ca="1" si="1382"/>
        <v>-</v>
      </c>
      <c r="L1470" s="52" t="str">
        <f t="shared" ca="1" si="1382"/>
        <v>-</v>
      </c>
      <c r="M1470" s="52" t="str">
        <f t="shared" ca="1" si="1382"/>
        <v>-</v>
      </c>
      <c r="N1470" s="52" t="str">
        <f t="shared" ca="1" si="1383"/>
        <v>-</v>
      </c>
      <c r="O1470" s="52">
        <f t="shared" ca="1" si="1383"/>
        <v>0</v>
      </c>
      <c r="P1470" s="52">
        <f t="shared" ca="1" si="1383"/>
        <v>0</v>
      </c>
      <c r="Q1470" s="52">
        <f t="shared" ca="1" si="1383"/>
        <v>0</v>
      </c>
      <c r="R1470" s="52">
        <f t="shared" ca="1" si="1383"/>
        <v>0</v>
      </c>
      <c r="S1470" s="52">
        <f t="shared" ca="1" si="1383"/>
        <v>0</v>
      </c>
      <c r="T1470" s="52">
        <f t="shared" ca="1" si="1383"/>
        <v>0</v>
      </c>
      <c r="U1470" s="52">
        <f t="shared" ca="1" si="1383"/>
        <v>0</v>
      </c>
      <c r="V1470" s="52">
        <f t="shared" ca="1" si="1383"/>
        <v>0</v>
      </c>
      <c r="W1470" s="52">
        <f t="shared" ca="1" si="1383"/>
        <v>0</v>
      </c>
      <c r="X1470" s="52">
        <f t="shared" ca="1" si="1383"/>
        <v>0</v>
      </c>
      <c r="Y1470" s="52">
        <f t="shared" ca="1" si="1383"/>
        <v>0</v>
      </c>
      <c r="Z1470" s="52">
        <f t="shared" ca="1" si="1383"/>
        <v>0</v>
      </c>
      <c r="AA1470" s="52">
        <f t="shared" ca="1" si="1383"/>
        <v>0</v>
      </c>
      <c r="AB1470" s="52" t="str">
        <f t="shared" ca="1" si="1383"/>
        <v>-</v>
      </c>
      <c r="AC1470" s="52" t="str">
        <f t="shared" ca="1" si="1383"/>
        <v>-</v>
      </c>
      <c r="AD1470" s="52" t="str">
        <f t="shared" ca="1" si="1383"/>
        <v>-</v>
      </c>
      <c r="AE1470" s="52" t="str">
        <f t="shared" ca="1" si="1383"/>
        <v>-</v>
      </c>
      <c r="AF1470" s="52" t="str">
        <f t="shared" ca="1" si="1383"/>
        <v>-</v>
      </c>
      <c r="AG1470" s="52" t="str">
        <f t="shared" ca="1" si="1383"/>
        <v>-</v>
      </c>
      <c r="AH1470" s="52">
        <f t="shared" ca="1" si="1383"/>
        <v>1</v>
      </c>
      <c r="AI1470" s="52">
        <f t="shared" ca="1" si="1383"/>
        <v>0</v>
      </c>
      <c r="AJ1470" s="52">
        <f t="shared" ca="1" si="1383"/>
        <v>1</v>
      </c>
      <c r="AK1470" s="52">
        <f t="shared" ca="1" si="1383"/>
        <v>0</v>
      </c>
      <c r="AL1470" s="52">
        <f t="shared" ca="1" si="1383"/>
        <v>1</v>
      </c>
      <c r="AM1470" s="52"/>
      <c r="AN1470" s="52"/>
      <c r="AO1470" s="52"/>
      <c r="AP1470" s="52"/>
      <c r="AQ1470" s="52"/>
      <c r="AR1470" s="52"/>
      <c r="AS1470" s="52"/>
      <c r="AT1470" s="52"/>
      <c r="AU1470" s="52"/>
      <c r="AV1470" s="52"/>
      <c r="AW1470" s="52"/>
      <c r="AX1470" s="52"/>
      <c r="AY1470" s="52"/>
      <c r="AZ1470" s="52"/>
      <c r="BA1470" s="52"/>
      <c r="BB1470" s="52"/>
      <c r="BC1470" s="52"/>
      <c r="BD1470" s="52"/>
      <c r="BE1470" s="52"/>
      <c r="BF1470" s="52"/>
      <c r="BG1470" s="52"/>
      <c r="BH1470" s="52"/>
      <c r="BI1470" s="52"/>
      <c r="BJ1470" s="52"/>
      <c r="BK1470" s="52"/>
      <c r="BL1470" s="52"/>
      <c r="BM1470" s="52"/>
      <c r="BN1470" s="77">
        <v>0</v>
      </c>
      <c r="BO1470" s="77">
        <v>0</v>
      </c>
      <c r="BP1470" s="77">
        <v>0</v>
      </c>
      <c r="BQ1470" s="77">
        <v>0</v>
      </c>
      <c r="BR1470" s="77">
        <v>0</v>
      </c>
      <c r="BS1470" s="77">
        <v>0</v>
      </c>
      <c r="BT1470" s="77">
        <v>0</v>
      </c>
      <c r="BU1470" s="77">
        <v>0</v>
      </c>
      <c r="BV1470" s="77">
        <v>0</v>
      </c>
      <c r="BW1470" s="77">
        <v>0</v>
      </c>
      <c r="BX1470" s="77">
        <v>0</v>
      </c>
      <c r="BY1470" s="77">
        <v>0</v>
      </c>
      <c r="BZ1470" s="77">
        <v>0</v>
      </c>
      <c r="CA1470" s="77">
        <v>0</v>
      </c>
      <c r="CB1470" s="77">
        <v>0</v>
      </c>
      <c r="CC1470" s="77">
        <v>0</v>
      </c>
      <c r="CD1470" s="77">
        <v>0</v>
      </c>
      <c r="CE1470" s="77">
        <v>0</v>
      </c>
      <c r="CF1470" s="77">
        <v>0</v>
      </c>
      <c r="CG1470" s="77">
        <v>0</v>
      </c>
      <c r="CH1470" s="77">
        <v>0</v>
      </c>
    </row>
    <row r="1471" spans="1:170">
      <c r="A1471" s="74"/>
      <c r="B1471" s="254" t="str">
        <f t="shared" si="1380"/>
        <v>Scan 0 FS LTW removed</v>
      </c>
      <c r="C1471" s="77">
        <v>0</v>
      </c>
      <c r="D1471" s="77">
        <v>0</v>
      </c>
      <c r="E1471" s="52" t="b">
        <f t="shared" ca="1" si="1381"/>
        <v>0</v>
      </c>
      <c r="F1471" s="52">
        <f t="shared" ca="1" si="1382"/>
        <v>210</v>
      </c>
      <c r="G1471" s="52" t="str">
        <f t="shared" ca="1" si="1382"/>
        <v>-</v>
      </c>
      <c r="H1471" s="52" t="str">
        <f t="shared" ca="1" si="1382"/>
        <v>-</v>
      </c>
      <c r="I1471" s="52" t="str">
        <f t="shared" ca="1" si="1382"/>
        <v>-</v>
      </c>
      <c r="J1471" s="52" t="str">
        <f t="shared" ca="1" si="1382"/>
        <v>-</v>
      </c>
      <c r="K1471" s="52" t="str">
        <f t="shared" ca="1" si="1382"/>
        <v>-</v>
      </c>
      <c r="L1471" s="52" t="str">
        <f t="shared" ca="1" si="1382"/>
        <v>-</v>
      </c>
      <c r="M1471" s="52" t="str">
        <f t="shared" ca="1" si="1382"/>
        <v>-</v>
      </c>
      <c r="N1471" s="52" t="str">
        <f t="shared" ca="1" si="1383"/>
        <v>-</v>
      </c>
      <c r="O1471" s="52">
        <f t="shared" ca="1" si="1383"/>
        <v>0</v>
      </c>
      <c r="P1471" s="52">
        <f t="shared" ca="1" si="1383"/>
        <v>0</v>
      </c>
      <c r="Q1471" s="52">
        <f t="shared" ca="1" si="1383"/>
        <v>0</v>
      </c>
      <c r="R1471" s="52">
        <f t="shared" ca="1" si="1383"/>
        <v>0</v>
      </c>
      <c r="S1471" s="52">
        <f t="shared" ca="1" si="1383"/>
        <v>0</v>
      </c>
      <c r="T1471" s="52">
        <f t="shared" ca="1" si="1383"/>
        <v>0</v>
      </c>
      <c r="U1471" s="52">
        <f t="shared" ca="1" si="1383"/>
        <v>0</v>
      </c>
      <c r="V1471" s="52">
        <f t="shared" ca="1" si="1383"/>
        <v>0</v>
      </c>
      <c r="W1471" s="52">
        <f t="shared" ca="1" si="1383"/>
        <v>0</v>
      </c>
      <c r="X1471" s="52">
        <f t="shared" ca="1" si="1383"/>
        <v>0</v>
      </c>
      <c r="Y1471" s="52">
        <f t="shared" ca="1" si="1383"/>
        <v>0</v>
      </c>
      <c r="Z1471" s="52">
        <f t="shared" ca="1" si="1383"/>
        <v>0</v>
      </c>
      <c r="AA1471" s="52">
        <f t="shared" ca="1" si="1383"/>
        <v>0</v>
      </c>
      <c r="AB1471" s="52" t="str">
        <f t="shared" ca="1" si="1383"/>
        <v>-</v>
      </c>
      <c r="AC1471" s="52" t="str">
        <f t="shared" ca="1" si="1383"/>
        <v>-</v>
      </c>
      <c r="AD1471" s="52" t="str">
        <f t="shared" ca="1" si="1383"/>
        <v>-</v>
      </c>
      <c r="AE1471" s="52" t="str">
        <f t="shared" ca="1" si="1383"/>
        <v>-</v>
      </c>
      <c r="AF1471" s="52" t="str">
        <f t="shared" ca="1" si="1383"/>
        <v>-</v>
      </c>
      <c r="AG1471" s="52" t="str">
        <f t="shared" ca="1" si="1383"/>
        <v>-</v>
      </c>
      <c r="AH1471" s="52">
        <f t="shared" ca="1" si="1383"/>
        <v>1</v>
      </c>
      <c r="AI1471" s="52">
        <f t="shared" ca="1" si="1383"/>
        <v>0</v>
      </c>
      <c r="AJ1471" s="52">
        <f t="shared" ca="1" si="1383"/>
        <v>1</v>
      </c>
      <c r="AK1471" s="52">
        <f t="shared" ca="1" si="1383"/>
        <v>0</v>
      </c>
      <c r="AL1471" s="52">
        <f t="shared" ca="1" si="1383"/>
        <v>1</v>
      </c>
      <c r="AM1471" s="52"/>
      <c r="AN1471" s="52"/>
      <c r="AO1471" s="52"/>
      <c r="AP1471" s="52"/>
      <c r="AQ1471" s="52"/>
      <c r="AR1471" s="52"/>
      <c r="AS1471" s="52"/>
      <c r="AT1471" s="52"/>
      <c r="AU1471" s="52"/>
      <c r="AV1471" s="52"/>
      <c r="AW1471" s="52"/>
      <c r="AX1471" s="52"/>
      <c r="AY1471" s="52"/>
      <c r="AZ1471" s="52"/>
      <c r="BA1471" s="52"/>
      <c r="BB1471" s="52"/>
      <c r="BC1471" s="52"/>
      <c r="BD1471" s="52"/>
      <c r="BE1471" s="52"/>
      <c r="BF1471" s="52"/>
      <c r="BG1471" s="52"/>
      <c r="BH1471" s="52"/>
      <c r="BI1471" s="52"/>
      <c r="BJ1471" s="52"/>
      <c r="BK1471" s="52"/>
      <c r="BL1471" s="52"/>
      <c r="BM1471" s="52"/>
      <c r="BN1471" s="52">
        <f t="shared" ca="1" si="1385"/>
        <v>0</v>
      </c>
      <c r="BO1471" s="52">
        <f t="shared" ca="1" si="1385"/>
        <v>0</v>
      </c>
      <c r="BP1471" s="52">
        <f t="shared" ca="1" si="1385"/>
        <v>0</v>
      </c>
      <c r="BQ1471" s="52">
        <f t="shared" ca="1" si="1385"/>
        <v>0</v>
      </c>
      <c r="BR1471" s="52">
        <f t="shared" ca="1" si="1385"/>
        <v>0</v>
      </c>
      <c r="BS1471" s="52">
        <f t="shared" ca="1" si="1385"/>
        <v>0</v>
      </c>
      <c r="BT1471" s="52">
        <f t="shared" ca="1" si="1385"/>
        <v>0</v>
      </c>
      <c r="BU1471" s="52">
        <f t="shared" ca="1" si="1385"/>
        <v>0</v>
      </c>
      <c r="BV1471" s="52">
        <f t="shared" ca="1" si="1385"/>
        <v>0</v>
      </c>
      <c r="BW1471" s="52">
        <f t="shared" ca="1" si="1385"/>
        <v>0</v>
      </c>
      <c r="BX1471" s="52">
        <f t="shared" ca="1" si="1385"/>
        <v>0</v>
      </c>
      <c r="BY1471" s="52">
        <f t="shared" ca="1" si="1385"/>
        <v>0</v>
      </c>
      <c r="BZ1471" s="52">
        <f t="shared" ca="1" si="1385"/>
        <v>0</v>
      </c>
      <c r="CA1471" s="52">
        <f t="shared" ca="1" si="1385"/>
        <v>0</v>
      </c>
      <c r="CB1471" s="52">
        <f t="shared" ca="1" si="1385"/>
        <v>0</v>
      </c>
      <c r="CC1471" s="52">
        <f t="shared" ca="1" si="1385"/>
        <v>0</v>
      </c>
      <c r="CD1471" s="52">
        <f t="shared" ca="1" si="1386"/>
        <v>0</v>
      </c>
      <c r="CE1471" s="52">
        <f t="shared" ca="1" si="1386"/>
        <v>0</v>
      </c>
      <c r="CF1471" s="52">
        <f t="shared" ca="1" si="1386"/>
        <v>0</v>
      </c>
      <c r="CG1471" s="52">
        <f t="shared" ca="1" si="1386"/>
        <v>0</v>
      </c>
      <c r="CH1471" s="52">
        <f t="shared" ca="1" si="1386"/>
        <v>0</v>
      </c>
    </row>
    <row r="1472" spans="1:170" ht="15.75">
      <c r="A1472" s="78">
        <f>CHOOSE(d.Flock.2.2+1,INDEX(i.OptLTWMerino,d.TOL.2.2+1,$AA1472+1),NA(),INDEX(i.OptLTWMaternal,d.TOL.2.2+1,$AA1472+1))</f>
        <v>29</v>
      </c>
      <c r="B1472" s="252" t="str">
        <f t="shared" si="1380"/>
        <v>Scan1 Retain drys Create REV</v>
      </c>
      <c r="C1472" s="77">
        <v>1</v>
      </c>
      <c r="D1472" s="77">
        <v>1</v>
      </c>
      <c r="E1472" s="77" t="b">
        <v>1</v>
      </c>
      <c r="F1472" s="251">
        <f>d.Flock.2.2*100+d.TOL.2.2*10+$AA1472</f>
        <v>211</v>
      </c>
      <c r="G1472" s="77" t="b">
        <v>1</v>
      </c>
      <c r="H1472" s="77" t="b">
        <v>1</v>
      </c>
      <c r="I1472" s="77" t="b">
        <v>1</v>
      </c>
      <c r="J1472" s="77" t="b">
        <v>1</v>
      </c>
      <c r="K1472" s="77" t="b">
        <v>1</v>
      </c>
      <c r="L1472" s="77" t="b">
        <v>1</v>
      </c>
      <c r="M1472" s="77" t="b">
        <v>1</v>
      </c>
      <c r="N1472" s="52" t="str">
        <f t="shared" ca="1" si="1383"/>
        <v>-</v>
      </c>
      <c r="O1472" s="115">
        <f>2+24*d.TOL.2.2+IF(d.Flock.2.2=2,144,0)</f>
        <v>170</v>
      </c>
      <c r="P1472" s="115">
        <f>3+24*d.TOL.2.2+IF(d.Flock.2.2=2,144,0)</f>
        <v>171</v>
      </c>
      <c r="Q1472" s="202">
        <f>$P1472</f>
        <v>171</v>
      </c>
      <c r="R1472" s="202">
        <f>$P1472</f>
        <v>171</v>
      </c>
      <c r="S1472" s="202">
        <f>$P1472</f>
        <v>171</v>
      </c>
      <c r="T1472" s="202">
        <f>$P1472</f>
        <v>171</v>
      </c>
      <c r="U1472" s="260">
        <f>INDEX(i_dryman,2,U$1063)</f>
        <v>0</v>
      </c>
      <c r="V1472" s="260">
        <f>INDEX(i_dryman,2,V$1063)</f>
        <v>0</v>
      </c>
      <c r="W1472" s="260">
        <f>INDEX(i_dryman,2,W$1063)</f>
        <v>0</v>
      </c>
      <c r="X1472" s="260">
        <f>INDEX(i_dryman,2,X$1063)</f>
        <v>0</v>
      </c>
      <c r="Y1472" s="52">
        <f t="shared" ca="1" si="1383"/>
        <v>0</v>
      </c>
      <c r="Z1472" s="52">
        <f t="shared" ca="1" si="1383"/>
        <v>0</v>
      </c>
      <c r="AA1472" s="77">
        <v>1</v>
      </c>
      <c r="AB1472" s="261" t="str">
        <f>INDEX(i_dryman,2,AB$1063)</f>
        <v>-</v>
      </c>
      <c r="AC1472" s="261" t="b">
        <f>INDEX(i_dryman,2,AC$1063)</f>
        <v>1</v>
      </c>
      <c r="AD1472" s="261" t="str">
        <f>INDEX(i_dryman,2,AD$1063)</f>
        <v>-</v>
      </c>
      <c r="AE1472" s="261" t="str">
        <f>INDEX(i_dryman,2,AE$1063)</f>
        <v>-</v>
      </c>
      <c r="AF1472" s="52" t="str">
        <f ca="1">OFFSET(AF1472,-1,0)</f>
        <v>-</v>
      </c>
      <c r="AG1472" s="262" t="str">
        <f ca="1">INDEX(i_dryman,2,AG$1063)</f>
        <v>-</v>
      </c>
      <c r="AH1472" s="52">
        <f t="shared" ca="1" si="1383"/>
        <v>1</v>
      </c>
      <c r="AI1472" s="52">
        <f ca="1">OFFSET(AI1472,-1,0)</f>
        <v>0</v>
      </c>
      <c r="AJ1472" s="52">
        <f ca="1">OFFSET(AJ1472,-1,0)</f>
        <v>1</v>
      </c>
      <c r="AK1472" s="52">
        <f ca="1">OFFSET(AK1472,-1,0)</f>
        <v>0</v>
      </c>
      <c r="AL1472" s="52">
        <f ca="1">OFFSET(AL1472,-1,0)</f>
        <v>1</v>
      </c>
      <c r="AM1472" s="52"/>
      <c r="AN1472" s="52"/>
      <c r="AO1472" s="52"/>
      <c r="AP1472" s="52"/>
      <c r="AQ1472" s="52"/>
      <c r="AR1472" s="52"/>
      <c r="AS1472" s="52"/>
      <c r="AT1472" s="52"/>
      <c r="AU1472" s="52"/>
      <c r="AV1472" s="52"/>
      <c r="AW1472" s="52"/>
      <c r="AX1472" s="52"/>
      <c r="AY1472" s="52"/>
      <c r="AZ1472" s="52"/>
      <c r="BA1472" s="52"/>
      <c r="BB1472" s="52"/>
      <c r="BC1472" s="52"/>
      <c r="BD1472" s="52"/>
      <c r="BE1472" s="52"/>
      <c r="BF1472" s="52"/>
      <c r="BG1472" s="52"/>
      <c r="BH1472" s="52"/>
      <c r="BI1472" s="52"/>
      <c r="BJ1472" s="52"/>
      <c r="BK1472" s="52"/>
      <c r="BL1472" s="52"/>
      <c r="BM1472" s="52"/>
      <c r="BN1472" s="162">
        <f t="shared" ref="BN1472:CH1472" si="1387">IF($A1472=0,0,INDEX(CHOOSE(d.Flock.2.2+1,BN$38:BN$373,NA(),BN$438:BN$773),$A1472,1))</f>
        <v>-0.05</v>
      </c>
      <c r="BO1472" s="162">
        <f t="shared" si="1387"/>
        <v>0</v>
      </c>
      <c r="BP1472" s="162">
        <f t="shared" ca="1" si="1387"/>
        <v>0.05</v>
      </c>
      <c r="BQ1472" s="162">
        <f t="shared" ca="1" si="1387"/>
        <v>-0.05</v>
      </c>
      <c r="BR1472" s="162">
        <f t="shared" ca="1" si="1387"/>
        <v>0.05</v>
      </c>
      <c r="BS1472" s="162">
        <f t="shared" ca="1" si="1387"/>
        <v>-0.05</v>
      </c>
      <c r="BT1472" s="162">
        <f t="shared" ca="1" si="1387"/>
        <v>-0.05</v>
      </c>
      <c r="BU1472" s="162">
        <f t="shared" si="1387"/>
        <v>-0.05</v>
      </c>
      <c r="BV1472" s="162">
        <f t="shared" si="1387"/>
        <v>0</v>
      </c>
      <c r="BW1472" s="162">
        <f t="shared" ca="1" si="1387"/>
        <v>0.05</v>
      </c>
      <c r="BX1472" s="162">
        <f t="shared" ca="1" si="1387"/>
        <v>-0.05</v>
      </c>
      <c r="BY1472" s="162">
        <f t="shared" ca="1" si="1387"/>
        <v>0.05</v>
      </c>
      <c r="BZ1472" s="162">
        <f t="shared" ca="1" si="1387"/>
        <v>-0.05</v>
      </c>
      <c r="CA1472" s="162">
        <f t="shared" ca="1" si="1387"/>
        <v>-0.05</v>
      </c>
      <c r="CB1472" s="162">
        <f t="shared" si="1387"/>
        <v>-0.05</v>
      </c>
      <c r="CC1472" s="162">
        <f t="shared" si="1387"/>
        <v>0</v>
      </c>
      <c r="CD1472" s="162">
        <f t="shared" ca="1" si="1387"/>
        <v>0.05</v>
      </c>
      <c r="CE1472" s="162">
        <f t="shared" ca="1" si="1387"/>
        <v>-0.05</v>
      </c>
      <c r="CF1472" s="162">
        <f t="shared" ca="1" si="1387"/>
        <v>0.05</v>
      </c>
      <c r="CG1472" s="162">
        <f t="shared" ca="1" si="1387"/>
        <v>-0.05</v>
      </c>
      <c r="CH1472" s="162">
        <f t="shared" ca="1" si="1387"/>
        <v>-0.05</v>
      </c>
    </row>
    <row r="1473" spans="1:86">
      <c r="A1473" s="77">
        <v>2</v>
      </c>
      <c r="B1473" s="253" t="str">
        <f t="shared" si="1380"/>
        <v>Scan 1 Retain drys</v>
      </c>
      <c r="C1473" s="52">
        <f t="shared" ca="1" si="1381"/>
        <v>1</v>
      </c>
      <c r="D1473" s="52">
        <f t="shared" ca="1" si="1381"/>
        <v>1</v>
      </c>
      <c r="E1473" s="77" t="b">
        <v>0</v>
      </c>
      <c r="F1473" s="52">
        <f t="shared" ca="1" si="1382"/>
        <v>211</v>
      </c>
      <c r="G1473" s="90" t="s">
        <v>37</v>
      </c>
      <c r="H1473" s="90" t="s">
        <v>37</v>
      </c>
      <c r="I1473" s="90" t="s">
        <v>37</v>
      </c>
      <c r="J1473" s="90" t="s">
        <v>37</v>
      </c>
      <c r="K1473" s="90" t="s">
        <v>37</v>
      </c>
      <c r="L1473" s="90" t="s">
        <v>37</v>
      </c>
      <c r="M1473" s="90" t="s">
        <v>37</v>
      </c>
      <c r="N1473" s="52" t="str">
        <f t="shared" ca="1" si="1383"/>
        <v>-</v>
      </c>
      <c r="O1473" s="52">
        <f t="shared" ca="1" si="1383"/>
        <v>170</v>
      </c>
      <c r="P1473" s="52">
        <f t="shared" ca="1" si="1383"/>
        <v>171</v>
      </c>
      <c r="Q1473" s="52">
        <f t="shared" ca="1" si="1383"/>
        <v>171</v>
      </c>
      <c r="R1473" s="52">
        <f t="shared" ca="1" si="1383"/>
        <v>171</v>
      </c>
      <c r="S1473" s="52">
        <f t="shared" ca="1" si="1383"/>
        <v>171</v>
      </c>
      <c r="T1473" s="52">
        <f t="shared" ca="1" si="1383"/>
        <v>171</v>
      </c>
      <c r="U1473" s="124">
        <f t="shared" ref="U1473:X1476" si="1388">INDEX(i_dryman,$A1473,U$1063)</f>
        <v>0</v>
      </c>
      <c r="V1473" s="124">
        <f t="shared" si="1388"/>
        <v>0</v>
      </c>
      <c r="W1473" s="124">
        <f t="shared" si="1388"/>
        <v>0</v>
      </c>
      <c r="X1473" s="124">
        <f t="shared" si="1388"/>
        <v>0</v>
      </c>
      <c r="Y1473" s="52">
        <f t="shared" ca="1" si="1383"/>
        <v>0</v>
      </c>
      <c r="Z1473" s="52">
        <f t="shared" ca="1" si="1383"/>
        <v>0</v>
      </c>
      <c r="AA1473" s="52">
        <f t="shared" ca="1" si="1383"/>
        <v>1</v>
      </c>
      <c r="AB1473" s="237" t="str">
        <f t="shared" ref="AB1473:AE1476" si="1389">INDEX(i_dryman,$A1473,AB$1063)</f>
        <v>-</v>
      </c>
      <c r="AC1473" s="237" t="b">
        <f t="shared" si="1389"/>
        <v>1</v>
      </c>
      <c r="AD1473" s="237" t="str">
        <f t="shared" si="1389"/>
        <v>-</v>
      </c>
      <c r="AE1473" s="237" t="str">
        <f t="shared" si="1389"/>
        <v>-</v>
      </c>
      <c r="AF1473" s="52" t="str">
        <f t="shared" ref="AF1473" ca="1" si="1390">OFFSET(AF1473,-1,0)</f>
        <v>-</v>
      </c>
      <c r="AG1473" s="237" t="str">
        <f ca="1">INDEX(i_dryman,$A1473,AG$1063)</f>
        <v>-</v>
      </c>
      <c r="AH1473" s="52">
        <f t="shared" ca="1" si="1383"/>
        <v>1</v>
      </c>
      <c r="AI1473" s="52">
        <f t="shared" ca="1" si="1383"/>
        <v>0</v>
      </c>
      <c r="AJ1473" s="52">
        <f ca="1">OFFSET(AJ1473,-1,0)</f>
        <v>1</v>
      </c>
      <c r="AK1473" s="52">
        <f t="shared" ref="AK1473:AL1495" ca="1" si="1391">OFFSET(AK1473,-1,0)</f>
        <v>0</v>
      </c>
      <c r="AL1473" s="52">
        <f t="shared" ca="1" si="1391"/>
        <v>1</v>
      </c>
      <c r="AM1473" s="52"/>
      <c r="AN1473" s="52"/>
      <c r="AO1473" s="52"/>
      <c r="AP1473" s="52"/>
      <c r="AQ1473" s="52"/>
      <c r="AR1473" s="52"/>
      <c r="AS1473" s="52"/>
      <c r="AT1473" s="52"/>
      <c r="AU1473" s="52"/>
      <c r="AV1473" s="52"/>
      <c r="AW1473" s="52"/>
      <c r="AX1473" s="52"/>
      <c r="AY1473" s="52"/>
      <c r="AZ1473" s="52"/>
      <c r="BA1473" s="52"/>
      <c r="BB1473" s="52"/>
      <c r="BC1473" s="52"/>
      <c r="BD1473" s="52"/>
      <c r="BE1473" s="52"/>
      <c r="BF1473" s="52"/>
      <c r="BG1473" s="52"/>
      <c r="BH1473" s="52"/>
      <c r="BI1473" s="52"/>
      <c r="BJ1473" s="52"/>
      <c r="BK1473" s="52"/>
      <c r="BL1473" s="52"/>
      <c r="BM1473" s="52"/>
      <c r="BN1473" s="52">
        <f t="shared" ca="1" si="1385"/>
        <v>-0.05</v>
      </c>
      <c r="BO1473" s="52">
        <f t="shared" ca="1" si="1385"/>
        <v>0</v>
      </c>
      <c r="BP1473" s="52">
        <f t="shared" ca="1" si="1385"/>
        <v>0.05</v>
      </c>
      <c r="BQ1473" s="52">
        <f t="shared" ca="1" si="1385"/>
        <v>-0.05</v>
      </c>
      <c r="BR1473" s="52">
        <f t="shared" ca="1" si="1385"/>
        <v>0.05</v>
      </c>
      <c r="BS1473" s="52">
        <f t="shared" ca="1" si="1385"/>
        <v>-0.05</v>
      </c>
      <c r="BT1473" s="52">
        <f t="shared" ca="1" si="1385"/>
        <v>-0.05</v>
      </c>
      <c r="BU1473" s="52">
        <f t="shared" ca="1" si="1385"/>
        <v>-0.05</v>
      </c>
      <c r="BV1473" s="52">
        <f t="shared" ca="1" si="1385"/>
        <v>0</v>
      </c>
      <c r="BW1473" s="52">
        <f t="shared" ca="1" si="1385"/>
        <v>0.05</v>
      </c>
      <c r="BX1473" s="52">
        <f t="shared" ca="1" si="1385"/>
        <v>-0.05</v>
      </c>
      <c r="BY1473" s="52">
        <f t="shared" ca="1" si="1385"/>
        <v>0.05</v>
      </c>
      <c r="BZ1473" s="52">
        <f t="shared" ca="1" si="1385"/>
        <v>-0.05</v>
      </c>
      <c r="CA1473" s="52">
        <f t="shared" ca="1" si="1385"/>
        <v>-0.05</v>
      </c>
      <c r="CB1473" s="52">
        <f t="shared" ca="1" si="1385"/>
        <v>-0.05</v>
      </c>
      <c r="CC1473" s="52">
        <f t="shared" ca="1" si="1385"/>
        <v>0</v>
      </c>
      <c r="CD1473" s="52">
        <f t="shared" ca="1" si="1386"/>
        <v>0.05</v>
      </c>
      <c r="CE1473" s="52">
        <f t="shared" ca="1" si="1386"/>
        <v>-0.05</v>
      </c>
      <c r="CF1473" s="52">
        <f t="shared" ca="1" si="1386"/>
        <v>0.05</v>
      </c>
      <c r="CG1473" s="52">
        <f t="shared" ca="1" si="1386"/>
        <v>-0.05</v>
      </c>
      <c r="CH1473" s="52">
        <f t="shared" ca="1" si="1386"/>
        <v>-0.05</v>
      </c>
    </row>
    <row r="1474" spans="1:86">
      <c r="A1474" s="77">
        <v>3</v>
      </c>
      <c r="B1474" s="263" t="str">
        <f t="shared" si="1380"/>
        <v>Scan 1 Sell Once Dry</v>
      </c>
      <c r="C1474" s="52">
        <f t="shared" ref="C1474:O1475" ca="1" si="1392">OFFSET(C1474,-1,0)</f>
        <v>1</v>
      </c>
      <c r="D1474" s="52">
        <f t="shared" ca="1" si="1392"/>
        <v>1</v>
      </c>
      <c r="E1474" s="52" t="b">
        <f t="shared" ca="1" si="1392"/>
        <v>0</v>
      </c>
      <c r="F1474" s="52">
        <f t="shared" ca="1" si="1392"/>
        <v>211</v>
      </c>
      <c r="G1474" s="52" t="str">
        <f t="shared" ca="1" si="1392"/>
        <v>-</v>
      </c>
      <c r="H1474" s="52" t="str">
        <f t="shared" ca="1" si="1392"/>
        <v>-</v>
      </c>
      <c r="I1474" s="52" t="str">
        <f t="shared" ca="1" si="1392"/>
        <v>-</v>
      </c>
      <c r="J1474" s="52" t="str">
        <f t="shared" ca="1" si="1392"/>
        <v>-</v>
      </c>
      <c r="K1474" s="52" t="str">
        <f t="shared" ca="1" si="1392"/>
        <v>-</v>
      </c>
      <c r="L1474" s="52" t="str">
        <f t="shared" ca="1" si="1392"/>
        <v>-</v>
      </c>
      <c r="M1474" s="52" t="str">
        <f t="shared" ca="1" si="1392"/>
        <v>-</v>
      </c>
      <c r="N1474" s="52" t="str">
        <f t="shared" ca="1" si="1392"/>
        <v>-</v>
      </c>
      <c r="O1474" s="52">
        <f t="shared" ca="1" si="1392"/>
        <v>170</v>
      </c>
      <c r="P1474" s="52">
        <f t="shared" ca="1" si="1383"/>
        <v>171</v>
      </c>
      <c r="Q1474" s="52">
        <f t="shared" ca="1" si="1383"/>
        <v>171</v>
      </c>
      <c r="R1474" s="52">
        <f t="shared" ca="1" si="1383"/>
        <v>171</v>
      </c>
      <c r="S1474" s="52">
        <f t="shared" ca="1" si="1383"/>
        <v>171</v>
      </c>
      <c r="T1474" s="52">
        <f t="shared" ca="1" si="1383"/>
        <v>171</v>
      </c>
      <c r="U1474" s="124">
        <f t="shared" si="1388"/>
        <v>1.2500000000000001E-2</v>
      </c>
      <c r="V1474" s="124">
        <f t="shared" si="1388"/>
        <v>6.25E-2</v>
      </c>
      <c r="W1474" s="124">
        <f t="shared" si="1388"/>
        <v>6.25E-2</v>
      </c>
      <c r="X1474" s="124">
        <f t="shared" si="1388"/>
        <v>6.25E-2</v>
      </c>
      <c r="Y1474" s="52">
        <f t="shared" ca="1" si="1383"/>
        <v>0</v>
      </c>
      <c r="Z1474" s="52">
        <f t="shared" ca="1" si="1383"/>
        <v>0</v>
      </c>
      <c r="AA1474" s="52">
        <f t="shared" ca="1" si="1383"/>
        <v>1</v>
      </c>
      <c r="AB1474" s="237" t="b">
        <f t="shared" si="1389"/>
        <v>1</v>
      </c>
      <c r="AC1474" s="237" t="str">
        <f t="shared" si="1389"/>
        <v>-</v>
      </c>
      <c r="AD1474" s="237" t="str">
        <f t="shared" si="1389"/>
        <v>-</v>
      </c>
      <c r="AE1474" s="237" t="str">
        <f t="shared" si="1389"/>
        <v>-</v>
      </c>
      <c r="AF1474" s="52" t="str">
        <f t="shared" ca="1" si="1383"/>
        <v>-</v>
      </c>
      <c r="AG1474" s="237" t="str">
        <f ca="1">INDEX(i_dryman,$A1474,AG$1063)</f>
        <v>-</v>
      </c>
      <c r="AH1474" s="52">
        <f t="shared" ca="1" si="1383"/>
        <v>1</v>
      </c>
      <c r="AI1474" s="52">
        <f t="shared" ca="1" si="1383"/>
        <v>0</v>
      </c>
      <c r="AJ1474" s="52">
        <f t="shared" ca="1" si="1383"/>
        <v>1</v>
      </c>
      <c r="AK1474" s="52">
        <f t="shared" ref="AK1474:AL1476" ca="1" si="1393">OFFSET(AK1474,-1,0)</f>
        <v>0</v>
      </c>
      <c r="AL1474" s="52">
        <f t="shared" ca="1" si="1393"/>
        <v>1</v>
      </c>
      <c r="AM1474" s="52"/>
      <c r="AN1474" s="52"/>
      <c r="AO1474" s="52"/>
      <c r="AP1474" s="52"/>
      <c r="AQ1474" s="52"/>
      <c r="AR1474" s="52"/>
      <c r="AS1474" s="52"/>
      <c r="AT1474" s="52"/>
      <c r="AU1474" s="52"/>
      <c r="AV1474" s="52"/>
      <c r="AW1474" s="52"/>
      <c r="AX1474" s="52"/>
      <c r="AY1474" s="52"/>
      <c r="AZ1474" s="52"/>
      <c r="BA1474" s="52"/>
      <c r="BB1474" s="52"/>
      <c r="BC1474" s="52"/>
      <c r="BD1474" s="52"/>
      <c r="BE1474" s="52"/>
      <c r="BF1474" s="52"/>
      <c r="BG1474" s="52"/>
      <c r="BH1474" s="52"/>
      <c r="BI1474" s="52"/>
      <c r="BJ1474" s="52"/>
      <c r="BK1474" s="52"/>
      <c r="BL1474" s="52"/>
      <c r="BM1474" s="52"/>
      <c r="BN1474" s="52">
        <f t="shared" ca="1" si="1385"/>
        <v>-0.05</v>
      </c>
      <c r="BO1474" s="52">
        <f t="shared" ca="1" si="1385"/>
        <v>0</v>
      </c>
      <c r="BP1474" s="52">
        <f t="shared" ca="1" si="1385"/>
        <v>0.05</v>
      </c>
      <c r="BQ1474" s="52">
        <f t="shared" ca="1" si="1385"/>
        <v>-0.05</v>
      </c>
      <c r="BR1474" s="52">
        <f t="shared" ca="1" si="1385"/>
        <v>0.05</v>
      </c>
      <c r="BS1474" s="52">
        <f t="shared" ca="1" si="1385"/>
        <v>-0.05</v>
      </c>
      <c r="BT1474" s="52">
        <f t="shared" ca="1" si="1385"/>
        <v>-0.05</v>
      </c>
      <c r="BU1474" s="52">
        <f t="shared" ca="1" si="1385"/>
        <v>-0.05</v>
      </c>
      <c r="BV1474" s="52">
        <f t="shared" ca="1" si="1385"/>
        <v>0</v>
      </c>
      <c r="BW1474" s="52">
        <f t="shared" ca="1" si="1385"/>
        <v>0.05</v>
      </c>
      <c r="BX1474" s="52">
        <f t="shared" ca="1" si="1385"/>
        <v>-0.05</v>
      </c>
      <c r="BY1474" s="52">
        <f t="shared" ca="1" si="1385"/>
        <v>0.05</v>
      </c>
      <c r="BZ1474" s="52">
        <f t="shared" ca="1" si="1385"/>
        <v>-0.05</v>
      </c>
      <c r="CA1474" s="52">
        <f t="shared" ca="1" si="1385"/>
        <v>-0.05</v>
      </c>
      <c r="CB1474" s="52">
        <f t="shared" ca="1" si="1385"/>
        <v>-0.05</v>
      </c>
      <c r="CC1474" s="52">
        <f t="shared" ca="1" si="1385"/>
        <v>0</v>
      </c>
      <c r="CD1474" s="52">
        <f t="shared" ca="1" si="1386"/>
        <v>0.05</v>
      </c>
      <c r="CE1474" s="52">
        <f t="shared" ca="1" si="1386"/>
        <v>-0.05</v>
      </c>
      <c r="CF1474" s="52">
        <f t="shared" ca="1" si="1386"/>
        <v>0.05</v>
      </c>
      <c r="CG1474" s="52">
        <f t="shared" ca="1" si="1386"/>
        <v>-0.05</v>
      </c>
      <c r="CH1474" s="52">
        <f t="shared" ca="1" si="1386"/>
        <v>-0.05</v>
      </c>
    </row>
    <row r="1475" spans="1:86">
      <c r="A1475" s="77">
        <v>4</v>
      </c>
      <c r="B1475" s="263" t="str">
        <f t="shared" si="1380"/>
        <v>Scan 1 Sell Twice Dry</v>
      </c>
      <c r="C1475" s="52">
        <f t="shared" ca="1" si="1392"/>
        <v>1</v>
      </c>
      <c r="D1475" s="52">
        <f t="shared" ca="1" si="1392"/>
        <v>1</v>
      </c>
      <c r="E1475" s="52" t="b">
        <f t="shared" ca="1" si="1392"/>
        <v>0</v>
      </c>
      <c r="F1475" s="52">
        <f t="shared" ca="1" si="1392"/>
        <v>211</v>
      </c>
      <c r="G1475" s="52" t="str">
        <f t="shared" ca="1" si="1392"/>
        <v>-</v>
      </c>
      <c r="H1475" s="52" t="str">
        <f t="shared" ca="1" si="1392"/>
        <v>-</v>
      </c>
      <c r="I1475" s="52" t="str">
        <f t="shared" ca="1" si="1392"/>
        <v>-</v>
      </c>
      <c r="J1475" s="52" t="str">
        <f t="shared" ca="1" si="1392"/>
        <v>-</v>
      </c>
      <c r="K1475" s="52" t="str">
        <f t="shared" ca="1" si="1392"/>
        <v>-</v>
      </c>
      <c r="L1475" s="52" t="str">
        <f t="shared" ca="1" si="1392"/>
        <v>-</v>
      </c>
      <c r="M1475" s="52" t="str">
        <f t="shared" ca="1" si="1392"/>
        <v>-</v>
      </c>
      <c r="N1475" s="52" t="str">
        <f t="shared" ca="1" si="1392"/>
        <v>-</v>
      </c>
      <c r="O1475" s="52">
        <f t="shared" ca="1" si="1392"/>
        <v>170</v>
      </c>
      <c r="P1475" s="52">
        <f t="shared" ref="P1475:R1476" ca="1" si="1394">OFFSET(P1475,-1,0)</f>
        <v>171</v>
      </c>
      <c r="Q1475" s="52">
        <f t="shared" ca="1" si="1394"/>
        <v>171</v>
      </c>
      <c r="R1475" s="52">
        <f t="shared" ca="1" si="1394"/>
        <v>171</v>
      </c>
      <c r="S1475" s="52">
        <f t="shared" ca="1" si="1383"/>
        <v>171</v>
      </c>
      <c r="T1475" s="52">
        <f t="shared" ca="1" si="1383"/>
        <v>171</v>
      </c>
      <c r="U1475" s="124">
        <f t="shared" si="1388"/>
        <v>0.01</v>
      </c>
      <c r="V1475" s="124">
        <f t="shared" si="1388"/>
        <v>0</v>
      </c>
      <c r="W1475" s="124">
        <f t="shared" si="1388"/>
        <v>0.05</v>
      </c>
      <c r="X1475" s="124">
        <f t="shared" si="1388"/>
        <v>0.05</v>
      </c>
      <c r="Y1475" s="52">
        <f t="shared" ca="1" si="1383"/>
        <v>0</v>
      </c>
      <c r="Z1475" s="52">
        <f t="shared" ca="1" si="1383"/>
        <v>0</v>
      </c>
      <c r="AA1475" s="52">
        <f t="shared" ca="1" si="1383"/>
        <v>1</v>
      </c>
      <c r="AB1475" s="237" t="str">
        <f t="shared" si="1389"/>
        <v>-</v>
      </c>
      <c r="AC1475" s="237" t="str">
        <f t="shared" si="1389"/>
        <v>-</v>
      </c>
      <c r="AD1475" s="237" t="b">
        <f t="shared" si="1389"/>
        <v>1</v>
      </c>
      <c r="AE1475" s="237" t="str">
        <f t="shared" si="1389"/>
        <v>-</v>
      </c>
      <c r="AF1475" s="52" t="str">
        <f t="shared" ca="1" si="1383"/>
        <v>-</v>
      </c>
      <c r="AG1475" s="237" t="str">
        <f ca="1">INDEX(i_dryman,$A1475,AG$1063)</f>
        <v>-</v>
      </c>
      <c r="AH1475" s="52">
        <f t="shared" ca="1" si="1383"/>
        <v>1</v>
      </c>
      <c r="AI1475" s="52">
        <f t="shared" ca="1" si="1383"/>
        <v>0</v>
      </c>
      <c r="AJ1475" s="52">
        <f t="shared" ca="1" si="1383"/>
        <v>1</v>
      </c>
      <c r="AK1475" s="52">
        <f t="shared" ca="1" si="1393"/>
        <v>0</v>
      </c>
      <c r="AL1475" s="52">
        <f t="shared" ca="1" si="1393"/>
        <v>1</v>
      </c>
      <c r="AM1475" s="91"/>
      <c r="AN1475" s="91"/>
      <c r="AO1475" s="91"/>
      <c r="AP1475" s="91"/>
      <c r="AQ1475" s="91"/>
      <c r="AR1475" s="91"/>
      <c r="AS1475" s="91"/>
      <c r="AT1475" s="91"/>
      <c r="AU1475" s="91"/>
      <c r="AV1475" s="91"/>
      <c r="AW1475" s="91"/>
      <c r="AX1475" s="91"/>
      <c r="AY1475" s="91"/>
      <c r="AZ1475" s="91"/>
      <c r="BA1475" s="91"/>
      <c r="BB1475" s="91"/>
      <c r="BC1475" s="91"/>
      <c r="BD1475" s="91"/>
      <c r="BE1475" s="91"/>
      <c r="BF1475" s="91"/>
      <c r="BG1475" s="91"/>
      <c r="BH1475" s="91"/>
      <c r="BI1475" s="91"/>
      <c r="BJ1475" s="91"/>
      <c r="BK1475" s="91"/>
      <c r="BL1475" s="91"/>
      <c r="BM1475" s="91"/>
      <c r="BN1475" s="52">
        <f t="shared" ref="BN1475:CC1476" ca="1" si="1395">OFFSET(BN1475,-1,0)</f>
        <v>-0.05</v>
      </c>
      <c r="BO1475" s="52">
        <f t="shared" ca="1" si="1395"/>
        <v>0</v>
      </c>
      <c r="BP1475" s="52">
        <f t="shared" ca="1" si="1395"/>
        <v>0.05</v>
      </c>
      <c r="BQ1475" s="52">
        <f t="shared" ca="1" si="1395"/>
        <v>-0.05</v>
      </c>
      <c r="BR1475" s="52">
        <f t="shared" ca="1" si="1395"/>
        <v>0.05</v>
      </c>
      <c r="BS1475" s="52">
        <f t="shared" ca="1" si="1395"/>
        <v>-0.05</v>
      </c>
      <c r="BT1475" s="52">
        <f t="shared" ca="1" si="1395"/>
        <v>-0.05</v>
      </c>
      <c r="BU1475" s="52">
        <f t="shared" ca="1" si="1395"/>
        <v>-0.05</v>
      </c>
      <c r="BV1475" s="52">
        <f t="shared" ca="1" si="1395"/>
        <v>0</v>
      </c>
      <c r="BW1475" s="52">
        <f t="shared" ca="1" si="1395"/>
        <v>0.05</v>
      </c>
      <c r="BX1475" s="52">
        <f t="shared" ca="1" si="1395"/>
        <v>-0.05</v>
      </c>
      <c r="BY1475" s="52">
        <f t="shared" ca="1" si="1395"/>
        <v>0.05</v>
      </c>
      <c r="BZ1475" s="52">
        <f t="shared" ca="1" si="1395"/>
        <v>-0.05</v>
      </c>
      <c r="CA1475" s="52">
        <f t="shared" ca="1" si="1395"/>
        <v>-0.05</v>
      </c>
      <c r="CB1475" s="52">
        <f t="shared" ca="1" si="1395"/>
        <v>-0.05</v>
      </c>
      <c r="CC1475" s="52">
        <f t="shared" ca="1" si="1395"/>
        <v>0</v>
      </c>
      <c r="CD1475" s="52">
        <f t="shared" ca="1" si="1386"/>
        <v>0.05</v>
      </c>
      <c r="CE1475" s="52">
        <f t="shared" ca="1" si="1386"/>
        <v>-0.05</v>
      </c>
      <c r="CF1475" s="52">
        <f t="shared" ca="1" si="1386"/>
        <v>0.05</v>
      </c>
      <c r="CG1475" s="52">
        <f t="shared" ca="1" si="1386"/>
        <v>-0.05</v>
      </c>
      <c r="CH1475" s="52">
        <f t="shared" ca="1" si="1386"/>
        <v>-0.05</v>
      </c>
    </row>
    <row r="1476" spans="1:86">
      <c r="A1476" s="237">
        <f ca="1">INDEX(CHOOSE(d.Flock.2.2+1,i.DryManOpt_Mer,i.DryManOpt_BBT,i.DryManOpt_Mat),d.TOL.2.2+1,$AA1476+1)</f>
        <v>3</v>
      </c>
      <c r="B1476" s="263" t="str">
        <f t="shared" si="1380"/>
        <v>Scan 1 Optimum</v>
      </c>
      <c r="C1476" s="52">
        <f ca="1">OFFSET(C1476,-1,0)</f>
        <v>1</v>
      </c>
      <c r="D1476" s="52">
        <f ca="1">OFFSET(D1476,-1,0)</f>
        <v>1</v>
      </c>
      <c r="E1476" s="52" t="b">
        <f t="shared" ref="E1476:N1476" ca="1" si="1396">OFFSET(E1476,-1,0)</f>
        <v>0</v>
      </c>
      <c r="F1476" s="52">
        <f t="shared" ca="1" si="1396"/>
        <v>211</v>
      </c>
      <c r="G1476" s="52" t="str">
        <f t="shared" ca="1" si="1396"/>
        <v>-</v>
      </c>
      <c r="H1476" s="52" t="str">
        <f t="shared" ca="1" si="1396"/>
        <v>-</v>
      </c>
      <c r="I1476" s="52" t="str">
        <f t="shared" ca="1" si="1396"/>
        <v>-</v>
      </c>
      <c r="J1476" s="52" t="str">
        <f t="shared" ca="1" si="1396"/>
        <v>-</v>
      </c>
      <c r="K1476" s="52" t="str">
        <f t="shared" ca="1" si="1396"/>
        <v>-</v>
      </c>
      <c r="L1476" s="52" t="str">
        <f t="shared" ca="1" si="1396"/>
        <v>-</v>
      </c>
      <c r="M1476" s="52" t="str">
        <f t="shared" ca="1" si="1396"/>
        <v>-</v>
      </c>
      <c r="N1476" s="52" t="str">
        <f t="shared" ca="1" si="1396"/>
        <v>-</v>
      </c>
      <c r="O1476" s="52">
        <f ca="1">OFFSET(O1476,-1,0)</f>
        <v>170</v>
      </c>
      <c r="P1476" s="52">
        <f t="shared" ca="1" si="1394"/>
        <v>171</v>
      </c>
      <c r="Q1476" s="52">
        <f t="shared" ca="1" si="1394"/>
        <v>171</v>
      </c>
      <c r="R1476" s="52">
        <f t="shared" ca="1" si="1394"/>
        <v>171</v>
      </c>
      <c r="S1476" s="52">
        <f t="shared" ca="1" si="1383"/>
        <v>171</v>
      </c>
      <c r="T1476" s="52">
        <f t="shared" ca="1" si="1383"/>
        <v>171</v>
      </c>
      <c r="U1476" s="124">
        <f t="shared" ca="1" si="1388"/>
        <v>1.2500000000000001E-2</v>
      </c>
      <c r="V1476" s="124">
        <f t="shared" ca="1" si="1388"/>
        <v>6.25E-2</v>
      </c>
      <c r="W1476" s="124">
        <f t="shared" ca="1" si="1388"/>
        <v>6.25E-2</v>
      </c>
      <c r="X1476" s="124">
        <f t="shared" ca="1" si="1388"/>
        <v>6.25E-2</v>
      </c>
      <c r="Y1476" s="62">
        <f t="shared" ca="1" si="1383"/>
        <v>0</v>
      </c>
      <c r="Z1476" s="62">
        <f t="shared" ca="1" si="1383"/>
        <v>0</v>
      </c>
      <c r="AA1476" s="52">
        <f t="shared" ca="1" si="1383"/>
        <v>1</v>
      </c>
      <c r="AB1476" s="237" t="b">
        <f t="shared" ca="1" si="1389"/>
        <v>1</v>
      </c>
      <c r="AC1476" s="237" t="str">
        <f t="shared" ca="1" si="1389"/>
        <v>-</v>
      </c>
      <c r="AD1476" s="237" t="str">
        <f t="shared" ca="1" si="1389"/>
        <v>-</v>
      </c>
      <c r="AE1476" s="237" t="str">
        <f t="shared" ca="1" si="1389"/>
        <v>-</v>
      </c>
      <c r="AF1476" s="52" t="str">
        <f t="shared" ca="1" si="1383"/>
        <v>-</v>
      </c>
      <c r="AG1476" s="237" t="str">
        <f ca="1">INDEX(i_dryman,$A1476,AG$1063)</f>
        <v>-</v>
      </c>
      <c r="AH1476" s="52">
        <f t="shared" ca="1" si="1383"/>
        <v>1</v>
      </c>
      <c r="AI1476" s="52">
        <f t="shared" ca="1" si="1383"/>
        <v>0</v>
      </c>
      <c r="AJ1476" s="52">
        <f ca="1">OFFSET(AJ1476,-1,0)</f>
        <v>1</v>
      </c>
      <c r="AK1476" s="52">
        <f t="shared" ca="1" si="1393"/>
        <v>0</v>
      </c>
      <c r="AL1476" s="52">
        <f t="shared" ca="1" si="1393"/>
        <v>1</v>
      </c>
      <c r="AM1476" s="52"/>
      <c r="AN1476" s="52"/>
      <c r="AO1476" s="52"/>
      <c r="AP1476" s="52"/>
      <c r="AQ1476" s="52"/>
      <c r="AR1476" s="52"/>
      <c r="AS1476" s="52"/>
      <c r="AT1476" s="52"/>
      <c r="AU1476" s="52"/>
      <c r="AV1476" s="52"/>
      <c r="AW1476" s="52"/>
      <c r="AX1476" s="52"/>
      <c r="AY1476" s="52"/>
      <c r="AZ1476" s="52"/>
      <c r="BA1476" s="52"/>
      <c r="BB1476" s="52"/>
      <c r="BC1476" s="52"/>
      <c r="BD1476" s="52"/>
      <c r="BE1476" s="52"/>
      <c r="BF1476" s="52"/>
      <c r="BG1476" s="52"/>
      <c r="BH1476" s="52"/>
      <c r="BI1476" s="52"/>
      <c r="BJ1476" s="52"/>
      <c r="BK1476" s="52"/>
      <c r="BL1476" s="52"/>
      <c r="BM1476" s="52"/>
      <c r="BN1476" s="52">
        <f t="shared" ca="1" si="1395"/>
        <v>-0.05</v>
      </c>
      <c r="BO1476" s="52">
        <f t="shared" ca="1" si="1395"/>
        <v>0</v>
      </c>
      <c r="BP1476" s="52">
        <f t="shared" ca="1" si="1395"/>
        <v>0.05</v>
      </c>
      <c r="BQ1476" s="52">
        <f t="shared" ca="1" si="1395"/>
        <v>-0.05</v>
      </c>
      <c r="BR1476" s="52">
        <f t="shared" ca="1" si="1395"/>
        <v>0.05</v>
      </c>
      <c r="BS1476" s="52">
        <f t="shared" ca="1" si="1395"/>
        <v>-0.05</v>
      </c>
      <c r="BT1476" s="52">
        <f t="shared" ca="1" si="1395"/>
        <v>-0.05</v>
      </c>
      <c r="BU1476" s="52">
        <f t="shared" ca="1" si="1395"/>
        <v>-0.05</v>
      </c>
      <c r="BV1476" s="52">
        <f t="shared" ca="1" si="1395"/>
        <v>0</v>
      </c>
      <c r="BW1476" s="52">
        <f t="shared" ca="1" si="1395"/>
        <v>0.05</v>
      </c>
      <c r="BX1476" s="52">
        <f t="shared" ca="1" si="1395"/>
        <v>-0.05</v>
      </c>
      <c r="BY1476" s="52">
        <f t="shared" ca="1" si="1395"/>
        <v>0.05</v>
      </c>
      <c r="BZ1476" s="52">
        <f t="shared" ca="1" si="1395"/>
        <v>-0.05</v>
      </c>
      <c r="CA1476" s="52">
        <f t="shared" ca="1" si="1395"/>
        <v>-0.05</v>
      </c>
      <c r="CB1476" s="52">
        <f t="shared" ca="1" si="1395"/>
        <v>-0.05</v>
      </c>
      <c r="CC1476" s="52">
        <f t="shared" ca="1" si="1395"/>
        <v>0</v>
      </c>
      <c r="CD1476" s="52">
        <f t="shared" ca="1" si="1386"/>
        <v>0.05</v>
      </c>
      <c r="CE1476" s="52">
        <f t="shared" ca="1" si="1386"/>
        <v>-0.05</v>
      </c>
      <c r="CF1476" s="52">
        <f t="shared" ca="1" si="1386"/>
        <v>0.05</v>
      </c>
      <c r="CG1476" s="52">
        <f t="shared" ca="1" si="1386"/>
        <v>-0.05</v>
      </c>
      <c r="CH1476" s="52">
        <f t="shared" ca="1" si="1386"/>
        <v>-0.05</v>
      </c>
    </row>
    <row r="1477" spans="1:86">
      <c r="A1477" s="74"/>
      <c r="B1477" s="254" t="str">
        <f t="shared" si="1380"/>
        <v>Scan 1 FS wo LTW</v>
      </c>
      <c r="C1477" s="52">
        <f t="shared" ca="1" si="1381"/>
        <v>1</v>
      </c>
      <c r="D1477" s="52">
        <f t="shared" ca="1" si="1381"/>
        <v>1</v>
      </c>
      <c r="E1477" s="52" t="b">
        <f t="shared" ca="1" si="1381"/>
        <v>0</v>
      </c>
      <c r="F1477" s="52">
        <f t="shared" ca="1" si="1382"/>
        <v>211</v>
      </c>
      <c r="G1477" s="52" t="str">
        <f t="shared" ca="1" si="1382"/>
        <v>-</v>
      </c>
      <c r="H1477" s="52" t="str">
        <f t="shared" ca="1" si="1382"/>
        <v>-</v>
      </c>
      <c r="I1477" s="52" t="str">
        <f t="shared" ca="1" si="1382"/>
        <v>-</v>
      </c>
      <c r="J1477" s="52" t="str">
        <f t="shared" ca="1" si="1382"/>
        <v>-</v>
      </c>
      <c r="K1477" s="52" t="str">
        <f t="shared" ca="1" si="1382"/>
        <v>-</v>
      </c>
      <c r="L1477" s="52" t="str">
        <f t="shared" ca="1" si="1382"/>
        <v>-</v>
      </c>
      <c r="M1477" s="52" t="str">
        <f t="shared" ca="1" si="1382"/>
        <v>-</v>
      </c>
      <c r="N1477" s="52" t="str">
        <f t="shared" ca="1" si="1383"/>
        <v>-</v>
      </c>
      <c r="O1477" s="52">
        <f t="shared" ca="1" si="1383"/>
        <v>170</v>
      </c>
      <c r="P1477" s="52">
        <f t="shared" ca="1" si="1383"/>
        <v>171</v>
      </c>
      <c r="Q1477" s="52">
        <f t="shared" ca="1" si="1383"/>
        <v>171</v>
      </c>
      <c r="R1477" s="52">
        <f t="shared" ca="1" si="1383"/>
        <v>171</v>
      </c>
      <c r="S1477" s="52">
        <f t="shared" ca="1" si="1383"/>
        <v>171</v>
      </c>
      <c r="T1477" s="52">
        <f t="shared" ca="1" si="1383"/>
        <v>171</v>
      </c>
      <c r="U1477" s="52">
        <f t="shared" ca="1" si="1383"/>
        <v>1.2500000000000001E-2</v>
      </c>
      <c r="V1477" s="52">
        <f t="shared" ca="1" si="1383"/>
        <v>6.25E-2</v>
      </c>
      <c r="W1477" s="52">
        <f t="shared" ca="1" si="1383"/>
        <v>6.25E-2</v>
      </c>
      <c r="X1477" s="52">
        <f t="shared" ca="1" si="1383"/>
        <v>6.25E-2</v>
      </c>
      <c r="Y1477" s="52">
        <f t="shared" ca="1" si="1383"/>
        <v>0</v>
      </c>
      <c r="Z1477" s="52">
        <f t="shared" ca="1" si="1383"/>
        <v>0</v>
      </c>
      <c r="AA1477" s="52">
        <f t="shared" ca="1" si="1383"/>
        <v>1</v>
      </c>
      <c r="AB1477" s="52" t="b">
        <f t="shared" ca="1" si="1383"/>
        <v>1</v>
      </c>
      <c r="AC1477" s="52" t="str">
        <f t="shared" ca="1" si="1383"/>
        <v>-</v>
      </c>
      <c r="AD1477" s="52" t="str">
        <f t="shared" ca="1" si="1383"/>
        <v>-</v>
      </c>
      <c r="AE1477" s="52" t="str">
        <f t="shared" ca="1" si="1383"/>
        <v>-</v>
      </c>
      <c r="AF1477" s="52" t="str">
        <f t="shared" ca="1" si="1383"/>
        <v>-</v>
      </c>
      <c r="AG1477" s="52" t="str">
        <f t="shared" ca="1" si="1383"/>
        <v>-</v>
      </c>
      <c r="AH1477" s="52">
        <f t="shared" ca="1" si="1383"/>
        <v>1</v>
      </c>
      <c r="AI1477" s="52">
        <f t="shared" ca="1" si="1383"/>
        <v>0</v>
      </c>
      <c r="AJ1477" s="52">
        <f ca="1">OFFSET(AJ1477,-1,0)</f>
        <v>1</v>
      </c>
      <c r="AK1477" s="52">
        <f t="shared" ca="1" si="1391"/>
        <v>0</v>
      </c>
      <c r="AL1477" s="52">
        <f t="shared" ca="1" si="1391"/>
        <v>1</v>
      </c>
      <c r="AM1477" s="52"/>
      <c r="AN1477" s="52"/>
      <c r="AO1477" s="52"/>
      <c r="AP1477" s="52"/>
      <c r="AQ1477" s="52"/>
      <c r="AR1477" s="52"/>
      <c r="AS1477" s="52"/>
      <c r="AT1477" s="52"/>
      <c r="AU1477" s="52"/>
      <c r="AV1477" s="52"/>
      <c r="AW1477" s="52"/>
      <c r="AX1477" s="52"/>
      <c r="AY1477" s="52"/>
      <c r="AZ1477" s="52"/>
      <c r="BA1477" s="52"/>
      <c r="BB1477" s="52"/>
      <c r="BC1477" s="52"/>
      <c r="BD1477" s="52"/>
      <c r="BE1477" s="52"/>
      <c r="BF1477" s="52"/>
      <c r="BG1477" s="52"/>
      <c r="BH1477" s="52"/>
      <c r="BI1477" s="52"/>
      <c r="BJ1477" s="52"/>
      <c r="BK1477" s="52"/>
      <c r="BL1477" s="52"/>
      <c r="BM1477" s="52"/>
      <c r="BN1477" s="77">
        <v>0</v>
      </c>
      <c r="BO1477" s="77">
        <v>0</v>
      </c>
      <c r="BP1477" s="77">
        <v>0</v>
      </c>
      <c r="BQ1477" s="77">
        <v>0</v>
      </c>
      <c r="BR1477" s="77">
        <v>0</v>
      </c>
      <c r="BS1477" s="77">
        <v>0</v>
      </c>
      <c r="BT1477" s="77">
        <v>0</v>
      </c>
      <c r="BU1477" s="77">
        <v>0</v>
      </c>
      <c r="BV1477" s="77">
        <v>0</v>
      </c>
      <c r="BW1477" s="77">
        <v>0</v>
      </c>
      <c r="BX1477" s="77">
        <v>0</v>
      </c>
      <c r="BY1477" s="77">
        <v>0</v>
      </c>
      <c r="BZ1477" s="77">
        <v>0</v>
      </c>
      <c r="CA1477" s="77">
        <v>0</v>
      </c>
      <c r="CB1477" s="77">
        <v>0</v>
      </c>
      <c r="CC1477" s="77">
        <v>0</v>
      </c>
      <c r="CD1477" s="77">
        <v>0</v>
      </c>
      <c r="CE1477" s="77">
        <v>0</v>
      </c>
      <c r="CF1477" s="77">
        <v>0</v>
      </c>
      <c r="CG1477" s="77">
        <v>0</v>
      </c>
      <c r="CH1477" s="77">
        <v>0</v>
      </c>
    </row>
    <row r="1478" spans="1:86">
      <c r="A1478" s="74"/>
      <c r="B1478" s="254" t="str">
        <f t="shared" si="1380"/>
        <v>Scan 1 LTW removed</v>
      </c>
      <c r="C1478" s="77">
        <v>0</v>
      </c>
      <c r="D1478" s="77">
        <v>0</v>
      </c>
      <c r="E1478" s="52" t="b">
        <f t="shared" ca="1" si="1381"/>
        <v>0</v>
      </c>
      <c r="F1478" s="52">
        <f t="shared" ca="1" si="1382"/>
        <v>211</v>
      </c>
      <c r="G1478" s="52" t="str">
        <f t="shared" ca="1" si="1382"/>
        <v>-</v>
      </c>
      <c r="H1478" s="52" t="str">
        <f t="shared" ca="1" si="1382"/>
        <v>-</v>
      </c>
      <c r="I1478" s="52" t="str">
        <f t="shared" ca="1" si="1382"/>
        <v>-</v>
      </c>
      <c r="J1478" s="52" t="str">
        <f t="shared" ca="1" si="1382"/>
        <v>-</v>
      </c>
      <c r="K1478" s="52" t="str">
        <f t="shared" ca="1" si="1382"/>
        <v>-</v>
      </c>
      <c r="L1478" s="52" t="str">
        <f t="shared" ca="1" si="1382"/>
        <v>-</v>
      </c>
      <c r="M1478" s="52" t="str">
        <f t="shared" ca="1" si="1382"/>
        <v>-</v>
      </c>
      <c r="N1478" s="52" t="str">
        <f t="shared" ca="1" si="1383"/>
        <v>-</v>
      </c>
      <c r="O1478" s="52">
        <f t="shared" ca="1" si="1383"/>
        <v>170</v>
      </c>
      <c r="P1478" s="52">
        <f t="shared" ca="1" si="1383"/>
        <v>171</v>
      </c>
      <c r="Q1478" s="52">
        <f t="shared" ca="1" si="1383"/>
        <v>171</v>
      </c>
      <c r="R1478" s="52">
        <f t="shared" ca="1" si="1383"/>
        <v>171</v>
      </c>
      <c r="S1478" s="52">
        <f t="shared" ca="1" si="1383"/>
        <v>171</v>
      </c>
      <c r="T1478" s="52">
        <f t="shared" ca="1" si="1383"/>
        <v>171</v>
      </c>
      <c r="U1478" s="52">
        <f t="shared" ca="1" si="1383"/>
        <v>1.2500000000000001E-2</v>
      </c>
      <c r="V1478" s="52">
        <f t="shared" ca="1" si="1383"/>
        <v>6.25E-2</v>
      </c>
      <c r="W1478" s="52">
        <f t="shared" ca="1" si="1383"/>
        <v>6.25E-2</v>
      </c>
      <c r="X1478" s="52">
        <f t="shared" ca="1" si="1383"/>
        <v>6.25E-2</v>
      </c>
      <c r="Y1478" s="52">
        <f t="shared" ca="1" si="1383"/>
        <v>0</v>
      </c>
      <c r="Z1478" s="52">
        <f t="shared" ca="1" si="1383"/>
        <v>0</v>
      </c>
      <c r="AA1478" s="52">
        <f t="shared" ca="1" si="1383"/>
        <v>1</v>
      </c>
      <c r="AB1478" s="52" t="b">
        <f t="shared" ca="1" si="1383"/>
        <v>1</v>
      </c>
      <c r="AC1478" s="52" t="str">
        <f t="shared" ca="1" si="1383"/>
        <v>-</v>
      </c>
      <c r="AD1478" s="52" t="str">
        <f t="shared" ca="1" si="1383"/>
        <v>-</v>
      </c>
      <c r="AE1478" s="52" t="str">
        <f t="shared" ca="1" si="1383"/>
        <v>-</v>
      </c>
      <c r="AF1478" s="52" t="str">
        <f t="shared" ca="1" si="1383"/>
        <v>-</v>
      </c>
      <c r="AG1478" s="52" t="str">
        <f t="shared" ca="1" si="1383"/>
        <v>-</v>
      </c>
      <c r="AH1478" s="52">
        <f t="shared" ca="1" si="1383"/>
        <v>1</v>
      </c>
      <c r="AI1478" s="52">
        <f t="shared" ca="1" si="1383"/>
        <v>0</v>
      </c>
      <c r="AJ1478" s="52">
        <f t="shared" ca="1" si="1383"/>
        <v>1</v>
      </c>
      <c r="AK1478" s="52">
        <f t="shared" ca="1" si="1391"/>
        <v>0</v>
      </c>
      <c r="AL1478" s="52">
        <f t="shared" ca="1" si="1391"/>
        <v>1</v>
      </c>
      <c r="AM1478" s="52"/>
      <c r="AN1478" s="52"/>
      <c r="AO1478" s="52"/>
      <c r="AP1478" s="52"/>
      <c r="AQ1478" s="52"/>
      <c r="AR1478" s="52"/>
      <c r="AS1478" s="52"/>
      <c r="AT1478" s="52"/>
      <c r="AU1478" s="52"/>
      <c r="AV1478" s="52"/>
      <c r="AW1478" s="52"/>
      <c r="AX1478" s="52"/>
      <c r="AY1478" s="52"/>
      <c r="AZ1478" s="52"/>
      <c r="BA1478" s="52"/>
      <c r="BB1478" s="52"/>
      <c r="BC1478" s="52"/>
      <c r="BD1478" s="52"/>
      <c r="BE1478" s="52"/>
      <c r="BF1478" s="52"/>
      <c r="BG1478" s="52"/>
      <c r="BH1478" s="52"/>
      <c r="BI1478" s="52"/>
      <c r="BJ1478" s="52"/>
      <c r="BK1478" s="52"/>
      <c r="BL1478" s="52"/>
      <c r="BM1478" s="52"/>
      <c r="BN1478" s="52">
        <f t="shared" ca="1" si="1385"/>
        <v>0</v>
      </c>
      <c r="BO1478" s="52">
        <f t="shared" ca="1" si="1385"/>
        <v>0</v>
      </c>
      <c r="BP1478" s="52">
        <f t="shared" ca="1" si="1385"/>
        <v>0</v>
      </c>
      <c r="BQ1478" s="52">
        <f t="shared" ca="1" si="1385"/>
        <v>0</v>
      </c>
      <c r="BR1478" s="52">
        <f t="shared" ca="1" si="1385"/>
        <v>0</v>
      </c>
      <c r="BS1478" s="52">
        <f t="shared" ca="1" si="1385"/>
        <v>0</v>
      </c>
      <c r="BT1478" s="52">
        <f t="shared" ca="1" si="1385"/>
        <v>0</v>
      </c>
      <c r="BU1478" s="52">
        <f t="shared" ca="1" si="1385"/>
        <v>0</v>
      </c>
      <c r="BV1478" s="52">
        <f t="shared" ca="1" si="1385"/>
        <v>0</v>
      </c>
      <c r="BW1478" s="52">
        <f t="shared" ca="1" si="1385"/>
        <v>0</v>
      </c>
      <c r="BX1478" s="52">
        <f t="shared" ca="1" si="1385"/>
        <v>0</v>
      </c>
      <c r="BY1478" s="52">
        <f t="shared" ca="1" si="1385"/>
        <v>0</v>
      </c>
      <c r="BZ1478" s="52">
        <f t="shared" ca="1" si="1385"/>
        <v>0</v>
      </c>
      <c r="CA1478" s="52">
        <f t="shared" ca="1" si="1385"/>
        <v>0</v>
      </c>
      <c r="CB1478" s="52">
        <f t="shared" ca="1" si="1385"/>
        <v>0</v>
      </c>
      <c r="CC1478" s="52">
        <f t="shared" ca="1" si="1385"/>
        <v>0</v>
      </c>
      <c r="CD1478" s="52">
        <f t="shared" ca="1" si="1386"/>
        <v>0</v>
      </c>
      <c r="CE1478" s="52">
        <f t="shared" ca="1" si="1386"/>
        <v>0</v>
      </c>
      <c r="CF1478" s="52">
        <f t="shared" ca="1" si="1386"/>
        <v>0</v>
      </c>
      <c r="CG1478" s="52">
        <f t="shared" ca="1" si="1386"/>
        <v>0</v>
      </c>
      <c r="CH1478" s="52">
        <f t="shared" ca="1" si="1386"/>
        <v>0</v>
      </c>
    </row>
    <row r="1479" spans="1:86">
      <c r="A1479" s="74"/>
      <c r="B1479" s="255" t="str">
        <f t="shared" si="1380"/>
        <v>Scan 1 no costs</v>
      </c>
      <c r="C1479" s="77">
        <v>1</v>
      </c>
      <c r="D1479" s="77">
        <v>1</v>
      </c>
      <c r="E1479" s="91" t="b">
        <f t="shared" ca="1" si="1381"/>
        <v>0</v>
      </c>
      <c r="F1479" s="91">
        <f t="shared" ca="1" si="1382"/>
        <v>211</v>
      </c>
      <c r="G1479" s="91" t="str">
        <f t="shared" ca="1" si="1382"/>
        <v>-</v>
      </c>
      <c r="H1479" s="91" t="str">
        <f t="shared" ca="1" si="1382"/>
        <v>-</v>
      </c>
      <c r="I1479" s="91" t="str">
        <f t="shared" ca="1" si="1382"/>
        <v>-</v>
      </c>
      <c r="J1479" s="91" t="str">
        <f t="shared" ca="1" si="1382"/>
        <v>-</v>
      </c>
      <c r="K1479" s="91" t="str">
        <f t="shared" ca="1" si="1382"/>
        <v>-</v>
      </c>
      <c r="L1479" s="91" t="str">
        <f t="shared" ca="1" si="1382"/>
        <v>-</v>
      </c>
      <c r="M1479" s="91" t="str">
        <f t="shared" ca="1" si="1382"/>
        <v>-</v>
      </c>
      <c r="N1479" s="91" t="str">
        <f t="shared" ca="1" si="1383"/>
        <v>-</v>
      </c>
      <c r="O1479" s="91">
        <f t="shared" ca="1" si="1383"/>
        <v>170</v>
      </c>
      <c r="P1479" s="91">
        <f t="shared" ca="1" si="1383"/>
        <v>171</v>
      </c>
      <c r="Q1479" s="91">
        <f t="shared" ca="1" si="1383"/>
        <v>171</v>
      </c>
      <c r="R1479" s="91">
        <f t="shared" ca="1" si="1383"/>
        <v>171</v>
      </c>
      <c r="S1479" s="91">
        <f t="shared" ca="1" si="1383"/>
        <v>171</v>
      </c>
      <c r="T1479" s="91">
        <f t="shared" ca="1" si="1383"/>
        <v>171</v>
      </c>
      <c r="U1479" s="91">
        <f t="shared" ca="1" si="1383"/>
        <v>1.2500000000000001E-2</v>
      </c>
      <c r="V1479" s="91">
        <f t="shared" ca="1" si="1383"/>
        <v>6.25E-2</v>
      </c>
      <c r="W1479" s="91">
        <f t="shared" ca="1" si="1383"/>
        <v>6.25E-2</v>
      </c>
      <c r="X1479" s="91">
        <f t="shared" ca="1" si="1383"/>
        <v>6.25E-2</v>
      </c>
      <c r="Y1479" s="91">
        <f t="shared" ca="1" si="1383"/>
        <v>0</v>
      </c>
      <c r="Z1479" s="91">
        <f t="shared" ca="1" si="1383"/>
        <v>0</v>
      </c>
      <c r="AA1479" s="91">
        <f t="shared" ca="1" si="1383"/>
        <v>1</v>
      </c>
      <c r="AB1479" s="91" t="b">
        <f t="shared" ca="1" si="1383"/>
        <v>1</v>
      </c>
      <c r="AC1479" s="91" t="str">
        <f t="shared" ca="1" si="1383"/>
        <v>-</v>
      </c>
      <c r="AD1479" s="91" t="str">
        <f t="shared" ca="1" si="1383"/>
        <v>-</v>
      </c>
      <c r="AE1479" s="91" t="str">
        <f t="shared" ca="1" si="1383"/>
        <v>-</v>
      </c>
      <c r="AF1479" s="91" t="str">
        <f t="shared" ca="1" si="1383"/>
        <v>-</v>
      </c>
      <c r="AG1479" s="91" t="str">
        <f t="shared" ca="1" si="1383"/>
        <v>-</v>
      </c>
      <c r="AH1479" s="77">
        <v>0</v>
      </c>
      <c r="AI1479" s="52">
        <f t="shared" ca="1" si="1383"/>
        <v>0</v>
      </c>
      <c r="AJ1479" s="77">
        <v>0</v>
      </c>
      <c r="AK1479" s="52">
        <f t="shared" ca="1" si="1391"/>
        <v>0</v>
      </c>
      <c r="AL1479" s="91">
        <f ca="1">OFFSET(AL1479,-1,0)</f>
        <v>1</v>
      </c>
      <c r="AM1479" s="91"/>
      <c r="AN1479" s="91"/>
      <c r="AO1479" s="91"/>
      <c r="AP1479" s="91"/>
      <c r="AQ1479" s="91"/>
      <c r="AR1479" s="91"/>
      <c r="AS1479" s="91"/>
      <c r="AT1479" s="91"/>
      <c r="AU1479" s="91"/>
      <c r="AV1479" s="91"/>
      <c r="AW1479" s="91"/>
      <c r="AX1479" s="91"/>
      <c r="AY1479" s="91"/>
      <c r="AZ1479" s="91"/>
      <c r="BA1479" s="91"/>
      <c r="BB1479" s="91"/>
      <c r="BC1479" s="91"/>
      <c r="BD1479" s="91"/>
      <c r="BE1479" s="91"/>
      <c r="BF1479" s="91"/>
      <c r="BG1479" s="91"/>
      <c r="BH1479" s="91"/>
      <c r="BI1479" s="91"/>
      <c r="BJ1479" s="91"/>
      <c r="BK1479" s="91"/>
      <c r="BL1479" s="91"/>
      <c r="BM1479" s="91"/>
      <c r="BN1479" s="220">
        <f t="shared" ref="BN1479:CH1479" ca="1" si="1397">BN$1473</f>
        <v>-0.05</v>
      </c>
      <c r="BO1479" s="220">
        <f t="shared" ca="1" si="1397"/>
        <v>0</v>
      </c>
      <c r="BP1479" s="220">
        <f t="shared" ca="1" si="1397"/>
        <v>0.05</v>
      </c>
      <c r="BQ1479" s="220">
        <f t="shared" ca="1" si="1397"/>
        <v>-0.05</v>
      </c>
      <c r="BR1479" s="220">
        <f t="shared" ca="1" si="1397"/>
        <v>0.05</v>
      </c>
      <c r="BS1479" s="220">
        <f t="shared" ca="1" si="1397"/>
        <v>-0.05</v>
      </c>
      <c r="BT1479" s="220">
        <f t="shared" ca="1" si="1397"/>
        <v>-0.05</v>
      </c>
      <c r="BU1479" s="220">
        <f t="shared" ca="1" si="1397"/>
        <v>-0.05</v>
      </c>
      <c r="BV1479" s="220">
        <f t="shared" ca="1" si="1397"/>
        <v>0</v>
      </c>
      <c r="BW1479" s="220">
        <f t="shared" ca="1" si="1397"/>
        <v>0.05</v>
      </c>
      <c r="BX1479" s="220">
        <f t="shared" ca="1" si="1397"/>
        <v>-0.05</v>
      </c>
      <c r="BY1479" s="220">
        <f t="shared" ca="1" si="1397"/>
        <v>0.05</v>
      </c>
      <c r="BZ1479" s="220">
        <f t="shared" ca="1" si="1397"/>
        <v>-0.05</v>
      </c>
      <c r="CA1479" s="220">
        <f t="shared" ca="1" si="1397"/>
        <v>-0.05</v>
      </c>
      <c r="CB1479" s="220">
        <f t="shared" ca="1" si="1397"/>
        <v>-0.05</v>
      </c>
      <c r="CC1479" s="220">
        <f t="shared" ca="1" si="1397"/>
        <v>0</v>
      </c>
      <c r="CD1479" s="220">
        <f t="shared" ca="1" si="1397"/>
        <v>0.05</v>
      </c>
      <c r="CE1479" s="220">
        <f t="shared" ca="1" si="1397"/>
        <v>-0.05</v>
      </c>
      <c r="CF1479" s="220">
        <f t="shared" ca="1" si="1397"/>
        <v>0.05</v>
      </c>
      <c r="CG1479" s="220">
        <f t="shared" ca="1" si="1397"/>
        <v>-0.05</v>
      </c>
      <c r="CH1479" s="220">
        <f t="shared" ca="1" si="1397"/>
        <v>-0.05</v>
      </c>
    </row>
    <row r="1480" spans="1:86">
      <c r="A1480" s="74"/>
      <c r="B1480" s="256" t="str">
        <f t="shared" si="1380"/>
        <v>Scan 1 All FS as Scan0</v>
      </c>
      <c r="C1480" s="52">
        <f t="shared" ca="1" si="1381"/>
        <v>1</v>
      </c>
      <c r="D1480" s="52">
        <f t="shared" ca="1" si="1381"/>
        <v>1</v>
      </c>
      <c r="E1480" s="52" t="b">
        <f t="shared" ca="1" si="1381"/>
        <v>0</v>
      </c>
      <c r="F1480" s="52">
        <f t="shared" ca="1" si="1382"/>
        <v>211</v>
      </c>
      <c r="G1480" s="52" t="str">
        <f t="shared" ca="1" si="1382"/>
        <v>-</v>
      </c>
      <c r="H1480" s="52" t="str">
        <f t="shared" ca="1" si="1382"/>
        <v>-</v>
      </c>
      <c r="I1480" s="52" t="str">
        <f t="shared" ca="1" si="1382"/>
        <v>-</v>
      </c>
      <c r="J1480" s="52" t="str">
        <f t="shared" ca="1" si="1382"/>
        <v>-</v>
      </c>
      <c r="K1480" s="52" t="str">
        <f t="shared" ca="1" si="1382"/>
        <v>-</v>
      </c>
      <c r="L1480" s="52" t="str">
        <f t="shared" ca="1" si="1382"/>
        <v>-</v>
      </c>
      <c r="M1480" s="52" t="str">
        <f t="shared" ca="1" si="1382"/>
        <v>-</v>
      </c>
      <c r="N1480" s="52" t="str">
        <f t="shared" ca="1" si="1383"/>
        <v>-</v>
      </c>
      <c r="O1480" s="240">
        <f ca="1">O$1469</f>
        <v>0</v>
      </c>
      <c r="P1480" s="240">
        <f ca="1">P$1469</f>
        <v>0</v>
      </c>
      <c r="Q1480" s="202">
        <f t="shared" ref="Q1480:T1483" ca="1" si="1398">$P1480</f>
        <v>0</v>
      </c>
      <c r="R1480" s="202">
        <f t="shared" ca="1" si="1398"/>
        <v>0</v>
      </c>
      <c r="S1480" s="202">
        <f t="shared" ca="1" si="1398"/>
        <v>0</v>
      </c>
      <c r="T1480" s="202">
        <f t="shared" ca="1" si="1398"/>
        <v>0</v>
      </c>
      <c r="U1480" s="52">
        <f t="shared" ca="1" si="1383"/>
        <v>1.2500000000000001E-2</v>
      </c>
      <c r="V1480" s="52">
        <f t="shared" ca="1" si="1383"/>
        <v>6.25E-2</v>
      </c>
      <c r="W1480" s="52">
        <f t="shared" ca="1" si="1383"/>
        <v>6.25E-2</v>
      </c>
      <c r="X1480" s="52">
        <f t="shared" ca="1" si="1383"/>
        <v>6.25E-2</v>
      </c>
      <c r="Y1480" s="52">
        <f t="shared" ca="1" si="1383"/>
        <v>0</v>
      </c>
      <c r="Z1480" s="52">
        <f t="shared" ca="1" si="1383"/>
        <v>0</v>
      </c>
      <c r="AA1480" s="52">
        <f t="shared" ca="1" si="1383"/>
        <v>1</v>
      </c>
      <c r="AB1480" s="52" t="b">
        <f t="shared" ca="1" si="1383"/>
        <v>1</v>
      </c>
      <c r="AC1480" s="52" t="str">
        <f t="shared" ca="1" si="1383"/>
        <v>-</v>
      </c>
      <c r="AD1480" s="52" t="str">
        <f t="shared" ca="1" si="1383"/>
        <v>-</v>
      </c>
      <c r="AE1480" s="52" t="str">
        <f t="shared" ca="1" si="1383"/>
        <v>-</v>
      </c>
      <c r="AF1480" s="52" t="str">
        <f t="shared" ca="1" si="1383"/>
        <v>-</v>
      </c>
      <c r="AG1480" s="52" t="str">
        <f t="shared" ca="1" si="1383"/>
        <v>-</v>
      </c>
      <c r="AH1480" s="220">
        <f ca="1">AH$1473</f>
        <v>1</v>
      </c>
      <c r="AI1480" s="52">
        <f t="shared" ca="1" si="1383"/>
        <v>0</v>
      </c>
      <c r="AJ1480" s="220">
        <f ca="1">AJ$1473</f>
        <v>1</v>
      </c>
      <c r="AK1480" s="52">
        <f t="shared" ca="1" si="1391"/>
        <v>0</v>
      </c>
      <c r="AL1480" s="52">
        <f t="shared" ca="1" si="1391"/>
        <v>1</v>
      </c>
      <c r="AM1480" s="52"/>
      <c r="AN1480" s="52"/>
      <c r="AO1480" s="52"/>
      <c r="AP1480" s="52"/>
      <c r="AQ1480" s="52"/>
      <c r="AR1480" s="52"/>
      <c r="AS1480" s="52"/>
      <c r="AT1480" s="52"/>
      <c r="AU1480" s="52"/>
      <c r="AV1480" s="52"/>
      <c r="AW1480" s="52"/>
      <c r="AX1480" s="52"/>
      <c r="AY1480" s="52"/>
      <c r="AZ1480" s="52"/>
      <c r="BA1480" s="52"/>
      <c r="BB1480" s="52"/>
      <c r="BC1480" s="52"/>
      <c r="BD1480" s="52"/>
      <c r="BE1480" s="52"/>
      <c r="BF1480" s="52"/>
      <c r="BG1480" s="52"/>
      <c r="BH1480" s="52"/>
      <c r="BI1480" s="52"/>
      <c r="BJ1480" s="52"/>
      <c r="BK1480" s="52"/>
      <c r="BL1480" s="52"/>
      <c r="BM1480" s="52"/>
      <c r="BN1480" s="240">
        <f ca="1">BN$1469</f>
        <v>0.08</v>
      </c>
      <c r="BO1480" s="91">
        <f t="shared" ca="1" si="1385"/>
        <v>0</v>
      </c>
      <c r="BP1480" s="240">
        <f ca="1">BP$1469</f>
        <v>-0.05</v>
      </c>
      <c r="BQ1480" s="240">
        <f ca="1">BQ$1469</f>
        <v>-0.05</v>
      </c>
      <c r="BR1480" s="91">
        <f t="shared" ca="1" si="1385"/>
        <v>0.05</v>
      </c>
      <c r="BS1480" s="91">
        <f t="shared" ca="1" si="1385"/>
        <v>-0.05</v>
      </c>
      <c r="BT1480" s="91">
        <f t="shared" ca="1" si="1385"/>
        <v>-0.05</v>
      </c>
      <c r="BU1480" s="240">
        <f ca="1">BU$1469</f>
        <v>0.08</v>
      </c>
      <c r="BV1480" s="91">
        <f t="shared" ca="1" si="1385"/>
        <v>0</v>
      </c>
      <c r="BW1480" s="240">
        <f ca="1">BW$1469</f>
        <v>-0.05</v>
      </c>
      <c r="BX1480" s="240">
        <f ca="1">BX$1469</f>
        <v>-0.05</v>
      </c>
      <c r="BY1480" s="91">
        <f t="shared" ca="1" si="1385"/>
        <v>0.05</v>
      </c>
      <c r="BZ1480" s="91">
        <f t="shared" ca="1" si="1385"/>
        <v>-0.05</v>
      </c>
      <c r="CA1480" s="91">
        <f t="shared" ca="1" si="1385"/>
        <v>-0.05</v>
      </c>
      <c r="CB1480" s="240">
        <f ca="1">CB$1469</f>
        <v>0.08</v>
      </c>
      <c r="CC1480" s="91">
        <f t="shared" ca="1" si="1385"/>
        <v>0</v>
      </c>
      <c r="CD1480" s="240">
        <f ca="1">CD$1469</f>
        <v>-0.05</v>
      </c>
      <c r="CE1480" s="240">
        <f ca="1">CE$1469</f>
        <v>-0.05</v>
      </c>
      <c r="CF1480" s="91">
        <f t="shared" ref="CF1480:CH1480" ca="1" si="1399">OFFSET(CF1480,-1,0)</f>
        <v>0.05</v>
      </c>
      <c r="CG1480" s="91">
        <f t="shared" ca="1" si="1399"/>
        <v>-0.05</v>
      </c>
      <c r="CH1480" s="91">
        <f t="shared" ca="1" si="1399"/>
        <v>-0.05</v>
      </c>
    </row>
    <row r="1481" spans="1:86">
      <c r="A1481" s="74"/>
      <c r="B1481" s="256" t="str">
        <f t="shared" si="1380"/>
        <v>Scan 1 Dry FS as Scan0</v>
      </c>
      <c r="C1481" s="52">
        <f t="shared" ca="1" si="1381"/>
        <v>1</v>
      </c>
      <c r="D1481" s="52">
        <f t="shared" ca="1" si="1381"/>
        <v>1</v>
      </c>
      <c r="E1481" s="52" t="b">
        <f t="shared" ca="1" si="1381"/>
        <v>0</v>
      </c>
      <c r="F1481" s="52">
        <f t="shared" ca="1" si="1382"/>
        <v>211</v>
      </c>
      <c r="G1481" s="52" t="str">
        <f t="shared" ca="1" si="1382"/>
        <v>-</v>
      </c>
      <c r="H1481" s="52" t="str">
        <f t="shared" ca="1" si="1382"/>
        <v>-</v>
      </c>
      <c r="I1481" s="52" t="str">
        <f t="shared" ca="1" si="1382"/>
        <v>-</v>
      </c>
      <c r="J1481" s="52" t="str">
        <f t="shared" ca="1" si="1382"/>
        <v>-</v>
      </c>
      <c r="K1481" s="52" t="str">
        <f t="shared" ca="1" si="1382"/>
        <v>-</v>
      </c>
      <c r="L1481" s="52" t="str">
        <f t="shared" ca="1" si="1382"/>
        <v>-</v>
      </c>
      <c r="M1481" s="52" t="str">
        <f t="shared" ca="1" si="1382"/>
        <v>-</v>
      </c>
      <c r="N1481" s="52" t="str">
        <f t="shared" ca="1" si="1383"/>
        <v>-</v>
      </c>
      <c r="O1481" s="52">
        <f t="shared" ca="1" si="1383"/>
        <v>0</v>
      </c>
      <c r="P1481" s="220">
        <f ca="1">P$1473</f>
        <v>171</v>
      </c>
      <c r="Q1481" s="202">
        <f t="shared" ca="1" si="1398"/>
        <v>171</v>
      </c>
      <c r="R1481" s="202">
        <f t="shared" ca="1" si="1398"/>
        <v>171</v>
      </c>
      <c r="S1481" s="202">
        <f t="shared" ca="1" si="1398"/>
        <v>171</v>
      </c>
      <c r="T1481" s="202">
        <f t="shared" ca="1" si="1398"/>
        <v>171</v>
      </c>
      <c r="U1481" s="52">
        <f t="shared" ca="1" si="1383"/>
        <v>1.2500000000000001E-2</v>
      </c>
      <c r="V1481" s="52">
        <f t="shared" ca="1" si="1383"/>
        <v>6.25E-2</v>
      </c>
      <c r="W1481" s="52">
        <f t="shared" ca="1" si="1383"/>
        <v>6.25E-2</v>
      </c>
      <c r="X1481" s="52">
        <f t="shared" ca="1" si="1383"/>
        <v>6.25E-2</v>
      </c>
      <c r="Y1481" s="52">
        <f t="shared" ca="1" si="1383"/>
        <v>0</v>
      </c>
      <c r="Z1481" s="52">
        <f t="shared" ca="1" si="1383"/>
        <v>0</v>
      </c>
      <c r="AA1481" s="52">
        <f t="shared" ca="1" si="1383"/>
        <v>1</v>
      </c>
      <c r="AB1481" s="52" t="b">
        <f t="shared" ca="1" si="1383"/>
        <v>1</v>
      </c>
      <c r="AC1481" s="52" t="str">
        <f t="shared" ca="1" si="1383"/>
        <v>-</v>
      </c>
      <c r="AD1481" s="52" t="str">
        <f t="shared" ca="1" si="1383"/>
        <v>-</v>
      </c>
      <c r="AE1481" s="52" t="str">
        <f t="shared" ca="1" si="1383"/>
        <v>-</v>
      </c>
      <c r="AF1481" s="52" t="str">
        <f t="shared" ca="1" si="1383"/>
        <v>-</v>
      </c>
      <c r="AG1481" s="52" t="str">
        <f t="shared" ca="1" si="1383"/>
        <v>-</v>
      </c>
      <c r="AH1481" s="52">
        <f t="shared" ca="1" si="1383"/>
        <v>1</v>
      </c>
      <c r="AI1481" s="52">
        <f t="shared" ca="1" si="1383"/>
        <v>0</v>
      </c>
      <c r="AJ1481" s="52">
        <f t="shared" ca="1" si="1383"/>
        <v>1</v>
      </c>
      <c r="AK1481" s="52">
        <f t="shared" ca="1" si="1391"/>
        <v>0</v>
      </c>
      <c r="AL1481" s="52">
        <f t="shared" ca="1" si="1391"/>
        <v>1</v>
      </c>
      <c r="AM1481" s="52"/>
      <c r="AN1481" s="52"/>
      <c r="AO1481" s="52"/>
      <c r="AP1481" s="52"/>
      <c r="AQ1481" s="52"/>
      <c r="AR1481" s="52"/>
      <c r="AS1481" s="52"/>
      <c r="AT1481" s="52"/>
      <c r="AU1481" s="52"/>
      <c r="AV1481" s="52"/>
      <c r="AW1481" s="52"/>
      <c r="AX1481" s="52"/>
      <c r="AY1481" s="52"/>
      <c r="AZ1481" s="52"/>
      <c r="BA1481" s="52"/>
      <c r="BB1481" s="52"/>
      <c r="BC1481" s="52"/>
      <c r="BD1481" s="52"/>
      <c r="BE1481" s="52"/>
      <c r="BF1481" s="52"/>
      <c r="BG1481" s="52"/>
      <c r="BH1481" s="52"/>
      <c r="BI1481" s="52"/>
      <c r="BJ1481" s="52"/>
      <c r="BK1481" s="52"/>
      <c r="BL1481" s="52"/>
      <c r="BM1481" s="52"/>
      <c r="BN1481" s="91">
        <f t="shared" ca="1" si="1385"/>
        <v>0.08</v>
      </c>
      <c r="BO1481" s="91">
        <f t="shared" ca="1" si="1385"/>
        <v>0</v>
      </c>
      <c r="BP1481" s="91">
        <f t="shared" ca="1" si="1385"/>
        <v>-0.05</v>
      </c>
      <c r="BQ1481" s="220">
        <f ca="1">BQ$1473</f>
        <v>-0.05</v>
      </c>
      <c r="BR1481" s="91">
        <f t="shared" ca="1" si="1385"/>
        <v>0.05</v>
      </c>
      <c r="BS1481" s="91">
        <f t="shared" ca="1" si="1385"/>
        <v>-0.05</v>
      </c>
      <c r="BT1481" s="91">
        <f t="shared" ca="1" si="1385"/>
        <v>-0.05</v>
      </c>
      <c r="BU1481" s="91">
        <f t="shared" ca="1" si="1385"/>
        <v>0.08</v>
      </c>
      <c r="BV1481" s="91">
        <f t="shared" ca="1" si="1385"/>
        <v>0</v>
      </c>
      <c r="BW1481" s="91">
        <f t="shared" ca="1" si="1385"/>
        <v>-0.05</v>
      </c>
      <c r="BX1481" s="220">
        <f ca="1">BX$1473</f>
        <v>-0.05</v>
      </c>
      <c r="BY1481" s="91">
        <f t="shared" ca="1" si="1385"/>
        <v>0.05</v>
      </c>
      <c r="BZ1481" s="91">
        <f t="shared" ca="1" si="1385"/>
        <v>-0.05</v>
      </c>
      <c r="CA1481" s="91">
        <f t="shared" ca="1" si="1385"/>
        <v>-0.05</v>
      </c>
      <c r="CB1481" s="91">
        <f t="shared" ca="1" si="1385"/>
        <v>0.08</v>
      </c>
      <c r="CC1481" s="91">
        <f t="shared" ca="1" si="1385"/>
        <v>0</v>
      </c>
      <c r="CD1481" s="91">
        <f t="shared" ref="CD1481:CH1482" ca="1" si="1400">OFFSET(CD1481,-1,0)</f>
        <v>-0.05</v>
      </c>
      <c r="CE1481" s="220">
        <f ca="1">CE$1473</f>
        <v>-0.05</v>
      </c>
      <c r="CF1481" s="91">
        <f t="shared" ca="1" si="1400"/>
        <v>0.05</v>
      </c>
      <c r="CG1481" s="91">
        <f t="shared" ca="1" si="1400"/>
        <v>-0.05</v>
      </c>
      <c r="CH1481" s="91">
        <f t="shared" ca="1" si="1400"/>
        <v>-0.05</v>
      </c>
    </row>
    <row r="1482" spans="1:86">
      <c r="A1482" s="74"/>
      <c r="B1482" s="256" t="str">
        <f t="shared" si="1380"/>
        <v>Scan 1 Pregnant FS as Scan 0</v>
      </c>
      <c r="C1482" s="52">
        <f t="shared" ca="1" si="1381"/>
        <v>1</v>
      </c>
      <c r="D1482" s="52">
        <f t="shared" ca="1" si="1381"/>
        <v>1</v>
      </c>
      <c r="E1482" s="52" t="b">
        <f t="shared" ca="1" si="1381"/>
        <v>0</v>
      </c>
      <c r="F1482" s="52">
        <f t="shared" ca="1" si="1382"/>
        <v>211</v>
      </c>
      <c r="G1482" s="52" t="str">
        <f t="shared" ca="1" si="1382"/>
        <v>-</v>
      </c>
      <c r="H1482" s="52" t="str">
        <f t="shared" ca="1" si="1382"/>
        <v>-</v>
      </c>
      <c r="I1482" s="52" t="str">
        <f t="shared" ca="1" si="1382"/>
        <v>-</v>
      </c>
      <c r="J1482" s="52" t="str">
        <f t="shared" ca="1" si="1382"/>
        <v>-</v>
      </c>
      <c r="K1482" s="52" t="str">
        <f t="shared" ca="1" si="1382"/>
        <v>-</v>
      </c>
      <c r="L1482" s="52" t="str">
        <f t="shared" ca="1" si="1382"/>
        <v>-</v>
      </c>
      <c r="M1482" s="52" t="str">
        <f t="shared" ca="1" si="1382"/>
        <v>-</v>
      </c>
      <c r="N1482" s="52" t="str">
        <f t="shared" ca="1" si="1383"/>
        <v>-</v>
      </c>
      <c r="O1482" s="220">
        <f ca="1">O$1473</f>
        <v>170</v>
      </c>
      <c r="P1482" s="240">
        <f ca="1">P$1469</f>
        <v>0</v>
      </c>
      <c r="Q1482" s="202">
        <f t="shared" ca="1" si="1398"/>
        <v>0</v>
      </c>
      <c r="R1482" s="202">
        <f t="shared" ca="1" si="1398"/>
        <v>0</v>
      </c>
      <c r="S1482" s="202">
        <f t="shared" ca="1" si="1398"/>
        <v>0</v>
      </c>
      <c r="T1482" s="202">
        <f t="shared" ca="1" si="1398"/>
        <v>0</v>
      </c>
      <c r="U1482" s="52">
        <f t="shared" ca="1" si="1383"/>
        <v>1.2500000000000001E-2</v>
      </c>
      <c r="V1482" s="52">
        <f t="shared" ca="1" si="1383"/>
        <v>6.25E-2</v>
      </c>
      <c r="W1482" s="52">
        <f t="shared" ca="1" si="1383"/>
        <v>6.25E-2</v>
      </c>
      <c r="X1482" s="52">
        <f t="shared" ca="1" si="1383"/>
        <v>6.25E-2</v>
      </c>
      <c r="Y1482" s="52">
        <f t="shared" ca="1" si="1383"/>
        <v>0</v>
      </c>
      <c r="Z1482" s="52">
        <f t="shared" ca="1" si="1383"/>
        <v>0</v>
      </c>
      <c r="AA1482" s="52">
        <f t="shared" ca="1" si="1383"/>
        <v>1</v>
      </c>
      <c r="AB1482" s="52" t="b">
        <f t="shared" ca="1" si="1383"/>
        <v>1</v>
      </c>
      <c r="AC1482" s="52" t="str">
        <f t="shared" ca="1" si="1383"/>
        <v>-</v>
      </c>
      <c r="AD1482" s="52" t="str">
        <f t="shared" ca="1" si="1383"/>
        <v>-</v>
      </c>
      <c r="AE1482" s="52" t="str">
        <f t="shared" ca="1" si="1383"/>
        <v>-</v>
      </c>
      <c r="AF1482" s="52" t="str">
        <f t="shared" ca="1" si="1383"/>
        <v>-</v>
      </c>
      <c r="AG1482" s="52" t="str">
        <f t="shared" ca="1" si="1383"/>
        <v>-</v>
      </c>
      <c r="AH1482" s="52">
        <f t="shared" ca="1" si="1383"/>
        <v>1</v>
      </c>
      <c r="AI1482" s="52">
        <f t="shared" ca="1" si="1383"/>
        <v>0</v>
      </c>
      <c r="AJ1482" s="52">
        <f t="shared" ca="1" si="1383"/>
        <v>1</v>
      </c>
      <c r="AK1482" s="52">
        <f t="shared" ca="1" si="1391"/>
        <v>0</v>
      </c>
      <c r="AL1482" s="52">
        <f t="shared" ca="1" si="1391"/>
        <v>1</v>
      </c>
      <c r="AM1482" s="52"/>
      <c r="AN1482" s="52"/>
      <c r="AO1482" s="52"/>
      <c r="AP1482" s="52"/>
      <c r="AQ1482" s="52"/>
      <c r="AR1482" s="52"/>
      <c r="AS1482" s="52"/>
      <c r="AT1482" s="52"/>
      <c r="AU1482" s="52"/>
      <c r="AV1482" s="52"/>
      <c r="AW1482" s="52"/>
      <c r="AX1482" s="52"/>
      <c r="AY1482" s="52"/>
      <c r="AZ1482" s="52"/>
      <c r="BA1482" s="52"/>
      <c r="BB1482" s="52"/>
      <c r="BC1482" s="52"/>
      <c r="BD1482" s="52"/>
      <c r="BE1482" s="52"/>
      <c r="BF1482" s="52"/>
      <c r="BG1482" s="52"/>
      <c r="BH1482" s="52"/>
      <c r="BI1482" s="52"/>
      <c r="BJ1482" s="52"/>
      <c r="BK1482" s="52"/>
      <c r="BL1482" s="52"/>
      <c r="BM1482" s="52"/>
      <c r="BN1482" s="52">
        <f t="shared" ca="1" si="1385"/>
        <v>0.08</v>
      </c>
      <c r="BO1482" s="52">
        <f t="shared" ca="1" si="1385"/>
        <v>0</v>
      </c>
      <c r="BP1482" s="220">
        <f ca="1">BP$1473</f>
        <v>0.05</v>
      </c>
      <c r="BQ1482" s="240">
        <f ca="1">BQ$1469</f>
        <v>-0.05</v>
      </c>
      <c r="BR1482" s="52">
        <f t="shared" ca="1" si="1385"/>
        <v>0.05</v>
      </c>
      <c r="BS1482" s="52">
        <f t="shared" ca="1" si="1385"/>
        <v>-0.05</v>
      </c>
      <c r="BT1482" s="52">
        <f t="shared" ca="1" si="1385"/>
        <v>-0.05</v>
      </c>
      <c r="BU1482" s="52">
        <f t="shared" ca="1" si="1385"/>
        <v>0.08</v>
      </c>
      <c r="BV1482" s="52">
        <f t="shared" ca="1" si="1385"/>
        <v>0</v>
      </c>
      <c r="BW1482" s="220">
        <f ca="1">BW$1473</f>
        <v>0.05</v>
      </c>
      <c r="BX1482" s="240">
        <f ca="1">BX$1469</f>
        <v>-0.05</v>
      </c>
      <c r="BY1482" s="52">
        <f t="shared" ca="1" si="1385"/>
        <v>0.05</v>
      </c>
      <c r="BZ1482" s="52">
        <f t="shared" ca="1" si="1385"/>
        <v>-0.05</v>
      </c>
      <c r="CA1482" s="52">
        <f t="shared" ca="1" si="1385"/>
        <v>-0.05</v>
      </c>
      <c r="CB1482" s="52">
        <f t="shared" ca="1" si="1385"/>
        <v>0.08</v>
      </c>
      <c r="CC1482" s="52">
        <f t="shared" ca="1" si="1385"/>
        <v>0</v>
      </c>
      <c r="CD1482" s="220">
        <f ca="1">CD$1473</f>
        <v>0.05</v>
      </c>
      <c r="CE1482" s="240">
        <f ca="1">CE$1469</f>
        <v>-0.05</v>
      </c>
      <c r="CF1482" s="52">
        <f t="shared" ca="1" si="1400"/>
        <v>0.05</v>
      </c>
      <c r="CG1482" s="52">
        <f t="shared" ca="1" si="1400"/>
        <v>-0.05</v>
      </c>
      <c r="CH1482" s="52">
        <f t="shared" ca="1" si="1400"/>
        <v>-0.05</v>
      </c>
    </row>
    <row r="1483" spans="1:86">
      <c r="A1483" s="237">
        <f ca="1">INDEX(CHOOSE(d.Flock.2.2+1,i.DryManOther_Mer,i.DryManOther_BBT,i.DryManOther_Mat),d.TOL.2.2+1,$AA1483+1)</f>
        <v>3</v>
      </c>
      <c r="B1483" s="256" t="str">
        <f t="shared" si="1380"/>
        <v>Scan 1 Best Selling Drys</v>
      </c>
      <c r="C1483" s="52">
        <f t="shared" ca="1" si="1381"/>
        <v>1</v>
      </c>
      <c r="D1483" s="52">
        <f t="shared" ca="1" si="1381"/>
        <v>1</v>
      </c>
      <c r="E1483" s="52" t="b">
        <f t="shared" ca="1" si="1381"/>
        <v>0</v>
      </c>
      <c r="F1483" s="52">
        <f t="shared" ca="1" si="1382"/>
        <v>211</v>
      </c>
      <c r="G1483" s="52" t="str">
        <f t="shared" ca="1" si="1382"/>
        <v>-</v>
      </c>
      <c r="H1483" s="52" t="str">
        <f t="shared" ca="1" si="1382"/>
        <v>-</v>
      </c>
      <c r="I1483" s="52" t="str">
        <f t="shared" ca="1" si="1382"/>
        <v>-</v>
      </c>
      <c r="J1483" s="52" t="str">
        <f t="shared" ca="1" si="1382"/>
        <v>-</v>
      </c>
      <c r="K1483" s="52" t="str">
        <f t="shared" ca="1" si="1382"/>
        <v>-</v>
      </c>
      <c r="L1483" s="52" t="str">
        <f t="shared" ca="1" si="1382"/>
        <v>-</v>
      </c>
      <c r="M1483" s="52" t="str">
        <f t="shared" ca="1" si="1382"/>
        <v>-</v>
      </c>
      <c r="N1483" s="52" t="str">
        <f t="shared" ca="1" si="1383"/>
        <v>-</v>
      </c>
      <c r="O1483" s="52">
        <f t="shared" ca="1" si="1383"/>
        <v>170</v>
      </c>
      <c r="P1483" s="220">
        <f ca="1">P$1473</f>
        <v>171</v>
      </c>
      <c r="Q1483" s="202">
        <f t="shared" ca="1" si="1398"/>
        <v>171</v>
      </c>
      <c r="R1483" s="202">
        <f t="shared" ca="1" si="1398"/>
        <v>171</v>
      </c>
      <c r="S1483" s="202">
        <f t="shared" ca="1" si="1398"/>
        <v>171</v>
      </c>
      <c r="T1483" s="202">
        <f t="shared" ca="1" si="1398"/>
        <v>171</v>
      </c>
      <c r="U1483" s="124">
        <f ca="1">INDEX(i_dryman,$A1483,U$1063)</f>
        <v>1.2500000000000001E-2</v>
      </c>
      <c r="V1483" s="124">
        <f ca="1">INDEX(i_dryman,$A1483,V$1063)</f>
        <v>6.25E-2</v>
      </c>
      <c r="W1483" s="124">
        <f ca="1">INDEX(i_dryman,$A1483,W$1063)</f>
        <v>6.25E-2</v>
      </c>
      <c r="X1483" s="124">
        <f ca="1">INDEX(i_dryman,$A1483,X$1063)</f>
        <v>6.25E-2</v>
      </c>
      <c r="Y1483" s="52">
        <f t="shared" ca="1" si="1383"/>
        <v>0</v>
      </c>
      <c r="Z1483" s="52">
        <f t="shared" ca="1" si="1383"/>
        <v>0</v>
      </c>
      <c r="AA1483" s="52">
        <f t="shared" ca="1" si="1383"/>
        <v>1</v>
      </c>
      <c r="AB1483" s="237" t="b">
        <f ca="1">INDEX(i_dryman,$A1483,AB$1063)</f>
        <v>1</v>
      </c>
      <c r="AC1483" s="237" t="str">
        <f ca="1">INDEX(i_dryman,$A1483,AC$1063)</f>
        <v>-</v>
      </c>
      <c r="AD1483" s="237" t="str">
        <f ca="1">INDEX(i_dryman,$A1483,AD$1063)</f>
        <v>-</v>
      </c>
      <c r="AE1483" s="237" t="str">
        <f ca="1">INDEX(i_dryman,$A1483,AE$1063)</f>
        <v>-</v>
      </c>
      <c r="AF1483" s="52" t="str">
        <f t="shared" ca="1" si="1383"/>
        <v>-</v>
      </c>
      <c r="AG1483" s="237" t="str">
        <f ca="1">INDEX(i_dryman,$A1483,AG$1063)</f>
        <v>-</v>
      </c>
      <c r="AH1483" s="52">
        <f t="shared" ca="1" si="1383"/>
        <v>1</v>
      </c>
      <c r="AI1483" s="52">
        <f t="shared" ca="1" si="1383"/>
        <v>0</v>
      </c>
      <c r="AJ1483" s="52">
        <f t="shared" ca="1" si="1383"/>
        <v>1</v>
      </c>
      <c r="AK1483" s="52">
        <f t="shared" ca="1" si="1391"/>
        <v>0</v>
      </c>
      <c r="AL1483" s="52">
        <f t="shared" ca="1" si="1391"/>
        <v>1</v>
      </c>
      <c r="AM1483" s="52"/>
      <c r="AN1483" s="52"/>
      <c r="AO1483" s="52"/>
      <c r="AP1483" s="52"/>
      <c r="AQ1483" s="52"/>
      <c r="AR1483" s="52"/>
      <c r="AS1483" s="52"/>
      <c r="AT1483" s="52"/>
      <c r="AU1483" s="52"/>
      <c r="AV1483" s="52"/>
      <c r="AW1483" s="52"/>
      <c r="AX1483" s="52"/>
      <c r="AY1483" s="52"/>
      <c r="AZ1483" s="52"/>
      <c r="BA1483" s="52"/>
      <c r="BB1483" s="52"/>
      <c r="BC1483" s="52"/>
      <c r="BD1483" s="52"/>
      <c r="BE1483" s="52"/>
      <c r="BF1483" s="52"/>
      <c r="BG1483" s="52"/>
      <c r="BH1483" s="52"/>
      <c r="BI1483" s="52"/>
      <c r="BJ1483" s="52"/>
      <c r="BK1483" s="52"/>
      <c r="BL1483" s="52"/>
      <c r="BM1483" s="52"/>
      <c r="BN1483" s="220">
        <f ca="1">BN$1473</f>
        <v>-0.05</v>
      </c>
      <c r="BO1483" s="52">
        <f t="shared" ca="1" si="1385"/>
        <v>0</v>
      </c>
      <c r="BP1483" s="52">
        <f t="shared" ca="1" si="1385"/>
        <v>0.05</v>
      </c>
      <c r="BQ1483" s="220">
        <f ca="1">BQ$1473</f>
        <v>-0.05</v>
      </c>
      <c r="BR1483" s="52">
        <f t="shared" ca="1" si="1385"/>
        <v>0.05</v>
      </c>
      <c r="BS1483" s="52">
        <f t="shared" ca="1" si="1385"/>
        <v>-0.05</v>
      </c>
      <c r="BT1483" s="52">
        <f t="shared" ca="1" si="1385"/>
        <v>-0.05</v>
      </c>
      <c r="BU1483" s="220">
        <f ca="1">BU$1473</f>
        <v>-0.05</v>
      </c>
      <c r="BV1483" s="52">
        <f t="shared" ca="1" si="1385"/>
        <v>0</v>
      </c>
      <c r="BW1483" s="52">
        <f t="shared" ca="1" si="1385"/>
        <v>0.05</v>
      </c>
      <c r="BX1483" s="220">
        <f ca="1">BX$1473</f>
        <v>-0.05</v>
      </c>
      <c r="BY1483" s="52">
        <f t="shared" ca="1" si="1385"/>
        <v>0.05</v>
      </c>
      <c r="BZ1483" s="52">
        <f t="shared" ca="1" si="1385"/>
        <v>-0.05</v>
      </c>
      <c r="CA1483" s="52">
        <f t="shared" ca="1" si="1385"/>
        <v>-0.05</v>
      </c>
      <c r="CB1483" s="220">
        <f ca="1">CB$1473</f>
        <v>-0.05</v>
      </c>
      <c r="CC1483" s="52">
        <f t="shared" ca="1" si="1385"/>
        <v>0</v>
      </c>
      <c r="CD1483" s="52">
        <f t="shared" ref="CD1483:CH1485" ca="1" si="1401">OFFSET(CD1483,-1,0)</f>
        <v>0.05</v>
      </c>
      <c r="CE1483" s="220">
        <f ca="1">CE$1473</f>
        <v>-0.05</v>
      </c>
      <c r="CF1483" s="52">
        <f t="shared" ca="1" si="1401"/>
        <v>0.05</v>
      </c>
      <c r="CG1483" s="52">
        <f t="shared" ca="1" si="1401"/>
        <v>-0.05</v>
      </c>
      <c r="CH1483" s="52">
        <f t="shared" ca="1" si="1401"/>
        <v>-0.05</v>
      </c>
    </row>
    <row r="1484" spans="1:86">
      <c r="A1484" s="74"/>
      <c r="B1484" s="256" t="str">
        <f t="shared" si="1380"/>
        <v>Scan 1 Best no premium</v>
      </c>
      <c r="C1484" s="52">
        <f t="shared" ca="1" si="1381"/>
        <v>1</v>
      </c>
      <c r="D1484" s="52">
        <f t="shared" ca="1" si="1381"/>
        <v>1</v>
      </c>
      <c r="E1484" s="52" t="b">
        <f t="shared" ca="1" si="1381"/>
        <v>0</v>
      </c>
      <c r="F1484" s="52">
        <f t="shared" ca="1" si="1382"/>
        <v>211</v>
      </c>
      <c r="G1484" s="52" t="str">
        <f t="shared" ca="1" si="1382"/>
        <v>-</v>
      </c>
      <c r="H1484" s="52" t="str">
        <f t="shared" ca="1" si="1382"/>
        <v>-</v>
      </c>
      <c r="I1484" s="52" t="str">
        <f t="shared" ca="1" si="1382"/>
        <v>-</v>
      </c>
      <c r="J1484" s="52" t="str">
        <f t="shared" ca="1" si="1382"/>
        <v>-</v>
      </c>
      <c r="K1484" s="52" t="str">
        <f t="shared" ca="1" si="1382"/>
        <v>-</v>
      </c>
      <c r="L1484" s="52" t="str">
        <f t="shared" ca="1" si="1382"/>
        <v>-</v>
      </c>
      <c r="M1484" s="52" t="str">
        <f t="shared" ca="1" si="1382"/>
        <v>-</v>
      </c>
      <c r="N1484" s="52" t="str">
        <f t="shared" ca="1" si="1383"/>
        <v>-</v>
      </c>
      <c r="O1484" s="52">
        <f t="shared" ca="1" si="1383"/>
        <v>170</v>
      </c>
      <c r="P1484" s="52">
        <f t="shared" ca="1" si="1383"/>
        <v>171</v>
      </c>
      <c r="Q1484" s="52">
        <f t="shared" ca="1" si="1383"/>
        <v>171</v>
      </c>
      <c r="R1484" s="52">
        <f t="shared" ca="1" si="1383"/>
        <v>171</v>
      </c>
      <c r="S1484" s="52">
        <f t="shared" ca="1" si="1383"/>
        <v>171</v>
      </c>
      <c r="T1484" s="52">
        <f t="shared" ca="1" si="1383"/>
        <v>171</v>
      </c>
      <c r="U1484" s="52">
        <f t="shared" ca="1" si="1383"/>
        <v>1.2500000000000001E-2</v>
      </c>
      <c r="V1484" s="52">
        <f t="shared" ca="1" si="1383"/>
        <v>6.25E-2</v>
      </c>
      <c r="W1484" s="52">
        <f t="shared" ca="1" si="1383"/>
        <v>6.25E-2</v>
      </c>
      <c r="X1484" s="52">
        <f t="shared" ca="1" si="1383"/>
        <v>6.25E-2</v>
      </c>
      <c r="Y1484" s="52">
        <f t="shared" ca="1" si="1383"/>
        <v>0</v>
      </c>
      <c r="Z1484" s="52">
        <f t="shared" ca="1" si="1383"/>
        <v>0</v>
      </c>
      <c r="AA1484" s="52">
        <f t="shared" ref="AA1484:AJ1498" ca="1" si="1402">OFFSET(AA1484,-1,0)</f>
        <v>1</v>
      </c>
      <c r="AB1484" s="52" t="b">
        <f t="shared" ca="1" si="1402"/>
        <v>1</v>
      </c>
      <c r="AC1484" s="52" t="str">
        <f t="shared" ca="1" si="1402"/>
        <v>-</v>
      </c>
      <c r="AD1484" s="52" t="str">
        <f t="shared" ca="1" si="1402"/>
        <v>-</v>
      </c>
      <c r="AE1484" s="52" t="str">
        <f t="shared" ca="1" si="1402"/>
        <v>-</v>
      </c>
      <c r="AF1484" s="52" t="str">
        <f t="shared" ca="1" si="1402"/>
        <v>-</v>
      </c>
      <c r="AG1484" s="52" t="str">
        <f t="shared" ca="1" si="1402"/>
        <v>-</v>
      </c>
      <c r="AH1484" s="52">
        <f t="shared" ca="1" si="1402"/>
        <v>1</v>
      </c>
      <c r="AI1484" s="52">
        <f t="shared" ca="1" si="1402"/>
        <v>0</v>
      </c>
      <c r="AJ1484" s="52">
        <f t="shared" ca="1" si="1402"/>
        <v>1</v>
      </c>
      <c r="AK1484" s="52">
        <f t="shared" ca="1" si="1391"/>
        <v>0</v>
      </c>
      <c r="AL1484" s="95">
        <v>0</v>
      </c>
      <c r="AM1484" s="52"/>
      <c r="AN1484" s="52"/>
      <c r="AO1484" s="52"/>
      <c r="AP1484" s="52"/>
      <c r="AQ1484" s="52"/>
      <c r="AR1484" s="52"/>
      <c r="AS1484" s="52"/>
      <c r="AT1484" s="52"/>
      <c r="AU1484" s="52"/>
      <c r="AV1484" s="52"/>
      <c r="AW1484" s="52"/>
      <c r="AX1484" s="52"/>
      <c r="AY1484" s="52"/>
      <c r="AZ1484" s="52"/>
      <c r="BA1484" s="52"/>
      <c r="BB1484" s="52"/>
      <c r="BC1484" s="52"/>
      <c r="BD1484" s="52"/>
      <c r="BE1484" s="52"/>
      <c r="BF1484" s="52"/>
      <c r="BG1484" s="52"/>
      <c r="BH1484" s="52"/>
      <c r="BI1484" s="52"/>
      <c r="BJ1484" s="52"/>
      <c r="BK1484" s="52"/>
      <c r="BL1484" s="52"/>
      <c r="BM1484" s="52"/>
      <c r="BN1484" s="52">
        <f t="shared" ca="1" si="1385"/>
        <v>-0.05</v>
      </c>
      <c r="BO1484" s="52">
        <f t="shared" ca="1" si="1385"/>
        <v>0</v>
      </c>
      <c r="BP1484" s="52">
        <f t="shared" ca="1" si="1385"/>
        <v>0.05</v>
      </c>
      <c r="BQ1484" s="52">
        <f t="shared" ca="1" si="1385"/>
        <v>-0.05</v>
      </c>
      <c r="BR1484" s="52">
        <f t="shared" ca="1" si="1385"/>
        <v>0.05</v>
      </c>
      <c r="BS1484" s="52">
        <f t="shared" ca="1" si="1385"/>
        <v>-0.05</v>
      </c>
      <c r="BT1484" s="52">
        <f t="shared" ca="1" si="1385"/>
        <v>-0.05</v>
      </c>
      <c r="BU1484" s="52">
        <f t="shared" ca="1" si="1385"/>
        <v>-0.05</v>
      </c>
      <c r="BV1484" s="52">
        <f t="shared" ca="1" si="1385"/>
        <v>0</v>
      </c>
      <c r="BW1484" s="52">
        <f t="shared" ca="1" si="1385"/>
        <v>0.05</v>
      </c>
      <c r="BX1484" s="52">
        <f t="shared" ca="1" si="1385"/>
        <v>-0.05</v>
      </c>
      <c r="BY1484" s="52">
        <f t="shared" ca="1" si="1385"/>
        <v>0.05</v>
      </c>
      <c r="BZ1484" s="52">
        <f t="shared" ca="1" si="1385"/>
        <v>-0.05</v>
      </c>
      <c r="CA1484" s="52">
        <f t="shared" ca="1" si="1385"/>
        <v>-0.05</v>
      </c>
      <c r="CB1484" s="52">
        <f t="shared" ca="1" si="1385"/>
        <v>-0.05</v>
      </c>
      <c r="CC1484" s="52">
        <f t="shared" ca="1" si="1385"/>
        <v>0</v>
      </c>
      <c r="CD1484" s="52">
        <f t="shared" ca="1" si="1401"/>
        <v>0.05</v>
      </c>
      <c r="CE1484" s="52">
        <f t="shared" ca="1" si="1401"/>
        <v>-0.05</v>
      </c>
      <c r="CF1484" s="52">
        <f t="shared" ca="1" si="1401"/>
        <v>0.05</v>
      </c>
      <c r="CG1484" s="52">
        <f t="shared" ca="1" si="1401"/>
        <v>-0.05</v>
      </c>
      <c r="CH1484" s="52">
        <f t="shared" ca="1" si="1401"/>
        <v>-0.05</v>
      </c>
    </row>
    <row r="1485" spans="1:86">
      <c r="A1485" s="74"/>
      <c r="B1485" s="254" t="str">
        <f t="shared" si="1380"/>
        <v>Scan 1 Best no RR</v>
      </c>
      <c r="C1485" s="52">
        <f t="shared" ca="1" si="1381"/>
        <v>1</v>
      </c>
      <c r="D1485" s="52">
        <f t="shared" ca="1" si="1381"/>
        <v>1</v>
      </c>
      <c r="E1485" s="52" t="b">
        <f t="shared" ca="1" si="1381"/>
        <v>0</v>
      </c>
      <c r="F1485" s="52">
        <f t="shared" ca="1" si="1382"/>
        <v>211</v>
      </c>
      <c r="G1485" s="52" t="str">
        <f t="shared" ca="1" si="1382"/>
        <v>-</v>
      </c>
      <c r="H1485" s="52" t="str">
        <f t="shared" ca="1" si="1382"/>
        <v>-</v>
      </c>
      <c r="I1485" s="52" t="str">
        <f t="shared" ca="1" si="1382"/>
        <v>-</v>
      </c>
      <c r="J1485" s="52" t="str">
        <f t="shared" ca="1" si="1382"/>
        <v>-</v>
      </c>
      <c r="K1485" s="52" t="str">
        <f t="shared" ca="1" si="1382"/>
        <v>-</v>
      </c>
      <c r="L1485" s="52" t="str">
        <f t="shared" ca="1" si="1382"/>
        <v>-</v>
      </c>
      <c r="M1485" s="52" t="str">
        <f t="shared" ca="1" si="1382"/>
        <v>-</v>
      </c>
      <c r="N1485" s="52" t="str">
        <f t="shared" ca="1" si="1382"/>
        <v>-</v>
      </c>
      <c r="O1485" s="52">
        <f t="shared" ca="1" si="1382"/>
        <v>170</v>
      </c>
      <c r="P1485" s="52">
        <f t="shared" ca="1" si="1382"/>
        <v>171</v>
      </c>
      <c r="Q1485" s="52">
        <f t="shared" ca="1" si="1382"/>
        <v>171</v>
      </c>
      <c r="R1485" s="52">
        <f t="shared" ca="1" si="1382"/>
        <v>171</v>
      </c>
      <c r="S1485" s="52">
        <f t="shared" ca="1" si="1382"/>
        <v>171</v>
      </c>
      <c r="T1485" s="52">
        <f t="shared" ca="1" si="1382"/>
        <v>171</v>
      </c>
      <c r="U1485" s="77">
        <v>0</v>
      </c>
      <c r="V1485" s="77">
        <v>0</v>
      </c>
      <c r="W1485" s="77">
        <v>0</v>
      </c>
      <c r="X1485" s="77">
        <v>0</v>
      </c>
      <c r="Y1485" s="52">
        <f t="shared" ref="Y1485:AL1501" ca="1" si="1403">OFFSET(Y1485,-1,0)</f>
        <v>0</v>
      </c>
      <c r="Z1485" s="52">
        <f t="shared" ca="1" si="1403"/>
        <v>0</v>
      </c>
      <c r="AA1485" s="52">
        <f t="shared" ca="1" si="1403"/>
        <v>1</v>
      </c>
      <c r="AB1485" s="52" t="b">
        <f ca="1">OFFSET(AB1485,-1,0)</f>
        <v>1</v>
      </c>
      <c r="AC1485" s="91" t="str">
        <f t="shared" ca="1" si="1402"/>
        <v>-</v>
      </c>
      <c r="AD1485" s="52" t="str">
        <f t="shared" ca="1" si="1403"/>
        <v>-</v>
      </c>
      <c r="AE1485" s="52" t="str">
        <f t="shared" ca="1" si="1403"/>
        <v>-</v>
      </c>
      <c r="AF1485" s="52" t="str">
        <f t="shared" ca="1" si="1403"/>
        <v>-</v>
      </c>
      <c r="AG1485" s="52" t="str">
        <f t="shared" ca="1" si="1403"/>
        <v>-</v>
      </c>
      <c r="AH1485" s="52">
        <f t="shared" ca="1" si="1403"/>
        <v>1</v>
      </c>
      <c r="AI1485" s="52">
        <f t="shared" ca="1" si="1403"/>
        <v>0</v>
      </c>
      <c r="AJ1485" s="52">
        <f t="shared" ca="1" si="1403"/>
        <v>1</v>
      </c>
      <c r="AK1485" s="52">
        <f t="shared" ca="1" si="1391"/>
        <v>0</v>
      </c>
      <c r="AL1485" s="220">
        <f ca="1">AL$1473</f>
        <v>1</v>
      </c>
      <c r="AM1485" s="52"/>
      <c r="AN1485" s="52"/>
      <c r="AO1485" s="52"/>
      <c r="AP1485" s="52"/>
      <c r="AQ1485" s="52"/>
      <c r="AR1485" s="52"/>
      <c r="AS1485" s="52"/>
      <c r="AT1485" s="52"/>
      <c r="AU1485" s="52"/>
      <c r="AV1485" s="52"/>
      <c r="AW1485" s="52"/>
      <c r="AX1485" s="52"/>
      <c r="AY1485" s="52"/>
      <c r="AZ1485" s="52"/>
      <c r="BA1485" s="52"/>
      <c r="BB1485" s="52"/>
      <c r="BC1485" s="52"/>
      <c r="BD1485" s="52"/>
      <c r="BE1485" s="52"/>
      <c r="BF1485" s="52"/>
      <c r="BG1485" s="52"/>
      <c r="BH1485" s="52"/>
      <c r="BI1485" s="52"/>
      <c r="BJ1485" s="52"/>
      <c r="BK1485" s="52"/>
      <c r="BL1485" s="52"/>
      <c r="BM1485" s="52"/>
      <c r="BN1485" s="52">
        <f t="shared" ca="1" si="1385"/>
        <v>-0.05</v>
      </c>
      <c r="BO1485" s="52">
        <f t="shared" ca="1" si="1385"/>
        <v>0</v>
      </c>
      <c r="BP1485" s="52">
        <f t="shared" ca="1" si="1385"/>
        <v>0.05</v>
      </c>
      <c r="BQ1485" s="52">
        <f t="shared" ca="1" si="1385"/>
        <v>-0.05</v>
      </c>
      <c r="BR1485" s="52">
        <f t="shared" ca="1" si="1385"/>
        <v>0.05</v>
      </c>
      <c r="BS1485" s="52">
        <f t="shared" ca="1" si="1385"/>
        <v>-0.05</v>
      </c>
      <c r="BT1485" s="52">
        <f t="shared" ca="1" si="1385"/>
        <v>-0.05</v>
      </c>
      <c r="BU1485" s="52">
        <f t="shared" ca="1" si="1385"/>
        <v>-0.05</v>
      </c>
      <c r="BV1485" s="52">
        <f t="shared" ca="1" si="1385"/>
        <v>0</v>
      </c>
      <c r="BW1485" s="52">
        <f t="shared" ca="1" si="1385"/>
        <v>0.05</v>
      </c>
      <c r="BX1485" s="52">
        <f t="shared" ca="1" si="1385"/>
        <v>-0.05</v>
      </c>
      <c r="BY1485" s="52">
        <f t="shared" ca="1" si="1385"/>
        <v>0.05</v>
      </c>
      <c r="BZ1485" s="52">
        <f t="shared" ca="1" si="1385"/>
        <v>-0.05</v>
      </c>
      <c r="CA1485" s="52">
        <f t="shared" ca="1" si="1385"/>
        <v>-0.05</v>
      </c>
      <c r="CB1485" s="52">
        <f t="shared" ca="1" si="1385"/>
        <v>-0.05</v>
      </c>
      <c r="CC1485" s="52">
        <f t="shared" ca="1" si="1385"/>
        <v>0</v>
      </c>
      <c r="CD1485" s="52">
        <f t="shared" ca="1" si="1401"/>
        <v>0.05</v>
      </c>
      <c r="CE1485" s="52">
        <f t="shared" ca="1" si="1401"/>
        <v>-0.05</v>
      </c>
      <c r="CF1485" s="52">
        <f t="shared" ca="1" si="1401"/>
        <v>0.05</v>
      </c>
      <c r="CG1485" s="52">
        <f t="shared" ca="1" si="1401"/>
        <v>-0.05</v>
      </c>
      <c r="CH1485" s="52">
        <f t="shared" ca="1" si="1401"/>
        <v>-0.05</v>
      </c>
    </row>
    <row r="1486" spans="1:86" ht="15.75">
      <c r="A1486" s="78">
        <f>CHOOSE(d.Flock.2.2+1,INDEX(i.OptLTWMerino,d.TOL.2.2+1,$AA1486+1),NA(),INDEX(i.OptLTWMaternal,d.TOL.2.2+1,$AA1486+1))</f>
        <v>193</v>
      </c>
      <c r="B1486" s="252" t="str">
        <f t="shared" si="1380"/>
        <v>Scan 2 Retain Drys Create REV</v>
      </c>
      <c r="C1486" s="52">
        <f t="shared" ref="C1486:R1501" ca="1" si="1404">OFFSET(C1486,-1,0)</f>
        <v>1</v>
      </c>
      <c r="D1486" s="52">
        <f t="shared" ca="1" si="1404"/>
        <v>1</v>
      </c>
      <c r="E1486" s="77" t="b">
        <v>1</v>
      </c>
      <c r="F1486" s="251">
        <f>d.Flock.2.2*100+d.TOL.2.2*10+$AA1486</f>
        <v>212</v>
      </c>
      <c r="G1486" s="77" t="b">
        <v>1</v>
      </c>
      <c r="H1486" s="77" t="b">
        <v>1</v>
      </c>
      <c r="I1486" s="77" t="b">
        <v>1</v>
      </c>
      <c r="J1486" s="77" t="b">
        <v>1</v>
      </c>
      <c r="K1486" s="77" t="b">
        <v>1</v>
      </c>
      <c r="L1486" s="77" t="b">
        <v>1</v>
      </c>
      <c r="M1486" s="77" t="b">
        <v>1</v>
      </c>
      <c r="N1486" s="52" t="str">
        <f t="shared" ca="1" si="1382"/>
        <v>-</v>
      </c>
      <c r="O1486" s="90">
        <f>4+24*d.TOL.2.2+IF(d.Flock.2.2=2,144,0)</f>
        <v>172</v>
      </c>
      <c r="P1486" s="90">
        <f>5+24*d.TOL.2.2+IF(d.Flock.2.2=2,144,0)</f>
        <v>173</v>
      </c>
      <c r="Q1486" s="90">
        <f>5+24*d.TOL.2.2+IF(d.Flock.2.2=2,144,0)</f>
        <v>173</v>
      </c>
      <c r="R1486" s="90">
        <f>6+24*d.TOL.2.2+IF(d.Flock.2.2=2,144,0)</f>
        <v>174</v>
      </c>
      <c r="S1486" s="203">
        <f>$R1486</f>
        <v>174</v>
      </c>
      <c r="T1486" s="203">
        <f>$R1486</f>
        <v>174</v>
      </c>
      <c r="U1486" s="260">
        <f>INDEX(i_dryman,2,U$1063)</f>
        <v>0</v>
      </c>
      <c r="V1486" s="260">
        <f>INDEX(i_dryman,2,V$1063)</f>
        <v>0</v>
      </c>
      <c r="W1486" s="260">
        <f>INDEX(i_dryman,2,W$1063)</f>
        <v>0</v>
      </c>
      <c r="X1486" s="260">
        <f>INDEX(i_dryman,2,X$1063)</f>
        <v>0</v>
      </c>
      <c r="Y1486" s="225">
        <f>INDEX(i_mortalityx,2+4*(d.Flock.2.2=2),Y$1063)</f>
        <v>1.15E-2</v>
      </c>
      <c r="Z1486" s="225">
        <f>INDEX(i_mortalityx,2+4*(d.Flock.2.2=2),Z$1063)</f>
        <v>-2.0416666666666666E-2</v>
      </c>
      <c r="AA1486" s="77">
        <v>2</v>
      </c>
      <c r="AB1486" s="261" t="str">
        <f>INDEX(i_dryman,2,AB$1063)</f>
        <v>-</v>
      </c>
      <c r="AC1486" s="261" t="b">
        <f>INDEX(i_dryman,2,AC$1063)</f>
        <v>1</v>
      </c>
      <c r="AD1486" s="261" t="str">
        <f>INDEX(i_dryman,2,AD$1063)</f>
        <v>-</v>
      </c>
      <c r="AE1486" s="261" t="str">
        <f>INDEX(i_dryman,2,AE$1063)</f>
        <v>-</v>
      </c>
      <c r="AF1486" s="52" t="str">
        <f ca="1">OFFSET(AF1486,-1,0)</f>
        <v>-</v>
      </c>
      <c r="AG1486" s="262" t="str">
        <f ca="1">INDEX(i_dryman,2,AG$1063)</f>
        <v>-</v>
      </c>
      <c r="AH1486" s="52">
        <f t="shared" ca="1" si="1403"/>
        <v>1</v>
      </c>
      <c r="AI1486" s="52">
        <f t="shared" ca="1" si="1403"/>
        <v>0</v>
      </c>
      <c r="AJ1486" s="52">
        <f t="shared" ca="1" si="1403"/>
        <v>1</v>
      </c>
      <c r="AK1486" s="52">
        <f t="shared" ca="1" si="1391"/>
        <v>0</v>
      </c>
      <c r="AL1486" s="52">
        <f ca="1">OFFSET(AL1486,-1,0)</f>
        <v>1</v>
      </c>
      <c r="AM1486" s="52"/>
      <c r="AN1486" s="52"/>
      <c r="AO1486" s="52"/>
      <c r="AP1486" s="52"/>
      <c r="AQ1486" s="52"/>
      <c r="AR1486" s="52"/>
      <c r="AS1486" s="52"/>
      <c r="AT1486" s="52"/>
      <c r="AU1486" s="52"/>
      <c r="AV1486" s="52"/>
      <c r="AW1486" s="52"/>
      <c r="AX1486" s="52"/>
      <c r="AY1486" s="52"/>
      <c r="AZ1486" s="52"/>
      <c r="BA1486" s="52"/>
      <c r="BB1486" s="52"/>
      <c r="BC1486" s="52"/>
      <c r="BD1486" s="52"/>
      <c r="BE1486" s="52"/>
      <c r="BF1486" s="52"/>
      <c r="BG1486" s="52"/>
      <c r="BH1486" s="52"/>
      <c r="BI1486" s="52"/>
      <c r="BJ1486" s="52"/>
      <c r="BK1486" s="52"/>
      <c r="BL1486" s="52"/>
      <c r="BM1486" s="52"/>
      <c r="BN1486" s="162">
        <f t="shared" ref="BN1486:CH1486" si="1405">IF($A1486=0,0,INDEX(CHOOSE(d.Flock.2.2+1,BN$38:BN$373,NA(),BN$438:BN$773),$A1486,1))</f>
        <v>0</v>
      </c>
      <c r="BO1486" s="162">
        <f t="shared" si="1405"/>
        <v>0</v>
      </c>
      <c r="BP1486" s="162">
        <f t="shared" ca="1" si="1405"/>
        <v>0</v>
      </c>
      <c r="BQ1486" s="162">
        <f t="shared" ca="1" si="1405"/>
        <v>0</v>
      </c>
      <c r="BR1486" s="162">
        <f t="shared" ca="1" si="1405"/>
        <v>0.05</v>
      </c>
      <c r="BS1486" s="162">
        <f t="shared" ca="1" si="1405"/>
        <v>-0.05</v>
      </c>
      <c r="BT1486" s="162">
        <f t="shared" ca="1" si="1405"/>
        <v>-0.05</v>
      </c>
      <c r="BU1486" s="162">
        <f t="shared" si="1405"/>
        <v>0</v>
      </c>
      <c r="BV1486" s="162">
        <f t="shared" si="1405"/>
        <v>0</v>
      </c>
      <c r="BW1486" s="162">
        <f t="shared" ca="1" si="1405"/>
        <v>0</v>
      </c>
      <c r="BX1486" s="162">
        <f t="shared" ca="1" si="1405"/>
        <v>0</v>
      </c>
      <c r="BY1486" s="162">
        <f t="shared" ca="1" si="1405"/>
        <v>0.05</v>
      </c>
      <c r="BZ1486" s="162">
        <f t="shared" ca="1" si="1405"/>
        <v>-0.05</v>
      </c>
      <c r="CA1486" s="162">
        <f t="shared" ca="1" si="1405"/>
        <v>-0.05</v>
      </c>
      <c r="CB1486" s="162">
        <f t="shared" si="1405"/>
        <v>0</v>
      </c>
      <c r="CC1486" s="162">
        <f t="shared" si="1405"/>
        <v>0</v>
      </c>
      <c r="CD1486" s="162">
        <f t="shared" ca="1" si="1405"/>
        <v>0</v>
      </c>
      <c r="CE1486" s="162">
        <f t="shared" ca="1" si="1405"/>
        <v>0</v>
      </c>
      <c r="CF1486" s="162">
        <f t="shared" ca="1" si="1405"/>
        <v>0.05</v>
      </c>
      <c r="CG1486" s="162">
        <f t="shared" ca="1" si="1405"/>
        <v>-0.05</v>
      </c>
      <c r="CH1486" s="162">
        <f t="shared" ca="1" si="1405"/>
        <v>-0.05</v>
      </c>
    </row>
    <row r="1487" spans="1:86">
      <c r="A1487" s="77">
        <v>2</v>
      </c>
      <c r="B1487" s="253" t="str">
        <f t="shared" si="1380"/>
        <v>Scan 2 Retain Drys wo Performers</v>
      </c>
      <c r="C1487" s="52">
        <f t="shared" ca="1" si="1404"/>
        <v>1</v>
      </c>
      <c r="D1487" s="52">
        <f t="shared" ca="1" si="1404"/>
        <v>1</v>
      </c>
      <c r="E1487" s="77" t="b">
        <v>0</v>
      </c>
      <c r="F1487" s="52">
        <f t="shared" ca="1" si="1382"/>
        <v>212</v>
      </c>
      <c r="G1487" s="90" t="s">
        <v>37</v>
      </c>
      <c r="H1487" s="90" t="s">
        <v>37</v>
      </c>
      <c r="I1487" s="90" t="s">
        <v>37</v>
      </c>
      <c r="J1487" s="90" t="s">
        <v>37</v>
      </c>
      <c r="K1487" s="90" t="s">
        <v>37</v>
      </c>
      <c r="L1487" s="90" t="s">
        <v>37</v>
      </c>
      <c r="M1487" s="90" t="s">
        <v>37</v>
      </c>
      <c r="N1487" s="52" t="str">
        <f t="shared" ca="1" si="1382"/>
        <v>-</v>
      </c>
      <c r="O1487" s="52">
        <f t="shared" ca="1" si="1382"/>
        <v>172</v>
      </c>
      <c r="P1487" s="52">
        <f t="shared" ca="1" si="1382"/>
        <v>173</v>
      </c>
      <c r="Q1487" s="52">
        <f t="shared" ca="1" si="1382"/>
        <v>173</v>
      </c>
      <c r="R1487" s="52">
        <f t="shared" ca="1" si="1382"/>
        <v>174</v>
      </c>
      <c r="S1487" s="52">
        <f t="shared" ca="1" si="1382"/>
        <v>174</v>
      </c>
      <c r="T1487" s="52">
        <f t="shared" ca="1" si="1382"/>
        <v>174</v>
      </c>
      <c r="U1487" s="124">
        <f t="shared" ref="U1487:X1493" si="1406">INDEX(i_dryman,$A1487,U$1063)</f>
        <v>0</v>
      </c>
      <c r="V1487" s="124">
        <f t="shared" si="1406"/>
        <v>0</v>
      </c>
      <c r="W1487" s="124">
        <f t="shared" si="1406"/>
        <v>0</v>
      </c>
      <c r="X1487" s="124">
        <f t="shared" si="1406"/>
        <v>0</v>
      </c>
      <c r="Y1487" s="62">
        <f t="shared" ref="Y1487:AL1493" ca="1" si="1407">OFFSET(Y1487,-1,0)</f>
        <v>1.15E-2</v>
      </c>
      <c r="Z1487" s="62">
        <f t="shared" ca="1" si="1407"/>
        <v>-2.0416666666666666E-2</v>
      </c>
      <c r="AA1487" s="52">
        <f t="shared" ca="1" si="1407"/>
        <v>2</v>
      </c>
      <c r="AB1487" s="237" t="str">
        <f t="shared" ref="AB1487:AE1493" si="1408">INDEX(i_dryman,$A1487,AB$1063)</f>
        <v>-</v>
      </c>
      <c r="AC1487" s="237" t="b">
        <f t="shared" si="1408"/>
        <v>1</v>
      </c>
      <c r="AD1487" s="237" t="str">
        <f t="shared" si="1408"/>
        <v>-</v>
      </c>
      <c r="AE1487" s="237" t="str">
        <f t="shared" si="1408"/>
        <v>-</v>
      </c>
      <c r="AF1487" s="52" t="str">
        <f t="shared" ca="1" si="1407"/>
        <v>-</v>
      </c>
      <c r="AG1487" s="237" t="str">
        <f t="shared" ref="AG1487:AG1493" ca="1" si="1409">INDEX(i_dryman,$A1487,AG$1063)</f>
        <v>-</v>
      </c>
      <c r="AH1487" s="52">
        <f t="shared" ca="1" si="1407"/>
        <v>1</v>
      </c>
      <c r="AI1487" s="52">
        <f t="shared" ca="1" si="1407"/>
        <v>0</v>
      </c>
      <c r="AJ1487" s="52">
        <f ca="1">OFFSET(AJ1487,-1,0)</f>
        <v>1</v>
      </c>
      <c r="AK1487" s="52">
        <f t="shared" ca="1" si="1391"/>
        <v>0</v>
      </c>
      <c r="AL1487" s="52">
        <f t="shared" ca="1" si="1391"/>
        <v>1</v>
      </c>
      <c r="AM1487" s="52"/>
      <c r="AN1487" s="52"/>
      <c r="AO1487" s="52"/>
      <c r="AP1487" s="52"/>
      <c r="AQ1487" s="52"/>
      <c r="AR1487" s="52"/>
      <c r="AS1487" s="52"/>
      <c r="AT1487" s="52"/>
      <c r="AU1487" s="52"/>
      <c r="AV1487" s="52"/>
      <c r="AW1487" s="52"/>
      <c r="AX1487" s="52"/>
      <c r="AY1487" s="52"/>
      <c r="AZ1487" s="52"/>
      <c r="BA1487" s="52"/>
      <c r="BB1487" s="52"/>
      <c r="BC1487" s="52"/>
      <c r="BD1487" s="52"/>
      <c r="BE1487" s="52"/>
      <c r="BF1487" s="52"/>
      <c r="BG1487" s="52"/>
      <c r="BH1487" s="52"/>
      <c r="BI1487" s="52"/>
      <c r="BJ1487" s="52"/>
      <c r="BK1487" s="52"/>
      <c r="BL1487" s="52"/>
      <c r="BM1487" s="52"/>
      <c r="BN1487" s="52">
        <f t="shared" ref="BN1487:CC1495" ca="1" si="1410">OFFSET(BN1487,-1,0)</f>
        <v>0</v>
      </c>
      <c r="BO1487" s="52">
        <f t="shared" ca="1" si="1410"/>
        <v>0</v>
      </c>
      <c r="BP1487" s="52">
        <f t="shared" ca="1" si="1410"/>
        <v>0</v>
      </c>
      <c r="BQ1487" s="52">
        <f t="shared" ca="1" si="1410"/>
        <v>0</v>
      </c>
      <c r="BR1487" s="52">
        <f t="shared" ca="1" si="1410"/>
        <v>0.05</v>
      </c>
      <c r="BS1487" s="52">
        <f t="shared" ca="1" si="1410"/>
        <v>-0.05</v>
      </c>
      <c r="BT1487" s="52">
        <f t="shared" ca="1" si="1410"/>
        <v>-0.05</v>
      </c>
      <c r="BU1487" s="52">
        <f t="shared" ca="1" si="1410"/>
        <v>0</v>
      </c>
      <c r="BV1487" s="52">
        <f t="shared" ca="1" si="1410"/>
        <v>0</v>
      </c>
      <c r="BW1487" s="52">
        <f t="shared" ca="1" si="1410"/>
        <v>0</v>
      </c>
      <c r="BX1487" s="52">
        <f t="shared" ca="1" si="1410"/>
        <v>0</v>
      </c>
      <c r="BY1487" s="52">
        <f t="shared" ca="1" si="1410"/>
        <v>0.05</v>
      </c>
      <c r="BZ1487" s="52">
        <f t="shared" ca="1" si="1410"/>
        <v>-0.05</v>
      </c>
      <c r="CA1487" s="52">
        <f t="shared" ca="1" si="1410"/>
        <v>-0.05</v>
      </c>
      <c r="CB1487" s="52">
        <f t="shared" ca="1" si="1410"/>
        <v>0</v>
      </c>
      <c r="CC1487" s="52">
        <f t="shared" ca="1" si="1410"/>
        <v>0</v>
      </c>
      <c r="CD1487" s="52">
        <f t="shared" ref="CD1487:CH1495" ca="1" si="1411">OFFSET(CD1487,-1,0)</f>
        <v>0</v>
      </c>
      <c r="CE1487" s="52">
        <f t="shared" ca="1" si="1411"/>
        <v>0</v>
      </c>
      <c r="CF1487" s="52">
        <f t="shared" ca="1" si="1411"/>
        <v>0.05</v>
      </c>
      <c r="CG1487" s="52">
        <f t="shared" ca="1" si="1411"/>
        <v>-0.05</v>
      </c>
      <c r="CH1487" s="52">
        <f t="shared" ca="1" si="1411"/>
        <v>-0.05</v>
      </c>
    </row>
    <row r="1488" spans="1:86">
      <c r="A1488" s="77">
        <v>3</v>
      </c>
      <c r="B1488" s="253" t="str">
        <f t="shared" si="1380"/>
        <v>Scan 2 Sell Once Drys wo Performers</v>
      </c>
      <c r="C1488" s="52">
        <f t="shared" ca="1" si="1404"/>
        <v>1</v>
      </c>
      <c r="D1488" s="52">
        <f t="shared" ca="1" si="1404"/>
        <v>1</v>
      </c>
      <c r="E1488" s="52" t="b">
        <f t="shared" ca="1" si="1404"/>
        <v>0</v>
      </c>
      <c r="F1488" s="52">
        <f t="shared" ca="1" si="1382"/>
        <v>212</v>
      </c>
      <c r="G1488" s="52" t="str">
        <f t="shared" ca="1" si="1382"/>
        <v>-</v>
      </c>
      <c r="H1488" s="52" t="str">
        <f t="shared" ca="1" si="1382"/>
        <v>-</v>
      </c>
      <c r="I1488" s="52" t="str">
        <f t="shared" ca="1" si="1382"/>
        <v>-</v>
      </c>
      <c r="J1488" s="52" t="str">
        <f t="shared" ca="1" si="1382"/>
        <v>-</v>
      </c>
      <c r="K1488" s="52" t="str">
        <f t="shared" ca="1" si="1382"/>
        <v>-</v>
      </c>
      <c r="L1488" s="52" t="str">
        <f t="shared" ca="1" si="1382"/>
        <v>-</v>
      </c>
      <c r="M1488" s="52" t="str">
        <f t="shared" ca="1" si="1382"/>
        <v>-</v>
      </c>
      <c r="N1488" s="52" t="str">
        <f t="shared" ca="1" si="1382"/>
        <v>-</v>
      </c>
      <c r="O1488" s="52">
        <f t="shared" ca="1" si="1382"/>
        <v>172</v>
      </c>
      <c r="P1488" s="52">
        <f t="shared" ca="1" si="1382"/>
        <v>173</v>
      </c>
      <c r="Q1488" s="52">
        <f t="shared" ca="1" si="1382"/>
        <v>173</v>
      </c>
      <c r="R1488" s="52">
        <f t="shared" ca="1" si="1382"/>
        <v>174</v>
      </c>
      <c r="S1488" s="52">
        <f t="shared" ca="1" si="1382"/>
        <v>174</v>
      </c>
      <c r="T1488" s="52">
        <f t="shared" ca="1" si="1382"/>
        <v>174</v>
      </c>
      <c r="U1488" s="124">
        <f t="shared" si="1406"/>
        <v>1.2500000000000001E-2</v>
      </c>
      <c r="V1488" s="124">
        <f t="shared" si="1406"/>
        <v>6.25E-2</v>
      </c>
      <c r="W1488" s="124">
        <f t="shared" si="1406"/>
        <v>6.25E-2</v>
      </c>
      <c r="X1488" s="124">
        <f t="shared" si="1406"/>
        <v>6.25E-2</v>
      </c>
      <c r="Y1488" s="62">
        <f t="shared" ca="1" si="1407"/>
        <v>1.15E-2</v>
      </c>
      <c r="Z1488" s="62">
        <f t="shared" ca="1" si="1407"/>
        <v>-2.0416666666666666E-2</v>
      </c>
      <c r="AA1488" s="52">
        <f t="shared" ca="1" si="1407"/>
        <v>2</v>
      </c>
      <c r="AB1488" s="237" t="b">
        <f t="shared" si="1408"/>
        <v>1</v>
      </c>
      <c r="AC1488" s="237" t="str">
        <f t="shared" si="1408"/>
        <v>-</v>
      </c>
      <c r="AD1488" s="237" t="str">
        <f t="shared" si="1408"/>
        <v>-</v>
      </c>
      <c r="AE1488" s="237" t="str">
        <f t="shared" si="1408"/>
        <v>-</v>
      </c>
      <c r="AF1488" s="52" t="str">
        <f t="shared" ca="1" si="1407"/>
        <v>-</v>
      </c>
      <c r="AG1488" s="237" t="str">
        <f t="shared" ca="1" si="1409"/>
        <v>-</v>
      </c>
      <c r="AH1488" s="52">
        <f t="shared" ca="1" si="1407"/>
        <v>1</v>
      </c>
      <c r="AI1488" s="52">
        <f t="shared" ca="1" si="1407"/>
        <v>0</v>
      </c>
      <c r="AJ1488" s="52">
        <f t="shared" ca="1" si="1407"/>
        <v>1</v>
      </c>
      <c r="AK1488" s="52">
        <f t="shared" ca="1" si="1391"/>
        <v>0</v>
      </c>
      <c r="AL1488" s="52">
        <f t="shared" ca="1" si="1391"/>
        <v>1</v>
      </c>
      <c r="AM1488" s="52"/>
      <c r="AN1488" s="52"/>
      <c r="AO1488" s="52"/>
      <c r="AP1488" s="52"/>
      <c r="AQ1488" s="52"/>
      <c r="AR1488" s="52"/>
      <c r="AS1488" s="52"/>
      <c r="AT1488" s="52"/>
      <c r="AU1488" s="52"/>
      <c r="AV1488" s="52"/>
      <c r="AW1488" s="52"/>
      <c r="AX1488" s="52"/>
      <c r="AY1488" s="52"/>
      <c r="AZ1488" s="52"/>
      <c r="BA1488" s="52"/>
      <c r="BB1488" s="52"/>
      <c r="BC1488" s="52"/>
      <c r="BD1488" s="52"/>
      <c r="BE1488" s="52"/>
      <c r="BF1488" s="52"/>
      <c r="BG1488" s="52"/>
      <c r="BH1488" s="52"/>
      <c r="BI1488" s="52"/>
      <c r="BJ1488" s="52"/>
      <c r="BK1488" s="52"/>
      <c r="BL1488" s="52"/>
      <c r="BM1488" s="52"/>
      <c r="BN1488" s="52">
        <f t="shared" ca="1" si="1410"/>
        <v>0</v>
      </c>
      <c r="BO1488" s="52">
        <f t="shared" ca="1" si="1410"/>
        <v>0</v>
      </c>
      <c r="BP1488" s="52">
        <f t="shared" ca="1" si="1410"/>
        <v>0</v>
      </c>
      <c r="BQ1488" s="52">
        <f t="shared" ca="1" si="1410"/>
        <v>0</v>
      </c>
      <c r="BR1488" s="52">
        <f t="shared" ca="1" si="1410"/>
        <v>0.05</v>
      </c>
      <c r="BS1488" s="52">
        <f t="shared" ca="1" si="1410"/>
        <v>-0.05</v>
      </c>
      <c r="BT1488" s="52">
        <f t="shared" ca="1" si="1410"/>
        <v>-0.05</v>
      </c>
      <c r="BU1488" s="52">
        <f t="shared" ca="1" si="1410"/>
        <v>0</v>
      </c>
      <c r="BV1488" s="52">
        <f t="shared" ca="1" si="1410"/>
        <v>0</v>
      </c>
      <c r="BW1488" s="52">
        <f t="shared" ca="1" si="1410"/>
        <v>0</v>
      </c>
      <c r="BX1488" s="52">
        <f t="shared" ca="1" si="1410"/>
        <v>0</v>
      </c>
      <c r="BY1488" s="52">
        <f t="shared" ca="1" si="1410"/>
        <v>0.05</v>
      </c>
      <c r="BZ1488" s="52">
        <f t="shared" ca="1" si="1410"/>
        <v>-0.05</v>
      </c>
      <c r="CA1488" s="52">
        <f t="shared" ca="1" si="1410"/>
        <v>-0.05</v>
      </c>
      <c r="CB1488" s="52">
        <f t="shared" ca="1" si="1410"/>
        <v>0</v>
      </c>
      <c r="CC1488" s="52">
        <f t="shared" ca="1" si="1410"/>
        <v>0</v>
      </c>
      <c r="CD1488" s="52">
        <f t="shared" ca="1" si="1411"/>
        <v>0</v>
      </c>
      <c r="CE1488" s="52">
        <f t="shared" ca="1" si="1411"/>
        <v>0</v>
      </c>
      <c r="CF1488" s="52">
        <f t="shared" ca="1" si="1411"/>
        <v>0.05</v>
      </c>
      <c r="CG1488" s="52">
        <f t="shared" ca="1" si="1411"/>
        <v>-0.05</v>
      </c>
      <c r="CH1488" s="52">
        <f t="shared" ca="1" si="1411"/>
        <v>-0.05</v>
      </c>
    </row>
    <row r="1489" spans="1:86">
      <c r="A1489" s="77">
        <v>4</v>
      </c>
      <c r="B1489" s="253" t="str">
        <f t="shared" si="1380"/>
        <v>Scan 2 Sell Twice Drys wo Performers</v>
      </c>
      <c r="C1489" s="52">
        <f t="shared" ca="1" si="1404"/>
        <v>1</v>
      </c>
      <c r="D1489" s="52">
        <f t="shared" ca="1" si="1404"/>
        <v>1</v>
      </c>
      <c r="E1489" s="52" t="b">
        <f t="shared" ca="1" si="1404"/>
        <v>0</v>
      </c>
      <c r="F1489" s="52">
        <f t="shared" ca="1" si="1382"/>
        <v>212</v>
      </c>
      <c r="G1489" s="52" t="str">
        <f t="shared" ca="1" si="1382"/>
        <v>-</v>
      </c>
      <c r="H1489" s="52" t="str">
        <f t="shared" ca="1" si="1382"/>
        <v>-</v>
      </c>
      <c r="I1489" s="52" t="str">
        <f t="shared" ca="1" si="1382"/>
        <v>-</v>
      </c>
      <c r="J1489" s="52" t="str">
        <f t="shared" ca="1" si="1382"/>
        <v>-</v>
      </c>
      <c r="K1489" s="52" t="str">
        <f t="shared" ca="1" si="1382"/>
        <v>-</v>
      </c>
      <c r="L1489" s="52" t="str">
        <f t="shared" ca="1" si="1382"/>
        <v>-</v>
      </c>
      <c r="M1489" s="52" t="str">
        <f t="shared" ca="1" si="1382"/>
        <v>-</v>
      </c>
      <c r="N1489" s="52" t="str">
        <f t="shared" ca="1" si="1382"/>
        <v>-</v>
      </c>
      <c r="O1489" s="52">
        <f t="shared" ca="1" si="1382"/>
        <v>172</v>
      </c>
      <c r="P1489" s="52">
        <f t="shared" ca="1" si="1382"/>
        <v>173</v>
      </c>
      <c r="Q1489" s="52">
        <f t="shared" ca="1" si="1382"/>
        <v>173</v>
      </c>
      <c r="R1489" s="52">
        <f t="shared" ca="1" si="1382"/>
        <v>174</v>
      </c>
      <c r="S1489" s="52">
        <f t="shared" ca="1" si="1382"/>
        <v>174</v>
      </c>
      <c r="T1489" s="52">
        <f t="shared" ca="1" si="1382"/>
        <v>174</v>
      </c>
      <c r="U1489" s="124">
        <f t="shared" si="1406"/>
        <v>0.01</v>
      </c>
      <c r="V1489" s="124">
        <f t="shared" si="1406"/>
        <v>0</v>
      </c>
      <c r="W1489" s="124">
        <f t="shared" si="1406"/>
        <v>0.05</v>
      </c>
      <c r="X1489" s="124">
        <f t="shared" si="1406"/>
        <v>0.05</v>
      </c>
      <c r="Y1489" s="62">
        <f t="shared" ca="1" si="1407"/>
        <v>1.15E-2</v>
      </c>
      <c r="Z1489" s="62">
        <f t="shared" ca="1" si="1407"/>
        <v>-2.0416666666666666E-2</v>
      </c>
      <c r="AA1489" s="52">
        <f t="shared" ca="1" si="1407"/>
        <v>2</v>
      </c>
      <c r="AB1489" s="237" t="str">
        <f t="shared" si="1408"/>
        <v>-</v>
      </c>
      <c r="AC1489" s="237" t="str">
        <f t="shared" si="1408"/>
        <v>-</v>
      </c>
      <c r="AD1489" s="237" t="b">
        <f t="shared" si="1408"/>
        <v>1</v>
      </c>
      <c r="AE1489" s="237" t="str">
        <f t="shared" si="1408"/>
        <v>-</v>
      </c>
      <c r="AF1489" s="52" t="str">
        <f t="shared" ca="1" si="1407"/>
        <v>-</v>
      </c>
      <c r="AG1489" s="237" t="str">
        <f t="shared" ca="1" si="1409"/>
        <v>-</v>
      </c>
      <c r="AH1489" s="52">
        <f t="shared" ca="1" si="1407"/>
        <v>1</v>
      </c>
      <c r="AI1489" s="52">
        <f t="shared" ca="1" si="1407"/>
        <v>0</v>
      </c>
      <c r="AJ1489" s="52">
        <f t="shared" ca="1" si="1407"/>
        <v>1</v>
      </c>
      <c r="AK1489" s="52">
        <f t="shared" ca="1" si="1391"/>
        <v>0</v>
      </c>
      <c r="AL1489" s="52">
        <f t="shared" ca="1" si="1391"/>
        <v>1</v>
      </c>
      <c r="AM1489" s="52"/>
      <c r="AN1489" s="52"/>
      <c r="AO1489" s="52"/>
      <c r="AP1489" s="52"/>
      <c r="AQ1489" s="52"/>
      <c r="AR1489" s="52"/>
      <c r="AS1489" s="52"/>
      <c r="AT1489" s="52"/>
      <c r="AU1489" s="52"/>
      <c r="AV1489" s="52"/>
      <c r="AW1489" s="52"/>
      <c r="AX1489" s="52"/>
      <c r="AY1489" s="52"/>
      <c r="AZ1489" s="52"/>
      <c r="BA1489" s="52"/>
      <c r="BB1489" s="52"/>
      <c r="BC1489" s="52"/>
      <c r="BD1489" s="52"/>
      <c r="BE1489" s="52"/>
      <c r="BF1489" s="52"/>
      <c r="BG1489" s="52"/>
      <c r="BH1489" s="52"/>
      <c r="BI1489" s="52"/>
      <c r="BJ1489" s="52"/>
      <c r="BK1489" s="52"/>
      <c r="BL1489" s="52"/>
      <c r="BM1489" s="52"/>
      <c r="BN1489" s="52">
        <f t="shared" ca="1" si="1410"/>
        <v>0</v>
      </c>
      <c r="BO1489" s="52">
        <f t="shared" ca="1" si="1410"/>
        <v>0</v>
      </c>
      <c r="BP1489" s="52">
        <f t="shared" ca="1" si="1410"/>
        <v>0</v>
      </c>
      <c r="BQ1489" s="52">
        <f t="shared" ca="1" si="1410"/>
        <v>0</v>
      </c>
      <c r="BR1489" s="52">
        <f t="shared" ca="1" si="1410"/>
        <v>0.05</v>
      </c>
      <c r="BS1489" s="52">
        <f t="shared" ca="1" si="1410"/>
        <v>-0.05</v>
      </c>
      <c r="BT1489" s="52">
        <f t="shared" ca="1" si="1410"/>
        <v>-0.05</v>
      </c>
      <c r="BU1489" s="52">
        <f t="shared" ca="1" si="1410"/>
        <v>0</v>
      </c>
      <c r="BV1489" s="52">
        <f t="shared" ca="1" si="1410"/>
        <v>0</v>
      </c>
      <c r="BW1489" s="52">
        <f t="shared" ca="1" si="1410"/>
        <v>0</v>
      </c>
      <c r="BX1489" s="52">
        <f t="shared" ca="1" si="1410"/>
        <v>0</v>
      </c>
      <c r="BY1489" s="52">
        <f t="shared" ca="1" si="1410"/>
        <v>0.05</v>
      </c>
      <c r="BZ1489" s="52">
        <f t="shared" ca="1" si="1410"/>
        <v>-0.05</v>
      </c>
      <c r="CA1489" s="52">
        <f t="shared" ca="1" si="1410"/>
        <v>-0.05</v>
      </c>
      <c r="CB1489" s="52">
        <f t="shared" ca="1" si="1410"/>
        <v>0</v>
      </c>
      <c r="CC1489" s="52">
        <f t="shared" ca="1" si="1410"/>
        <v>0</v>
      </c>
      <c r="CD1489" s="52">
        <f t="shared" ca="1" si="1411"/>
        <v>0</v>
      </c>
      <c r="CE1489" s="52">
        <f t="shared" ca="1" si="1411"/>
        <v>0</v>
      </c>
      <c r="CF1489" s="52">
        <f t="shared" ca="1" si="1411"/>
        <v>0.05</v>
      </c>
      <c r="CG1489" s="52">
        <f t="shared" ca="1" si="1411"/>
        <v>-0.05</v>
      </c>
      <c r="CH1489" s="52">
        <f t="shared" ca="1" si="1411"/>
        <v>-0.05</v>
      </c>
    </row>
    <row r="1490" spans="1:86">
      <c r="A1490" s="77">
        <v>6</v>
      </c>
      <c r="B1490" s="255" t="str">
        <f t="shared" si="1380"/>
        <v>Scan 2 Retain Drys, with performers</v>
      </c>
      <c r="C1490" s="91">
        <f ca="1">OFFSET(C1490,-1,0)</f>
        <v>1</v>
      </c>
      <c r="D1490" s="91">
        <f ca="1">OFFSET(D1490,-1,0)</f>
        <v>1</v>
      </c>
      <c r="E1490" s="91" t="b">
        <f t="shared" ca="1" si="1404"/>
        <v>0</v>
      </c>
      <c r="F1490" s="91">
        <f t="shared" ca="1" si="1404"/>
        <v>212</v>
      </c>
      <c r="G1490" s="91" t="str">
        <f t="shared" ca="1" si="1404"/>
        <v>-</v>
      </c>
      <c r="H1490" s="91" t="str">
        <f t="shared" ca="1" si="1404"/>
        <v>-</v>
      </c>
      <c r="I1490" s="91" t="str">
        <f t="shared" ca="1" si="1404"/>
        <v>-</v>
      </c>
      <c r="J1490" s="91" t="str">
        <f t="shared" ca="1" si="1404"/>
        <v>-</v>
      </c>
      <c r="K1490" s="91" t="str">
        <f ca="1">OFFSET(K1490,-1,0)</f>
        <v>-</v>
      </c>
      <c r="L1490" s="91" t="str">
        <f ca="1">OFFSET(L1490,-1,0)</f>
        <v>-</v>
      </c>
      <c r="M1490" s="91" t="str">
        <f t="shared" ca="1" si="1382"/>
        <v>-</v>
      </c>
      <c r="N1490" s="91" t="str">
        <f t="shared" ca="1" si="1382"/>
        <v>-</v>
      </c>
      <c r="O1490" s="91">
        <f t="shared" ca="1" si="1382"/>
        <v>172</v>
      </c>
      <c r="P1490" s="91">
        <f t="shared" ca="1" si="1382"/>
        <v>173</v>
      </c>
      <c r="Q1490" s="91">
        <f t="shared" ca="1" si="1382"/>
        <v>173</v>
      </c>
      <c r="R1490" s="91">
        <f t="shared" ca="1" si="1382"/>
        <v>174</v>
      </c>
      <c r="S1490" s="91">
        <f t="shared" ca="1" si="1382"/>
        <v>174</v>
      </c>
      <c r="T1490" s="91">
        <f t="shared" ca="1" si="1382"/>
        <v>174</v>
      </c>
      <c r="U1490" s="124">
        <f t="shared" si="1406"/>
        <v>0.01</v>
      </c>
      <c r="V1490" s="124">
        <f t="shared" si="1406"/>
        <v>0</v>
      </c>
      <c r="W1490" s="124">
        <f t="shared" si="1406"/>
        <v>0</v>
      </c>
      <c r="X1490" s="124">
        <f t="shared" si="1406"/>
        <v>0.06</v>
      </c>
      <c r="Y1490" s="62">
        <f t="shared" ca="1" si="1407"/>
        <v>1.15E-2</v>
      </c>
      <c r="Z1490" s="62">
        <f t="shared" ca="1" si="1407"/>
        <v>-2.0416666666666666E-2</v>
      </c>
      <c r="AA1490" s="91">
        <f t="shared" ca="1" si="1407"/>
        <v>2</v>
      </c>
      <c r="AB1490" s="237" t="str">
        <f t="shared" si="1408"/>
        <v>-</v>
      </c>
      <c r="AC1490" s="237" t="b">
        <f t="shared" si="1408"/>
        <v>1</v>
      </c>
      <c r="AD1490" s="237" t="str">
        <f t="shared" si="1408"/>
        <v>-</v>
      </c>
      <c r="AE1490" s="237" t="str">
        <f t="shared" si="1408"/>
        <v>-</v>
      </c>
      <c r="AF1490" s="52" t="str">
        <f t="shared" ca="1" si="1407"/>
        <v>-</v>
      </c>
      <c r="AG1490" s="237">
        <f t="shared" ca="1" si="1409"/>
        <v>0.5</v>
      </c>
      <c r="AH1490" s="91">
        <f ca="1">OFFSET(AH1490,-1,0)</f>
        <v>1</v>
      </c>
      <c r="AI1490" s="91">
        <f t="shared" ca="1" si="1407"/>
        <v>0</v>
      </c>
      <c r="AJ1490" s="91">
        <f t="shared" ca="1" si="1407"/>
        <v>1</v>
      </c>
      <c r="AK1490" s="91">
        <f t="shared" ca="1" si="1407"/>
        <v>0</v>
      </c>
      <c r="AL1490" s="91">
        <f t="shared" ca="1" si="1407"/>
        <v>1</v>
      </c>
      <c r="AM1490" s="91"/>
      <c r="AN1490" s="91"/>
      <c r="AO1490" s="91"/>
      <c r="AP1490" s="91"/>
      <c r="AQ1490" s="91"/>
      <c r="AR1490" s="91"/>
      <c r="AS1490" s="91"/>
      <c r="AT1490" s="91"/>
      <c r="AU1490" s="91"/>
      <c r="AV1490" s="91"/>
      <c r="AW1490" s="91"/>
      <c r="AX1490" s="91"/>
      <c r="AY1490" s="91"/>
      <c r="AZ1490" s="91"/>
      <c r="BA1490" s="91"/>
      <c r="BB1490" s="91"/>
      <c r="BC1490" s="91"/>
      <c r="BD1490" s="91"/>
      <c r="BE1490" s="91"/>
      <c r="BF1490" s="91"/>
      <c r="BG1490" s="91"/>
      <c r="BH1490" s="91"/>
      <c r="BI1490" s="91"/>
      <c r="BJ1490" s="91"/>
      <c r="BK1490" s="91"/>
      <c r="BL1490" s="91"/>
      <c r="BM1490" s="91"/>
      <c r="BN1490" s="91">
        <f t="shared" ca="1" si="1410"/>
        <v>0</v>
      </c>
      <c r="BO1490" s="91">
        <f t="shared" ca="1" si="1410"/>
        <v>0</v>
      </c>
      <c r="BP1490" s="91">
        <f t="shared" ca="1" si="1410"/>
        <v>0</v>
      </c>
      <c r="BQ1490" s="91">
        <f t="shared" ca="1" si="1410"/>
        <v>0</v>
      </c>
      <c r="BR1490" s="91">
        <f t="shared" ca="1" si="1410"/>
        <v>0.05</v>
      </c>
      <c r="BS1490" s="91">
        <f t="shared" ca="1" si="1410"/>
        <v>-0.05</v>
      </c>
      <c r="BT1490" s="91">
        <f t="shared" ca="1" si="1410"/>
        <v>-0.05</v>
      </c>
      <c r="BU1490" s="91">
        <f t="shared" ca="1" si="1410"/>
        <v>0</v>
      </c>
      <c r="BV1490" s="91">
        <f t="shared" ca="1" si="1410"/>
        <v>0</v>
      </c>
      <c r="BW1490" s="91">
        <f t="shared" ca="1" si="1410"/>
        <v>0</v>
      </c>
      <c r="BX1490" s="91">
        <f t="shared" ca="1" si="1410"/>
        <v>0</v>
      </c>
      <c r="BY1490" s="91">
        <f t="shared" ca="1" si="1410"/>
        <v>0.05</v>
      </c>
      <c r="BZ1490" s="91">
        <f t="shared" ca="1" si="1410"/>
        <v>-0.05</v>
      </c>
      <c r="CA1490" s="91">
        <f t="shared" ca="1" si="1410"/>
        <v>-0.05</v>
      </c>
      <c r="CB1490" s="91">
        <f t="shared" ca="1" si="1410"/>
        <v>0</v>
      </c>
      <c r="CC1490" s="91">
        <f t="shared" ca="1" si="1410"/>
        <v>0</v>
      </c>
      <c r="CD1490" s="91">
        <f t="shared" ca="1" si="1411"/>
        <v>0</v>
      </c>
      <c r="CE1490" s="91">
        <f t="shared" ca="1" si="1411"/>
        <v>0</v>
      </c>
      <c r="CF1490" s="91">
        <f t="shared" ca="1" si="1411"/>
        <v>0.05</v>
      </c>
      <c r="CG1490" s="91">
        <f t="shared" ca="1" si="1411"/>
        <v>-0.05</v>
      </c>
      <c r="CH1490" s="91">
        <f t="shared" ca="1" si="1411"/>
        <v>-0.05</v>
      </c>
    </row>
    <row r="1491" spans="1:86">
      <c r="A1491" s="77">
        <v>7</v>
      </c>
      <c r="B1491" s="255" t="str">
        <f t="shared" si="1380"/>
        <v>Scan 2 Sell Once Dry, with performers</v>
      </c>
      <c r="C1491" s="91">
        <f t="shared" ref="C1491:D1492" ca="1" si="1412">OFFSET(C1491,-1,0)</f>
        <v>1</v>
      </c>
      <c r="D1491" s="91">
        <f t="shared" ca="1" si="1412"/>
        <v>1</v>
      </c>
      <c r="E1491" s="91" t="b">
        <f t="shared" ca="1" si="1404"/>
        <v>0</v>
      </c>
      <c r="F1491" s="91">
        <f t="shared" ca="1" si="1404"/>
        <v>212</v>
      </c>
      <c r="G1491" s="91" t="str">
        <f t="shared" ca="1" si="1404"/>
        <v>-</v>
      </c>
      <c r="H1491" s="91" t="str">
        <f t="shared" ca="1" si="1404"/>
        <v>-</v>
      </c>
      <c r="I1491" s="91" t="str">
        <f t="shared" ca="1" si="1404"/>
        <v>-</v>
      </c>
      <c r="J1491" s="91" t="str">
        <f t="shared" ca="1" si="1404"/>
        <v>-</v>
      </c>
      <c r="K1491" s="91" t="str">
        <f t="shared" ca="1" si="1404"/>
        <v>-</v>
      </c>
      <c r="L1491" s="91" t="str">
        <f t="shared" ca="1" si="1404"/>
        <v>-</v>
      </c>
      <c r="M1491" s="91" t="str">
        <f t="shared" ca="1" si="1382"/>
        <v>-</v>
      </c>
      <c r="N1491" s="91" t="str">
        <f t="shared" ca="1" si="1382"/>
        <v>-</v>
      </c>
      <c r="O1491" s="91">
        <f t="shared" ca="1" si="1382"/>
        <v>172</v>
      </c>
      <c r="P1491" s="91">
        <f t="shared" ca="1" si="1382"/>
        <v>173</v>
      </c>
      <c r="Q1491" s="91">
        <f t="shared" ca="1" si="1382"/>
        <v>173</v>
      </c>
      <c r="R1491" s="91">
        <f t="shared" ca="1" si="1382"/>
        <v>174</v>
      </c>
      <c r="S1491" s="91">
        <f t="shared" ca="1" si="1382"/>
        <v>174</v>
      </c>
      <c r="T1491" s="91">
        <f t="shared" ca="1" si="1382"/>
        <v>174</v>
      </c>
      <c r="U1491" s="124">
        <f t="shared" si="1406"/>
        <v>2.2499999999999999E-2</v>
      </c>
      <c r="V1491" s="124">
        <f t="shared" si="1406"/>
        <v>6.25E-2</v>
      </c>
      <c r="W1491" s="124">
        <f t="shared" si="1406"/>
        <v>6.25E-2</v>
      </c>
      <c r="X1491" s="124">
        <f t="shared" si="1406"/>
        <v>0.1225</v>
      </c>
      <c r="Y1491" s="226">
        <f t="shared" ca="1" si="1407"/>
        <v>1.15E-2</v>
      </c>
      <c r="Z1491" s="226">
        <f t="shared" ca="1" si="1407"/>
        <v>-2.0416666666666666E-2</v>
      </c>
      <c r="AA1491" s="91">
        <f t="shared" ca="1" si="1407"/>
        <v>2</v>
      </c>
      <c r="AB1491" s="237" t="b">
        <f t="shared" si="1408"/>
        <v>1</v>
      </c>
      <c r="AC1491" s="237" t="str">
        <f t="shared" si="1408"/>
        <v>-</v>
      </c>
      <c r="AD1491" s="237" t="str">
        <f t="shared" si="1408"/>
        <v>-</v>
      </c>
      <c r="AE1491" s="237" t="str">
        <f t="shared" si="1408"/>
        <v>-</v>
      </c>
      <c r="AF1491" s="52" t="str">
        <f t="shared" ca="1" si="1407"/>
        <v>-</v>
      </c>
      <c r="AG1491" s="237">
        <f t="shared" ca="1" si="1409"/>
        <v>0.5</v>
      </c>
      <c r="AH1491" s="91">
        <f t="shared" ref="AH1491:AH1492" ca="1" si="1413">OFFSET(AH1491,-1,0)</f>
        <v>1</v>
      </c>
      <c r="AI1491" s="91">
        <f t="shared" ca="1" si="1407"/>
        <v>0</v>
      </c>
      <c r="AJ1491" s="91">
        <f t="shared" ca="1" si="1407"/>
        <v>1</v>
      </c>
      <c r="AK1491" s="91">
        <f t="shared" ca="1" si="1407"/>
        <v>0</v>
      </c>
      <c r="AL1491" s="91">
        <f t="shared" ca="1" si="1407"/>
        <v>1</v>
      </c>
      <c r="AM1491" s="91"/>
      <c r="AN1491" s="91"/>
      <c r="AO1491" s="91"/>
      <c r="AP1491" s="91"/>
      <c r="AQ1491" s="91"/>
      <c r="AR1491" s="91"/>
      <c r="AS1491" s="91"/>
      <c r="AT1491" s="91"/>
      <c r="AU1491" s="91"/>
      <c r="AV1491" s="91"/>
      <c r="AW1491" s="91"/>
      <c r="AX1491" s="91"/>
      <c r="AY1491" s="91"/>
      <c r="AZ1491" s="91"/>
      <c r="BA1491" s="91"/>
      <c r="BB1491" s="91"/>
      <c r="BC1491" s="91"/>
      <c r="BD1491" s="91"/>
      <c r="BE1491" s="91"/>
      <c r="BF1491" s="91"/>
      <c r="BG1491" s="91"/>
      <c r="BH1491" s="91"/>
      <c r="BI1491" s="91"/>
      <c r="BJ1491" s="91"/>
      <c r="BK1491" s="91"/>
      <c r="BL1491" s="91"/>
      <c r="BM1491" s="91"/>
      <c r="BN1491" s="91">
        <f t="shared" ca="1" si="1410"/>
        <v>0</v>
      </c>
      <c r="BO1491" s="91">
        <f t="shared" ca="1" si="1410"/>
        <v>0</v>
      </c>
      <c r="BP1491" s="91">
        <f t="shared" ca="1" si="1410"/>
        <v>0</v>
      </c>
      <c r="BQ1491" s="91">
        <f t="shared" ca="1" si="1410"/>
        <v>0</v>
      </c>
      <c r="BR1491" s="91">
        <f t="shared" ca="1" si="1410"/>
        <v>0.05</v>
      </c>
      <c r="BS1491" s="91">
        <f t="shared" ca="1" si="1410"/>
        <v>-0.05</v>
      </c>
      <c r="BT1491" s="91">
        <f t="shared" ca="1" si="1410"/>
        <v>-0.05</v>
      </c>
      <c r="BU1491" s="91">
        <f t="shared" ca="1" si="1410"/>
        <v>0</v>
      </c>
      <c r="BV1491" s="91">
        <f t="shared" ca="1" si="1410"/>
        <v>0</v>
      </c>
      <c r="BW1491" s="91">
        <f t="shared" ca="1" si="1410"/>
        <v>0</v>
      </c>
      <c r="BX1491" s="91">
        <f t="shared" ca="1" si="1410"/>
        <v>0</v>
      </c>
      <c r="BY1491" s="91">
        <f t="shared" ca="1" si="1410"/>
        <v>0.05</v>
      </c>
      <c r="BZ1491" s="91">
        <f t="shared" ca="1" si="1410"/>
        <v>-0.05</v>
      </c>
      <c r="CA1491" s="91">
        <f t="shared" ca="1" si="1410"/>
        <v>-0.05</v>
      </c>
      <c r="CB1491" s="91">
        <f t="shared" ca="1" si="1410"/>
        <v>0</v>
      </c>
      <c r="CC1491" s="91">
        <f t="shared" ca="1" si="1410"/>
        <v>0</v>
      </c>
      <c r="CD1491" s="91">
        <f t="shared" ca="1" si="1411"/>
        <v>0</v>
      </c>
      <c r="CE1491" s="91">
        <f t="shared" ca="1" si="1411"/>
        <v>0</v>
      </c>
      <c r="CF1491" s="91">
        <f t="shared" ca="1" si="1411"/>
        <v>0.05</v>
      </c>
      <c r="CG1491" s="91">
        <f t="shared" ca="1" si="1411"/>
        <v>-0.05</v>
      </c>
      <c r="CH1491" s="91">
        <f t="shared" ca="1" si="1411"/>
        <v>-0.05</v>
      </c>
    </row>
    <row r="1492" spans="1:86">
      <c r="A1492" s="77">
        <v>8</v>
      </c>
      <c r="B1492" s="255" t="str">
        <f t="shared" si="1380"/>
        <v>Scan 2 Sell Twice Dry, with performers</v>
      </c>
      <c r="C1492" s="91">
        <f t="shared" ca="1" si="1412"/>
        <v>1</v>
      </c>
      <c r="D1492" s="91">
        <f t="shared" ca="1" si="1412"/>
        <v>1</v>
      </c>
      <c r="E1492" s="91" t="b">
        <f t="shared" ca="1" si="1404"/>
        <v>0</v>
      </c>
      <c r="F1492" s="91">
        <f t="shared" ca="1" si="1404"/>
        <v>212</v>
      </c>
      <c r="G1492" s="91" t="str">
        <f t="shared" ca="1" si="1404"/>
        <v>-</v>
      </c>
      <c r="H1492" s="91" t="str">
        <f t="shared" ca="1" si="1404"/>
        <v>-</v>
      </c>
      <c r="I1492" s="91" t="str">
        <f t="shared" ca="1" si="1404"/>
        <v>-</v>
      </c>
      <c r="J1492" s="91" t="str">
        <f t="shared" ca="1" si="1404"/>
        <v>-</v>
      </c>
      <c r="K1492" s="91" t="str">
        <f t="shared" ca="1" si="1404"/>
        <v>-</v>
      </c>
      <c r="L1492" s="91" t="str">
        <f t="shared" ca="1" si="1404"/>
        <v>-</v>
      </c>
      <c r="M1492" s="91" t="str">
        <f t="shared" ca="1" si="1382"/>
        <v>-</v>
      </c>
      <c r="N1492" s="91" t="str">
        <f t="shared" ca="1" si="1382"/>
        <v>-</v>
      </c>
      <c r="O1492" s="91">
        <f t="shared" ca="1" si="1382"/>
        <v>172</v>
      </c>
      <c r="P1492" s="91">
        <f t="shared" ca="1" si="1382"/>
        <v>173</v>
      </c>
      <c r="Q1492" s="91">
        <f t="shared" ca="1" si="1382"/>
        <v>173</v>
      </c>
      <c r="R1492" s="91">
        <f t="shared" ca="1" si="1382"/>
        <v>174</v>
      </c>
      <c r="S1492" s="91">
        <f t="shared" ca="1" si="1382"/>
        <v>174</v>
      </c>
      <c r="T1492" s="91">
        <f t="shared" ca="1" si="1382"/>
        <v>174</v>
      </c>
      <c r="U1492" s="124">
        <f t="shared" si="1406"/>
        <v>0.02</v>
      </c>
      <c r="V1492" s="124">
        <f t="shared" si="1406"/>
        <v>0</v>
      </c>
      <c r="W1492" s="124">
        <f t="shared" si="1406"/>
        <v>0.05</v>
      </c>
      <c r="X1492" s="124">
        <f t="shared" si="1406"/>
        <v>0.11</v>
      </c>
      <c r="Y1492" s="226">
        <f t="shared" ca="1" si="1407"/>
        <v>1.15E-2</v>
      </c>
      <c r="Z1492" s="226">
        <f t="shared" ca="1" si="1407"/>
        <v>-2.0416666666666666E-2</v>
      </c>
      <c r="AA1492" s="91">
        <f t="shared" ca="1" si="1407"/>
        <v>2</v>
      </c>
      <c r="AB1492" s="237" t="str">
        <f t="shared" si="1408"/>
        <v>-</v>
      </c>
      <c r="AC1492" s="237" t="str">
        <f t="shared" si="1408"/>
        <v>-</v>
      </c>
      <c r="AD1492" s="237" t="b">
        <f t="shared" si="1408"/>
        <v>1</v>
      </c>
      <c r="AE1492" s="237" t="str">
        <f t="shared" si="1408"/>
        <v>-</v>
      </c>
      <c r="AF1492" s="52" t="str">
        <f t="shared" ca="1" si="1407"/>
        <v>-</v>
      </c>
      <c r="AG1492" s="237">
        <f t="shared" ca="1" si="1409"/>
        <v>0.5</v>
      </c>
      <c r="AH1492" s="91">
        <f t="shared" ca="1" si="1413"/>
        <v>1</v>
      </c>
      <c r="AI1492" s="91">
        <f t="shared" ca="1" si="1407"/>
        <v>0</v>
      </c>
      <c r="AJ1492" s="91">
        <f t="shared" ca="1" si="1407"/>
        <v>1</v>
      </c>
      <c r="AK1492" s="91">
        <f t="shared" ca="1" si="1407"/>
        <v>0</v>
      </c>
      <c r="AL1492" s="91">
        <f t="shared" ca="1" si="1407"/>
        <v>1</v>
      </c>
      <c r="AM1492" s="91"/>
      <c r="AN1492" s="91"/>
      <c r="AO1492" s="91"/>
      <c r="AP1492" s="91"/>
      <c r="AQ1492" s="91"/>
      <c r="AR1492" s="91"/>
      <c r="AS1492" s="91"/>
      <c r="AT1492" s="91"/>
      <c r="AU1492" s="91"/>
      <c r="AV1492" s="91"/>
      <c r="AW1492" s="91"/>
      <c r="AX1492" s="91"/>
      <c r="AY1492" s="91"/>
      <c r="AZ1492" s="91"/>
      <c r="BA1492" s="91"/>
      <c r="BB1492" s="91"/>
      <c r="BC1492" s="91"/>
      <c r="BD1492" s="91"/>
      <c r="BE1492" s="91"/>
      <c r="BF1492" s="91"/>
      <c r="BG1492" s="91"/>
      <c r="BH1492" s="91"/>
      <c r="BI1492" s="91"/>
      <c r="BJ1492" s="91"/>
      <c r="BK1492" s="91"/>
      <c r="BL1492" s="91"/>
      <c r="BM1492" s="91"/>
      <c r="BN1492" s="91">
        <f t="shared" ca="1" si="1410"/>
        <v>0</v>
      </c>
      <c r="BO1492" s="91">
        <f t="shared" ca="1" si="1410"/>
        <v>0</v>
      </c>
      <c r="BP1492" s="91">
        <f t="shared" ca="1" si="1410"/>
        <v>0</v>
      </c>
      <c r="BQ1492" s="91">
        <f t="shared" ca="1" si="1410"/>
        <v>0</v>
      </c>
      <c r="BR1492" s="91">
        <f t="shared" ca="1" si="1410"/>
        <v>0.05</v>
      </c>
      <c r="BS1492" s="91">
        <f t="shared" ca="1" si="1410"/>
        <v>-0.05</v>
      </c>
      <c r="BT1492" s="91">
        <f t="shared" ca="1" si="1410"/>
        <v>-0.05</v>
      </c>
      <c r="BU1492" s="91">
        <f t="shared" ca="1" si="1410"/>
        <v>0</v>
      </c>
      <c r="BV1492" s="91">
        <f t="shared" ca="1" si="1410"/>
        <v>0</v>
      </c>
      <c r="BW1492" s="91">
        <f t="shared" ca="1" si="1410"/>
        <v>0</v>
      </c>
      <c r="BX1492" s="91">
        <f t="shared" ca="1" si="1410"/>
        <v>0</v>
      </c>
      <c r="BY1492" s="91">
        <f t="shared" ca="1" si="1410"/>
        <v>0.05</v>
      </c>
      <c r="BZ1492" s="91">
        <f t="shared" ca="1" si="1410"/>
        <v>-0.05</v>
      </c>
      <c r="CA1492" s="91">
        <f t="shared" ca="1" si="1410"/>
        <v>-0.05</v>
      </c>
      <c r="CB1492" s="91">
        <f t="shared" ca="1" si="1410"/>
        <v>0</v>
      </c>
      <c r="CC1492" s="91">
        <f t="shared" ca="1" si="1410"/>
        <v>0</v>
      </c>
      <c r="CD1492" s="91">
        <f t="shared" ca="1" si="1411"/>
        <v>0</v>
      </c>
      <c r="CE1492" s="91">
        <f t="shared" ca="1" si="1411"/>
        <v>0</v>
      </c>
      <c r="CF1492" s="91">
        <f t="shared" ca="1" si="1411"/>
        <v>0.05</v>
      </c>
      <c r="CG1492" s="91">
        <f t="shared" ca="1" si="1411"/>
        <v>-0.05</v>
      </c>
      <c r="CH1492" s="91">
        <f t="shared" ca="1" si="1411"/>
        <v>-0.05</v>
      </c>
    </row>
    <row r="1493" spans="1:86">
      <c r="A1493" s="237">
        <f ca="1">INDEX(CHOOSE(d.Flock.2.2+1,i.DryManOpt_Mer,i.DryManOpt_BBT,i.DryManOpt_Mat),d.TOL.2.2+1,$AA1493+1)</f>
        <v>3</v>
      </c>
      <c r="B1493" s="253" t="str">
        <f t="shared" si="1380"/>
        <v>Scan 2 Optimum</v>
      </c>
      <c r="C1493" s="52">
        <f t="shared" ca="1" si="1404"/>
        <v>1</v>
      </c>
      <c r="D1493" s="52">
        <f t="shared" ca="1" si="1404"/>
        <v>1</v>
      </c>
      <c r="E1493" s="52" t="b">
        <f t="shared" ca="1" si="1404"/>
        <v>0</v>
      </c>
      <c r="F1493" s="52">
        <f t="shared" ca="1" si="1382"/>
        <v>212</v>
      </c>
      <c r="G1493" s="52" t="str">
        <f t="shared" ca="1" si="1382"/>
        <v>-</v>
      </c>
      <c r="H1493" s="52" t="str">
        <f t="shared" ca="1" si="1382"/>
        <v>-</v>
      </c>
      <c r="I1493" s="52" t="str">
        <f t="shared" ca="1" si="1382"/>
        <v>-</v>
      </c>
      <c r="J1493" s="52" t="str">
        <f t="shared" ca="1" si="1382"/>
        <v>-</v>
      </c>
      <c r="K1493" s="52" t="str">
        <f t="shared" ca="1" si="1382"/>
        <v>-</v>
      </c>
      <c r="L1493" s="52" t="str">
        <f t="shared" ca="1" si="1382"/>
        <v>-</v>
      </c>
      <c r="M1493" s="52" t="str">
        <f t="shared" ca="1" si="1382"/>
        <v>-</v>
      </c>
      <c r="N1493" s="52" t="str">
        <f t="shared" ca="1" si="1382"/>
        <v>-</v>
      </c>
      <c r="O1493" s="52">
        <f t="shared" ca="1" si="1382"/>
        <v>172</v>
      </c>
      <c r="P1493" s="52">
        <f t="shared" ca="1" si="1382"/>
        <v>173</v>
      </c>
      <c r="Q1493" s="52">
        <f t="shared" ca="1" si="1382"/>
        <v>173</v>
      </c>
      <c r="R1493" s="52">
        <f t="shared" ca="1" si="1382"/>
        <v>174</v>
      </c>
      <c r="S1493" s="52">
        <f t="shared" ca="1" si="1382"/>
        <v>174</v>
      </c>
      <c r="T1493" s="52">
        <f t="shared" ca="1" si="1382"/>
        <v>174</v>
      </c>
      <c r="U1493" s="124">
        <f t="shared" ca="1" si="1406"/>
        <v>1.2500000000000001E-2</v>
      </c>
      <c r="V1493" s="124">
        <f t="shared" ca="1" si="1406"/>
        <v>6.25E-2</v>
      </c>
      <c r="W1493" s="124">
        <f t="shared" ca="1" si="1406"/>
        <v>6.25E-2</v>
      </c>
      <c r="X1493" s="124">
        <f t="shared" ca="1" si="1406"/>
        <v>6.25E-2</v>
      </c>
      <c r="Y1493" s="62">
        <f t="shared" ca="1" si="1407"/>
        <v>1.15E-2</v>
      </c>
      <c r="Z1493" s="62">
        <f t="shared" ca="1" si="1407"/>
        <v>-2.0416666666666666E-2</v>
      </c>
      <c r="AA1493" s="52">
        <f t="shared" ca="1" si="1407"/>
        <v>2</v>
      </c>
      <c r="AB1493" s="237" t="b">
        <f t="shared" ca="1" si="1408"/>
        <v>1</v>
      </c>
      <c r="AC1493" s="237" t="str">
        <f t="shared" ca="1" si="1408"/>
        <v>-</v>
      </c>
      <c r="AD1493" s="237" t="str">
        <f t="shared" ca="1" si="1408"/>
        <v>-</v>
      </c>
      <c r="AE1493" s="237" t="str">
        <f t="shared" ca="1" si="1408"/>
        <v>-</v>
      </c>
      <c r="AF1493" s="52" t="str">
        <f t="shared" ca="1" si="1407"/>
        <v>-</v>
      </c>
      <c r="AG1493" s="237" t="str">
        <f t="shared" ca="1" si="1409"/>
        <v>-</v>
      </c>
      <c r="AH1493" s="52">
        <f t="shared" ca="1" si="1407"/>
        <v>1</v>
      </c>
      <c r="AI1493" s="52">
        <f t="shared" ca="1" si="1407"/>
        <v>0</v>
      </c>
      <c r="AJ1493" s="52">
        <f t="shared" ca="1" si="1407"/>
        <v>1</v>
      </c>
      <c r="AK1493" s="52">
        <f t="shared" ca="1" si="1391"/>
        <v>0</v>
      </c>
      <c r="AL1493" s="52">
        <f t="shared" ca="1" si="1391"/>
        <v>1</v>
      </c>
      <c r="AM1493" s="52"/>
      <c r="AN1493" s="52"/>
      <c r="AO1493" s="52"/>
      <c r="AP1493" s="52"/>
      <c r="AQ1493" s="52"/>
      <c r="AR1493" s="52"/>
      <c r="AS1493" s="52"/>
      <c r="AT1493" s="52"/>
      <c r="AU1493" s="52"/>
      <c r="AV1493" s="52"/>
      <c r="AW1493" s="52"/>
      <c r="AX1493" s="52"/>
      <c r="AY1493" s="52"/>
      <c r="AZ1493" s="52"/>
      <c r="BA1493" s="52"/>
      <c r="BB1493" s="52"/>
      <c r="BC1493" s="52"/>
      <c r="BD1493" s="52"/>
      <c r="BE1493" s="52"/>
      <c r="BF1493" s="52"/>
      <c r="BG1493" s="52"/>
      <c r="BH1493" s="52"/>
      <c r="BI1493" s="52"/>
      <c r="BJ1493" s="52"/>
      <c r="BK1493" s="52"/>
      <c r="BL1493" s="52"/>
      <c r="BM1493" s="52"/>
      <c r="BN1493" s="52">
        <f t="shared" ca="1" si="1410"/>
        <v>0</v>
      </c>
      <c r="BO1493" s="52">
        <f t="shared" ca="1" si="1410"/>
        <v>0</v>
      </c>
      <c r="BP1493" s="52">
        <f t="shared" ca="1" si="1410"/>
        <v>0</v>
      </c>
      <c r="BQ1493" s="52">
        <f t="shared" ca="1" si="1410"/>
        <v>0</v>
      </c>
      <c r="BR1493" s="52">
        <f t="shared" ca="1" si="1410"/>
        <v>0.05</v>
      </c>
      <c r="BS1493" s="52">
        <f t="shared" ca="1" si="1410"/>
        <v>-0.05</v>
      </c>
      <c r="BT1493" s="52">
        <f t="shared" ca="1" si="1410"/>
        <v>-0.05</v>
      </c>
      <c r="BU1493" s="52">
        <f t="shared" ca="1" si="1410"/>
        <v>0</v>
      </c>
      <c r="BV1493" s="52">
        <f t="shared" ca="1" si="1410"/>
        <v>0</v>
      </c>
      <c r="BW1493" s="52">
        <f t="shared" ca="1" si="1410"/>
        <v>0</v>
      </c>
      <c r="BX1493" s="52">
        <f t="shared" ca="1" si="1410"/>
        <v>0</v>
      </c>
      <c r="BY1493" s="52">
        <f t="shared" ca="1" si="1410"/>
        <v>0.05</v>
      </c>
      <c r="BZ1493" s="52">
        <f t="shared" ca="1" si="1410"/>
        <v>-0.05</v>
      </c>
      <c r="CA1493" s="52">
        <f t="shared" ca="1" si="1410"/>
        <v>-0.05</v>
      </c>
      <c r="CB1493" s="52">
        <f t="shared" ca="1" si="1410"/>
        <v>0</v>
      </c>
      <c r="CC1493" s="52">
        <f t="shared" ca="1" si="1410"/>
        <v>0</v>
      </c>
      <c r="CD1493" s="52">
        <f t="shared" ca="1" si="1411"/>
        <v>0</v>
      </c>
      <c r="CE1493" s="52">
        <f t="shared" ca="1" si="1411"/>
        <v>0</v>
      </c>
      <c r="CF1493" s="52">
        <f t="shared" ca="1" si="1411"/>
        <v>0.05</v>
      </c>
      <c r="CG1493" s="52">
        <f t="shared" ca="1" si="1411"/>
        <v>-0.05</v>
      </c>
      <c r="CH1493" s="52">
        <f t="shared" ca="1" si="1411"/>
        <v>-0.05</v>
      </c>
    </row>
    <row r="1494" spans="1:86">
      <c r="A1494" s="74"/>
      <c r="B1494" s="254" t="str">
        <f t="shared" si="1380"/>
        <v>Scan 2 FS wo LTW</v>
      </c>
      <c r="C1494" s="52">
        <f t="shared" ca="1" si="1404"/>
        <v>1</v>
      </c>
      <c r="D1494" s="52">
        <f t="shared" ca="1" si="1404"/>
        <v>1</v>
      </c>
      <c r="E1494" s="52" t="b">
        <f t="shared" ca="1" si="1404"/>
        <v>0</v>
      </c>
      <c r="F1494" s="52">
        <f t="shared" ca="1" si="1382"/>
        <v>212</v>
      </c>
      <c r="G1494" s="52" t="str">
        <f t="shared" ca="1" si="1382"/>
        <v>-</v>
      </c>
      <c r="H1494" s="52" t="str">
        <f t="shared" ca="1" si="1382"/>
        <v>-</v>
      </c>
      <c r="I1494" s="52" t="str">
        <f t="shared" ca="1" si="1382"/>
        <v>-</v>
      </c>
      <c r="J1494" s="52" t="str">
        <f t="shared" ca="1" si="1382"/>
        <v>-</v>
      </c>
      <c r="K1494" s="52" t="str">
        <f t="shared" ca="1" si="1382"/>
        <v>-</v>
      </c>
      <c r="L1494" s="52" t="str">
        <f t="shared" ca="1" si="1382"/>
        <v>-</v>
      </c>
      <c r="M1494" s="52" t="str">
        <f t="shared" ca="1" si="1382"/>
        <v>-</v>
      </c>
      <c r="N1494" s="91" t="str">
        <f t="shared" ca="1" si="1382"/>
        <v>-</v>
      </c>
      <c r="O1494" s="91">
        <f t="shared" ca="1" si="1382"/>
        <v>172</v>
      </c>
      <c r="P1494" s="91">
        <f t="shared" ca="1" si="1382"/>
        <v>173</v>
      </c>
      <c r="Q1494" s="91">
        <f t="shared" ca="1" si="1382"/>
        <v>173</v>
      </c>
      <c r="R1494" s="91">
        <f t="shared" ca="1" si="1382"/>
        <v>174</v>
      </c>
      <c r="S1494" s="91">
        <f t="shared" ca="1" si="1382"/>
        <v>174</v>
      </c>
      <c r="T1494" s="91">
        <f t="shared" ca="1" si="1382"/>
        <v>174</v>
      </c>
      <c r="U1494" s="91">
        <f t="shared" ca="1" si="1382"/>
        <v>1.2500000000000001E-2</v>
      </c>
      <c r="V1494" s="91">
        <f t="shared" ref="V1494:AJ1498" ca="1" si="1414">OFFSET(V1494,-1,0)</f>
        <v>6.25E-2</v>
      </c>
      <c r="W1494" s="91">
        <f t="shared" ca="1" si="1414"/>
        <v>6.25E-2</v>
      </c>
      <c r="X1494" s="91">
        <f t="shared" ca="1" si="1414"/>
        <v>6.25E-2</v>
      </c>
      <c r="Y1494" s="91">
        <f t="shared" ca="1" si="1414"/>
        <v>1.15E-2</v>
      </c>
      <c r="Z1494" s="91">
        <f t="shared" ca="1" si="1414"/>
        <v>-2.0416666666666666E-2</v>
      </c>
      <c r="AA1494" s="91">
        <f t="shared" ca="1" si="1414"/>
        <v>2</v>
      </c>
      <c r="AB1494" s="91" t="b">
        <f t="shared" ca="1" si="1414"/>
        <v>1</v>
      </c>
      <c r="AC1494" s="91" t="str">
        <f t="shared" ca="1" si="1414"/>
        <v>-</v>
      </c>
      <c r="AD1494" s="91" t="str">
        <f t="shared" ca="1" si="1414"/>
        <v>-</v>
      </c>
      <c r="AE1494" s="91" t="str">
        <f t="shared" ca="1" si="1414"/>
        <v>-</v>
      </c>
      <c r="AF1494" s="91" t="str">
        <f t="shared" ca="1" si="1414"/>
        <v>-</v>
      </c>
      <c r="AG1494" s="91" t="str">
        <f t="shared" ca="1" si="1414"/>
        <v>-</v>
      </c>
      <c r="AH1494" s="91">
        <f t="shared" ca="1" si="1414"/>
        <v>1</v>
      </c>
      <c r="AI1494" s="91">
        <f t="shared" ca="1" si="1403"/>
        <v>0</v>
      </c>
      <c r="AJ1494" s="91">
        <f t="shared" ca="1" si="1403"/>
        <v>1</v>
      </c>
      <c r="AK1494" s="91">
        <f t="shared" ca="1" si="1391"/>
        <v>0</v>
      </c>
      <c r="AL1494" s="52">
        <f t="shared" ca="1" si="1391"/>
        <v>1</v>
      </c>
      <c r="AM1494" s="91"/>
      <c r="AN1494" s="91"/>
      <c r="AO1494" s="91"/>
      <c r="AP1494" s="91"/>
      <c r="AQ1494" s="91"/>
      <c r="AR1494" s="91"/>
      <c r="AS1494" s="91"/>
      <c r="AT1494" s="91"/>
      <c r="AU1494" s="91"/>
      <c r="AV1494" s="91"/>
      <c r="AW1494" s="91"/>
      <c r="AX1494" s="91"/>
      <c r="AY1494" s="91"/>
      <c r="AZ1494" s="91"/>
      <c r="BA1494" s="91"/>
      <c r="BB1494" s="91"/>
      <c r="BC1494" s="91"/>
      <c r="BD1494" s="91"/>
      <c r="BE1494" s="91"/>
      <c r="BF1494" s="91"/>
      <c r="BG1494" s="91"/>
      <c r="BH1494" s="91"/>
      <c r="BI1494" s="91"/>
      <c r="BJ1494" s="91"/>
      <c r="BK1494" s="91"/>
      <c r="BL1494" s="91"/>
      <c r="BM1494" s="91"/>
      <c r="BN1494" s="77">
        <v>0</v>
      </c>
      <c r="BO1494" s="77">
        <v>0</v>
      </c>
      <c r="BP1494" s="77">
        <v>0</v>
      </c>
      <c r="BQ1494" s="77">
        <v>0</v>
      </c>
      <c r="BR1494" s="77">
        <v>0</v>
      </c>
      <c r="BS1494" s="77">
        <v>0</v>
      </c>
      <c r="BT1494" s="77">
        <v>0</v>
      </c>
      <c r="BU1494" s="77">
        <v>0</v>
      </c>
      <c r="BV1494" s="77">
        <v>0</v>
      </c>
      <c r="BW1494" s="77">
        <v>0</v>
      </c>
      <c r="BX1494" s="77">
        <v>0</v>
      </c>
      <c r="BY1494" s="77">
        <v>0</v>
      </c>
      <c r="BZ1494" s="77">
        <v>0</v>
      </c>
      <c r="CA1494" s="77">
        <v>0</v>
      </c>
      <c r="CB1494" s="77">
        <v>0</v>
      </c>
      <c r="CC1494" s="77">
        <v>0</v>
      </c>
      <c r="CD1494" s="77">
        <v>0</v>
      </c>
      <c r="CE1494" s="77">
        <v>0</v>
      </c>
      <c r="CF1494" s="77">
        <v>0</v>
      </c>
      <c r="CG1494" s="77">
        <v>0</v>
      </c>
      <c r="CH1494" s="77">
        <v>0</v>
      </c>
    </row>
    <row r="1495" spans="1:86">
      <c r="A1495" s="74"/>
      <c r="B1495" s="254" t="str">
        <f t="shared" si="1380"/>
        <v>Scan 2 LTW removed</v>
      </c>
      <c r="C1495" s="77">
        <v>0</v>
      </c>
      <c r="D1495" s="77">
        <v>0</v>
      </c>
      <c r="E1495" s="52" t="b">
        <f t="shared" ca="1" si="1404"/>
        <v>0</v>
      </c>
      <c r="F1495" s="52">
        <f t="shared" ca="1" si="1382"/>
        <v>212</v>
      </c>
      <c r="G1495" s="52" t="str">
        <f t="shared" ca="1" si="1382"/>
        <v>-</v>
      </c>
      <c r="H1495" s="52" t="str">
        <f t="shared" ca="1" si="1382"/>
        <v>-</v>
      </c>
      <c r="I1495" s="52" t="str">
        <f t="shared" ca="1" si="1382"/>
        <v>-</v>
      </c>
      <c r="J1495" s="52" t="str">
        <f t="shared" ca="1" si="1382"/>
        <v>-</v>
      </c>
      <c r="K1495" s="52" t="str">
        <f t="shared" ca="1" si="1382"/>
        <v>-</v>
      </c>
      <c r="L1495" s="52" t="str">
        <f t="shared" ca="1" si="1382"/>
        <v>-</v>
      </c>
      <c r="M1495" s="52" t="str">
        <f t="shared" ca="1" si="1382"/>
        <v>-</v>
      </c>
      <c r="N1495" s="52" t="str">
        <f t="shared" ca="1" si="1382"/>
        <v>-</v>
      </c>
      <c r="O1495" s="52">
        <f t="shared" ca="1" si="1382"/>
        <v>172</v>
      </c>
      <c r="P1495" s="52">
        <f t="shared" ca="1" si="1382"/>
        <v>173</v>
      </c>
      <c r="Q1495" s="52">
        <f t="shared" ca="1" si="1382"/>
        <v>173</v>
      </c>
      <c r="R1495" s="52">
        <f t="shared" ca="1" si="1382"/>
        <v>174</v>
      </c>
      <c r="S1495" s="52">
        <f t="shared" ca="1" si="1382"/>
        <v>174</v>
      </c>
      <c r="T1495" s="52">
        <f t="shared" ca="1" si="1382"/>
        <v>174</v>
      </c>
      <c r="U1495" s="52">
        <f t="shared" ca="1" si="1382"/>
        <v>1.2500000000000001E-2</v>
      </c>
      <c r="V1495" s="52">
        <f t="shared" ca="1" si="1414"/>
        <v>6.25E-2</v>
      </c>
      <c r="W1495" s="52">
        <f t="shared" ca="1" si="1414"/>
        <v>6.25E-2</v>
      </c>
      <c r="X1495" s="52">
        <f t="shared" ca="1" si="1414"/>
        <v>6.25E-2</v>
      </c>
      <c r="Y1495" s="62">
        <f t="shared" ca="1" si="1414"/>
        <v>1.15E-2</v>
      </c>
      <c r="Z1495" s="62">
        <f t="shared" ca="1" si="1414"/>
        <v>-2.0416666666666666E-2</v>
      </c>
      <c r="AA1495" s="52">
        <f t="shared" ca="1" si="1414"/>
        <v>2</v>
      </c>
      <c r="AB1495" s="52" t="b">
        <f t="shared" ca="1" si="1414"/>
        <v>1</v>
      </c>
      <c r="AC1495" s="52" t="str">
        <f t="shared" ca="1" si="1402"/>
        <v>-</v>
      </c>
      <c r="AD1495" s="52" t="str">
        <f t="shared" ca="1" si="1414"/>
        <v>-</v>
      </c>
      <c r="AE1495" s="52" t="str">
        <f t="shared" ca="1" si="1414"/>
        <v>-</v>
      </c>
      <c r="AF1495" s="52" t="str">
        <f t="shared" ca="1" si="1414"/>
        <v>-</v>
      </c>
      <c r="AG1495" s="52" t="str">
        <f t="shared" ca="1" si="1414"/>
        <v>-</v>
      </c>
      <c r="AH1495" s="52">
        <f t="shared" ca="1" si="1414"/>
        <v>1</v>
      </c>
      <c r="AI1495" s="52">
        <f t="shared" ca="1" si="1414"/>
        <v>0</v>
      </c>
      <c r="AJ1495" s="52">
        <f t="shared" ca="1" si="1414"/>
        <v>1</v>
      </c>
      <c r="AK1495" s="52">
        <f t="shared" ca="1" si="1391"/>
        <v>0</v>
      </c>
      <c r="AL1495" s="52">
        <f t="shared" ca="1" si="1391"/>
        <v>1</v>
      </c>
      <c r="AM1495" s="91"/>
      <c r="AN1495" s="91"/>
      <c r="AO1495" s="91"/>
      <c r="AP1495" s="91"/>
      <c r="AQ1495" s="91"/>
      <c r="AR1495" s="91"/>
      <c r="AS1495" s="91"/>
      <c r="AT1495" s="91"/>
      <c r="AU1495" s="91"/>
      <c r="AV1495" s="91"/>
      <c r="AW1495" s="91"/>
      <c r="AX1495" s="91"/>
      <c r="AY1495" s="91"/>
      <c r="AZ1495" s="91"/>
      <c r="BA1495" s="91"/>
      <c r="BB1495" s="91"/>
      <c r="BC1495" s="91"/>
      <c r="BD1495" s="91"/>
      <c r="BE1495" s="91"/>
      <c r="BF1495" s="91"/>
      <c r="BG1495" s="91"/>
      <c r="BH1495" s="91"/>
      <c r="BI1495" s="91"/>
      <c r="BJ1495" s="91"/>
      <c r="BK1495" s="91"/>
      <c r="BL1495" s="91"/>
      <c r="BM1495" s="91"/>
      <c r="BN1495" s="52">
        <f t="shared" ca="1" si="1410"/>
        <v>0</v>
      </c>
      <c r="BO1495" s="52">
        <f t="shared" ca="1" si="1410"/>
        <v>0</v>
      </c>
      <c r="BP1495" s="52">
        <f t="shared" ca="1" si="1410"/>
        <v>0</v>
      </c>
      <c r="BQ1495" s="52">
        <f t="shared" ca="1" si="1410"/>
        <v>0</v>
      </c>
      <c r="BR1495" s="52">
        <f t="shared" ca="1" si="1410"/>
        <v>0</v>
      </c>
      <c r="BS1495" s="52">
        <f t="shared" ca="1" si="1410"/>
        <v>0</v>
      </c>
      <c r="BT1495" s="52">
        <f t="shared" ca="1" si="1410"/>
        <v>0</v>
      </c>
      <c r="BU1495" s="52">
        <f t="shared" ca="1" si="1410"/>
        <v>0</v>
      </c>
      <c r="BV1495" s="52">
        <f t="shared" ca="1" si="1410"/>
        <v>0</v>
      </c>
      <c r="BW1495" s="52">
        <f t="shared" ca="1" si="1410"/>
        <v>0</v>
      </c>
      <c r="BX1495" s="52">
        <f t="shared" ca="1" si="1410"/>
        <v>0</v>
      </c>
      <c r="BY1495" s="52">
        <f t="shared" ca="1" si="1410"/>
        <v>0</v>
      </c>
      <c r="BZ1495" s="52">
        <f t="shared" ca="1" si="1410"/>
        <v>0</v>
      </c>
      <c r="CA1495" s="52">
        <f t="shared" ca="1" si="1410"/>
        <v>0</v>
      </c>
      <c r="CB1495" s="52">
        <f t="shared" ca="1" si="1410"/>
        <v>0</v>
      </c>
      <c r="CC1495" s="52">
        <f t="shared" ca="1" si="1410"/>
        <v>0</v>
      </c>
      <c r="CD1495" s="52">
        <f t="shared" ca="1" si="1411"/>
        <v>0</v>
      </c>
      <c r="CE1495" s="52">
        <f t="shared" ca="1" si="1411"/>
        <v>0</v>
      </c>
      <c r="CF1495" s="52">
        <f t="shared" ca="1" si="1411"/>
        <v>0</v>
      </c>
      <c r="CG1495" s="52">
        <f t="shared" ca="1" si="1411"/>
        <v>0</v>
      </c>
      <c r="CH1495" s="52">
        <f t="shared" ca="1" si="1411"/>
        <v>0</v>
      </c>
    </row>
    <row r="1496" spans="1:86">
      <c r="A1496" s="74"/>
      <c r="B1496" s="255" t="str">
        <f t="shared" si="1380"/>
        <v>Scan 2 no cost increase</v>
      </c>
      <c r="C1496" s="77">
        <v>1</v>
      </c>
      <c r="D1496" s="77">
        <v>1</v>
      </c>
      <c r="E1496" s="91" t="b">
        <f t="shared" ca="1" si="1404"/>
        <v>0</v>
      </c>
      <c r="F1496" s="91">
        <f t="shared" ca="1" si="1382"/>
        <v>212</v>
      </c>
      <c r="G1496" s="91" t="str">
        <f t="shared" ca="1" si="1382"/>
        <v>-</v>
      </c>
      <c r="H1496" s="91" t="str">
        <f t="shared" ca="1" si="1382"/>
        <v>-</v>
      </c>
      <c r="I1496" s="91" t="str">
        <f t="shared" ca="1" si="1382"/>
        <v>-</v>
      </c>
      <c r="J1496" s="91" t="str">
        <f t="shared" ca="1" si="1382"/>
        <v>-</v>
      </c>
      <c r="K1496" s="91" t="str">
        <f t="shared" ca="1" si="1382"/>
        <v>-</v>
      </c>
      <c r="L1496" s="91" t="str">
        <f t="shared" ca="1" si="1382"/>
        <v>-</v>
      </c>
      <c r="M1496" s="91" t="str">
        <f t="shared" ca="1" si="1382"/>
        <v>-</v>
      </c>
      <c r="N1496" s="91" t="str">
        <f t="shared" ca="1" si="1382"/>
        <v>-</v>
      </c>
      <c r="O1496" s="91">
        <f t="shared" ca="1" si="1382"/>
        <v>172</v>
      </c>
      <c r="P1496" s="91">
        <f t="shared" ca="1" si="1382"/>
        <v>173</v>
      </c>
      <c r="Q1496" s="91">
        <f t="shared" ca="1" si="1382"/>
        <v>173</v>
      </c>
      <c r="R1496" s="91">
        <f t="shared" ca="1" si="1382"/>
        <v>174</v>
      </c>
      <c r="S1496" s="91">
        <f t="shared" ca="1" si="1382"/>
        <v>174</v>
      </c>
      <c r="T1496" s="91">
        <f t="shared" ca="1" si="1382"/>
        <v>174</v>
      </c>
      <c r="U1496" s="91">
        <f t="shared" ca="1" si="1382"/>
        <v>1.2500000000000001E-2</v>
      </c>
      <c r="V1496" s="91">
        <f t="shared" ca="1" si="1414"/>
        <v>6.25E-2</v>
      </c>
      <c r="W1496" s="91">
        <f t="shared" ca="1" si="1414"/>
        <v>6.25E-2</v>
      </c>
      <c r="X1496" s="91">
        <f t="shared" ca="1" si="1414"/>
        <v>6.25E-2</v>
      </c>
      <c r="Y1496" s="226">
        <f t="shared" ca="1" si="1414"/>
        <v>1.15E-2</v>
      </c>
      <c r="Z1496" s="226">
        <f t="shared" ca="1" si="1414"/>
        <v>-2.0416666666666666E-2</v>
      </c>
      <c r="AA1496" s="91">
        <f t="shared" ca="1" si="1414"/>
        <v>2</v>
      </c>
      <c r="AB1496" s="91" t="b">
        <f t="shared" ca="1" si="1414"/>
        <v>1</v>
      </c>
      <c r="AC1496" s="91" t="str">
        <f t="shared" ca="1" si="1414"/>
        <v>-</v>
      </c>
      <c r="AD1496" s="91" t="str">
        <f t="shared" ca="1" si="1414"/>
        <v>-</v>
      </c>
      <c r="AE1496" s="91" t="str">
        <f t="shared" ca="1" si="1414"/>
        <v>-</v>
      </c>
      <c r="AF1496" s="91" t="str">
        <f t="shared" ca="1" si="1414"/>
        <v>-</v>
      </c>
      <c r="AG1496" s="91" t="str">
        <f t="shared" ca="1" si="1414"/>
        <v>-</v>
      </c>
      <c r="AH1496" s="52">
        <f t="shared" ca="1" si="1414"/>
        <v>1</v>
      </c>
      <c r="AI1496" s="89">
        <v>-0.25</v>
      </c>
      <c r="AJ1496" s="52">
        <f t="shared" ca="1" si="1414"/>
        <v>1</v>
      </c>
      <c r="AK1496" s="89">
        <f>187.5-125</f>
        <v>62.5</v>
      </c>
      <c r="AL1496" s="91">
        <f ca="1">OFFSET(AL1496,-1,0)</f>
        <v>1</v>
      </c>
      <c r="AM1496" s="91"/>
      <c r="AN1496" s="91"/>
      <c r="AO1496" s="91"/>
      <c r="AP1496" s="91"/>
      <c r="AQ1496" s="91"/>
      <c r="AR1496" s="91"/>
      <c r="AS1496" s="91"/>
      <c r="AT1496" s="91"/>
      <c r="AU1496" s="91"/>
      <c r="AV1496" s="91"/>
      <c r="AW1496" s="91"/>
      <c r="AX1496" s="91"/>
      <c r="AY1496" s="91"/>
      <c r="AZ1496" s="91"/>
      <c r="BA1496" s="91"/>
      <c r="BB1496" s="91"/>
      <c r="BC1496" s="91"/>
      <c r="BD1496" s="91"/>
      <c r="BE1496" s="91"/>
      <c r="BF1496" s="91"/>
      <c r="BG1496" s="91"/>
      <c r="BH1496" s="91"/>
      <c r="BI1496" s="91"/>
      <c r="BJ1496" s="91"/>
      <c r="BK1496" s="91"/>
      <c r="BL1496" s="91"/>
      <c r="BM1496" s="91"/>
      <c r="BN1496" s="221">
        <f t="shared" ref="BN1496:CH1496" ca="1" si="1415">BN$1487</f>
        <v>0</v>
      </c>
      <c r="BO1496" s="221">
        <f t="shared" ca="1" si="1415"/>
        <v>0</v>
      </c>
      <c r="BP1496" s="221">
        <f t="shared" ca="1" si="1415"/>
        <v>0</v>
      </c>
      <c r="BQ1496" s="221">
        <f t="shared" ca="1" si="1415"/>
        <v>0</v>
      </c>
      <c r="BR1496" s="221">
        <f t="shared" ca="1" si="1415"/>
        <v>0.05</v>
      </c>
      <c r="BS1496" s="221">
        <f t="shared" ca="1" si="1415"/>
        <v>-0.05</v>
      </c>
      <c r="BT1496" s="221">
        <f t="shared" ca="1" si="1415"/>
        <v>-0.05</v>
      </c>
      <c r="BU1496" s="221">
        <f t="shared" ca="1" si="1415"/>
        <v>0</v>
      </c>
      <c r="BV1496" s="221">
        <f t="shared" ca="1" si="1415"/>
        <v>0</v>
      </c>
      <c r="BW1496" s="221">
        <f t="shared" ca="1" si="1415"/>
        <v>0</v>
      </c>
      <c r="BX1496" s="221">
        <f t="shared" ca="1" si="1415"/>
        <v>0</v>
      </c>
      <c r="BY1496" s="221">
        <f t="shared" ca="1" si="1415"/>
        <v>0.05</v>
      </c>
      <c r="BZ1496" s="221">
        <f t="shared" ca="1" si="1415"/>
        <v>-0.05</v>
      </c>
      <c r="CA1496" s="221">
        <f t="shared" ca="1" si="1415"/>
        <v>-0.05</v>
      </c>
      <c r="CB1496" s="221">
        <f t="shared" ca="1" si="1415"/>
        <v>0</v>
      </c>
      <c r="CC1496" s="221">
        <f t="shared" ca="1" si="1415"/>
        <v>0</v>
      </c>
      <c r="CD1496" s="221">
        <f t="shared" ca="1" si="1415"/>
        <v>0</v>
      </c>
      <c r="CE1496" s="221">
        <f t="shared" ca="1" si="1415"/>
        <v>0</v>
      </c>
      <c r="CF1496" s="221">
        <f t="shared" ca="1" si="1415"/>
        <v>0.05</v>
      </c>
      <c r="CG1496" s="221">
        <f t="shared" ca="1" si="1415"/>
        <v>-0.05</v>
      </c>
      <c r="CH1496" s="221">
        <f t="shared" ca="1" si="1415"/>
        <v>-0.05</v>
      </c>
    </row>
    <row r="1497" spans="1:86">
      <c r="A1497" s="74"/>
      <c r="B1497" s="256" t="str">
        <f t="shared" si="1380"/>
        <v>Scan 2 All FS as Scan1</v>
      </c>
      <c r="C1497" s="52">
        <f t="shared" ref="C1497:R1510" ca="1" si="1416">OFFSET(C1497,-1,0)</f>
        <v>1</v>
      </c>
      <c r="D1497" s="52">
        <f t="shared" ca="1" si="1416"/>
        <v>1</v>
      </c>
      <c r="E1497" s="52" t="b">
        <f t="shared" ca="1" si="1404"/>
        <v>0</v>
      </c>
      <c r="F1497" s="52">
        <f t="shared" ca="1" si="1382"/>
        <v>212</v>
      </c>
      <c r="G1497" s="52" t="str">
        <f t="shared" ca="1" si="1382"/>
        <v>-</v>
      </c>
      <c r="H1497" s="52" t="str">
        <f t="shared" ca="1" si="1382"/>
        <v>-</v>
      </c>
      <c r="I1497" s="52" t="str">
        <f t="shared" ca="1" si="1382"/>
        <v>-</v>
      </c>
      <c r="J1497" s="52" t="str">
        <f t="shared" ca="1" si="1382"/>
        <v>-</v>
      </c>
      <c r="K1497" s="52" t="str">
        <f t="shared" ca="1" si="1382"/>
        <v>-</v>
      </c>
      <c r="L1497" s="52" t="str">
        <f t="shared" ca="1" si="1382"/>
        <v>-</v>
      </c>
      <c r="M1497" s="52" t="str">
        <f t="shared" ca="1" si="1382"/>
        <v>-</v>
      </c>
      <c r="N1497" s="52" t="str">
        <f t="shared" ca="1" si="1382"/>
        <v>-</v>
      </c>
      <c r="O1497" s="220">
        <f ca="1">O$1473</f>
        <v>170</v>
      </c>
      <c r="P1497" s="52">
        <f t="shared" ca="1" si="1382"/>
        <v>173</v>
      </c>
      <c r="Q1497" s="220">
        <f ca="1">Q$1473</f>
        <v>171</v>
      </c>
      <c r="R1497" s="220">
        <f ca="1">R$1473</f>
        <v>171</v>
      </c>
      <c r="S1497" s="220">
        <f ca="1">S$1473</f>
        <v>171</v>
      </c>
      <c r="T1497" s="220">
        <f ca="1">T$1473</f>
        <v>171</v>
      </c>
      <c r="U1497" s="52">
        <f t="shared" ca="1" si="1382"/>
        <v>1.2500000000000001E-2</v>
      </c>
      <c r="V1497" s="52">
        <f t="shared" ca="1" si="1414"/>
        <v>6.25E-2</v>
      </c>
      <c r="W1497" s="52">
        <f t="shared" ca="1" si="1414"/>
        <v>6.25E-2</v>
      </c>
      <c r="X1497" s="52">
        <f t="shared" ca="1" si="1414"/>
        <v>6.25E-2</v>
      </c>
      <c r="Y1497" s="62">
        <f t="shared" ca="1" si="1414"/>
        <v>1.15E-2</v>
      </c>
      <c r="Z1497" s="62">
        <f t="shared" ca="1" si="1414"/>
        <v>-2.0416666666666666E-2</v>
      </c>
      <c r="AA1497" s="52">
        <f ca="1">OFFSET(AA1497,-1,0)</f>
        <v>2</v>
      </c>
      <c r="AB1497" s="52" t="b">
        <f ca="1">OFFSET(AB1497,-1,0)</f>
        <v>1</v>
      </c>
      <c r="AC1497" s="52" t="str">
        <f t="shared" ca="1" si="1402"/>
        <v>-</v>
      </c>
      <c r="AD1497" s="52" t="str">
        <f t="shared" ca="1" si="1414"/>
        <v>-</v>
      </c>
      <c r="AE1497" s="52" t="str">
        <f t="shared" ca="1" si="1414"/>
        <v>-</v>
      </c>
      <c r="AF1497" s="52" t="str">
        <f t="shared" ca="1" si="1414"/>
        <v>-</v>
      </c>
      <c r="AG1497" s="52" t="str">
        <f t="shared" ca="1" si="1414"/>
        <v>-</v>
      </c>
      <c r="AH1497" s="52">
        <f t="shared" ca="1" si="1403"/>
        <v>1</v>
      </c>
      <c r="AI1497" s="221">
        <f ca="1">AI$1487</f>
        <v>0</v>
      </c>
      <c r="AJ1497" s="52">
        <f t="shared" ca="1" si="1414"/>
        <v>1</v>
      </c>
      <c r="AK1497" s="221">
        <f ca="1">AK$1487</f>
        <v>0</v>
      </c>
      <c r="AL1497" s="52">
        <f ca="1">OFFSET(AL1497,-1,0)</f>
        <v>1</v>
      </c>
      <c r="AM1497" s="52"/>
      <c r="AN1497" s="52"/>
      <c r="AO1497" s="52"/>
      <c r="AP1497" s="52"/>
      <c r="AQ1497" s="52"/>
      <c r="AR1497" s="52"/>
      <c r="AS1497" s="52"/>
      <c r="AT1497" s="52"/>
      <c r="AU1497" s="52"/>
      <c r="AV1497" s="52"/>
      <c r="AW1497" s="52"/>
      <c r="AX1497" s="52"/>
      <c r="AY1497" s="52"/>
      <c r="AZ1497" s="52"/>
      <c r="BA1497" s="52"/>
      <c r="BB1497" s="52"/>
      <c r="BC1497" s="52"/>
      <c r="BD1497" s="52"/>
      <c r="BE1497" s="52"/>
      <c r="BF1497" s="52"/>
      <c r="BG1497" s="52"/>
      <c r="BH1497" s="52"/>
      <c r="BI1497" s="52"/>
      <c r="BJ1497" s="52"/>
      <c r="BK1497" s="52"/>
      <c r="BL1497" s="52"/>
      <c r="BM1497" s="52"/>
      <c r="BN1497" s="220">
        <f ca="1">BN$1473</f>
        <v>-0.05</v>
      </c>
      <c r="BO1497" s="52">
        <f t="shared" ref="BO1497:CD1498" ca="1" si="1417">OFFSET(BO1497,-1,0)</f>
        <v>0</v>
      </c>
      <c r="BP1497" s="91">
        <f t="shared" ca="1" si="1417"/>
        <v>0</v>
      </c>
      <c r="BQ1497" s="52">
        <f t="shared" ca="1" si="1417"/>
        <v>0</v>
      </c>
      <c r="BR1497" s="220">
        <f ca="1">BR$1473</f>
        <v>0.05</v>
      </c>
      <c r="BS1497" s="220">
        <f ca="1">BS$1473</f>
        <v>-0.05</v>
      </c>
      <c r="BT1497" s="220">
        <f ca="1">BT$1473</f>
        <v>-0.05</v>
      </c>
      <c r="BU1497" s="220">
        <f ca="1">BU$1473</f>
        <v>-0.05</v>
      </c>
      <c r="BV1497" s="52">
        <f t="shared" ca="1" si="1417"/>
        <v>0</v>
      </c>
      <c r="BW1497" s="91">
        <f t="shared" ca="1" si="1417"/>
        <v>0</v>
      </c>
      <c r="BX1497" s="52">
        <f t="shared" ca="1" si="1417"/>
        <v>0</v>
      </c>
      <c r="BY1497" s="220">
        <f ca="1">BY$1473</f>
        <v>0.05</v>
      </c>
      <c r="BZ1497" s="220">
        <f ca="1">BZ$1473</f>
        <v>-0.05</v>
      </c>
      <c r="CA1497" s="220">
        <f ca="1">CA$1473</f>
        <v>-0.05</v>
      </c>
      <c r="CB1497" s="220">
        <f ca="1">CB$1473</f>
        <v>-0.05</v>
      </c>
      <c r="CC1497" s="52">
        <f t="shared" ca="1" si="1417"/>
        <v>0</v>
      </c>
      <c r="CD1497" s="91">
        <f t="shared" ca="1" si="1417"/>
        <v>0</v>
      </c>
      <c r="CE1497" s="52">
        <f t="shared" ref="CE1497" ca="1" si="1418">OFFSET(CE1497,-1,0)</f>
        <v>0</v>
      </c>
      <c r="CF1497" s="220">
        <f ca="1">CF$1473</f>
        <v>0.05</v>
      </c>
      <c r="CG1497" s="220">
        <f ca="1">CG$1473</f>
        <v>-0.05</v>
      </c>
      <c r="CH1497" s="220">
        <f ca="1">CH$1473</f>
        <v>-0.05</v>
      </c>
    </row>
    <row r="1498" spans="1:86">
      <c r="A1498" s="74"/>
      <c r="B1498" s="256" t="str">
        <f t="shared" si="1380"/>
        <v>Scan 2 Dry FS as Scan1</v>
      </c>
      <c r="C1498" s="52">
        <f t="shared" ca="1" si="1416"/>
        <v>1</v>
      </c>
      <c r="D1498" s="52">
        <f t="shared" ca="1" si="1416"/>
        <v>1</v>
      </c>
      <c r="E1498" s="52" t="b">
        <f t="shared" ca="1" si="1404"/>
        <v>0</v>
      </c>
      <c r="F1498" s="52">
        <f t="shared" ca="1" si="1382"/>
        <v>212</v>
      </c>
      <c r="G1498" s="52" t="str">
        <f t="shared" ca="1" si="1382"/>
        <v>-</v>
      </c>
      <c r="H1498" s="52" t="str">
        <f t="shared" ca="1" si="1382"/>
        <v>-</v>
      </c>
      <c r="I1498" s="52" t="str">
        <f t="shared" ca="1" si="1382"/>
        <v>-</v>
      </c>
      <c r="J1498" s="52" t="str">
        <f t="shared" ca="1" si="1382"/>
        <v>-</v>
      </c>
      <c r="K1498" s="52" t="str">
        <f t="shared" ca="1" si="1382"/>
        <v>-</v>
      </c>
      <c r="L1498" s="52" t="str">
        <f t="shared" ca="1" si="1382"/>
        <v>-</v>
      </c>
      <c r="M1498" s="52" t="str">
        <f t="shared" ca="1" si="1382"/>
        <v>-</v>
      </c>
      <c r="N1498" s="52" t="str">
        <f t="shared" ca="1" si="1382"/>
        <v>-</v>
      </c>
      <c r="O1498" s="52">
        <f t="shared" ca="1" si="1382"/>
        <v>170</v>
      </c>
      <c r="P1498" s="52">
        <f t="shared" ca="1" si="1382"/>
        <v>173</v>
      </c>
      <c r="Q1498" s="221">
        <f ca="1">Q$1487</f>
        <v>173</v>
      </c>
      <c r="R1498" s="221">
        <f ca="1">R$1487</f>
        <v>174</v>
      </c>
      <c r="S1498" s="221">
        <f ca="1">S$1487</f>
        <v>174</v>
      </c>
      <c r="T1498" s="221">
        <f ca="1">T$1487</f>
        <v>174</v>
      </c>
      <c r="U1498" s="52">
        <f t="shared" ca="1" si="1382"/>
        <v>1.2500000000000001E-2</v>
      </c>
      <c r="V1498" s="52">
        <f t="shared" ca="1" si="1414"/>
        <v>6.25E-2</v>
      </c>
      <c r="W1498" s="52">
        <f t="shared" ca="1" si="1414"/>
        <v>6.25E-2</v>
      </c>
      <c r="X1498" s="52">
        <f t="shared" ca="1" si="1414"/>
        <v>6.25E-2</v>
      </c>
      <c r="Y1498" s="62">
        <f t="shared" ca="1" si="1414"/>
        <v>1.15E-2</v>
      </c>
      <c r="Z1498" s="62">
        <f t="shared" ca="1" si="1414"/>
        <v>-2.0416666666666666E-2</v>
      </c>
      <c r="AA1498" s="52">
        <f ca="1">OFFSET(AA1498,-1,0)</f>
        <v>2</v>
      </c>
      <c r="AB1498" s="52" t="b">
        <f ca="1">OFFSET(AB1498,-1,0)</f>
        <v>1</v>
      </c>
      <c r="AC1498" s="52" t="str">
        <f t="shared" ca="1" si="1402"/>
        <v>-</v>
      </c>
      <c r="AD1498" s="52" t="str">
        <f t="shared" ca="1" si="1414"/>
        <v>-</v>
      </c>
      <c r="AE1498" s="52" t="str">
        <f t="shared" ca="1" si="1414"/>
        <v>-</v>
      </c>
      <c r="AF1498" s="52" t="str">
        <f t="shared" ca="1" si="1414"/>
        <v>-</v>
      </c>
      <c r="AG1498" s="52" t="str">
        <f t="shared" ca="1" si="1414"/>
        <v>-</v>
      </c>
      <c r="AH1498" s="52">
        <f t="shared" ca="1" si="1403"/>
        <v>1</v>
      </c>
      <c r="AI1498" s="91">
        <f t="shared" ca="1" si="1403"/>
        <v>0</v>
      </c>
      <c r="AJ1498" s="91">
        <f ca="1">OFFSET(AJ1498,-1,0)</f>
        <v>1</v>
      </c>
      <c r="AK1498" s="91">
        <f t="shared" ca="1" si="1403"/>
        <v>0</v>
      </c>
      <c r="AL1498" s="52">
        <f ca="1">OFFSET(AL1498,-1,0)</f>
        <v>1</v>
      </c>
      <c r="AM1498" s="52"/>
      <c r="AN1498" s="52"/>
      <c r="AO1498" s="52"/>
      <c r="AP1498" s="52"/>
      <c r="AQ1498" s="52"/>
      <c r="AR1498" s="52"/>
      <c r="AS1498" s="52"/>
      <c r="AT1498" s="52"/>
      <c r="AU1498" s="52"/>
      <c r="AV1498" s="52"/>
      <c r="AW1498" s="52"/>
      <c r="AX1498" s="52"/>
      <c r="AY1498" s="52"/>
      <c r="AZ1498" s="52"/>
      <c r="BA1498" s="52"/>
      <c r="BB1498" s="52"/>
      <c r="BC1498" s="52"/>
      <c r="BD1498" s="52"/>
      <c r="BE1498" s="52"/>
      <c r="BF1498" s="52"/>
      <c r="BG1498" s="52"/>
      <c r="BH1498" s="52"/>
      <c r="BI1498" s="52"/>
      <c r="BJ1498" s="52"/>
      <c r="BK1498" s="52"/>
      <c r="BL1498" s="52"/>
      <c r="BM1498" s="52"/>
      <c r="BN1498" s="52">
        <f t="shared" ref="BN1498:CC1510" ca="1" si="1419">OFFSET(BN1498,-1,0)</f>
        <v>-0.05</v>
      </c>
      <c r="BO1498" s="52">
        <f t="shared" ca="1" si="1419"/>
        <v>0</v>
      </c>
      <c r="BP1498" s="91">
        <f t="shared" ca="1" si="1417"/>
        <v>0</v>
      </c>
      <c r="BQ1498" s="52">
        <f t="shared" ca="1" si="1419"/>
        <v>0</v>
      </c>
      <c r="BR1498" s="52">
        <f t="shared" ca="1" si="1419"/>
        <v>0.05</v>
      </c>
      <c r="BS1498" s="221">
        <f ca="1">BS$1487</f>
        <v>-0.05</v>
      </c>
      <c r="BT1498" s="221">
        <f ca="1">BT$1487</f>
        <v>-0.05</v>
      </c>
      <c r="BU1498" s="52">
        <f t="shared" ref="BU1498:CH1510" ca="1" si="1420">OFFSET(BU1498,-1,0)</f>
        <v>-0.05</v>
      </c>
      <c r="BV1498" s="52">
        <f t="shared" ca="1" si="1420"/>
        <v>0</v>
      </c>
      <c r="BW1498" s="91">
        <f t="shared" ca="1" si="1420"/>
        <v>0</v>
      </c>
      <c r="BX1498" s="52">
        <f t="shared" ca="1" si="1420"/>
        <v>0</v>
      </c>
      <c r="BY1498" s="52">
        <f t="shared" ca="1" si="1420"/>
        <v>0.05</v>
      </c>
      <c r="BZ1498" s="221">
        <f ca="1">BZ$1487</f>
        <v>-0.05</v>
      </c>
      <c r="CA1498" s="221">
        <f ca="1">CA$1487</f>
        <v>-0.05</v>
      </c>
      <c r="CB1498" s="52">
        <f t="shared" ca="1" si="1420"/>
        <v>-0.05</v>
      </c>
      <c r="CC1498" s="52">
        <f t="shared" ca="1" si="1420"/>
        <v>0</v>
      </c>
      <c r="CD1498" s="91">
        <f t="shared" ca="1" si="1420"/>
        <v>0</v>
      </c>
      <c r="CE1498" s="52">
        <f t="shared" ca="1" si="1420"/>
        <v>0</v>
      </c>
      <c r="CF1498" s="52">
        <f t="shared" ca="1" si="1420"/>
        <v>0.05</v>
      </c>
      <c r="CG1498" s="221">
        <f ca="1">CG$1487</f>
        <v>-0.05</v>
      </c>
      <c r="CH1498" s="221">
        <f ca="1">CH$1487</f>
        <v>-0.05</v>
      </c>
    </row>
    <row r="1499" spans="1:86">
      <c r="A1499" s="74"/>
      <c r="B1499" s="256" t="str">
        <f t="shared" si="1380"/>
        <v>Scan 2 Singles FS as Scan1</v>
      </c>
      <c r="C1499" s="91">
        <f t="shared" ca="1" si="1416"/>
        <v>1</v>
      </c>
      <c r="D1499" s="91">
        <f t="shared" ca="1" si="1416"/>
        <v>1</v>
      </c>
      <c r="E1499" s="91" t="b">
        <f t="shared" ca="1" si="1404"/>
        <v>0</v>
      </c>
      <c r="F1499" s="91">
        <f t="shared" ca="1" si="1404"/>
        <v>212</v>
      </c>
      <c r="G1499" s="91" t="str">
        <f t="shared" ca="1" si="1404"/>
        <v>-</v>
      </c>
      <c r="H1499" s="91" t="str">
        <f t="shared" ca="1" si="1404"/>
        <v>-</v>
      </c>
      <c r="I1499" s="91" t="str">
        <f t="shared" ca="1" si="1404"/>
        <v>-</v>
      </c>
      <c r="J1499" s="91" t="str">
        <f t="shared" ca="1" si="1404"/>
        <v>-</v>
      </c>
      <c r="K1499" s="91" t="str">
        <f t="shared" ca="1" si="1404"/>
        <v>-</v>
      </c>
      <c r="L1499" s="91" t="str">
        <f t="shared" ca="1" si="1404"/>
        <v>-</v>
      </c>
      <c r="M1499" s="91" t="str">
        <f t="shared" ca="1" si="1404"/>
        <v>-</v>
      </c>
      <c r="N1499" s="91" t="str">
        <f t="shared" ca="1" si="1404"/>
        <v>-</v>
      </c>
      <c r="O1499" s="221">
        <f ca="1">O$1487</f>
        <v>172</v>
      </c>
      <c r="P1499" s="91">
        <f t="shared" ca="1" si="1404"/>
        <v>173</v>
      </c>
      <c r="Q1499" s="220">
        <f ca="1">Q$1473</f>
        <v>171</v>
      </c>
      <c r="R1499" s="91">
        <f t="shared" ca="1" si="1404"/>
        <v>174</v>
      </c>
      <c r="S1499" s="91">
        <f t="shared" ref="S1499:AJ1501" ca="1" si="1421">OFFSET(S1499,-1,0)</f>
        <v>174</v>
      </c>
      <c r="T1499" s="91">
        <f t="shared" ca="1" si="1421"/>
        <v>174</v>
      </c>
      <c r="U1499" s="91">
        <f t="shared" ca="1" si="1421"/>
        <v>1.2500000000000001E-2</v>
      </c>
      <c r="V1499" s="91">
        <f t="shared" ca="1" si="1421"/>
        <v>6.25E-2</v>
      </c>
      <c r="W1499" s="91">
        <f t="shared" ca="1" si="1421"/>
        <v>6.25E-2</v>
      </c>
      <c r="X1499" s="91">
        <f t="shared" ca="1" si="1421"/>
        <v>6.25E-2</v>
      </c>
      <c r="Y1499" s="226">
        <f t="shared" ca="1" si="1421"/>
        <v>1.15E-2</v>
      </c>
      <c r="Z1499" s="226">
        <f t="shared" ca="1" si="1421"/>
        <v>-2.0416666666666666E-2</v>
      </c>
      <c r="AA1499" s="91">
        <f t="shared" ca="1" si="1421"/>
        <v>2</v>
      </c>
      <c r="AB1499" s="91" t="b">
        <f t="shared" ca="1" si="1421"/>
        <v>1</v>
      </c>
      <c r="AC1499" s="91" t="str">
        <f t="shared" ca="1" si="1421"/>
        <v>-</v>
      </c>
      <c r="AD1499" s="91" t="str">
        <f t="shared" ca="1" si="1421"/>
        <v>-</v>
      </c>
      <c r="AE1499" s="91" t="str">
        <f t="shared" ca="1" si="1421"/>
        <v>-</v>
      </c>
      <c r="AF1499" s="91" t="str">
        <f t="shared" ca="1" si="1421"/>
        <v>-</v>
      </c>
      <c r="AG1499" s="91" t="str">
        <f t="shared" ca="1" si="1421"/>
        <v>-</v>
      </c>
      <c r="AH1499" s="91">
        <f t="shared" ca="1" si="1421"/>
        <v>1</v>
      </c>
      <c r="AI1499" s="91">
        <f t="shared" ca="1" si="1403"/>
        <v>0</v>
      </c>
      <c r="AJ1499" s="91">
        <f ca="1">OFFSET(AJ1499,-1,0)</f>
        <v>1</v>
      </c>
      <c r="AK1499" s="91">
        <f t="shared" ca="1" si="1403"/>
        <v>0</v>
      </c>
      <c r="AL1499" s="91">
        <f ca="1">OFFSET(AL1499,-1,0)</f>
        <v>1</v>
      </c>
      <c r="AM1499" s="91"/>
      <c r="AN1499" s="91"/>
      <c r="AO1499" s="91"/>
      <c r="AP1499" s="91"/>
      <c r="AQ1499" s="91"/>
      <c r="AR1499" s="91"/>
      <c r="AS1499" s="91"/>
      <c r="AT1499" s="91"/>
      <c r="AU1499" s="91"/>
      <c r="AV1499" s="91"/>
      <c r="AW1499" s="91"/>
      <c r="AX1499" s="91"/>
      <c r="AY1499" s="91"/>
      <c r="AZ1499" s="91"/>
      <c r="BA1499" s="91"/>
      <c r="BB1499" s="91"/>
      <c r="BC1499" s="91"/>
      <c r="BD1499" s="91"/>
      <c r="BE1499" s="91"/>
      <c r="BF1499" s="91"/>
      <c r="BG1499" s="91"/>
      <c r="BH1499" s="91"/>
      <c r="BI1499" s="91"/>
      <c r="BJ1499" s="91"/>
      <c r="BK1499" s="91"/>
      <c r="BL1499" s="91"/>
      <c r="BM1499" s="91"/>
      <c r="BN1499" s="91">
        <f t="shared" ca="1" si="1419"/>
        <v>-0.05</v>
      </c>
      <c r="BO1499" s="91">
        <f t="shared" ca="1" si="1419"/>
        <v>0</v>
      </c>
      <c r="BP1499" s="91">
        <f t="shared" ca="1" si="1419"/>
        <v>0</v>
      </c>
      <c r="BQ1499" s="91">
        <f t="shared" ca="1" si="1419"/>
        <v>0</v>
      </c>
      <c r="BR1499" s="221">
        <f ca="1">BR$1487</f>
        <v>0.05</v>
      </c>
      <c r="BS1499" s="220">
        <f ca="1">BS$1473</f>
        <v>-0.05</v>
      </c>
      <c r="BT1499" s="91">
        <f t="shared" ca="1" si="1419"/>
        <v>-0.05</v>
      </c>
      <c r="BU1499" s="91">
        <f t="shared" ca="1" si="1420"/>
        <v>-0.05</v>
      </c>
      <c r="BV1499" s="91">
        <f t="shared" ca="1" si="1420"/>
        <v>0</v>
      </c>
      <c r="BW1499" s="91">
        <f t="shared" ca="1" si="1420"/>
        <v>0</v>
      </c>
      <c r="BX1499" s="91">
        <f t="shared" ca="1" si="1420"/>
        <v>0</v>
      </c>
      <c r="BY1499" s="221">
        <f ca="1">BY$1487</f>
        <v>0.05</v>
      </c>
      <c r="BZ1499" s="220">
        <f ca="1">BZ$1473</f>
        <v>-0.05</v>
      </c>
      <c r="CA1499" s="91">
        <f t="shared" ca="1" si="1420"/>
        <v>-0.05</v>
      </c>
      <c r="CB1499" s="91">
        <f t="shared" ca="1" si="1420"/>
        <v>-0.05</v>
      </c>
      <c r="CC1499" s="91">
        <f t="shared" ca="1" si="1420"/>
        <v>0</v>
      </c>
      <c r="CD1499" s="91">
        <f t="shared" ca="1" si="1420"/>
        <v>0</v>
      </c>
      <c r="CE1499" s="91">
        <f t="shared" ca="1" si="1420"/>
        <v>0</v>
      </c>
      <c r="CF1499" s="221">
        <f ca="1">CF$1487</f>
        <v>0.05</v>
      </c>
      <c r="CG1499" s="220">
        <f ca="1">CG$1473</f>
        <v>-0.05</v>
      </c>
      <c r="CH1499" s="91">
        <f t="shared" ca="1" si="1420"/>
        <v>-0.05</v>
      </c>
    </row>
    <row r="1500" spans="1:86">
      <c r="A1500" s="74"/>
      <c r="B1500" s="256" t="str">
        <f t="shared" si="1380"/>
        <v>Scan 2 Mult FS as Scan1</v>
      </c>
      <c r="C1500" s="91">
        <f t="shared" ca="1" si="1416"/>
        <v>1</v>
      </c>
      <c r="D1500" s="91">
        <f t="shared" ca="1" si="1416"/>
        <v>1</v>
      </c>
      <c r="E1500" s="91" t="b">
        <f t="shared" ca="1" si="1404"/>
        <v>0</v>
      </c>
      <c r="F1500" s="91">
        <f t="shared" ca="1" si="1404"/>
        <v>212</v>
      </c>
      <c r="G1500" s="91" t="str">
        <f t="shared" ca="1" si="1404"/>
        <v>-</v>
      </c>
      <c r="H1500" s="91" t="str">
        <f t="shared" ca="1" si="1404"/>
        <v>-</v>
      </c>
      <c r="I1500" s="91" t="str">
        <f t="shared" ca="1" si="1404"/>
        <v>-</v>
      </c>
      <c r="J1500" s="91" t="str">
        <f t="shared" ca="1" si="1404"/>
        <v>-</v>
      </c>
      <c r="K1500" s="91" t="str">
        <f t="shared" ca="1" si="1404"/>
        <v>-</v>
      </c>
      <c r="L1500" s="91" t="str">
        <f t="shared" ca="1" si="1404"/>
        <v>-</v>
      </c>
      <c r="M1500" s="91" t="str">
        <f t="shared" ca="1" si="1404"/>
        <v>-</v>
      </c>
      <c r="N1500" s="91" t="str">
        <f t="shared" ca="1" si="1404"/>
        <v>-</v>
      </c>
      <c r="O1500" s="91">
        <f t="shared" ca="1" si="1404"/>
        <v>172</v>
      </c>
      <c r="P1500" s="91">
        <f t="shared" ca="1" si="1404"/>
        <v>173</v>
      </c>
      <c r="Q1500" s="221">
        <f ca="1">Q$1487</f>
        <v>173</v>
      </c>
      <c r="R1500" s="220">
        <f ca="1">R$1473</f>
        <v>171</v>
      </c>
      <c r="S1500" s="220">
        <f ca="1">S$1473</f>
        <v>171</v>
      </c>
      <c r="T1500" s="220">
        <f ca="1">T$1473</f>
        <v>171</v>
      </c>
      <c r="U1500" s="91">
        <f t="shared" ca="1" si="1421"/>
        <v>1.2500000000000001E-2</v>
      </c>
      <c r="V1500" s="91">
        <f t="shared" ca="1" si="1421"/>
        <v>6.25E-2</v>
      </c>
      <c r="W1500" s="91">
        <f t="shared" ca="1" si="1421"/>
        <v>6.25E-2</v>
      </c>
      <c r="X1500" s="91">
        <f t="shared" ca="1" si="1421"/>
        <v>6.25E-2</v>
      </c>
      <c r="Y1500" s="226">
        <f t="shared" ca="1" si="1421"/>
        <v>1.15E-2</v>
      </c>
      <c r="Z1500" s="226">
        <f t="shared" ca="1" si="1421"/>
        <v>-2.0416666666666666E-2</v>
      </c>
      <c r="AA1500" s="91">
        <f t="shared" ca="1" si="1421"/>
        <v>2</v>
      </c>
      <c r="AB1500" s="91" t="b">
        <f t="shared" ca="1" si="1421"/>
        <v>1</v>
      </c>
      <c r="AC1500" s="91" t="str">
        <f t="shared" ca="1" si="1421"/>
        <v>-</v>
      </c>
      <c r="AD1500" s="91" t="str">
        <f t="shared" ca="1" si="1421"/>
        <v>-</v>
      </c>
      <c r="AE1500" s="91" t="str">
        <f t="shared" ca="1" si="1421"/>
        <v>-</v>
      </c>
      <c r="AF1500" s="91" t="str">
        <f t="shared" ca="1" si="1421"/>
        <v>-</v>
      </c>
      <c r="AG1500" s="91" t="str">
        <f t="shared" ca="1" si="1421"/>
        <v>-</v>
      </c>
      <c r="AH1500" s="91">
        <f t="shared" ca="1" si="1421"/>
        <v>1</v>
      </c>
      <c r="AI1500" s="91">
        <f t="shared" ca="1" si="1421"/>
        <v>0</v>
      </c>
      <c r="AJ1500" s="91">
        <f t="shared" ca="1" si="1421"/>
        <v>1</v>
      </c>
      <c r="AK1500" s="91">
        <f t="shared" ca="1" si="1403"/>
        <v>0</v>
      </c>
      <c r="AL1500" s="91">
        <f t="shared" ca="1" si="1403"/>
        <v>1</v>
      </c>
      <c r="AM1500" s="91"/>
      <c r="AN1500" s="91"/>
      <c r="AO1500" s="91"/>
      <c r="AP1500" s="91"/>
      <c r="AQ1500" s="91"/>
      <c r="AR1500" s="91"/>
      <c r="AS1500" s="91"/>
      <c r="AT1500" s="91"/>
      <c r="AU1500" s="91"/>
      <c r="AV1500" s="91"/>
      <c r="AW1500" s="91"/>
      <c r="AX1500" s="91"/>
      <c r="AY1500" s="91"/>
      <c r="AZ1500" s="91"/>
      <c r="BA1500" s="91"/>
      <c r="BB1500" s="91"/>
      <c r="BC1500" s="91"/>
      <c r="BD1500" s="91"/>
      <c r="BE1500" s="91"/>
      <c r="BF1500" s="91"/>
      <c r="BG1500" s="91"/>
      <c r="BH1500" s="91"/>
      <c r="BI1500" s="91"/>
      <c r="BJ1500" s="91"/>
      <c r="BK1500" s="91"/>
      <c r="BL1500" s="91"/>
      <c r="BM1500" s="91"/>
      <c r="BN1500" s="91">
        <f t="shared" ca="1" si="1419"/>
        <v>-0.05</v>
      </c>
      <c r="BO1500" s="91">
        <f t="shared" ca="1" si="1419"/>
        <v>0</v>
      </c>
      <c r="BP1500" s="91">
        <f t="shared" ca="1" si="1419"/>
        <v>0</v>
      </c>
      <c r="BQ1500" s="91">
        <f t="shared" ca="1" si="1419"/>
        <v>0</v>
      </c>
      <c r="BR1500" s="91">
        <f t="shared" ca="1" si="1419"/>
        <v>0.05</v>
      </c>
      <c r="BS1500" s="221">
        <f ca="1">BS$1487</f>
        <v>-0.05</v>
      </c>
      <c r="BT1500" s="220">
        <f ca="1">BT$1473</f>
        <v>-0.05</v>
      </c>
      <c r="BU1500" s="91">
        <f t="shared" ca="1" si="1420"/>
        <v>-0.05</v>
      </c>
      <c r="BV1500" s="91">
        <f t="shared" ca="1" si="1420"/>
        <v>0</v>
      </c>
      <c r="BW1500" s="91">
        <f t="shared" ca="1" si="1420"/>
        <v>0</v>
      </c>
      <c r="BX1500" s="91">
        <f t="shared" ca="1" si="1420"/>
        <v>0</v>
      </c>
      <c r="BY1500" s="91">
        <f t="shared" ca="1" si="1420"/>
        <v>0.05</v>
      </c>
      <c r="BZ1500" s="221">
        <f ca="1">BZ$1487</f>
        <v>-0.05</v>
      </c>
      <c r="CA1500" s="220">
        <f ca="1">CA$1473</f>
        <v>-0.05</v>
      </c>
      <c r="CB1500" s="91">
        <f t="shared" ca="1" si="1420"/>
        <v>-0.05</v>
      </c>
      <c r="CC1500" s="91">
        <f t="shared" ca="1" si="1420"/>
        <v>0</v>
      </c>
      <c r="CD1500" s="91">
        <f t="shared" ca="1" si="1420"/>
        <v>0</v>
      </c>
      <c r="CE1500" s="91">
        <f t="shared" ca="1" si="1420"/>
        <v>0</v>
      </c>
      <c r="CF1500" s="91">
        <f t="shared" ca="1" si="1420"/>
        <v>0.05</v>
      </c>
      <c r="CG1500" s="221">
        <f ca="1">CG$1487</f>
        <v>-0.05</v>
      </c>
      <c r="CH1500" s="220">
        <f ca="1">CH$1473</f>
        <v>-0.05</v>
      </c>
    </row>
    <row r="1501" spans="1:86">
      <c r="A1501" s="74"/>
      <c r="B1501" s="256" t="str">
        <f t="shared" si="1380"/>
        <v>Scan 2 Hold Base Mortality as Scan1</v>
      </c>
      <c r="C1501" s="91">
        <f t="shared" ca="1" si="1416"/>
        <v>1</v>
      </c>
      <c r="D1501" s="91">
        <f t="shared" ca="1" si="1416"/>
        <v>1</v>
      </c>
      <c r="E1501" s="91" t="b">
        <f t="shared" ca="1" si="1404"/>
        <v>0</v>
      </c>
      <c r="F1501" s="220">
        <f ca="1">F$1473</f>
        <v>211</v>
      </c>
      <c r="G1501" s="91" t="str">
        <f t="shared" ca="1" si="1404"/>
        <v>-</v>
      </c>
      <c r="H1501" s="91" t="str">
        <f t="shared" ca="1" si="1404"/>
        <v>-</v>
      </c>
      <c r="I1501" s="91" t="str">
        <f t="shared" ca="1" si="1404"/>
        <v>-</v>
      </c>
      <c r="J1501" s="91" t="str">
        <f t="shared" ca="1" si="1404"/>
        <v>-</v>
      </c>
      <c r="K1501" s="91" t="str">
        <f ca="1">OFFSET(K1501,-1,0)</f>
        <v>-</v>
      </c>
      <c r="L1501" s="90" t="b">
        <v>1</v>
      </c>
      <c r="M1501" s="91" t="str">
        <f ca="1">OFFSET(M1501,-1,0)</f>
        <v>-</v>
      </c>
      <c r="N1501" s="91" t="str">
        <f t="shared" ca="1" si="1404"/>
        <v>-</v>
      </c>
      <c r="O1501" s="91">
        <f t="shared" ca="1" si="1404"/>
        <v>172</v>
      </c>
      <c r="P1501" s="91">
        <f t="shared" ca="1" si="1404"/>
        <v>173</v>
      </c>
      <c r="Q1501" s="91">
        <f t="shared" ca="1" si="1404"/>
        <v>173</v>
      </c>
      <c r="R1501" s="221">
        <f ca="1">R$1487</f>
        <v>174</v>
      </c>
      <c r="S1501" s="221">
        <f ca="1">S$1487</f>
        <v>174</v>
      </c>
      <c r="T1501" s="221">
        <f ca="1">T$1487</f>
        <v>174</v>
      </c>
      <c r="U1501" s="91">
        <f t="shared" ca="1" si="1421"/>
        <v>1.2500000000000001E-2</v>
      </c>
      <c r="V1501" s="91">
        <f t="shared" ca="1" si="1421"/>
        <v>6.25E-2</v>
      </c>
      <c r="W1501" s="91">
        <f t="shared" ca="1" si="1421"/>
        <v>6.25E-2</v>
      </c>
      <c r="X1501" s="91">
        <f t="shared" ca="1" si="1421"/>
        <v>6.25E-2</v>
      </c>
      <c r="Y1501" s="226">
        <f t="shared" ca="1" si="1421"/>
        <v>1.15E-2</v>
      </c>
      <c r="Z1501" s="226">
        <f t="shared" ca="1" si="1421"/>
        <v>-2.0416666666666666E-2</v>
      </c>
      <c r="AA1501" s="91">
        <f t="shared" ca="1" si="1421"/>
        <v>2</v>
      </c>
      <c r="AB1501" s="91" t="b">
        <f t="shared" ca="1" si="1421"/>
        <v>1</v>
      </c>
      <c r="AC1501" s="91" t="str">
        <f t="shared" ca="1" si="1421"/>
        <v>-</v>
      </c>
      <c r="AD1501" s="91" t="str">
        <f t="shared" ca="1" si="1421"/>
        <v>-</v>
      </c>
      <c r="AE1501" s="91" t="str">
        <f t="shared" ca="1" si="1421"/>
        <v>-</v>
      </c>
      <c r="AF1501" s="91" t="str">
        <f t="shared" ca="1" si="1421"/>
        <v>-</v>
      </c>
      <c r="AG1501" s="91" t="str">
        <f t="shared" ca="1" si="1421"/>
        <v>-</v>
      </c>
      <c r="AH1501" s="91">
        <f t="shared" ca="1" si="1421"/>
        <v>1</v>
      </c>
      <c r="AI1501" s="91">
        <f t="shared" ca="1" si="1421"/>
        <v>0</v>
      </c>
      <c r="AJ1501" s="91">
        <f t="shared" ca="1" si="1421"/>
        <v>1</v>
      </c>
      <c r="AK1501" s="91">
        <f t="shared" ca="1" si="1403"/>
        <v>0</v>
      </c>
      <c r="AL1501" s="91">
        <f t="shared" ca="1" si="1403"/>
        <v>1</v>
      </c>
      <c r="AM1501" s="91"/>
      <c r="AN1501" s="91"/>
      <c r="AO1501" s="91"/>
      <c r="AP1501" s="91"/>
      <c r="AQ1501" s="91"/>
      <c r="AR1501" s="91"/>
      <c r="AS1501" s="91"/>
      <c r="AT1501" s="91"/>
      <c r="AU1501" s="91"/>
      <c r="AV1501" s="91"/>
      <c r="AW1501" s="91"/>
      <c r="AX1501" s="91"/>
      <c r="AY1501" s="91"/>
      <c r="AZ1501" s="91"/>
      <c r="BA1501" s="91"/>
      <c r="BB1501" s="91"/>
      <c r="BC1501" s="91"/>
      <c r="BD1501" s="91"/>
      <c r="BE1501" s="91"/>
      <c r="BF1501" s="91"/>
      <c r="BG1501" s="91"/>
      <c r="BH1501" s="91"/>
      <c r="BI1501" s="91"/>
      <c r="BJ1501" s="91"/>
      <c r="BK1501" s="91"/>
      <c r="BL1501" s="91"/>
      <c r="BM1501" s="91"/>
      <c r="BN1501" s="221">
        <f ca="1">BN$1487</f>
        <v>0</v>
      </c>
      <c r="BO1501" s="91">
        <f t="shared" ca="1" si="1419"/>
        <v>0</v>
      </c>
      <c r="BP1501" s="91">
        <f t="shared" ca="1" si="1419"/>
        <v>0</v>
      </c>
      <c r="BQ1501" s="91">
        <f t="shared" ca="1" si="1419"/>
        <v>0</v>
      </c>
      <c r="BR1501" s="91">
        <f t="shared" ca="1" si="1419"/>
        <v>0.05</v>
      </c>
      <c r="BS1501" s="91">
        <f t="shared" ca="1" si="1419"/>
        <v>-0.05</v>
      </c>
      <c r="BT1501" s="221">
        <f ca="1">BT$1487</f>
        <v>-0.05</v>
      </c>
      <c r="BU1501" s="221">
        <f ca="1">BU$1487</f>
        <v>0</v>
      </c>
      <c r="BV1501" s="91">
        <f t="shared" ca="1" si="1420"/>
        <v>0</v>
      </c>
      <c r="BW1501" s="91">
        <f t="shared" ca="1" si="1420"/>
        <v>0</v>
      </c>
      <c r="BX1501" s="91">
        <f t="shared" ca="1" si="1420"/>
        <v>0</v>
      </c>
      <c r="BY1501" s="91">
        <f t="shared" ca="1" si="1420"/>
        <v>0.05</v>
      </c>
      <c r="BZ1501" s="91">
        <f t="shared" ca="1" si="1420"/>
        <v>-0.05</v>
      </c>
      <c r="CA1501" s="221">
        <f ca="1">CA$1487</f>
        <v>-0.05</v>
      </c>
      <c r="CB1501" s="221">
        <f ca="1">CB$1487</f>
        <v>0</v>
      </c>
      <c r="CC1501" s="91">
        <f t="shared" ca="1" si="1420"/>
        <v>0</v>
      </c>
      <c r="CD1501" s="91">
        <f t="shared" ca="1" si="1420"/>
        <v>0</v>
      </c>
      <c r="CE1501" s="91">
        <f t="shared" ca="1" si="1420"/>
        <v>0</v>
      </c>
      <c r="CF1501" s="91">
        <f t="shared" ca="1" si="1420"/>
        <v>0.05</v>
      </c>
      <c r="CG1501" s="91">
        <f t="shared" ca="1" si="1420"/>
        <v>-0.05</v>
      </c>
      <c r="CH1501" s="221">
        <f ca="1">CH$1487</f>
        <v>-0.05</v>
      </c>
    </row>
    <row r="1502" spans="1:86">
      <c r="A1502" s="74"/>
      <c r="B1502" s="256" t="str">
        <f t="shared" si="1380"/>
        <v>Scan 2 Hold LW &amp; sale value as Scan1</v>
      </c>
      <c r="C1502" s="91">
        <f t="shared" ca="1" si="1416"/>
        <v>1</v>
      </c>
      <c r="D1502" s="91">
        <f t="shared" ca="1" si="1416"/>
        <v>1</v>
      </c>
      <c r="E1502" s="91" t="b">
        <f t="shared" ca="1" si="1416"/>
        <v>0</v>
      </c>
      <c r="F1502" s="91">
        <f t="shared" ca="1" si="1416"/>
        <v>211</v>
      </c>
      <c r="G1502" s="91" t="str">
        <f t="shared" ca="1" si="1416"/>
        <v>-</v>
      </c>
      <c r="H1502" s="91" t="str">
        <f t="shared" ca="1" si="1416"/>
        <v>-</v>
      </c>
      <c r="I1502" s="91" t="str">
        <f t="shared" ca="1" si="1416"/>
        <v>-</v>
      </c>
      <c r="J1502" s="91" t="str">
        <f t="shared" ca="1" si="1416"/>
        <v>-</v>
      </c>
      <c r="K1502" s="91" t="str">
        <f t="shared" ca="1" si="1416"/>
        <v>-</v>
      </c>
      <c r="L1502" s="221" t="str">
        <f>L$1487</f>
        <v>-</v>
      </c>
      <c r="M1502" s="90" t="b">
        <v>1</v>
      </c>
      <c r="N1502" s="91" t="str">
        <f t="shared" ca="1" si="1416"/>
        <v>-</v>
      </c>
      <c r="O1502" s="91">
        <f t="shared" ca="1" si="1416"/>
        <v>172</v>
      </c>
      <c r="P1502" s="91">
        <f t="shared" ca="1" si="1416"/>
        <v>173</v>
      </c>
      <c r="Q1502" s="91">
        <f t="shared" ca="1" si="1416"/>
        <v>173</v>
      </c>
      <c r="R1502" s="91">
        <f t="shared" ca="1" si="1416"/>
        <v>174</v>
      </c>
      <c r="S1502" s="91">
        <f t="shared" ref="S1502:AL1510" ca="1" si="1422">OFFSET(S1502,-1,0)</f>
        <v>174</v>
      </c>
      <c r="T1502" s="91">
        <f t="shared" ca="1" si="1422"/>
        <v>174</v>
      </c>
      <c r="U1502" s="91">
        <f t="shared" ca="1" si="1422"/>
        <v>1.2500000000000001E-2</v>
      </c>
      <c r="V1502" s="91">
        <f t="shared" ca="1" si="1422"/>
        <v>6.25E-2</v>
      </c>
      <c r="W1502" s="91">
        <f t="shared" ca="1" si="1422"/>
        <v>6.25E-2</v>
      </c>
      <c r="X1502" s="91">
        <f t="shared" ca="1" si="1422"/>
        <v>6.25E-2</v>
      </c>
      <c r="Y1502" s="226">
        <f t="shared" ca="1" si="1422"/>
        <v>1.15E-2</v>
      </c>
      <c r="Z1502" s="226">
        <f t="shared" ca="1" si="1422"/>
        <v>-2.0416666666666666E-2</v>
      </c>
      <c r="AA1502" s="91">
        <f t="shared" ca="1" si="1422"/>
        <v>2</v>
      </c>
      <c r="AB1502" s="91" t="b">
        <f t="shared" ca="1" si="1422"/>
        <v>1</v>
      </c>
      <c r="AC1502" s="91" t="str">
        <f t="shared" ca="1" si="1422"/>
        <v>-</v>
      </c>
      <c r="AD1502" s="91" t="str">
        <f t="shared" ca="1" si="1422"/>
        <v>-</v>
      </c>
      <c r="AE1502" s="91" t="str">
        <f t="shared" ca="1" si="1422"/>
        <v>-</v>
      </c>
      <c r="AF1502" s="91" t="str">
        <f t="shared" ca="1" si="1422"/>
        <v>-</v>
      </c>
      <c r="AG1502" s="91" t="str">
        <f t="shared" ca="1" si="1422"/>
        <v>-</v>
      </c>
      <c r="AH1502" s="91">
        <f t="shared" ca="1" si="1422"/>
        <v>1</v>
      </c>
      <c r="AI1502" s="91">
        <f t="shared" ca="1" si="1422"/>
        <v>0</v>
      </c>
      <c r="AJ1502" s="91">
        <f t="shared" ca="1" si="1422"/>
        <v>1</v>
      </c>
      <c r="AK1502" s="91">
        <f t="shared" ca="1" si="1422"/>
        <v>0</v>
      </c>
      <c r="AL1502" s="91">
        <f t="shared" ca="1" si="1422"/>
        <v>1</v>
      </c>
      <c r="AM1502" s="91"/>
      <c r="AN1502" s="91"/>
      <c r="AO1502" s="91"/>
      <c r="AP1502" s="91"/>
      <c r="AQ1502" s="91"/>
      <c r="AR1502" s="91"/>
      <c r="AS1502" s="91"/>
      <c r="AT1502" s="91"/>
      <c r="AU1502" s="91"/>
      <c r="AV1502" s="91"/>
      <c r="AW1502" s="91"/>
      <c r="AX1502" s="91"/>
      <c r="AY1502" s="91"/>
      <c r="AZ1502" s="91"/>
      <c r="BA1502" s="91"/>
      <c r="BB1502" s="91"/>
      <c r="BC1502" s="91"/>
      <c r="BD1502" s="91"/>
      <c r="BE1502" s="91"/>
      <c r="BF1502" s="91"/>
      <c r="BG1502" s="91"/>
      <c r="BH1502" s="91"/>
      <c r="BI1502" s="91"/>
      <c r="BJ1502" s="91"/>
      <c r="BK1502" s="91"/>
      <c r="BL1502" s="91"/>
      <c r="BM1502" s="91"/>
      <c r="BN1502" s="91">
        <f t="shared" ca="1" si="1419"/>
        <v>0</v>
      </c>
      <c r="BO1502" s="91">
        <f t="shared" ca="1" si="1419"/>
        <v>0</v>
      </c>
      <c r="BP1502" s="91">
        <f t="shared" ca="1" si="1419"/>
        <v>0</v>
      </c>
      <c r="BQ1502" s="91">
        <f t="shared" ca="1" si="1419"/>
        <v>0</v>
      </c>
      <c r="BR1502" s="91">
        <f t="shared" ca="1" si="1419"/>
        <v>0.05</v>
      </c>
      <c r="BS1502" s="91">
        <f t="shared" ca="1" si="1419"/>
        <v>-0.05</v>
      </c>
      <c r="BT1502" s="91">
        <f t="shared" ca="1" si="1419"/>
        <v>-0.05</v>
      </c>
      <c r="BU1502" s="91">
        <f t="shared" ca="1" si="1419"/>
        <v>0</v>
      </c>
      <c r="BV1502" s="91">
        <f t="shared" ca="1" si="1419"/>
        <v>0</v>
      </c>
      <c r="BW1502" s="91">
        <f t="shared" ca="1" si="1419"/>
        <v>0</v>
      </c>
      <c r="BX1502" s="91">
        <f t="shared" ca="1" si="1419"/>
        <v>0</v>
      </c>
      <c r="BY1502" s="91">
        <f t="shared" ca="1" si="1419"/>
        <v>0.05</v>
      </c>
      <c r="BZ1502" s="91">
        <f t="shared" ca="1" si="1419"/>
        <v>-0.05</v>
      </c>
      <c r="CA1502" s="91">
        <f t="shared" ca="1" si="1419"/>
        <v>-0.05</v>
      </c>
      <c r="CB1502" s="91">
        <f t="shared" ca="1" si="1419"/>
        <v>0</v>
      </c>
      <c r="CC1502" s="91">
        <f t="shared" ca="1" si="1419"/>
        <v>0</v>
      </c>
      <c r="CD1502" s="91">
        <f t="shared" ca="1" si="1420"/>
        <v>0</v>
      </c>
      <c r="CE1502" s="91">
        <f t="shared" ca="1" si="1420"/>
        <v>0</v>
      </c>
      <c r="CF1502" s="91">
        <f t="shared" ca="1" si="1420"/>
        <v>0.05</v>
      </c>
      <c r="CG1502" s="91">
        <f t="shared" ca="1" si="1420"/>
        <v>-0.05</v>
      </c>
      <c r="CH1502" s="91">
        <f t="shared" ca="1" si="1420"/>
        <v>-0.05</v>
      </c>
    </row>
    <row r="1503" spans="1:86">
      <c r="A1503" s="74"/>
      <c r="B1503" s="257" t="str">
        <f t="shared" si="1380"/>
        <v>Scan 2 Hold Flc Value as Scan1</v>
      </c>
      <c r="C1503" s="91">
        <f t="shared" ca="1" si="1416"/>
        <v>1</v>
      </c>
      <c r="D1503" s="91">
        <f t="shared" ca="1" si="1416"/>
        <v>1</v>
      </c>
      <c r="E1503" s="91" t="b">
        <f t="shared" ca="1" si="1416"/>
        <v>0</v>
      </c>
      <c r="F1503" s="91">
        <f t="shared" ca="1" si="1416"/>
        <v>211</v>
      </c>
      <c r="G1503" s="90" t="b">
        <v>1</v>
      </c>
      <c r="H1503" s="90" t="b">
        <v>1</v>
      </c>
      <c r="I1503" s="91" t="str">
        <f t="shared" ca="1" si="1416"/>
        <v>-</v>
      </c>
      <c r="J1503" s="91" t="str">
        <f t="shared" ca="1" si="1416"/>
        <v>-</v>
      </c>
      <c r="K1503" s="91" t="str">
        <f t="shared" ca="1" si="1416"/>
        <v>-</v>
      </c>
      <c r="L1503" s="91" t="str">
        <f t="shared" ca="1" si="1416"/>
        <v>-</v>
      </c>
      <c r="M1503" s="221" t="str">
        <f>M$1487</f>
        <v>-</v>
      </c>
      <c r="N1503" s="91" t="str">
        <f t="shared" ca="1" si="1416"/>
        <v>-</v>
      </c>
      <c r="O1503" s="91">
        <f t="shared" ca="1" si="1416"/>
        <v>172</v>
      </c>
      <c r="P1503" s="91">
        <f t="shared" ca="1" si="1416"/>
        <v>173</v>
      </c>
      <c r="Q1503" s="91">
        <f t="shared" ca="1" si="1416"/>
        <v>173</v>
      </c>
      <c r="R1503" s="91">
        <f t="shared" ca="1" si="1416"/>
        <v>174</v>
      </c>
      <c r="S1503" s="91">
        <f t="shared" ca="1" si="1422"/>
        <v>174</v>
      </c>
      <c r="T1503" s="91">
        <f t="shared" ca="1" si="1422"/>
        <v>174</v>
      </c>
      <c r="U1503" s="91">
        <f t="shared" ca="1" si="1422"/>
        <v>1.2500000000000001E-2</v>
      </c>
      <c r="V1503" s="91">
        <f t="shared" ca="1" si="1422"/>
        <v>6.25E-2</v>
      </c>
      <c r="W1503" s="91">
        <f t="shared" ca="1" si="1422"/>
        <v>6.25E-2</v>
      </c>
      <c r="X1503" s="91">
        <f t="shared" ca="1" si="1422"/>
        <v>6.25E-2</v>
      </c>
      <c r="Y1503" s="226">
        <f t="shared" ca="1" si="1422"/>
        <v>1.15E-2</v>
      </c>
      <c r="Z1503" s="226">
        <f t="shared" ca="1" si="1422"/>
        <v>-2.0416666666666666E-2</v>
      </c>
      <c r="AA1503" s="91">
        <f t="shared" ca="1" si="1422"/>
        <v>2</v>
      </c>
      <c r="AB1503" s="91" t="b">
        <f t="shared" ca="1" si="1422"/>
        <v>1</v>
      </c>
      <c r="AC1503" s="91" t="str">
        <f t="shared" ca="1" si="1422"/>
        <v>-</v>
      </c>
      <c r="AD1503" s="91" t="str">
        <f t="shared" ca="1" si="1422"/>
        <v>-</v>
      </c>
      <c r="AE1503" s="91" t="str">
        <f t="shared" ca="1" si="1422"/>
        <v>-</v>
      </c>
      <c r="AF1503" s="91" t="str">
        <f t="shared" ca="1" si="1422"/>
        <v>-</v>
      </c>
      <c r="AG1503" s="91" t="str">
        <f t="shared" ca="1" si="1422"/>
        <v>-</v>
      </c>
      <c r="AH1503" s="91">
        <f t="shared" ca="1" si="1422"/>
        <v>1</v>
      </c>
      <c r="AI1503" s="91">
        <f t="shared" ca="1" si="1422"/>
        <v>0</v>
      </c>
      <c r="AJ1503" s="91">
        <f t="shared" ca="1" si="1422"/>
        <v>1</v>
      </c>
      <c r="AK1503" s="91">
        <f t="shared" ca="1" si="1422"/>
        <v>0</v>
      </c>
      <c r="AL1503" s="91">
        <f t="shared" ca="1" si="1422"/>
        <v>1</v>
      </c>
      <c r="AM1503" s="91"/>
      <c r="AN1503" s="91"/>
      <c r="AO1503" s="91"/>
      <c r="AP1503" s="91"/>
      <c r="AQ1503" s="91"/>
      <c r="AR1503" s="91"/>
      <c r="AS1503" s="91"/>
      <c r="AT1503" s="91"/>
      <c r="AU1503" s="91"/>
      <c r="AV1503" s="91"/>
      <c r="AW1503" s="91"/>
      <c r="AX1503" s="91"/>
      <c r="AY1503" s="91"/>
      <c r="AZ1503" s="91"/>
      <c r="BA1503" s="91"/>
      <c r="BB1503" s="91"/>
      <c r="BC1503" s="91"/>
      <c r="BD1503" s="91"/>
      <c r="BE1503" s="91"/>
      <c r="BF1503" s="91"/>
      <c r="BG1503" s="91"/>
      <c r="BH1503" s="91"/>
      <c r="BI1503" s="91"/>
      <c r="BJ1503" s="91"/>
      <c r="BK1503" s="91"/>
      <c r="BL1503" s="91"/>
      <c r="BM1503" s="91"/>
      <c r="BN1503" s="91">
        <f t="shared" ca="1" si="1419"/>
        <v>0</v>
      </c>
      <c r="BO1503" s="91">
        <f t="shared" ca="1" si="1419"/>
        <v>0</v>
      </c>
      <c r="BP1503" s="91">
        <f t="shared" ca="1" si="1419"/>
        <v>0</v>
      </c>
      <c r="BQ1503" s="91">
        <f t="shared" ca="1" si="1419"/>
        <v>0</v>
      </c>
      <c r="BR1503" s="91">
        <f t="shared" ca="1" si="1419"/>
        <v>0.05</v>
      </c>
      <c r="BS1503" s="91">
        <f t="shared" ca="1" si="1419"/>
        <v>-0.05</v>
      </c>
      <c r="BT1503" s="91">
        <f t="shared" ca="1" si="1419"/>
        <v>-0.05</v>
      </c>
      <c r="BU1503" s="91">
        <f t="shared" ca="1" si="1419"/>
        <v>0</v>
      </c>
      <c r="BV1503" s="91">
        <f t="shared" ca="1" si="1419"/>
        <v>0</v>
      </c>
      <c r="BW1503" s="91">
        <f t="shared" ca="1" si="1419"/>
        <v>0</v>
      </c>
      <c r="BX1503" s="91">
        <f t="shared" ca="1" si="1419"/>
        <v>0</v>
      </c>
      <c r="BY1503" s="91">
        <f t="shared" ca="1" si="1419"/>
        <v>0.05</v>
      </c>
      <c r="BZ1503" s="91">
        <f t="shared" ca="1" si="1419"/>
        <v>-0.05</v>
      </c>
      <c r="CA1503" s="91">
        <f t="shared" ca="1" si="1419"/>
        <v>-0.05</v>
      </c>
      <c r="CB1503" s="91">
        <f t="shared" ca="1" si="1419"/>
        <v>0</v>
      </c>
      <c r="CC1503" s="91">
        <f t="shared" ca="1" si="1419"/>
        <v>0</v>
      </c>
      <c r="CD1503" s="91">
        <f t="shared" ca="1" si="1420"/>
        <v>0</v>
      </c>
      <c r="CE1503" s="91">
        <f t="shared" ca="1" si="1420"/>
        <v>0</v>
      </c>
      <c r="CF1503" s="91">
        <f t="shared" ca="1" si="1420"/>
        <v>0.05</v>
      </c>
      <c r="CG1503" s="91">
        <f t="shared" ca="1" si="1420"/>
        <v>-0.05</v>
      </c>
      <c r="CH1503" s="91">
        <f t="shared" ca="1" si="1420"/>
        <v>-0.05</v>
      </c>
    </row>
    <row r="1504" spans="1:86">
      <c r="A1504" s="74"/>
      <c r="B1504" s="257" t="str">
        <f t="shared" si="1380"/>
        <v>Scan 2 Hold Lamb Surv as Scan1</v>
      </c>
      <c r="C1504" s="91">
        <f t="shared" ca="1" si="1416"/>
        <v>1</v>
      </c>
      <c r="D1504" s="91">
        <f t="shared" ca="1" si="1416"/>
        <v>1</v>
      </c>
      <c r="E1504" s="91" t="b">
        <f t="shared" ca="1" si="1416"/>
        <v>0</v>
      </c>
      <c r="F1504" s="91">
        <f t="shared" ca="1" si="1416"/>
        <v>211</v>
      </c>
      <c r="G1504" s="221" t="str">
        <f>G$1487</f>
        <v>-</v>
      </c>
      <c r="H1504" s="221" t="str">
        <f>H$1487</f>
        <v>-</v>
      </c>
      <c r="I1504" s="91" t="str">
        <f t="shared" ca="1" si="1416"/>
        <v>-</v>
      </c>
      <c r="J1504" s="91" t="str">
        <f t="shared" ca="1" si="1416"/>
        <v>-</v>
      </c>
      <c r="K1504" s="90" t="b">
        <v>1</v>
      </c>
      <c r="L1504" s="91" t="str">
        <f t="shared" ca="1" si="1416"/>
        <v>-</v>
      </c>
      <c r="M1504" s="91" t="str">
        <f t="shared" ca="1" si="1416"/>
        <v>-</v>
      </c>
      <c r="N1504" s="91" t="str">
        <f t="shared" ca="1" si="1416"/>
        <v>-</v>
      </c>
      <c r="O1504" s="91">
        <f t="shared" ca="1" si="1416"/>
        <v>172</v>
      </c>
      <c r="P1504" s="91">
        <f t="shared" ca="1" si="1416"/>
        <v>173</v>
      </c>
      <c r="Q1504" s="91">
        <f t="shared" ca="1" si="1416"/>
        <v>173</v>
      </c>
      <c r="R1504" s="91">
        <f t="shared" ca="1" si="1416"/>
        <v>174</v>
      </c>
      <c r="S1504" s="91">
        <f t="shared" ca="1" si="1422"/>
        <v>174</v>
      </c>
      <c r="T1504" s="91">
        <f t="shared" ca="1" si="1422"/>
        <v>174</v>
      </c>
      <c r="U1504" s="91">
        <f t="shared" ca="1" si="1422"/>
        <v>1.2500000000000001E-2</v>
      </c>
      <c r="V1504" s="91">
        <f t="shared" ca="1" si="1422"/>
        <v>6.25E-2</v>
      </c>
      <c r="W1504" s="91">
        <f t="shared" ca="1" si="1422"/>
        <v>6.25E-2</v>
      </c>
      <c r="X1504" s="91">
        <f t="shared" ca="1" si="1422"/>
        <v>6.25E-2</v>
      </c>
      <c r="Y1504" s="226">
        <f t="shared" ca="1" si="1422"/>
        <v>1.15E-2</v>
      </c>
      <c r="Z1504" s="226">
        <f t="shared" ca="1" si="1422"/>
        <v>-2.0416666666666666E-2</v>
      </c>
      <c r="AA1504" s="91">
        <f t="shared" ca="1" si="1422"/>
        <v>2</v>
      </c>
      <c r="AB1504" s="91" t="b">
        <f t="shared" ca="1" si="1422"/>
        <v>1</v>
      </c>
      <c r="AC1504" s="91" t="str">
        <f t="shared" ca="1" si="1422"/>
        <v>-</v>
      </c>
      <c r="AD1504" s="91" t="str">
        <f t="shared" ca="1" si="1422"/>
        <v>-</v>
      </c>
      <c r="AE1504" s="91" t="str">
        <f t="shared" ca="1" si="1422"/>
        <v>-</v>
      </c>
      <c r="AF1504" s="91" t="str">
        <f t="shared" ca="1" si="1422"/>
        <v>-</v>
      </c>
      <c r="AG1504" s="91" t="str">
        <f t="shared" ca="1" si="1422"/>
        <v>-</v>
      </c>
      <c r="AH1504" s="91">
        <f t="shared" ca="1" si="1422"/>
        <v>1</v>
      </c>
      <c r="AI1504" s="91">
        <f t="shared" ca="1" si="1422"/>
        <v>0</v>
      </c>
      <c r="AJ1504" s="91">
        <f t="shared" ca="1" si="1422"/>
        <v>1</v>
      </c>
      <c r="AK1504" s="91">
        <f t="shared" ca="1" si="1422"/>
        <v>0</v>
      </c>
      <c r="AL1504" s="91">
        <f t="shared" ca="1" si="1422"/>
        <v>1</v>
      </c>
      <c r="AM1504" s="91"/>
      <c r="AN1504" s="91"/>
      <c r="AO1504" s="91"/>
      <c r="AP1504" s="91"/>
      <c r="AQ1504" s="91"/>
      <c r="AR1504" s="91"/>
      <c r="AS1504" s="91"/>
      <c r="AT1504" s="91"/>
      <c r="AU1504" s="91"/>
      <c r="AV1504" s="91"/>
      <c r="AW1504" s="91"/>
      <c r="AX1504" s="91"/>
      <c r="AY1504" s="91"/>
      <c r="AZ1504" s="91"/>
      <c r="BA1504" s="91"/>
      <c r="BB1504" s="91"/>
      <c r="BC1504" s="91"/>
      <c r="BD1504" s="91"/>
      <c r="BE1504" s="91"/>
      <c r="BF1504" s="91"/>
      <c r="BG1504" s="91"/>
      <c r="BH1504" s="91"/>
      <c r="BI1504" s="91"/>
      <c r="BJ1504" s="91"/>
      <c r="BK1504" s="91"/>
      <c r="BL1504" s="91"/>
      <c r="BM1504" s="91"/>
      <c r="BN1504" s="91">
        <f t="shared" ca="1" si="1419"/>
        <v>0</v>
      </c>
      <c r="BO1504" s="91">
        <f t="shared" ca="1" si="1419"/>
        <v>0</v>
      </c>
      <c r="BP1504" s="91">
        <f t="shared" ca="1" si="1419"/>
        <v>0</v>
      </c>
      <c r="BQ1504" s="91">
        <f t="shared" ca="1" si="1419"/>
        <v>0</v>
      </c>
      <c r="BR1504" s="91">
        <f t="shared" ca="1" si="1419"/>
        <v>0.05</v>
      </c>
      <c r="BS1504" s="91">
        <f t="shared" ca="1" si="1419"/>
        <v>-0.05</v>
      </c>
      <c r="BT1504" s="91">
        <f t="shared" ca="1" si="1419"/>
        <v>-0.05</v>
      </c>
      <c r="BU1504" s="91">
        <f t="shared" ca="1" si="1419"/>
        <v>0</v>
      </c>
      <c r="BV1504" s="91">
        <f t="shared" ca="1" si="1419"/>
        <v>0</v>
      </c>
      <c r="BW1504" s="91">
        <f t="shared" ca="1" si="1419"/>
        <v>0</v>
      </c>
      <c r="BX1504" s="91">
        <f t="shared" ca="1" si="1419"/>
        <v>0</v>
      </c>
      <c r="BY1504" s="91">
        <f t="shared" ca="1" si="1419"/>
        <v>0.05</v>
      </c>
      <c r="BZ1504" s="91">
        <f t="shared" ca="1" si="1419"/>
        <v>-0.05</v>
      </c>
      <c r="CA1504" s="91">
        <f t="shared" ca="1" si="1419"/>
        <v>-0.05</v>
      </c>
      <c r="CB1504" s="91">
        <f t="shared" ca="1" si="1419"/>
        <v>0</v>
      </c>
      <c r="CC1504" s="91">
        <f t="shared" ca="1" si="1419"/>
        <v>0</v>
      </c>
      <c r="CD1504" s="91">
        <f t="shared" ca="1" si="1420"/>
        <v>0</v>
      </c>
      <c r="CE1504" s="91">
        <f t="shared" ca="1" si="1420"/>
        <v>0</v>
      </c>
      <c r="CF1504" s="91">
        <f t="shared" ca="1" si="1420"/>
        <v>0.05</v>
      </c>
      <c r="CG1504" s="91">
        <f t="shared" ca="1" si="1420"/>
        <v>-0.05</v>
      </c>
      <c r="CH1504" s="91">
        <f t="shared" ca="1" si="1420"/>
        <v>-0.05</v>
      </c>
    </row>
    <row r="1505" spans="1:86">
      <c r="A1505" s="74"/>
      <c r="B1505" s="257" t="str">
        <f t="shared" si="1380"/>
        <v>Scan 2 Hold RR as Scan1</v>
      </c>
      <c r="C1505" s="91">
        <f t="shared" ca="1" si="1416"/>
        <v>1</v>
      </c>
      <c r="D1505" s="91">
        <f t="shared" ca="1" si="1416"/>
        <v>1</v>
      </c>
      <c r="E1505" s="91" t="b">
        <f t="shared" ca="1" si="1416"/>
        <v>0</v>
      </c>
      <c r="F1505" s="91">
        <f t="shared" ca="1" si="1416"/>
        <v>211</v>
      </c>
      <c r="G1505" s="91" t="str">
        <f t="shared" ca="1" si="1416"/>
        <v>-</v>
      </c>
      <c r="H1505" s="91" t="str">
        <f t="shared" ca="1" si="1416"/>
        <v>-</v>
      </c>
      <c r="I1505" s="90" t="b">
        <v>1</v>
      </c>
      <c r="J1505" s="90" t="b">
        <v>1</v>
      </c>
      <c r="K1505" s="221" t="str">
        <f>K$1487</f>
        <v>-</v>
      </c>
      <c r="L1505" s="91" t="str">
        <f t="shared" ca="1" si="1416"/>
        <v>-</v>
      </c>
      <c r="M1505" s="91" t="str">
        <f t="shared" ca="1" si="1416"/>
        <v>-</v>
      </c>
      <c r="N1505" s="91" t="str">
        <f t="shared" ca="1" si="1416"/>
        <v>-</v>
      </c>
      <c r="O1505" s="91">
        <f t="shared" ca="1" si="1416"/>
        <v>172</v>
      </c>
      <c r="P1505" s="91">
        <f t="shared" ca="1" si="1416"/>
        <v>173</v>
      </c>
      <c r="Q1505" s="91">
        <f t="shared" ca="1" si="1416"/>
        <v>173</v>
      </c>
      <c r="R1505" s="91">
        <f t="shared" ca="1" si="1416"/>
        <v>174</v>
      </c>
      <c r="S1505" s="91">
        <f t="shared" ca="1" si="1422"/>
        <v>174</v>
      </c>
      <c r="T1505" s="91">
        <f t="shared" ca="1" si="1422"/>
        <v>174</v>
      </c>
      <c r="U1505" s="91">
        <f t="shared" ca="1" si="1422"/>
        <v>1.2500000000000001E-2</v>
      </c>
      <c r="V1505" s="91">
        <f t="shared" ca="1" si="1422"/>
        <v>6.25E-2</v>
      </c>
      <c r="W1505" s="91">
        <f t="shared" ca="1" si="1422"/>
        <v>6.25E-2</v>
      </c>
      <c r="X1505" s="91">
        <f t="shared" ca="1" si="1422"/>
        <v>6.25E-2</v>
      </c>
      <c r="Y1505" s="226">
        <f t="shared" ca="1" si="1422"/>
        <v>1.15E-2</v>
      </c>
      <c r="Z1505" s="226">
        <f t="shared" ca="1" si="1422"/>
        <v>-2.0416666666666666E-2</v>
      </c>
      <c r="AA1505" s="91">
        <f t="shared" ca="1" si="1422"/>
        <v>2</v>
      </c>
      <c r="AB1505" s="91" t="b">
        <f t="shared" ca="1" si="1422"/>
        <v>1</v>
      </c>
      <c r="AC1505" s="91" t="str">
        <f t="shared" ca="1" si="1422"/>
        <v>-</v>
      </c>
      <c r="AD1505" s="91" t="str">
        <f t="shared" ca="1" si="1422"/>
        <v>-</v>
      </c>
      <c r="AE1505" s="91" t="str">
        <f t="shared" ca="1" si="1422"/>
        <v>-</v>
      </c>
      <c r="AF1505" s="91" t="str">
        <f t="shared" ca="1" si="1422"/>
        <v>-</v>
      </c>
      <c r="AG1505" s="91" t="str">
        <f t="shared" ca="1" si="1422"/>
        <v>-</v>
      </c>
      <c r="AH1505" s="91">
        <f t="shared" ca="1" si="1422"/>
        <v>1</v>
      </c>
      <c r="AI1505" s="91">
        <f t="shared" ca="1" si="1422"/>
        <v>0</v>
      </c>
      <c r="AJ1505" s="91">
        <f t="shared" ca="1" si="1422"/>
        <v>1</v>
      </c>
      <c r="AK1505" s="91">
        <f t="shared" ca="1" si="1422"/>
        <v>0</v>
      </c>
      <c r="AL1505" s="91">
        <f t="shared" ca="1" si="1422"/>
        <v>1</v>
      </c>
      <c r="AM1505" s="91"/>
      <c r="AN1505" s="91"/>
      <c r="AO1505" s="91"/>
      <c r="AP1505" s="91"/>
      <c r="AQ1505" s="91"/>
      <c r="AR1505" s="91"/>
      <c r="AS1505" s="91"/>
      <c r="AT1505" s="91"/>
      <c r="AU1505" s="91"/>
      <c r="AV1505" s="91"/>
      <c r="AW1505" s="91"/>
      <c r="AX1505" s="91"/>
      <c r="AY1505" s="91"/>
      <c r="AZ1505" s="91"/>
      <c r="BA1505" s="91"/>
      <c r="BB1505" s="91"/>
      <c r="BC1505" s="91"/>
      <c r="BD1505" s="91"/>
      <c r="BE1505" s="91"/>
      <c r="BF1505" s="91"/>
      <c r="BG1505" s="91"/>
      <c r="BH1505" s="91"/>
      <c r="BI1505" s="91"/>
      <c r="BJ1505" s="91"/>
      <c r="BK1505" s="91"/>
      <c r="BL1505" s="91"/>
      <c r="BM1505" s="91"/>
      <c r="BN1505" s="91">
        <f t="shared" ca="1" si="1419"/>
        <v>0</v>
      </c>
      <c r="BO1505" s="91">
        <f t="shared" ca="1" si="1419"/>
        <v>0</v>
      </c>
      <c r="BP1505" s="91">
        <f t="shared" ca="1" si="1419"/>
        <v>0</v>
      </c>
      <c r="BQ1505" s="91">
        <f t="shared" ca="1" si="1419"/>
        <v>0</v>
      </c>
      <c r="BR1505" s="91">
        <f t="shared" ca="1" si="1419"/>
        <v>0.05</v>
      </c>
      <c r="BS1505" s="91">
        <f t="shared" ca="1" si="1419"/>
        <v>-0.05</v>
      </c>
      <c r="BT1505" s="91">
        <f t="shared" ca="1" si="1419"/>
        <v>-0.05</v>
      </c>
      <c r="BU1505" s="91">
        <f t="shared" ca="1" si="1419"/>
        <v>0</v>
      </c>
      <c r="BV1505" s="91">
        <f t="shared" ca="1" si="1419"/>
        <v>0</v>
      </c>
      <c r="BW1505" s="91">
        <f t="shared" ca="1" si="1419"/>
        <v>0</v>
      </c>
      <c r="BX1505" s="91">
        <f t="shared" ca="1" si="1419"/>
        <v>0</v>
      </c>
      <c r="BY1505" s="91">
        <f t="shared" ca="1" si="1419"/>
        <v>0.05</v>
      </c>
      <c r="BZ1505" s="91">
        <f t="shared" ca="1" si="1419"/>
        <v>-0.05</v>
      </c>
      <c r="CA1505" s="91">
        <f t="shared" ca="1" si="1419"/>
        <v>-0.05</v>
      </c>
      <c r="CB1505" s="91">
        <f t="shared" ca="1" si="1419"/>
        <v>0</v>
      </c>
      <c r="CC1505" s="91">
        <f t="shared" ca="1" si="1419"/>
        <v>0</v>
      </c>
      <c r="CD1505" s="91">
        <f t="shared" ca="1" si="1420"/>
        <v>0</v>
      </c>
      <c r="CE1505" s="91">
        <f t="shared" ca="1" si="1420"/>
        <v>0</v>
      </c>
      <c r="CF1505" s="91">
        <f t="shared" ca="1" si="1420"/>
        <v>0.05</v>
      </c>
      <c r="CG1505" s="91">
        <f t="shared" ca="1" si="1420"/>
        <v>-0.05</v>
      </c>
      <c r="CH1505" s="91">
        <f t="shared" ca="1" si="1420"/>
        <v>-0.05</v>
      </c>
    </row>
    <row r="1506" spans="1:86">
      <c r="A1506" s="74"/>
      <c r="B1506" s="257" t="str">
        <f t="shared" si="1380"/>
        <v>Scan 2 Hold All prodn as Scan1</v>
      </c>
      <c r="C1506" s="91">
        <f t="shared" ca="1" si="1416"/>
        <v>1</v>
      </c>
      <c r="D1506" s="91">
        <f t="shared" ca="1" si="1416"/>
        <v>1</v>
      </c>
      <c r="E1506" s="91" t="b">
        <f t="shared" ca="1" si="1416"/>
        <v>0</v>
      </c>
      <c r="F1506" s="91">
        <f t="shared" ca="1" si="1416"/>
        <v>211</v>
      </c>
      <c r="G1506" s="90" t="b">
        <v>1</v>
      </c>
      <c r="H1506" s="90" t="b">
        <v>1</v>
      </c>
      <c r="I1506" s="90" t="b">
        <v>1</v>
      </c>
      <c r="J1506" s="90" t="b">
        <v>1</v>
      </c>
      <c r="K1506" s="90" t="b">
        <v>1</v>
      </c>
      <c r="L1506" s="90" t="b">
        <v>1</v>
      </c>
      <c r="M1506" s="90" t="b">
        <v>1</v>
      </c>
      <c r="N1506" s="91" t="str">
        <f t="shared" ca="1" si="1416"/>
        <v>-</v>
      </c>
      <c r="O1506" s="91">
        <f t="shared" ca="1" si="1416"/>
        <v>172</v>
      </c>
      <c r="P1506" s="91">
        <f t="shared" ca="1" si="1416"/>
        <v>173</v>
      </c>
      <c r="Q1506" s="91">
        <f t="shared" ca="1" si="1416"/>
        <v>173</v>
      </c>
      <c r="R1506" s="91">
        <f t="shared" ca="1" si="1416"/>
        <v>174</v>
      </c>
      <c r="S1506" s="91">
        <f t="shared" ca="1" si="1422"/>
        <v>174</v>
      </c>
      <c r="T1506" s="91">
        <f t="shared" ca="1" si="1422"/>
        <v>174</v>
      </c>
      <c r="U1506" s="91">
        <f t="shared" ca="1" si="1422"/>
        <v>1.2500000000000001E-2</v>
      </c>
      <c r="V1506" s="91">
        <f t="shared" ca="1" si="1422"/>
        <v>6.25E-2</v>
      </c>
      <c r="W1506" s="91">
        <f t="shared" ca="1" si="1422"/>
        <v>6.25E-2</v>
      </c>
      <c r="X1506" s="91">
        <f t="shared" ca="1" si="1422"/>
        <v>6.25E-2</v>
      </c>
      <c r="Y1506" s="226">
        <f t="shared" ca="1" si="1422"/>
        <v>1.15E-2</v>
      </c>
      <c r="Z1506" s="226">
        <f t="shared" ca="1" si="1422"/>
        <v>-2.0416666666666666E-2</v>
      </c>
      <c r="AA1506" s="91">
        <f t="shared" ca="1" si="1422"/>
        <v>2</v>
      </c>
      <c r="AB1506" s="91" t="b">
        <f t="shared" ca="1" si="1422"/>
        <v>1</v>
      </c>
      <c r="AC1506" s="91" t="str">
        <f t="shared" ca="1" si="1422"/>
        <v>-</v>
      </c>
      <c r="AD1506" s="91" t="str">
        <f t="shared" ca="1" si="1422"/>
        <v>-</v>
      </c>
      <c r="AE1506" s="91" t="str">
        <f t="shared" ca="1" si="1422"/>
        <v>-</v>
      </c>
      <c r="AF1506" s="91" t="str">
        <f t="shared" ca="1" si="1422"/>
        <v>-</v>
      </c>
      <c r="AG1506" s="91" t="str">
        <f t="shared" ca="1" si="1422"/>
        <v>-</v>
      </c>
      <c r="AH1506" s="91">
        <f t="shared" ca="1" si="1422"/>
        <v>1</v>
      </c>
      <c r="AI1506" s="91">
        <f t="shared" ca="1" si="1422"/>
        <v>0</v>
      </c>
      <c r="AJ1506" s="91">
        <f t="shared" ca="1" si="1422"/>
        <v>1</v>
      </c>
      <c r="AK1506" s="91">
        <f t="shared" ca="1" si="1422"/>
        <v>0</v>
      </c>
      <c r="AL1506" s="91">
        <f t="shared" ca="1" si="1422"/>
        <v>1</v>
      </c>
      <c r="AM1506" s="91"/>
      <c r="AN1506" s="91"/>
      <c r="AO1506" s="91"/>
      <c r="AP1506" s="91"/>
      <c r="AQ1506" s="91"/>
      <c r="AR1506" s="91"/>
      <c r="AS1506" s="91"/>
      <c r="AT1506" s="91"/>
      <c r="AU1506" s="91"/>
      <c r="AV1506" s="91"/>
      <c r="AW1506" s="91"/>
      <c r="AX1506" s="91"/>
      <c r="AY1506" s="91"/>
      <c r="AZ1506" s="91"/>
      <c r="BA1506" s="91"/>
      <c r="BB1506" s="91"/>
      <c r="BC1506" s="91"/>
      <c r="BD1506" s="91"/>
      <c r="BE1506" s="91"/>
      <c r="BF1506" s="91"/>
      <c r="BG1506" s="91"/>
      <c r="BH1506" s="91"/>
      <c r="BI1506" s="91"/>
      <c r="BJ1506" s="91"/>
      <c r="BK1506" s="91"/>
      <c r="BL1506" s="91"/>
      <c r="BM1506" s="91"/>
      <c r="BN1506" s="91">
        <f t="shared" ca="1" si="1419"/>
        <v>0</v>
      </c>
      <c r="BO1506" s="91">
        <f t="shared" ca="1" si="1419"/>
        <v>0</v>
      </c>
      <c r="BP1506" s="91">
        <f t="shared" ca="1" si="1419"/>
        <v>0</v>
      </c>
      <c r="BQ1506" s="91">
        <f t="shared" ca="1" si="1419"/>
        <v>0</v>
      </c>
      <c r="BR1506" s="91">
        <f t="shared" ca="1" si="1419"/>
        <v>0.05</v>
      </c>
      <c r="BS1506" s="91">
        <f t="shared" ca="1" si="1419"/>
        <v>-0.05</v>
      </c>
      <c r="BT1506" s="91">
        <f t="shared" ca="1" si="1419"/>
        <v>-0.05</v>
      </c>
      <c r="BU1506" s="91">
        <f t="shared" ca="1" si="1419"/>
        <v>0</v>
      </c>
      <c r="BV1506" s="91">
        <f t="shared" ca="1" si="1419"/>
        <v>0</v>
      </c>
      <c r="BW1506" s="91">
        <f t="shared" ca="1" si="1419"/>
        <v>0</v>
      </c>
      <c r="BX1506" s="91">
        <f t="shared" ca="1" si="1419"/>
        <v>0</v>
      </c>
      <c r="BY1506" s="91">
        <f t="shared" ca="1" si="1419"/>
        <v>0.05</v>
      </c>
      <c r="BZ1506" s="91">
        <f t="shared" ca="1" si="1419"/>
        <v>-0.05</v>
      </c>
      <c r="CA1506" s="91">
        <f t="shared" ca="1" si="1419"/>
        <v>-0.05</v>
      </c>
      <c r="CB1506" s="91">
        <f t="shared" ca="1" si="1419"/>
        <v>0</v>
      </c>
      <c r="CC1506" s="91">
        <f t="shared" ca="1" si="1419"/>
        <v>0</v>
      </c>
      <c r="CD1506" s="91">
        <f t="shared" ca="1" si="1420"/>
        <v>0</v>
      </c>
      <c r="CE1506" s="91">
        <f t="shared" ca="1" si="1420"/>
        <v>0</v>
      </c>
      <c r="CF1506" s="91">
        <f t="shared" ca="1" si="1420"/>
        <v>0.05</v>
      </c>
      <c r="CG1506" s="91">
        <f t="shared" ca="1" si="1420"/>
        <v>-0.05</v>
      </c>
      <c r="CH1506" s="91">
        <f t="shared" ca="1" si="1420"/>
        <v>-0.05</v>
      </c>
    </row>
    <row r="1507" spans="1:86">
      <c r="A1507" s="74"/>
      <c r="B1507" s="257" t="str">
        <f t="shared" si="1380"/>
        <v>Scan 2 Differential progeny management</v>
      </c>
      <c r="C1507" s="91">
        <f t="shared" ca="1" si="1416"/>
        <v>1</v>
      </c>
      <c r="D1507" s="91">
        <f t="shared" ca="1" si="1416"/>
        <v>1</v>
      </c>
      <c r="E1507" s="91" t="b">
        <f t="shared" ca="1" si="1416"/>
        <v>0</v>
      </c>
      <c r="F1507" s="91">
        <f t="shared" ca="1" si="1416"/>
        <v>211</v>
      </c>
      <c r="G1507" s="221" t="str">
        <f t="shared" ref="G1507:M1507" si="1423">G$1487</f>
        <v>-</v>
      </c>
      <c r="H1507" s="221" t="str">
        <f t="shared" si="1423"/>
        <v>-</v>
      </c>
      <c r="I1507" s="221" t="str">
        <f t="shared" si="1423"/>
        <v>-</v>
      </c>
      <c r="J1507" s="221" t="str">
        <f t="shared" si="1423"/>
        <v>-</v>
      </c>
      <c r="K1507" s="221" t="str">
        <f t="shared" si="1423"/>
        <v>-</v>
      </c>
      <c r="L1507" s="221" t="str">
        <f t="shared" si="1423"/>
        <v>-</v>
      </c>
      <c r="M1507" s="221" t="str">
        <f t="shared" si="1423"/>
        <v>-</v>
      </c>
      <c r="N1507" s="91" t="str">
        <f t="shared" ca="1" si="1416"/>
        <v>-</v>
      </c>
      <c r="O1507" s="220">
        <f t="shared" ref="O1507:T1507" ca="1" si="1424">O$1473</f>
        <v>170</v>
      </c>
      <c r="P1507" s="220">
        <f t="shared" ca="1" si="1424"/>
        <v>171</v>
      </c>
      <c r="Q1507" s="220">
        <f t="shared" ca="1" si="1424"/>
        <v>171</v>
      </c>
      <c r="R1507" s="220">
        <f t="shared" ca="1" si="1424"/>
        <v>171</v>
      </c>
      <c r="S1507" s="220">
        <f t="shared" ca="1" si="1424"/>
        <v>171</v>
      </c>
      <c r="T1507" s="220">
        <f t="shared" ca="1" si="1424"/>
        <v>171</v>
      </c>
      <c r="U1507" s="91">
        <f t="shared" ca="1" si="1422"/>
        <v>1.2500000000000001E-2</v>
      </c>
      <c r="V1507" s="91">
        <f t="shared" ca="1" si="1422"/>
        <v>6.25E-2</v>
      </c>
      <c r="W1507" s="91">
        <f t="shared" ca="1" si="1422"/>
        <v>6.25E-2</v>
      </c>
      <c r="X1507" s="91">
        <f t="shared" ca="1" si="1422"/>
        <v>6.25E-2</v>
      </c>
      <c r="Y1507" s="226">
        <f t="shared" ca="1" si="1422"/>
        <v>1.15E-2</v>
      </c>
      <c r="Z1507" s="226">
        <f t="shared" ca="1" si="1422"/>
        <v>-2.0416666666666666E-2</v>
      </c>
      <c r="AA1507" s="91">
        <f t="shared" ca="1" si="1422"/>
        <v>2</v>
      </c>
      <c r="AB1507" s="91" t="b">
        <f t="shared" ca="1" si="1422"/>
        <v>1</v>
      </c>
      <c r="AC1507" s="91" t="str">
        <f t="shared" ca="1" si="1422"/>
        <v>-</v>
      </c>
      <c r="AD1507" s="91" t="str">
        <f t="shared" ca="1" si="1422"/>
        <v>-</v>
      </c>
      <c r="AE1507" s="91" t="str">
        <f t="shared" ca="1" si="1422"/>
        <v>-</v>
      </c>
      <c r="AF1507" s="91" t="str">
        <f t="shared" ca="1" si="1422"/>
        <v>-</v>
      </c>
      <c r="AG1507" s="91" t="str">
        <f t="shared" ca="1" si="1422"/>
        <v>-</v>
      </c>
      <c r="AH1507" s="91">
        <f t="shared" ca="1" si="1422"/>
        <v>1</v>
      </c>
      <c r="AI1507" s="91">
        <f t="shared" ca="1" si="1422"/>
        <v>0</v>
      </c>
      <c r="AJ1507" s="91">
        <f t="shared" ca="1" si="1422"/>
        <v>1</v>
      </c>
      <c r="AK1507" s="91">
        <f t="shared" ca="1" si="1422"/>
        <v>0</v>
      </c>
      <c r="AL1507" s="91">
        <f t="shared" ca="1" si="1422"/>
        <v>1</v>
      </c>
      <c r="AM1507" s="91"/>
      <c r="AN1507" s="91"/>
      <c r="AO1507" s="91"/>
      <c r="AP1507" s="91"/>
      <c r="AQ1507" s="91"/>
      <c r="AR1507" s="91"/>
      <c r="AS1507" s="91"/>
      <c r="AT1507" s="91"/>
      <c r="AU1507" s="91"/>
      <c r="AV1507" s="91"/>
      <c r="AW1507" s="91"/>
      <c r="AX1507" s="91"/>
      <c r="AY1507" s="91"/>
      <c r="AZ1507" s="91"/>
      <c r="BA1507" s="91"/>
      <c r="BB1507" s="91"/>
      <c r="BC1507" s="91"/>
      <c r="BD1507" s="91"/>
      <c r="BE1507" s="91"/>
      <c r="BF1507" s="91"/>
      <c r="BG1507" s="91"/>
      <c r="BH1507" s="91"/>
      <c r="BI1507" s="91"/>
      <c r="BJ1507" s="91"/>
      <c r="BK1507" s="91"/>
      <c r="BL1507" s="91"/>
      <c r="BM1507" s="91"/>
      <c r="BN1507" s="220">
        <f t="shared" ref="BN1507:CH1507" ca="1" si="1425">BN$1473</f>
        <v>-0.05</v>
      </c>
      <c r="BO1507" s="220">
        <f t="shared" ca="1" si="1425"/>
        <v>0</v>
      </c>
      <c r="BP1507" s="220">
        <f t="shared" ca="1" si="1425"/>
        <v>0.05</v>
      </c>
      <c r="BQ1507" s="220">
        <f t="shared" ca="1" si="1425"/>
        <v>-0.05</v>
      </c>
      <c r="BR1507" s="220">
        <f t="shared" ca="1" si="1425"/>
        <v>0.05</v>
      </c>
      <c r="BS1507" s="220">
        <f t="shared" ca="1" si="1425"/>
        <v>-0.05</v>
      </c>
      <c r="BT1507" s="220">
        <f t="shared" ca="1" si="1425"/>
        <v>-0.05</v>
      </c>
      <c r="BU1507" s="220">
        <f t="shared" ca="1" si="1425"/>
        <v>-0.05</v>
      </c>
      <c r="BV1507" s="220">
        <f t="shared" ca="1" si="1425"/>
        <v>0</v>
      </c>
      <c r="BW1507" s="220">
        <f t="shared" ca="1" si="1425"/>
        <v>0.05</v>
      </c>
      <c r="BX1507" s="220">
        <f t="shared" ca="1" si="1425"/>
        <v>-0.05</v>
      </c>
      <c r="BY1507" s="220">
        <f t="shared" ca="1" si="1425"/>
        <v>0.05</v>
      </c>
      <c r="BZ1507" s="220">
        <f t="shared" ca="1" si="1425"/>
        <v>-0.05</v>
      </c>
      <c r="CA1507" s="220">
        <f t="shared" ca="1" si="1425"/>
        <v>-0.05</v>
      </c>
      <c r="CB1507" s="220">
        <f t="shared" ca="1" si="1425"/>
        <v>-0.05</v>
      </c>
      <c r="CC1507" s="220">
        <f t="shared" ca="1" si="1425"/>
        <v>0</v>
      </c>
      <c r="CD1507" s="220">
        <f t="shared" ca="1" si="1425"/>
        <v>0.05</v>
      </c>
      <c r="CE1507" s="220">
        <f t="shared" ca="1" si="1425"/>
        <v>-0.05</v>
      </c>
      <c r="CF1507" s="220">
        <f t="shared" ca="1" si="1425"/>
        <v>0.05</v>
      </c>
      <c r="CG1507" s="220">
        <f t="shared" ca="1" si="1425"/>
        <v>-0.05</v>
      </c>
      <c r="CH1507" s="220">
        <f t="shared" ca="1" si="1425"/>
        <v>-0.05</v>
      </c>
    </row>
    <row r="1508" spans="1:86">
      <c r="A1508" s="74"/>
      <c r="B1508" s="256" t="str">
        <f t="shared" si="1380"/>
        <v>Scan 2 No paddock allocation benefits</v>
      </c>
      <c r="C1508" s="91">
        <f t="shared" ca="1" si="1416"/>
        <v>1</v>
      </c>
      <c r="D1508" s="91">
        <f t="shared" ca="1" si="1416"/>
        <v>1</v>
      </c>
      <c r="E1508" s="91" t="b">
        <f t="shared" ca="1" si="1416"/>
        <v>0</v>
      </c>
      <c r="F1508" s="221">
        <f ca="1">F$1487</f>
        <v>212</v>
      </c>
      <c r="G1508" s="91" t="str">
        <f t="shared" ca="1" si="1416"/>
        <v>-</v>
      </c>
      <c r="H1508" s="91" t="str">
        <f t="shared" ca="1" si="1416"/>
        <v>-</v>
      </c>
      <c r="I1508" s="91" t="str">
        <f t="shared" ca="1" si="1416"/>
        <v>-</v>
      </c>
      <c r="J1508" s="91" t="str">
        <f t="shared" ca="1" si="1416"/>
        <v>-</v>
      </c>
      <c r="K1508" s="91" t="str">
        <f t="shared" ca="1" si="1416"/>
        <v>-</v>
      </c>
      <c r="L1508" s="91" t="str">
        <f t="shared" ca="1" si="1416"/>
        <v>-</v>
      </c>
      <c r="M1508" s="91" t="str">
        <f t="shared" ca="1" si="1416"/>
        <v>-</v>
      </c>
      <c r="N1508" s="91" t="str">
        <f t="shared" ca="1" si="1416"/>
        <v>-</v>
      </c>
      <c r="O1508" s="221">
        <f t="shared" ref="O1508:T1508" ca="1" si="1426">O$1487</f>
        <v>172</v>
      </c>
      <c r="P1508" s="221">
        <f t="shared" ca="1" si="1426"/>
        <v>173</v>
      </c>
      <c r="Q1508" s="221">
        <f t="shared" ca="1" si="1426"/>
        <v>173</v>
      </c>
      <c r="R1508" s="221">
        <f t="shared" ca="1" si="1426"/>
        <v>174</v>
      </c>
      <c r="S1508" s="221">
        <f t="shared" ca="1" si="1426"/>
        <v>174</v>
      </c>
      <c r="T1508" s="221">
        <f t="shared" ca="1" si="1426"/>
        <v>174</v>
      </c>
      <c r="U1508" s="91">
        <f t="shared" ca="1" si="1422"/>
        <v>1.2500000000000001E-2</v>
      </c>
      <c r="V1508" s="91">
        <f t="shared" ca="1" si="1422"/>
        <v>6.25E-2</v>
      </c>
      <c r="W1508" s="91">
        <f t="shared" ca="1" si="1422"/>
        <v>6.25E-2</v>
      </c>
      <c r="X1508" s="91">
        <f t="shared" ca="1" si="1422"/>
        <v>6.25E-2</v>
      </c>
      <c r="Y1508" s="87">
        <v>0</v>
      </c>
      <c r="Z1508" s="87">
        <v>0</v>
      </c>
      <c r="AA1508" s="91">
        <f t="shared" ca="1" si="1422"/>
        <v>2</v>
      </c>
      <c r="AB1508" s="91" t="b">
        <f t="shared" ca="1" si="1422"/>
        <v>1</v>
      </c>
      <c r="AC1508" s="91" t="str">
        <f t="shared" ca="1" si="1422"/>
        <v>-</v>
      </c>
      <c r="AD1508" s="91" t="str">
        <f t="shared" ca="1" si="1422"/>
        <v>-</v>
      </c>
      <c r="AE1508" s="91" t="str">
        <f t="shared" ca="1" si="1422"/>
        <v>-</v>
      </c>
      <c r="AF1508" s="91" t="str">
        <f t="shared" ca="1" si="1422"/>
        <v>-</v>
      </c>
      <c r="AG1508" s="91" t="str">
        <f t="shared" ca="1" si="1422"/>
        <v>-</v>
      </c>
      <c r="AH1508" s="91">
        <f t="shared" ca="1" si="1422"/>
        <v>1</v>
      </c>
      <c r="AI1508" s="91">
        <f t="shared" ca="1" si="1422"/>
        <v>0</v>
      </c>
      <c r="AJ1508" s="91">
        <f t="shared" ca="1" si="1422"/>
        <v>1</v>
      </c>
      <c r="AK1508" s="91">
        <f t="shared" ca="1" si="1422"/>
        <v>0</v>
      </c>
      <c r="AL1508" s="91">
        <f t="shared" ca="1" si="1422"/>
        <v>1</v>
      </c>
      <c r="AM1508" s="91"/>
      <c r="AN1508" s="91"/>
      <c r="AO1508" s="91"/>
      <c r="AP1508" s="91"/>
      <c r="AQ1508" s="91"/>
      <c r="AR1508" s="91"/>
      <c r="AS1508" s="91"/>
      <c r="AT1508" s="91"/>
      <c r="AU1508" s="91"/>
      <c r="AV1508" s="91"/>
      <c r="AW1508" s="91"/>
      <c r="AX1508" s="91"/>
      <c r="AY1508" s="91"/>
      <c r="AZ1508" s="91"/>
      <c r="BA1508" s="91"/>
      <c r="BB1508" s="91"/>
      <c r="BC1508" s="91"/>
      <c r="BD1508" s="91"/>
      <c r="BE1508" s="91"/>
      <c r="BF1508" s="91"/>
      <c r="BG1508" s="91"/>
      <c r="BH1508" s="91"/>
      <c r="BI1508" s="91"/>
      <c r="BJ1508" s="91"/>
      <c r="BK1508" s="91"/>
      <c r="BL1508" s="91"/>
      <c r="BM1508" s="91"/>
      <c r="BN1508" s="221">
        <f t="shared" ref="BN1508:CH1508" ca="1" si="1427">BN$1487</f>
        <v>0</v>
      </c>
      <c r="BO1508" s="221">
        <f t="shared" ca="1" si="1427"/>
        <v>0</v>
      </c>
      <c r="BP1508" s="221">
        <f t="shared" ca="1" si="1427"/>
        <v>0</v>
      </c>
      <c r="BQ1508" s="221">
        <f t="shared" ca="1" si="1427"/>
        <v>0</v>
      </c>
      <c r="BR1508" s="221">
        <f t="shared" ca="1" si="1427"/>
        <v>0.05</v>
      </c>
      <c r="BS1508" s="221">
        <f t="shared" ca="1" si="1427"/>
        <v>-0.05</v>
      </c>
      <c r="BT1508" s="221">
        <f t="shared" ca="1" si="1427"/>
        <v>-0.05</v>
      </c>
      <c r="BU1508" s="221">
        <f t="shared" ca="1" si="1427"/>
        <v>0</v>
      </c>
      <c r="BV1508" s="221">
        <f t="shared" ca="1" si="1427"/>
        <v>0</v>
      </c>
      <c r="BW1508" s="221">
        <f t="shared" ca="1" si="1427"/>
        <v>0</v>
      </c>
      <c r="BX1508" s="221">
        <f t="shared" ca="1" si="1427"/>
        <v>0</v>
      </c>
      <c r="BY1508" s="221">
        <f t="shared" ca="1" si="1427"/>
        <v>0.05</v>
      </c>
      <c r="BZ1508" s="221">
        <f t="shared" ca="1" si="1427"/>
        <v>-0.05</v>
      </c>
      <c r="CA1508" s="221">
        <f t="shared" ca="1" si="1427"/>
        <v>-0.05</v>
      </c>
      <c r="CB1508" s="221">
        <f t="shared" ca="1" si="1427"/>
        <v>0</v>
      </c>
      <c r="CC1508" s="221">
        <f t="shared" ca="1" si="1427"/>
        <v>0</v>
      </c>
      <c r="CD1508" s="221">
        <f t="shared" ca="1" si="1427"/>
        <v>0</v>
      </c>
      <c r="CE1508" s="221">
        <f t="shared" ca="1" si="1427"/>
        <v>0</v>
      </c>
      <c r="CF1508" s="221">
        <f t="shared" ca="1" si="1427"/>
        <v>0.05</v>
      </c>
      <c r="CG1508" s="221">
        <f t="shared" ca="1" si="1427"/>
        <v>-0.05</v>
      </c>
      <c r="CH1508" s="221">
        <f t="shared" ca="1" si="1427"/>
        <v>-0.05</v>
      </c>
    </row>
    <row r="1509" spans="1:86">
      <c r="A1509" s="237">
        <f ca="1">MOD(INDEX(CHOOSE(d.Flock.2.2+1,i.DryManOpt_Mer,i.DryManOpt_BBT,i.DryManOpt_Mat),d.TOL.2.2+1,$AA1509+1)-1,4)+1+4</f>
        <v>7</v>
      </c>
      <c r="B1509" s="255" t="str">
        <f t="shared" si="1380"/>
        <v>Scan 2 Best with performers</v>
      </c>
      <c r="C1509" s="91">
        <f t="shared" ca="1" si="1416"/>
        <v>1</v>
      </c>
      <c r="D1509" s="91">
        <f t="shared" ca="1" si="1416"/>
        <v>1</v>
      </c>
      <c r="E1509" s="91" t="b">
        <f t="shared" ca="1" si="1416"/>
        <v>0</v>
      </c>
      <c r="F1509" s="91">
        <f t="shared" ca="1" si="1416"/>
        <v>212</v>
      </c>
      <c r="G1509" s="91" t="str">
        <f t="shared" ca="1" si="1416"/>
        <v>-</v>
      </c>
      <c r="H1509" s="91" t="str">
        <f t="shared" ca="1" si="1416"/>
        <v>-</v>
      </c>
      <c r="I1509" s="91" t="str">
        <f t="shared" ca="1" si="1416"/>
        <v>-</v>
      </c>
      <c r="J1509" s="91" t="str">
        <f t="shared" ca="1" si="1416"/>
        <v>-</v>
      </c>
      <c r="K1509" s="91" t="str">
        <f t="shared" ca="1" si="1416"/>
        <v>-</v>
      </c>
      <c r="L1509" s="91" t="str">
        <f t="shared" ca="1" si="1416"/>
        <v>-</v>
      </c>
      <c r="M1509" s="91" t="str">
        <f t="shared" ca="1" si="1416"/>
        <v>-</v>
      </c>
      <c r="N1509" s="91" t="str">
        <f t="shared" ca="1" si="1416"/>
        <v>-</v>
      </c>
      <c r="O1509" s="91">
        <f t="shared" ca="1" si="1416"/>
        <v>172</v>
      </c>
      <c r="P1509" s="91">
        <f t="shared" ca="1" si="1416"/>
        <v>173</v>
      </c>
      <c r="Q1509" s="91">
        <f t="shared" ca="1" si="1416"/>
        <v>173</v>
      </c>
      <c r="R1509" s="91">
        <f t="shared" ca="1" si="1416"/>
        <v>174</v>
      </c>
      <c r="S1509" s="91">
        <f t="shared" ref="S1509:T1510" ca="1" si="1428">OFFSET(S1509,-1,0)</f>
        <v>174</v>
      </c>
      <c r="T1509" s="91">
        <f t="shared" ca="1" si="1428"/>
        <v>174</v>
      </c>
      <c r="U1509" s="124">
        <f t="shared" ref="U1509:X1510" ca="1" si="1429">INDEX(i_dryman,$A1509,U$1063)</f>
        <v>2.2499999999999999E-2</v>
      </c>
      <c r="V1509" s="124">
        <f t="shared" ca="1" si="1429"/>
        <v>6.25E-2</v>
      </c>
      <c r="W1509" s="124">
        <f t="shared" ca="1" si="1429"/>
        <v>6.25E-2</v>
      </c>
      <c r="X1509" s="124">
        <f t="shared" ca="1" si="1429"/>
        <v>0.1225</v>
      </c>
      <c r="Y1509" s="227">
        <f ca="1">Y$1487</f>
        <v>1.15E-2</v>
      </c>
      <c r="Z1509" s="227">
        <f ca="1">Z$1487</f>
        <v>-2.0416666666666666E-2</v>
      </c>
      <c r="AA1509" s="91">
        <f t="shared" ca="1" si="1422"/>
        <v>2</v>
      </c>
      <c r="AB1509" s="237" t="b">
        <f t="shared" ref="AB1509:AE1509" ca="1" si="1430">INDEX(i_dryman,$A1509,AB$1063)</f>
        <v>1</v>
      </c>
      <c r="AC1509" s="237" t="str">
        <f t="shared" ca="1" si="1430"/>
        <v>-</v>
      </c>
      <c r="AD1509" s="237" t="str">
        <f t="shared" ca="1" si="1430"/>
        <v>-</v>
      </c>
      <c r="AE1509" s="237" t="str">
        <f t="shared" ca="1" si="1430"/>
        <v>-</v>
      </c>
      <c r="AF1509" s="52" t="str">
        <f t="shared" ca="1" si="1422"/>
        <v>-</v>
      </c>
      <c r="AG1509" s="237">
        <f ca="1">INDEX(i_dryman,$A1509,AG$1063)</f>
        <v>0.5</v>
      </c>
      <c r="AH1509" s="91">
        <f t="shared" ca="1" si="1422"/>
        <v>1</v>
      </c>
      <c r="AI1509" s="91">
        <f t="shared" ca="1" si="1422"/>
        <v>0</v>
      </c>
      <c r="AJ1509" s="91">
        <f t="shared" ca="1" si="1422"/>
        <v>1</v>
      </c>
      <c r="AK1509" s="91">
        <f t="shared" ca="1" si="1422"/>
        <v>0</v>
      </c>
      <c r="AL1509" s="91">
        <f t="shared" ca="1" si="1422"/>
        <v>1</v>
      </c>
      <c r="AM1509" s="91"/>
      <c r="AN1509" s="91"/>
      <c r="AO1509" s="91"/>
      <c r="AP1509" s="91"/>
      <c r="AQ1509" s="91"/>
      <c r="AR1509" s="91"/>
      <c r="AS1509" s="91"/>
      <c r="AT1509" s="91"/>
      <c r="AU1509" s="91"/>
      <c r="AV1509" s="91"/>
      <c r="AW1509" s="91"/>
      <c r="AX1509" s="91"/>
      <c r="AY1509" s="91"/>
      <c r="AZ1509" s="91"/>
      <c r="BA1509" s="91"/>
      <c r="BB1509" s="91"/>
      <c r="BC1509" s="91"/>
      <c r="BD1509" s="91"/>
      <c r="BE1509" s="91"/>
      <c r="BF1509" s="91"/>
      <c r="BG1509" s="91"/>
      <c r="BH1509" s="91"/>
      <c r="BI1509" s="91"/>
      <c r="BJ1509" s="91"/>
      <c r="BK1509" s="91"/>
      <c r="BL1509" s="91"/>
      <c r="BM1509" s="91"/>
      <c r="BN1509" s="91">
        <f t="shared" ca="1" si="1419"/>
        <v>0</v>
      </c>
      <c r="BO1509" s="91">
        <f t="shared" ca="1" si="1419"/>
        <v>0</v>
      </c>
      <c r="BP1509" s="91">
        <f t="shared" ca="1" si="1419"/>
        <v>0</v>
      </c>
      <c r="BQ1509" s="91">
        <f t="shared" ca="1" si="1419"/>
        <v>0</v>
      </c>
      <c r="BR1509" s="91">
        <f t="shared" ca="1" si="1419"/>
        <v>0.05</v>
      </c>
      <c r="BS1509" s="91">
        <f t="shared" ca="1" si="1419"/>
        <v>-0.05</v>
      </c>
      <c r="BT1509" s="91">
        <f t="shared" ca="1" si="1419"/>
        <v>-0.05</v>
      </c>
      <c r="BU1509" s="91">
        <f t="shared" ca="1" si="1419"/>
        <v>0</v>
      </c>
      <c r="BV1509" s="91">
        <f t="shared" ca="1" si="1419"/>
        <v>0</v>
      </c>
      <c r="BW1509" s="91">
        <f t="shared" ca="1" si="1419"/>
        <v>0</v>
      </c>
      <c r="BX1509" s="91">
        <f t="shared" ca="1" si="1419"/>
        <v>0</v>
      </c>
      <c r="BY1509" s="91">
        <f t="shared" ca="1" si="1419"/>
        <v>0.05</v>
      </c>
      <c r="BZ1509" s="91">
        <f t="shared" ca="1" si="1419"/>
        <v>-0.05</v>
      </c>
      <c r="CA1509" s="91">
        <f t="shared" ca="1" si="1419"/>
        <v>-0.05</v>
      </c>
      <c r="CB1509" s="91">
        <f t="shared" ca="1" si="1419"/>
        <v>0</v>
      </c>
      <c r="CC1509" s="91">
        <f t="shared" ca="1" si="1419"/>
        <v>0</v>
      </c>
      <c r="CD1509" s="91">
        <f t="shared" ca="1" si="1420"/>
        <v>0</v>
      </c>
      <c r="CE1509" s="91">
        <f t="shared" ca="1" si="1420"/>
        <v>0</v>
      </c>
      <c r="CF1509" s="91">
        <f t="shared" ca="1" si="1420"/>
        <v>0.05</v>
      </c>
      <c r="CG1509" s="91">
        <f t="shared" ca="1" si="1420"/>
        <v>-0.05</v>
      </c>
      <c r="CH1509" s="91">
        <f t="shared" ca="1" si="1420"/>
        <v>-0.05</v>
      </c>
    </row>
    <row r="1510" spans="1:86">
      <c r="A1510" s="94">
        <f ca="1">A1509-4</f>
        <v>3</v>
      </c>
      <c r="B1510" s="258" t="str">
        <f t="shared" si="1380"/>
        <v>Scan 2 Performers no RR increase</v>
      </c>
      <c r="C1510" s="94">
        <f ca="1">OFFSET(C1510,-1,0)</f>
        <v>1</v>
      </c>
      <c r="D1510" s="94">
        <f ca="1">OFFSET(D1510,-1,0)</f>
        <v>1</v>
      </c>
      <c r="E1510" s="94" t="b">
        <f t="shared" ca="1" si="1416"/>
        <v>0</v>
      </c>
      <c r="F1510" s="94">
        <f t="shared" ca="1" si="1416"/>
        <v>212</v>
      </c>
      <c r="G1510" s="94" t="str">
        <f t="shared" ca="1" si="1416"/>
        <v>-</v>
      </c>
      <c r="H1510" s="94" t="str">
        <f t="shared" ca="1" si="1416"/>
        <v>-</v>
      </c>
      <c r="I1510" s="94" t="str">
        <f t="shared" ca="1" si="1416"/>
        <v>-</v>
      </c>
      <c r="J1510" s="94" t="str">
        <f t="shared" ca="1" si="1416"/>
        <v>-</v>
      </c>
      <c r="K1510" s="94" t="str">
        <f ca="1">OFFSET(K1510,-1,0)</f>
        <v>-</v>
      </c>
      <c r="L1510" s="94" t="str">
        <f ca="1">OFFSET(L1510,-1,0)</f>
        <v>-</v>
      </c>
      <c r="M1510" s="94" t="str">
        <f t="shared" ca="1" si="1416"/>
        <v>-</v>
      </c>
      <c r="N1510" s="94" t="str">
        <f t="shared" ca="1" si="1416"/>
        <v>-</v>
      </c>
      <c r="O1510" s="94">
        <f t="shared" ca="1" si="1416"/>
        <v>172</v>
      </c>
      <c r="P1510" s="94">
        <f t="shared" ca="1" si="1416"/>
        <v>173</v>
      </c>
      <c r="Q1510" s="94">
        <f t="shared" ca="1" si="1416"/>
        <v>173</v>
      </c>
      <c r="R1510" s="94">
        <f t="shared" ca="1" si="1416"/>
        <v>174</v>
      </c>
      <c r="S1510" s="94">
        <f t="shared" ca="1" si="1428"/>
        <v>174</v>
      </c>
      <c r="T1510" s="238">
        <f t="shared" ca="1" si="1428"/>
        <v>174</v>
      </c>
      <c r="U1510" s="124">
        <f t="shared" ca="1" si="1429"/>
        <v>1.2500000000000001E-2</v>
      </c>
      <c r="V1510" s="124">
        <f t="shared" ca="1" si="1429"/>
        <v>6.25E-2</v>
      </c>
      <c r="W1510" s="124">
        <f t="shared" ca="1" si="1429"/>
        <v>6.25E-2</v>
      </c>
      <c r="X1510" s="124">
        <f t="shared" ca="1" si="1429"/>
        <v>6.25E-2</v>
      </c>
      <c r="Y1510" s="239">
        <f t="shared" ca="1" si="1422"/>
        <v>1.15E-2</v>
      </c>
      <c r="Z1510" s="228">
        <f t="shared" ca="1" si="1422"/>
        <v>-2.0416666666666666E-2</v>
      </c>
      <c r="AA1510" s="94">
        <f t="shared" ca="1" si="1422"/>
        <v>2</v>
      </c>
      <c r="AB1510" s="94" t="b">
        <f t="shared" ca="1" si="1422"/>
        <v>1</v>
      </c>
      <c r="AC1510" s="94" t="str">
        <f t="shared" ca="1" si="1422"/>
        <v>-</v>
      </c>
      <c r="AD1510" s="94" t="str">
        <f t="shared" ca="1" si="1422"/>
        <v>-</v>
      </c>
      <c r="AE1510" s="94" t="str">
        <f t="shared" ca="1" si="1422"/>
        <v>-</v>
      </c>
      <c r="AF1510" s="94" t="str">
        <f t="shared" ca="1" si="1422"/>
        <v>-</v>
      </c>
      <c r="AG1510" s="94">
        <f t="shared" ca="1" si="1422"/>
        <v>0.5</v>
      </c>
      <c r="AH1510" s="94">
        <f ca="1">OFFSET(AH1510,-1,0)</f>
        <v>1</v>
      </c>
      <c r="AI1510" s="94">
        <f t="shared" ca="1" si="1422"/>
        <v>0</v>
      </c>
      <c r="AJ1510" s="94">
        <f t="shared" ca="1" si="1422"/>
        <v>1</v>
      </c>
      <c r="AK1510" s="94">
        <f t="shared" ca="1" si="1422"/>
        <v>0</v>
      </c>
      <c r="AL1510" s="94">
        <f t="shared" ca="1" si="1422"/>
        <v>1</v>
      </c>
      <c r="AM1510" s="94"/>
      <c r="AN1510" s="94"/>
      <c r="AO1510" s="94"/>
      <c r="AP1510" s="94"/>
      <c r="AQ1510" s="94"/>
      <c r="AR1510" s="94"/>
      <c r="AS1510" s="94"/>
      <c r="AT1510" s="94"/>
      <c r="AU1510" s="94"/>
      <c r="AV1510" s="94"/>
      <c r="AW1510" s="94"/>
      <c r="AX1510" s="94"/>
      <c r="AY1510" s="94"/>
      <c r="AZ1510" s="94"/>
      <c r="BA1510" s="94"/>
      <c r="BB1510" s="94"/>
      <c r="BC1510" s="94"/>
      <c r="BD1510" s="94"/>
      <c r="BE1510" s="94"/>
      <c r="BF1510" s="94"/>
      <c r="BG1510" s="94"/>
      <c r="BH1510" s="94"/>
      <c r="BI1510" s="94"/>
      <c r="BJ1510" s="94"/>
      <c r="BK1510" s="94"/>
      <c r="BL1510" s="94"/>
      <c r="BM1510" s="94"/>
      <c r="BN1510" s="94">
        <f t="shared" ca="1" si="1419"/>
        <v>0</v>
      </c>
      <c r="BO1510" s="94">
        <f t="shared" ca="1" si="1419"/>
        <v>0</v>
      </c>
      <c r="BP1510" s="94">
        <f t="shared" ca="1" si="1419"/>
        <v>0</v>
      </c>
      <c r="BQ1510" s="94">
        <f t="shared" ca="1" si="1419"/>
        <v>0</v>
      </c>
      <c r="BR1510" s="94">
        <f t="shared" ca="1" si="1419"/>
        <v>0.05</v>
      </c>
      <c r="BS1510" s="94">
        <f t="shared" ca="1" si="1419"/>
        <v>-0.05</v>
      </c>
      <c r="BT1510" s="94">
        <f t="shared" ca="1" si="1419"/>
        <v>-0.05</v>
      </c>
      <c r="BU1510" s="94">
        <f t="shared" ca="1" si="1419"/>
        <v>0</v>
      </c>
      <c r="BV1510" s="94">
        <f t="shared" ca="1" si="1419"/>
        <v>0</v>
      </c>
      <c r="BW1510" s="94">
        <f t="shared" ca="1" si="1419"/>
        <v>0</v>
      </c>
      <c r="BX1510" s="94">
        <f t="shared" ca="1" si="1419"/>
        <v>0</v>
      </c>
      <c r="BY1510" s="94">
        <f t="shared" ca="1" si="1419"/>
        <v>0.05</v>
      </c>
      <c r="BZ1510" s="94">
        <f t="shared" ca="1" si="1419"/>
        <v>-0.05</v>
      </c>
      <c r="CA1510" s="94">
        <f t="shared" ca="1" si="1419"/>
        <v>-0.05</v>
      </c>
      <c r="CB1510" s="94">
        <f t="shared" ca="1" si="1419"/>
        <v>0</v>
      </c>
      <c r="CC1510" s="94">
        <f t="shared" ca="1" si="1419"/>
        <v>0</v>
      </c>
      <c r="CD1510" s="94">
        <f t="shared" ca="1" si="1420"/>
        <v>0</v>
      </c>
      <c r="CE1510" s="94">
        <f t="shared" ca="1" si="1420"/>
        <v>0</v>
      </c>
      <c r="CF1510" s="94">
        <f t="shared" ca="1" si="1420"/>
        <v>0.05</v>
      </c>
      <c r="CG1510" s="94">
        <f t="shared" ca="1" si="1420"/>
        <v>-0.05</v>
      </c>
      <c r="CH1510" s="94">
        <f t="shared" ca="1" si="1420"/>
        <v>-0.05</v>
      </c>
    </row>
    <row r="1513" spans="1:86" ht="1.5" customHeight="1"/>
    <row r="1514" spans="1:86" ht="1.5" customHeight="1"/>
    <row r="1515" spans="1:86" ht="1.5" customHeight="1"/>
    <row r="1516" spans="1:86" ht="1.5" customHeight="1"/>
    <row r="1517" spans="1:86" ht="1.5" customHeight="1"/>
    <row r="1518" spans="1:86" ht="1.5" customHeight="1"/>
    <row r="1519" spans="1:86" ht="1.5" customHeight="1"/>
    <row r="1520" spans="1:86"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spans="1:170" ht="1.5" customHeight="1"/>
    <row r="1554" spans="1:170" ht="1.5" customHeight="1"/>
    <row r="1555" spans="1:170" ht="1.5" customHeight="1"/>
    <row r="1556" spans="1:170" ht="1.5" customHeight="1"/>
    <row r="1557" spans="1:170" ht="1.5" customHeight="1"/>
    <row r="1558" spans="1:170" ht="1.5" customHeight="1"/>
    <row r="1559" spans="1:170" ht="1.5" customHeight="1"/>
    <row r="1560" spans="1:170" ht="1.5" customHeight="1"/>
    <row r="1561" spans="1:170" ht="1.5" customHeight="1"/>
    <row r="1562" spans="1:170">
      <c r="B1562" s="22" t="s">
        <v>586</v>
      </c>
    </row>
    <row r="1563" spans="1:170">
      <c r="B1563" s="84"/>
      <c r="U1563" s="48">
        <v>6</v>
      </c>
      <c r="V1563" s="48">
        <v>7</v>
      </c>
      <c r="W1563" s="48">
        <v>8</v>
      </c>
      <c r="X1563" s="48">
        <v>9</v>
      </c>
      <c r="Y1563" s="48">
        <v>1</v>
      </c>
      <c r="Z1563" s="48">
        <v>2</v>
      </c>
      <c r="AB1563" s="48">
        <v>1</v>
      </c>
      <c r="AC1563" s="48">
        <v>2</v>
      </c>
      <c r="AD1563" s="48">
        <v>3</v>
      </c>
      <c r="AE1563" s="48">
        <v>4</v>
      </c>
      <c r="AG1563" s="48">
        <v>5</v>
      </c>
    </row>
    <row r="1564" spans="1:170">
      <c r="B1564" s="75"/>
      <c r="C1564" s="31">
        <v>1</v>
      </c>
      <c r="D1564" s="31">
        <f ca="1">OFFSET(D1564,0,-1)+1</f>
        <v>2</v>
      </c>
      <c r="E1564" s="31">
        <f t="shared" ref="E1564:BP1564" ca="1" si="1431">OFFSET(E1564,0,-1)+1</f>
        <v>3</v>
      </c>
      <c r="F1564" s="31">
        <f t="shared" ca="1" si="1431"/>
        <v>4</v>
      </c>
      <c r="G1564" s="31">
        <f t="shared" ca="1" si="1431"/>
        <v>5</v>
      </c>
      <c r="H1564" s="31">
        <f t="shared" ca="1" si="1431"/>
        <v>6</v>
      </c>
      <c r="I1564" s="31">
        <f t="shared" ca="1" si="1431"/>
        <v>7</v>
      </c>
      <c r="J1564" s="31">
        <f t="shared" ca="1" si="1431"/>
        <v>8</v>
      </c>
      <c r="K1564" s="31">
        <f t="shared" ca="1" si="1431"/>
        <v>9</v>
      </c>
      <c r="L1564" s="31">
        <f t="shared" ca="1" si="1431"/>
        <v>10</v>
      </c>
      <c r="M1564" s="31">
        <f t="shared" ca="1" si="1431"/>
        <v>11</v>
      </c>
      <c r="N1564" s="31">
        <f t="shared" ca="1" si="1431"/>
        <v>12</v>
      </c>
      <c r="O1564" s="31">
        <f t="shared" ca="1" si="1431"/>
        <v>13</v>
      </c>
      <c r="P1564" s="31">
        <f t="shared" ca="1" si="1431"/>
        <v>14</v>
      </c>
      <c r="Q1564" s="31">
        <f t="shared" ca="1" si="1431"/>
        <v>15</v>
      </c>
      <c r="R1564" s="31">
        <f t="shared" ca="1" si="1431"/>
        <v>16</v>
      </c>
      <c r="S1564" s="31">
        <f t="shared" ca="1" si="1431"/>
        <v>17</v>
      </c>
      <c r="T1564" s="31">
        <f t="shared" ca="1" si="1431"/>
        <v>18</v>
      </c>
      <c r="U1564" s="31">
        <f t="shared" ca="1" si="1431"/>
        <v>19</v>
      </c>
      <c r="V1564" s="31">
        <f t="shared" ca="1" si="1431"/>
        <v>20</v>
      </c>
      <c r="W1564" s="31">
        <f t="shared" ca="1" si="1431"/>
        <v>21</v>
      </c>
      <c r="X1564" s="31">
        <f t="shared" ca="1" si="1431"/>
        <v>22</v>
      </c>
      <c r="Y1564" s="31">
        <f t="shared" ca="1" si="1431"/>
        <v>23</v>
      </c>
      <c r="Z1564" s="31">
        <f t="shared" ca="1" si="1431"/>
        <v>24</v>
      </c>
      <c r="AA1564" s="31">
        <f t="shared" ca="1" si="1431"/>
        <v>25</v>
      </c>
      <c r="AB1564" s="31">
        <f t="shared" ca="1" si="1431"/>
        <v>26</v>
      </c>
      <c r="AC1564" s="31">
        <f t="shared" ca="1" si="1431"/>
        <v>27</v>
      </c>
      <c r="AD1564" s="31">
        <f t="shared" ca="1" si="1431"/>
        <v>28</v>
      </c>
      <c r="AE1564" s="31">
        <f t="shared" ca="1" si="1431"/>
        <v>29</v>
      </c>
      <c r="AF1564" s="31">
        <f t="shared" ca="1" si="1431"/>
        <v>30</v>
      </c>
      <c r="AG1564" s="31">
        <f t="shared" ca="1" si="1431"/>
        <v>31</v>
      </c>
      <c r="AH1564" s="31">
        <f t="shared" ca="1" si="1431"/>
        <v>32</v>
      </c>
      <c r="AI1564" s="31">
        <f t="shared" ca="1" si="1431"/>
        <v>33</v>
      </c>
      <c r="AJ1564" s="31">
        <f t="shared" ca="1" si="1431"/>
        <v>34</v>
      </c>
      <c r="AK1564" s="31">
        <f t="shared" ca="1" si="1431"/>
        <v>35</v>
      </c>
      <c r="AL1564" s="31">
        <f t="shared" ca="1" si="1431"/>
        <v>36</v>
      </c>
      <c r="AM1564" s="31">
        <f t="shared" ca="1" si="1431"/>
        <v>37</v>
      </c>
      <c r="AN1564" s="31">
        <f t="shared" ca="1" si="1431"/>
        <v>38</v>
      </c>
      <c r="AO1564" s="31">
        <f t="shared" ca="1" si="1431"/>
        <v>39</v>
      </c>
      <c r="AP1564" s="31">
        <f t="shared" ca="1" si="1431"/>
        <v>40</v>
      </c>
      <c r="AQ1564" s="31">
        <f t="shared" ca="1" si="1431"/>
        <v>41</v>
      </c>
      <c r="AR1564" s="31">
        <f t="shared" ca="1" si="1431"/>
        <v>42</v>
      </c>
      <c r="AS1564" s="31">
        <f t="shared" ca="1" si="1431"/>
        <v>43</v>
      </c>
      <c r="AT1564" s="31">
        <f t="shared" ca="1" si="1431"/>
        <v>44</v>
      </c>
      <c r="AU1564" s="31">
        <f t="shared" ca="1" si="1431"/>
        <v>45</v>
      </c>
      <c r="AV1564" s="31">
        <f t="shared" ca="1" si="1431"/>
        <v>46</v>
      </c>
      <c r="AW1564" s="31">
        <f t="shared" ca="1" si="1431"/>
        <v>47</v>
      </c>
      <c r="AX1564" s="31">
        <f t="shared" ca="1" si="1431"/>
        <v>48</v>
      </c>
      <c r="AY1564" s="31">
        <f t="shared" ca="1" si="1431"/>
        <v>49</v>
      </c>
      <c r="AZ1564" s="31">
        <f t="shared" ca="1" si="1431"/>
        <v>50</v>
      </c>
      <c r="BA1564" s="31">
        <f t="shared" ca="1" si="1431"/>
        <v>51</v>
      </c>
      <c r="BB1564" s="31">
        <f t="shared" ca="1" si="1431"/>
        <v>52</v>
      </c>
      <c r="BC1564" s="31">
        <f t="shared" ca="1" si="1431"/>
        <v>53</v>
      </c>
      <c r="BD1564" s="31">
        <f t="shared" ca="1" si="1431"/>
        <v>54</v>
      </c>
      <c r="BE1564" s="31">
        <f t="shared" ca="1" si="1431"/>
        <v>55</v>
      </c>
      <c r="BF1564" s="31">
        <f t="shared" ca="1" si="1431"/>
        <v>56</v>
      </c>
      <c r="BG1564" s="31">
        <f t="shared" ca="1" si="1431"/>
        <v>57</v>
      </c>
      <c r="BH1564" s="31">
        <f t="shared" ca="1" si="1431"/>
        <v>58</v>
      </c>
      <c r="BI1564" s="31">
        <f t="shared" ca="1" si="1431"/>
        <v>59</v>
      </c>
      <c r="BJ1564" s="31">
        <f t="shared" ca="1" si="1431"/>
        <v>60</v>
      </c>
      <c r="BK1564" s="31">
        <f t="shared" ca="1" si="1431"/>
        <v>61</v>
      </c>
      <c r="BL1564" s="31">
        <f t="shared" ca="1" si="1431"/>
        <v>62</v>
      </c>
      <c r="BM1564" s="31">
        <f t="shared" ca="1" si="1431"/>
        <v>63</v>
      </c>
      <c r="BN1564" s="31">
        <f t="shared" ca="1" si="1431"/>
        <v>64</v>
      </c>
      <c r="BO1564" s="31">
        <f t="shared" ca="1" si="1431"/>
        <v>65</v>
      </c>
      <c r="BP1564" s="31">
        <f t="shared" ca="1" si="1431"/>
        <v>66</v>
      </c>
      <c r="BQ1564" s="31">
        <f t="shared" ref="BQ1564:EB1564" ca="1" si="1432">OFFSET(BQ1564,0,-1)+1</f>
        <v>67</v>
      </c>
      <c r="BR1564" s="31">
        <f t="shared" ca="1" si="1432"/>
        <v>68</v>
      </c>
      <c r="BS1564" s="31">
        <f t="shared" ca="1" si="1432"/>
        <v>69</v>
      </c>
      <c r="BT1564" s="31">
        <f t="shared" ca="1" si="1432"/>
        <v>70</v>
      </c>
      <c r="BU1564" s="31">
        <f t="shared" ca="1" si="1432"/>
        <v>71</v>
      </c>
      <c r="BV1564" s="31">
        <f t="shared" ca="1" si="1432"/>
        <v>72</v>
      </c>
      <c r="BW1564" s="31">
        <f t="shared" ca="1" si="1432"/>
        <v>73</v>
      </c>
      <c r="BX1564" s="31">
        <f t="shared" ca="1" si="1432"/>
        <v>74</v>
      </c>
      <c r="BY1564" s="31">
        <f t="shared" ca="1" si="1432"/>
        <v>75</v>
      </c>
      <c r="BZ1564" s="31">
        <f t="shared" ca="1" si="1432"/>
        <v>76</v>
      </c>
      <c r="CA1564" s="31">
        <f t="shared" ca="1" si="1432"/>
        <v>77</v>
      </c>
      <c r="CB1564" s="31">
        <f t="shared" ca="1" si="1432"/>
        <v>78</v>
      </c>
      <c r="CC1564" s="31">
        <f t="shared" ca="1" si="1432"/>
        <v>79</v>
      </c>
      <c r="CD1564" s="31">
        <f t="shared" ca="1" si="1432"/>
        <v>80</v>
      </c>
      <c r="CE1564" s="31">
        <f t="shared" ca="1" si="1432"/>
        <v>81</v>
      </c>
      <c r="CF1564" s="31">
        <f t="shared" ca="1" si="1432"/>
        <v>82</v>
      </c>
      <c r="CG1564" s="31">
        <f t="shared" ca="1" si="1432"/>
        <v>83</v>
      </c>
      <c r="CH1564" s="31">
        <f t="shared" ca="1" si="1432"/>
        <v>84</v>
      </c>
      <c r="CI1564" s="31">
        <f t="shared" ca="1" si="1432"/>
        <v>85</v>
      </c>
      <c r="CJ1564" s="31">
        <f t="shared" ca="1" si="1432"/>
        <v>86</v>
      </c>
      <c r="CK1564" s="31">
        <f t="shared" ca="1" si="1432"/>
        <v>87</v>
      </c>
      <c r="CL1564" s="31">
        <f t="shared" ca="1" si="1432"/>
        <v>88</v>
      </c>
      <c r="CM1564" s="31">
        <f t="shared" ca="1" si="1432"/>
        <v>89</v>
      </c>
      <c r="CN1564" s="31">
        <f t="shared" ca="1" si="1432"/>
        <v>90</v>
      </c>
      <c r="CO1564" s="31">
        <f t="shared" ca="1" si="1432"/>
        <v>91</v>
      </c>
      <c r="CP1564" s="31">
        <f t="shared" ca="1" si="1432"/>
        <v>92</v>
      </c>
      <c r="CQ1564" s="31">
        <f t="shared" ca="1" si="1432"/>
        <v>93</v>
      </c>
      <c r="CR1564" s="31">
        <f t="shared" ca="1" si="1432"/>
        <v>94</v>
      </c>
      <c r="CS1564" s="31">
        <f t="shared" ca="1" si="1432"/>
        <v>95</v>
      </c>
      <c r="CT1564" s="31">
        <f t="shared" ca="1" si="1432"/>
        <v>96</v>
      </c>
      <c r="CU1564" s="31">
        <f t="shared" ca="1" si="1432"/>
        <v>97</v>
      </c>
      <c r="CV1564" s="31">
        <f t="shared" ca="1" si="1432"/>
        <v>98</v>
      </c>
      <c r="CW1564" s="31">
        <f t="shared" ca="1" si="1432"/>
        <v>99</v>
      </c>
      <c r="CX1564" s="31">
        <f t="shared" ca="1" si="1432"/>
        <v>100</v>
      </c>
      <c r="CY1564" s="31">
        <f t="shared" ca="1" si="1432"/>
        <v>101</v>
      </c>
      <c r="CZ1564" s="31">
        <f t="shared" ca="1" si="1432"/>
        <v>102</v>
      </c>
      <c r="DA1564" s="31">
        <f t="shared" ca="1" si="1432"/>
        <v>103</v>
      </c>
      <c r="DB1564" s="31">
        <f t="shared" ca="1" si="1432"/>
        <v>104</v>
      </c>
      <c r="DC1564" s="31">
        <f t="shared" ca="1" si="1432"/>
        <v>105</v>
      </c>
      <c r="DD1564" s="31">
        <f t="shared" ca="1" si="1432"/>
        <v>106</v>
      </c>
      <c r="DE1564" s="31">
        <f t="shared" ca="1" si="1432"/>
        <v>107</v>
      </c>
      <c r="DF1564" s="31">
        <f t="shared" ca="1" si="1432"/>
        <v>108</v>
      </c>
      <c r="DG1564" s="31">
        <f t="shared" ca="1" si="1432"/>
        <v>109</v>
      </c>
      <c r="DH1564" s="31">
        <f t="shared" ca="1" si="1432"/>
        <v>110</v>
      </c>
      <c r="DI1564" s="31">
        <f t="shared" ca="1" si="1432"/>
        <v>111</v>
      </c>
      <c r="DJ1564" s="31">
        <f t="shared" ca="1" si="1432"/>
        <v>112</v>
      </c>
      <c r="DK1564" s="31">
        <f t="shared" ca="1" si="1432"/>
        <v>113</v>
      </c>
      <c r="DL1564" s="31">
        <f t="shared" ca="1" si="1432"/>
        <v>114</v>
      </c>
      <c r="DM1564" s="31">
        <f t="shared" ca="1" si="1432"/>
        <v>115</v>
      </c>
      <c r="DN1564" s="31">
        <f t="shared" ca="1" si="1432"/>
        <v>116</v>
      </c>
      <c r="DO1564" s="31">
        <f t="shared" ca="1" si="1432"/>
        <v>117</v>
      </c>
      <c r="DP1564" s="31">
        <f t="shared" ca="1" si="1432"/>
        <v>118</v>
      </c>
      <c r="DQ1564" s="31">
        <f t="shared" ca="1" si="1432"/>
        <v>119</v>
      </c>
      <c r="DR1564" s="31">
        <f t="shared" ca="1" si="1432"/>
        <v>120</v>
      </c>
      <c r="DS1564" s="31">
        <f t="shared" ca="1" si="1432"/>
        <v>121</v>
      </c>
      <c r="DT1564" s="31">
        <f t="shared" ca="1" si="1432"/>
        <v>122</v>
      </c>
      <c r="DU1564" s="31">
        <f t="shared" ca="1" si="1432"/>
        <v>123</v>
      </c>
      <c r="DV1564" s="31">
        <f t="shared" ca="1" si="1432"/>
        <v>124</v>
      </c>
      <c r="DW1564" s="31">
        <f t="shared" ca="1" si="1432"/>
        <v>125</v>
      </c>
      <c r="DX1564" s="31">
        <f t="shared" ca="1" si="1432"/>
        <v>126</v>
      </c>
      <c r="DY1564" s="31">
        <f t="shared" ca="1" si="1432"/>
        <v>127</v>
      </c>
      <c r="DZ1564" s="31">
        <f t="shared" ca="1" si="1432"/>
        <v>128</v>
      </c>
      <c r="EA1564" s="31">
        <f t="shared" ca="1" si="1432"/>
        <v>129</v>
      </c>
      <c r="EB1564" s="31">
        <f t="shared" ca="1" si="1432"/>
        <v>130</v>
      </c>
      <c r="EC1564" s="31">
        <f t="shared" ref="EC1564:FN1564" ca="1" si="1433">OFFSET(EC1564,0,-1)+1</f>
        <v>131</v>
      </c>
      <c r="ED1564" s="31">
        <f t="shared" ca="1" si="1433"/>
        <v>132</v>
      </c>
      <c r="EE1564" s="31">
        <f t="shared" ca="1" si="1433"/>
        <v>133</v>
      </c>
      <c r="EF1564" s="31">
        <f t="shared" ca="1" si="1433"/>
        <v>134</v>
      </c>
      <c r="EG1564" s="31">
        <f t="shared" ca="1" si="1433"/>
        <v>135</v>
      </c>
      <c r="EH1564" s="31">
        <f t="shared" ca="1" si="1433"/>
        <v>136</v>
      </c>
      <c r="EI1564" s="31">
        <f t="shared" ca="1" si="1433"/>
        <v>137</v>
      </c>
      <c r="EJ1564" s="31">
        <f t="shared" ca="1" si="1433"/>
        <v>138</v>
      </c>
      <c r="EK1564" s="31">
        <f t="shared" ca="1" si="1433"/>
        <v>139</v>
      </c>
      <c r="EL1564" s="31">
        <f t="shared" ca="1" si="1433"/>
        <v>140</v>
      </c>
      <c r="EM1564" s="31">
        <f t="shared" ca="1" si="1433"/>
        <v>141</v>
      </c>
      <c r="EN1564" s="31">
        <f t="shared" ca="1" si="1433"/>
        <v>142</v>
      </c>
      <c r="EO1564" s="31">
        <f t="shared" ca="1" si="1433"/>
        <v>143</v>
      </c>
      <c r="EP1564" s="31">
        <f t="shared" ca="1" si="1433"/>
        <v>144</v>
      </c>
      <c r="EQ1564" s="31">
        <f t="shared" ca="1" si="1433"/>
        <v>145</v>
      </c>
      <c r="ER1564" s="31">
        <f t="shared" ca="1" si="1433"/>
        <v>146</v>
      </c>
      <c r="ES1564" s="31">
        <f t="shared" ca="1" si="1433"/>
        <v>147</v>
      </c>
      <c r="ET1564" s="31">
        <f t="shared" ca="1" si="1433"/>
        <v>148</v>
      </c>
      <c r="EU1564" s="31">
        <f t="shared" ca="1" si="1433"/>
        <v>149</v>
      </c>
      <c r="EV1564" s="31">
        <f t="shared" ca="1" si="1433"/>
        <v>150</v>
      </c>
      <c r="EW1564" s="31">
        <f t="shared" ca="1" si="1433"/>
        <v>151</v>
      </c>
      <c r="EX1564" s="31">
        <f t="shared" ca="1" si="1433"/>
        <v>152</v>
      </c>
      <c r="EY1564" s="31">
        <f t="shared" ca="1" si="1433"/>
        <v>153</v>
      </c>
      <c r="EZ1564" s="31">
        <f t="shared" ca="1" si="1433"/>
        <v>154</v>
      </c>
      <c r="FA1564" s="31">
        <f t="shared" ca="1" si="1433"/>
        <v>155</v>
      </c>
      <c r="FB1564" s="31">
        <f t="shared" ca="1" si="1433"/>
        <v>156</v>
      </c>
      <c r="FC1564" s="31">
        <f t="shared" ca="1" si="1433"/>
        <v>157</v>
      </c>
      <c r="FD1564" s="31">
        <f t="shared" ca="1" si="1433"/>
        <v>158</v>
      </c>
      <c r="FE1564" s="31">
        <f t="shared" ca="1" si="1433"/>
        <v>159</v>
      </c>
      <c r="FF1564" s="31">
        <f t="shared" ca="1" si="1433"/>
        <v>160</v>
      </c>
      <c r="FG1564" s="31">
        <f t="shared" ca="1" si="1433"/>
        <v>161</v>
      </c>
      <c r="FH1564" s="31">
        <f t="shared" ca="1" si="1433"/>
        <v>162</v>
      </c>
      <c r="FI1564" s="31">
        <f t="shared" ca="1" si="1433"/>
        <v>163</v>
      </c>
      <c r="FJ1564" s="31">
        <f t="shared" ca="1" si="1433"/>
        <v>164</v>
      </c>
      <c r="FK1564" s="31">
        <f t="shared" ca="1" si="1433"/>
        <v>165</v>
      </c>
      <c r="FL1564" s="31">
        <f t="shared" ca="1" si="1433"/>
        <v>166</v>
      </c>
      <c r="FM1564" s="31">
        <f t="shared" ca="1" si="1433"/>
        <v>167</v>
      </c>
      <c r="FN1564" s="31">
        <f t="shared" ca="1" si="1433"/>
        <v>168</v>
      </c>
    </row>
    <row r="1565" spans="1:170">
      <c r="B1565" s="58"/>
      <c r="C1565" s="31" t="s">
        <v>0</v>
      </c>
      <c r="D1565" s="31" t="s">
        <v>0</v>
      </c>
      <c r="E1565" s="31" t="s">
        <v>10</v>
      </c>
      <c r="F1565" s="31" t="s">
        <v>10</v>
      </c>
      <c r="G1565" s="31" t="s">
        <v>10</v>
      </c>
      <c r="H1565" s="31" t="s">
        <v>10</v>
      </c>
      <c r="I1565" s="31" t="s">
        <v>10</v>
      </c>
      <c r="J1565" s="31" t="s">
        <v>10</v>
      </c>
      <c r="K1565" s="31" t="s">
        <v>10</v>
      </c>
      <c r="L1565" s="31" t="s">
        <v>10</v>
      </c>
      <c r="M1565" s="31" t="s">
        <v>10</v>
      </c>
      <c r="N1565" s="31" t="s">
        <v>10</v>
      </c>
      <c r="O1565" s="31" t="s">
        <v>10</v>
      </c>
      <c r="P1565" s="31" t="s">
        <v>10</v>
      </c>
      <c r="Q1565" s="31" t="s">
        <v>10</v>
      </c>
      <c r="R1565" s="31" t="s">
        <v>10</v>
      </c>
      <c r="S1565" s="31" t="s">
        <v>10</v>
      </c>
      <c r="T1565" s="31" t="s">
        <v>10</v>
      </c>
      <c r="U1565" s="31" t="s">
        <v>9</v>
      </c>
      <c r="V1565" s="31" t="s">
        <v>9</v>
      </c>
      <c r="W1565" s="31" t="s">
        <v>9</v>
      </c>
      <c r="X1565" s="31" t="s">
        <v>9</v>
      </c>
      <c r="Y1565" s="31" t="s">
        <v>9</v>
      </c>
      <c r="Z1565" s="31" t="s">
        <v>9</v>
      </c>
      <c r="AA1565" s="31" t="s">
        <v>10</v>
      </c>
      <c r="AB1565" s="31" t="s">
        <v>10</v>
      </c>
      <c r="AC1565" s="31" t="s">
        <v>10</v>
      </c>
      <c r="AD1565" s="31" t="s">
        <v>10</v>
      </c>
      <c r="AE1565" s="31" t="s">
        <v>10</v>
      </c>
      <c r="AF1565" s="31" t="s">
        <v>10</v>
      </c>
      <c r="AG1565" s="31" t="s">
        <v>10</v>
      </c>
      <c r="AH1565" s="31" t="s">
        <v>0</v>
      </c>
      <c r="AI1565" s="31" t="s">
        <v>9</v>
      </c>
      <c r="AJ1565" s="31" t="s">
        <v>0</v>
      </c>
      <c r="AK1565" s="31" t="s">
        <v>9</v>
      </c>
      <c r="AL1565" s="31" t="s">
        <v>0</v>
      </c>
      <c r="AM1565" s="31"/>
      <c r="AN1565" s="31"/>
      <c r="AO1565" s="31"/>
      <c r="AP1565" s="31"/>
      <c r="AQ1565" s="31"/>
      <c r="AR1565" s="31"/>
      <c r="AS1565" s="31"/>
      <c r="AT1565" s="31"/>
      <c r="AU1565" s="31"/>
      <c r="AV1565" s="31"/>
      <c r="AW1565" s="31"/>
      <c r="AX1565" s="31"/>
      <c r="AY1565" s="31"/>
      <c r="AZ1565" s="31"/>
      <c r="BA1565" s="31"/>
      <c r="BB1565" s="31"/>
      <c r="BC1565" s="31"/>
      <c r="BD1565" s="31"/>
      <c r="BE1565" s="31"/>
      <c r="BF1565" s="31"/>
      <c r="BG1565" s="31"/>
      <c r="BH1565" s="31"/>
      <c r="BI1565" s="31"/>
      <c r="BJ1565" s="31"/>
      <c r="BK1565" s="31"/>
      <c r="BL1565" s="31"/>
      <c r="BM1565" s="31"/>
      <c r="BN1565" s="31" t="s">
        <v>9</v>
      </c>
      <c r="BO1565" s="31" t="s">
        <v>9</v>
      </c>
      <c r="BP1565" s="31" t="s">
        <v>9</v>
      </c>
      <c r="BQ1565" s="31" t="s">
        <v>9</v>
      </c>
      <c r="BR1565" s="31" t="s">
        <v>9</v>
      </c>
      <c r="BS1565" s="31" t="s">
        <v>9</v>
      </c>
      <c r="BT1565" s="31" t="s">
        <v>9</v>
      </c>
      <c r="BU1565" s="31" t="s">
        <v>9</v>
      </c>
      <c r="BV1565" s="31" t="s">
        <v>9</v>
      </c>
      <c r="BW1565" s="31" t="s">
        <v>9</v>
      </c>
      <c r="BX1565" s="31" t="s">
        <v>9</v>
      </c>
      <c r="BY1565" s="31" t="s">
        <v>9</v>
      </c>
      <c r="BZ1565" s="31" t="s">
        <v>9</v>
      </c>
      <c r="CA1565" s="31" t="s">
        <v>9</v>
      </c>
      <c r="CB1565" s="31" t="s">
        <v>9</v>
      </c>
      <c r="CC1565" s="31" t="s">
        <v>9</v>
      </c>
      <c r="CD1565" s="31" t="s">
        <v>9</v>
      </c>
      <c r="CE1565" s="31" t="s">
        <v>9</v>
      </c>
      <c r="CF1565" s="31" t="s">
        <v>9</v>
      </c>
      <c r="CG1565" s="31" t="s">
        <v>9</v>
      </c>
      <c r="CH1565" s="31" t="s">
        <v>9</v>
      </c>
    </row>
    <row r="1566" spans="1:170" ht="94.5" customHeight="1">
      <c r="B1566" s="179"/>
      <c r="C1566" s="51" t="s">
        <v>396</v>
      </c>
      <c r="D1566" s="51" t="s">
        <v>397</v>
      </c>
      <c r="E1566" s="51" t="s">
        <v>244</v>
      </c>
      <c r="F1566" s="51" t="s">
        <v>245</v>
      </c>
      <c r="G1566" s="51" t="s">
        <v>246</v>
      </c>
      <c r="H1566" s="51" t="s">
        <v>246</v>
      </c>
      <c r="I1566" s="51" t="s">
        <v>246</v>
      </c>
      <c r="J1566" s="51" t="s">
        <v>246</v>
      </c>
      <c r="K1566" s="51" t="s">
        <v>246</v>
      </c>
      <c r="L1566" s="51" t="s">
        <v>246</v>
      </c>
      <c r="M1566" s="51" t="s">
        <v>246</v>
      </c>
      <c r="N1566" s="51" t="s">
        <v>609</v>
      </c>
      <c r="O1566" s="51" t="s">
        <v>609</v>
      </c>
      <c r="P1566" s="51" t="s">
        <v>609</v>
      </c>
      <c r="Q1566" s="51" t="s">
        <v>609</v>
      </c>
      <c r="R1566" s="51" t="s">
        <v>609</v>
      </c>
      <c r="S1566" s="51" t="s">
        <v>609</v>
      </c>
      <c r="T1566" s="51" t="s">
        <v>609</v>
      </c>
      <c r="U1566" s="51" t="s">
        <v>408</v>
      </c>
      <c r="V1566" s="51" t="s">
        <v>492</v>
      </c>
      <c r="W1566" s="51" t="s">
        <v>492</v>
      </c>
      <c r="X1566" s="51" t="s">
        <v>492</v>
      </c>
      <c r="Y1566" s="51" t="s">
        <v>399</v>
      </c>
      <c r="Z1566" s="51" t="s">
        <v>399</v>
      </c>
      <c r="AA1566" s="51" t="s">
        <v>19</v>
      </c>
      <c r="AB1566" s="51" t="s">
        <v>310</v>
      </c>
      <c r="AC1566" s="51" t="s">
        <v>309</v>
      </c>
      <c r="AD1566" s="51" t="s">
        <v>387</v>
      </c>
      <c r="AE1566" s="51" t="s">
        <v>388</v>
      </c>
      <c r="AF1566" s="51" t="s">
        <v>744</v>
      </c>
      <c r="AG1566" s="51" t="s">
        <v>457</v>
      </c>
      <c r="AH1566" s="51" t="s">
        <v>218</v>
      </c>
      <c r="AI1566" s="51" t="s">
        <v>218</v>
      </c>
      <c r="AJ1566" s="51" t="s">
        <v>217</v>
      </c>
      <c r="AK1566" s="51" t="s">
        <v>217</v>
      </c>
      <c r="AL1566" s="51" t="s">
        <v>489</v>
      </c>
      <c r="AM1566" s="51"/>
      <c r="AN1566" s="161" t="s">
        <v>680</v>
      </c>
      <c r="AO1566" s="51"/>
      <c r="AP1566" s="51"/>
      <c r="AQ1566" s="51"/>
      <c r="AR1566" s="51"/>
      <c r="AS1566" s="51"/>
      <c r="AT1566" s="51"/>
      <c r="AU1566" s="51"/>
      <c r="AV1566" s="51"/>
      <c r="AW1566" s="51"/>
      <c r="AX1566" s="51"/>
      <c r="AY1566" s="51"/>
      <c r="AZ1566" s="51"/>
      <c r="BA1566" s="51"/>
      <c r="BB1566" s="51"/>
      <c r="BC1566" s="51"/>
      <c r="BD1566" s="51"/>
      <c r="BE1566" s="51"/>
      <c r="BF1566" s="51"/>
      <c r="BG1566" s="51"/>
      <c r="BH1566" s="51"/>
      <c r="BI1566" s="51"/>
      <c r="BJ1566" s="51"/>
      <c r="BK1566" s="51"/>
      <c r="BL1566" s="51"/>
      <c r="BM1566" s="51"/>
      <c r="BN1566" s="51" t="str">
        <f>BN$29</f>
        <v>feedsupply_r1jp</v>
      </c>
      <c r="BO1566" s="51" t="str">
        <f t="shared" ref="BO1566:CH1566" si="1434">BO$29</f>
        <v>feedsupply_r1jp</v>
      </c>
      <c r="BP1566" s="51" t="str">
        <f t="shared" si="1434"/>
        <v>feedsupply_adj_r2p</v>
      </c>
      <c r="BQ1566" s="51" t="str">
        <f t="shared" si="1434"/>
        <v>feedsupply_adj_r2p</v>
      </c>
      <c r="BR1566" s="51" t="str">
        <f t="shared" si="1434"/>
        <v>feedsupply_adj_r2p</v>
      </c>
      <c r="BS1566" s="51" t="str">
        <f t="shared" si="1434"/>
        <v>feedsupply_adj_r2p</v>
      </c>
      <c r="BT1566" s="51" t="str">
        <f t="shared" si="1434"/>
        <v>feedsupply_adj_r2p</v>
      </c>
      <c r="BU1566" s="51" t="str">
        <f t="shared" si="1434"/>
        <v>feedsupply_r1jp</v>
      </c>
      <c r="BV1566" s="51" t="str">
        <f t="shared" si="1434"/>
        <v>feedsupply_r1jp</v>
      </c>
      <c r="BW1566" s="51" t="str">
        <f t="shared" si="1434"/>
        <v>feedsupply_adj_r2p</v>
      </c>
      <c r="BX1566" s="51" t="str">
        <f t="shared" si="1434"/>
        <v>feedsupply_adj_r2p</v>
      </c>
      <c r="BY1566" s="51" t="str">
        <f t="shared" si="1434"/>
        <v>feedsupply_adj_r2p</v>
      </c>
      <c r="BZ1566" s="51" t="str">
        <f t="shared" si="1434"/>
        <v>feedsupply_adj_r2p</v>
      </c>
      <c r="CA1566" s="51" t="str">
        <f t="shared" si="1434"/>
        <v>feedsupply_adj_r2p</v>
      </c>
      <c r="CB1566" s="51" t="str">
        <f t="shared" si="1434"/>
        <v>feedsupply_r1jp</v>
      </c>
      <c r="CC1566" s="51" t="str">
        <f t="shared" si="1434"/>
        <v>feedsupply_r1jp</v>
      </c>
      <c r="CD1566" s="51" t="str">
        <f t="shared" si="1434"/>
        <v>feedsupply_adj_r2p</v>
      </c>
      <c r="CE1566" s="51" t="str">
        <f t="shared" si="1434"/>
        <v>feedsupply_adj_r2p</v>
      </c>
      <c r="CF1566" s="51" t="str">
        <f t="shared" si="1434"/>
        <v>feedsupply_adj_r2p</v>
      </c>
      <c r="CG1566" s="51" t="str">
        <f t="shared" si="1434"/>
        <v>feedsupply_adj_r2p</v>
      </c>
      <c r="CH1566" s="51" t="str">
        <f t="shared" si="1434"/>
        <v>feedsupply_adj_r2p</v>
      </c>
    </row>
    <row r="1567" spans="1:170" ht="26.25">
      <c r="B1567" s="179" t="s">
        <v>937</v>
      </c>
      <c r="C1567" s="178">
        <v>2</v>
      </c>
      <c r="D1567" s="178">
        <v>2</v>
      </c>
      <c r="E1567" s="52"/>
      <c r="F1567" s="52"/>
      <c r="G1567" s="52" t="s">
        <v>484</v>
      </c>
      <c r="H1567" s="52" t="s">
        <v>485</v>
      </c>
      <c r="I1567" t="s">
        <v>888</v>
      </c>
      <c r="J1567" t="s">
        <v>889</v>
      </c>
      <c r="K1567" s="52" t="s">
        <v>486</v>
      </c>
      <c r="L1567" s="52" t="s">
        <v>725</v>
      </c>
      <c r="M1567" s="52" t="s">
        <v>487</v>
      </c>
      <c r="N1567" s="52" t="s">
        <v>757</v>
      </c>
      <c r="O1567" s="52" t="s">
        <v>502</v>
      </c>
      <c r="P1567" s="52" t="s">
        <v>501</v>
      </c>
      <c r="Q1567" s="52" t="s">
        <v>447</v>
      </c>
      <c r="R1567" s="52" t="s">
        <v>500</v>
      </c>
      <c r="S1567" s="52" t="s">
        <v>793</v>
      </c>
      <c r="T1567" s="52" t="s">
        <v>794</v>
      </c>
      <c r="U1567" s="52"/>
      <c r="V1567" s="52" t="s">
        <v>276</v>
      </c>
      <c r="W1567" s="52" t="s">
        <v>493</v>
      </c>
      <c r="X1567" s="52" t="s">
        <v>494</v>
      </c>
      <c r="Y1567" s="52" t="s">
        <v>447</v>
      </c>
      <c r="Z1567" s="52" t="s">
        <v>446</v>
      </c>
      <c r="AA1567" s="52"/>
      <c r="AB1567" s="52"/>
      <c r="AC1567" s="52"/>
      <c r="AD1567" s="52"/>
      <c r="AE1567" s="52"/>
      <c r="AF1567" s="52"/>
      <c r="AG1567" s="52"/>
      <c r="AH1567" s="52" t="s">
        <v>490</v>
      </c>
      <c r="AI1567" s="83" t="s">
        <v>496</v>
      </c>
      <c r="AJ1567" s="52" t="s">
        <v>488</v>
      </c>
      <c r="AK1567" s="52" t="s">
        <v>497</v>
      </c>
      <c r="AL1567" s="52"/>
      <c r="AM1567" s="52"/>
      <c r="AN1567" s="52"/>
      <c r="AO1567" s="52"/>
      <c r="AP1567" s="52"/>
      <c r="AQ1567" s="52"/>
      <c r="AR1567" s="52"/>
      <c r="AS1567" s="52"/>
      <c r="AT1567" s="52"/>
      <c r="AU1567" s="52"/>
      <c r="AV1567" s="52"/>
      <c r="AW1567" s="52"/>
      <c r="AX1567" s="52"/>
      <c r="AY1567" s="52"/>
      <c r="AZ1567" s="52"/>
      <c r="BA1567" s="52"/>
      <c r="BB1567" s="52"/>
      <c r="BC1567" s="52"/>
      <c r="BD1567" s="52"/>
      <c r="BE1567" s="52"/>
      <c r="BF1567" s="52"/>
      <c r="BG1567" s="52"/>
      <c r="BH1567" s="52"/>
      <c r="BI1567" s="52"/>
      <c r="BJ1567" s="52"/>
      <c r="BK1567" s="52"/>
      <c r="BL1567" s="52"/>
      <c r="BM1567" s="52"/>
      <c r="BN1567" s="58" t="s">
        <v>463</v>
      </c>
      <c r="BO1567" s="58" t="s">
        <v>891</v>
      </c>
      <c r="BP1567" s="58" t="s">
        <v>892</v>
      </c>
      <c r="BQ1567" s="58" t="s">
        <v>893</v>
      </c>
      <c r="BR1567" s="58" t="s">
        <v>894</v>
      </c>
      <c r="BS1567" s="58" t="s">
        <v>895</v>
      </c>
      <c r="BT1567" s="58" t="s">
        <v>896</v>
      </c>
      <c r="BU1567" s="58" t="s">
        <v>463</v>
      </c>
      <c r="BV1567" s="58" t="s">
        <v>891</v>
      </c>
      <c r="BW1567" s="58" t="s">
        <v>892</v>
      </c>
      <c r="BX1567" s="58" t="s">
        <v>893</v>
      </c>
      <c r="BY1567" s="58" t="s">
        <v>894</v>
      </c>
      <c r="BZ1567" s="58" t="s">
        <v>895</v>
      </c>
      <c r="CA1567" s="58" t="s">
        <v>896</v>
      </c>
      <c r="CB1567" s="58" t="s">
        <v>463</v>
      </c>
      <c r="CC1567" s="58" t="s">
        <v>891</v>
      </c>
      <c r="CD1567" s="58" t="s">
        <v>892</v>
      </c>
      <c r="CE1567" s="58" t="s">
        <v>893</v>
      </c>
      <c r="CF1567" s="58" t="s">
        <v>894</v>
      </c>
      <c r="CG1567" s="58" t="s">
        <v>895</v>
      </c>
      <c r="CH1567" s="58" t="s">
        <v>896</v>
      </c>
    </row>
    <row r="1568" spans="1:170" ht="15.75">
      <c r="A1568" s="78">
        <f>CHOOSE(d.Flock.2.3+1,INDEX(i.OptLTWMerino,d.TOL.2.3+1,$AA1568+1),NA(),INDEX(i.OptLTWMaternal,d.TOL.2.3+1,$AA1568+1))</f>
        <v>1</v>
      </c>
      <c r="B1568" s="252" t="str">
        <f>$B1468</f>
        <v>Scan0 Create REV</v>
      </c>
      <c r="C1568" s="77">
        <v>1</v>
      </c>
      <c r="D1568" s="77">
        <v>1</v>
      </c>
      <c r="E1568" s="77" t="b">
        <v>1</v>
      </c>
      <c r="F1568" s="251">
        <f>d.Flock.2.3*100+d.TOL.2.3*10+$AA1568</f>
        <v>220</v>
      </c>
      <c r="G1568" s="77" t="b">
        <v>1</v>
      </c>
      <c r="H1568" s="77" t="b">
        <v>1</v>
      </c>
      <c r="I1568" s="77" t="b">
        <v>1</v>
      </c>
      <c r="J1568" s="77" t="b">
        <v>1</v>
      </c>
      <c r="K1568" s="77" t="b">
        <v>1</v>
      </c>
      <c r="L1568" s="77" t="b">
        <v>1</v>
      </c>
      <c r="M1568" s="77" t="b">
        <v>1</v>
      </c>
      <c r="N1568" s="90" t="s">
        <v>37</v>
      </c>
      <c r="O1568" s="90">
        <v>0</v>
      </c>
      <c r="P1568" s="90">
        <v>0</v>
      </c>
      <c r="Q1568" s="90">
        <v>0</v>
      </c>
      <c r="R1568" s="90">
        <v>0</v>
      </c>
      <c r="S1568" s="90">
        <v>0</v>
      </c>
      <c r="T1568" s="90">
        <v>0</v>
      </c>
      <c r="U1568" s="77">
        <v>0</v>
      </c>
      <c r="V1568" s="77">
        <v>0</v>
      </c>
      <c r="W1568" s="77">
        <v>0</v>
      </c>
      <c r="X1568" s="77">
        <v>0</v>
      </c>
      <c r="Y1568" s="77">
        <v>0</v>
      </c>
      <c r="Z1568" s="77">
        <v>0</v>
      </c>
      <c r="AA1568" s="77">
        <v>0</v>
      </c>
      <c r="AB1568" s="81" t="s">
        <v>37</v>
      </c>
      <c r="AC1568" s="81" t="s">
        <v>37</v>
      </c>
      <c r="AD1568" s="81" t="s">
        <v>37</v>
      </c>
      <c r="AE1568" s="81" t="s">
        <v>37</v>
      </c>
      <c r="AF1568" s="81" t="s">
        <v>37</v>
      </c>
      <c r="AG1568" s="81" t="s">
        <v>37</v>
      </c>
      <c r="AH1568" s="77">
        <v>1</v>
      </c>
      <c r="AI1568" s="77">
        <v>0</v>
      </c>
      <c r="AJ1568" s="77">
        <v>1</v>
      </c>
      <c r="AK1568" s="77">
        <v>0</v>
      </c>
      <c r="AL1568" s="77">
        <v>1</v>
      </c>
      <c r="AM1568" s="77"/>
      <c r="AN1568" s="77"/>
      <c r="AO1568" s="77"/>
      <c r="AP1568" s="77"/>
      <c r="AQ1568" s="77"/>
      <c r="AR1568" s="77"/>
      <c r="AS1568" s="77"/>
      <c r="AT1568" s="77"/>
      <c r="AU1568" s="77"/>
      <c r="AV1568" s="77"/>
      <c r="AW1568" s="77"/>
      <c r="AX1568" s="77"/>
      <c r="AY1568" s="77"/>
      <c r="AZ1568" s="77"/>
      <c r="BA1568" s="77"/>
      <c r="BB1568" s="77"/>
      <c r="BC1568" s="77"/>
      <c r="BD1568" s="77"/>
      <c r="BE1568" s="77"/>
      <c r="BF1568" s="77"/>
      <c r="BG1568" s="77"/>
      <c r="BH1568" s="77"/>
      <c r="BI1568" s="77"/>
      <c r="BJ1568" s="77"/>
      <c r="BK1568" s="77"/>
      <c r="BL1568" s="77"/>
      <c r="BM1568" s="77"/>
      <c r="BN1568" s="162">
        <f t="shared" ref="BN1568:CH1568" si="1435">IF($A1568=0,0,INDEX(CHOOSE(d.Flock.2.3+1,BN$38:BN$373,NA(),BN$438:BN$773),$A1568,1))</f>
        <v>-0.05</v>
      </c>
      <c r="BO1568" s="162">
        <f t="shared" si="1435"/>
        <v>-0.05</v>
      </c>
      <c r="BP1568" s="162">
        <f t="shared" si="1435"/>
        <v>-0.05</v>
      </c>
      <c r="BQ1568" s="162">
        <f t="shared" si="1435"/>
        <v>-0.05</v>
      </c>
      <c r="BR1568" s="162">
        <f t="shared" si="1435"/>
        <v>-0.05</v>
      </c>
      <c r="BS1568" s="162">
        <f t="shared" si="1435"/>
        <v>-0.05</v>
      </c>
      <c r="BT1568" s="162">
        <f t="shared" si="1435"/>
        <v>-0.05</v>
      </c>
      <c r="BU1568" s="162">
        <f t="shared" si="1435"/>
        <v>-0.05</v>
      </c>
      <c r="BV1568" s="162">
        <f t="shared" si="1435"/>
        <v>-0.05</v>
      </c>
      <c r="BW1568" s="162">
        <f t="shared" si="1435"/>
        <v>-0.05</v>
      </c>
      <c r="BX1568" s="162">
        <f t="shared" si="1435"/>
        <v>-0.05</v>
      </c>
      <c r="BY1568" s="162">
        <f t="shared" si="1435"/>
        <v>-0.05</v>
      </c>
      <c r="BZ1568" s="162">
        <f t="shared" si="1435"/>
        <v>-0.05</v>
      </c>
      <c r="CA1568" s="162">
        <f t="shared" si="1435"/>
        <v>-0.05</v>
      </c>
      <c r="CB1568" s="162">
        <f t="shared" si="1435"/>
        <v>-0.05</v>
      </c>
      <c r="CC1568" s="162">
        <f t="shared" si="1435"/>
        <v>-0.05</v>
      </c>
      <c r="CD1568" s="162">
        <f t="shared" si="1435"/>
        <v>-0.05</v>
      </c>
      <c r="CE1568" s="162">
        <f t="shared" si="1435"/>
        <v>-0.05</v>
      </c>
      <c r="CF1568" s="162">
        <f t="shared" si="1435"/>
        <v>-0.05</v>
      </c>
      <c r="CG1568" s="162">
        <f t="shared" si="1435"/>
        <v>-0.05</v>
      </c>
      <c r="CH1568" s="162">
        <f t="shared" si="1435"/>
        <v>-0.05</v>
      </c>
    </row>
    <row r="1569" spans="1:86">
      <c r="A1569" s="74"/>
      <c r="B1569" s="253" t="str">
        <f t="shared" ref="B1569:B1610" si="1436">$B1469</f>
        <v>Scan 0 Standard</v>
      </c>
      <c r="C1569" s="52">
        <f t="shared" ref="C1569:E1585" ca="1" si="1437">OFFSET(C1569,-1,0)</f>
        <v>1</v>
      </c>
      <c r="D1569" s="52">
        <f t="shared" ca="1" si="1437"/>
        <v>1</v>
      </c>
      <c r="E1569" s="77" t="b">
        <v>0</v>
      </c>
      <c r="F1569" s="52">
        <f t="shared" ref="F1569:U1598" ca="1" si="1438">OFFSET(F1569,-1,0)</f>
        <v>220</v>
      </c>
      <c r="G1569" s="90" t="s">
        <v>37</v>
      </c>
      <c r="H1569" s="90" t="s">
        <v>37</v>
      </c>
      <c r="I1569" s="90" t="s">
        <v>37</v>
      </c>
      <c r="J1569" s="90" t="s">
        <v>37</v>
      </c>
      <c r="K1569" s="90" t="s">
        <v>37</v>
      </c>
      <c r="L1569" s="90" t="s">
        <v>37</v>
      </c>
      <c r="M1569" s="90" t="s">
        <v>37</v>
      </c>
      <c r="N1569" s="52" t="str">
        <f t="shared" ref="N1569:AL1584" ca="1" si="1439">OFFSET(N1569,-1,0)</f>
        <v>-</v>
      </c>
      <c r="O1569" s="52">
        <f t="shared" ca="1" si="1439"/>
        <v>0</v>
      </c>
      <c r="P1569" s="52">
        <f t="shared" ca="1" si="1439"/>
        <v>0</v>
      </c>
      <c r="Q1569" s="52">
        <f t="shared" ca="1" si="1439"/>
        <v>0</v>
      </c>
      <c r="R1569" s="52">
        <f t="shared" ca="1" si="1439"/>
        <v>0</v>
      </c>
      <c r="S1569" s="52">
        <f t="shared" ca="1" si="1439"/>
        <v>0</v>
      </c>
      <c r="T1569" s="52">
        <f t="shared" ca="1" si="1439"/>
        <v>0</v>
      </c>
      <c r="U1569" s="52">
        <f t="shared" ca="1" si="1439"/>
        <v>0</v>
      </c>
      <c r="V1569" s="52">
        <f t="shared" ca="1" si="1439"/>
        <v>0</v>
      </c>
      <c r="W1569" s="52">
        <f t="shared" ca="1" si="1439"/>
        <v>0</v>
      </c>
      <c r="X1569" s="52">
        <f t="shared" ca="1" si="1439"/>
        <v>0</v>
      </c>
      <c r="Y1569" s="52">
        <f t="shared" ca="1" si="1439"/>
        <v>0</v>
      </c>
      <c r="Z1569" s="52">
        <f t="shared" ca="1" si="1439"/>
        <v>0</v>
      </c>
      <c r="AA1569" s="52">
        <f t="shared" ca="1" si="1439"/>
        <v>0</v>
      </c>
      <c r="AB1569" s="52" t="str">
        <f t="shared" ca="1" si="1439"/>
        <v>-</v>
      </c>
      <c r="AC1569" s="52" t="str">
        <f t="shared" ca="1" si="1439"/>
        <v>-</v>
      </c>
      <c r="AD1569" s="52" t="str">
        <f t="shared" ca="1" si="1439"/>
        <v>-</v>
      </c>
      <c r="AE1569" s="52" t="str">
        <f t="shared" ca="1" si="1439"/>
        <v>-</v>
      </c>
      <c r="AF1569" s="52" t="str">
        <f t="shared" ca="1" si="1439"/>
        <v>-</v>
      </c>
      <c r="AG1569" s="52" t="str">
        <f t="shared" ca="1" si="1439"/>
        <v>-</v>
      </c>
      <c r="AH1569" s="52">
        <f t="shared" ca="1" si="1439"/>
        <v>1</v>
      </c>
      <c r="AI1569" s="52">
        <f t="shared" ca="1" si="1439"/>
        <v>0</v>
      </c>
      <c r="AJ1569" s="52">
        <f ca="1">OFFSET(AJ1569,-1,0)</f>
        <v>1</v>
      </c>
      <c r="AK1569" s="52">
        <f t="shared" ref="AK1569:AL1569" ca="1" si="1440">OFFSET(AK1569,-1,0)</f>
        <v>0</v>
      </c>
      <c r="AL1569" s="52">
        <f t="shared" ca="1" si="1440"/>
        <v>1</v>
      </c>
      <c r="AM1569" s="52"/>
      <c r="AN1569" s="52"/>
      <c r="AO1569" s="52"/>
      <c r="AP1569" s="52"/>
      <c r="AQ1569" s="52"/>
      <c r="AR1569" s="52"/>
      <c r="AS1569" s="52"/>
      <c r="AT1569" s="52"/>
      <c r="AU1569" s="52"/>
      <c r="AV1569" s="52"/>
      <c r="AW1569" s="52"/>
      <c r="AX1569" s="52"/>
      <c r="AY1569" s="52"/>
      <c r="AZ1569" s="52"/>
      <c r="BA1569" s="52"/>
      <c r="BB1569" s="52"/>
      <c r="BC1569" s="52"/>
      <c r="BD1569" s="52"/>
      <c r="BE1569" s="52"/>
      <c r="BF1569" s="52"/>
      <c r="BG1569" s="52"/>
      <c r="BH1569" s="52"/>
      <c r="BI1569" s="52"/>
      <c r="BJ1569" s="52"/>
      <c r="BK1569" s="52"/>
      <c r="BL1569" s="52"/>
      <c r="BM1569" s="52"/>
      <c r="BN1569" s="52">
        <f t="shared" ref="BN1569:CC1585" ca="1" si="1441">OFFSET(BN1569,-1,0)</f>
        <v>-0.05</v>
      </c>
      <c r="BO1569" s="52">
        <f t="shared" ca="1" si="1441"/>
        <v>-0.05</v>
      </c>
      <c r="BP1569" s="52">
        <f t="shared" ca="1" si="1441"/>
        <v>-0.05</v>
      </c>
      <c r="BQ1569" s="52">
        <f t="shared" ca="1" si="1441"/>
        <v>-0.05</v>
      </c>
      <c r="BR1569" s="52">
        <f t="shared" ca="1" si="1441"/>
        <v>-0.05</v>
      </c>
      <c r="BS1569" s="52">
        <f t="shared" ca="1" si="1441"/>
        <v>-0.05</v>
      </c>
      <c r="BT1569" s="52">
        <f t="shared" ca="1" si="1441"/>
        <v>-0.05</v>
      </c>
      <c r="BU1569" s="52">
        <f t="shared" ca="1" si="1441"/>
        <v>-0.05</v>
      </c>
      <c r="BV1569" s="52">
        <f t="shared" ca="1" si="1441"/>
        <v>-0.05</v>
      </c>
      <c r="BW1569" s="52">
        <f t="shared" ca="1" si="1441"/>
        <v>-0.05</v>
      </c>
      <c r="BX1569" s="52">
        <f t="shared" ca="1" si="1441"/>
        <v>-0.05</v>
      </c>
      <c r="BY1569" s="52">
        <f t="shared" ca="1" si="1441"/>
        <v>-0.05</v>
      </c>
      <c r="BZ1569" s="52">
        <f t="shared" ca="1" si="1441"/>
        <v>-0.05</v>
      </c>
      <c r="CA1569" s="52">
        <f t="shared" ca="1" si="1441"/>
        <v>-0.05</v>
      </c>
      <c r="CB1569" s="52">
        <f t="shared" ca="1" si="1441"/>
        <v>-0.05</v>
      </c>
      <c r="CC1569" s="52">
        <f t="shared" ca="1" si="1441"/>
        <v>-0.05</v>
      </c>
      <c r="CD1569" s="52">
        <f t="shared" ref="CD1569:CH1578" ca="1" si="1442">OFFSET(CD1569,-1,0)</f>
        <v>-0.05</v>
      </c>
      <c r="CE1569" s="52">
        <f t="shared" ca="1" si="1442"/>
        <v>-0.05</v>
      </c>
      <c r="CF1569" s="52">
        <f t="shared" ca="1" si="1442"/>
        <v>-0.05</v>
      </c>
      <c r="CG1569" s="52">
        <f t="shared" ca="1" si="1442"/>
        <v>-0.05</v>
      </c>
      <c r="CH1569" s="52">
        <f t="shared" ca="1" si="1442"/>
        <v>-0.05</v>
      </c>
    </row>
    <row r="1570" spans="1:86">
      <c r="A1570" s="74"/>
      <c r="B1570" s="254" t="str">
        <f t="shared" si="1436"/>
        <v>Scan 0 FS wo LTW</v>
      </c>
      <c r="C1570" s="52">
        <f t="shared" ca="1" si="1437"/>
        <v>1</v>
      </c>
      <c r="D1570" s="52">
        <f t="shared" ca="1" si="1437"/>
        <v>1</v>
      </c>
      <c r="E1570" s="52" t="b">
        <f t="shared" ca="1" si="1437"/>
        <v>0</v>
      </c>
      <c r="F1570" s="52">
        <f t="shared" ca="1" si="1438"/>
        <v>220</v>
      </c>
      <c r="G1570" s="52" t="str">
        <f t="shared" ca="1" si="1438"/>
        <v>-</v>
      </c>
      <c r="H1570" s="52" t="str">
        <f t="shared" ca="1" si="1438"/>
        <v>-</v>
      </c>
      <c r="I1570" s="52" t="str">
        <f t="shared" ca="1" si="1438"/>
        <v>-</v>
      </c>
      <c r="J1570" s="52" t="str">
        <f t="shared" ca="1" si="1438"/>
        <v>-</v>
      </c>
      <c r="K1570" s="52" t="str">
        <f t="shared" ca="1" si="1438"/>
        <v>-</v>
      </c>
      <c r="L1570" s="52" t="str">
        <f t="shared" ca="1" si="1438"/>
        <v>-</v>
      </c>
      <c r="M1570" s="52" t="str">
        <f t="shared" ca="1" si="1438"/>
        <v>-</v>
      </c>
      <c r="N1570" s="52" t="str">
        <f t="shared" ca="1" si="1439"/>
        <v>-</v>
      </c>
      <c r="O1570" s="52">
        <f t="shared" ca="1" si="1439"/>
        <v>0</v>
      </c>
      <c r="P1570" s="52">
        <f t="shared" ca="1" si="1439"/>
        <v>0</v>
      </c>
      <c r="Q1570" s="52">
        <f t="shared" ca="1" si="1439"/>
        <v>0</v>
      </c>
      <c r="R1570" s="52">
        <f t="shared" ca="1" si="1439"/>
        <v>0</v>
      </c>
      <c r="S1570" s="52">
        <f t="shared" ca="1" si="1439"/>
        <v>0</v>
      </c>
      <c r="T1570" s="52">
        <f t="shared" ca="1" si="1439"/>
        <v>0</v>
      </c>
      <c r="U1570" s="52">
        <f t="shared" ca="1" si="1439"/>
        <v>0</v>
      </c>
      <c r="V1570" s="52">
        <f t="shared" ca="1" si="1439"/>
        <v>0</v>
      </c>
      <c r="W1570" s="52">
        <f t="shared" ca="1" si="1439"/>
        <v>0</v>
      </c>
      <c r="X1570" s="52">
        <f t="shared" ca="1" si="1439"/>
        <v>0</v>
      </c>
      <c r="Y1570" s="52">
        <f t="shared" ca="1" si="1439"/>
        <v>0</v>
      </c>
      <c r="Z1570" s="52">
        <f t="shared" ca="1" si="1439"/>
        <v>0</v>
      </c>
      <c r="AA1570" s="52">
        <f t="shared" ca="1" si="1439"/>
        <v>0</v>
      </c>
      <c r="AB1570" s="52" t="str">
        <f t="shared" ca="1" si="1439"/>
        <v>-</v>
      </c>
      <c r="AC1570" s="52" t="str">
        <f t="shared" ca="1" si="1439"/>
        <v>-</v>
      </c>
      <c r="AD1570" s="52" t="str">
        <f t="shared" ca="1" si="1439"/>
        <v>-</v>
      </c>
      <c r="AE1570" s="52" t="str">
        <f t="shared" ca="1" si="1439"/>
        <v>-</v>
      </c>
      <c r="AF1570" s="52" t="str">
        <f t="shared" ca="1" si="1439"/>
        <v>-</v>
      </c>
      <c r="AG1570" s="52" t="str">
        <f t="shared" ca="1" si="1439"/>
        <v>-</v>
      </c>
      <c r="AH1570" s="52">
        <f t="shared" ca="1" si="1439"/>
        <v>1</v>
      </c>
      <c r="AI1570" s="52">
        <f t="shared" ca="1" si="1439"/>
        <v>0</v>
      </c>
      <c r="AJ1570" s="52">
        <f t="shared" ca="1" si="1439"/>
        <v>1</v>
      </c>
      <c r="AK1570" s="52">
        <f t="shared" ca="1" si="1439"/>
        <v>0</v>
      </c>
      <c r="AL1570" s="52">
        <f t="shared" ca="1" si="1439"/>
        <v>1</v>
      </c>
      <c r="AM1570" s="52"/>
      <c r="AN1570" s="52"/>
      <c r="AO1570" s="52"/>
      <c r="AP1570" s="52"/>
      <c r="AQ1570" s="52"/>
      <c r="AR1570" s="52"/>
      <c r="AS1570" s="52"/>
      <c r="AT1570" s="52"/>
      <c r="AU1570" s="52"/>
      <c r="AV1570" s="52"/>
      <c r="AW1570" s="52"/>
      <c r="AX1570" s="52"/>
      <c r="AY1570" s="52"/>
      <c r="AZ1570" s="52"/>
      <c r="BA1570" s="52"/>
      <c r="BB1570" s="52"/>
      <c r="BC1570" s="52"/>
      <c r="BD1570" s="52"/>
      <c r="BE1570" s="52"/>
      <c r="BF1570" s="52"/>
      <c r="BG1570" s="52"/>
      <c r="BH1570" s="52"/>
      <c r="BI1570" s="52"/>
      <c r="BJ1570" s="52"/>
      <c r="BK1570" s="52"/>
      <c r="BL1570" s="52"/>
      <c r="BM1570" s="52"/>
      <c r="BN1570" s="77">
        <v>0</v>
      </c>
      <c r="BO1570" s="77">
        <v>0</v>
      </c>
      <c r="BP1570" s="77">
        <v>0</v>
      </c>
      <c r="BQ1570" s="77">
        <v>0</v>
      </c>
      <c r="BR1570" s="77">
        <v>0</v>
      </c>
      <c r="BS1570" s="77">
        <v>0</v>
      </c>
      <c r="BT1570" s="77">
        <v>0</v>
      </c>
      <c r="BU1570" s="77">
        <v>0</v>
      </c>
      <c r="BV1570" s="77">
        <v>0</v>
      </c>
      <c r="BW1570" s="77">
        <v>0</v>
      </c>
      <c r="BX1570" s="77">
        <v>0</v>
      </c>
      <c r="BY1570" s="77">
        <v>0</v>
      </c>
      <c r="BZ1570" s="77">
        <v>0</v>
      </c>
      <c r="CA1570" s="77">
        <v>0</v>
      </c>
      <c r="CB1570" s="77">
        <v>0</v>
      </c>
      <c r="CC1570" s="77">
        <v>0</v>
      </c>
      <c r="CD1570" s="77">
        <v>0</v>
      </c>
      <c r="CE1570" s="77">
        <v>0</v>
      </c>
      <c r="CF1570" s="77">
        <v>0</v>
      </c>
      <c r="CG1570" s="77">
        <v>0</v>
      </c>
      <c r="CH1570" s="77">
        <v>0</v>
      </c>
    </row>
    <row r="1571" spans="1:86">
      <c r="A1571" s="74"/>
      <c r="B1571" s="254" t="str">
        <f t="shared" si="1436"/>
        <v>Scan 0 FS LTW removed</v>
      </c>
      <c r="C1571" s="77">
        <v>0</v>
      </c>
      <c r="D1571" s="77">
        <v>0</v>
      </c>
      <c r="E1571" s="52" t="b">
        <f t="shared" ca="1" si="1437"/>
        <v>0</v>
      </c>
      <c r="F1571" s="52">
        <f t="shared" ca="1" si="1438"/>
        <v>220</v>
      </c>
      <c r="G1571" s="52" t="str">
        <f t="shared" ca="1" si="1438"/>
        <v>-</v>
      </c>
      <c r="H1571" s="52" t="str">
        <f t="shared" ca="1" si="1438"/>
        <v>-</v>
      </c>
      <c r="I1571" s="52" t="str">
        <f t="shared" ca="1" si="1438"/>
        <v>-</v>
      </c>
      <c r="J1571" s="52" t="str">
        <f t="shared" ca="1" si="1438"/>
        <v>-</v>
      </c>
      <c r="K1571" s="52" t="str">
        <f t="shared" ca="1" si="1438"/>
        <v>-</v>
      </c>
      <c r="L1571" s="52" t="str">
        <f t="shared" ca="1" si="1438"/>
        <v>-</v>
      </c>
      <c r="M1571" s="52" t="str">
        <f t="shared" ca="1" si="1438"/>
        <v>-</v>
      </c>
      <c r="N1571" s="52" t="str">
        <f t="shared" ca="1" si="1439"/>
        <v>-</v>
      </c>
      <c r="O1571" s="52">
        <f t="shared" ca="1" si="1439"/>
        <v>0</v>
      </c>
      <c r="P1571" s="52">
        <f t="shared" ca="1" si="1439"/>
        <v>0</v>
      </c>
      <c r="Q1571" s="52">
        <f t="shared" ca="1" si="1439"/>
        <v>0</v>
      </c>
      <c r="R1571" s="52">
        <f t="shared" ca="1" si="1439"/>
        <v>0</v>
      </c>
      <c r="S1571" s="52">
        <f t="shared" ca="1" si="1439"/>
        <v>0</v>
      </c>
      <c r="T1571" s="52">
        <f t="shared" ca="1" si="1439"/>
        <v>0</v>
      </c>
      <c r="U1571" s="52">
        <f t="shared" ca="1" si="1439"/>
        <v>0</v>
      </c>
      <c r="V1571" s="52">
        <f t="shared" ca="1" si="1439"/>
        <v>0</v>
      </c>
      <c r="W1571" s="52">
        <f t="shared" ca="1" si="1439"/>
        <v>0</v>
      </c>
      <c r="X1571" s="52">
        <f t="shared" ca="1" si="1439"/>
        <v>0</v>
      </c>
      <c r="Y1571" s="52">
        <f t="shared" ca="1" si="1439"/>
        <v>0</v>
      </c>
      <c r="Z1571" s="52">
        <f t="shared" ca="1" si="1439"/>
        <v>0</v>
      </c>
      <c r="AA1571" s="52">
        <f t="shared" ca="1" si="1439"/>
        <v>0</v>
      </c>
      <c r="AB1571" s="52" t="str">
        <f t="shared" ca="1" si="1439"/>
        <v>-</v>
      </c>
      <c r="AC1571" s="52" t="str">
        <f t="shared" ca="1" si="1439"/>
        <v>-</v>
      </c>
      <c r="AD1571" s="52" t="str">
        <f t="shared" ca="1" si="1439"/>
        <v>-</v>
      </c>
      <c r="AE1571" s="52" t="str">
        <f t="shared" ca="1" si="1439"/>
        <v>-</v>
      </c>
      <c r="AF1571" s="52" t="str">
        <f t="shared" ca="1" si="1439"/>
        <v>-</v>
      </c>
      <c r="AG1571" s="52" t="str">
        <f t="shared" ca="1" si="1439"/>
        <v>-</v>
      </c>
      <c r="AH1571" s="52">
        <f t="shared" ca="1" si="1439"/>
        <v>1</v>
      </c>
      <c r="AI1571" s="52">
        <f t="shared" ca="1" si="1439"/>
        <v>0</v>
      </c>
      <c r="AJ1571" s="52">
        <f t="shared" ca="1" si="1439"/>
        <v>1</v>
      </c>
      <c r="AK1571" s="52">
        <f t="shared" ca="1" si="1439"/>
        <v>0</v>
      </c>
      <c r="AL1571" s="52">
        <f t="shared" ca="1" si="1439"/>
        <v>1</v>
      </c>
      <c r="AM1571" s="52"/>
      <c r="AN1571" s="52"/>
      <c r="AO1571" s="52"/>
      <c r="AP1571" s="52"/>
      <c r="AQ1571" s="52"/>
      <c r="AR1571" s="52"/>
      <c r="AS1571" s="52"/>
      <c r="AT1571" s="52"/>
      <c r="AU1571" s="52"/>
      <c r="AV1571" s="52"/>
      <c r="AW1571" s="52"/>
      <c r="AX1571" s="52"/>
      <c r="AY1571" s="52"/>
      <c r="AZ1571" s="52"/>
      <c r="BA1571" s="52"/>
      <c r="BB1571" s="52"/>
      <c r="BC1571" s="52"/>
      <c r="BD1571" s="52"/>
      <c r="BE1571" s="52"/>
      <c r="BF1571" s="52"/>
      <c r="BG1571" s="52"/>
      <c r="BH1571" s="52"/>
      <c r="BI1571" s="52"/>
      <c r="BJ1571" s="52"/>
      <c r="BK1571" s="52"/>
      <c r="BL1571" s="52"/>
      <c r="BM1571" s="52"/>
      <c r="BN1571" s="52">
        <f t="shared" ca="1" si="1441"/>
        <v>0</v>
      </c>
      <c r="BO1571" s="52">
        <f t="shared" ca="1" si="1441"/>
        <v>0</v>
      </c>
      <c r="BP1571" s="52">
        <f t="shared" ca="1" si="1441"/>
        <v>0</v>
      </c>
      <c r="BQ1571" s="52">
        <f t="shared" ca="1" si="1441"/>
        <v>0</v>
      </c>
      <c r="BR1571" s="52">
        <f t="shared" ca="1" si="1441"/>
        <v>0</v>
      </c>
      <c r="BS1571" s="52">
        <f t="shared" ca="1" si="1441"/>
        <v>0</v>
      </c>
      <c r="BT1571" s="52">
        <f t="shared" ca="1" si="1441"/>
        <v>0</v>
      </c>
      <c r="BU1571" s="52">
        <f t="shared" ca="1" si="1441"/>
        <v>0</v>
      </c>
      <c r="BV1571" s="52">
        <f t="shared" ca="1" si="1441"/>
        <v>0</v>
      </c>
      <c r="BW1571" s="52">
        <f t="shared" ca="1" si="1441"/>
        <v>0</v>
      </c>
      <c r="BX1571" s="52">
        <f t="shared" ca="1" si="1441"/>
        <v>0</v>
      </c>
      <c r="BY1571" s="52">
        <f t="shared" ca="1" si="1441"/>
        <v>0</v>
      </c>
      <c r="BZ1571" s="52">
        <f t="shared" ca="1" si="1441"/>
        <v>0</v>
      </c>
      <c r="CA1571" s="52">
        <f t="shared" ca="1" si="1441"/>
        <v>0</v>
      </c>
      <c r="CB1571" s="52">
        <f t="shared" ca="1" si="1441"/>
        <v>0</v>
      </c>
      <c r="CC1571" s="52">
        <f t="shared" ca="1" si="1441"/>
        <v>0</v>
      </c>
      <c r="CD1571" s="52">
        <f t="shared" ca="1" si="1442"/>
        <v>0</v>
      </c>
      <c r="CE1571" s="52">
        <f t="shared" ca="1" si="1442"/>
        <v>0</v>
      </c>
      <c r="CF1571" s="52">
        <f t="shared" ca="1" si="1442"/>
        <v>0</v>
      </c>
      <c r="CG1571" s="52">
        <f t="shared" ca="1" si="1442"/>
        <v>0</v>
      </c>
      <c r="CH1571" s="52">
        <f t="shared" ca="1" si="1442"/>
        <v>0</v>
      </c>
    </row>
    <row r="1572" spans="1:86" ht="15.75">
      <c r="A1572" s="78">
        <f>CHOOSE(d.Flock.2.3+1,INDEX(i.OptLTWMerino,d.TOL.2.3+1,$AA1572+1),NA(),INDEX(i.OptLTWMaternal,d.TOL.2.3+1,$AA1572+1))</f>
        <v>29</v>
      </c>
      <c r="B1572" s="252" t="str">
        <f t="shared" si="1436"/>
        <v>Scan1 Retain drys Create REV</v>
      </c>
      <c r="C1572" s="77">
        <v>1</v>
      </c>
      <c r="D1572" s="77">
        <v>1</v>
      </c>
      <c r="E1572" s="77" t="b">
        <v>1</v>
      </c>
      <c r="F1572" s="251">
        <f>d.Flock.2.3*100+d.TOL.2.3*10+$AA1572</f>
        <v>221</v>
      </c>
      <c r="G1572" s="77" t="b">
        <v>1</v>
      </c>
      <c r="H1572" s="77" t="b">
        <v>1</v>
      </c>
      <c r="I1572" s="77" t="b">
        <v>1</v>
      </c>
      <c r="J1572" s="77" t="b">
        <v>1</v>
      </c>
      <c r="K1572" s="77" t="b">
        <v>1</v>
      </c>
      <c r="L1572" s="77" t="b">
        <v>1</v>
      </c>
      <c r="M1572" s="77" t="b">
        <v>1</v>
      </c>
      <c r="N1572" s="52" t="str">
        <f t="shared" ca="1" si="1439"/>
        <v>-</v>
      </c>
      <c r="O1572" s="115">
        <f>2+24*d.TOL.2.3+IF(d.Flock.2.3=2,144,0)</f>
        <v>194</v>
      </c>
      <c r="P1572" s="115">
        <f>3+24*d.TOL.2.3+IF(d.Flock.2.3=2,144,0)</f>
        <v>195</v>
      </c>
      <c r="Q1572" s="202">
        <f>$P1572</f>
        <v>195</v>
      </c>
      <c r="R1572" s="202">
        <f>$P1572</f>
        <v>195</v>
      </c>
      <c r="S1572" s="202">
        <f>$P1572</f>
        <v>195</v>
      </c>
      <c r="T1572" s="202">
        <f>$P1572</f>
        <v>195</v>
      </c>
      <c r="U1572" s="260">
        <f>INDEX(i_dryman,2,U$1063)</f>
        <v>0</v>
      </c>
      <c r="V1572" s="260">
        <f>INDEX(i_dryman,2,V$1063)</f>
        <v>0</v>
      </c>
      <c r="W1572" s="260">
        <f>INDEX(i_dryman,2,W$1063)</f>
        <v>0</v>
      </c>
      <c r="X1572" s="260">
        <f>INDEX(i_dryman,2,X$1063)</f>
        <v>0</v>
      </c>
      <c r="Y1572" s="52">
        <f t="shared" ca="1" si="1439"/>
        <v>0</v>
      </c>
      <c r="Z1572" s="52">
        <f t="shared" ca="1" si="1439"/>
        <v>0</v>
      </c>
      <c r="AA1572" s="77">
        <v>1</v>
      </c>
      <c r="AB1572" s="261" t="str">
        <f>INDEX(i_dryman,2,AB$1063)</f>
        <v>-</v>
      </c>
      <c r="AC1572" s="261" t="b">
        <f>INDEX(i_dryman,2,AC$1063)</f>
        <v>1</v>
      </c>
      <c r="AD1572" s="261" t="str">
        <f>INDEX(i_dryman,2,AD$1063)</f>
        <v>-</v>
      </c>
      <c r="AE1572" s="261" t="str">
        <f>INDEX(i_dryman,2,AE$1063)</f>
        <v>-</v>
      </c>
      <c r="AF1572" s="52" t="str">
        <f ca="1">OFFSET(AF1572,-1,0)</f>
        <v>-</v>
      </c>
      <c r="AG1572" s="262" t="str">
        <f ca="1">INDEX(i_dryman,2,AG$1063)</f>
        <v>-</v>
      </c>
      <c r="AH1572" s="52">
        <f t="shared" ca="1" si="1439"/>
        <v>1</v>
      </c>
      <c r="AI1572" s="52">
        <f ca="1">OFFSET(AI1572,-1,0)</f>
        <v>0</v>
      </c>
      <c r="AJ1572" s="52">
        <f ca="1">OFFSET(AJ1572,-1,0)</f>
        <v>1</v>
      </c>
      <c r="AK1572" s="52">
        <f ca="1">OFFSET(AK1572,-1,0)</f>
        <v>0</v>
      </c>
      <c r="AL1572" s="52">
        <f ca="1">OFFSET(AL1572,-1,0)</f>
        <v>1</v>
      </c>
      <c r="AM1572" s="52"/>
      <c r="AN1572" s="52"/>
      <c r="AO1572" s="52"/>
      <c r="AP1572" s="52"/>
      <c r="AQ1572" s="52"/>
      <c r="AR1572" s="52"/>
      <c r="AS1572" s="52"/>
      <c r="AT1572" s="52"/>
      <c r="AU1572" s="52"/>
      <c r="AV1572" s="52"/>
      <c r="AW1572" s="52"/>
      <c r="AX1572" s="52"/>
      <c r="AY1572" s="52"/>
      <c r="AZ1572" s="52"/>
      <c r="BA1572" s="52"/>
      <c r="BB1572" s="52"/>
      <c r="BC1572" s="52"/>
      <c r="BD1572" s="52"/>
      <c r="BE1572" s="52"/>
      <c r="BF1572" s="52"/>
      <c r="BG1572" s="52"/>
      <c r="BH1572" s="52"/>
      <c r="BI1572" s="52"/>
      <c r="BJ1572" s="52"/>
      <c r="BK1572" s="52"/>
      <c r="BL1572" s="52"/>
      <c r="BM1572" s="52"/>
      <c r="BN1572" s="162">
        <f t="shared" ref="BN1572:CH1572" si="1443">IF($A1572=0,0,INDEX(CHOOSE(d.Flock.2.3+1,BN$38:BN$373,NA(),BN$438:BN$773),$A1572,1))</f>
        <v>-0.05</v>
      </c>
      <c r="BO1572" s="162">
        <f t="shared" si="1443"/>
        <v>0</v>
      </c>
      <c r="BP1572" s="162">
        <f t="shared" ca="1" si="1443"/>
        <v>0.05</v>
      </c>
      <c r="BQ1572" s="162">
        <f t="shared" ca="1" si="1443"/>
        <v>-0.05</v>
      </c>
      <c r="BR1572" s="162">
        <f t="shared" ca="1" si="1443"/>
        <v>0.05</v>
      </c>
      <c r="BS1572" s="162">
        <f t="shared" ca="1" si="1443"/>
        <v>-0.05</v>
      </c>
      <c r="BT1572" s="162">
        <f t="shared" ca="1" si="1443"/>
        <v>-0.05</v>
      </c>
      <c r="BU1572" s="162">
        <f t="shared" si="1443"/>
        <v>-0.05</v>
      </c>
      <c r="BV1572" s="162">
        <f t="shared" si="1443"/>
        <v>0</v>
      </c>
      <c r="BW1572" s="162">
        <f t="shared" ca="1" si="1443"/>
        <v>0.05</v>
      </c>
      <c r="BX1572" s="162">
        <f t="shared" ca="1" si="1443"/>
        <v>-0.05</v>
      </c>
      <c r="BY1572" s="162">
        <f t="shared" ca="1" si="1443"/>
        <v>0.05</v>
      </c>
      <c r="BZ1572" s="162">
        <f t="shared" ca="1" si="1443"/>
        <v>-0.05</v>
      </c>
      <c r="CA1572" s="162">
        <f t="shared" ca="1" si="1443"/>
        <v>-0.05</v>
      </c>
      <c r="CB1572" s="162">
        <f t="shared" si="1443"/>
        <v>-0.05</v>
      </c>
      <c r="CC1572" s="162">
        <f t="shared" si="1443"/>
        <v>0</v>
      </c>
      <c r="CD1572" s="162">
        <f t="shared" ca="1" si="1443"/>
        <v>0.05</v>
      </c>
      <c r="CE1572" s="162">
        <f t="shared" ca="1" si="1443"/>
        <v>-0.05</v>
      </c>
      <c r="CF1572" s="162">
        <f t="shared" ca="1" si="1443"/>
        <v>0.05</v>
      </c>
      <c r="CG1572" s="162">
        <f t="shared" ca="1" si="1443"/>
        <v>-0.05</v>
      </c>
      <c r="CH1572" s="162">
        <f t="shared" ca="1" si="1443"/>
        <v>-0.05</v>
      </c>
    </row>
    <row r="1573" spans="1:86">
      <c r="A1573" s="77">
        <v>2</v>
      </c>
      <c r="B1573" s="253" t="str">
        <f t="shared" si="1436"/>
        <v>Scan 1 Retain drys</v>
      </c>
      <c r="C1573" s="52">
        <f t="shared" ca="1" si="1437"/>
        <v>1</v>
      </c>
      <c r="D1573" s="52">
        <f t="shared" ca="1" si="1437"/>
        <v>1</v>
      </c>
      <c r="E1573" s="77" t="b">
        <v>0</v>
      </c>
      <c r="F1573" s="52">
        <f t="shared" ca="1" si="1438"/>
        <v>221</v>
      </c>
      <c r="G1573" s="90" t="s">
        <v>37</v>
      </c>
      <c r="H1573" s="90" t="s">
        <v>37</v>
      </c>
      <c r="I1573" s="90" t="s">
        <v>37</v>
      </c>
      <c r="J1573" s="90" t="s">
        <v>37</v>
      </c>
      <c r="K1573" s="90" t="s">
        <v>37</v>
      </c>
      <c r="L1573" s="90" t="s">
        <v>37</v>
      </c>
      <c r="M1573" s="90" t="s">
        <v>37</v>
      </c>
      <c r="N1573" s="52" t="str">
        <f t="shared" ca="1" si="1439"/>
        <v>-</v>
      </c>
      <c r="O1573" s="52">
        <f t="shared" ca="1" si="1439"/>
        <v>194</v>
      </c>
      <c r="P1573" s="52">
        <f t="shared" ca="1" si="1439"/>
        <v>195</v>
      </c>
      <c r="Q1573" s="52">
        <f t="shared" ca="1" si="1439"/>
        <v>195</v>
      </c>
      <c r="R1573" s="52">
        <f t="shared" ca="1" si="1439"/>
        <v>195</v>
      </c>
      <c r="S1573" s="52">
        <f t="shared" ca="1" si="1439"/>
        <v>195</v>
      </c>
      <c r="T1573" s="52">
        <f t="shared" ca="1" si="1439"/>
        <v>195</v>
      </c>
      <c r="U1573" s="124">
        <f t="shared" ref="U1573:X1576" si="1444">INDEX(i_dryman,$A1573,U$1063)</f>
        <v>0</v>
      </c>
      <c r="V1573" s="124">
        <f t="shared" si="1444"/>
        <v>0</v>
      </c>
      <c r="W1573" s="124">
        <f t="shared" si="1444"/>
        <v>0</v>
      </c>
      <c r="X1573" s="124">
        <f t="shared" si="1444"/>
        <v>0</v>
      </c>
      <c r="Y1573" s="52">
        <f t="shared" ca="1" si="1439"/>
        <v>0</v>
      </c>
      <c r="Z1573" s="52">
        <f t="shared" ca="1" si="1439"/>
        <v>0</v>
      </c>
      <c r="AA1573" s="52">
        <f t="shared" ca="1" si="1439"/>
        <v>1</v>
      </c>
      <c r="AB1573" s="237" t="str">
        <f t="shared" ref="AB1573:AE1576" si="1445">INDEX(i_dryman,$A1573,AB$1063)</f>
        <v>-</v>
      </c>
      <c r="AC1573" s="237" t="b">
        <f t="shared" si="1445"/>
        <v>1</v>
      </c>
      <c r="AD1573" s="237" t="str">
        <f t="shared" si="1445"/>
        <v>-</v>
      </c>
      <c r="AE1573" s="237" t="str">
        <f t="shared" si="1445"/>
        <v>-</v>
      </c>
      <c r="AF1573" s="52" t="str">
        <f t="shared" ref="AF1573" ca="1" si="1446">OFFSET(AF1573,-1,0)</f>
        <v>-</v>
      </c>
      <c r="AG1573" s="237" t="str">
        <f ca="1">INDEX(i_dryman,$A1573,AG$1063)</f>
        <v>-</v>
      </c>
      <c r="AH1573" s="52">
        <f t="shared" ca="1" si="1439"/>
        <v>1</v>
      </c>
      <c r="AI1573" s="52">
        <f t="shared" ca="1" si="1439"/>
        <v>0</v>
      </c>
      <c r="AJ1573" s="52">
        <f ca="1">OFFSET(AJ1573,-1,0)</f>
        <v>1</v>
      </c>
      <c r="AK1573" s="52">
        <f t="shared" ref="AK1573:AL1595" ca="1" si="1447">OFFSET(AK1573,-1,0)</f>
        <v>0</v>
      </c>
      <c r="AL1573" s="52">
        <f t="shared" ca="1" si="1447"/>
        <v>1</v>
      </c>
      <c r="AM1573" s="52"/>
      <c r="AN1573" s="52"/>
      <c r="AO1573" s="52"/>
      <c r="AP1573" s="52"/>
      <c r="AQ1573" s="52"/>
      <c r="AR1573" s="52"/>
      <c r="AS1573" s="52"/>
      <c r="AT1573" s="52"/>
      <c r="AU1573" s="52"/>
      <c r="AV1573" s="52"/>
      <c r="AW1573" s="52"/>
      <c r="AX1573" s="52"/>
      <c r="AY1573" s="52"/>
      <c r="AZ1573" s="52"/>
      <c r="BA1573" s="52"/>
      <c r="BB1573" s="52"/>
      <c r="BC1573" s="52"/>
      <c r="BD1573" s="52"/>
      <c r="BE1573" s="52"/>
      <c r="BF1573" s="52"/>
      <c r="BG1573" s="52"/>
      <c r="BH1573" s="52"/>
      <c r="BI1573" s="52"/>
      <c r="BJ1573" s="52"/>
      <c r="BK1573" s="52"/>
      <c r="BL1573" s="52"/>
      <c r="BM1573" s="52"/>
      <c r="BN1573" s="52">
        <f t="shared" ca="1" si="1441"/>
        <v>-0.05</v>
      </c>
      <c r="BO1573" s="52">
        <f t="shared" ca="1" si="1441"/>
        <v>0</v>
      </c>
      <c r="BP1573" s="52">
        <f t="shared" ca="1" si="1441"/>
        <v>0.05</v>
      </c>
      <c r="BQ1573" s="52">
        <f t="shared" ca="1" si="1441"/>
        <v>-0.05</v>
      </c>
      <c r="BR1573" s="52">
        <f t="shared" ca="1" si="1441"/>
        <v>0.05</v>
      </c>
      <c r="BS1573" s="52">
        <f t="shared" ca="1" si="1441"/>
        <v>-0.05</v>
      </c>
      <c r="BT1573" s="52">
        <f t="shared" ca="1" si="1441"/>
        <v>-0.05</v>
      </c>
      <c r="BU1573" s="52">
        <f t="shared" ca="1" si="1441"/>
        <v>-0.05</v>
      </c>
      <c r="BV1573" s="52">
        <f t="shared" ca="1" si="1441"/>
        <v>0</v>
      </c>
      <c r="BW1573" s="52">
        <f t="shared" ca="1" si="1441"/>
        <v>0.05</v>
      </c>
      <c r="BX1573" s="52">
        <f t="shared" ca="1" si="1441"/>
        <v>-0.05</v>
      </c>
      <c r="BY1573" s="52">
        <f t="shared" ca="1" si="1441"/>
        <v>0.05</v>
      </c>
      <c r="BZ1573" s="52">
        <f t="shared" ca="1" si="1441"/>
        <v>-0.05</v>
      </c>
      <c r="CA1573" s="52">
        <f t="shared" ca="1" si="1441"/>
        <v>-0.05</v>
      </c>
      <c r="CB1573" s="52">
        <f t="shared" ca="1" si="1441"/>
        <v>-0.05</v>
      </c>
      <c r="CC1573" s="52">
        <f t="shared" ca="1" si="1441"/>
        <v>0</v>
      </c>
      <c r="CD1573" s="52">
        <f t="shared" ca="1" si="1442"/>
        <v>0.05</v>
      </c>
      <c r="CE1573" s="52">
        <f t="shared" ca="1" si="1442"/>
        <v>-0.05</v>
      </c>
      <c r="CF1573" s="52">
        <f t="shared" ca="1" si="1442"/>
        <v>0.05</v>
      </c>
      <c r="CG1573" s="52">
        <f t="shared" ca="1" si="1442"/>
        <v>-0.05</v>
      </c>
      <c r="CH1573" s="52">
        <f t="shared" ca="1" si="1442"/>
        <v>-0.05</v>
      </c>
    </row>
    <row r="1574" spans="1:86">
      <c r="A1574" s="77">
        <v>3</v>
      </c>
      <c r="B1574" s="263" t="str">
        <f t="shared" si="1436"/>
        <v>Scan 1 Sell Once Dry</v>
      </c>
      <c r="C1574" s="52">
        <f t="shared" ref="C1574:O1575" ca="1" si="1448">OFFSET(C1574,-1,0)</f>
        <v>1</v>
      </c>
      <c r="D1574" s="52">
        <f t="shared" ca="1" si="1448"/>
        <v>1</v>
      </c>
      <c r="E1574" s="52" t="b">
        <f t="shared" ca="1" si="1448"/>
        <v>0</v>
      </c>
      <c r="F1574" s="52">
        <f t="shared" ca="1" si="1448"/>
        <v>221</v>
      </c>
      <c r="G1574" s="52" t="str">
        <f t="shared" ca="1" si="1448"/>
        <v>-</v>
      </c>
      <c r="H1574" s="52" t="str">
        <f t="shared" ca="1" si="1448"/>
        <v>-</v>
      </c>
      <c r="I1574" s="52" t="str">
        <f t="shared" ca="1" si="1448"/>
        <v>-</v>
      </c>
      <c r="J1574" s="52" t="str">
        <f t="shared" ca="1" si="1448"/>
        <v>-</v>
      </c>
      <c r="K1574" s="52" t="str">
        <f t="shared" ca="1" si="1448"/>
        <v>-</v>
      </c>
      <c r="L1574" s="52" t="str">
        <f t="shared" ca="1" si="1448"/>
        <v>-</v>
      </c>
      <c r="M1574" s="52" t="str">
        <f t="shared" ca="1" si="1448"/>
        <v>-</v>
      </c>
      <c r="N1574" s="52" t="str">
        <f t="shared" ca="1" si="1448"/>
        <v>-</v>
      </c>
      <c r="O1574" s="52">
        <f t="shared" ca="1" si="1448"/>
        <v>194</v>
      </c>
      <c r="P1574" s="52">
        <f t="shared" ca="1" si="1439"/>
        <v>195</v>
      </c>
      <c r="Q1574" s="52">
        <f t="shared" ca="1" si="1439"/>
        <v>195</v>
      </c>
      <c r="R1574" s="52">
        <f t="shared" ca="1" si="1439"/>
        <v>195</v>
      </c>
      <c r="S1574" s="52">
        <f t="shared" ca="1" si="1439"/>
        <v>195</v>
      </c>
      <c r="T1574" s="52">
        <f t="shared" ca="1" si="1439"/>
        <v>195</v>
      </c>
      <c r="U1574" s="124">
        <f t="shared" si="1444"/>
        <v>1.2500000000000001E-2</v>
      </c>
      <c r="V1574" s="124">
        <f t="shared" si="1444"/>
        <v>6.25E-2</v>
      </c>
      <c r="W1574" s="124">
        <f t="shared" si="1444"/>
        <v>6.25E-2</v>
      </c>
      <c r="X1574" s="124">
        <f t="shared" si="1444"/>
        <v>6.25E-2</v>
      </c>
      <c r="Y1574" s="52">
        <f t="shared" ca="1" si="1439"/>
        <v>0</v>
      </c>
      <c r="Z1574" s="52">
        <f t="shared" ca="1" si="1439"/>
        <v>0</v>
      </c>
      <c r="AA1574" s="52">
        <f t="shared" ca="1" si="1439"/>
        <v>1</v>
      </c>
      <c r="AB1574" s="237" t="b">
        <f t="shared" si="1445"/>
        <v>1</v>
      </c>
      <c r="AC1574" s="237" t="str">
        <f t="shared" si="1445"/>
        <v>-</v>
      </c>
      <c r="AD1574" s="237" t="str">
        <f t="shared" si="1445"/>
        <v>-</v>
      </c>
      <c r="AE1574" s="237" t="str">
        <f t="shared" si="1445"/>
        <v>-</v>
      </c>
      <c r="AF1574" s="52" t="str">
        <f t="shared" ca="1" si="1439"/>
        <v>-</v>
      </c>
      <c r="AG1574" s="237" t="str">
        <f ca="1">INDEX(i_dryman,$A1574,AG$1063)</f>
        <v>-</v>
      </c>
      <c r="AH1574" s="52">
        <f t="shared" ca="1" si="1439"/>
        <v>1</v>
      </c>
      <c r="AI1574" s="52">
        <f t="shared" ca="1" si="1439"/>
        <v>0</v>
      </c>
      <c r="AJ1574" s="52">
        <f t="shared" ca="1" si="1439"/>
        <v>1</v>
      </c>
      <c r="AK1574" s="52">
        <f t="shared" ref="AK1574:AL1576" ca="1" si="1449">OFFSET(AK1574,-1,0)</f>
        <v>0</v>
      </c>
      <c r="AL1574" s="52">
        <f t="shared" ca="1" si="1449"/>
        <v>1</v>
      </c>
      <c r="AM1574" s="52"/>
      <c r="AN1574" s="52"/>
      <c r="AO1574" s="52"/>
      <c r="AP1574" s="52"/>
      <c r="AQ1574" s="52"/>
      <c r="AR1574" s="52"/>
      <c r="AS1574" s="52"/>
      <c r="AT1574" s="52"/>
      <c r="AU1574" s="52"/>
      <c r="AV1574" s="52"/>
      <c r="AW1574" s="52"/>
      <c r="AX1574" s="52"/>
      <c r="AY1574" s="52"/>
      <c r="AZ1574" s="52"/>
      <c r="BA1574" s="52"/>
      <c r="BB1574" s="52"/>
      <c r="BC1574" s="52"/>
      <c r="BD1574" s="52"/>
      <c r="BE1574" s="52"/>
      <c r="BF1574" s="52"/>
      <c r="BG1574" s="52"/>
      <c r="BH1574" s="52"/>
      <c r="BI1574" s="52"/>
      <c r="BJ1574" s="52"/>
      <c r="BK1574" s="52"/>
      <c r="BL1574" s="52"/>
      <c r="BM1574" s="52"/>
      <c r="BN1574" s="52">
        <f t="shared" ca="1" si="1441"/>
        <v>-0.05</v>
      </c>
      <c r="BO1574" s="52">
        <f t="shared" ca="1" si="1441"/>
        <v>0</v>
      </c>
      <c r="BP1574" s="52">
        <f t="shared" ca="1" si="1441"/>
        <v>0.05</v>
      </c>
      <c r="BQ1574" s="52">
        <f t="shared" ca="1" si="1441"/>
        <v>-0.05</v>
      </c>
      <c r="BR1574" s="52">
        <f t="shared" ca="1" si="1441"/>
        <v>0.05</v>
      </c>
      <c r="BS1574" s="52">
        <f t="shared" ca="1" si="1441"/>
        <v>-0.05</v>
      </c>
      <c r="BT1574" s="52">
        <f t="shared" ca="1" si="1441"/>
        <v>-0.05</v>
      </c>
      <c r="BU1574" s="52">
        <f t="shared" ca="1" si="1441"/>
        <v>-0.05</v>
      </c>
      <c r="BV1574" s="52">
        <f t="shared" ca="1" si="1441"/>
        <v>0</v>
      </c>
      <c r="BW1574" s="52">
        <f t="shared" ca="1" si="1441"/>
        <v>0.05</v>
      </c>
      <c r="BX1574" s="52">
        <f t="shared" ca="1" si="1441"/>
        <v>-0.05</v>
      </c>
      <c r="BY1574" s="52">
        <f t="shared" ca="1" si="1441"/>
        <v>0.05</v>
      </c>
      <c r="BZ1574" s="52">
        <f t="shared" ca="1" si="1441"/>
        <v>-0.05</v>
      </c>
      <c r="CA1574" s="52">
        <f t="shared" ca="1" si="1441"/>
        <v>-0.05</v>
      </c>
      <c r="CB1574" s="52">
        <f t="shared" ca="1" si="1441"/>
        <v>-0.05</v>
      </c>
      <c r="CC1574" s="52">
        <f t="shared" ca="1" si="1441"/>
        <v>0</v>
      </c>
      <c r="CD1574" s="52">
        <f t="shared" ca="1" si="1442"/>
        <v>0.05</v>
      </c>
      <c r="CE1574" s="52">
        <f t="shared" ca="1" si="1442"/>
        <v>-0.05</v>
      </c>
      <c r="CF1574" s="52">
        <f t="shared" ca="1" si="1442"/>
        <v>0.05</v>
      </c>
      <c r="CG1574" s="52">
        <f t="shared" ca="1" si="1442"/>
        <v>-0.05</v>
      </c>
      <c r="CH1574" s="52">
        <f t="shared" ca="1" si="1442"/>
        <v>-0.05</v>
      </c>
    </row>
    <row r="1575" spans="1:86">
      <c r="A1575" s="77">
        <v>4</v>
      </c>
      <c r="B1575" s="263" t="str">
        <f t="shared" si="1436"/>
        <v>Scan 1 Sell Twice Dry</v>
      </c>
      <c r="C1575" s="52">
        <f t="shared" ca="1" si="1448"/>
        <v>1</v>
      </c>
      <c r="D1575" s="52">
        <f t="shared" ca="1" si="1448"/>
        <v>1</v>
      </c>
      <c r="E1575" s="52" t="b">
        <f t="shared" ca="1" si="1448"/>
        <v>0</v>
      </c>
      <c r="F1575" s="52">
        <f t="shared" ca="1" si="1448"/>
        <v>221</v>
      </c>
      <c r="G1575" s="52" t="str">
        <f t="shared" ca="1" si="1448"/>
        <v>-</v>
      </c>
      <c r="H1575" s="52" t="str">
        <f t="shared" ca="1" si="1448"/>
        <v>-</v>
      </c>
      <c r="I1575" s="52" t="str">
        <f t="shared" ca="1" si="1448"/>
        <v>-</v>
      </c>
      <c r="J1575" s="52" t="str">
        <f t="shared" ca="1" si="1448"/>
        <v>-</v>
      </c>
      <c r="K1575" s="52" t="str">
        <f t="shared" ca="1" si="1448"/>
        <v>-</v>
      </c>
      <c r="L1575" s="52" t="str">
        <f t="shared" ca="1" si="1448"/>
        <v>-</v>
      </c>
      <c r="M1575" s="52" t="str">
        <f t="shared" ca="1" si="1448"/>
        <v>-</v>
      </c>
      <c r="N1575" s="52" t="str">
        <f t="shared" ca="1" si="1448"/>
        <v>-</v>
      </c>
      <c r="O1575" s="52">
        <f t="shared" ca="1" si="1448"/>
        <v>194</v>
      </c>
      <c r="P1575" s="52">
        <f t="shared" ref="P1575:R1576" ca="1" si="1450">OFFSET(P1575,-1,0)</f>
        <v>195</v>
      </c>
      <c r="Q1575" s="52">
        <f t="shared" ca="1" si="1450"/>
        <v>195</v>
      </c>
      <c r="R1575" s="52">
        <f t="shared" ca="1" si="1450"/>
        <v>195</v>
      </c>
      <c r="S1575" s="52">
        <f t="shared" ca="1" si="1439"/>
        <v>195</v>
      </c>
      <c r="T1575" s="52">
        <f t="shared" ca="1" si="1439"/>
        <v>195</v>
      </c>
      <c r="U1575" s="124">
        <f t="shared" si="1444"/>
        <v>0.01</v>
      </c>
      <c r="V1575" s="124">
        <f t="shared" si="1444"/>
        <v>0</v>
      </c>
      <c r="W1575" s="124">
        <f t="shared" si="1444"/>
        <v>0.05</v>
      </c>
      <c r="X1575" s="124">
        <f t="shared" si="1444"/>
        <v>0.05</v>
      </c>
      <c r="Y1575" s="52">
        <f t="shared" ca="1" si="1439"/>
        <v>0</v>
      </c>
      <c r="Z1575" s="52">
        <f t="shared" ca="1" si="1439"/>
        <v>0</v>
      </c>
      <c r="AA1575" s="52">
        <f t="shared" ca="1" si="1439"/>
        <v>1</v>
      </c>
      <c r="AB1575" s="237" t="str">
        <f t="shared" si="1445"/>
        <v>-</v>
      </c>
      <c r="AC1575" s="237" t="str">
        <f t="shared" si="1445"/>
        <v>-</v>
      </c>
      <c r="AD1575" s="237" t="b">
        <f t="shared" si="1445"/>
        <v>1</v>
      </c>
      <c r="AE1575" s="237" t="str">
        <f t="shared" si="1445"/>
        <v>-</v>
      </c>
      <c r="AF1575" s="52" t="str">
        <f t="shared" ca="1" si="1439"/>
        <v>-</v>
      </c>
      <c r="AG1575" s="237" t="str">
        <f ca="1">INDEX(i_dryman,$A1575,AG$1063)</f>
        <v>-</v>
      </c>
      <c r="AH1575" s="52">
        <f t="shared" ca="1" si="1439"/>
        <v>1</v>
      </c>
      <c r="AI1575" s="52">
        <f t="shared" ca="1" si="1439"/>
        <v>0</v>
      </c>
      <c r="AJ1575" s="52">
        <f t="shared" ca="1" si="1439"/>
        <v>1</v>
      </c>
      <c r="AK1575" s="52">
        <f t="shared" ca="1" si="1449"/>
        <v>0</v>
      </c>
      <c r="AL1575" s="52">
        <f t="shared" ca="1" si="1449"/>
        <v>1</v>
      </c>
      <c r="AM1575" s="91"/>
      <c r="AN1575" s="91"/>
      <c r="AO1575" s="91"/>
      <c r="AP1575" s="91"/>
      <c r="AQ1575" s="91"/>
      <c r="AR1575" s="91"/>
      <c r="AS1575" s="91"/>
      <c r="AT1575" s="91"/>
      <c r="AU1575" s="91"/>
      <c r="AV1575" s="91"/>
      <c r="AW1575" s="91"/>
      <c r="AX1575" s="91"/>
      <c r="AY1575" s="91"/>
      <c r="AZ1575" s="91"/>
      <c r="BA1575" s="91"/>
      <c r="BB1575" s="91"/>
      <c r="BC1575" s="91"/>
      <c r="BD1575" s="91"/>
      <c r="BE1575" s="91"/>
      <c r="BF1575" s="91"/>
      <c r="BG1575" s="91"/>
      <c r="BH1575" s="91"/>
      <c r="BI1575" s="91"/>
      <c r="BJ1575" s="91"/>
      <c r="BK1575" s="91"/>
      <c r="BL1575" s="91"/>
      <c r="BM1575" s="91"/>
      <c r="BN1575" s="52">
        <f t="shared" ref="BN1575:CC1576" ca="1" si="1451">OFFSET(BN1575,-1,0)</f>
        <v>-0.05</v>
      </c>
      <c r="BO1575" s="52">
        <f t="shared" ca="1" si="1451"/>
        <v>0</v>
      </c>
      <c r="BP1575" s="52">
        <f t="shared" ca="1" si="1451"/>
        <v>0.05</v>
      </c>
      <c r="BQ1575" s="52">
        <f t="shared" ca="1" si="1451"/>
        <v>-0.05</v>
      </c>
      <c r="BR1575" s="52">
        <f t="shared" ca="1" si="1451"/>
        <v>0.05</v>
      </c>
      <c r="BS1575" s="52">
        <f t="shared" ca="1" si="1451"/>
        <v>-0.05</v>
      </c>
      <c r="BT1575" s="52">
        <f t="shared" ca="1" si="1451"/>
        <v>-0.05</v>
      </c>
      <c r="BU1575" s="52">
        <f t="shared" ca="1" si="1451"/>
        <v>-0.05</v>
      </c>
      <c r="BV1575" s="52">
        <f t="shared" ca="1" si="1451"/>
        <v>0</v>
      </c>
      <c r="BW1575" s="52">
        <f t="shared" ca="1" si="1451"/>
        <v>0.05</v>
      </c>
      <c r="BX1575" s="52">
        <f t="shared" ca="1" si="1451"/>
        <v>-0.05</v>
      </c>
      <c r="BY1575" s="52">
        <f t="shared" ca="1" si="1451"/>
        <v>0.05</v>
      </c>
      <c r="BZ1575" s="52">
        <f t="shared" ca="1" si="1451"/>
        <v>-0.05</v>
      </c>
      <c r="CA1575" s="52">
        <f t="shared" ca="1" si="1451"/>
        <v>-0.05</v>
      </c>
      <c r="CB1575" s="52">
        <f t="shared" ca="1" si="1451"/>
        <v>-0.05</v>
      </c>
      <c r="CC1575" s="52">
        <f t="shared" ca="1" si="1451"/>
        <v>0</v>
      </c>
      <c r="CD1575" s="52">
        <f t="shared" ca="1" si="1442"/>
        <v>0.05</v>
      </c>
      <c r="CE1575" s="52">
        <f t="shared" ca="1" si="1442"/>
        <v>-0.05</v>
      </c>
      <c r="CF1575" s="52">
        <f t="shared" ca="1" si="1442"/>
        <v>0.05</v>
      </c>
      <c r="CG1575" s="52">
        <f t="shared" ca="1" si="1442"/>
        <v>-0.05</v>
      </c>
      <c r="CH1575" s="52">
        <f t="shared" ca="1" si="1442"/>
        <v>-0.05</v>
      </c>
    </row>
    <row r="1576" spans="1:86">
      <c r="A1576" s="237">
        <f ca="1">INDEX(CHOOSE(d.Flock.2.3+1,i.DryManOpt_Mer,i.DryManOpt_BBT,i.DryManOpt_Mat),d.TOL.2.3+1,$AA1576+1)</f>
        <v>3</v>
      </c>
      <c r="B1576" s="263" t="str">
        <f t="shared" si="1436"/>
        <v>Scan 1 Optimum</v>
      </c>
      <c r="C1576" s="52">
        <f ca="1">OFFSET(C1576,-1,0)</f>
        <v>1</v>
      </c>
      <c r="D1576" s="52">
        <f ca="1">OFFSET(D1576,-1,0)</f>
        <v>1</v>
      </c>
      <c r="E1576" s="52" t="b">
        <f t="shared" ref="E1576:N1576" ca="1" si="1452">OFFSET(E1576,-1,0)</f>
        <v>0</v>
      </c>
      <c r="F1576" s="52">
        <f t="shared" ca="1" si="1452"/>
        <v>221</v>
      </c>
      <c r="G1576" s="52" t="str">
        <f t="shared" ca="1" si="1452"/>
        <v>-</v>
      </c>
      <c r="H1576" s="52" t="str">
        <f t="shared" ca="1" si="1452"/>
        <v>-</v>
      </c>
      <c r="I1576" s="52" t="str">
        <f t="shared" ca="1" si="1452"/>
        <v>-</v>
      </c>
      <c r="J1576" s="52" t="str">
        <f t="shared" ca="1" si="1452"/>
        <v>-</v>
      </c>
      <c r="K1576" s="52" t="str">
        <f t="shared" ca="1" si="1452"/>
        <v>-</v>
      </c>
      <c r="L1576" s="52" t="str">
        <f t="shared" ca="1" si="1452"/>
        <v>-</v>
      </c>
      <c r="M1576" s="52" t="str">
        <f t="shared" ca="1" si="1452"/>
        <v>-</v>
      </c>
      <c r="N1576" s="52" t="str">
        <f t="shared" ca="1" si="1452"/>
        <v>-</v>
      </c>
      <c r="O1576" s="52">
        <f ca="1">OFFSET(O1576,-1,0)</f>
        <v>194</v>
      </c>
      <c r="P1576" s="52">
        <f t="shared" ca="1" si="1450"/>
        <v>195</v>
      </c>
      <c r="Q1576" s="52">
        <f t="shared" ca="1" si="1450"/>
        <v>195</v>
      </c>
      <c r="R1576" s="52">
        <f t="shared" ca="1" si="1450"/>
        <v>195</v>
      </c>
      <c r="S1576" s="52">
        <f t="shared" ca="1" si="1439"/>
        <v>195</v>
      </c>
      <c r="T1576" s="52">
        <f t="shared" ca="1" si="1439"/>
        <v>195</v>
      </c>
      <c r="U1576" s="124">
        <f t="shared" ca="1" si="1444"/>
        <v>1.2500000000000001E-2</v>
      </c>
      <c r="V1576" s="124">
        <f t="shared" ca="1" si="1444"/>
        <v>6.25E-2</v>
      </c>
      <c r="W1576" s="124">
        <f t="shared" ca="1" si="1444"/>
        <v>6.25E-2</v>
      </c>
      <c r="X1576" s="124">
        <f t="shared" ca="1" si="1444"/>
        <v>6.25E-2</v>
      </c>
      <c r="Y1576" s="62">
        <f t="shared" ca="1" si="1439"/>
        <v>0</v>
      </c>
      <c r="Z1576" s="62">
        <f t="shared" ca="1" si="1439"/>
        <v>0</v>
      </c>
      <c r="AA1576" s="52">
        <f t="shared" ca="1" si="1439"/>
        <v>1</v>
      </c>
      <c r="AB1576" s="237" t="b">
        <f t="shared" ca="1" si="1445"/>
        <v>1</v>
      </c>
      <c r="AC1576" s="237" t="str">
        <f t="shared" ca="1" si="1445"/>
        <v>-</v>
      </c>
      <c r="AD1576" s="237" t="str">
        <f t="shared" ca="1" si="1445"/>
        <v>-</v>
      </c>
      <c r="AE1576" s="237" t="str">
        <f t="shared" ca="1" si="1445"/>
        <v>-</v>
      </c>
      <c r="AF1576" s="52" t="str">
        <f t="shared" ca="1" si="1439"/>
        <v>-</v>
      </c>
      <c r="AG1576" s="237" t="str">
        <f ca="1">INDEX(i_dryman,$A1576,AG$1063)</f>
        <v>-</v>
      </c>
      <c r="AH1576" s="52">
        <f t="shared" ca="1" si="1439"/>
        <v>1</v>
      </c>
      <c r="AI1576" s="52">
        <f t="shared" ca="1" si="1439"/>
        <v>0</v>
      </c>
      <c r="AJ1576" s="52">
        <f ca="1">OFFSET(AJ1576,-1,0)</f>
        <v>1</v>
      </c>
      <c r="AK1576" s="52">
        <f t="shared" ca="1" si="1449"/>
        <v>0</v>
      </c>
      <c r="AL1576" s="52">
        <f t="shared" ca="1" si="1449"/>
        <v>1</v>
      </c>
      <c r="AM1576" s="52"/>
      <c r="AN1576" s="52"/>
      <c r="AO1576" s="52"/>
      <c r="AP1576" s="52"/>
      <c r="AQ1576" s="52"/>
      <c r="AR1576" s="52"/>
      <c r="AS1576" s="52"/>
      <c r="AT1576" s="52"/>
      <c r="AU1576" s="52"/>
      <c r="AV1576" s="52"/>
      <c r="AW1576" s="52"/>
      <c r="AX1576" s="52"/>
      <c r="AY1576" s="52"/>
      <c r="AZ1576" s="52"/>
      <c r="BA1576" s="52"/>
      <c r="BB1576" s="52"/>
      <c r="BC1576" s="52"/>
      <c r="BD1576" s="52"/>
      <c r="BE1576" s="52"/>
      <c r="BF1576" s="52"/>
      <c r="BG1576" s="52"/>
      <c r="BH1576" s="52"/>
      <c r="BI1576" s="52"/>
      <c r="BJ1576" s="52"/>
      <c r="BK1576" s="52"/>
      <c r="BL1576" s="52"/>
      <c r="BM1576" s="52"/>
      <c r="BN1576" s="52">
        <f t="shared" ca="1" si="1451"/>
        <v>-0.05</v>
      </c>
      <c r="BO1576" s="52">
        <f t="shared" ca="1" si="1451"/>
        <v>0</v>
      </c>
      <c r="BP1576" s="52">
        <f t="shared" ca="1" si="1451"/>
        <v>0.05</v>
      </c>
      <c r="BQ1576" s="52">
        <f t="shared" ca="1" si="1451"/>
        <v>-0.05</v>
      </c>
      <c r="BR1576" s="52">
        <f t="shared" ca="1" si="1451"/>
        <v>0.05</v>
      </c>
      <c r="BS1576" s="52">
        <f t="shared" ca="1" si="1451"/>
        <v>-0.05</v>
      </c>
      <c r="BT1576" s="52">
        <f t="shared" ca="1" si="1451"/>
        <v>-0.05</v>
      </c>
      <c r="BU1576" s="52">
        <f t="shared" ca="1" si="1451"/>
        <v>-0.05</v>
      </c>
      <c r="BV1576" s="52">
        <f t="shared" ca="1" si="1451"/>
        <v>0</v>
      </c>
      <c r="BW1576" s="52">
        <f t="shared" ca="1" si="1451"/>
        <v>0.05</v>
      </c>
      <c r="BX1576" s="52">
        <f t="shared" ca="1" si="1451"/>
        <v>-0.05</v>
      </c>
      <c r="BY1576" s="52">
        <f t="shared" ca="1" si="1451"/>
        <v>0.05</v>
      </c>
      <c r="BZ1576" s="52">
        <f t="shared" ca="1" si="1451"/>
        <v>-0.05</v>
      </c>
      <c r="CA1576" s="52">
        <f t="shared" ca="1" si="1451"/>
        <v>-0.05</v>
      </c>
      <c r="CB1576" s="52">
        <f t="shared" ca="1" si="1451"/>
        <v>-0.05</v>
      </c>
      <c r="CC1576" s="52">
        <f t="shared" ca="1" si="1451"/>
        <v>0</v>
      </c>
      <c r="CD1576" s="52">
        <f t="shared" ca="1" si="1442"/>
        <v>0.05</v>
      </c>
      <c r="CE1576" s="52">
        <f t="shared" ca="1" si="1442"/>
        <v>-0.05</v>
      </c>
      <c r="CF1576" s="52">
        <f t="shared" ca="1" si="1442"/>
        <v>0.05</v>
      </c>
      <c r="CG1576" s="52">
        <f t="shared" ca="1" si="1442"/>
        <v>-0.05</v>
      </c>
      <c r="CH1576" s="52">
        <f t="shared" ca="1" si="1442"/>
        <v>-0.05</v>
      </c>
    </row>
    <row r="1577" spans="1:86">
      <c r="A1577" s="74"/>
      <c r="B1577" s="254" t="str">
        <f t="shared" si="1436"/>
        <v>Scan 1 FS wo LTW</v>
      </c>
      <c r="C1577" s="52">
        <f t="shared" ca="1" si="1437"/>
        <v>1</v>
      </c>
      <c r="D1577" s="52">
        <f t="shared" ca="1" si="1437"/>
        <v>1</v>
      </c>
      <c r="E1577" s="52" t="b">
        <f t="shared" ca="1" si="1437"/>
        <v>0</v>
      </c>
      <c r="F1577" s="52">
        <f t="shared" ca="1" si="1438"/>
        <v>221</v>
      </c>
      <c r="G1577" s="52" t="str">
        <f t="shared" ca="1" si="1438"/>
        <v>-</v>
      </c>
      <c r="H1577" s="52" t="str">
        <f t="shared" ca="1" si="1438"/>
        <v>-</v>
      </c>
      <c r="I1577" s="52" t="str">
        <f t="shared" ca="1" si="1438"/>
        <v>-</v>
      </c>
      <c r="J1577" s="52" t="str">
        <f t="shared" ca="1" si="1438"/>
        <v>-</v>
      </c>
      <c r="K1577" s="52" t="str">
        <f t="shared" ca="1" si="1438"/>
        <v>-</v>
      </c>
      <c r="L1577" s="52" t="str">
        <f t="shared" ca="1" si="1438"/>
        <v>-</v>
      </c>
      <c r="M1577" s="52" t="str">
        <f t="shared" ca="1" si="1438"/>
        <v>-</v>
      </c>
      <c r="N1577" s="52" t="str">
        <f t="shared" ca="1" si="1439"/>
        <v>-</v>
      </c>
      <c r="O1577" s="52">
        <f t="shared" ca="1" si="1439"/>
        <v>194</v>
      </c>
      <c r="P1577" s="52">
        <f t="shared" ca="1" si="1439"/>
        <v>195</v>
      </c>
      <c r="Q1577" s="52">
        <f t="shared" ca="1" si="1439"/>
        <v>195</v>
      </c>
      <c r="R1577" s="52">
        <f t="shared" ca="1" si="1439"/>
        <v>195</v>
      </c>
      <c r="S1577" s="52">
        <f t="shared" ca="1" si="1439"/>
        <v>195</v>
      </c>
      <c r="T1577" s="52">
        <f t="shared" ca="1" si="1439"/>
        <v>195</v>
      </c>
      <c r="U1577" s="52">
        <f t="shared" ca="1" si="1439"/>
        <v>1.2500000000000001E-2</v>
      </c>
      <c r="V1577" s="52">
        <f t="shared" ca="1" si="1439"/>
        <v>6.25E-2</v>
      </c>
      <c r="W1577" s="52">
        <f t="shared" ca="1" si="1439"/>
        <v>6.25E-2</v>
      </c>
      <c r="X1577" s="52">
        <f t="shared" ca="1" si="1439"/>
        <v>6.25E-2</v>
      </c>
      <c r="Y1577" s="52">
        <f t="shared" ca="1" si="1439"/>
        <v>0</v>
      </c>
      <c r="Z1577" s="52">
        <f t="shared" ca="1" si="1439"/>
        <v>0</v>
      </c>
      <c r="AA1577" s="52">
        <f t="shared" ca="1" si="1439"/>
        <v>1</v>
      </c>
      <c r="AB1577" s="52" t="b">
        <f t="shared" ca="1" si="1439"/>
        <v>1</v>
      </c>
      <c r="AC1577" s="52" t="str">
        <f t="shared" ca="1" si="1439"/>
        <v>-</v>
      </c>
      <c r="AD1577" s="52" t="str">
        <f t="shared" ca="1" si="1439"/>
        <v>-</v>
      </c>
      <c r="AE1577" s="52" t="str">
        <f t="shared" ca="1" si="1439"/>
        <v>-</v>
      </c>
      <c r="AF1577" s="52" t="str">
        <f t="shared" ca="1" si="1439"/>
        <v>-</v>
      </c>
      <c r="AG1577" s="52" t="str">
        <f t="shared" ca="1" si="1439"/>
        <v>-</v>
      </c>
      <c r="AH1577" s="52">
        <f t="shared" ca="1" si="1439"/>
        <v>1</v>
      </c>
      <c r="AI1577" s="52">
        <f t="shared" ca="1" si="1439"/>
        <v>0</v>
      </c>
      <c r="AJ1577" s="52">
        <f ca="1">OFFSET(AJ1577,-1,0)</f>
        <v>1</v>
      </c>
      <c r="AK1577" s="52">
        <f t="shared" ca="1" si="1447"/>
        <v>0</v>
      </c>
      <c r="AL1577" s="52">
        <f t="shared" ca="1" si="1447"/>
        <v>1</v>
      </c>
      <c r="AM1577" s="52"/>
      <c r="AN1577" s="52"/>
      <c r="AO1577" s="52"/>
      <c r="AP1577" s="52"/>
      <c r="AQ1577" s="52"/>
      <c r="AR1577" s="52"/>
      <c r="AS1577" s="52"/>
      <c r="AT1577" s="52"/>
      <c r="AU1577" s="52"/>
      <c r="AV1577" s="52"/>
      <c r="AW1577" s="52"/>
      <c r="AX1577" s="52"/>
      <c r="AY1577" s="52"/>
      <c r="AZ1577" s="52"/>
      <c r="BA1577" s="52"/>
      <c r="BB1577" s="52"/>
      <c r="BC1577" s="52"/>
      <c r="BD1577" s="52"/>
      <c r="BE1577" s="52"/>
      <c r="BF1577" s="52"/>
      <c r="BG1577" s="52"/>
      <c r="BH1577" s="52"/>
      <c r="BI1577" s="52"/>
      <c r="BJ1577" s="52"/>
      <c r="BK1577" s="52"/>
      <c r="BL1577" s="52"/>
      <c r="BM1577" s="52"/>
      <c r="BN1577" s="77">
        <v>0</v>
      </c>
      <c r="BO1577" s="77">
        <v>0</v>
      </c>
      <c r="BP1577" s="77">
        <v>0</v>
      </c>
      <c r="BQ1577" s="77">
        <v>0</v>
      </c>
      <c r="BR1577" s="77">
        <v>0</v>
      </c>
      <c r="BS1577" s="77">
        <v>0</v>
      </c>
      <c r="BT1577" s="77">
        <v>0</v>
      </c>
      <c r="BU1577" s="77">
        <v>0</v>
      </c>
      <c r="BV1577" s="77">
        <v>0</v>
      </c>
      <c r="BW1577" s="77">
        <v>0</v>
      </c>
      <c r="BX1577" s="77">
        <v>0</v>
      </c>
      <c r="BY1577" s="77">
        <v>0</v>
      </c>
      <c r="BZ1577" s="77">
        <v>0</v>
      </c>
      <c r="CA1577" s="77">
        <v>0</v>
      </c>
      <c r="CB1577" s="77">
        <v>0</v>
      </c>
      <c r="CC1577" s="77">
        <v>0</v>
      </c>
      <c r="CD1577" s="77">
        <v>0</v>
      </c>
      <c r="CE1577" s="77">
        <v>0</v>
      </c>
      <c r="CF1577" s="77">
        <v>0</v>
      </c>
      <c r="CG1577" s="77">
        <v>0</v>
      </c>
      <c r="CH1577" s="77">
        <v>0</v>
      </c>
    </row>
    <row r="1578" spans="1:86">
      <c r="A1578" s="74"/>
      <c r="B1578" s="254" t="str">
        <f t="shared" si="1436"/>
        <v>Scan 1 LTW removed</v>
      </c>
      <c r="C1578" s="77">
        <v>0</v>
      </c>
      <c r="D1578" s="77">
        <v>0</v>
      </c>
      <c r="E1578" s="52" t="b">
        <f t="shared" ca="1" si="1437"/>
        <v>0</v>
      </c>
      <c r="F1578" s="52">
        <f t="shared" ca="1" si="1438"/>
        <v>221</v>
      </c>
      <c r="G1578" s="52" t="str">
        <f t="shared" ca="1" si="1438"/>
        <v>-</v>
      </c>
      <c r="H1578" s="52" t="str">
        <f t="shared" ca="1" si="1438"/>
        <v>-</v>
      </c>
      <c r="I1578" s="52" t="str">
        <f t="shared" ca="1" si="1438"/>
        <v>-</v>
      </c>
      <c r="J1578" s="52" t="str">
        <f t="shared" ca="1" si="1438"/>
        <v>-</v>
      </c>
      <c r="K1578" s="52" t="str">
        <f t="shared" ca="1" si="1438"/>
        <v>-</v>
      </c>
      <c r="L1578" s="52" t="str">
        <f t="shared" ca="1" si="1438"/>
        <v>-</v>
      </c>
      <c r="M1578" s="52" t="str">
        <f t="shared" ca="1" si="1438"/>
        <v>-</v>
      </c>
      <c r="N1578" s="52" t="str">
        <f t="shared" ca="1" si="1439"/>
        <v>-</v>
      </c>
      <c r="O1578" s="52">
        <f t="shared" ca="1" si="1439"/>
        <v>194</v>
      </c>
      <c r="P1578" s="52">
        <f t="shared" ca="1" si="1439"/>
        <v>195</v>
      </c>
      <c r="Q1578" s="52">
        <f t="shared" ca="1" si="1439"/>
        <v>195</v>
      </c>
      <c r="R1578" s="52">
        <f t="shared" ca="1" si="1439"/>
        <v>195</v>
      </c>
      <c r="S1578" s="52">
        <f t="shared" ca="1" si="1439"/>
        <v>195</v>
      </c>
      <c r="T1578" s="52">
        <f t="shared" ca="1" si="1439"/>
        <v>195</v>
      </c>
      <c r="U1578" s="52">
        <f t="shared" ca="1" si="1439"/>
        <v>1.2500000000000001E-2</v>
      </c>
      <c r="V1578" s="52">
        <f t="shared" ca="1" si="1439"/>
        <v>6.25E-2</v>
      </c>
      <c r="W1578" s="52">
        <f t="shared" ca="1" si="1439"/>
        <v>6.25E-2</v>
      </c>
      <c r="X1578" s="52">
        <f t="shared" ca="1" si="1439"/>
        <v>6.25E-2</v>
      </c>
      <c r="Y1578" s="52">
        <f t="shared" ca="1" si="1439"/>
        <v>0</v>
      </c>
      <c r="Z1578" s="52">
        <f t="shared" ca="1" si="1439"/>
        <v>0</v>
      </c>
      <c r="AA1578" s="52">
        <f t="shared" ca="1" si="1439"/>
        <v>1</v>
      </c>
      <c r="AB1578" s="52" t="b">
        <f t="shared" ca="1" si="1439"/>
        <v>1</v>
      </c>
      <c r="AC1578" s="52" t="str">
        <f t="shared" ca="1" si="1439"/>
        <v>-</v>
      </c>
      <c r="AD1578" s="52" t="str">
        <f t="shared" ca="1" si="1439"/>
        <v>-</v>
      </c>
      <c r="AE1578" s="52" t="str">
        <f t="shared" ca="1" si="1439"/>
        <v>-</v>
      </c>
      <c r="AF1578" s="52" t="str">
        <f t="shared" ca="1" si="1439"/>
        <v>-</v>
      </c>
      <c r="AG1578" s="52" t="str">
        <f t="shared" ca="1" si="1439"/>
        <v>-</v>
      </c>
      <c r="AH1578" s="52">
        <f t="shared" ca="1" si="1439"/>
        <v>1</v>
      </c>
      <c r="AI1578" s="52">
        <f t="shared" ca="1" si="1439"/>
        <v>0</v>
      </c>
      <c r="AJ1578" s="52">
        <f t="shared" ca="1" si="1439"/>
        <v>1</v>
      </c>
      <c r="AK1578" s="52">
        <f t="shared" ca="1" si="1447"/>
        <v>0</v>
      </c>
      <c r="AL1578" s="52">
        <f t="shared" ca="1" si="1447"/>
        <v>1</v>
      </c>
      <c r="AM1578" s="52"/>
      <c r="AN1578" s="52"/>
      <c r="AO1578" s="52"/>
      <c r="AP1578" s="52"/>
      <c r="AQ1578" s="52"/>
      <c r="AR1578" s="52"/>
      <c r="AS1578" s="52"/>
      <c r="AT1578" s="52"/>
      <c r="AU1578" s="52"/>
      <c r="AV1578" s="52"/>
      <c r="AW1578" s="52"/>
      <c r="AX1578" s="52"/>
      <c r="AY1578" s="52"/>
      <c r="AZ1578" s="52"/>
      <c r="BA1578" s="52"/>
      <c r="BB1578" s="52"/>
      <c r="BC1578" s="52"/>
      <c r="BD1578" s="52"/>
      <c r="BE1578" s="52"/>
      <c r="BF1578" s="52"/>
      <c r="BG1578" s="52"/>
      <c r="BH1578" s="52"/>
      <c r="BI1578" s="52"/>
      <c r="BJ1578" s="52"/>
      <c r="BK1578" s="52"/>
      <c r="BL1578" s="52"/>
      <c r="BM1578" s="52"/>
      <c r="BN1578" s="52">
        <f t="shared" ca="1" si="1441"/>
        <v>0</v>
      </c>
      <c r="BO1578" s="52">
        <f t="shared" ca="1" si="1441"/>
        <v>0</v>
      </c>
      <c r="BP1578" s="52">
        <f t="shared" ca="1" si="1441"/>
        <v>0</v>
      </c>
      <c r="BQ1578" s="52">
        <f t="shared" ca="1" si="1441"/>
        <v>0</v>
      </c>
      <c r="BR1578" s="52">
        <f t="shared" ca="1" si="1441"/>
        <v>0</v>
      </c>
      <c r="BS1578" s="52">
        <f t="shared" ca="1" si="1441"/>
        <v>0</v>
      </c>
      <c r="BT1578" s="52">
        <f t="shared" ca="1" si="1441"/>
        <v>0</v>
      </c>
      <c r="BU1578" s="52">
        <f t="shared" ca="1" si="1441"/>
        <v>0</v>
      </c>
      <c r="BV1578" s="52">
        <f t="shared" ca="1" si="1441"/>
        <v>0</v>
      </c>
      <c r="BW1578" s="52">
        <f t="shared" ca="1" si="1441"/>
        <v>0</v>
      </c>
      <c r="BX1578" s="52">
        <f t="shared" ca="1" si="1441"/>
        <v>0</v>
      </c>
      <c r="BY1578" s="52">
        <f t="shared" ca="1" si="1441"/>
        <v>0</v>
      </c>
      <c r="BZ1578" s="52">
        <f t="shared" ca="1" si="1441"/>
        <v>0</v>
      </c>
      <c r="CA1578" s="52">
        <f t="shared" ca="1" si="1441"/>
        <v>0</v>
      </c>
      <c r="CB1578" s="52">
        <f t="shared" ca="1" si="1441"/>
        <v>0</v>
      </c>
      <c r="CC1578" s="52">
        <f t="shared" ca="1" si="1441"/>
        <v>0</v>
      </c>
      <c r="CD1578" s="52">
        <f t="shared" ca="1" si="1442"/>
        <v>0</v>
      </c>
      <c r="CE1578" s="52">
        <f t="shared" ca="1" si="1442"/>
        <v>0</v>
      </c>
      <c r="CF1578" s="52">
        <f t="shared" ca="1" si="1442"/>
        <v>0</v>
      </c>
      <c r="CG1578" s="52">
        <f t="shared" ca="1" si="1442"/>
        <v>0</v>
      </c>
      <c r="CH1578" s="52">
        <f t="shared" ca="1" si="1442"/>
        <v>0</v>
      </c>
    </row>
    <row r="1579" spans="1:86">
      <c r="A1579" s="74"/>
      <c r="B1579" s="255" t="str">
        <f t="shared" si="1436"/>
        <v>Scan 1 no costs</v>
      </c>
      <c r="C1579" s="77">
        <v>1</v>
      </c>
      <c r="D1579" s="77">
        <v>1</v>
      </c>
      <c r="E1579" s="91" t="b">
        <f t="shared" ca="1" si="1437"/>
        <v>0</v>
      </c>
      <c r="F1579" s="91">
        <f t="shared" ca="1" si="1438"/>
        <v>221</v>
      </c>
      <c r="G1579" s="91" t="str">
        <f t="shared" ca="1" si="1438"/>
        <v>-</v>
      </c>
      <c r="H1579" s="91" t="str">
        <f t="shared" ca="1" si="1438"/>
        <v>-</v>
      </c>
      <c r="I1579" s="91" t="str">
        <f t="shared" ca="1" si="1438"/>
        <v>-</v>
      </c>
      <c r="J1579" s="91" t="str">
        <f t="shared" ca="1" si="1438"/>
        <v>-</v>
      </c>
      <c r="K1579" s="91" t="str">
        <f t="shared" ca="1" si="1438"/>
        <v>-</v>
      </c>
      <c r="L1579" s="91" t="str">
        <f t="shared" ca="1" si="1438"/>
        <v>-</v>
      </c>
      <c r="M1579" s="91" t="str">
        <f t="shared" ca="1" si="1438"/>
        <v>-</v>
      </c>
      <c r="N1579" s="91" t="str">
        <f t="shared" ca="1" si="1439"/>
        <v>-</v>
      </c>
      <c r="O1579" s="91">
        <f t="shared" ca="1" si="1439"/>
        <v>194</v>
      </c>
      <c r="P1579" s="91">
        <f t="shared" ca="1" si="1439"/>
        <v>195</v>
      </c>
      <c r="Q1579" s="91">
        <f t="shared" ca="1" si="1439"/>
        <v>195</v>
      </c>
      <c r="R1579" s="91">
        <f t="shared" ca="1" si="1439"/>
        <v>195</v>
      </c>
      <c r="S1579" s="91">
        <f t="shared" ca="1" si="1439"/>
        <v>195</v>
      </c>
      <c r="T1579" s="91">
        <f t="shared" ca="1" si="1439"/>
        <v>195</v>
      </c>
      <c r="U1579" s="91">
        <f t="shared" ca="1" si="1439"/>
        <v>1.2500000000000001E-2</v>
      </c>
      <c r="V1579" s="91">
        <f t="shared" ca="1" si="1439"/>
        <v>6.25E-2</v>
      </c>
      <c r="W1579" s="91">
        <f t="shared" ca="1" si="1439"/>
        <v>6.25E-2</v>
      </c>
      <c r="X1579" s="91">
        <f t="shared" ca="1" si="1439"/>
        <v>6.25E-2</v>
      </c>
      <c r="Y1579" s="91">
        <f t="shared" ca="1" si="1439"/>
        <v>0</v>
      </c>
      <c r="Z1579" s="91">
        <f t="shared" ca="1" si="1439"/>
        <v>0</v>
      </c>
      <c r="AA1579" s="91">
        <f t="shared" ca="1" si="1439"/>
        <v>1</v>
      </c>
      <c r="AB1579" s="91" t="b">
        <f t="shared" ca="1" si="1439"/>
        <v>1</v>
      </c>
      <c r="AC1579" s="91" t="str">
        <f t="shared" ca="1" si="1439"/>
        <v>-</v>
      </c>
      <c r="AD1579" s="91" t="str">
        <f t="shared" ca="1" si="1439"/>
        <v>-</v>
      </c>
      <c r="AE1579" s="91" t="str">
        <f t="shared" ca="1" si="1439"/>
        <v>-</v>
      </c>
      <c r="AF1579" s="91" t="str">
        <f t="shared" ca="1" si="1439"/>
        <v>-</v>
      </c>
      <c r="AG1579" s="91" t="str">
        <f t="shared" ca="1" si="1439"/>
        <v>-</v>
      </c>
      <c r="AH1579" s="77">
        <v>0</v>
      </c>
      <c r="AI1579" s="52">
        <f t="shared" ca="1" si="1439"/>
        <v>0</v>
      </c>
      <c r="AJ1579" s="77">
        <v>0</v>
      </c>
      <c r="AK1579" s="52">
        <f t="shared" ca="1" si="1447"/>
        <v>0</v>
      </c>
      <c r="AL1579" s="91">
        <f ca="1">OFFSET(AL1579,-1,0)</f>
        <v>1</v>
      </c>
      <c r="AM1579" s="91"/>
      <c r="AN1579" s="91"/>
      <c r="AO1579" s="91"/>
      <c r="AP1579" s="91"/>
      <c r="AQ1579" s="91"/>
      <c r="AR1579" s="91"/>
      <c r="AS1579" s="91"/>
      <c r="AT1579" s="91"/>
      <c r="AU1579" s="91"/>
      <c r="AV1579" s="91"/>
      <c r="AW1579" s="91"/>
      <c r="AX1579" s="91"/>
      <c r="AY1579" s="91"/>
      <c r="AZ1579" s="91"/>
      <c r="BA1579" s="91"/>
      <c r="BB1579" s="91"/>
      <c r="BC1579" s="91"/>
      <c r="BD1579" s="91"/>
      <c r="BE1579" s="91"/>
      <c r="BF1579" s="91"/>
      <c r="BG1579" s="91"/>
      <c r="BH1579" s="91"/>
      <c r="BI1579" s="91"/>
      <c r="BJ1579" s="91"/>
      <c r="BK1579" s="91"/>
      <c r="BL1579" s="91"/>
      <c r="BM1579" s="91"/>
      <c r="BN1579" s="220">
        <f t="shared" ref="BN1579:CH1579" ca="1" si="1453">BN$1573</f>
        <v>-0.05</v>
      </c>
      <c r="BO1579" s="220">
        <f t="shared" ca="1" si="1453"/>
        <v>0</v>
      </c>
      <c r="BP1579" s="220">
        <f t="shared" ca="1" si="1453"/>
        <v>0.05</v>
      </c>
      <c r="BQ1579" s="220">
        <f t="shared" ca="1" si="1453"/>
        <v>-0.05</v>
      </c>
      <c r="BR1579" s="220">
        <f t="shared" ca="1" si="1453"/>
        <v>0.05</v>
      </c>
      <c r="BS1579" s="220">
        <f t="shared" ca="1" si="1453"/>
        <v>-0.05</v>
      </c>
      <c r="BT1579" s="220">
        <f t="shared" ca="1" si="1453"/>
        <v>-0.05</v>
      </c>
      <c r="BU1579" s="220">
        <f t="shared" ca="1" si="1453"/>
        <v>-0.05</v>
      </c>
      <c r="BV1579" s="220">
        <f t="shared" ca="1" si="1453"/>
        <v>0</v>
      </c>
      <c r="BW1579" s="220">
        <f t="shared" ca="1" si="1453"/>
        <v>0.05</v>
      </c>
      <c r="BX1579" s="220">
        <f t="shared" ca="1" si="1453"/>
        <v>-0.05</v>
      </c>
      <c r="BY1579" s="220">
        <f t="shared" ca="1" si="1453"/>
        <v>0.05</v>
      </c>
      <c r="BZ1579" s="220">
        <f t="shared" ca="1" si="1453"/>
        <v>-0.05</v>
      </c>
      <c r="CA1579" s="220">
        <f t="shared" ca="1" si="1453"/>
        <v>-0.05</v>
      </c>
      <c r="CB1579" s="220">
        <f t="shared" ca="1" si="1453"/>
        <v>-0.05</v>
      </c>
      <c r="CC1579" s="220">
        <f t="shared" ca="1" si="1453"/>
        <v>0</v>
      </c>
      <c r="CD1579" s="220">
        <f t="shared" ca="1" si="1453"/>
        <v>0.05</v>
      </c>
      <c r="CE1579" s="220">
        <f t="shared" ca="1" si="1453"/>
        <v>-0.05</v>
      </c>
      <c r="CF1579" s="220">
        <f t="shared" ca="1" si="1453"/>
        <v>0.05</v>
      </c>
      <c r="CG1579" s="220">
        <f t="shared" ca="1" si="1453"/>
        <v>-0.05</v>
      </c>
      <c r="CH1579" s="220">
        <f t="shared" ca="1" si="1453"/>
        <v>-0.05</v>
      </c>
    </row>
    <row r="1580" spans="1:86">
      <c r="A1580" s="74"/>
      <c r="B1580" s="256" t="str">
        <f t="shared" si="1436"/>
        <v>Scan 1 All FS as Scan0</v>
      </c>
      <c r="C1580" s="52">
        <f t="shared" ca="1" si="1437"/>
        <v>1</v>
      </c>
      <c r="D1580" s="52">
        <f t="shared" ca="1" si="1437"/>
        <v>1</v>
      </c>
      <c r="E1580" s="52" t="b">
        <f t="shared" ca="1" si="1437"/>
        <v>0</v>
      </c>
      <c r="F1580" s="52">
        <f t="shared" ca="1" si="1438"/>
        <v>221</v>
      </c>
      <c r="G1580" s="52" t="str">
        <f t="shared" ca="1" si="1438"/>
        <v>-</v>
      </c>
      <c r="H1580" s="52" t="str">
        <f t="shared" ca="1" si="1438"/>
        <v>-</v>
      </c>
      <c r="I1580" s="52" t="str">
        <f t="shared" ca="1" si="1438"/>
        <v>-</v>
      </c>
      <c r="J1580" s="52" t="str">
        <f t="shared" ca="1" si="1438"/>
        <v>-</v>
      </c>
      <c r="K1580" s="52" t="str">
        <f t="shared" ca="1" si="1438"/>
        <v>-</v>
      </c>
      <c r="L1580" s="52" t="str">
        <f t="shared" ca="1" si="1438"/>
        <v>-</v>
      </c>
      <c r="M1580" s="52" t="str">
        <f t="shared" ca="1" si="1438"/>
        <v>-</v>
      </c>
      <c r="N1580" s="52" t="str">
        <f t="shared" ca="1" si="1439"/>
        <v>-</v>
      </c>
      <c r="O1580" s="240">
        <f ca="1">O$1569</f>
        <v>0</v>
      </c>
      <c r="P1580" s="240">
        <f ca="1">P$1569</f>
        <v>0</v>
      </c>
      <c r="Q1580" s="202">
        <f t="shared" ref="Q1580:T1583" ca="1" si="1454">$P1580</f>
        <v>0</v>
      </c>
      <c r="R1580" s="202">
        <f t="shared" ca="1" si="1454"/>
        <v>0</v>
      </c>
      <c r="S1580" s="202">
        <f t="shared" ca="1" si="1454"/>
        <v>0</v>
      </c>
      <c r="T1580" s="202">
        <f t="shared" ca="1" si="1454"/>
        <v>0</v>
      </c>
      <c r="U1580" s="52">
        <f t="shared" ca="1" si="1439"/>
        <v>1.2500000000000001E-2</v>
      </c>
      <c r="V1580" s="52">
        <f t="shared" ca="1" si="1439"/>
        <v>6.25E-2</v>
      </c>
      <c r="W1580" s="52">
        <f t="shared" ca="1" si="1439"/>
        <v>6.25E-2</v>
      </c>
      <c r="X1580" s="52">
        <f t="shared" ca="1" si="1439"/>
        <v>6.25E-2</v>
      </c>
      <c r="Y1580" s="52">
        <f t="shared" ca="1" si="1439"/>
        <v>0</v>
      </c>
      <c r="Z1580" s="52">
        <f t="shared" ca="1" si="1439"/>
        <v>0</v>
      </c>
      <c r="AA1580" s="52">
        <f t="shared" ca="1" si="1439"/>
        <v>1</v>
      </c>
      <c r="AB1580" s="52" t="b">
        <f t="shared" ca="1" si="1439"/>
        <v>1</v>
      </c>
      <c r="AC1580" s="52" t="str">
        <f t="shared" ca="1" si="1439"/>
        <v>-</v>
      </c>
      <c r="AD1580" s="52" t="str">
        <f t="shared" ca="1" si="1439"/>
        <v>-</v>
      </c>
      <c r="AE1580" s="52" t="str">
        <f t="shared" ca="1" si="1439"/>
        <v>-</v>
      </c>
      <c r="AF1580" s="52" t="str">
        <f t="shared" ca="1" si="1439"/>
        <v>-</v>
      </c>
      <c r="AG1580" s="52" t="str">
        <f t="shared" ca="1" si="1439"/>
        <v>-</v>
      </c>
      <c r="AH1580" s="220">
        <f ca="1">AH$1573</f>
        <v>1</v>
      </c>
      <c r="AI1580" s="52">
        <f t="shared" ca="1" si="1439"/>
        <v>0</v>
      </c>
      <c r="AJ1580" s="220">
        <f ca="1">AJ$1573</f>
        <v>1</v>
      </c>
      <c r="AK1580" s="52">
        <f t="shared" ca="1" si="1447"/>
        <v>0</v>
      </c>
      <c r="AL1580" s="52">
        <f t="shared" ca="1" si="1447"/>
        <v>1</v>
      </c>
      <c r="AM1580" s="52"/>
      <c r="AN1580" s="52"/>
      <c r="AO1580" s="52"/>
      <c r="AP1580" s="52"/>
      <c r="AQ1580" s="52"/>
      <c r="AR1580" s="52"/>
      <c r="AS1580" s="52"/>
      <c r="AT1580" s="52"/>
      <c r="AU1580" s="52"/>
      <c r="AV1580" s="52"/>
      <c r="AW1580" s="52"/>
      <c r="AX1580" s="52"/>
      <c r="AY1580" s="52"/>
      <c r="AZ1580" s="52"/>
      <c r="BA1580" s="52"/>
      <c r="BB1580" s="52"/>
      <c r="BC1580" s="52"/>
      <c r="BD1580" s="52"/>
      <c r="BE1580" s="52"/>
      <c r="BF1580" s="52"/>
      <c r="BG1580" s="52"/>
      <c r="BH1580" s="52"/>
      <c r="BI1580" s="52"/>
      <c r="BJ1580" s="52"/>
      <c r="BK1580" s="52"/>
      <c r="BL1580" s="52"/>
      <c r="BM1580" s="52"/>
      <c r="BN1580" s="240">
        <f ca="1">BN$1569</f>
        <v>-0.05</v>
      </c>
      <c r="BO1580" s="91">
        <f t="shared" ca="1" si="1441"/>
        <v>0</v>
      </c>
      <c r="BP1580" s="240">
        <f ca="1">BP$1569</f>
        <v>-0.05</v>
      </c>
      <c r="BQ1580" s="240">
        <f ca="1">BQ$1569</f>
        <v>-0.05</v>
      </c>
      <c r="BR1580" s="91">
        <f t="shared" ca="1" si="1441"/>
        <v>0.05</v>
      </c>
      <c r="BS1580" s="91">
        <f t="shared" ca="1" si="1441"/>
        <v>-0.05</v>
      </c>
      <c r="BT1580" s="91">
        <f t="shared" ca="1" si="1441"/>
        <v>-0.05</v>
      </c>
      <c r="BU1580" s="240">
        <f ca="1">BU$1569</f>
        <v>-0.05</v>
      </c>
      <c r="BV1580" s="91">
        <f t="shared" ca="1" si="1441"/>
        <v>0</v>
      </c>
      <c r="BW1580" s="240">
        <f ca="1">BW$1569</f>
        <v>-0.05</v>
      </c>
      <c r="BX1580" s="240">
        <f ca="1">BX$1569</f>
        <v>-0.05</v>
      </c>
      <c r="BY1580" s="91">
        <f t="shared" ca="1" si="1441"/>
        <v>0.05</v>
      </c>
      <c r="BZ1580" s="91">
        <f t="shared" ca="1" si="1441"/>
        <v>-0.05</v>
      </c>
      <c r="CA1580" s="91">
        <f t="shared" ca="1" si="1441"/>
        <v>-0.05</v>
      </c>
      <c r="CB1580" s="240">
        <f ca="1">CB$1569</f>
        <v>-0.05</v>
      </c>
      <c r="CC1580" s="91">
        <f t="shared" ca="1" si="1441"/>
        <v>0</v>
      </c>
      <c r="CD1580" s="240">
        <f ca="1">CD$1569</f>
        <v>-0.05</v>
      </c>
      <c r="CE1580" s="240">
        <f ca="1">CE$1569</f>
        <v>-0.05</v>
      </c>
      <c r="CF1580" s="91">
        <f t="shared" ref="CF1580:CH1580" ca="1" si="1455">OFFSET(CF1580,-1,0)</f>
        <v>0.05</v>
      </c>
      <c r="CG1580" s="91">
        <f t="shared" ca="1" si="1455"/>
        <v>-0.05</v>
      </c>
      <c r="CH1580" s="91">
        <f t="shared" ca="1" si="1455"/>
        <v>-0.05</v>
      </c>
    </row>
    <row r="1581" spans="1:86">
      <c r="A1581" s="74"/>
      <c r="B1581" s="256" t="str">
        <f t="shared" si="1436"/>
        <v>Scan 1 Dry FS as Scan0</v>
      </c>
      <c r="C1581" s="52">
        <f t="shared" ca="1" si="1437"/>
        <v>1</v>
      </c>
      <c r="D1581" s="52">
        <f t="shared" ca="1" si="1437"/>
        <v>1</v>
      </c>
      <c r="E1581" s="52" t="b">
        <f t="shared" ca="1" si="1437"/>
        <v>0</v>
      </c>
      <c r="F1581" s="52">
        <f t="shared" ca="1" si="1438"/>
        <v>221</v>
      </c>
      <c r="G1581" s="52" t="str">
        <f t="shared" ca="1" si="1438"/>
        <v>-</v>
      </c>
      <c r="H1581" s="52" t="str">
        <f t="shared" ca="1" si="1438"/>
        <v>-</v>
      </c>
      <c r="I1581" s="52" t="str">
        <f t="shared" ca="1" si="1438"/>
        <v>-</v>
      </c>
      <c r="J1581" s="52" t="str">
        <f t="shared" ca="1" si="1438"/>
        <v>-</v>
      </c>
      <c r="K1581" s="52" t="str">
        <f t="shared" ca="1" si="1438"/>
        <v>-</v>
      </c>
      <c r="L1581" s="52" t="str">
        <f t="shared" ca="1" si="1438"/>
        <v>-</v>
      </c>
      <c r="M1581" s="52" t="str">
        <f t="shared" ca="1" si="1438"/>
        <v>-</v>
      </c>
      <c r="N1581" s="52" t="str">
        <f t="shared" ca="1" si="1439"/>
        <v>-</v>
      </c>
      <c r="O1581" s="52">
        <f t="shared" ca="1" si="1439"/>
        <v>0</v>
      </c>
      <c r="P1581" s="220">
        <f ca="1">P$1573</f>
        <v>195</v>
      </c>
      <c r="Q1581" s="202">
        <f t="shared" ca="1" si="1454"/>
        <v>195</v>
      </c>
      <c r="R1581" s="202">
        <f t="shared" ca="1" si="1454"/>
        <v>195</v>
      </c>
      <c r="S1581" s="202">
        <f t="shared" ca="1" si="1454"/>
        <v>195</v>
      </c>
      <c r="T1581" s="202">
        <f t="shared" ca="1" si="1454"/>
        <v>195</v>
      </c>
      <c r="U1581" s="52">
        <f t="shared" ca="1" si="1439"/>
        <v>1.2500000000000001E-2</v>
      </c>
      <c r="V1581" s="52">
        <f t="shared" ca="1" si="1439"/>
        <v>6.25E-2</v>
      </c>
      <c r="W1581" s="52">
        <f t="shared" ca="1" si="1439"/>
        <v>6.25E-2</v>
      </c>
      <c r="X1581" s="52">
        <f t="shared" ca="1" si="1439"/>
        <v>6.25E-2</v>
      </c>
      <c r="Y1581" s="52">
        <f t="shared" ca="1" si="1439"/>
        <v>0</v>
      </c>
      <c r="Z1581" s="52">
        <f t="shared" ca="1" si="1439"/>
        <v>0</v>
      </c>
      <c r="AA1581" s="52">
        <f t="shared" ca="1" si="1439"/>
        <v>1</v>
      </c>
      <c r="AB1581" s="52" t="b">
        <f t="shared" ca="1" si="1439"/>
        <v>1</v>
      </c>
      <c r="AC1581" s="52" t="str">
        <f t="shared" ca="1" si="1439"/>
        <v>-</v>
      </c>
      <c r="AD1581" s="52" t="str">
        <f t="shared" ca="1" si="1439"/>
        <v>-</v>
      </c>
      <c r="AE1581" s="52" t="str">
        <f t="shared" ca="1" si="1439"/>
        <v>-</v>
      </c>
      <c r="AF1581" s="52" t="str">
        <f t="shared" ca="1" si="1439"/>
        <v>-</v>
      </c>
      <c r="AG1581" s="52" t="str">
        <f t="shared" ca="1" si="1439"/>
        <v>-</v>
      </c>
      <c r="AH1581" s="52">
        <f t="shared" ca="1" si="1439"/>
        <v>1</v>
      </c>
      <c r="AI1581" s="52">
        <f t="shared" ca="1" si="1439"/>
        <v>0</v>
      </c>
      <c r="AJ1581" s="52">
        <f t="shared" ca="1" si="1439"/>
        <v>1</v>
      </c>
      <c r="AK1581" s="52">
        <f t="shared" ca="1" si="1447"/>
        <v>0</v>
      </c>
      <c r="AL1581" s="52">
        <f t="shared" ca="1" si="1447"/>
        <v>1</v>
      </c>
      <c r="AM1581" s="52"/>
      <c r="AN1581" s="52"/>
      <c r="AO1581" s="52"/>
      <c r="AP1581" s="52"/>
      <c r="AQ1581" s="52"/>
      <c r="AR1581" s="52"/>
      <c r="AS1581" s="52"/>
      <c r="AT1581" s="52"/>
      <c r="AU1581" s="52"/>
      <c r="AV1581" s="52"/>
      <c r="AW1581" s="52"/>
      <c r="AX1581" s="52"/>
      <c r="AY1581" s="52"/>
      <c r="AZ1581" s="52"/>
      <c r="BA1581" s="52"/>
      <c r="BB1581" s="52"/>
      <c r="BC1581" s="52"/>
      <c r="BD1581" s="52"/>
      <c r="BE1581" s="52"/>
      <c r="BF1581" s="52"/>
      <c r="BG1581" s="52"/>
      <c r="BH1581" s="52"/>
      <c r="BI1581" s="52"/>
      <c r="BJ1581" s="52"/>
      <c r="BK1581" s="52"/>
      <c r="BL1581" s="52"/>
      <c r="BM1581" s="52"/>
      <c r="BN1581" s="91">
        <f t="shared" ca="1" si="1441"/>
        <v>-0.05</v>
      </c>
      <c r="BO1581" s="91">
        <f t="shared" ca="1" si="1441"/>
        <v>0</v>
      </c>
      <c r="BP1581" s="91">
        <f t="shared" ca="1" si="1441"/>
        <v>-0.05</v>
      </c>
      <c r="BQ1581" s="220">
        <f ca="1">BQ$1573</f>
        <v>-0.05</v>
      </c>
      <c r="BR1581" s="91">
        <f t="shared" ca="1" si="1441"/>
        <v>0.05</v>
      </c>
      <c r="BS1581" s="91">
        <f t="shared" ca="1" si="1441"/>
        <v>-0.05</v>
      </c>
      <c r="BT1581" s="91">
        <f t="shared" ca="1" si="1441"/>
        <v>-0.05</v>
      </c>
      <c r="BU1581" s="91">
        <f t="shared" ca="1" si="1441"/>
        <v>-0.05</v>
      </c>
      <c r="BV1581" s="91">
        <f t="shared" ca="1" si="1441"/>
        <v>0</v>
      </c>
      <c r="BW1581" s="91">
        <f t="shared" ca="1" si="1441"/>
        <v>-0.05</v>
      </c>
      <c r="BX1581" s="220">
        <f ca="1">BX$1573</f>
        <v>-0.05</v>
      </c>
      <c r="BY1581" s="91">
        <f t="shared" ca="1" si="1441"/>
        <v>0.05</v>
      </c>
      <c r="BZ1581" s="91">
        <f t="shared" ca="1" si="1441"/>
        <v>-0.05</v>
      </c>
      <c r="CA1581" s="91">
        <f t="shared" ca="1" si="1441"/>
        <v>-0.05</v>
      </c>
      <c r="CB1581" s="91">
        <f t="shared" ca="1" si="1441"/>
        <v>-0.05</v>
      </c>
      <c r="CC1581" s="91">
        <f t="shared" ca="1" si="1441"/>
        <v>0</v>
      </c>
      <c r="CD1581" s="91">
        <f t="shared" ref="CD1581:CH1582" ca="1" si="1456">OFFSET(CD1581,-1,0)</f>
        <v>-0.05</v>
      </c>
      <c r="CE1581" s="220">
        <f ca="1">CE$1573</f>
        <v>-0.05</v>
      </c>
      <c r="CF1581" s="91">
        <f t="shared" ca="1" si="1456"/>
        <v>0.05</v>
      </c>
      <c r="CG1581" s="91">
        <f t="shared" ca="1" si="1456"/>
        <v>-0.05</v>
      </c>
      <c r="CH1581" s="91">
        <f t="shared" ca="1" si="1456"/>
        <v>-0.05</v>
      </c>
    </row>
    <row r="1582" spans="1:86">
      <c r="A1582" s="74"/>
      <c r="B1582" s="256" t="str">
        <f t="shared" si="1436"/>
        <v>Scan 1 Pregnant FS as Scan 0</v>
      </c>
      <c r="C1582" s="52">
        <f t="shared" ca="1" si="1437"/>
        <v>1</v>
      </c>
      <c r="D1582" s="52">
        <f t="shared" ca="1" si="1437"/>
        <v>1</v>
      </c>
      <c r="E1582" s="52" t="b">
        <f t="shared" ca="1" si="1437"/>
        <v>0</v>
      </c>
      <c r="F1582" s="52">
        <f t="shared" ca="1" si="1438"/>
        <v>221</v>
      </c>
      <c r="G1582" s="52" t="str">
        <f t="shared" ca="1" si="1438"/>
        <v>-</v>
      </c>
      <c r="H1582" s="52" t="str">
        <f t="shared" ca="1" si="1438"/>
        <v>-</v>
      </c>
      <c r="I1582" s="52" t="str">
        <f t="shared" ca="1" si="1438"/>
        <v>-</v>
      </c>
      <c r="J1582" s="52" t="str">
        <f t="shared" ca="1" si="1438"/>
        <v>-</v>
      </c>
      <c r="K1582" s="52" t="str">
        <f t="shared" ca="1" si="1438"/>
        <v>-</v>
      </c>
      <c r="L1582" s="52" t="str">
        <f t="shared" ca="1" si="1438"/>
        <v>-</v>
      </c>
      <c r="M1582" s="52" t="str">
        <f t="shared" ca="1" si="1438"/>
        <v>-</v>
      </c>
      <c r="N1582" s="52" t="str">
        <f t="shared" ca="1" si="1439"/>
        <v>-</v>
      </c>
      <c r="O1582" s="220">
        <f ca="1">O$1573</f>
        <v>194</v>
      </c>
      <c r="P1582" s="240">
        <f ca="1">P$1569</f>
        <v>0</v>
      </c>
      <c r="Q1582" s="202">
        <f t="shared" ca="1" si="1454"/>
        <v>0</v>
      </c>
      <c r="R1582" s="202">
        <f t="shared" ca="1" si="1454"/>
        <v>0</v>
      </c>
      <c r="S1582" s="202">
        <f t="shared" ca="1" si="1454"/>
        <v>0</v>
      </c>
      <c r="T1582" s="202">
        <f t="shared" ca="1" si="1454"/>
        <v>0</v>
      </c>
      <c r="U1582" s="52">
        <f t="shared" ca="1" si="1439"/>
        <v>1.2500000000000001E-2</v>
      </c>
      <c r="V1582" s="52">
        <f t="shared" ca="1" si="1439"/>
        <v>6.25E-2</v>
      </c>
      <c r="W1582" s="52">
        <f t="shared" ca="1" si="1439"/>
        <v>6.25E-2</v>
      </c>
      <c r="X1582" s="52">
        <f t="shared" ca="1" si="1439"/>
        <v>6.25E-2</v>
      </c>
      <c r="Y1582" s="52">
        <f t="shared" ca="1" si="1439"/>
        <v>0</v>
      </c>
      <c r="Z1582" s="52">
        <f t="shared" ca="1" si="1439"/>
        <v>0</v>
      </c>
      <c r="AA1582" s="52">
        <f t="shared" ca="1" si="1439"/>
        <v>1</v>
      </c>
      <c r="AB1582" s="52" t="b">
        <f t="shared" ca="1" si="1439"/>
        <v>1</v>
      </c>
      <c r="AC1582" s="52" t="str">
        <f t="shared" ca="1" si="1439"/>
        <v>-</v>
      </c>
      <c r="AD1582" s="52" t="str">
        <f t="shared" ca="1" si="1439"/>
        <v>-</v>
      </c>
      <c r="AE1582" s="52" t="str">
        <f t="shared" ca="1" si="1439"/>
        <v>-</v>
      </c>
      <c r="AF1582" s="52" t="str">
        <f t="shared" ca="1" si="1439"/>
        <v>-</v>
      </c>
      <c r="AG1582" s="52" t="str">
        <f t="shared" ca="1" si="1439"/>
        <v>-</v>
      </c>
      <c r="AH1582" s="52">
        <f t="shared" ca="1" si="1439"/>
        <v>1</v>
      </c>
      <c r="AI1582" s="52">
        <f t="shared" ca="1" si="1439"/>
        <v>0</v>
      </c>
      <c r="AJ1582" s="52">
        <f t="shared" ca="1" si="1439"/>
        <v>1</v>
      </c>
      <c r="AK1582" s="52">
        <f t="shared" ca="1" si="1447"/>
        <v>0</v>
      </c>
      <c r="AL1582" s="52">
        <f t="shared" ca="1" si="1447"/>
        <v>1</v>
      </c>
      <c r="AM1582" s="52"/>
      <c r="AN1582" s="52"/>
      <c r="AO1582" s="52"/>
      <c r="AP1582" s="52"/>
      <c r="AQ1582" s="52"/>
      <c r="AR1582" s="52"/>
      <c r="AS1582" s="52"/>
      <c r="AT1582" s="52"/>
      <c r="AU1582" s="52"/>
      <c r="AV1582" s="52"/>
      <c r="AW1582" s="52"/>
      <c r="AX1582" s="52"/>
      <c r="AY1582" s="52"/>
      <c r="AZ1582" s="52"/>
      <c r="BA1582" s="52"/>
      <c r="BB1582" s="52"/>
      <c r="BC1582" s="52"/>
      <c r="BD1582" s="52"/>
      <c r="BE1582" s="52"/>
      <c r="BF1582" s="52"/>
      <c r="BG1582" s="52"/>
      <c r="BH1582" s="52"/>
      <c r="BI1582" s="52"/>
      <c r="BJ1582" s="52"/>
      <c r="BK1582" s="52"/>
      <c r="BL1582" s="52"/>
      <c r="BM1582" s="52"/>
      <c r="BN1582" s="52">
        <f t="shared" ca="1" si="1441"/>
        <v>-0.05</v>
      </c>
      <c r="BO1582" s="52">
        <f t="shared" ca="1" si="1441"/>
        <v>0</v>
      </c>
      <c r="BP1582" s="220">
        <f ca="1">BP$1573</f>
        <v>0.05</v>
      </c>
      <c r="BQ1582" s="240">
        <f ca="1">BQ$1569</f>
        <v>-0.05</v>
      </c>
      <c r="BR1582" s="52">
        <f t="shared" ca="1" si="1441"/>
        <v>0.05</v>
      </c>
      <c r="BS1582" s="52">
        <f t="shared" ca="1" si="1441"/>
        <v>-0.05</v>
      </c>
      <c r="BT1582" s="52">
        <f t="shared" ca="1" si="1441"/>
        <v>-0.05</v>
      </c>
      <c r="BU1582" s="52">
        <f t="shared" ca="1" si="1441"/>
        <v>-0.05</v>
      </c>
      <c r="BV1582" s="52">
        <f t="shared" ca="1" si="1441"/>
        <v>0</v>
      </c>
      <c r="BW1582" s="220">
        <f ca="1">BW$1573</f>
        <v>0.05</v>
      </c>
      <c r="BX1582" s="240">
        <f ca="1">BX$1569</f>
        <v>-0.05</v>
      </c>
      <c r="BY1582" s="52">
        <f t="shared" ca="1" si="1441"/>
        <v>0.05</v>
      </c>
      <c r="BZ1582" s="52">
        <f t="shared" ca="1" si="1441"/>
        <v>-0.05</v>
      </c>
      <c r="CA1582" s="52">
        <f t="shared" ca="1" si="1441"/>
        <v>-0.05</v>
      </c>
      <c r="CB1582" s="52">
        <f t="shared" ca="1" si="1441"/>
        <v>-0.05</v>
      </c>
      <c r="CC1582" s="52">
        <f t="shared" ca="1" si="1441"/>
        <v>0</v>
      </c>
      <c r="CD1582" s="220">
        <f ca="1">CD$1573</f>
        <v>0.05</v>
      </c>
      <c r="CE1582" s="240">
        <f ca="1">CE$1569</f>
        <v>-0.05</v>
      </c>
      <c r="CF1582" s="52">
        <f t="shared" ca="1" si="1456"/>
        <v>0.05</v>
      </c>
      <c r="CG1582" s="52">
        <f t="shared" ca="1" si="1456"/>
        <v>-0.05</v>
      </c>
      <c r="CH1582" s="52">
        <f t="shared" ca="1" si="1456"/>
        <v>-0.05</v>
      </c>
    </row>
    <row r="1583" spans="1:86">
      <c r="A1583" s="237">
        <f ca="1">INDEX(CHOOSE(d.Flock.2.3+1,i.DryManOther_Mer,i.DryManOther_BBT,i.DryManOther_Mat),d.TOL.2.3+1,$AA1583+1)</f>
        <v>3</v>
      </c>
      <c r="B1583" s="256" t="str">
        <f t="shared" si="1436"/>
        <v>Scan 1 Best Selling Drys</v>
      </c>
      <c r="C1583" s="52">
        <f t="shared" ca="1" si="1437"/>
        <v>1</v>
      </c>
      <c r="D1583" s="52">
        <f t="shared" ca="1" si="1437"/>
        <v>1</v>
      </c>
      <c r="E1583" s="52" t="b">
        <f t="shared" ca="1" si="1437"/>
        <v>0</v>
      </c>
      <c r="F1583" s="52">
        <f t="shared" ca="1" si="1438"/>
        <v>221</v>
      </c>
      <c r="G1583" s="52" t="str">
        <f t="shared" ca="1" si="1438"/>
        <v>-</v>
      </c>
      <c r="H1583" s="52" t="str">
        <f t="shared" ca="1" si="1438"/>
        <v>-</v>
      </c>
      <c r="I1583" s="52" t="str">
        <f t="shared" ca="1" si="1438"/>
        <v>-</v>
      </c>
      <c r="J1583" s="52" t="str">
        <f t="shared" ca="1" si="1438"/>
        <v>-</v>
      </c>
      <c r="K1583" s="52" t="str">
        <f t="shared" ca="1" si="1438"/>
        <v>-</v>
      </c>
      <c r="L1583" s="52" t="str">
        <f t="shared" ca="1" si="1438"/>
        <v>-</v>
      </c>
      <c r="M1583" s="52" t="str">
        <f t="shared" ca="1" si="1438"/>
        <v>-</v>
      </c>
      <c r="N1583" s="52" t="str">
        <f t="shared" ca="1" si="1439"/>
        <v>-</v>
      </c>
      <c r="O1583" s="52">
        <f t="shared" ca="1" si="1439"/>
        <v>194</v>
      </c>
      <c r="P1583" s="220">
        <f ca="1">P$1573</f>
        <v>195</v>
      </c>
      <c r="Q1583" s="202">
        <f t="shared" ca="1" si="1454"/>
        <v>195</v>
      </c>
      <c r="R1583" s="202">
        <f t="shared" ca="1" si="1454"/>
        <v>195</v>
      </c>
      <c r="S1583" s="202">
        <f t="shared" ca="1" si="1454"/>
        <v>195</v>
      </c>
      <c r="T1583" s="202">
        <f t="shared" ca="1" si="1454"/>
        <v>195</v>
      </c>
      <c r="U1583" s="124">
        <f ca="1">INDEX(i_dryman,$A1583,U$1063)</f>
        <v>1.2500000000000001E-2</v>
      </c>
      <c r="V1583" s="124">
        <f ca="1">INDEX(i_dryman,$A1583,V$1063)</f>
        <v>6.25E-2</v>
      </c>
      <c r="W1583" s="124">
        <f ca="1">INDEX(i_dryman,$A1583,W$1063)</f>
        <v>6.25E-2</v>
      </c>
      <c r="X1583" s="124">
        <f ca="1">INDEX(i_dryman,$A1583,X$1063)</f>
        <v>6.25E-2</v>
      </c>
      <c r="Y1583" s="52">
        <f t="shared" ca="1" si="1439"/>
        <v>0</v>
      </c>
      <c r="Z1583" s="52">
        <f t="shared" ca="1" si="1439"/>
        <v>0</v>
      </c>
      <c r="AA1583" s="52">
        <f t="shared" ca="1" si="1439"/>
        <v>1</v>
      </c>
      <c r="AB1583" s="237" t="b">
        <f ca="1">INDEX(i_dryman,$A1583,AB$1063)</f>
        <v>1</v>
      </c>
      <c r="AC1583" s="237" t="str">
        <f ca="1">INDEX(i_dryman,$A1583,AC$1063)</f>
        <v>-</v>
      </c>
      <c r="AD1583" s="237" t="str">
        <f ca="1">INDEX(i_dryman,$A1583,AD$1063)</f>
        <v>-</v>
      </c>
      <c r="AE1583" s="237" t="str">
        <f ca="1">INDEX(i_dryman,$A1583,AE$1063)</f>
        <v>-</v>
      </c>
      <c r="AF1583" s="52" t="str">
        <f t="shared" ca="1" si="1439"/>
        <v>-</v>
      </c>
      <c r="AG1583" s="237" t="str">
        <f ca="1">INDEX(i_dryman,$A1583,AG$1063)</f>
        <v>-</v>
      </c>
      <c r="AH1583" s="52">
        <f t="shared" ca="1" si="1439"/>
        <v>1</v>
      </c>
      <c r="AI1583" s="52">
        <f t="shared" ca="1" si="1439"/>
        <v>0</v>
      </c>
      <c r="AJ1583" s="52">
        <f t="shared" ca="1" si="1439"/>
        <v>1</v>
      </c>
      <c r="AK1583" s="52">
        <f t="shared" ca="1" si="1447"/>
        <v>0</v>
      </c>
      <c r="AL1583" s="52">
        <f t="shared" ca="1" si="1447"/>
        <v>1</v>
      </c>
      <c r="AM1583" s="52"/>
      <c r="AN1583" s="52"/>
      <c r="AO1583" s="52"/>
      <c r="AP1583" s="52"/>
      <c r="AQ1583" s="52"/>
      <c r="AR1583" s="52"/>
      <c r="AS1583" s="52"/>
      <c r="AT1583" s="52"/>
      <c r="AU1583" s="52"/>
      <c r="AV1583" s="52"/>
      <c r="AW1583" s="52"/>
      <c r="AX1583" s="52"/>
      <c r="AY1583" s="52"/>
      <c r="AZ1583" s="52"/>
      <c r="BA1583" s="52"/>
      <c r="BB1583" s="52"/>
      <c r="BC1583" s="52"/>
      <c r="BD1583" s="52"/>
      <c r="BE1583" s="52"/>
      <c r="BF1583" s="52"/>
      <c r="BG1583" s="52"/>
      <c r="BH1583" s="52"/>
      <c r="BI1583" s="52"/>
      <c r="BJ1583" s="52"/>
      <c r="BK1583" s="52"/>
      <c r="BL1583" s="52"/>
      <c r="BM1583" s="52"/>
      <c r="BN1583" s="220">
        <f ca="1">BN$1573</f>
        <v>-0.05</v>
      </c>
      <c r="BO1583" s="52">
        <f t="shared" ca="1" si="1441"/>
        <v>0</v>
      </c>
      <c r="BP1583" s="52">
        <f t="shared" ca="1" si="1441"/>
        <v>0.05</v>
      </c>
      <c r="BQ1583" s="220">
        <f ca="1">BQ$1573</f>
        <v>-0.05</v>
      </c>
      <c r="BR1583" s="52">
        <f t="shared" ca="1" si="1441"/>
        <v>0.05</v>
      </c>
      <c r="BS1583" s="52">
        <f t="shared" ca="1" si="1441"/>
        <v>-0.05</v>
      </c>
      <c r="BT1583" s="52">
        <f t="shared" ca="1" si="1441"/>
        <v>-0.05</v>
      </c>
      <c r="BU1583" s="220">
        <f ca="1">BU$1573</f>
        <v>-0.05</v>
      </c>
      <c r="BV1583" s="52">
        <f t="shared" ca="1" si="1441"/>
        <v>0</v>
      </c>
      <c r="BW1583" s="52">
        <f t="shared" ca="1" si="1441"/>
        <v>0.05</v>
      </c>
      <c r="BX1583" s="220">
        <f ca="1">BX$1573</f>
        <v>-0.05</v>
      </c>
      <c r="BY1583" s="52">
        <f t="shared" ca="1" si="1441"/>
        <v>0.05</v>
      </c>
      <c r="BZ1583" s="52">
        <f t="shared" ca="1" si="1441"/>
        <v>-0.05</v>
      </c>
      <c r="CA1583" s="52">
        <f t="shared" ca="1" si="1441"/>
        <v>-0.05</v>
      </c>
      <c r="CB1583" s="220">
        <f ca="1">CB$1573</f>
        <v>-0.05</v>
      </c>
      <c r="CC1583" s="52">
        <f t="shared" ca="1" si="1441"/>
        <v>0</v>
      </c>
      <c r="CD1583" s="52">
        <f t="shared" ref="CD1583:CH1585" ca="1" si="1457">OFFSET(CD1583,-1,0)</f>
        <v>0.05</v>
      </c>
      <c r="CE1583" s="220">
        <f ca="1">CE$1573</f>
        <v>-0.05</v>
      </c>
      <c r="CF1583" s="52">
        <f t="shared" ca="1" si="1457"/>
        <v>0.05</v>
      </c>
      <c r="CG1583" s="52">
        <f t="shared" ca="1" si="1457"/>
        <v>-0.05</v>
      </c>
      <c r="CH1583" s="52">
        <f t="shared" ca="1" si="1457"/>
        <v>-0.05</v>
      </c>
    </row>
    <row r="1584" spans="1:86">
      <c r="A1584" s="74"/>
      <c r="B1584" s="256" t="str">
        <f t="shared" si="1436"/>
        <v>Scan 1 Best no premium</v>
      </c>
      <c r="C1584" s="52">
        <f t="shared" ca="1" si="1437"/>
        <v>1</v>
      </c>
      <c r="D1584" s="52">
        <f t="shared" ca="1" si="1437"/>
        <v>1</v>
      </c>
      <c r="E1584" s="52" t="b">
        <f t="shared" ca="1" si="1437"/>
        <v>0</v>
      </c>
      <c r="F1584" s="52">
        <f t="shared" ca="1" si="1438"/>
        <v>221</v>
      </c>
      <c r="G1584" s="52" t="str">
        <f t="shared" ca="1" si="1438"/>
        <v>-</v>
      </c>
      <c r="H1584" s="52" t="str">
        <f t="shared" ca="1" si="1438"/>
        <v>-</v>
      </c>
      <c r="I1584" s="52" t="str">
        <f t="shared" ca="1" si="1438"/>
        <v>-</v>
      </c>
      <c r="J1584" s="52" t="str">
        <f t="shared" ca="1" si="1438"/>
        <v>-</v>
      </c>
      <c r="K1584" s="52" t="str">
        <f t="shared" ca="1" si="1438"/>
        <v>-</v>
      </c>
      <c r="L1584" s="52" t="str">
        <f t="shared" ca="1" si="1438"/>
        <v>-</v>
      </c>
      <c r="M1584" s="52" t="str">
        <f t="shared" ca="1" si="1438"/>
        <v>-</v>
      </c>
      <c r="N1584" s="52" t="str">
        <f t="shared" ca="1" si="1439"/>
        <v>-</v>
      </c>
      <c r="O1584" s="52">
        <f t="shared" ca="1" si="1439"/>
        <v>194</v>
      </c>
      <c r="P1584" s="52">
        <f t="shared" ca="1" si="1439"/>
        <v>195</v>
      </c>
      <c r="Q1584" s="52">
        <f t="shared" ca="1" si="1439"/>
        <v>195</v>
      </c>
      <c r="R1584" s="52">
        <f t="shared" ca="1" si="1439"/>
        <v>195</v>
      </c>
      <c r="S1584" s="52">
        <f t="shared" ca="1" si="1439"/>
        <v>195</v>
      </c>
      <c r="T1584" s="52">
        <f t="shared" ca="1" si="1439"/>
        <v>195</v>
      </c>
      <c r="U1584" s="52">
        <f t="shared" ca="1" si="1439"/>
        <v>1.2500000000000001E-2</v>
      </c>
      <c r="V1584" s="52">
        <f t="shared" ca="1" si="1439"/>
        <v>6.25E-2</v>
      </c>
      <c r="W1584" s="52">
        <f t="shared" ca="1" si="1439"/>
        <v>6.25E-2</v>
      </c>
      <c r="X1584" s="52">
        <f t="shared" ca="1" si="1439"/>
        <v>6.25E-2</v>
      </c>
      <c r="Y1584" s="52">
        <f t="shared" ca="1" si="1439"/>
        <v>0</v>
      </c>
      <c r="Z1584" s="52">
        <f t="shared" ca="1" si="1439"/>
        <v>0</v>
      </c>
      <c r="AA1584" s="52">
        <f t="shared" ref="AA1584:AJ1598" ca="1" si="1458">OFFSET(AA1584,-1,0)</f>
        <v>1</v>
      </c>
      <c r="AB1584" s="52" t="b">
        <f t="shared" ca="1" si="1458"/>
        <v>1</v>
      </c>
      <c r="AC1584" s="52" t="str">
        <f t="shared" ca="1" si="1458"/>
        <v>-</v>
      </c>
      <c r="AD1584" s="52" t="str">
        <f t="shared" ca="1" si="1458"/>
        <v>-</v>
      </c>
      <c r="AE1584" s="52" t="str">
        <f t="shared" ca="1" si="1458"/>
        <v>-</v>
      </c>
      <c r="AF1584" s="52" t="str">
        <f t="shared" ca="1" si="1458"/>
        <v>-</v>
      </c>
      <c r="AG1584" s="52" t="str">
        <f t="shared" ca="1" si="1458"/>
        <v>-</v>
      </c>
      <c r="AH1584" s="52">
        <f t="shared" ca="1" si="1458"/>
        <v>1</v>
      </c>
      <c r="AI1584" s="52">
        <f t="shared" ca="1" si="1458"/>
        <v>0</v>
      </c>
      <c r="AJ1584" s="52">
        <f t="shared" ca="1" si="1458"/>
        <v>1</v>
      </c>
      <c r="AK1584" s="52">
        <f t="shared" ca="1" si="1447"/>
        <v>0</v>
      </c>
      <c r="AL1584" s="95">
        <v>0</v>
      </c>
      <c r="AM1584" s="52"/>
      <c r="AN1584" s="52"/>
      <c r="AO1584" s="52"/>
      <c r="AP1584" s="52"/>
      <c r="AQ1584" s="52"/>
      <c r="AR1584" s="52"/>
      <c r="AS1584" s="52"/>
      <c r="AT1584" s="52"/>
      <c r="AU1584" s="52"/>
      <c r="AV1584" s="52"/>
      <c r="AW1584" s="52"/>
      <c r="AX1584" s="52"/>
      <c r="AY1584" s="52"/>
      <c r="AZ1584" s="52"/>
      <c r="BA1584" s="52"/>
      <c r="BB1584" s="52"/>
      <c r="BC1584" s="52"/>
      <c r="BD1584" s="52"/>
      <c r="BE1584" s="52"/>
      <c r="BF1584" s="52"/>
      <c r="BG1584" s="52"/>
      <c r="BH1584" s="52"/>
      <c r="BI1584" s="52"/>
      <c r="BJ1584" s="52"/>
      <c r="BK1584" s="52"/>
      <c r="BL1584" s="52"/>
      <c r="BM1584" s="52"/>
      <c r="BN1584" s="52">
        <f t="shared" ca="1" si="1441"/>
        <v>-0.05</v>
      </c>
      <c r="BO1584" s="52">
        <f t="shared" ca="1" si="1441"/>
        <v>0</v>
      </c>
      <c r="BP1584" s="52">
        <f t="shared" ca="1" si="1441"/>
        <v>0.05</v>
      </c>
      <c r="BQ1584" s="52">
        <f t="shared" ca="1" si="1441"/>
        <v>-0.05</v>
      </c>
      <c r="BR1584" s="52">
        <f t="shared" ca="1" si="1441"/>
        <v>0.05</v>
      </c>
      <c r="BS1584" s="52">
        <f t="shared" ca="1" si="1441"/>
        <v>-0.05</v>
      </c>
      <c r="BT1584" s="52">
        <f t="shared" ca="1" si="1441"/>
        <v>-0.05</v>
      </c>
      <c r="BU1584" s="52">
        <f t="shared" ca="1" si="1441"/>
        <v>-0.05</v>
      </c>
      <c r="BV1584" s="52">
        <f t="shared" ca="1" si="1441"/>
        <v>0</v>
      </c>
      <c r="BW1584" s="52">
        <f t="shared" ca="1" si="1441"/>
        <v>0.05</v>
      </c>
      <c r="BX1584" s="52">
        <f t="shared" ca="1" si="1441"/>
        <v>-0.05</v>
      </c>
      <c r="BY1584" s="52">
        <f t="shared" ca="1" si="1441"/>
        <v>0.05</v>
      </c>
      <c r="BZ1584" s="52">
        <f t="shared" ca="1" si="1441"/>
        <v>-0.05</v>
      </c>
      <c r="CA1584" s="52">
        <f t="shared" ca="1" si="1441"/>
        <v>-0.05</v>
      </c>
      <c r="CB1584" s="52">
        <f t="shared" ca="1" si="1441"/>
        <v>-0.05</v>
      </c>
      <c r="CC1584" s="52">
        <f t="shared" ca="1" si="1441"/>
        <v>0</v>
      </c>
      <c r="CD1584" s="52">
        <f t="shared" ca="1" si="1457"/>
        <v>0.05</v>
      </c>
      <c r="CE1584" s="52">
        <f t="shared" ca="1" si="1457"/>
        <v>-0.05</v>
      </c>
      <c r="CF1584" s="52">
        <f t="shared" ca="1" si="1457"/>
        <v>0.05</v>
      </c>
      <c r="CG1584" s="52">
        <f t="shared" ca="1" si="1457"/>
        <v>-0.05</v>
      </c>
      <c r="CH1584" s="52">
        <f t="shared" ca="1" si="1457"/>
        <v>-0.05</v>
      </c>
    </row>
    <row r="1585" spans="1:86">
      <c r="A1585" s="74"/>
      <c r="B1585" s="254" t="str">
        <f t="shared" si="1436"/>
        <v>Scan 1 Best no RR</v>
      </c>
      <c r="C1585" s="52">
        <f t="shared" ca="1" si="1437"/>
        <v>1</v>
      </c>
      <c r="D1585" s="52">
        <f t="shared" ca="1" si="1437"/>
        <v>1</v>
      </c>
      <c r="E1585" s="52" t="b">
        <f t="shared" ca="1" si="1437"/>
        <v>0</v>
      </c>
      <c r="F1585" s="52">
        <f t="shared" ca="1" si="1438"/>
        <v>221</v>
      </c>
      <c r="G1585" s="52" t="str">
        <f t="shared" ca="1" si="1438"/>
        <v>-</v>
      </c>
      <c r="H1585" s="52" t="str">
        <f t="shared" ca="1" si="1438"/>
        <v>-</v>
      </c>
      <c r="I1585" s="52" t="str">
        <f t="shared" ca="1" si="1438"/>
        <v>-</v>
      </c>
      <c r="J1585" s="52" t="str">
        <f t="shared" ca="1" si="1438"/>
        <v>-</v>
      </c>
      <c r="K1585" s="52" t="str">
        <f t="shared" ca="1" si="1438"/>
        <v>-</v>
      </c>
      <c r="L1585" s="52" t="str">
        <f t="shared" ca="1" si="1438"/>
        <v>-</v>
      </c>
      <c r="M1585" s="52" t="str">
        <f t="shared" ca="1" si="1438"/>
        <v>-</v>
      </c>
      <c r="N1585" s="52" t="str">
        <f t="shared" ca="1" si="1438"/>
        <v>-</v>
      </c>
      <c r="O1585" s="52">
        <f t="shared" ca="1" si="1438"/>
        <v>194</v>
      </c>
      <c r="P1585" s="52">
        <f t="shared" ca="1" si="1438"/>
        <v>195</v>
      </c>
      <c r="Q1585" s="52">
        <f t="shared" ca="1" si="1438"/>
        <v>195</v>
      </c>
      <c r="R1585" s="52">
        <f t="shared" ca="1" si="1438"/>
        <v>195</v>
      </c>
      <c r="S1585" s="52">
        <f t="shared" ca="1" si="1438"/>
        <v>195</v>
      </c>
      <c r="T1585" s="52">
        <f t="shared" ca="1" si="1438"/>
        <v>195</v>
      </c>
      <c r="U1585" s="77">
        <v>0</v>
      </c>
      <c r="V1585" s="77">
        <v>0</v>
      </c>
      <c r="W1585" s="77">
        <v>0</v>
      </c>
      <c r="X1585" s="77">
        <v>0</v>
      </c>
      <c r="Y1585" s="52">
        <f t="shared" ref="Y1585:AL1601" ca="1" si="1459">OFFSET(Y1585,-1,0)</f>
        <v>0</v>
      </c>
      <c r="Z1585" s="52">
        <f t="shared" ca="1" si="1459"/>
        <v>0</v>
      </c>
      <c r="AA1585" s="52">
        <f t="shared" ca="1" si="1459"/>
        <v>1</v>
      </c>
      <c r="AB1585" s="52" t="b">
        <f ca="1">OFFSET(AB1585,-1,0)</f>
        <v>1</v>
      </c>
      <c r="AC1585" s="91" t="str">
        <f t="shared" ca="1" si="1458"/>
        <v>-</v>
      </c>
      <c r="AD1585" s="52" t="str">
        <f t="shared" ca="1" si="1459"/>
        <v>-</v>
      </c>
      <c r="AE1585" s="52" t="str">
        <f t="shared" ca="1" si="1459"/>
        <v>-</v>
      </c>
      <c r="AF1585" s="52" t="str">
        <f t="shared" ca="1" si="1459"/>
        <v>-</v>
      </c>
      <c r="AG1585" s="52" t="str">
        <f t="shared" ca="1" si="1459"/>
        <v>-</v>
      </c>
      <c r="AH1585" s="52">
        <f t="shared" ca="1" si="1459"/>
        <v>1</v>
      </c>
      <c r="AI1585" s="52">
        <f t="shared" ca="1" si="1459"/>
        <v>0</v>
      </c>
      <c r="AJ1585" s="52">
        <f t="shared" ca="1" si="1459"/>
        <v>1</v>
      </c>
      <c r="AK1585" s="52">
        <f t="shared" ca="1" si="1447"/>
        <v>0</v>
      </c>
      <c r="AL1585" s="220">
        <f ca="1">AL$1573</f>
        <v>1</v>
      </c>
      <c r="AM1585" s="52"/>
      <c r="AN1585" s="52"/>
      <c r="AO1585" s="52"/>
      <c r="AP1585" s="52"/>
      <c r="AQ1585" s="52"/>
      <c r="AR1585" s="52"/>
      <c r="AS1585" s="52"/>
      <c r="AT1585" s="52"/>
      <c r="AU1585" s="52"/>
      <c r="AV1585" s="52"/>
      <c r="AW1585" s="52"/>
      <c r="AX1585" s="52"/>
      <c r="AY1585" s="52"/>
      <c r="AZ1585" s="52"/>
      <c r="BA1585" s="52"/>
      <c r="BB1585" s="52"/>
      <c r="BC1585" s="52"/>
      <c r="BD1585" s="52"/>
      <c r="BE1585" s="52"/>
      <c r="BF1585" s="52"/>
      <c r="BG1585" s="52"/>
      <c r="BH1585" s="52"/>
      <c r="BI1585" s="52"/>
      <c r="BJ1585" s="52"/>
      <c r="BK1585" s="52"/>
      <c r="BL1585" s="52"/>
      <c r="BM1585" s="52"/>
      <c r="BN1585" s="52">
        <f t="shared" ca="1" si="1441"/>
        <v>-0.05</v>
      </c>
      <c r="BO1585" s="52">
        <f t="shared" ca="1" si="1441"/>
        <v>0</v>
      </c>
      <c r="BP1585" s="52">
        <f t="shared" ca="1" si="1441"/>
        <v>0.05</v>
      </c>
      <c r="BQ1585" s="52">
        <f t="shared" ca="1" si="1441"/>
        <v>-0.05</v>
      </c>
      <c r="BR1585" s="52">
        <f t="shared" ca="1" si="1441"/>
        <v>0.05</v>
      </c>
      <c r="BS1585" s="52">
        <f t="shared" ca="1" si="1441"/>
        <v>-0.05</v>
      </c>
      <c r="BT1585" s="52">
        <f t="shared" ca="1" si="1441"/>
        <v>-0.05</v>
      </c>
      <c r="BU1585" s="52">
        <f t="shared" ca="1" si="1441"/>
        <v>-0.05</v>
      </c>
      <c r="BV1585" s="52">
        <f t="shared" ca="1" si="1441"/>
        <v>0</v>
      </c>
      <c r="BW1585" s="52">
        <f t="shared" ca="1" si="1441"/>
        <v>0.05</v>
      </c>
      <c r="BX1585" s="52">
        <f t="shared" ca="1" si="1441"/>
        <v>-0.05</v>
      </c>
      <c r="BY1585" s="52">
        <f t="shared" ca="1" si="1441"/>
        <v>0.05</v>
      </c>
      <c r="BZ1585" s="52">
        <f t="shared" ca="1" si="1441"/>
        <v>-0.05</v>
      </c>
      <c r="CA1585" s="52">
        <f t="shared" ca="1" si="1441"/>
        <v>-0.05</v>
      </c>
      <c r="CB1585" s="52">
        <f t="shared" ca="1" si="1441"/>
        <v>-0.05</v>
      </c>
      <c r="CC1585" s="52">
        <f t="shared" ca="1" si="1441"/>
        <v>0</v>
      </c>
      <c r="CD1585" s="52">
        <f t="shared" ca="1" si="1457"/>
        <v>0.05</v>
      </c>
      <c r="CE1585" s="52">
        <f t="shared" ca="1" si="1457"/>
        <v>-0.05</v>
      </c>
      <c r="CF1585" s="52">
        <f t="shared" ca="1" si="1457"/>
        <v>0.05</v>
      </c>
      <c r="CG1585" s="52">
        <f t="shared" ca="1" si="1457"/>
        <v>-0.05</v>
      </c>
      <c r="CH1585" s="52">
        <f t="shared" ca="1" si="1457"/>
        <v>-0.05</v>
      </c>
    </row>
    <row r="1586" spans="1:86" ht="15.75">
      <c r="A1586" s="78">
        <f>CHOOSE(d.Flock.2.3+1,INDEX(i.OptLTWMerino,d.TOL.2.3+1,$AA1586+1),NA(),INDEX(i.OptLTWMaternal,d.TOL.2.3+1,$AA1586+1))</f>
        <v>130</v>
      </c>
      <c r="B1586" s="252" t="str">
        <f t="shared" si="1436"/>
        <v>Scan 2 Retain Drys Create REV</v>
      </c>
      <c r="C1586" s="52">
        <f t="shared" ref="C1586:R1601" ca="1" si="1460">OFFSET(C1586,-1,0)</f>
        <v>1</v>
      </c>
      <c r="D1586" s="52">
        <f t="shared" ca="1" si="1460"/>
        <v>1</v>
      </c>
      <c r="E1586" s="77" t="b">
        <v>1</v>
      </c>
      <c r="F1586" s="251">
        <f>d.Flock.2.3*100+d.TOL.2.3*10+$AA1586</f>
        <v>222</v>
      </c>
      <c r="G1586" s="77" t="b">
        <v>1</v>
      </c>
      <c r="H1586" s="77" t="b">
        <v>1</v>
      </c>
      <c r="I1586" s="77" t="b">
        <v>1</v>
      </c>
      <c r="J1586" s="77" t="b">
        <v>1</v>
      </c>
      <c r="K1586" s="77" t="b">
        <v>1</v>
      </c>
      <c r="L1586" s="77" t="b">
        <v>1</v>
      </c>
      <c r="M1586" s="77" t="b">
        <v>1</v>
      </c>
      <c r="N1586" s="52" t="str">
        <f t="shared" ca="1" si="1438"/>
        <v>-</v>
      </c>
      <c r="O1586" s="90">
        <f>4+24*d.TOL.2.3+IF(d.Flock.2.3=2,144,0)</f>
        <v>196</v>
      </c>
      <c r="P1586" s="90">
        <f>5+24*d.TOL.2.3+IF(d.Flock.2.3=2,144,0)</f>
        <v>197</v>
      </c>
      <c r="Q1586" s="90">
        <f>5+24*d.TOL.2.3+IF(d.Flock.2.3=2,144,0)</f>
        <v>197</v>
      </c>
      <c r="R1586" s="90">
        <f>6+24*d.TOL.2.3+IF(d.Flock.2.3=2,144,0)</f>
        <v>198</v>
      </c>
      <c r="S1586" s="203">
        <f>$R1586</f>
        <v>198</v>
      </c>
      <c r="T1586" s="203">
        <f>$R1586</f>
        <v>198</v>
      </c>
      <c r="U1586" s="260">
        <f>INDEX(i_dryman,2,U$1063)</f>
        <v>0</v>
      </c>
      <c r="V1586" s="260">
        <f>INDEX(i_dryman,2,V$1063)</f>
        <v>0</v>
      </c>
      <c r="W1586" s="260">
        <f>INDEX(i_dryman,2,W$1063)</f>
        <v>0</v>
      </c>
      <c r="X1586" s="260">
        <f>INDEX(i_dryman,2,X$1063)</f>
        <v>0</v>
      </c>
      <c r="Y1586" s="225">
        <f>INDEX(i_mortalityx,2+4*(d.Flock.2.3=2),Y$1063)</f>
        <v>1.15E-2</v>
      </c>
      <c r="Z1586" s="225">
        <f>INDEX(i_mortalityx,2+4*(d.Flock.2.3=2),Z$1063)</f>
        <v>-2.0416666666666666E-2</v>
      </c>
      <c r="AA1586" s="77">
        <v>2</v>
      </c>
      <c r="AB1586" s="261" t="str">
        <f>INDEX(i_dryman,2,AB$1063)</f>
        <v>-</v>
      </c>
      <c r="AC1586" s="261" t="b">
        <f>INDEX(i_dryman,2,AC$1063)</f>
        <v>1</v>
      </c>
      <c r="AD1586" s="261" t="str">
        <f>INDEX(i_dryman,2,AD$1063)</f>
        <v>-</v>
      </c>
      <c r="AE1586" s="261" t="str">
        <f>INDEX(i_dryman,2,AE$1063)</f>
        <v>-</v>
      </c>
      <c r="AF1586" s="52" t="str">
        <f ca="1">OFFSET(AF1586,-1,0)</f>
        <v>-</v>
      </c>
      <c r="AG1586" s="262" t="str">
        <f ca="1">INDEX(i_dryman,2,AG$1063)</f>
        <v>-</v>
      </c>
      <c r="AH1586" s="52">
        <f t="shared" ca="1" si="1459"/>
        <v>1</v>
      </c>
      <c r="AI1586" s="52">
        <f t="shared" ca="1" si="1459"/>
        <v>0</v>
      </c>
      <c r="AJ1586" s="52">
        <f t="shared" ca="1" si="1459"/>
        <v>1</v>
      </c>
      <c r="AK1586" s="52">
        <f t="shared" ca="1" si="1447"/>
        <v>0</v>
      </c>
      <c r="AL1586" s="52">
        <f ca="1">OFFSET(AL1586,-1,0)</f>
        <v>1</v>
      </c>
      <c r="AM1586" s="52"/>
      <c r="AN1586" s="52"/>
      <c r="AO1586" s="52"/>
      <c r="AP1586" s="52"/>
      <c r="AQ1586" s="52"/>
      <c r="AR1586" s="52"/>
      <c r="AS1586" s="52"/>
      <c r="AT1586" s="52"/>
      <c r="AU1586" s="52"/>
      <c r="AV1586" s="52"/>
      <c r="AW1586" s="52"/>
      <c r="AX1586" s="52"/>
      <c r="AY1586" s="52"/>
      <c r="AZ1586" s="52"/>
      <c r="BA1586" s="52"/>
      <c r="BB1586" s="52"/>
      <c r="BC1586" s="52"/>
      <c r="BD1586" s="52"/>
      <c r="BE1586" s="52"/>
      <c r="BF1586" s="52"/>
      <c r="BG1586" s="52"/>
      <c r="BH1586" s="52"/>
      <c r="BI1586" s="52"/>
      <c r="BJ1586" s="52"/>
      <c r="BK1586" s="52"/>
      <c r="BL1586" s="52"/>
      <c r="BM1586" s="52"/>
      <c r="BN1586" s="162">
        <f t="shared" ref="BN1586:CH1586" si="1461">IF($A1586=0,0,INDEX(CHOOSE(d.Flock.2.3+1,BN$38:BN$373,NA(),BN$438:BN$773),$A1586,1))</f>
        <v>-0.05</v>
      </c>
      <c r="BO1586" s="162">
        <f t="shared" si="1461"/>
        <v>0</v>
      </c>
      <c r="BP1586" s="162">
        <f t="shared" ca="1" si="1461"/>
        <v>0</v>
      </c>
      <c r="BQ1586" s="162">
        <f t="shared" ca="1" si="1461"/>
        <v>0</v>
      </c>
      <c r="BR1586" s="162">
        <f t="shared" ca="1" si="1461"/>
        <v>0.05</v>
      </c>
      <c r="BS1586" s="162">
        <f t="shared" ca="1" si="1461"/>
        <v>-0.05</v>
      </c>
      <c r="BT1586" s="162">
        <f t="shared" ca="1" si="1461"/>
        <v>0</v>
      </c>
      <c r="BU1586" s="162">
        <f t="shared" si="1461"/>
        <v>-0.05</v>
      </c>
      <c r="BV1586" s="162">
        <f t="shared" si="1461"/>
        <v>0</v>
      </c>
      <c r="BW1586" s="162">
        <f t="shared" ca="1" si="1461"/>
        <v>0</v>
      </c>
      <c r="BX1586" s="162">
        <f t="shared" ca="1" si="1461"/>
        <v>0</v>
      </c>
      <c r="BY1586" s="162">
        <f t="shared" ca="1" si="1461"/>
        <v>0.05</v>
      </c>
      <c r="BZ1586" s="162">
        <f t="shared" ca="1" si="1461"/>
        <v>-0.05</v>
      </c>
      <c r="CA1586" s="162">
        <f t="shared" ca="1" si="1461"/>
        <v>0</v>
      </c>
      <c r="CB1586" s="162">
        <f t="shared" si="1461"/>
        <v>-0.05</v>
      </c>
      <c r="CC1586" s="162">
        <f t="shared" si="1461"/>
        <v>0</v>
      </c>
      <c r="CD1586" s="162">
        <f t="shared" ca="1" si="1461"/>
        <v>0</v>
      </c>
      <c r="CE1586" s="162">
        <f t="shared" ca="1" si="1461"/>
        <v>0</v>
      </c>
      <c r="CF1586" s="162">
        <f t="shared" ca="1" si="1461"/>
        <v>0.05</v>
      </c>
      <c r="CG1586" s="162">
        <f t="shared" ca="1" si="1461"/>
        <v>-0.05</v>
      </c>
      <c r="CH1586" s="162">
        <f t="shared" ca="1" si="1461"/>
        <v>0</v>
      </c>
    </row>
    <row r="1587" spans="1:86">
      <c r="A1587" s="77">
        <v>2</v>
      </c>
      <c r="B1587" s="253" t="str">
        <f t="shared" si="1436"/>
        <v>Scan 2 Retain Drys wo Performers</v>
      </c>
      <c r="C1587" s="52">
        <f t="shared" ca="1" si="1460"/>
        <v>1</v>
      </c>
      <c r="D1587" s="52">
        <f t="shared" ca="1" si="1460"/>
        <v>1</v>
      </c>
      <c r="E1587" s="77" t="b">
        <v>0</v>
      </c>
      <c r="F1587" s="52">
        <f t="shared" ca="1" si="1438"/>
        <v>222</v>
      </c>
      <c r="G1587" s="90" t="s">
        <v>37</v>
      </c>
      <c r="H1587" s="90" t="s">
        <v>37</v>
      </c>
      <c r="I1587" s="90" t="s">
        <v>37</v>
      </c>
      <c r="J1587" s="90" t="s">
        <v>37</v>
      </c>
      <c r="K1587" s="90" t="s">
        <v>37</v>
      </c>
      <c r="L1587" s="90" t="s">
        <v>37</v>
      </c>
      <c r="M1587" s="90" t="s">
        <v>37</v>
      </c>
      <c r="N1587" s="52" t="str">
        <f t="shared" ca="1" si="1438"/>
        <v>-</v>
      </c>
      <c r="O1587" s="52">
        <f t="shared" ca="1" si="1438"/>
        <v>196</v>
      </c>
      <c r="P1587" s="52">
        <f t="shared" ca="1" si="1438"/>
        <v>197</v>
      </c>
      <c r="Q1587" s="52">
        <f t="shared" ca="1" si="1438"/>
        <v>197</v>
      </c>
      <c r="R1587" s="52">
        <f t="shared" ca="1" si="1438"/>
        <v>198</v>
      </c>
      <c r="S1587" s="52">
        <f t="shared" ca="1" si="1438"/>
        <v>198</v>
      </c>
      <c r="T1587" s="52">
        <f t="shared" ca="1" si="1438"/>
        <v>198</v>
      </c>
      <c r="U1587" s="124">
        <f t="shared" ref="U1587:X1593" si="1462">INDEX(i_dryman,$A1587,U$1063)</f>
        <v>0</v>
      </c>
      <c r="V1587" s="124">
        <f t="shared" si="1462"/>
        <v>0</v>
      </c>
      <c r="W1587" s="124">
        <f t="shared" si="1462"/>
        <v>0</v>
      </c>
      <c r="X1587" s="124">
        <f t="shared" si="1462"/>
        <v>0</v>
      </c>
      <c r="Y1587" s="62">
        <f t="shared" ref="Y1587:AL1593" ca="1" si="1463">OFFSET(Y1587,-1,0)</f>
        <v>1.15E-2</v>
      </c>
      <c r="Z1587" s="62">
        <f t="shared" ca="1" si="1463"/>
        <v>-2.0416666666666666E-2</v>
      </c>
      <c r="AA1587" s="52">
        <f t="shared" ca="1" si="1463"/>
        <v>2</v>
      </c>
      <c r="AB1587" s="237" t="str">
        <f t="shared" ref="AB1587:AE1593" si="1464">INDEX(i_dryman,$A1587,AB$1063)</f>
        <v>-</v>
      </c>
      <c r="AC1587" s="237" t="b">
        <f t="shared" si="1464"/>
        <v>1</v>
      </c>
      <c r="AD1587" s="237" t="str">
        <f t="shared" si="1464"/>
        <v>-</v>
      </c>
      <c r="AE1587" s="237" t="str">
        <f t="shared" si="1464"/>
        <v>-</v>
      </c>
      <c r="AF1587" s="52" t="str">
        <f t="shared" ca="1" si="1463"/>
        <v>-</v>
      </c>
      <c r="AG1587" s="237" t="str">
        <f t="shared" ref="AG1587:AG1593" ca="1" si="1465">INDEX(i_dryman,$A1587,AG$1063)</f>
        <v>-</v>
      </c>
      <c r="AH1587" s="52">
        <f t="shared" ca="1" si="1463"/>
        <v>1</v>
      </c>
      <c r="AI1587" s="52">
        <f t="shared" ca="1" si="1463"/>
        <v>0</v>
      </c>
      <c r="AJ1587" s="52">
        <f ca="1">OFFSET(AJ1587,-1,0)</f>
        <v>1</v>
      </c>
      <c r="AK1587" s="52">
        <f t="shared" ca="1" si="1447"/>
        <v>0</v>
      </c>
      <c r="AL1587" s="52">
        <f t="shared" ca="1" si="1447"/>
        <v>1</v>
      </c>
      <c r="AM1587" s="52"/>
      <c r="AN1587" s="52"/>
      <c r="AO1587" s="52"/>
      <c r="AP1587" s="52"/>
      <c r="AQ1587" s="52"/>
      <c r="AR1587" s="52"/>
      <c r="AS1587" s="52"/>
      <c r="AT1587" s="52"/>
      <c r="AU1587" s="52"/>
      <c r="AV1587" s="52"/>
      <c r="AW1587" s="52"/>
      <c r="AX1587" s="52"/>
      <c r="AY1587" s="52"/>
      <c r="AZ1587" s="52"/>
      <c r="BA1587" s="52"/>
      <c r="BB1587" s="52"/>
      <c r="BC1587" s="52"/>
      <c r="BD1587" s="52"/>
      <c r="BE1587" s="52"/>
      <c r="BF1587" s="52"/>
      <c r="BG1587" s="52"/>
      <c r="BH1587" s="52"/>
      <c r="BI1587" s="52"/>
      <c r="BJ1587" s="52"/>
      <c r="BK1587" s="52"/>
      <c r="BL1587" s="52"/>
      <c r="BM1587" s="52"/>
      <c r="BN1587" s="52">
        <f t="shared" ref="BN1587:CC1595" ca="1" si="1466">OFFSET(BN1587,-1,0)</f>
        <v>-0.05</v>
      </c>
      <c r="BO1587" s="52">
        <f t="shared" ca="1" si="1466"/>
        <v>0</v>
      </c>
      <c r="BP1587" s="52">
        <f t="shared" ca="1" si="1466"/>
        <v>0</v>
      </c>
      <c r="BQ1587" s="52">
        <f t="shared" ca="1" si="1466"/>
        <v>0</v>
      </c>
      <c r="BR1587" s="52">
        <f t="shared" ca="1" si="1466"/>
        <v>0.05</v>
      </c>
      <c r="BS1587" s="52">
        <f t="shared" ca="1" si="1466"/>
        <v>-0.05</v>
      </c>
      <c r="BT1587" s="52">
        <f t="shared" ca="1" si="1466"/>
        <v>0</v>
      </c>
      <c r="BU1587" s="52">
        <f t="shared" ca="1" si="1466"/>
        <v>-0.05</v>
      </c>
      <c r="BV1587" s="52">
        <f t="shared" ca="1" si="1466"/>
        <v>0</v>
      </c>
      <c r="BW1587" s="52">
        <f t="shared" ca="1" si="1466"/>
        <v>0</v>
      </c>
      <c r="BX1587" s="52">
        <f t="shared" ca="1" si="1466"/>
        <v>0</v>
      </c>
      <c r="BY1587" s="52">
        <f t="shared" ca="1" si="1466"/>
        <v>0.05</v>
      </c>
      <c r="BZ1587" s="52">
        <f t="shared" ca="1" si="1466"/>
        <v>-0.05</v>
      </c>
      <c r="CA1587" s="52">
        <f t="shared" ca="1" si="1466"/>
        <v>0</v>
      </c>
      <c r="CB1587" s="52">
        <f t="shared" ca="1" si="1466"/>
        <v>-0.05</v>
      </c>
      <c r="CC1587" s="52">
        <f t="shared" ca="1" si="1466"/>
        <v>0</v>
      </c>
      <c r="CD1587" s="52">
        <f t="shared" ref="CD1587:CH1595" ca="1" si="1467">OFFSET(CD1587,-1,0)</f>
        <v>0</v>
      </c>
      <c r="CE1587" s="52">
        <f t="shared" ca="1" si="1467"/>
        <v>0</v>
      </c>
      <c r="CF1587" s="52">
        <f t="shared" ca="1" si="1467"/>
        <v>0.05</v>
      </c>
      <c r="CG1587" s="52">
        <f t="shared" ca="1" si="1467"/>
        <v>-0.05</v>
      </c>
      <c r="CH1587" s="52">
        <f t="shared" ca="1" si="1467"/>
        <v>0</v>
      </c>
    </row>
    <row r="1588" spans="1:86">
      <c r="A1588" s="77">
        <v>3</v>
      </c>
      <c r="B1588" s="253" t="str">
        <f t="shared" si="1436"/>
        <v>Scan 2 Sell Once Drys wo Performers</v>
      </c>
      <c r="C1588" s="52">
        <f t="shared" ca="1" si="1460"/>
        <v>1</v>
      </c>
      <c r="D1588" s="52">
        <f t="shared" ca="1" si="1460"/>
        <v>1</v>
      </c>
      <c r="E1588" s="52" t="b">
        <f t="shared" ca="1" si="1460"/>
        <v>0</v>
      </c>
      <c r="F1588" s="52">
        <f t="shared" ca="1" si="1438"/>
        <v>222</v>
      </c>
      <c r="G1588" s="52" t="str">
        <f t="shared" ca="1" si="1438"/>
        <v>-</v>
      </c>
      <c r="H1588" s="52" t="str">
        <f t="shared" ca="1" si="1438"/>
        <v>-</v>
      </c>
      <c r="I1588" s="52" t="str">
        <f t="shared" ca="1" si="1438"/>
        <v>-</v>
      </c>
      <c r="J1588" s="52" t="str">
        <f t="shared" ca="1" si="1438"/>
        <v>-</v>
      </c>
      <c r="K1588" s="52" t="str">
        <f t="shared" ca="1" si="1438"/>
        <v>-</v>
      </c>
      <c r="L1588" s="52" t="str">
        <f t="shared" ca="1" si="1438"/>
        <v>-</v>
      </c>
      <c r="M1588" s="52" t="str">
        <f t="shared" ca="1" si="1438"/>
        <v>-</v>
      </c>
      <c r="N1588" s="52" t="str">
        <f t="shared" ca="1" si="1438"/>
        <v>-</v>
      </c>
      <c r="O1588" s="52">
        <f t="shared" ca="1" si="1438"/>
        <v>196</v>
      </c>
      <c r="P1588" s="52">
        <f t="shared" ca="1" si="1438"/>
        <v>197</v>
      </c>
      <c r="Q1588" s="52">
        <f t="shared" ca="1" si="1438"/>
        <v>197</v>
      </c>
      <c r="R1588" s="52">
        <f t="shared" ca="1" si="1438"/>
        <v>198</v>
      </c>
      <c r="S1588" s="52">
        <f t="shared" ca="1" si="1438"/>
        <v>198</v>
      </c>
      <c r="T1588" s="52">
        <f t="shared" ca="1" si="1438"/>
        <v>198</v>
      </c>
      <c r="U1588" s="124">
        <f t="shared" si="1462"/>
        <v>1.2500000000000001E-2</v>
      </c>
      <c r="V1588" s="124">
        <f t="shared" si="1462"/>
        <v>6.25E-2</v>
      </c>
      <c r="W1588" s="124">
        <f t="shared" si="1462"/>
        <v>6.25E-2</v>
      </c>
      <c r="X1588" s="124">
        <f t="shared" si="1462"/>
        <v>6.25E-2</v>
      </c>
      <c r="Y1588" s="62">
        <f t="shared" ca="1" si="1463"/>
        <v>1.15E-2</v>
      </c>
      <c r="Z1588" s="62">
        <f t="shared" ca="1" si="1463"/>
        <v>-2.0416666666666666E-2</v>
      </c>
      <c r="AA1588" s="52">
        <f t="shared" ca="1" si="1463"/>
        <v>2</v>
      </c>
      <c r="AB1588" s="237" t="b">
        <f t="shared" si="1464"/>
        <v>1</v>
      </c>
      <c r="AC1588" s="237" t="str">
        <f t="shared" si="1464"/>
        <v>-</v>
      </c>
      <c r="AD1588" s="237" t="str">
        <f t="shared" si="1464"/>
        <v>-</v>
      </c>
      <c r="AE1588" s="237" t="str">
        <f t="shared" si="1464"/>
        <v>-</v>
      </c>
      <c r="AF1588" s="52" t="str">
        <f t="shared" ca="1" si="1463"/>
        <v>-</v>
      </c>
      <c r="AG1588" s="237" t="str">
        <f t="shared" ca="1" si="1465"/>
        <v>-</v>
      </c>
      <c r="AH1588" s="52">
        <f t="shared" ca="1" si="1463"/>
        <v>1</v>
      </c>
      <c r="AI1588" s="52">
        <f t="shared" ca="1" si="1463"/>
        <v>0</v>
      </c>
      <c r="AJ1588" s="52">
        <f t="shared" ca="1" si="1463"/>
        <v>1</v>
      </c>
      <c r="AK1588" s="52">
        <f t="shared" ca="1" si="1447"/>
        <v>0</v>
      </c>
      <c r="AL1588" s="52">
        <f t="shared" ca="1" si="1447"/>
        <v>1</v>
      </c>
      <c r="AM1588" s="52"/>
      <c r="AN1588" s="52"/>
      <c r="AO1588" s="52"/>
      <c r="AP1588" s="52"/>
      <c r="AQ1588" s="52"/>
      <c r="AR1588" s="52"/>
      <c r="AS1588" s="52"/>
      <c r="AT1588" s="52"/>
      <c r="AU1588" s="52"/>
      <c r="AV1588" s="52"/>
      <c r="AW1588" s="52"/>
      <c r="AX1588" s="52"/>
      <c r="AY1588" s="52"/>
      <c r="AZ1588" s="52"/>
      <c r="BA1588" s="52"/>
      <c r="BB1588" s="52"/>
      <c r="BC1588" s="52"/>
      <c r="BD1588" s="52"/>
      <c r="BE1588" s="52"/>
      <c r="BF1588" s="52"/>
      <c r="BG1588" s="52"/>
      <c r="BH1588" s="52"/>
      <c r="BI1588" s="52"/>
      <c r="BJ1588" s="52"/>
      <c r="BK1588" s="52"/>
      <c r="BL1588" s="52"/>
      <c r="BM1588" s="52"/>
      <c r="BN1588" s="52">
        <f t="shared" ca="1" si="1466"/>
        <v>-0.05</v>
      </c>
      <c r="BO1588" s="52">
        <f t="shared" ca="1" si="1466"/>
        <v>0</v>
      </c>
      <c r="BP1588" s="52">
        <f t="shared" ca="1" si="1466"/>
        <v>0</v>
      </c>
      <c r="BQ1588" s="52">
        <f t="shared" ca="1" si="1466"/>
        <v>0</v>
      </c>
      <c r="BR1588" s="52">
        <f t="shared" ca="1" si="1466"/>
        <v>0.05</v>
      </c>
      <c r="BS1588" s="52">
        <f t="shared" ca="1" si="1466"/>
        <v>-0.05</v>
      </c>
      <c r="BT1588" s="52">
        <f t="shared" ca="1" si="1466"/>
        <v>0</v>
      </c>
      <c r="BU1588" s="52">
        <f t="shared" ca="1" si="1466"/>
        <v>-0.05</v>
      </c>
      <c r="BV1588" s="52">
        <f t="shared" ca="1" si="1466"/>
        <v>0</v>
      </c>
      <c r="BW1588" s="52">
        <f t="shared" ca="1" si="1466"/>
        <v>0</v>
      </c>
      <c r="BX1588" s="52">
        <f t="shared" ca="1" si="1466"/>
        <v>0</v>
      </c>
      <c r="BY1588" s="52">
        <f t="shared" ca="1" si="1466"/>
        <v>0.05</v>
      </c>
      <c r="BZ1588" s="52">
        <f t="shared" ca="1" si="1466"/>
        <v>-0.05</v>
      </c>
      <c r="CA1588" s="52">
        <f t="shared" ca="1" si="1466"/>
        <v>0</v>
      </c>
      <c r="CB1588" s="52">
        <f t="shared" ca="1" si="1466"/>
        <v>-0.05</v>
      </c>
      <c r="CC1588" s="52">
        <f t="shared" ca="1" si="1466"/>
        <v>0</v>
      </c>
      <c r="CD1588" s="52">
        <f t="shared" ca="1" si="1467"/>
        <v>0</v>
      </c>
      <c r="CE1588" s="52">
        <f t="shared" ca="1" si="1467"/>
        <v>0</v>
      </c>
      <c r="CF1588" s="52">
        <f t="shared" ca="1" si="1467"/>
        <v>0.05</v>
      </c>
      <c r="CG1588" s="52">
        <f t="shared" ca="1" si="1467"/>
        <v>-0.05</v>
      </c>
      <c r="CH1588" s="52">
        <f t="shared" ca="1" si="1467"/>
        <v>0</v>
      </c>
    </row>
    <row r="1589" spans="1:86">
      <c r="A1589" s="77">
        <v>4</v>
      </c>
      <c r="B1589" s="253" t="str">
        <f t="shared" si="1436"/>
        <v>Scan 2 Sell Twice Drys wo Performers</v>
      </c>
      <c r="C1589" s="52">
        <f t="shared" ca="1" si="1460"/>
        <v>1</v>
      </c>
      <c r="D1589" s="52">
        <f t="shared" ca="1" si="1460"/>
        <v>1</v>
      </c>
      <c r="E1589" s="52" t="b">
        <f t="shared" ca="1" si="1460"/>
        <v>0</v>
      </c>
      <c r="F1589" s="52">
        <f t="shared" ca="1" si="1438"/>
        <v>222</v>
      </c>
      <c r="G1589" s="52" t="str">
        <f t="shared" ca="1" si="1438"/>
        <v>-</v>
      </c>
      <c r="H1589" s="52" t="str">
        <f t="shared" ca="1" si="1438"/>
        <v>-</v>
      </c>
      <c r="I1589" s="52" t="str">
        <f t="shared" ca="1" si="1438"/>
        <v>-</v>
      </c>
      <c r="J1589" s="52" t="str">
        <f t="shared" ca="1" si="1438"/>
        <v>-</v>
      </c>
      <c r="K1589" s="52" t="str">
        <f t="shared" ca="1" si="1438"/>
        <v>-</v>
      </c>
      <c r="L1589" s="52" t="str">
        <f t="shared" ca="1" si="1438"/>
        <v>-</v>
      </c>
      <c r="M1589" s="52" t="str">
        <f t="shared" ca="1" si="1438"/>
        <v>-</v>
      </c>
      <c r="N1589" s="52" t="str">
        <f t="shared" ca="1" si="1438"/>
        <v>-</v>
      </c>
      <c r="O1589" s="52">
        <f t="shared" ca="1" si="1438"/>
        <v>196</v>
      </c>
      <c r="P1589" s="52">
        <f t="shared" ca="1" si="1438"/>
        <v>197</v>
      </c>
      <c r="Q1589" s="52">
        <f t="shared" ca="1" si="1438"/>
        <v>197</v>
      </c>
      <c r="R1589" s="52">
        <f t="shared" ca="1" si="1438"/>
        <v>198</v>
      </c>
      <c r="S1589" s="52">
        <f t="shared" ca="1" si="1438"/>
        <v>198</v>
      </c>
      <c r="T1589" s="52">
        <f t="shared" ca="1" si="1438"/>
        <v>198</v>
      </c>
      <c r="U1589" s="124">
        <f t="shared" si="1462"/>
        <v>0.01</v>
      </c>
      <c r="V1589" s="124">
        <f t="shared" si="1462"/>
        <v>0</v>
      </c>
      <c r="W1589" s="124">
        <f t="shared" si="1462"/>
        <v>0.05</v>
      </c>
      <c r="X1589" s="124">
        <f t="shared" si="1462"/>
        <v>0.05</v>
      </c>
      <c r="Y1589" s="62">
        <f t="shared" ca="1" si="1463"/>
        <v>1.15E-2</v>
      </c>
      <c r="Z1589" s="62">
        <f t="shared" ca="1" si="1463"/>
        <v>-2.0416666666666666E-2</v>
      </c>
      <c r="AA1589" s="52">
        <f t="shared" ca="1" si="1463"/>
        <v>2</v>
      </c>
      <c r="AB1589" s="237" t="str">
        <f t="shared" si="1464"/>
        <v>-</v>
      </c>
      <c r="AC1589" s="237" t="str">
        <f t="shared" si="1464"/>
        <v>-</v>
      </c>
      <c r="AD1589" s="237" t="b">
        <f t="shared" si="1464"/>
        <v>1</v>
      </c>
      <c r="AE1589" s="237" t="str">
        <f t="shared" si="1464"/>
        <v>-</v>
      </c>
      <c r="AF1589" s="52" t="str">
        <f t="shared" ca="1" si="1463"/>
        <v>-</v>
      </c>
      <c r="AG1589" s="237" t="str">
        <f t="shared" ca="1" si="1465"/>
        <v>-</v>
      </c>
      <c r="AH1589" s="52">
        <f t="shared" ca="1" si="1463"/>
        <v>1</v>
      </c>
      <c r="AI1589" s="52">
        <f t="shared" ca="1" si="1463"/>
        <v>0</v>
      </c>
      <c r="AJ1589" s="52">
        <f t="shared" ca="1" si="1463"/>
        <v>1</v>
      </c>
      <c r="AK1589" s="52">
        <f t="shared" ca="1" si="1447"/>
        <v>0</v>
      </c>
      <c r="AL1589" s="52">
        <f t="shared" ca="1" si="1447"/>
        <v>1</v>
      </c>
      <c r="AM1589" s="52"/>
      <c r="AN1589" s="52"/>
      <c r="AO1589" s="52"/>
      <c r="AP1589" s="52"/>
      <c r="AQ1589" s="52"/>
      <c r="AR1589" s="52"/>
      <c r="AS1589" s="52"/>
      <c r="AT1589" s="52"/>
      <c r="AU1589" s="52"/>
      <c r="AV1589" s="52"/>
      <c r="AW1589" s="52"/>
      <c r="AX1589" s="52"/>
      <c r="AY1589" s="52"/>
      <c r="AZ1589" s="52"/>
      <c r="BA1589" s="52"/>
      <c r="BB1589" s="52"/>
      <c r="BC1589" s="52"/>
      <c r="BD1589" s="52"/>
      <c r="BE1589" s="52"/>
      <c r="BF1589" s="52"/>
      <c r="BG1589" s="52"/>
      <c r="BH1589" s="52"/>
      <c r="BI1589" s="52"/>
      <c r="BJ1589" s="52"/>
      <c r="BK1589" s="52"/>
      <c r="BL1589" s="52"/>
      <c r="BM1589" s="52"/>
      <c r="BN1589" s="52">
        <f t="shared" ca="1" si="1466"/>
        <v>-0.05</v>
      </c>
      <c r="BO1589" s="52">
        <f t="shared" ca="1" si="1466"/>
        <v>0</v>
      </c>
      <c r="BP1589" s="52">
        <f t="shared" ca="1" si="1466"/>
        <v>0</v>
      </c>
      <c r="BQ1589" s="52">
        <f t="shared" ca="1" si="1466"/>
        <v>0</v>
      </c>
      <c r="BR1589" s="52">
        <f t="shared" ca="1" si="1466"/>
        <v>0.05</v>
      </c>
      <c r="BS1589" s="52">
        <f t="shared" ca="1" si="1466"/>
        <v>-0.05</v>
      </c>
      <c r="BT1589" s="52">
        <f t="shared" ca="1" si="1466"/>
        <v>0</v>
      </c>
      <c r="BU1589" s="52">
        <f t="shared" ca="1" si="1466"/>
        <v>-0.05</v>
      </c>
      <c r="BV1589" s="52">
        <f t="shared" ca="1" si="1466"/>
        <v>0</v>
      </c>
      <c r="BW1589" s="52">
        <f t="shared" ca="1" si="1466"/>
        <v>0</v>
      </c>
      <c r="BX1589" s="52">
        <f t="shared" ca="1" si="1466"/>
        <v>0</v>
      </c>
      <c r="BY1589" s="52">
        <f t="shared" ca="1" si="1466"/>
        <v>0.05</v>
      </c>
      <c r="BZ1589" s="52">
        <f t="shared" ca="1" si="1466"/>
        <v>-0.05</v>
      </c>
      <c r="CA1589" s="52">
        <f t="shared" ca="1" si="1466"/>
        <v>0</v>
      </c>
      <c r="CB1589" s="52">
        <f t="shared" ca="1" si="1466"/>
        <v>-0.05</v>
      </c>
      <c r="CC1589" s="52">
        <f t="shared" ca="1" si="1466"/>
        <v>0</v>
      </c>
      <c r="CD1589" s="52">
        <f t="shared" ca="1" si="1467"/>
        <v>0</v>
      </c>
      <c r="CE1589" s="52">
        <f t="shared" ca="1" si="1467"/>
        <v>0</v>
      </c>
      <c r="CF1589" s="52">
        <f t="shared" ca="1" si="1467"/>
        <v>0.05</v>
      </c>
      <c r="CG1589" s="52">
        <f t="shared" ca="1" si="1467"/>
        <v>-0.05</v>
      </c>
      <c r="CH1589" s="52">
        <f t="shared" ca="1" si="1467"/>
        <v>0</v>
      </c>
    </row>
    <row r="1590" spans="1:86">
      <c r="A1590" s="77">
        <v>6</v>
      </c>
      <c r="B1590" s="255" t="str">
        <f t="shared" si="1436"/>
        <v>Scan 2 Retain Drys, with performers</v>
      </c>
      <c r="C1590" s="91">
        <f ca="1">OFFSET(C1590,-1,0)</f>
        <v>1</v>
      </c>
      <c r="D1590" s="91">
        <f ca="1">OFFSET(D1590,-1,0)</f>
        <v>1</v>
      </c>
      <c r="E1590" s="91" t="b">
        <f t="shared" ca="1" si="1460"/>
        <v>0</v>
      </c>
      <c r="F1590" s="91">
        <f t="shared" ca="1" si="1460"/>
        <v>222</v>
      </c>
      <c r="G1590" s="91" t="str">
        <f t="shared" ca="1" si="1460"/>
        <v>-</v>
      </c>
      <c r="H1590" s="91" t="str">
        <f t="shared" ca="1" si="1460"/>
        <v>-</v>
      </c>
      <c r="I1590" s="91" t="str">
        <f t="shared" ca="1" si="1460"/>
        <v>-</v>
      </c>
      <c r="J1590" s="91" t="str">
        <f t="shared" ca="1" si="1460"/>
        <v>-</v>
      </c>
      <c r="K1590" s="91" t="str">
        <f ca="1">OFFSET(K1590,-1,0)</f>
        <v>-</v>
      </c>
      <c r="L1590" s="91" t="str">
        <f ca="1">OFFSET(L1590,-1,0)</f>
        <v>-</v>
      </c>
      <c r="M1590" s="91" t="str">
        <f t="shared" ca="1" si="1438"/>
        <v>-</v>
      </c>
      <c r="N1590" s="91" t="str">
        <f t="shared" ca="1" si="1438"/>
        <v>-</v>
      </c>
      <c r="O1590" s="91">
        <f t="shared" ca="1" si="1438"/>
        <v>196</v>
      </c>
      <c r="P1590" s="91">
        <f t="shared" ca="1" si="1438"/>
        <v>197</v>
      </c>
      <c r="Q1590" s="91">
        <f t="shared" ca="1" si="1438"/>
        <v>197</v>
      </c>
      <c r="R1590" s="91">
        <f t="shared" ca="1" si="1438"/>
        <v>198</v>
      </c>
      <c r="S1590" s="91">
        <f t="shared" ca="1" si="1438"/>
        <v>198</v>
      </c>
      <c r="T1590" s="91">
        <f t="shared" ca="1" si="1438"/>
        <v>198</v>
      </c>
      <c r="U1590" s="124">
        <f t="shared" si="1462"/>
        <v>0.01</v>
      </c>
      <c r="V1590" s="124">
        <f t="shared" si="1462"/>
        <v>0</v>
      </c>
      <c r="W1590" s="124">
        <f t="shared" si="1462"/>
        <v>0</v>
      </c>
      <c r="X1590" s="124">
        <f t="shared" si="1462"/>
        <v>0.06</v>
      </c>
      <c r="Y1590" s="62">
        <f t="shared" ca="1" si="1463"/>
        <v>1.15E-2</v>
      </c>
      <c r="Z1590" s="62">
        <f t="shared" ca="1" si="1463"/>
        <v>-2.0416666666666666E-2</v>
      </c>
      <c r="AA1590" s="91">
        <f t="shared" ca="1" si="1463"/>
        <v>2</v>
      </c>
      <c r="AB1590" s="237" t="str">
        <f t="shared" si="1464"/>
        <v>-</v>
      </c>
      <c r="AC1590" s="237" t="b">
        <f t="shared" si="1464"/>
        <v>1</v>
      </c>
      <c r="AD1590" s="237" t="str">
        <f t="shared" si="1464"/>
        <v>-</v>
      </c>
      <c r="AE1590" s="237" t="str">
        <f t="shared" si="1464"/>
        <v>-</v>
      </c>
      <c r="AF1590" s="52" t="str">
        <f t="shared" ca="1" si="1463"/>
        <v>-</v>
      </c>
      <c r="AG1590" s="237">
        <f t="shared" ca="1" si="1465"/>
        <v>0.5</v>
      </c>
      <c r="AH1590" s="91">
        <f ca="1">OFFSET(AH1590,-1,0)</f>
        <v>1</v>
      </c>
      <c r="AI1590" s="91">
        <f t="shared" ca="1" si="1463"/>
        <v>0</v>
      </c>
      <c r="AJ1590" s="91">
        <f t="shared" ca="1" si="1463"/>
        <v>1</v>
      </c>
      <c r="AK1590" s="91">
        <f t="shared" ca="1" si="1463"/>
        <v>0</v>
      </c>
      <c r="AL1590" s="91">
        <f t="shared" ca="1" si="1463"/>
        <v>1</v>
      </c>
      <c r="AM1590" s="91"/>
      <c r="AN1590" s="91"/>
      <c r="AO1590" s="91"/>
      <c r="AP1590" s="91"/>
      <c r="AQ1590" s="91"/>
      <c r="AR1590" s="91"/>
      <c r="AS1590" s="91"/>
      <c r="AT1590" s="91"/>
      <c r="AU1590" s="91"/>
      <c r="AV1590" s="91"/>
      <c r="AW1590" s="91"/>
      <c r="AX1590" s="91"/>
      <c r="AY1590" s="91"/>
      <c r="AZ1590" s="91"/>
      <c r="BA1590" s="91"/>
      <c r="BB1590" s="91"/>
      <c r="BC1590" s="91"/>
      <c r="BD1590" s="91"/>
      <c r="BE1590" s="91"/>
      <c r="BF1590" s="91"/>
      <c r="BG1590" s="91"/>
      <c r="BH1590" s="91"/>
      <c r="BI1590" s="91"/>
      <c r="BJ1590" s="91"/>
      <c r="BK1590" s="91"/>
      <c r="BL1590" s="91"/>
      <c r="BM1590" s="91"/>
      <c r="BN1590" s="91">
        <f t="shared" ca="1" si="1466"/>
        <v>-0.05</v>
      </c>
      <c r="BO1590" s="91">
        <f t="shared" ca="1" si="1466"/>
        <v>0</v>
      </c>
      <c r="BP1590" s="91">
        <f t="shared" ca="1" si="1466"/>
        <v>0</v>
      </c>
      <c r="BQ1590" s="91">
        <f t="shared" ca="1" si="1466"/>
        <v>0</v>
      </c>
      <c r="BR1590" s="91">
        <f t="shared" ca="1" si="1466"/>
        <v>0.05</v>
      </c>
      <c r="BS1590" s="91">
        <f t="shared" ca="1" si="1466"/>
        <v>-0.05</v>
      </c>
      <c r="BT1590" s="91">
        <f t="shared" ca="1" si="1466"/>
        <v>0</v>
      </c>
      <c r="BU1590" s="91">
        <f t="shared" ca="1" si="1466"/>
        <v>-0.05</v>
      </c>
      <c r="BV1590" s="91">
        <f t="shared" ca="1" si="1466"/>
        <v>0</v>
      </c>
      <c r="BW1590" s="91">
        <f t="shared" ca="1" si="1466"/>
        <v>0</v>
      </c>
      <c r="BX1590" s="91">
        <f t="shared" ca="1" si="1466"/>
        <v>0</v>
      </c>
      <c r="BY1590" s="91">
        <f t="shared" ca="1" si="1466"/>
        <v>0.05</v>
      </c>
      <c r="BZ1590" s="91">
        <f t="shared" ca="1" si="1466"/>
        <v>-0.05</v>
      </c>
      <c r="CA1590" s="91">
        <f t="shared" ca="1" si="1466"/>
        <v>0</v>
      </c>
      <c r="CB1590" s="91">
        <f t="shared" ca="1" si="1466"/>
        <v>-0.05</v>
      </c>
      <c r="CC1590" s="91">
        <f t="shared" ca="1" si="1466"/>
        <v>0</v>
      </c>
      <c r="CD1590" s="91">
        <f t="shared" ca="1" si="1467"/>
        <v>0</v>
      </c>
      <c r="CE1590" s="91">
        <f t="shared" ca="1" si="1467"/>
        <v>0</v>
      </c>
      <c r="CF1590" s="91">
        <f t="shared" ca="1" si="1467"/>
        <v>0.05</v>
      </c>
      <c r="CG1590" s="91">
        <f t="shared" ca="1" si="1467"/>
        <v>-0.05</v>
      </c>
      <c r="CH1590" s="91">
        <f t="shared" ca="1" si="1467"/>
        <v>0</v>
      </c>
    </row>
    <row r="1591" spans="1:86">
      <c r="A1591" s="77">
        <v>7</v>
      </c>
      <c r="B1591" s="255" t="str">
        <f t="shared" si="1436"/>
        <v>Scan 2 Sell Once Dry, with performers</v>
      </c>
      <c r="C1591" s="91">
        <f t="shared" ref="C1591:D1592" ca="1" si="1468">OFFSET(C1591,-1,0)</f>
        <v>1</v>
      </c>
      <c r="D1591" s="91">
        <f t="shared" ca="1" si="1468"/>
        <v>1</v>
      </c>
      <c r="E1591" s="91" t="b">
        <f t="shared" ca="1" si="1460"/>
        <v>0</v>
      </c>
      <c r="F1591" s="91">
        <f t="shared" ca="1" si="1460"/>
        <v>222</v>
      </c>
      <c r="G1591" s="91" t="str">
        <f t="shared" ca="1" si="1460"/>
        <v>-</v>
      </c>
      <c r="H1591" s="91" t="str">
        <f t="shared" ca="1" si="1460"/>
        <v>-</v>
      </c>
      <c r="I1591" s="91" t="str">
        <f t="shared" ca="1" si="1460"/>
        <v>-</v>
      </c>
      <c r="J1591" s="91" t="str">
        <f t="shared" ca="1" si="1460"/>
        <v>-</v>
      </c>
      <c r="K1591" s="91" t="str">
        <f t="shared" ca="1" si="1460"/>
        <v>-</v>
      </c>
      <c r="L1591" s="91" t="str">
        <f t="shared" ca="1" si="1460"/>
        <v>-</v>
      </c>
      <c r="M1591" s="91" t="str">
        <f t="shared" ca="1" si="1438"/>
        <v>-</v>
      </c>
      <c r="N1591" s="91" t="str">
        <f t="shared" ca="1" si="1438"/>
        <v>-</v>
      </c>
      <c r="O1591" s="91">
        <f t="shared" ca="1" si="1438"/>
        <v>196</v>
      </c>
      <c r="P1591" s="91">
        <f t="shared" ca="1" si="1438"/>
        <v>197</v>
      </c>
      <c r="Q1591" s="91">
        <f t="shared" ca="1" si="1438"/>
        <v>197</v>
      </c>
      <c r="R1591" s="91">
        <f t="shared" ca="1" si="1438"/>
        <v>198</v>
      </c>
      <c r="S1591" s="91">
        <f t="shared" ca="1" si="1438"/>
        <v>198</v>
      </c>
      <c r="T1591" s="91">
        <f t="shared" ca="1" si="1438"/>
        <v>198</v>
      </c>
      <c r="U1591" s="124">
        <f t="shared" si="1462"/>
        <v>2.2499999999999999E-2</v>
      </c>
      <c r="V1591" s="124">
        <f t="shared" si="1462"/>
        <v>6.25E-2</v>
      </c>
      <c r="W1591" s="124">
        <f t="shared" si="1462"/>
        <v>6.25E-2</v>
      </c>
      <c r="X1591" s="124">
        <f t="shared" si="1462"/>
        <v>0.1225</v>
      </c>
      <c r="Y1591" s="226">
        <f t="shared" ca="1" si="1463"/>
        <v>1.15E-2</v>
      </c>
      <c r="Z1591" s="226">
        <f t="shared" ca="1" si="1463"/>
        <v>-2.0416666666666666E-2</v>
      </c>
      <c r="AA1591" s="91">
        <f t="shared" ca="1" si="1463"/>
        <v>2</v>
      </c>
      <c r="AB1591" s="237" t="b">
        <f t="shared" si="1464"/>
        <v>1</v>
      </c>
      <c r="AC1591" s="237" t="str">
        <f t="shared" si="1464"/>
        <v>-</v>
      </c>
      <c r="AD1591" s="237" t="str">
        <f t="shared" si="1464"/>
        <v>-</v>
      </c>
      <c r="AE1591" s="237" t="str">
        <f t="shared" si="1464"/>
        <v>-</v>
      </c>
      <c r="AF1591" s="52" t="str">
        <f t="shared" ca="1" si="1463"/>
        <v>-</v>
      </c>
      <c r="AG1591" s="237">
        <f t="shared" ca="1" si="1465"/>
        <v>0.5</v>
      </c>
      <c r="AH1591" s="91">
        <f t="shared" ref="AH1591:AH1592" ca="1" si="1469">OFFSET(AH1591,-1,0)</f>
        <v>1</v>
      </c>
      <c r="AI1591" s="91">
        <f t="shared" ca="1" si="1463"/>
        <v>0</v>
      </c>
      <c r="AJ1591" s="91">
        <f t="shared" ca="1" si="1463"/>
        <v>1</v>
      </c>
      <c r="AK1591" s="91">
        <f t="shared" ca="1" si="1463"/>
        <v>0</v>
      </c>
      <c r="AL1591" s="91">
        <f t="shared" ca="1" si="1463"/>
        <v>1</v>
      </c>
      <c r="AM1591" s="91"/>
      <c r="AN1591" s="91"/>
      <c r="AO1591" s="91"/>
      <c r="AP1591" s="91"/>
      <c r="AQ1591" s="91"/>
      <c r="AR1591" s="91"/>
      <c r="AS1591" s="91"/>
      <c r="AT1591" s="91"/>
      <c r="AU1591" s="91"/>
      <c r="AV1591" s="91"/>
      <c r="AW1591" s="91"/>
      <c r="AX1591" s="91"/>
      <c r="AY1591" s="91"/>
      <c r="AZ1591" s="91"/>
      <c r="BA1591" s="91"/>
      <c r="BB1591" s="91"/>
      <c r="BC1591" s="91"/>
      <c r="BD1591" s="91"/>
      <c r="BE1591" s="91"/>
      <c r="BF1591" s="91"/>
      <c r="BG1591" s="91"/>
      <c r="BH1591" s="91"/>
      <c r="BI1591" s="91"/>
      <c r="BJ1591" s="91"/>
      <c r="BK1591" s="91"/>
      <c r="BL1591" s="91"/>
      <c r="BM1591" s="91"/>
      <c r="BN1591" s="91">
        <f t="shared" ca="1" si="1466"/>
        <v>-0.05</v>
      </c>
      <c r="BO1591" s="91">
        <f t="shared" ca="1" si="1466"/>
        <v>0</v>
      </c>
      <c r="BP1591" s="91">
        <f t="shared" ca="1" si="1466"/>
        <v>0</v>
      </c>
      <c r="BQ1591" s="91">
        <f t="shared" ca="1" si="1466"/>
        <v>0</v>
      </c>
      <c r="BR1591" s="91">
        <f t="shared" ca="1" si="1466"/>
        <v>0.05</v>
      </c>
      <c r="BS1591" s="91">
        <f t="shared" ca="1" si="1466"/>
        <v>-0.05</v>
      </c>
      <c r="BT1591" s="91">
        <f t="shared" ca="1" si="1466"/>
        <v>0</v>
      </c>
      <c r="BU1591" s="91">
        <f t="shared" ca="1" si="1466"/>
        <v>-0.05</v>
      </c>
      <c r="BV1591" s="91">
        <f t="shared" ca="1" si="1466"/>
        <v>0</v>
      </c>
      <c r="BW1591" s="91">
        <f t="shared" ca="1" si="1466"/>
        <v>0</v>
      </c>
      <c r="BX1591" s="91">
        <f t="shared" ca="1" si="1466"/>
        <v>0</v>
      </c>
      <c r="BY1591" s="91">
        <f t="shared" ca="1" si="1466"/>
        <v>0.05</v>
      </c>
      <c r="BZ1591" s="91">
        <f t="shared" ca="1" si="1466"/>
        <v>-0.05</v>
      </c>
      <c r="CA1591" s="91">
        <f t="shared" ca="1" si="1466"/>
        <v>0</v>
      </c>
      <c r="CB1591" s="91">
        <f t="shared" ca="1" si="1466"/>
        <v>-0.05</v>
      </c>
      <c r="CC1591" s="91">
        <f t="shared" ca="1" si="1466"/>
        <v>0</v>
      </c>
      <c r="CD1591" s="91">
        <f t="shared" ca="1" si="1467"/>
        <v>0</v>
      </c>
      <c r="CE1591" s="91">
        <f t="shared" ca="1" si="1467"/>
        <v>0</v>
      </c>
      <c r="CF1591" s="91">
        <f t="shared" ca="1" si="1467"/>
        <v>0.05</v>
      </c>
      <c r="CG1591" s="91">
        <f t="shared" ca="1" si="1467"/>
        <v>-0.05</v>
      </c>
      <c r="CH1591" s="91">
        <f t="shared" ca="1" si="1467"/>
        <v>0</v>
      </c>
    </row>
    <row r="1592" spans="1:86">
      <c r="A1592" s="77">
        <v>8</v>
      </c>
      <c r="B1592" s="255" t="str">
        <f t="shared" si="1436"/>
        <v>Scan 2 Sell Twice Dry, with performers</v>
      </c>
      <c r="C1592" s="91">
        <f t="shared" ca="1" si="1468"/>
        <v>1</v>
      </c>
      <c r="D1592" s="91">
        <f t="shared" ca="1" si="1468"/>
        <v>1</v>
      </c>
      <c r="E1592" s="91" t="b">
        <f t="shared" ca="1" si="1460"/>
        <v>0</v>
      </c>
      <c r="F1592" s="91">
        <f t="shared" ca="1" si="1460"/>
        <v>222</v>
      </c>
      <c r="G1592" s="91" t="str">
        <f t="shared" ca="1" si="1460"/>
        <v>-</v>
      </c>
      <c r="H1592" s="91" t="str">
        <f t="shared" ca="1" si="1460"/>
        <v>-</v>
      </c>
      <c r="I1592" s="91" t="str">
        <f t="shared" ca="1" si="1460"/>
        <v>-</v>
      </c>
      <c r="J1592" s="91" t="str">
        <f t="shared" ca="1" si="1460"/>
        <v>-</v>
      </c>
      <c r="K1592" s="91" t="str">
        <f t="shared" ca="1" si="1460"/>
        <v>-</v>
      </c>
      <c r="L1592" s="91" t="str">
        <f t="shared" ca="1" si="1460"/>
        <v>-</v>
      </c>
      <c r="M1592" s="91" t="str">
        <f t="shared" ca="1" si="1438"/>
        <v>-</v>
      </c>
      <c r="N1592" s="91" t="str">
        <f t="shared" ca="1" si="1438"/>
        <v>-</v>
      </c>
      <c r="O1592" s="91">
        <f t="shared" ca="1" si="1438"/>
        <v>196</v>
      </c>
      <c r="P1592" s="91">
        <f t="shared" ca="1" si="1438"/>
        <v>197</v>
      </c>
      <c r="Q1592" s="91">
        <f t="shared" ca="1" si="1438"/>
        <v>197</v>
      </c>
      <c r="R1592" s="91">
        <f t="shared" ca="1" si="1438"/>
        <v>198</v>
      </c>
      <c r="S1592" s="91">
        <f t="shared" ca="1" si="1438"/>
        <v>198</v>
      </c>
      <c r="T1592" s="91">
        <f t="shared" ca="1" si="1438"/>
        <v>198</v>
      </c>
      <c r="U1592" s="124">
        <f t="shared" si="1462"/>
        <v>0.02</v>
      </c>
      <c r="V1592" s="124">
        <f t="shared" si="1462"/>
        <v>0</v>
      </c>
      <c r="W1592" s="124">
        <f t="shared" si="1462"/>
        <v>0.05</v>
      </c>
      <c r="X1592" s="124">
        <f t="shared" si="1462"/>
        <v>0.11</v>
      </c>
      <c r="Y1592" s="226">
        <f t="shared" ca="1" si="1463"/>
        <v>1.15E-2</v>
      </c>
      <c r="Z1592" s="226">
        <f t="shared" ca="1" si="1463"/>
        <v>-2.0416666666666666E-2</v>
      </c>
      <c r="AA1592" s="91">
        <f t="shared" ca="1" si="1463"/>
        <v>2</v>
      </c>
      <c r="AB1592" s="237" t="str">
        <f t="shared" si="1464"/>
        <v>-</v>
      </c>
      <c r="AC1592" s="237" t="str">
        <f t="shared" si="1464"/>
        <v>-</v>
      </c>
      <c r="AD1592" s="237" t="b">
        <f t="shared" si="1464"/>
        <v>1</v>
      </c>
      <c r="AE1592" s="237" t="str">
        <f t="shared" si="1464"/>
        <v>-</v>
      </c>
      <c r="AF1592" s="52" t="str">
        <f t="shared" ca="1" si="1463"/>
        <v>-</v>
      </c>
      <c r="AG1592" s="237">
        <f t="shared" ca="1" si="1465"/>
        <v>0.5</v>
      </c>
      <c r="AH1592" s="91">
        <f t="shared" ca="1" si="1469"/>
        <v>1</v>
      </c>
      <c r="AI1592" s="91">
        <f t="shared" ca="1" si="1463"/>
        <v>0</v>
      </c>
      <c r="AJ1592" s="91">
        <f t="shared" ca="1" si="1463"/>
        <v>1</v>
      </c>
      <c r="AK1592" s="91">
        <f t="shared" ca="1" si="1463"/>
        <v>0</v>
      </c>
      <c r="AL1592" s="91">
        <f t="shared" ca="1" si="1463"/>
        <v>1</v>
      </c>
      <c r="AM1592" s="91"/>
      <c r="AN1592" s="91"/>
      <c r="AO1592" s="91"/>
      <c r="AP1592" s="91"/>
      <c r="AQ1592" s="91"/>
      <c r="AR1592" s="91"/>
      <c r="AS1592" s="91"/>
      <c r="AT1592" s="91"/>
      <c r="AU1592" s="91"/>
      <c r="AV1592" s="91"/>
      <c r="AW1592" s="91"/>
      <c r="AX1592" s="91"/>
      <c r="AY1592" s="91"/>
      <c r="AZ1592" s="91"/>
      <c r="BA1592" s="91"/>
      <c r="BB1592" s="91"/>
      <c r="BC1592" s="91"/>
      <c r="BD1592" s="91"/>
      <c r="BE1592" s="91"/>
      <c r="BF1592" s="91"/>
      <c r="BG1592" s="91"/>
      <c r="BH1592" s="91"/>
      <c r="BI1592" s="91"/>
      <c r="BJ1592" s="91"/>
      <c r="BK1592" s="91"/>
      <c r="BL1592" s="91"/>
      <c r="BM1592" s="91"/>
      <c r="BN1592" s="91">
        <f t="shared" ca="1" si="1466"/>
        <v>-0.05</v>
      </c>
      <c r="BO1592" s="91">
        <f t="shared" ca="1" si="1466"/>
        <v>0</v>
      </c>
      <c r="BP1592" s="91">
        <f t="shared" ca="1" si="1466"/>
        <v>0</v>
      </c>
      <c r="BQ1592" s="91">
        <f t="shared" ca="1" si="1466"/>
        <v>0</v>
      </c>
      <c r="BR1592" s="91">
        <f t="shared" ca="1" si="1466"/>
        <v>0.05</v>
      </c>
      <c r="BS1592" s="91">
        <f t="shared" ca="1" si="1466"/>
        <v>-0.05</v>
      </c>
      <c r="BT1592" s="91">
        <f t="shared" ca="1" si="1466"/>
        <v>0</v>
      </c>
      <c r="BU1592" s="91">
        <f t="shared" ca="1" si="1466"/>
        <v>-0.05</v>
      </c>
      <c r="BV1592" s="91">
        <f t="shared" ca="1" si="1466"/>
        <v>0</v>
      </c>
      <c r="BW1592" s="91">
        <f t="shared" ca="1" si="1466"/>
        <v>0</v>
      </c>
      <c r="BX1592" s="91">
        <f t="shared" ca="1" si="1466"/>
        <v>0</v>
      </c>
      <c r="BY1592" s="91">
        <f t="shared" ca="1" si="1466"/>
        <v>0.05</v>
      </c>
      <c r="BZ1592" s="91">
        <f t="shared" ca="1" si="1466"/>
        <v>-0.05</v>
      </c>
      <c r="CA1592" s="91">
        <f t="shared" ca="1" si="1466"/>
        <v>0</v>
      </c>
      <c r="CB1592" s="91">
        <f t="shared" ca="1" si="1466"/>
        <v>-0.05</v>
      </c>
      <c r="CC1592" s="91">
        <f t="shared" ca="1" si="1466"/>
        <v>0</v>
      </c>
      <c r="CD1592" s="91">
        <f t="shared" ca="1" si="1467"/>
        <v>0</v>
      </c>
      <c r="CE1592" s="91">
        <f t="shared" ca="1" si="1467"/>
        <v>0</v>
      </c>
      <c r="CF1592" s="91">
        <f t="shared" ca="1" si="1467"/>
        <v>0.05</v>
      </c>
      <c r="CG1592" s="91">
        <f t="shared" ca="1" si="1467"/>
        <v>-0.05</v>
      </c>
      <c r="CH1592" s="91">
        <f t="shared" ca="1" si="1467"/>
        <v>0</v>
      </c>
    </row>
    <row r="1593" spans="1:86">
      <c r="A1593" s="237">
        <f ca="1">INDEX(CHOOSE(d.Flock.2.3+1,i.DryManOpt_Mer,i.DryManOpt_BBT,i.DryManOpt_Mat),d.TOL.2.3+1,$AA1593+1)</f>
        <v>7</v>
      </c>
      <c r="B1593" s="253" t="str">
        <f t="shared" si="1436"/>
        <v>Scan 2 Optimum</v>
      </c>
      <c r="C1593" s="52">
        <f t="shared" ca="1" si="1460"/>
        <v>1</v>
      </c>
      <c r="D1593" s="52">
        <f t="shared" ca="1" si="1460"/>
        <v>1</v>
      </c>
      <c r="E1593" s="52" t="b">
        <f t="shared" ca="1" si="1460"/>
        <v>0</v>
      </c>
      <c r="F1593" s="52">
        <f t="shared" ca="1" si="1438"/>
        <v>222</v>
      </c>
      <c r="G1593" s="52" t="str">
        <f t="shared" ca="1" si="1438"/>
        <v>-</v>
      </c>
      <c r="H1593" s="52" t="str">
        <f t="shared" ca="1" si="1438"/>
        <v>-</v>
      </c>
      <c r="I1593" s="52" t="str">
        <f t="shared" ca="1" si="1438"/>
        <v>-</v>
      </c>
      <c r="J1593" s="52" t="str">
        <f t="shared" ca="1" si="1438"/>
        <v>-</v>
      </c>
      <c r="K1593" s="52" t="str">
        <f t="shared" ca="1" si="1438"/>
        <v>-</v>
      </c>
      <c r="L1593" s="52" t="str">
        <f t="shared" ca="1" si="1438"/>
        <v>-</v>
      </c>
      <c r="M1593" s="52" t="str">
        <f t="shared" ca="1" si="1438"/>
        <v>-</v>
      </c>
      <c r="N1593" s="52" t="str">
        <f t="shared" ca="1" si="1438"/>
        <v>-</v>
      </c>
      <c r="O1593" s="52">
        <f t="shared" ca="1" si="1438"/>
        <v>196</v>
      </c>
      <c r="P1593" s="52">
        <f t="shared" ca="1" si="1438"/>
        <v>197</v>
      </c>
      <c r="Q1593" s="52">
        <f t="shared" ca="1" si="1438"/>
        <v>197</v>
      </c>
      <c r="R1593" s="52">
        <f t="shared" ca="1" si="1438"/>
        <v>198</v>
      </c>
      <c r="S1593" s="52">
        <f t="shared" ca="1" si="1438"/>
        <v>198</v>
      </c>
      <c r="T1593" s="52">
        <f t="shared" ca="1" si="1438"/>
        <v>198</v>
      </c>
      <c r="U1593" s="124">
        <f t="shared" ca="1" si="1462"/>
        <v>2.2499999999999999E-2</v>
      </c>
      <c r="V1593" s="124">
        <f t="shared" ca="1" si="1462"/>
        <v>6.25E-2</v>
      </c>
      <c r="W1593" s="124">
        <f t="shared" ca="1" si="1462"/>
        <v>6.25E-2</v>
      </c>
      <c r="X1593" s="124">
        <f t="shared" ca="1" si="1462"/>
        <v>0.1225</v>
      </c>
      <c r="Y1593" s="62">
        <f t="shared" ca="1" si="1463"/>
        <v>1.15E-2</v>
      </c>
      <c r="Z1593" s="62">
        <f t="shared" ca="1" si="1463"/>
        <v>-2.0416666666666666E-2</v>
      </c>
      <c r="AA1593" s="52">
        <f t="shared" ca="1" si="1463"/>
        <v>2</v>
      </c>
      <c r="AB1593" s="237" t="b">
        <f t="shared" ca="1" si="1464"/>
        <v>1</v>
      </c>
      <c r="AC1593" s="237" t="str">
        <f t="shared" ca="1" si="1464"/>
        <v>-</v>
      </c>
      <c r="AD1593" s="237" t="str">
        <f t="shared" ca="1" si="1464"/>
        <v>-</v>
      </c>
      <c r="AE1593" s="237" t="str">
        <f t="shared" ca="1" si="1464"/>
        <v>-</v>
      </c>
      <c r="AF1593" s="52" t="str">
        <f t="shared" ca="1" si="1463"/>
        <v>-</v>
      </c>
      <c r="AG1593" s="237">
        <f t="shared" ca="1" si="1465"/>
        <v>0.5</v>
      </c>
      <c r="AH1593" s="52">
        <f t="shared" ca="1" si="1463"/>
        <v>1</v>
      </c>
      <c r="AI1593" s="52">
        <f t="shared" ca="1" si="1463"/>
        <v>0</v>
      </c>
      <c r="AJ1593" s="52">
        <f t="shared" ca="1" si="1463"/>
        <v>1</v>
      </c>
      <c r="AK1593" s="52">
        <f t="shared" ca="1" si="1447"/>
        <v>0</v>
      </c>
      <c r="AL1593" s="52">
        <f t="shared" ca="1" si="1447"/>
        <v>1</v>
      </c>
      <c r="AM1593" s="52"/>
      <c r="AN1593" s="52"/>
      <c r="AO1593" s="52"/>
      <c r="AP1593" s="52"/>
      <c r="AQ1593" s="52"/>
      <c r="AR1593" s="52"/>
      <c r="AS1593" s="52"/>
      <c r="AT1593" s="52"/>
      <c r="AU1593" s="52"/>
      <c r="AV1593" s="52"/>
      <c r="AW1593" s="52"/>
      <c r="AX1593" s="52"/>
      <c r="AY1593" s="52"/>
      <c r="AZ1593" s="52"/>
      <c r="BA1593" s="52"/>
      <c r="BB1593" s="52"/>
      <c r="BC1593" s="52"/>
      <c r="BD1593" s="52"/>
      <c r="BE1593" s="52"/>
      <c r="BF1593" s="52"/>
      <c r="BG1593" s="52"/>
      <c r="BH1593" s="52"/>
      <c r="BI1593" s="52"/>
      <c r="BJ1593" s="52"/>
      <c r="BK1593" s="52"/>
      <c r="BL1593" s="52"/>
      <c r="BM1593" s="52"/>
      <c r="BN1593" s="52">
        <f t="shared" ca="1" si="1466"/>
        <v>-0.05</v>
      </c>
      <c r="BO1593" s="52">
        <f t="shared" ca="1" si="1466"/>
        <v>0</v>
      </c>
      <c r="BP1593" s="52">
        <f t="shared" ca="1" si="1466"/>
        <v>0</v>
      </c>
      <c r="BQ1593" s="52">
        <f t="shared" ca="1" si="1466"/>
        <v>0</v>
      </c>
      <c r="BR1593" s="52">
        <f t="shared" ca="1" si="1466"/>
        <v>0.05</v>
      </c>
      <c r="BS1593" s="52">
        <f t="shared" ca="1" si="1466"/>
        <v>-0.05</v>
      </c>
      <c r="BT1593" s="52">
        <f t="shared" ca="1" si="1466"/>
        <v>0</v>
      </c>
      <c r="BU1593" s="52">
        <f t="shared" ca="1" si="1466"/>
        <v>-0.05</v>
      </c>
      <c r="BV1593" s="52">
        <f t="shared" ca="1" si="1466"/>
        <v>0</v>
      </c>
      <c r="BW1593" s="52">
        <f t="shared" ca="1" si="1466"/>
        <v>0</v>
      </c>
      <c r="BX1593" s="52">
        <f t="shared" ca="1" si="1466"/>
        <v>0</v>
      </c>
      <c r="BY1593" s="52">
        <f t="shared" ca="1" si="1466"/>
        <v>0.05</v>
      </c>
      <c r="BZ1593" s="52">
        <f t="shared" ca="1" si="1466"/>
        <v>-0.05</v>
      </c>
      <c r="CA1593" s="52">
        <f t="shared" ca="1" si="1466"/>
        <v>0</v>
      </c>
      <c r="CB1593" s="52">
        <f t="shared" ca="1" si="1466"/>
        <v>-0.05</v>
      </c>
      <c r="CC1593" s="52">
        <f t="shared" ca="1" si="1466"/>
        <v>0</v>
      </c>
      <c r="CD1593" s="52">
        <f t="shared" ca="1" si="1467"/>
        <v>0</v>
      </c>
      <c r="CE1593" s="52">
        <f t="shared" ca="1" si="1467"/>
        <v>0</v>
      </c>
      <c r="CF1593" s="52">
        <f t="shared" ca="1" si="1467"/>
        <v>0.05</v>
      </c>
      <c r="CG1593" s="52">
        <f t="shared" ca="1" si="1467"/>
        <v>-0.05</v>
      </c>
      <c r="CH1593" s="52">
        <f t="shared" ca="1" si="1467"/>
        <v>0</v>
      </c>
    </row>
    <row r="1594" spans="1:86">
      <c r="A1594" s="74"/>
      <c r="B1594" s="254" t="str">
        <f t="shared" si="1436"/>
        <v>Scan 2 FS wo LTW</v>
      </c>
      <c r="C1594" s="52">
        <f t="shared" ca="1" si="1460"/>
        <v>1</v>
      </c>
      <c r="D1594" s="52">
        <f t="shared" ca="1" si="1460"/>
        <v>1</v>
      </c>
      <c r="E1594" s="52" t="b">
        <f t="shared" ca="1" si="1460"/>
        <v>0</v>
      </c>
      <c r="F1594" s="52">
        <f t="shared" ca="1" si="1438"/>
        <v>222</v>
      </c>
      <c r="G1594" s="52" t="str">
        <f t="shared" ca="1" si="1438"/>
        <v>-</v>
      </c>
      <c r="H1594" s="52" t="str">
        <f t="shared" ca="1" si="1438"/>
        <v>-</v>
      </c>
      <c r="I1594" s="52" t="str">
        <f t="shared" ca="1" si="1438"/>
        <v>-</v>
      </c>
      <c r="J1594" s="52" t="str">
        <f t="shared" ca="1" si="1438"/>
        <v>-</v>
      </c>
      <c r="K1594" s="52" t="str">
        <f t="shared" ca="1" si="1438"/>
        <v>-</v>
      </c>
      <c r="L1594" s="52" t="str">
        <f t="shared" ca="1" si="1438"/>
        <v>-</v>
      </c>
      <c r="M1594" s="52" t="str">
        <f t="shared" ca="1" si="1438"/>
        <v>-</v>
      </c>
      <c r="N1594" s="91" t="str">
        <f t="shared" ca="1" si="1438"/>
        <v>-</v>
      </c>
      <c r="O1594" s="91">
        <f t="shared" ca="1" si="1438"/>
        <v>196</v>
      </c>
      <c r="P1594" s="91">
        <f t="shared" ca="1" si="1438"/>
        <v>197</v>
      </c>
      <c r="Q1594" s="91">
        <f t="shared" ca="1" si="1438"/>
        <v>197</v>
      </c>
      <c r="R1594" s="91">
        <f t="shared" ca="1" si="1438"/>
        <v>198</v>
      </c>
      <c r="S1594" s="91">
        <f t="shared" ca="1" si="1438"/>
        <v>198</v>
      </c>
      <c r="T1594" s="91">
        <f t="shared" ca="1" si="1438"/>
        <v>198</v>
      </c>
      <c r="U1594" s="91">
        <f t="shared" ca="1" si="1438"/>
        <v>2.2499999999999999E-2</v>
      </c>
      <c r="V1594" s="91">
        <f t="shared" ref="V1594:AJ1598" ca="1" si="1470">OFFSET(V1594,-1,0)</f>
        <v>6.25E-2</v>
      </c>
      <c r="W1594" s="91">
        <f t="shared" ca="1" si="1470"/>
        <v>6.25E-2</v>
      </c>
      <c r="X1594" s="91">
        <f t="shared" ca="1" si="1470"/>
        <v>0.1225</v>
      </c>
      <c r="Y1594" s="91">
        <f t="shared" ca="1" si="1470"/>
        <v>1.15E-2</v>
      </c>
      <c r="Z1594" s="91">
        <f t="shared" ca="1" si="1470"/>
        <v>-2.0416666666666666E-2</v>
      </c>
      <c r="AA1594" s="91">
        <f t="shared" ca="1" si="1470"/>
        <v>2</v>
      </c>
      <c r="AB1594" s="91" t="b">
        <f t="shared" ca="1" si="1470"/>
        <v>1</v>
      </c>
      <c r="AC1594" s="91" t="str">
        <f t="shared" ca="1" si="1470"/>
        <v>-</v>
      </c>
      <c r="AD1594" s="91" t="str">
        <f t="shared" ca="1" si="1470"/>
        <v>-</v>
      </c>
      <c r="AE1594" s="91" t="str">
        <f t="shared" ca="1" si="1470"/>
        <v>-</v>
      </c>
      <c r="AF1594" s="91" t="str">
        <f t="shared" ca="1" si="1470"/>
        <v>-</v>
      </c>
      <c r="AG1594" s="91">
        <f t="shared" ca="1" si="1470"/>
        <v>0.5</v>
      </c>
      <c r="AH1594" s="91">
        <f t="shared" ca="1" si="1470"/>
        <v>1</v>
      </c>
      <c r="AI1594" s="91">
        <f t="shared" ca="1" si="1459"/>
        <v>0</v>
      </c>
      <c r="AJ1594" s="91">
        <f t="shared" ca="1" si="1459"/>
        <v>1</v>
      </c>
      <c r="AK1594" s="91">
        <f t="shared" ca="1" si="1447"/>
        <v>0</v>
      </c>
      <c r="AL1594" s="52">
        <f t="shared" ca="1" si="1447"/>
        <v>1</v>
      </c>
      <c r="AM1594" s="91"/>
      <c r="AN1594" s="91"/>
      <c r="AO1594" s="91"/>
      <c r="AP1594" s="91"/>
      <c r="AQ1594" s="91"/>
      <c r="AR1594" s="91"/>
      <c r="AS1594" s="91"/>
      <c r="AT1594" s="91"/>
      <c r="AU1594" s="91"/>
      <c r="AV1594" s="91"/>
      <c r="AW1594" s="91"/>
      <c r="AX1594" s="91"/>
      <c r="AY1594" s="91"/>
      <c r="AZ1594" s="91"/>
      <c r="BA1594" s="91"/>
      <c r="BB1594" s="91"/>
      <c r="BC1594" s="91"/>
      <c r="BD1594" s="91"/>
      <c r="BE1594" s="91"/>
      <c r="BF1594" s="91"/>
      <c r="BG1594" s="91"/>
      <c r="BH1594" s="91"/>
      <c r="BI1594" s="91"/>
      <c r="BJ1594" s="91"/>
      <c r="BK1594" s="91"/>
      <c r="BL1594" s="91"/>
      <c r="BM1594" s="91"/>
      <c r="BN1594" s="77">
        <v>0</v>
      </c>
      <c r="BO1594" s="77">
        <v>0</v>
      </c>
      <c r="BP1594" s="77">
        <v>0</v>
      </c>
      <c r="BQ1594" s="77">
        <v>0</v>
      </c>
      <c r="BR1594" s="77">
        <v>0</v>
      </c>
      <c r="BS1594" s="77">
        <v>0</v>
      </c>
      <c r="BT1594" s="77">
        <v>0</v>
      </c>
      <c r="BU1594" s="77">
        <v>0</v>
      </c>
      <c r="BV1594" s="77">
        <v>0</v>
      </c>
      <c r="BW1594" s="77">
        <v>0</v>
      </c>
      <c r="BX1594" s="77">
        <v>0</v>
      </c>
      <c r="BY1594" s="77">
        <v>0</v>
      </c>
      <c r="BZ1594" s="77">
        <v>0</v>
      </c>
      <c r="CA1594" s="77">
        <v>0</v>
      </c>
      <c r="CB1594" s="77">
        <v>0</v>
      </c>
      <c r="CC1594" s="77">
        <v>0</v>
      </c>
      <c r="CD1594" s="77">
        <v>0</v>
      </c>
      <c r="CE1594" s="77">
        <v>0</v>
      </c>
      <c r="CF1594" s="77">
        <v>0</v>
      </c>
      <c r="CG1594" s="77">
        <v>0</v>
      </c>
      <c r="CH1594" s="77">
        <v>0</v>
      </c>
    </row>
    <row r="1595" spans="1:86">
      <c r="A1595" s="74"/>
      <c r="B1595" s="254" t="str">
        <f t="shared" si="1436"/>
        <v>Scan 2 LTW removed</v>
      </c>
      <c r="C1595" s="77">
        <v>0</v>
      </c>
      <c r="D1595" s="77">
        <v>0</v>
      </c>
      <c r="E1595" s="52" t="b">
        <f t="shared" ca="1" si="1460"/>
        <v>0</v>
      </c>
      <c r="F1595" s="52">
        <f t="shared" ca="1" si="1438"/>
        <v>222</v>
      </c>
      <c r="G1595" s="52" t="str">
        <f t="shared" ca="1" si="1438"/>
        <v>-</v>
      </c>
      <c r="H1595" s="52" t="str">
        <f t="shared" ca="1" si="1438"/>
        <v>-</v>
      </c>
      <c r="I1595" s="52" t="str">
        <f t="shared" ca="1" si="1438"/>
        <v>-</v>
      </c>
      <c r="J1595" s="52" t="str">
        <f t="shared" ca="1" si="1438"/>
        <v>-</v>
      </c>
      <c r="K1595" s="52" t="str">
        <f t="shared" ca="1" si="1438"/>
        <v>-</v>
      </c>
      <c r="L1595" s="52" t="str">
        <f t="shared" ca="1" si="1438"/>
        <v>-</v>
      </c>
      <c r="M1595" s="52" t="str">
        <f t="shared" ca="1" si="1438"/>
        <v>-</v>
      </c>
      <c r="N1595" s="52" t="str">
        <f t="shared" ca="1" si="1438"/>
        <v>-</v>
      </c>
      <c r="O1595" s="52">
        <f t="shared" ca="1" si="1438"/>
        <v>196</v>
      </c>
      <c r="P1595" s="52">
        <f t="shared" ca="1" si="1438"/>
        <v>197</v>
      </c>
      <c r="Q1595" s="52">
        <f t="shared" ca="1" si="1438"/>
        <v>197</v>
      </c>
      <c r="R1595" s="52">
        <f t="shared" ca="1" si="1438"/>
        <v>198</v>
      </c>
      <c r="S1595" s="52">
        <f t="shared" ca="1" si="1438"/>
        <v>198</v>
      </c>
      <c r="T1595" s="52">
        <f t="shared" ca="1" si="1438"/>
        <v>198</v>
      </c>
      <c r="U1595" s="52">
        <f t="shared" ca="1" si="1438"/>
        <v>2.2499999999999999E-2</v>
      </c>
      <c r="V1595" s="52">
        <f t="shared" ca="1" si="1470"/>
        <v>6.25E-2</v>
      </c>
      <c r="W1595" s="52">
        <f t="shared" ca="1" si="1470"/>
        <v>6.25E-2</v>
      </c>
      <c r="X1595" s="52">
        <f t="shared" ca="1" si="1470"/>
        <v>0.1225</v>
      </c>
      <c r="Y1595" s="62">
        <f t="shared" ca="1" si="1470"/>
        <v>1.15E-2</v>
      </c>
      <c r="Z1595" s="62">
        <f t="shared" ca="1" si="1470"/>
        <v>-2.0416666666666666E-2</v>
      </c>
      <c r="AA1595" s="52">
        <f t="shared" ca="1" si="1470"/>
        <v>2</v>
      </c>
      <c r="AB1595" s="52" t="b">
        <f t="shared" ca="1" si="1470"/>
        <v>1</v>
      </c>
      <c r="AC1595" s="52" t="str">
        <f t="shared" ca="1" si="1458"/>
        <v>-</v>
      </c>
      <c r="AD1595" s="52" t="str">
        <f t="shared" ca="1" si="1470"/>
        <v>-</v>
      </c>
      <c r="AE1595" s="52" t="str">
        <f t="shared" ca="1" si="1470"/>
        <v>-</v>
      </c>
      <c r="AF1595" s="52" t="str">
        <f t="shared" ca="1" si="1470"/>
        <v>-</v>
      </c>
      <c r="AG1595" s="52">
        <f t="shared" ca="1" si="1470"/>
        <v>0.5</v>
      </c>
      <c r="AH1595" s="52">
        <f t="shared" ca="1" si="1470"/>
        <v>1</v>
      </c>
      <c r="AI1595" s="52">
        <f t="shared" ca="1" si="1470"/>
        <v>0</v>
      </c>
      <c r="AJ1595" s="52">
        <f t="shared" ca="1" si="1470"/>
        <v>1</v>
      </c>
      <c r="AK1595" s="52">
        <f t="shared" ca="1" si="1447"/>
        <v>0</v>
      </c>
      <c r="AL1595" s="52">
        <f t="shared" ca="1" si="1447"/>
        <v>1</v>
      </c>
      <c r="AM1595" s="91"/>
      <c r="AN1595" s="91"/>
      <c r="AO1595" s="91"/>
      <c r="AP1595" s="91"/>
      <c r="AQ1595" s="91"/>
      <c r="AR1595" s="91"/>
      <c r="AS1595" s="91"/>
      <c r="AT1595" s="91"/>
      <c r="AU1595" s="91"/>
      <c r="AV1595" s="91"/>
      <c r="AW1595" s="91"/>
      <c r="AX1595" s="91"/>
      <c r="AY1595" s="91"/>
      <c r="AZ1595" s="91"/>
      <c r="BA1595" s="91"/>
      <c r="BB1595" s="91"/>
      <c r="BC1595" s="91"/>
      <c r="BD1595" s="91"/>
      <c r="BE1595" s="91"/>
      <c r="BF1595" s="91"/>
      <c r="BG1595" s="91"/>
      <c r="BH1595" s="91"/>
      <c r="BI1595" s="91"/>
      <c r="BJ1595" s="91"/>
      <c r="BK1595" s="91"/>
      <c r="BL1595" s="91"/>
      <c r="BM1595" s="91"/>
      <c r="BN1595" s="52">
        <f t="shared" ca="1" si="1466"/>
        <v>0</v>
      </c>
      <c r="BO1595" s="52">
        <f t="shared" ca="1" si="1466"/>
        <v>0</v>
      </c>
      <c r="BP1595" s="52">
        <f t="shared" ca="1" si="1466"/>
        <v>0</v>
      </c>
      <c r="BQ1595" s="52">
        <f t="shared" ca="1" si="1466"/>
        <v>0</v>
      </c>
      <c r="BR1595" s="52">
        <f t="shared" ca="1" si="1466"/>
        <v>0</v>
      </c>
      <c r="BS1595" s="52">
        <f t="shared" ca="1" si="1466"/>
        <v>0</v>
      </c>
      <c r="BT1595" s="52">
        <f t="shared" ca="1" si="1466"/>
        <v>0</v>
      </c>
      <c r="BU1595" s="52">
        <f t="shared" ca="1" si="1466"/>
        <v>0</v>
      </c>
      <c r="BV1595" s="52">
        <f t="shared" ca="1" si="1466"/>
        <v>0</v>
      </c>
      <c r="BW1595" s="52">
        <f t="shared" ca="1" si="1466"/>
        <v>0</v>
      </c>
      <c r="BX1595" s="52">
        <f t="shared" ca="1" si="1466"/>
        <v>0</v>
      </c>
      <c r="BY1595" s="52">
        <f t="shared" ca="1" si="1466"/>
        <v>0</v>
      </c>
      <c r="BZ1595" s="52">
        <f t="shared" ca="1" si="1466"/>
        <v>0</v>
      </c>
      <c r="CA1595" s="52">
        <f t="shared" ca="1" si="1466"/>
        <v>0</v>
      </c>
      <c r="CB1595" s="52">
        <f t="shared" ca="1" si="1466"/>
        <v>0</v>
      </c>
      <c r="CC1595" s="52">
        <f t="shared" ca="1" si="1466"/>
        <v>0</v>
      </c>
      <c r="CD1595" s="52">
        <f t="shared" ca="1" si="1467"/>
        <v>0</v>
      </c>
      <c r="CE1595" s="52">
        <f t="shared" ca="1" si="1467"/>
        <v>0</v>
      </c>
      <c r="CF1595" s="52">
        <f t="shared" ca="1" si="1467"/>
        <v>0</v>
      </c>
      <c r="CG1595" s="52">
        <f t="shared" ca="1" si="1467"/>
        <v>0</v>
      </c>
      <c r="CH1595" s="52">
        <f t="shared" ca="1" si="1467"/>
        <v>0</v>
      </c>
    </row>
    <row r="1596" spans="1:86">
      <c r="A1596" s="74"/>
      <c r="B1596" s="255" t="str">
        <f t="shared" si="1436"/>
        <v>Scan 2 no cost increase</v>
      </c>
      <c r="C1596" s="77">
        <v>1</v>
      </c>
      <c r="D1596" s="77">
        <v>1</v>
      </c>
      <c r="E1596" s="91" t="b">
        <f t="shared" ca="1" si="1460"/>
        <v>0</v>
      </c>
      <c r="F1596" s="91">
        <f t="shared" ca="1" si="1438"/>
        <v>222</v>
      </c>
      <c r="G1596" s="91" t="str">
        <f t="shared" ca="1" si="1438"/>
        <v>-</v>
      </c>
      <c r="H1596" s="91" t="str">
        <f t="shared" ca="1" si="1438"/>
        <v>-</v>
      </c>
      <c r="I1596" s="91" t="str">
        <f t="shared" ca="1" si="1438"/>
        <v>-</v>
      </c>
      <c r="J1596" s="91" t="str">
        <f t="shared" ca="1" si="1438"/>
        <v>-</v>
      </c>
      <c r="K1596" s="91" t="str">
        <f t="shared" ca="1" si="1438"/>
        <v>-</v>
      </c>
      <c r="L1596" s="91" t="str">
        <f t="shared" ca="1" si="1438"/>
        <v>-</v>
      </c>
      <c r="M1596" s="91" t="str">
        <f t="shared" ca="1" si="1438"/>
        <v>-</v>
      </c>
      <c r="N1596" s="91" t="str">
        <f t="shared" ca="1" si="1438"/>
        <v>-</v>
      </c>
      <c r="O1596" s="91">
        <f t="shared" ca="1" si="1438"/>
        <v>196</v>
      </c>
      <c r="P1596" s="91">
        <f t="shared" ca="1" si="1438"/>
        <v>197</v>
      </c>
      <c r="Q1596" s="91">
        <f t="shared" ca="1" si="1438"/>
        <v>197</v>
      </c>
      <c r="R1596" s="91">
        <f t="shared" ca="1" si="1438"/>
        <v>198</v>
      </c>
      <c r="S1596" s="91">
        <f t="shared" ca="1" si="1438"/>
        <v>198</v>
      </c>
      <c r="T1596" s="91">
        <f t="shared" ca="1" si="1438"/>
        <v>198</v>
      </c>
      <c r="U1596" s="91">
        <f t="shared" ca="1" si="1438"/>
        <v>2.2499999999999999E-2</v>
      </c>
      <c r="V1596" s="91">
        <f t="shared" ca="1" si="1470"/>
        <v>6.25E-2</v>
      </c>
      <c r="W1596" s="91">
        <f t="shared" ca="1" si="1470"/>
        <v>6.25E-2</v>
      </c>
      <c r="X1596" s="91">
        <f t="shared" ca="1" si="1470"/>
        <v>0.1225</v>
      </c>
      <c r="Y1596" s="226">
        <f t="shared" ca="1" si="1470"/>
        <v>1.15E-2</v>
      </c>
      <c r="Z1596" s="226">
        <f t="shared" ca="1" si="1470"/>
        <v>-2.0416666666666666E-2</v>
      </c>
      <c r="AA1596" s="91">
        <f t="shared" ca="1" si="1470"/>
        <v>2</v>
      </c>
      <c r="AB1596" s="91" t="b">
        <f t="shared" ca="1" si="1470"/>
        <v>1</v>
      </c>
      <c r="AC1596" s="91" t="str">
        <f t="shared" ca="1" si="1470"/>
        <v>-</v>
      </c>
      <c r="AD1596" s="91" t="str">
        <f t="shared" ca="1" si="1470"/>
        <v>-</v>
      </c>
      <c r="AE1596" s="91" t="str">
        <f t="shared" ca="1" si="1470"/>
        <v>-</v>
      </c>
      <c r="AF1596" s="91" t="str">
        <f t="shared" ca="1" si="1470"/>
        <v>-</v>
      </c>
      <c r="AG1596" s="91">
        <f t="shared" ca="1" si="1470"/>
        <v>0.5</v>
      </c>
      <c r="AH1596" s="52">
        <f t="shared" ca="1" si="1470"/>
        <v>1</v>
      </c>
      <c r="AI1596" s="89">
        <v>-0.25</v>
      </c>
      <c r="AJ1596" s="52">
        <f t="shared" ca="1" si="1470"/>
        <v>1</v>
      </c>
      <c r="AK1596" s="89">
        <f>187.5-125</f>
        <v>62.5</v>
      </c>
      <c r="AL1596" s="91">
        <f ca="1">OFFSET(AL1596,-1,0)</f>
        <v>1</v>
      </c>
      <c r="AM1596" s="91"/>
      <c r="AN1596" s="91"/>
      <c r="AO1596" s="91"/>
      <c r="AP1596" s="91"/>
      <c r="AQ1596" s="91"/>
      <c r="AR1596" s="91"/>
      <c r="AS1596" s="91"/>
      <c r="AT1596" s="91"/>
      <c r="AU1596" s="91"/>
      <c r="AV1596" s="91"/>
      <c r="AW1596" s="91"/>
      <c r="AX1596" s="91"/>
      <c r="AY1596" s="91"/>
      <c r="AZ1596" s="91"/>
      <c r="BA1596" s="91"/>
      <c r="BB1596" s="91"/>
      <c r="BC1596" s="91"/>
      <c r="BD1596" s="91"/>
      <c r="BE1596" s="91"/>
      <c r="BF1596" s="91"/>
      <c r="BG1596" s="91"/>
      <c r="BH1596" s="91"/>
      <c r="BI1596" s="91"/>
      <c r="BJ1596" s="91"/>
      <c r="BK1596" s="91"/>
      <c r="BL1596" s="91"/>
      <c r="BM1596" s="91"/>
      <c r="BN1596" s="221">
        <f t="shared" ref="BN1596:CH1596" ca="1" si="1471">BN$1587</f>
        <v>-0.05</v>
      </c>
      <c r="BO1596" s="221">
        <f t="shared" ca="1" si="1471"/>
        <v>0</v>
      </c>
      <c r="BP1596" s="221">
        <f t="shared" ca="1" si="1471"/>
        <v>0</v>
      </c>
      <c r="BQ1596" s="221">
        <f t="shared" ca="1" si="1471"/>
        <v>0</v>
      </c>
      <c r="BR1596" s="221">
        <f t="shared" ca="1" si="1471"/>
        <v>0.05</v>
      </c>
      <c r="BS1596" s="221">
        <f t="shared" ca="1" si="1471"/>
        <v>-0.05</v>
      </c>
      <c r="BT1596" s="221">
        <f t="shared" ca="1" si="1471"/>
        <v>0</v>
      </c>
      <c r="BU1596" s="221">
        <f t="shared" ca="1" si="1471"/>
        <v>-0.05</v>
      </c>
      <c r="BV1596" s="221">
        <f t="shared" ca="1" si="1471"/>
        <v>0</v>
      </c>
      <c r="BW1596" s="221">
        <f t="shared" ca="1" si="1471"/>
        <v>0</v>
      </c>
      <c r="BX1596" s="221">
        <f t="shared" ca="1" si="1471"/>
        <v>0</v>
      </c>
      <c r="BY1596" s="221">
        <f t="shared" ca="1" si="1471"/>
        <v>0.05</v>
      </c>
      <c r="BZ1596" s="221">
        <f t="shared" ca="1" si="1471"/>
        <v>-0.05</v>
      </c>
      <c r="CA1596" s="221">
        <f t="shared" ca="1" si="1471"/>
        <v>0</v>
      </c>
      <c r="CB1596" s="221">
        <f t="shared" ca="1" si="1471"/>
        <v>-0.05</v>
      </c>
      <c r="CC1596" s="221">
        <f t="shared" ca="1" si="1471"/>
        <v>0</v>
      </c>
      <c r="CD1596" s="221">
        <f t="shared" ca="1" si="1471"/>
        <v>0</v>
      </c>
      <c r="CE1596" s="221">
        <f t="shared" ca="1" si="1471"/>
        <v>0</v>
      </c>
      <c r="CF1596" s="221">
        <f t="shared" ca="1" si="1471"/>
        <v>0.05</v>
      </c>
      <c r="CG1596" s="221">
        <f t="shared" ca="1" si="1471"/>
        <v>-0.05</v>
      </c>
      <c r="CH1596" s="221">
        <f t="shared" ca="1" si="1471"/>
        <v>0</v>
      </c>
    </row>
    <row r="1597" spans="1:86">
      <c r="A1597" s="74"/>
      <c r="B1597" s="256" t="str">
        <f t="shared" si="1436"/>
        <v>Scan 2 All FS as Scan1</v>
      </c>
      <c r="C1597" s="52">
        <f t="shared" ref="C1597:R1610" ca="1" si="1472">OFFSET(C1597,-1,0)</f>
        <v>1</v>
      </c>
      <c r="D1597" s="52">
        <f t="shared" ca="1" si="1472"/>
        <v>1</v>
      </c>
      <c r="E1597" s="52" t="b">
        <f t="shared" ca="1" si="1460"/>
        <v>0</v>
      </c>
      <c r="F1597" s="52">
        <f t="shared" ca="1" si="1438"/>
        <v>222</v>
      </c>
      <c r="G1597" s="52" t="str">
        <f t="shared" ca="1" si="1438"/>
        <v>-</v>
      </c>
      <c r="H1597" s="52" t="str">
        <f t="shared" ca="1" si="1438"/>
        <v>-</v>
      </c>
      <c r="I1597" s="52" t="str">
        <f t="shared" ca="1" si="1438"/>
        <v>-</v>
      </c>
      <c r="J1597" s="52" t="str">
        <f t="shared" ca="1" si="1438"/>
        <v>-</v>
      </c>
      <c r="K1597" s="52" t="str">
        <f t="shared" ca="1" si="1438"/>
        <v>-</v>
      </c>
      <c r="L1597" s="52" t="str">
        <f t="shared" ca="1" si="1438"/>
        <v>-</v>
      </c>
      <c r="M1597" s="52" t="str">
        <f t="shared" ca="1" si="1438"/>
        <v>-</v>
      </c>
      <c r="N1597" s="52" t="str">
        <f t="shared" ca="1" si="1438"/>
        <v>-</v>
      </c>
      <c r="O1597" s="220">
        <f ca="1">O$1573</f>
        <v>194</v>
      </c>
      <c r="P1597" s="52">
        <f t="shared" ca="1" si="1438"/>
        <v>197</v>
      </c>
      <c r="Q1597" s="220">
        <f ca="1">Q$1573</f>
        <v>195</v>
      </c>
      <c r="R1597" s="220">
        <f ca="1">R$1573</f>
        <v>195</v>
      </c>
      <c r="S1597" s="220">
        <f ca="1">S$1573</f>
        <v>195</v>
      </c>
      <c r="T1597" s="220">
        <f ca="1">T$1573</f>
        <v>195</v>
      </c>
      <c r="U1597" s="52">
        <f t="shared" ca="1" si="1438"/>
        <v>2.2499999999999999E-2</v>
      </c>
      <c r="V1597" s="52">
        <f t="shared" ca="1" si="1470"/>
        <v>6.25E-2</v>
      </c>
      <c r="W1597" s="52">
        <f t="shared" ca="1" si="1470"/>
        <v>6.25E-2</v>
      </c>
      <c r="X1597" s="52">
        <f t="shared" ca="1" si="1470"/>
        <v>0.1225</v>
      </c>
      <c r="Y1597" s="62">
        <f t="shared" ca="1" si="1470"/>
        <v>1.15E-2</v>
      </c>
      <c r="Z1597" s="62">
        <f t="shared" ca="1" si="1470"/>
        <v>-2.0416666666666666E-2</v>
      </c>
      <c r="AA1597" s="52">
        <f ca="1">OFFSET(AA1597,-1,0)</f>
        <v>2</v>
      </c>
      <c r="AB1597" s="52" t="b">
        <f ca="1">OFFSET(AB1597,-1,0)</f>
        <v>1</v>
      </c>
      <c r="AC1597" s="52" t="str">
        <f t="shared" ca="1" si="1458"/>
        <v>-</v>
      </c>
      <c r="AD1597" s="52" t="str">
        <f t="shared" ca="1" si="1470"/>
        <v>-</v>
      </c>
      <c r="AE1597" s="52" t="str">
        <f t="shared" ca="1" si="1470"/>
        <v>-</v>
      </c>
      <c r="AF1597" s="52" t="str">
        <f t="shared" ca="1" si="1470"/>
        <v>-</v>
      </c>
      <c r="AG1597" s="52">
        <f t="shared" ca="1" si="1470"/>
        <v>0.5</v>
      </c>
      <c r="AH1597" s="52">
        <f t="shared" ca="1" si="1459"/>
        <v>1</v>
      </c>
      <c r="AI1597" s="221">
        <f ca="1">AI$1587</f>
        <v>0</v>
      </c>
      <c r="AJ1597" s="52">
        <f t="shared" ca="1" si="1470"/>
        <v>1</v>
      </c>
      <c r="AK1597" s="221">
        <f ca="1">AK$1587</f>
        <v>0</v>
      </c>
      <c r="AL1597" s="52">
        <f ca="1">OFFSET(AL1597,-1,0)</f>
        <v>1</v>
      </c>
      <c r="AM1597" s="52"/>
      <c r="AN1597" s="52"/>
      <c r="AO1597" s="52"/>
      <c r="AP1597" s="52"/>
      <c r="AQ1597" s="52"/>
      <c r="AR1597" s="52"/>
      <c r="AS1597" s="52"/>
      <c r="AT1597" s="52"/>
      <c r="AU1597" s="52"/>
      <c r="AV1597" s="52"/>
      <c r="AW1597" s="52"/>
      <c r="AX1597" s="52"/>
      <c r="AY1597" s="52"/>
      <c r="AZ1597" s="52"/>
      <c r="BA1597" s="52"/>
      <c r="BB1597" s="52"/>
      <c r="BC1597" s="52"/>
      <c r="BD1597" s="52"/>
      <c r="BE1597" s="52"/>
      <c r="BF1597" s="52"/>
      <c r="BG1597" s="52"/>
      <c r="BH1597" s="52"/>
      <c r="BI1597" s="52"/>
      <c r="BJ1597" s="52"/>
      <c r="BK1597" s="52"/>
      <c r="BL1597" s="52"/>
      <c r="BM1597" s="52"/>
      <c r="BN1597" s="220">
        <f ca="1">BN$1573</f>
        <v>-0.05</v>
      </c>
      <c r="BO1597" s="52">
        <f t="shared" ref="BO1597:CD1598" ca="1" si="1473">OFFSET(BO1597,-1,0)</f>
        <v>0</v>
      </c>
      <c r="BP1597" s="91">
        <f t="shared" ca="1" si="1473"/>
        <v>0</v>
      </c>
      <c r="BQ1597" s="52">
        <f t="shared" ca="1" si="1473"/>
        <v>0</v>
      </c>
      <c r="BR1597" s="220">
        <f ca="1">BR$1573</f>
        <v>0.05</v>
      </c>
      <c r="BS1597" s="220">
        <f ca="1">BS$1573</f>
        <v>-0.05</v>
      </c>
      <c r="BT1597" s="220">
        <f ca="1">BT$1573</f>
        <v>-0.05</v>
      </c>
      <c r="BU1597" s="220">
        <f ca="1">BU$1573</f>
        <v>-0.05</v>
      </c>
      <c r="BV1597" s="52">
        <f t="shared" ca="1" si="1473"/>
        <v>0</v>
      </c>
      <c r="BW1597" s="91">
        <f t="shared" ca="1" si="1473"/>
        <v>0</v>
      </c>
      <c r="BX1597" s="52">
        <f t="shared" ca="1" si="1473"/>
        <v>0</v>
      </c>
      <c r="BY1597" s="220">
        <f ca="1">BY$1573</f>
        <v>0.05</v>
      </c>
      <c r="BZ1597" s="220">
        <f ca="1">BZ$1573</f>
        <v>-0.05</v>
      </c>
      <c r="CA1597" s="220">
        <f ca="1">CA$1573</f>
        <v>-0.05</v>
      </c>
      <c r="CB1597" s="220">
        <f ca="1">CB$1573</f>
        <v>-0.05</v>
      </c>
      <c r="CC1597" s="52">
        <f t="shared" ca="1" si="1473"/>
        <v>0</v>
      </c>
      <c r="CD1597" s="91">
        <f t="shared" ca="1" si="1473"/>
        <v>0</v>
      </c>
      <c r="CE1597" s="52">
        <f t="shared" ref="CE1597" ca="1" si="1474">OFFSET(CE1597,-1,0)</f>
        <v>0</v>
      </c>
      <c r="CF1597" s="220">
        <f ca="1">CF$1573</f>
        <v>0.05</v>
      </c>
      <c r="CG1597" s="220">
        <f ca="1">CG$1573</f>
        <v>-0.05</v>
      </c>
      <c r="CH1597" s="220">
        <f ca="1">CH$1573</f>
        <v>-0.05</v>
      </c>
    </row>
    <row r="1598" spans="1:86">
      <c r="A1598" s="74"/>
      <c r="B1598" s="256" t="str">
        <f t="shared" si="1436"/>
        <v>Scan 2 Dry FS as Scan1</v>
      </c>
      <c r="C1598" s="52">
        <f t="shared" ca="1" si="1472"/>
        <v>1</v>
      </c>
      <c r="D1598" s="52">
        <f t="shared" ca="1" si="1472"/>
        <v>1</v>
      </c>
      <c r="E1598" s="52" t="b">
        <f t="shared" ca="1" si="1460"/>
        <v>0</v>
      </c>
      <c r="F1598" s="52">
        <f t="shared" ca="1" si="1438"/>
        <v>222</v>
      </c>
      <c r="G1598" s="52" t="str">
        <f t="shared" ca="1" si="1438"/>
        <v>-</v>
      </c>
      <c r="H1598" s="52" t="str">
        <f t="shared" ca="1" si="1438"/>
        <v>-</v>
      </c>
      <c r="I1598" s="52" t="str">
        <f t="shared" ca="1" si="1438"/>
        <v>-</v>
      </c>
      <c r="J1598" s="52" t="str">
        <f t="shared" ca="1" si="1438"/>
        <v>-</v>
      </c>
      <c r="K1598" s="52" t="str">
        <f t="shared" ca="1" si="1438"/>
        <v>-</v>
      </c>
      <c r="L1598" s="52" t="str">
        <f t="shared" ca="1" si="1438"/>
        <v>-</v>
      </c>
      <c r="M1598" s="52" t="str">
        <f t="shared" ca="1" si="1438"/>
        <v>-</v>
      </c>
      <c r="N1598" s="52" t="str">
        <f t="shared" ca="1" si="1438"/>
        <v>-</v>
      </c>
      <c r="O1598" s="52">
        <f t="shared" ca="1" si="1438"/>
        <v>194</v>
      </c>
      <c r="P1598" s="52">
        <f t="shared" ca="1" si="1438"/>
        <v>197</v>
      </c>
      <c r="Q1598" s="221">
        <f ca="1">Q$1587</f>
        <v>197</v>
      </c>
      <c r="R1598" s="221">
        <f ca="1">R$1587</f>
        <v>198</v>
      </c>
      <c r="S1598" s="221">
        <f ca="1">S$1587</f>
        <v>198</v>
      </c>
      <c r="T1598" s="221">
        <f ca="1">T$1587</f>
        <v>198</v>
      </c>
      <c r="U1598" s="52">
        <f t="shared" ca="1" si="1438"/>
        <v>2.2499999999999999E-2</v>
      </c>
      <c r="V1598" s="52">
        <f t="shared" ca="1" si="1470"/>
        <v>6.25E-2</v>
      </c>
      <c r="W1598" s="52">
        <f t="shared" ca="1" si="1470"/>
        <v>6.25E-2</v>
      </c>
      <c r="X1598" s="52">
        <f t="shared" ca="1" si="1470"/>
        <v>0.1225</v>
      </c>
      <c r="Y1598" s="62">
        <f t="shared" ca="1" si="1470"/>
        <v>1.15E-2</v>
      </c>
      <c r="Z1598" s="62">
        <f t="shared" ca="1" si="1470"/>
        <v>-2.0416666666666666E-2</v>
      </c>
      <c r="AA1598" s="52">
        <f ca="1">OFFSET(AA1598,-1,0)</f>
        <v>2</v>
      </c>
      <c r="AB1598" s="52" t="b">
        <f ca="1">OFFSET(AB1598,-1,0)</f>
        <v>1</v>
      </c>
      <c r="AC1598" s="52" t="str">
        <f t="shared" ca="1" si="1458"/>
        <v>-</v>
      </c>
      <c r="AD1598" s="52" t="str">
        <f t="shared" ca="1" si="1470"/>
        <v>-</v>
      </c>
      <c r="AE1598" s="52" t="str">
        <f t="shared" ca="1" si="1470"/>
        <v>-</v>
      </c>
      <c r="AF1598" s="52" t="str">
        <f t="shared" ca="1" si="1470"/>
        <v>-</v>
      </c>
      <c r="AG1598" s="52">
        <f t="shared" ca="1" si="1470"/>
        <v>0.5</v>
      </c>
      <c r="AH1598" s="52">
        <f t="shared" ca="1" si="1459"/>
        <v>1</v>
      </c>
      <c r="AI1598" s="91">
        <f t="shared" ca="1" si="1459"/>
        <v>0</v>
      </c>
      <c r="AJ1598" s="91">
        <f ca="1">OFFSET(AJ1598,-1,0)</f>
        <v>1</v>
      </c>
      <c r="AK1598" s="91">
        <f t="shared" ca="1" si="1459"/>
        <v>0</v>
      </c>
      <c r="AL1598" s="52">
        <f ca="1">OFFSET(AL1598,-1,0)</f>
        <v>1</v>
      </c>
      <c r="AM1598" s="52"/>
      <c r="AN1598" s="52"/>
      <c r="AO1598" s="52"/>
      <c r="AP1598" s="52"/>
      <c r="AQ1598" s="52"/>
      <c r="AR1598" s="52"/>
      <c r="AS1598" s="52"/>
      <c r="AT1598" s="52"/>
      <c r="AU1598" s="52"/>
      <c r="AV1598" s="52"/>
      <c r="AW1598" s="52"/>
      <c r="AX1598" s="52"/>
      <c r="AY1598" s="52"/>
      <c r="AZ1598" s="52"/>
      <c r="BA1598" s="52"/>
      <c r="BB1598" s="52"/>
      <c r="BC1598" s="52"/>
      <c r="BD1598" s="52"/>
      <c r="BE1598" s="52"/>
      <c r="BF1598" s="52"/>
      <c r="BG1598" s="52"/>
      <c r="BH1598" s="52"/>
      <c r="BI1598" s="52"/>
      <c r="BJ1598" s="52"/>
      <c r="BK1598" s="52"/>
      <c r="BL1598" s="52"/>
      <c r="BM1598" s="52"/>
      <c r="BN1598" s="52">
        <f t="shared" ref="BN1598:CC1610" ca="1" si="1475">OFFSET(BN1598,-1,0)</f>
        <v>-0.05</v>
      </c>
      <c r="BO1598" s="52">
        <f t="shared" ca="1" si="1475"/>
        <v>0</v>
      </c>
      <c r="BP1598" s="91">
        <f t="shared" ca="1" si="1473"/>
        <v>0</v>
      </c>
      <c r="BQ1598" s="52">
        <f t="shared" ca="1" si="1475"/>
        <v>0</v>
      </c>
      <c r="BR1598" s="52">
        <f t="shared" ca="1" si="1475"/>
        <v>0.05</v>
      </c>
      <c r="BS1598" s="221">
        <f ca="1">BS$1587</f>
        <v>-0.05</v>
      </c>
      <c r="BT1598" s="221">
        <f ca="1">BT$1587</f>
        <v>0</v>
      </c>
      <c r="BU1598" s="52">
        <f t="shared" ref="BU1598:CH1610" ca="1" si="1476">OFFSET(BU1598,-1,0)</f>
        <v>-0.05</v>
      </c>
      <c r="BV1598" s="52">
        <f t="shared" ca="1" si="1476"/>
        <v>0</v>
      </c>
      <c r="BW1598" s="91">
        <f t="shared" ca="1" si="1476"/>
        <v>0</v>
      </c>
      <c r="BX1598" s="52">
        <f t="shared" ca="1" si="1476"/>
        <v>0</v>
      </c>
      <c r="BY1598" s="52">
        <f t="shared" ca="1" si="1476"/>
        <v>0.05</v>
      </c>
      <c r="BZ1598" s="221">
        <f ca="1">BZ$1587</f>
        <v>-0.05</v>
      </c>
      <c r="CA1598" s="221">
        <f ca="1">CA$1587</f>
        <v>0</v>
      </c>
      <c r="CB1598" s="52">
        <f t="shared" ca="1" si="1476"/>
        <v>-0.05</v>
      </c>
      <c r="CC1598" s="52">
        <f t="shared" ca="1" si="1476"/>
        <v>0</v>
      </c>
      <c r="CD1598" s="91">
        <f t="shared" ca="1" si="1476"/>
        <v>0</v>
      </c>
      <c r="CE1598" s="52">
        <f t="shared" ca="1" si="1476"/>
        <v>0</v>
      </c>
      <c r="CF1598" s="52">
        <f t="shared" ca="1" si="1476"/>
        <v>0.05</v>
      </c>
      <c r="CG1598" s="221">
        <f ca="1">CG$1587</f>
        <v>-0.05</v>
      </c>
      <c r="CH1598" s="221">
        <f ca="1">CH$1587</f>
        <v>0</v>
      </c>
    </row>
    <row r="1599" spans="1:86">
      <c r="A1599" s="74"/>
      <c r="B1599" s="256" t="str">
        <f t="shared" si="1436"/>
        <v>Scan 2 Singles FS as Scan1</v>
      </c>
      <c r="C1599" s="91">
        <f t="shared" ca="1" si="1472"/>
        <v>1</v>
      </c>
      <c r="D1599" s="91">
        <f t="shared" ca="1" si="1472"/>
        <v>1</v>
      </c>
      <c r="E1599" s="91" t="b">
        <f t="shared" ca="1" si="1460"/>
        <v>0</v>
      </c>
      <c r="F1599" s="91">
        <f t="shared" ca="1" si="1460"/>
        <v>222</v>
      </c>
      <c r="G1599" s="91" t="str">
        <f t="shared" ca="1" si="1460"/>
        <v>-</v>
      </c>
      <c r="H1599" s="91" t="str">
        <f t="shared" ca="1" si="1460"/>
        <v>-</v>
      </c>
      <c r="I1599" s="91" t="str">
        <f t="shared" ca="1" si="1460"/>
        <v>-</v>
      </c>
      <c r="J1599" s="91" t="str">
        <f t="shared" ca="1" si="1460"/>
        <v>-</v>
      </c>
      <c r="K1599" s="91" t="str">
        <f t="shared" ca="1" si="1460"/>
        <v>-</v>
      </c>
      <c r="L1599" s="91" t="str">
        <f t="shared" ca="1" si="1460"/>
        <v>-</v>
      </c>
      <c r="M1599" s="91" t="str">
        <f t="shared" ca="1" si="1460"/>
        <v>-</v>
      </c>
      <c r="N1599" s="91" t="str">
        <f t="shared" ca="1" si="1460"/>
        <v>-</v>
      </c>
      <c r="O1599" s="221">
        <f ca="1">O$1587</f>
        <v>196</v>
      </c>
      <c r="P1599" s="91">
        <f t="shared" ca="1" si="1460"/>
        <v>197</v>
      </c>
      <c r="Q1599" s="220">
        <f ca="1">Q$1573</f>
        <v>195</v>
      </c>
      <c r="R1599" s="91">
        <f t="shared" ca="1" si="1460"/>
        <v>198</v>
      </c>
      <c r="S1599" s="91">
        <f t="shared" ref="S1599:AJ1601" ca="1" si="1477">OFFSET(S1599,-1,0)</f>
        <v>198</v>
      </c>
      <c r="T1599" s="91">
        <f t="shared" ca="1" si="1477"/>
        <v>198</v>
      </c>
      <c r="U1599" s="91">
        <f t="shared" ca="1" si="1477"/>
        <v>2.2499999999999999E-2</v>
      </c>
      <c r="V1599" s="91">
        <f t="shared" ca="1" si="1477"/>
        <v>6.25E-2</v>
      </c>
      <c r="W1599" s="91">
        <f t="shared" ca="1" si="1477"/>
        <v>6.25E-2</v>
      </c>
      <c r="X1599" s="91">
        <f t="shared" ca="1" si="1477"/>
        <v>0.1225</v>
      </c>
      <c r="Y1599" s="226">
        <f t="shared" ca="1" si="1477"/>
        <v>1.15E-2</v>
      </c>
      <c r="Z1599" s="226">
        <f t="shared" ca="1" si="1477"/>
        <v>-2.0416666666666666E-2</v>
      </c>
      <c r="AA1599" s="91">
        <f t="shared" ca="1" si="1477"/>
        <v>2</v>
      </c>
      <c r="AB1599" s="91" t="b">
        <f t="shared" ca="1" si="1477"/>
        <v>1</v>
      </c>
      <c r="AC1599" s="91" t="str">
        <f t="shared" ca="1" si="1477"/>
        <v>-</v>
      </c>
      <c r="AD1599" s="91" t="str">
        <f t="shared" ca="1" si="1477"/>
        <v>-</v>
      </c>
      <c r="AE1599" s="91" t="str">
        <f t="shared" ca="1" si="1477"/>
        <v>-</v>
      </c>
      <c r="AF1599" s="91" t="str">
        <f t="shared" ca="1" si="1477"/>
        <v>-</v>
      </c>
      <c r="AG1599" s="91">
        <f t="shared" ca="1" si="1477"/>
        <v>0.5</v>
      </c>
      <c r="AH1599" s="91">
        <f t="shared" ca="1" si="1477"/>
        <v>1</v>
      </c>
      <c r="AI1599" s="91">
        <f t="shared" ca="1" si="1459"/>
        <v>0</v>
      </c>
      <c r="AJ1599" s="91">
        <f ca="1">OFFSET(AJ1599,-1,0)</f>
        <v>1</v>
      </c>
      <c r="AK1599" s="91">
        <f t="shared" ca="1" si="1459"/>
        <v>0</v>
      </c>
      <c r="AL1599" s="91">
        <f ca="1">OFFSET(AL1599,-1,0)</f>
        <v>1</v>
      </c>
      <c r="AM1599" s="91"/>
      <c r="AN1599" s="91"/>
      <c r="AO1599" s="91"/>
      <c r="AP1599" s="91"/>
      <c r="AQ1599" s="91"/>
      <c r="AR1599" s="91"/>
      <c r="AS1599" s="91"/>
      <c r="AT1599" s="91"/>
      <c r="AU1599" s="91"/>
      <c r="AV1599" s="91"/>
      <c r="AW1599" s="91"/>
      <c r="AX1599" s="91"/>
      <c r="AY1599" s="91"/>
      <c r="AZ1599" s="91"/>
      <c r="BA1599" s="91"/>
      <c r="BB1599" s="91"/>
      <c r="BC1599" s="91"/>
      <c r="BD1599" s="91"/>
      <c r="BE1599" s="91"/>
      <c r="BF1599" s="91"/>
      <c r="BG1599" s="91"/>
      <c r="BH1599" s="91"/>
      <c r="BI1599" s="91"/>
      <c r="BJ1599" s="91"/>
      <c r="BK1599" s="91"/>
      <c r="BL1599" s="91"/>
      <c r="BM1599" s="91"/>
      <c r="BN1599" s="91">
        <f t="shared" ca="1" si="1475"/>
        <v>-0.05</v>
      </c>
      <c r="BO1599" s="91">
        <f t="shared" ca="1" si="1475"/>
        <v>0</v>
      </c>
      <c r="BP1599" s="91">
        <f t="shared" ca="1" si="1475"/>
        <v>0</v>
      </c>
      <c r="BQ1599" s="91">
        <f t="shared" ca="1" si="1475"/>
        <v>0</v>
      </c>
      <c r="BR1599" s="221">
        <f ca="1">BR$1587</f>
        <v>0.05</v>
      </c>
      <c r="BS1599" s="220">
        <f ca="1">BS$1573</f>
        <v>-0.05</v>
      </c>
      <c r="BT1599" s="91">
        <f t="shared" ca="1" si="1475"/>
        <v>0</v>
      </c>
      <c r="BU1599" s="91">
        <f t="shared" ca="1" si="1476"/>
        <v>-0.05</v>
      </c>
      <c r="BV1599" s="91">
        <f t="shared" ca="1" si="1476"/>
        <v>0</v>
      </c>
      <c r="BW1599" s="91">
        <f t="shared" ca="1" si="1476"/>
        <v>0</v>
      </c>
      <c r="BX1599" s="91">
        <f t="shared" ca="1" si="1476"/>
        <v>0</v>
      </c>
      <c r="BY1599" s="221">
        <f ca="1">BY$1587</f>
        <v>0.05</v>
      </c>
      <c r="BZ1599" s="220">
        <f ca="1">BZ$1573</f>
        <v>-0.05</v>
      </c>
      <c r="CA1599" s="91">
        <f t="shared" ca="1" si="1476"/>
        <v>0</v>
      </c>
      <c r="CB1599" s="91">
        <f t="shared" ca="1" si="1476"/>
        <v>-0.05</v>
      </c>
      <c r="CC1599" s="91">
        <f t="shared" ca="1" si="1476"/>
        <v>0</v>
      </c>
      <c r="CD1599" s="91">
        <f t="shared" ca="1" si="1476"/>
        <v>0</v>
      </c>
      <c r="CE1599" s="91">
        <f t="shared" ca="1" si="1476"/>
        <v>0</v>
      </c>
      <c r="CF1599" s="221">
        <f ca="1">CF$1587</f>
        <v>0.05</v>
      </c>
      <c r="CG1599" s="220">
        <f ca="1">CG$1573</f>
        <v>-0.05</v>
      </c>
      <c r="CH1599" s="91">
        <f t="shared" ca="1" si="1476"/>
        <v>0</v>
      </c>
    </row>
    <row r="1600" spans="1:86">
      <c r="A1600" s="74"/>
      <c r="B1600" s="256" t="str">
        <f t="shared" si="1436"/>
        <v>Scan 2 Mult FS as Scan1</v>
      </c>
      <c r="C1600" s="91">
        <f t="shared" ca="1" si="1472"/>
        <v>1</v>
      </c>
      <c r="D1600" s="91">
        <f t="shared" ca="1" si="1472"/>
        <v>1</v>
      </c>
      <c r="E1600" s="91" t="b">
        <f t="shared" ca="1" si="1460"/>
        <v>0</v>
      </c>
      <c r="F1600" s="91">
        <f t="shared" ca="1" si="1460"/>
        <v>222</v>
      </c>
      <c r="G1600" s="91" t="str">
        <f t="shared" ca="1" si="1460"/>
        <v>-</v>
      </c>
      <c r="H1600" s="91" t="str">
        <f t="shared" ca="1" si="1460"/>
        <v>-</v>
      </c>
      <c r="I1600" s="91" t="str">
        <f t="shared" ca="1" si="1460"/>
        <v>-</v>
      </c>
      <c r="J1600" s="91" t="str">
        <f t="shared" ca="1" si="1460"/>
        <v>-</v>
      </c>
      <c r="K1600" s="91" t="str">
        <f t="shared" ca="1" si="1460"/>
        <v>-</v>
      </c>
      <c r="L1600" s="91" t="str">
        <f t="shared" ca="1" si="1460"/>
        <v>-</v>
      </c>
      <c r="M1600" s="91" t="str">
        <f t="shared" ca="1" si="1460"/>
        <v>-</v>
      </c>
      <c r="N1600" s="91" t="str">
        <f t="shared" ca="1" si="1460"/>
        <v>-</v>
      </c>
      <c r="O1600" s="91">
        <f t="shared" ca="1" si="1460"/>
        <v>196</v>
      </c>
      <c r="P1600" s="91">
        <f t="shared" ca="1" si="1460"/>
        <v>197</v>
      </c>
      <c r="Q1600" s="221">
        <f ca="1">Q$1587</f>
        <v>197</v>
      </c>
      <c r="R1600" s="220">
        <f ca="1">R$1573</f>
        <v>195</v>
      </c>
      <c r="S1600" s="220">
        <f ca="1">S$1573</f>
        <v>195</v>
      </c>
      <c r="T1600" s="220">
        <f ca="1">T$1573</f>
        <v>195</v>
      </c>
      <c r="U1600" s="91">
        <f t="shared" ca="1" si="1477"/>
        <v>2.2499999999999999E-2</v>
      </c>
      <c r="V1600" s="91">
        <f t="shared" ca="1" si="1477"/>
        <v>6.25E-2</v>
      </c>
      <c r="W1600" s="91">
        <f t="shared" ca="1" si="1477"/>
        <v>6.25E-2</v>
      </c>
      <c r="X1600" s="91">
        <f t="shared" ca="1" si="1477"/>
        <v>0.1225</v>
      </c>
      <c r="Y1600" s="226">
        <f t="shared" ca="1" si="1477"/>
        <v>1.15E-2</v>
      </c>
      <c r="Z1600" s="226">
        <f t="shared" ca="1" si="1477"/>
        <v>-2.0416666666666666E-2</v>
      </c>
      <c r="AA1600" s="91">
        <f t="shared" ca="1" si="1477"/>
        <v>2</v>
      </c>
      <c r="AB1600" s="91" t="b">
        <f t="shared" ca="1" si="1477"/>
        <v>1</v>
      </c>
      <c r="AC1600" s="91" t="str">
        <f t="shared" ca="1" si="1477"/>
        <v>-</v>
      </c>
      <c r="AD1600" s="91" t="str">
        <f t="shared" ca="1" si="1477"/>
        <v>-</v>
      </c>
      <c r="AE1600" s="91" t="str">
        <f t="shared" ca="1" si="1477"/>
        <v>-</v>
      </c>
      <c r="AF1600" s="91" t="str">
        <f t="shared" ca="1" si="1477"/>
        <v>-</v>
      </c>
      <c r="AG1600" s="91">
        <f t="shared" ca="1" si="1477"/>
        <v>0.5</v>
      </c>
      <c r="AH1600" s="91">
        <f t="shared" ca="1" si="1477"/>
        <v>1</v>
      </c>
      <c r="AI1600" s="91">
        <f t="shared" ca="1" si="1477"/>
        <v>0</v>
      </c>
      <c r="AJ1600" s="91">
        <f t="shared" ca="1" si="1477"/>
        <v>1</v>
      </c>
      <c r="AK1600" s="91">
        <f t="shared" ca="1" si="1459"/>
        <v>0</v>
      </c>
      <c r="AL1600" s="91">
        <f t="shared" ca="1" si="1459"/>
        <v>1</v>
      </c>
      <c r="AM1600" s="91"/>
      <c r="AN1600" s="91"/>
      <c r="AO1600" s="91"/>
      <c r="AP1600" s="91"/>
      <c r="AQ1600" s="91"/>
      <c r="AR1600" s="91"/>
      <c r="AS1600" s="91"/>
      <c r="AT1600" s="91"/>
      <c r="AU1600" s="91"/>
      <c r="AV1600" s="91"/>
      <c r="AW1600" s="91"/>
      <c r="AX1600" s="91"/>
      <c r="AY1600" s="91"/>
      <c r="AZ1600" s="91"/>
      <c r="BA1600" s="91"/>
      <c r="BB1600" s="91"/>
      <c r="BC1600" s="91"/>
      <c r="BD1600" s="91"/>
      <c r="BE1600" s="91"/>
      <c r="BF1600" s="91"/>
      <c r="BG1600" s="91"/>
      <c r="BH1600" s="91"/>
      <c r="BI1600" s="91"/>
      <c r="BJ1600" s="91"/>
      <c r="BK1600" s="91"/>
      <c r="BL1600" s="91"/>
      <c r="BM1600" s="91"/>
      <c r="BN1600" s="91">
        <f t="shared" ca="1" si="1475"/>
        <v>-0.05</v>
      </c>
      <c r="BO1600" s="91">
        <f t="shared" ca="1" si="1475"/>
        <v>0</v>
      </c>
      <c r="BP1600" s="91">
        <f t="shared" ca="1" si="1475"/>
        <v>0</v>
      </c>
      <c r="BQ1600" s="91">
        <f t="shared" ca="1" si="1475"/>
        <v>0</v>
      </c>
      <c r="BR1600" s="91">
        <f t="shared" ca="1" si="1475"/>
        <v>0.05</v>
      </c>
      <c r="BS1600" s="221">
        <f ca="1">BS$1587</f>
        <v>-0.05</v>
      </c>
      <c r="BT1600" s="220">
        <f ca="1">BT$1573</f>
        <v>-0.05</v>
      </c>
      <c r="BU1600" s="91">
        <f t="shared" ca="1" si="1476"/>
        <v>-0.05</v>
      </c>
      <c r="BV1600" s="91">
        <f t="shared" ca="1" si="1476"/>
        <v>0</v>
      </c>
      <c r="BW1600" s="91">
        <f t="shared" ca="1" si="1476"/>
        <v>0</v>
      </c>
      <c r="BX1600" s="91">
        <f t="shared" ca="1" si="1476"/>
        <v>0</v>
      </c>
      <c r="BY1600" s="91">
        <f t="shared" ca="1" si="1476"/>
        <v>0.05</v>
      </c>
      <c r="BZ1600" s="221">
        <f ca="1">BZ$1587</f>
        <v>-0.05</v>
      </c>
      <c r="CA1600" s="220">
        <f ca="1">CA$1573</f>
        <v>-0.05</v>
      </c>
      <c r="CB1600" s="91">
        <f t="shared" ca="1" si="1476"/>
        <v>-0.05</v>
      </c>
      <c r="CC1600" s="91">
        <f t="shared" ca="1" si="1476"/>
        <v>0</v>
      </c>
      <c r="CD1600" s="91">
        <f t="shared" ca="1" si="1476"/>
        <v>0</v>
      </c>
      <c r="CE1600" s="91">
        <f t="shared" ca="1" si="1476"/>
        <v>0</v>
      </c>
      <c r="CF1600" s="91">
        <f t="shared" ca="1" si="1476"/>
        <v>0.05</v>
      </c>
      <c r="CG1600" s="221">
        <f ca="1">CG$1587</f>
        <v>-0.05</v>
      </c>
      <c r="CH1600" s="220">
        <f ca="1">CH$1573</f>
        <v>-0.05</v>
      </c>
    </row>
    <row r="1601" spans="1:86">
      <c r="A1601" s="74"/>
      <c r="B1601" s="256" t="str">
        <f t="shared" si="1436"/>
        <v>Scan 2 Hold Base Mortality as Scan1</v>
      </c>
      <c r="C1601" s="91">
        <f t="shared" ca="1" si="1472"/>
        <v>1</v>
      </c>
      <c r="D1601" s="91">
        <f t="shared" ca="1" si="1472"/>
        <v>1</v>
      </c>
      <c r="E1601" s="91" t="b">
        <f t="shared" ca="1" si="1460"/>
        <v>0</v>
      </c>
      <c r="F1601" s="220">
        <f ca="1">F$1573</f>
        <v>221</v>
      </c>
      <c r="G1601" s="91" t="str">
        <f t="shared" ca="1" si="1460"/>
        <v>-</v>
      </c>
      <c r="H1601" s="91" t="str">
        <f t="shared" ca="1" si="1460"/>
        <v>-</v>
      </c>
      <c r="I1601" s="91" t="str">
        <f t="shared" ca="1" si="1460"/>
        <v>-</v>
      </c>
      <c r="J1601" s="91" t="str">
        <f t="shared" ca="1" si="1460"/>
        <v>-</v>
      </c>
      <c r="K1601" s="91" t="str">
        <f ca="1">OFFSET(K1601,-1,0)</f>
        <v>-</v>
      </c>
      <c r="L1601" s="90" t="b">
        <v>1</v>
      </c>
      <c r="M1601" s="91" t="str">
        <f ca="1">OFFSET(M1601,-1,0)</f>
        <v>-</v>
      </c>
      <c r="N1601" s="91" t="str">
        <f t="shared" ca="1" si="1460"/>
        <v>-</v>
      </c>
      <c r="O1601" s="91">
        <f t="shared" ca="1" si="1460"/>
        <v>196</v>
      </c>
      <c r="P1601" s="91">
        <f t="shared" ca="1" si="1460"/>
        <v>197</v>
      </c>
      <c r="Q1601" s="91">
        <f t="shared" ca="1" si="1460"/>
        <v>197</v>
      </c>
      <c r="R1601" s="221">
        <f ca="1">R$1587</f>
        <v>198</v>
      </c>
      <c r="S1601" s="221">
        <f ca="1">S$1587</f>
        <v>198</v>
      </c>
      <c r="T1601" s="221">
        <f ca="1">T$1587</f>
        <v>198</v>
      </c>
      <c r="U1601" s="91">
        <f t="shared" ca="1" si="1477"/>
        <v>2.2499999999999999E-2</v>
      </c>
      <c r="V1601" s="91">
        <f t="shared" ca="1" si="1477"/>
        <v>6.25E-2</v>
      </c>
      <c r="W1601" s="91">
        <f t="shared" ca="1" si="1477"/>
        <v>6.25E-2</v>
      </c>
      <c r="X1601" s="91">
        <f t="shared" ca="1" si="1477"/>
        <v>0.1225</v>
      </c>
      <c r="Y1601" s="226">
        <f t="shared" ca="1" si="1477"/>
        <v>1.15E-2</v>
      </c>
      <c r="Z1601" s="226">
        <f t="shared" ca="1" si="1477"/>
        <v>-2.0416666666666666E-2</v>
      </c>
      <c r="AA1601" s="91">
        <f t="shared" ca="1" si="1477"/>
        <v>2</v>
      </c>
      <c r="AB1601" s="91" t="b">
        <f t="shared" ca="1" si="1477"/>
        <v>1</v>
      </c>
      <c r="AC1601" s="91" t="str">
        <f t="shared" ca="1" si="1477"/>
        <v>-</v>
      </c>
      <c r="AD1601" s="91" t="str">
        <f t="shared" ca="1" si="1477"/>
        <v>-</v>
      </c>
      <c r="AE1601" s="91" t="str">
        <f t="shared" ca="1" si="1477"/>
        <v>-</v>
      </c>
      <c r="AF1601" s="91" t="str">
        <f t="shared" ca="1" si="1477"/>
        <v>-</v>
      </c>
      <c r="AG1601" s="91">
        <f t="shared" ca="1" si="1477"/>
        <v>0.5</v>
      </c>
      <c r="AH1601" s="91">
        <f t="shared" ca="1" si="1477"/>
        <v>1</v>
      </c>
      <c r="AI1601" s="91">
        <f t="shared" ca="1" si="1477"/>
        <v>0</v>
      </c>
      <c r="AJ1601" s="91">
        <f t="shared" ca="1" si="1477"/>
        <v>1</v>
      </c>
      <c r="AK1601" s="91">
        <f t="shared" ca="1" si="1459"/>
        <v>0</v>
      </c>
      <c r="AL1601" s="91">
        <f t="shared" ca="1" si="1459"/>
        <v>1</v>
      </c>
      <c r="AM1601" s="91"/>
      <c r="AN1601" s="91"/>
      <c r="AO1601" s="91"/>
      <c r="AP1601" s="91"/>
      <c r="AQ1601" s="91"/>
      <c r="AR1601" s="91"/>
      <c r="AS1601" s="91"/>
      <c r="AT1601" s="91"/>
      <c r="AU1601" s="91"/>
      <c r="AV1601" s="91"/>
      <c r="AW1601" s="91"/>
      <c r="AX1601" s="91"/>
      <c r="AY1601" s="91"/>
      <c r="AZ1601" s="91"/>
      <c r="BA1601" s="91"/>
      <c r="BB1601" s="91"/>
      <c r="BC1601" s="91"/>
      <c r="BD1601" s="91"/>
      <c r="BE1601" s="91"/>
      <c r="BF1601" s="91"/>
      <c r="BG1601" s="91"/>
      <c r="BH1601" s="91"/>
      <c r="BI1601" s="91"/>
      <c r="BJ1601" s="91"/>
      <c r="BK1601" s="91"/>
      <c r="BL1601" s="91"/>
      <c r="BM1601" s="91"/>
      <c r="BN1601" s="221">
        <f ca="1">BN$1587</f>
        <v>-0.05</v>
      </c>
      <c r="BO1601" s="91">
        <f t="shared" ca="1" si="1475"/>
        <v>0</v>
      </c>
      <c r="BP1601" s="91">
        <f t="shared" ca="1" si="1475"/>
        <v>0</v>
      </c>
      <c r="BQ1601" s="91">
        <f t="shared" ca="1" si="1475"/>
        <v>0</v>
      </c>
      <c r="BR1601" s="91">
        <f t="shared" ca="1" si="1475"/>
        <v>0.05</v>
      </c>
      <c r="BS1601" s="91">
        <f t="shared" ca="1" si="1475"/>
        <v>-0.05</v>
      </c>
      <c r="BT1601" s="221">
        <f ca="1">BT$1587</f>
        <v>0</v>
      </c>
      <c r="BU1601" s="221">
        <f ca="1">BU$1587</f>
        <v>-0.05</v>
      </c>
      <c r="BV1601" s="91">
        <f t="shared" ca="1" si="1476"/>
        <v>0</v>
      </c>
      <c r="BW1601" s="91">
        <f t="shared" ca="1" si="1476"/>
        <v>0</v>
      </c>
      <c r="BX1601" s="91">
        <f t="shared" ca="1" si="1476"/>
        <v>0</v>
      </c>
      <c r="BY1601" s="91">
        <f t="shared" ca="1" si="1476"/>
        <v>0.05</v>
      </c>
      <c r="BZ1601" s="91">
        <f t="shared" ca="1" si="1476"/>
        <v>-0.05</v>
      </c>
      <c r="CA1601" s="221">
        <f ca="1">CA$1587</f>
        <v>0</v>
      </c>
      <c r="CB1601" s="221">
        <f ca="1">CB$1587</f>
        <v>-0.05</v>
      </c>
      <c r="CC1601" s="91">
        <f t="shared" ca="1" si="1476"/>
        <v>0</v>
      </c>
      <c r="CD1601" s="91">
        <f t="shared" ca="1" si="1476"/>
        <v>0</v>
      </c>
      <c r="CE1601" s="91">
        <f t="shared" ca="1" si="1476"/>
        <v>0</v>
      </c>
      <c r="CF1601" s="91">
        <f t="shared" ca="1" si="1476"/>
        <v>0.05</v>
      </c>
      <c r="CG1601" s="91">
        <f t="shared" ca="1" si="1476"/>
        <v>-0.05</v>
      </c>
      <c r="CH1601" s="221">
        <f ca="1">CH$1587</f>
        <v>0</v>
      </c>
    </row>
    <row r="1602" spans="1:86">
      <c r="A1602" s="74"/>
      <c r="B1602" s="256" t="str">
        <f t="shared" si="1436"/>
        <v>Scan 2 Hold LW &amp; sale value as Scan1</v>
      </c>
      <c r="C1602" s="91">
        <f t="shared" ca="1" si="1472"/>
        <v>1</v>
      </c>
      <c r="D1602" s="91">
        <f t="shared" ca="1" si="1472"/>
        <v>1</v>
      </c>
      <c r="E1602" s="91" t="b">
        <f t="shared" ca="1" si="1472"/>
        <v>0</v>
      </c>
      <c r="F1602" s="91">
        <f t="shared" ca="1" si="1472"/>
        <v>221</v>
      </c>
      <c r="G1602" s="91" t="str">
        <f t="shared" ca="1" si="1472"/>
        <v>-</v>
      </c>
      <c r="H1602" s="91" t="str">
        <f t="shared" ca="1" si="1472"/>
        <v>-</v>
      </c>
      <c r="I1602" s="91" t="str">
        <f t="shared" ca="1" si="1472"/>
        <v>-</v>
      </c>
      <c r="J1602" s="91" t="str">
        <f t="shared" ca="1" si="1472"/>
        <v>-</v>
      </c>
      <c r="K1602" s="91" t="str">
        <f t="shared" ca="1" si="1472"/>
        <v>-</v>
      </c>
      <c r="L1602" s="221" t="str">
        <f>L$1587</f>
        <v>-</v>
      </c>
      <c r="M1602" s="90" t="b">
        <v>1</v>
      </c>
      <c r="N1602" s="91" t="str">
        <f t="shared" ca="1" si="1472"/>
        <v>-</v>
      </c>
      <c r="O1602" s="91">
        <f t="shared" ca="1" si="1472"/>
        <v>196</v>
      </c>
      <c r="P1602" s="91">
        <f t="shared" ca="1" si="1472"/>
        <v>197</v>
      </c>
      <c r="Q1602" s="91">
        <f t="shared" ca="1" si="1472"/>
        <v>197</v>
      </c>
      <c r="R1602" s="91">
        <f t="shared" ca="1" si="1472"/>
        <v>198</v>
      </c>
      <c r="S1602" s="91">
        <f t="shared" ref="S1602:AL1610" ca="1" si="1478">OFFSET(S1602,-1,0)</f>
        <v>198</v>
      </c>
      <c r="T1602" s="91">
        <f t="shared" ca="1" si="1478"/>
        <v>198</v>
      </c>
      <c r="U1602" s="91">
        <f t="shared" ca="1" si="1478"/>
        <v>2.2499999999999999E-2</v>
      </c>
      <c r="V1602" s="91">
        <f t="shared" ca="1" si="1478"/>
        <v>6.25E-2</v>
      </c>
      <c r="W1602" s="91">
        <f t="shared" ca="1" si="1478"/>
        <v>6.25E-2</v>
      </c>
      <c r="X1602" s="91">
        <f t="shared" ca="1" si="1478"/>
        <v>0.1225</v>
      </c>
      <c r="Y1602" s="226">
        <f t="shared" ca="1" si="1478"/>
        <v>1.15E-2</v>
      </c>
      <c r="Z1602" s="226">
        <f t="shared" ca="1" si="1478"/>
        <v>-2.0416666666666666E-2</v>
      </c>
      <c r="AA1602" s="91">
        <f t="shared" ca="1" si="1478"/>
        <v>2</v>
      </c>
      <c r="AB1602" s="91" t="b">
        <f t="shared" ca="1" si="1478"/>
        <v>1</v>
      </c>
      <c r="AC1602" s="91" t="str">
        <f t="shared" ca="1" si="1478"/>
        <v>-</v>
      </c>
      <c r="AD1602" s="91" t="str">
        <f t="shared" ca="1" si="1478"/>
        <v>-</v>
      </c>
      <c r="AE1602" s="91" t="str">
        <f t="shared" ca="1" si="1478"/>
        <v>-</v>
      </c>
      <c r="AF1602" s="91" t="str">
        <f t="shared" ca="1" si="1478"/>
        <v>-</v>
      </c>
      <c r="AG1602" s="91">
        <f t="shared" ca="1" si="1478"/>
        <v>0.5</v>
      </c>
      <c r="AH1602" s="91">
        <f t="shared" ca="1" si="1478"/>
        <v>1</v>
      </c>
      <c r="AI1602" s="91">
        <f t="shared" ca="1" si="1478"/>
        <v>0</v>
      </c>
      <c r="AJ1602" s="91">
        <f t="shared" ca="1" si="1478"/>
        <v>1</v>
      </c>
      <c r="AK1602" s="91">
        <f t="shared" ca="1" si="1478"/>
        <v>0</v>
      </c>
      <c r="AL1602" s="91">
        <f t="shared" ca="1" si="1478"/>
        <v>1</v>
      </c>
      <c r="AM1602" s="91"/>
      <c r="AN1602" s="91"/>
      <c r="AO1602" s="91"/>
      <c r="AP1602" s="91"/>
      <c r="AQ1602" s="91"/>
      <c r="AR1602" s="91"/>
      <c r="AS1602" s="91"/>
      <c r="AT1602" s="91"/>
      <c r="AU1602" s="91"/>
      <c r="AV1602" s="91"/>
      <c r="AW1602" s="91"/>
      <c r="AX1602" s="91"/>
      <c r="AY1602" s="91"/>
      <c r="AZ1602" s="91"/>
      <c r="BA1602" s="91"/>
      <c r="BB1602" s="91"/>
      <c r="BC1602" s="91"/>
      <c r="BD1602" s="91"/>
      <c r="BE1602" s="91"/>
      <c r="BF1602" s="91"/>
      <c r="BG1602" s="91"/>
      <c r="BH1602" s="91"/>
      <c r="BI1602" s="91"/>
      <c r="BJ1602" s="91"/>
      <c r="BK1602" s="91"/>
      <c r="BL1602" s="91"/>
      <c r="BM1602" s="91"/>
      <c r="BN1602" s="91">
        <f t="shared" ca="1" si="1475"/>
        <v>-0.05</v>
      </c>
      <c r="BO1602" s="91">
        <f t="shared" ca="1" si="1475"/>
        <v>0</v>
      </c>
      <c r="BP1602" s="91">
        <f t="shared" ca="1" si="1475"/>
        <v>0</v>
      </c>
      <c r="BQ1602" s="91">
        <f t="shared" ca="1" si="1475"/>
        <v>0</v>
      </c>
      <c r="BR1602" s="91">
        <f t="shared" ca="1" si="1475"/>
        <v>0.05</v>
      </c>
      <c r="BS1602" s="91">
        <f t="shared" ca="1" si="1475"/>
        <v>-0.05</v>
      </c>
      <c r="BT1602" s="91">
        <f t="shared" ca="1" si="1475"/>
        <v>0</v>
      </c>
      <c r="BU1602" s="91">
        <f t="shared" ca="1" si="1475"/>
        <v>-0.05</v>
      </c>
      <c r="BV1602" s="91">
        <f t="shared" ca="1" si="1475"/>
        <v>0</v>
      </c>
      <c r="BW1602" s="91">
        <f t="shared" ca="1" si="1475"/>
        <v>0</v>
      </c>
      <c r="BX1602" s="91">
        <f t="shared" ca="1" si="1475"/>
        <v>0</v>
      </c>
      <c r="BY1602" s="91">
        <f t="shared" ca="1" si="1475"/>
        <v>0.05</v>
      </c>
      <c r="BZ1602" s="91">
        <f t="shared" ca="1" si="1475"/>
        <v>-0.05</v>
      </c>
      <c r="CA1602" s="91">
        <f t="shared" ca="1" si="1475"/>
        <v>0</v>
      </c>
      <c r="CB1602" s="91">
        <f t="shared" ca="1" si="1475"/>
        <v>-0.05</v>
      </c>
      <c r="CC1602" s="91">
        <f t="shared" ca="1" si="1475"/>
        <v>0</v>
      </c>
      <c r="CD1602" s="91">
        <f t="shared" ca="1" si="1476"/>
        <v>0</v>
      </c>
      <c r="CE1602" s="91">
        <f t="shared" ca="1" si="1476"/>
        <v>0</v>
      </c>
      <c r="CF1602" s="91">
        <f t="shared" ca="1" si="1476"/>
        <v>0.05</v>
      </c>
      <c r="CG1602" s="91">
        <f t="shared" ca="1" si="1476"/>
        <v>-0.05</v>
      </c>
      <c r="CH1602" s="91">
        <f t="shared" ca="1" si="1476"/>
        <v>0</v>
      </c>
    </row>
    <row r="1603" spans="1:86">
      <c r="A1603" s="74"/>
      <c r="B1603" s="257" t="str">
        <f t="shared" si="1436"/>
        <v>Scan 2 Hold Flc Value as Scan1</v>
      </c>
      <c r="C1603" s="91">
        <f t="shared" ca="1" si="1472"/>
        <v>1</v>
      </c>
      <c r="D1603" s="91">
        <f t="shared" ca="1" si="1472"/>
        <v>1</v>
      </c>
      <c r="E1603" s="91" t="b">
        <f t="shared" ca="1" si="1472"/>
        <v>0</v>
      </c>
      <c r="F1603" s="91">
        <f t="shared" ca="1" si="1472"/>
        <v>221</v>
      </c>
      <c r="G1603" s="90" t="b">
        <v>1</v>
      </c>
      <c r="H1603" s="90" t="b">
        <v>1</v>
      </c>
      <c r="I1603" s="91" t="str">
        <f t="shared" ca="1" si="1472"/>
        <v>-</v>
      </c>
      <c r="J1603" s="91" t="str">
        <f t="shared" ca="1" si="1472"/>
        <v>-</v>
      </c>
      <c r="K1603" s="91" t="str">
        <f t="shared" ca="1" si="1472"/>
        <v>-</v>
      </c>
      <c r="L1603" s="91" t="str">
        <f t="shared" ca="1" si="1472"/>
        <v>-</v>
      </c>
      <c r="M1603" s="221" t="str">
        <f>M$1587</f>
        <v>-</v>
      </c>
      <c r="N1603" s="91" t="str">
        <f t="shared" ca="1" si="1472"/>
        <v>-</v>
      </c>
      <c r="O1603" s="91">
        <f t="shared" ca="1" si="1472"/>
        <v>196</v>
      </c>
      <c r="P1603" s="91">
        <f t="shared" ca="1" si="1472"/>
        <v>197</v>
      </c>
      <c r="Q1603" s="91">
        <f t="shared" ca="1" si="1472"/>
        <v>197</v>
      </c>
      <c r="R1603" s="91">
        <f t="shared" ca="1" si="1472"/>
        <v>198</v>
      </c>
      <c r="S1603" s="91">
        <f t="shared" ca="1" si="1478"/>
        <v>198</v>
      </c>
      <c r="T1603" s="91">
        <f t="shared" ca="1" si="1478"/>
        <v>198</v>
      </c>
      <c r="U1603" s="91">
        <f t="shared" ca="1" si="1478"/>
        <v>2.2499999999999999E-2</v>
      </c>
      <c r="V1603" s="91">
        <f t="shared" ca="1" si="1478"/>
        <v>6.25E-2</v>
      </c>
      <c r="W1603" s="91">
        <f t="shared" ca="1" si="1478"/>
        <v>6.25E-2</v>
      </c>
      <c r="X1603" s="91">
        <f t="shared" ca="1" si="1478"/>
        <v>0.1225</v>
      </c>
      <c r="Y1603" s="226">
        <f t="shared" ca="1" si="1478"/>
        <v>1.15E-2</v>
      </c>
      <c r="Z1603" s="226">
        <f t="shared" ca="1" si="1478"/>
        <v>-2.0416666666666666E-2</v>
      </c>
      <c r="AA1603" s="91">
        <f t="shared" ca="1" si="1478"/>
        <v>2</v>
      </c>
      <c r="AB1603" s="91" t="b">
        <f t="shared" ca="1" si="1478"/>
        <v>1</v>
      </c>
      <c r="AC1603" s="91" t="str">
        <f t="shared" ca="1" si="1478"/>
        <v>-</v>
      </c>
      <c r="AD1603" s="91" t="str">
        <f t="shared" ca="1" si="1478"/>
        <v>-</v>
      </c>
      <c r="AE1603" s="91" t="str">
        <f t="shared" ca="1" si="1478"/>
        <v>-</v>
      </c>
      <c r="AF1603" s="91" t="str">
        <f t="shared" ca="1" si="1478"/>
        <v>-</v>
      </c>
      <c r="AG1603" s="91">
        <f t="shared" ca="1" si="1478"/>
        <v>0.5</v>
      </c>
      <c r="AH1603" s="91">
        <f t="shared" ca="1" si="1478"/>
        <v>1</v>
      </c>
      <c r="AI1603" s="91">
        <f t="shared" ca="1" si="1478"/>
        <v>0</v>
      </c>
      <c r="AJ1603" s="91">
        <f t="shared" ca="1" si="1478"/>
        <v>1</v>
      </c>
      <c r="AK1603" s="91">
        <f t="shared" ca="1" si="1478"/>
        <v>0</v>
      </c>
      <c r="AL1603" s="91">
        <f t="shared" ca="1" si="1478"/>
        <v>1</v>
      </c>
      <c r="AM1603" s="91"/>
      <c r="AN1603" s="91"/>
      <c r="AO1603" s="91"/>
      <c r="AP1603" s="91"/>
      <c r="AQ1603" s="91"/>
      <c r="AR1603" s="91"/>
      <c r="AS1603" s="91"/>
      <c r="AT1603" s="91"/>
      <c r="AU1603" s="91"/>
      <c r="AV1603" s="91"/>
      <c r="AW1603" s="91"/>
      <c r="AX1603" s="91"/>
      <c r="AY1603" s="91"/>
      <c r="AZ1603" s="91"/>
      <c r="BA1603" s="91"/>
      <c r="BB1603" s="91"/>
      <c r="BC1603" s="91"/>
      <c r="BD1603" s="91"/>
      <c r="BE1603" s="91"/>
      <c r="BF1603" s="91"/>
      <c r="BG1603" s="91"/>
      <c r="BH1603" s="91"/>
      <c r="BI1603" s="91"/>
      <c r="BJ1603" s="91"/>
      <c r="BK1603" s="91"/>
      <c r="BL1603" s="91"/>
      <c r="BM1603" s="91"/>
      <c r="BN1603" s="91">
        <f t="shared" ca="1" si="1475"/>
        <v>-0.05</v>
      </c>
      <c r="BO1603" s="91">
        <f t="shared" ca="1" si="1475"/>
        <v>0</v>
      </c>
      <c r="BP1603" s="91">
        <f t="shared" ca="1" si="1475"/>
        <v>0</v>
      </c>
      <c r="BQ1603" s="91">
        <f t="shared" ca="1" si="1475"/>
        <v>0</v>
      </c>
      <c r="BR1603" s="91">
        <f t="shared" ca="1" si="1475"/>
        <v>0.05</v>
      </c>
      <c r="BS1603" s="91">
        <f t="shared" ca="1" si="1475"/>
        <v>-0.05</v>
      </c>
      <c r="BT1603" s="91">
        <f t="shared" ca="1" si="1475"/>
        <v>0</v>
      </c>
      <c r="BU1603" s="91">
        <f t="shared" ca="1" si="1475"/>
        <v>-0.05</v>
      </c>
      <c r="BV1603" s="91">
        <f t="shared" ca="1" si="1475"/>
        <v>0</v>
      </c>
      <c r="BW1603" s="91">
        <f t="shared" ca="1" si="1475"/>
        <v>0</v>
      </c>
      <c r="BX1603" s="91">
        <f t="shared" ca="1" si="1475"/>
        <v>0</v>
      </c>
      <c r="BY1603" s="91">
        <f t="shared" ca="1" si="1475"/>
        <v>0.05</v>
      </c>
      <c r="BZ1603" s="91">
        <f t="shared" ca="1" si="1475"/>
        <v>-0.05</v>
      </c>
      <c r="CA1603" s="91">
        <f t="shared" ca="1" si="1475"/>
        <v>0</v>
      </c>
      <c r="CB1603" s="91">
        <f t="shared" ca="1" si="1475"/>
        <v>-0.05</v>
      </c>
      <c r="CC1603" s="91">
        <f t="shared" ca="1" si="1475"/>
        <v>0</v>
      </c>
      <c r="CD1603" s="91">
        <f t="shared" ca="1" si="1476"/>
        <v>0</v>
      </c>
      <c r="CE1603" s="91">
        <f t="shared" ca="1" si="1476"/>
        <v>0</v>
      </c>
      <c r="CF1603" s="91">
        <f t="shared" ca="1" si="1476"/>
        <v>0.05</v>
      </c>
      <c r="CG1603" s="91">
        <f t="shared" ca="1" si="1476"/>
        <v>-0.05</v>
      </c>
      <c r="CH1603" s="91">
        <f t="shared" ca="1" si="1476"/>
        <v>0</v>
      </c>
    </row>
    <row r="1604" spans="1:86">
      <c r="A1604" s="74"/>
      <c r="B1604" s="257" t="str">
        <f t="shared" si="1436"/>
        <v>Scan 2 Hold Lamb Surv as Scan1</v>
      </c>
      <c r="C1604" s="91">
        <f t="shared" ca="1" si="1472"/>
        <v>1</v>
      </c>
      <c r="D1604" s="91">
        <f t="shared" ca="1" si="1472"/>
        <v>1</v>
      </c>
      <c r="E1604" s="91" t="b">
        <f t="shared" ca="1" si="1472"/>
        <v>0</v>
      </c>
      <c r="F1604" s="91">
        <f t="shared" ca="1" si="1472"/>
        <v>221</v>
      </c>
      <c r="G1604" s="221" t="str">
        <f>G$1587</f>
        <v>-</v>
      </c>
      <c r="H1604" s="221" t="str">
        <f>H$1587</f>
        <v>-</v>
      </c>
      <c r="I1604" s="91" t="str">
        <f t="shared" ca="1" si="1472"/>
        <v>-</v>
      </c>
      <c r="J1604" s="91" t="str">
        <f t="shared" ca="1" si="1472"/>
        <v>-</v>
      </c>
      <c r="K1604" s="90" t="b">
        <v>1</v>
      </c>
      <c r="L1604" s="91" t="str">
        <f t="shared" ca="1" si="1472"/>
        <v>-</v>
      </c>
      <c r="M1604" s="91" t="str">
        <f t="shared" ca="1" si="1472"/>
        <v>-</v>
      </c>
      <c r="N1604" s="91" t="str">
        <f t="shared" ca="1" si="1472"/>
        <v>-</v>
      </c>
      <c r="O1604" s="91">
        <f t="shared" ca="1" si="1472"/>
        <v>196</v>
      </c>
      <c r="P1604" s="91">
        <f t="shared" ca="1" si="1472"/>
        <v>197</v>
      </c>
      <c r="Q1604" s="91">
        <f t="shared" ca="1" si="1472"/>
        <v>197</v>
      </c>
      <c r="R1604" s="91">
        <f t="shared" ca="1" si="1472"/>
        <v>198</v>
      </c>
      <c r="S1604" s="91">
        <f t="shared" ca="1" si="1478"/>
        <v>198</v>
      </c>
      <c r="T1604" s="91">
        <f t="shared" ca="1" si="1478"/>
        <v>198</v>
      </c>
      <c r="U1604" s="91">
        <f t="shared" ca="1" si="1478"/>
        <v>2.2499999999999999E-2</v>
      </c>
      <c r="V1604" s="91">
        <f t="shared" ca="1" si="1478"/>
        <v>6.25E-2</v>
      </c>
      <c r="W1604" s="91">
        <f t="shared" ca="1" si="1478"/>
        <v>6.25E-2</v>
      </c>
      <c r="X1604" s="91">
        <f t="shared" ca="1" si="1478"/>
        <v>0.1225</v>
      </c>
      <c r="Y1604" s="226">
        <f t="shared" ca="1" si="1478"/>
        <v>1.15E-2</v>
      </c>
      <c r="Z1604" s="226">
        <f t="shared" ca="1" si="1478"/>
        <v>-2.0416666666666666E-2</v>
      </c>
      <c r="AA1604" s="91">
        <f t="shared" ca="1" si="1478"/>
        <v>2</v>
      </c>
      <c r="AB1604" s="91" t="b">
        <f t="shared" ca="1" si="1478"/>
        <v>1</v>
      </c>
      <c r="AC1604" s="91" t="str">
        <f t="shared" ca="1" si="1478"/>
        <v>-</v>
      </c>
      <c r="AD1604" s="91" t="str">
        <f t="shared" ca="1" si="1478"/>
        <v>-</v>
      </c>
      <c r="AE1604" s="91" t="str">
        <f t="shared" ca="1" si="1478"/>
        <v>-</v>
      </c>
      <c r="AF1604" s="91" t="str">
        <f t="shared" ca="1" si="1478"/>
        <v>-</v>
      </c>
      <c r="AG1604" s="91">
        <f t="shared" ca="1" si="1478"/>
        <v>0.5</v>
      </c>
      <c r="AH1604" s="91">
        <f t="shared" ca="1" si="1478"/>
        <v>1</v>
      </c>
      <c r="AI1604" s="91">
        <f t="shared" ca="1" si="1478"/>
        <v>0</v>
      </c>
      <c r="AJ1604" s="91">
        <f t="shared" ca="1" si="1478"/>
        <v>1</v>
      </c>
      <c r="AK1604" s="91">
        <f t="shared" ca="1" si="1478"/>
        <v>0</v>
      </c>
      <c r="AL1604" s="91">
        <f t="shared" ca="1" si="1478"/>
        <v>1</v>
      </c>
      <c r="AM1604" s="91"/>
      <c r="AN1604" s="91"/>
      <c r="AO1604" s="91"/>
      <c r="AP1604" s="91"/>
      <c r="AQ1604" s="91"/>
      <c r="AR1604" s="91"/>
      <c r="AS1604" s="91"/>
      <c r="AT1604" s="91"/>
      <c r="AU1604" s="91"/>
      <c r="AV1604" s="91"/>
      <c r="AW1604" s="91"/>
      <c r="AX1604" s="91"/>
      <c r="AY1604" s="91"/>
      <c r="AZ1604" s="91"/>
      <c r="BA1604" s="91"/>
      <c r="BB1604" s="91"/>
      <c r="BC1604" s="91"/>
      <c r="BD1604" s="91"/>
      <c r="BE1604" s="91"/>
      <c r="BF1604" s="91"/>
      <c r="BG1604" s="91"/>
      <c r="BH1604" s="91"/>
      <c r="BI1604" s="91"/>
      <c r="BJ1604" s="91"/>
      <c r="BK1604" s="91"/>
      <c r="BL1604" s="91"/>
      <c r="BM1604" s="91"/>
      <c r="BN1604" s="91">
        <f t="shared" ca="1" si="1475"/>
        <v>-0.05</v>
      </c>
      <c r="BO1604" s="91">
        <f t="shared" ca="1" si="1475"/>
        <v>0</v>
      </c>
      <c r="BP1604" s="91">
        <f t="shared" ca="1" si="1475"/>
        <v>0</v>
      </c>
      <c r="BQ1604" s="91">
        <f t="shared" ca="1" si="1475"/>
        <v>0</v>
      </c>
      <c r="BR1604" s="91">
        <f t="shared" ca="1" si="1475"/>
        <v>0.05</v>
      </c>
      <c r="BS1604" s="91">
        <f t="shared" ca="1" si="1475"/>
        <v>-0.05</v>
      </c>
      <c r="BT1604" s="91">
        <f t="shared" ca="1" si="1475"/>
        <v>0</v>
      </c>
      <c r="BU1604" s="91">
        <f t="shared" ca="1" si="1475"/>
        <v>-0.05</v>
      </c>
      <c r="BV1604" s="91">
        <f t="shared" ca="1" si="1475"/>
        <v>0</v>
      </c>
      <c r="BW1604" s="91">
        <f t="shared" ca="1" si="1475"/>
        <v>0</v>
      </c>
      <c r="BX1604" s="91">
        <f t="shared" ca="1" si="1475"/>
        <v>0</v>
      </c>
      <c r="BY1604" s="91">
        <f t="shared" ca="1" si="1475"/>
        <v>0.05</v>
      </c>
      <c r="BZ1604" s="91">
        <f t="shared" ca="1" si="1475"/>
        <v>-0.05</v>
      </c>
      <c r="CA1604" s="91">
        <f t="shared" ca="1" si="1475"/>
        <v>0</v>
      </c>
      <c r="CB1604" s="91">
        <f t="shared" ca="1" si="1475"/>
        <v>-0.05</v>
      </c>
      <c r="CC1604" s="91">
        <f t="shared" ca="1" si="1475"/>
        <v>0</v>
      </c>
      <c r="CD1604" s="91">
        <f t="shared" ca="1" si="1476"/>
        <v>0</v>
      </c>
      <c r="CE1604" s="91">
        <f t="shared" ca="1" si="1476"/>
        <v>0</v>
      </c>
      <c r="CF1604" s="91">
        <f t="shared" ca="1" si="1476"/>
        <v>0.05</v>
      </c>
      <c r="CG1604" s="91">
        <f t="shared" ca="1" si="1476"/>
        <v>-0.05</v>
      </c>
      <c r="CH1604" s="91">
        <f t="shared" ca="1" si="1476"/>
        <v>0</v>
      </c>
    </row>
    <row r="1605" spans="1:86">
      <c r="A1605" s="74"/>
      <c r="B1605" s="257" t="str">
        <f t="shared" si="1436"/>
        <v>Scan 2 Hold RR as Scan1</v>
      </c>
      <c r="C1605" s="91">
        <f t="shared" ca="1" si="1472"/>
        <v>1</v>
      </c>
      <c r="D1605" s="91">
        <f t="shared" ca="1" si="1472"/>
        <v>1</v>
      </c>
      <c r="E1605" s="91" t="b">
        <f t="shared" ca="1" si="1472"/>
        <v>0</v>
      </c>
      <c r="F1605" s="91">
        <f t="shared" ca="1" si="1472"/>
        <v>221</v>
      </c>
      <c r="G1605" s="91" t="str">
        <f t="shared" ca="1" si="1472"/>
        <v>-</v>
      </c>
      <c r="H1605" s="91" t="str">
        <f t="shared" ca="1" si="1472"/>
        <v>-</v>
      </c>
      <c r="I1605" s="90" t="b">
        <v>1</v>
      </c>
      <c r="J1605" s="90" t="b">
        <v>1</v>
      </c>
      <c r="K1605" s="221" t="str">
        <f>K$1587</f>
        <v>-</v>
      </c>
      <c r="L1605" s="91" t="str">
        <f t="shared" ca="1" si="1472"/>
        <v>-</v>
      </c>
      <c r="M1605" s="91" t="str">
        <f t="shared" ca="1" si="1472"/>
        <v>-</v>
      </c>
      <c r="N1605" s="91" t="str">
        <f t="shared" ca="1" si="1472"/>
        <v>-</v>
      </c>
      <c r="O1605" s="91">
        <f t="shared" ca="1" si="1472"/>
        <v>196</v>
      </c>
      <c r="P1605" s="91">
        <f t="shared" ca="1" si="1472"/>
        <v>197</v>
      </c>
      <c r="Q1605" s="91">
        <f t="shared" ca="1" si="1472"/>
        <v>197</v>
      </c>
      <c r="R1605" s="91">
        <f t="shared" ca="1" si="1472"/>
        <v>198</v>
      </c>
      <c r="S1605" s="91">
        <f t="shared" ca="1" si="1478"/>
        <v>198</v>
      </c>
      <c r="T1605" s="91">
        <f t="shared" ca="1" si="1478"/>
        <v>198</v>
      </c>
      <c r="U1605" s="91">
        <f t="shared" ca="1" si="1478"/>
        <v>2.2499999999999999E-2</v>
      </c>
      <c r="V1605" s="91">
        <f t="shared" ca="1" si="1478"/>
        <v>6.25E-2</v>
      </c>
      <c r="W1605" s="91">
        <f t="shared" ca="1" si="1478"/>
        <v>6.25E-2</v>
      </c>
      <c r="X1605" s="91">
        <f t="shared" ca="1" si="1478"/>
        <v>0.1225</v>
      </c>
      <c r="Y1605" s="226">
        <f t="shared" ca="1" si="1478"/>
        <v>1.15E-2</v>
      </c>
      <c r="Z1605" s="226">
        <f t="shared" ca="1" si="1478"/>
        <v>-2.0416666666666666E-2</v>
      </c>
      <c r="AA1605" s="91">
        <f t="shared" ca="1" si="1478"/>
        <v>2</v>
      </c>
      <c r="AB1605" s="91" t="b">
        <f t="shared" ca="1" si="1478"/>
        <v>1</v>
      </c>
      <c r="AC1605" s="91" t="str">
        <f t="shared" ca="1" si="1478"/>
        <v>-</v>
      </c>
      <c r="AD1605" s="91" t="str">
        <f t="shared" ca="1" si="1478"/>
        <v>-</v>
      </c>
      <c r="AE1605" s="91" t="str">
        <f t="shared" ca="1" si="1478"/>
        <v>-</v>
      </c>
      <c r="AF1605" s="91" t="str">
        <f t="shared" ca="1" si="1478"/>
        <v>-</v>
      </c>
      <c r="AG1605" s="91">
        <f t="shared" ca="1" si="1478"/>
        <v>0.5</v>
      </c>
      <c r="AH1605" s="91">
        <f t="shared" ca="1" si="1478"/>
        <v>1</v>
      </c>
      <c r="AI1605" s="91">
        <f t="shared" ca="1" si="1478"/>
        <v>0</v>
      </c>
      <c r="AJ1605" s="91">
        <f t="shared" ca="1" si="1478"/>
        <v>1</v>
      </c>
      <c r="AK1605" s="91">
        <f t="shared" ca="1" si="1478"/>
        <v>0</v>
      </c>
      <c r="AL1605" s="91">
        <f t="shared" ca="1" si="1478"/>
        <v>1</v>
      </c>
      <c r="AM1605" s="91"/>
      <c r="AN1605" s="91"/>
      <c r="AO1605" s="91"/>
      <c r="AP1605" s="91"/>
      <c r="AQ1605" s="91"/>
      <c r="AR1605" s="91"/>
      <c r="AS1605" s="91"/>
      <c r="AT1605" s="91"/>
      <c r="AU1605" s="91"/>
      <c r="AV1605" s="91"/>
      <c r="AW1605" s="91"/>
      <c r="AX1605" s="91"/>
      <c r="AY1605" s="91"/>
      <c r="AZ1605" s="91"/>
      <c r="BA1605" s="91"/>
      <c r="BB1605" s="91"/>
      <c r="BC1605" s="91"/>
      <c r="BD1605" s="91"/>
      <c r="BE1605" s="91"/>
      <c r="BF1605" s="91"/>
      <c r="BG1605" s="91"/>
      <c r="BH1605" s="91"/>
      <c r="BI1605" s="91"/>
      <c r="BJ1605" s="91"/>
      <c r="BK1605" s="91"/>
      <c r="BL1605" s="91"/>
      <c r="BM1605" s="91"/>
      <c r="BN1605" s="91">
        <f t="shared" ca="1" si="1475"/>
        <v>-0.05</v>
      </c>
      <c r="BO1605" s="91">
        <f t="shared" ca="1" si="1475"/>
        <v>0</v>
      </c>
      <c r="BP1605" s="91">
        <f t="shared" ca="1" si="1475"/>
        <v>0</v>
      </c>
      <c r="BQ1605" s="91">
        <f t="shared" ca="1" si="1475"/>
        <v>0</v>
      </c>
      <c r="BR1605" s="91">
        <f t="shared" ca="1" si="1475"/>
        <v>0.05</v>
      </c>
      <c r="BS1605" s="91">
        <f t="shared" ca="1" si="1475"/>
        <v>-0.05</v>
      </c>
      <c r="BT1605" s="91">
        <f t="shared" ca="1" si="1475"/>
        <v>0</v>
      </c>
      <c r="BU1605" s="91">
        <f t="shared" ca="1" si="1475"/>
        <v>-0.05</v>
      </c>
      <c r="BV1605" s="91">
        <f t="shared" ca="1" si="1475"/>
        <v>0</v>
      </c>
      <c r="BW1605" s="91">
        <f t="shared" ca="1" si="1475"/>
        <v>0</v>
      </c>
      <c r="BX1605" s="91">
        <f t="shared" ca="1" si="1475"/>
        <v>0</v>
      </c>
      <c r="BY1605" s="91">
        <f t="shared" ca="1" si="1475"/>
        <v>0.05</v>
      </c>
      <c r="BZ1605" s="91">
        <f t="shared" ca="1" si="1475"/>
        <v>-0.05</v>
      </c>
      <c r="CA1605" s="91">
        <f t="shared" ca="1" si="1475"/>
        <v>0</v>
      </c>
      <c r="CB1605" s="91">
        <f t="shared" ca="1" si="1475"/>
        <v>-0.05</v>
      </c>
      <c r="CC1605" s="91">
        <f t="shared" ca="1" si="1475"/>
        <v>0</v>
      </c>
      <c r="CD1605" s="91">
        <f t="shared" ca="1" si="1476"/>
        <v>0</v>
      </c>
      <c r="CE1605" s="91">
        <f t="shared" ca="1" si="1476"/>
        <v>0</v>
      </c>
      <c r="CF1605" s="91">
        <f t="shared" ca="1" si="1476"/>
        <v>0.05</v>
      </c>
      <c r="CG1605" s="91">
        <f t="shared" ca="1" si="1476"/>
        <v>-0.05</v>
      </c>
      <c r="CH1605" s="91">
        <f t="shared" ca="1" si="1476"/>
        <v>0</v>
      </c>
    </row>
    <row r="1606" spans="1:86">
      <c r="A1606" s="74"/>
      <c r="B1606" s="257" t="str">
        <f t="shared" si="1436"/>
        <v>Scan 2 Hold All prodn as Scan1</v>
      </c>
      <c r="C1606" s="91">
        <f t="shared" ca="1" si="1472"/>
        <v>1</v>
      </c>
      <c r="D1606" s="91">
        <f t="shared" ca="1" si="1472"/>
        <v>1</v>
      </c>
      <c r="E1606" s="91" t="b">
        <f t="shared" ca="1" si="1472"/>
        <v>0</v>
      </c>
      <c r="F1606" s="91">
        <f t="shared" ca="1" si="1472"/>
        <v>221</v>
      </c>
      <c r="G1606" s="90" t="b">
        <v>1</v>
      </c>
      <c r="H1606" s="90" t="b">
        <v>1</v>
      </c>
      <c r="I1606" s="90" t="b">
        <v>1</v>
      </c>
      <c r="J1606" s="90" t="b">
        <v>1</v>
      </c>
      <c r="K1606" s="90" t="b">
        <v>1</v>
      </c>
      <c r="L1606" s="90" t="b">
        <v>1</v>
      </c>
      <c r="M1606" s="90" t="b">
        <v>1</v>
      </c>
      <c r="N1606" s="91" t="str">
        <f t="shared" ca="1" si="1472"/>
        <v>-</v>
      </c>
      <c r="O1606" s="91">
        <f t="shared" ca="1" si="1472"/>
        <v>196</v>
      </c>
      <c r="P1606" s="91">
        <f t="shared" ca="1" si="1472"/>
        <v>197</v>
      </c>
      <c r="Q1606" s="91">
        <f t="shared" ca="1" si="1472"/>
        <v>197</v>
      </c>
      <c r="R1606" s="91">
        <f t="shared" ca="1" si="1472"/>
        <v>198</v>
      </c>
      <c r="S1606" s="91">
        <f t="shared" ca="1" si="1478"/>
        <v>198</v>
      </c>
      <c r="T1606" s="91">
        <f t="shared" ca="1" si="1478"/>
        <v>198</v>
      </c>
      <c r="U1606" s="91">
        <f t="shared" ca="1" si="1478"/>
        <v>2.2499999999999999E-2</v>
      </c>
      <c r="V1606" s="91">
        <f t="shared" ca="1" si="1478"/>
        <v>6.25E-2</v>
      </c>
      <c r="W1606" s="91">
        <f t="shared" ca="1" si="1478"/>
        <v>6.25E-2</v>
      </c>
      <c r="X1606" s="91">
        <f t="shared" ca="1" si="1478"/>
        <v>0.1225</v>
      </c>
      <c r="Y1606" s="226">
        <f t="shared" ca="1" si="1478"/>
        <v>1.15E-2</v>
      </c>
      <c r="Z1606" s="226">
        <f t="shared" ca="1" si="1478"/>
        <v>-2.0416666666666666E-2</v>
      </c>
      <c r="AA1606" s="91">
        <f t="shared" ca="1" si="1478"/>
        <v>2</v>
      </c>
      <c r="AB1606" s="91" t="b">
        <f t="shared" ca="1" si="1478"/>
        <v>1</v>
      </c>
      <c r="AC1606" s="91" t="str">
        <f t="shared" ca="1" si="1478"/>
        <v>-</v>
      </c>
      <c r="AD1606" s="91" t="str">
        <f t="shared" ca="1" si="1478"/>
        <v>-</v>
      </c>
      <c r="AE1606" s="91" t="str">
        <f t="shared" ca="1" si="1478"/>
        <v>-</v>
      </c>
      <c r="AF1606" s="91" t="str">
        <f t="shared" ca="1" si="1478"/>
        <v>-</v>
      </c>
      <c r="AG1606" s="91">
        <f t="shared" ca="1" si="1478"/>
        <v>0.5</v>
      </c>
      <c r="AH1606" s="91">
        <f t="shared" ca="1" si="1478"/>
        <v>1</v>
      </c>
      <c r="AI1606" s="91">
        <f t="shared" ca="1" si="1478"/>
        <v>0</v>
      </c>
      <c r="AJ1606" s="91">
        <f t="shared" ca="1" si="1478"/>
        <v>1</v>
      </c>
      <c r="AK1606" s="91">
        <f t="shared" ca="1" si="1478"/>
        <v>0</v>
      </c>
      <c r="AL1606" s="91">
        <f t="shared" ca="1" si="1478"/>
        <v>1</v>
      </c>
      <c r="AM1606" s="91"/>
      <c r="AN1606" s="91"/>
      <c r="AO1606" s="91"/>
      <c r="AP1606" s="91"/>
      <c r="AQ1606" s="91"/>
      <c r="AR1606" s="91"/>
      <c r="AS1606" s="91"/>
      <c r="AT1606" s="91"/>
      <c r="AU1606" s="91"/>
      <c r="AV1606" s="91"/>
      <c r="AW1606" s="91"/>
      <c r="AX1606" s="91"/>
      <c r="AY1606" s="91"/>
      <c r="AZ1606" s="91"/>
      <c r="BA1606" s="91"/>
      <c r="BB1606" s="91"/>
      <c r="BC1606" s="91"/>
      <c r="BD1606" s="91"/>
      <c r="BE1606" s="91"/>
      <c r="BF1606" s="91"/>
      <c r="BG1606" s="91"/>
      <c r="BH1606" s="91"/>
      <c r="BI1606" s="91"/>
      <c r="BJ1606" s="91"/>
      <c r="BK1606" s="91"/>
      <c r="BL1606" s="91"/>
      <c r="BM1606" s="91"/>
      <c r="BN1606" s="91">
        <f t="shared" ca="1" si="1475"/>
        <v>-0.05</v>
      </c>
      <c r="BO1606" s="91">
        <f t="shared" ca="1" si="1475"/>
        <v>0</v>
      </c>
      <c r="BP1606" s="91">
        <f t="shared" ca="1" si="1475"/>
        <v>0</v>
      </c>
      <c r="BQ1606" s="91">
        <f t="shared" ca="1" si="1475"/>
        <v>0</v>
      </c>
      <c r="BR1606" s="91">
        <f t="shared" ca="1" si="1475"/>
        <v>0.05</v>
      </c>
      <c r="BS1606" s="91">
        <f t="shared" ca="1" si="1475"/>
        <v>-0.05</v>
      </c>
      <c r="BT1606" s="91">
        <f t="shared" ca="1" si="1475"/>
        <v>0</v>
      </c>
      <c r="BU1606" s="91">
        <f t="shared" ca="1" si="1475"/>
        <v>-0.05</v>
      </c>
      <c r="BV1606" s="91">
        <f t="shared" ca="1" si="1475"/>
        <v>0</v>
      </c>
      <c r="BW1606" s="91">
        <f t="shared" ca="1" si="1475"/>
        <v>0</v>
      </c>
      <c r="BX1606" s="91">
        <f t="shared" ca="1" si="1475"/>
        <v>0</v>
      </c>
      <c r="BY1606" s="91">
        <f t="shared" ca="1" si="1475"/>
        <v>0.05</v>
      </c>
      <c r="BZ1606" s="91">
        <f t="shared" ca="1" si="1475"/>
        <v>-0.05</v>
      </c>
      <c r="CA1606" s="91">
        <f t="shared" ca="1" si="1475"/>
        <v>0</v>
      </c>
      <c r="CB1606" s="91">
        <f t="shared" ca="1" si="1475"/>
        <v>-0.05</v>
      </c>
      <c r="CC1606" s="91">
        <f t="shared" ca="1" si="1475"/>
        <v>0</v>
      </c>
      <c r="CD1606" s="91">
        <f t="shared" ca="1" si="1476"/>
        <v>0</v>
      </c>
      <c r="CE1606" s="91">
        <f t="shared" ca="1" si="1476"/>
        <v>0</v>
      </c>
      <c r="CF1606" s="91">
        <f t="shared" ca="1" si="1476"/>
        <v>0.05</v>
      </c>
      <c r="CG1606" s="91">
        <f t="shared" ca="1" si="1476"/>
        <v>-0.05</v>
      </c>
      <c r="CH1606" s="91">
        <f t="shared" ca="1" si="1476"/>
        <v>0</v>
      </c>
    </row>
    <row r="1607" spans="1:86">
      <c r="A1607" s="74"/>
      <c r="B1607" s="257" t="str">
        <f t="shared" si="1436"/>
        <v>Scan 2 Differential progeny management</v>
      </c>
      <c r="C1607" s="91">
        <f t="shared" ca="1" si="1472"/>
        <v>1</v>
      </c>
      <c r="D1607" s="91">
        <f t="shared" ca="1" si="1472"/>
        <v>1</v>
      </c>
      <c r="E1607" s="91" t="b">
        <f t="shared" ca="1" si="1472"/>
        <v>0</v>
      </c>
      <c r="F1607" s="91">
        <f t="shared" ca="1" si="1472"/>
        <v>221</v>
      </c>
      <c r="G1607" s="221" t="str">
        <f t="shared" ref="G1607:M1607" si="1479">G$1587</f>
        <v>-</v>
      </c>
      <c r="H1607" s="221" t="str">
        <f t="shared" si="1479"/>
        <v>-</v>
      </c>
      <c r="I1607" s="221" t="str">
        <f t="shared" si="1479"/>
        <v>-</v>
      </c>
      <c r="J1607" s="221" t="str">
        <f t="shared" si="1479"/>
        <v>-</v>
      </c>
      <c r="K1607" s="221" t="str">
        <f t="shared" si="1479"/>
        <v>-</v>
      </c>
      <c r="L1607" s="221" t="str">
        <f t="shared" si="1479"/>
        <v>-</v>
      </c>
      <c r="M1607" s="221" t="str">
        <f t="shared" si="1479"/>
        <v>-</v>
      </c>
      <c r="N1607" s="91" t="str">
        <f t="shared" ca="1" si="1472"/>
        <v>-</v>
      </c>
      <c r="O1607" s="220">
        <f t="shared" ref="O1607:T1607" ca="1" si="1480">O$1573</f>
        <v>194</v>
      </c>
      <c r="P1607" s="220">
        <f t="shared" ca="1" si="1480"/>
        <v>195</v>
      </c>
      <c r="Q1607" s="220">
        <f t="shared" ca="1" si="1480"/>
        <v>195</v>
      </c>
      <c r="R1607" s="220">
        <f t="shared" ca="1" si="1480"/>
        <v>195</v>
      </c>
      <c r="S1607" s="220">
        <f t="shared" ca="1" si="1480"/>
        <v>195</v>
      </c>
      <c r="T1607" s="220">
        <f t="shared" ca="1" si="1480"/>
        <v>195</v>
      </c>
      <c r="U1607" s="91">
        <f t="shared" ca="1" si="1478"/>
        <v>2.2499999999999999E-2</v>
      </c>
      <c r="V1607" s="91">
        <f t="shared" ca="1" si="1478"/>
        <v>6.25E-2</v>
      </c>
      <c r="W1607" s="91">
        <f t="shared" ca="1" si="1478"/>
        <v>6.25E-2</v>
      </c>
      <c r="X1607" s="91">
        <f t="shared" ca="1" si="1478"/>
        <v>0.1225</v>
      </c>
      <c r="Y1607" s="226">
        <f t="shared" ca="1" si="1478"/>
        <v>1.15E-2</v>
      </c>
      <c r="Z1607" s="226">
        <f t="shared" ca="1" si="1478"/>
        <v>-2.0416666666666666E-2</v>
      </c>
      <c r="AA1607" s="91">
        <f t="shared" ca="1" si="1478"/>
        <v>2</v>
      </c>
      <c r="AB1607" s="91" t="b">
        <f t="shared" ca="1" si="1478"/>
        <v>1</v>
      </c>
      <c r="AC1607" s="91" t="str">
        <f t="shared" ca="1" si="1478"/>
        <v>-</v>
      </c>
      <c r="AD1607" s="91" t="str">
        <f t="shared" ca="1" si="1478"/>
        <v>-</v>
      </c>
      <c r="AE1607" s="91" t="str">
        <f t="shared" ca="1" si="1478"/>
        <v>-</v>
      </c>
      <c r="AF1607" s="91" t="str">
        <f t="shared" ca="1" si="1478"/>
        <v>-</v>
      </c>
      <c r="AG1607" s="91">
        <f t="shared" ca="1" si="1478"/>
        <v>0.5</v>
      </c>
      <c r="AH1607" s="91">
        <f t="shared" ca="1" si="1478"/>
        <v>1</v>
      </c>
      <c r="AI1607" s="91">
        <f t="shared" ca="1" si="1478"/>
        <v>0</v>
      </c>
      <c r="AJ1607" s="91">
        <f t="shared" ca="1" si="1478"/>
        <v>1</v>
      </c>
      <c r="AK1607" s="91">
        <f t="shared" ca="1" si="1478"/>
        <v>0</v>
      </c>
      <c r="AL1607" s="91">
        <f t="shared" ca="1" si="1478"/>
        <v>1</v>
      </c>
      <c r="AM1607" s="91"/>
      <c r="AN1607" s="91"/>
      <c r="AO1607" s="91"/>
      <c r="AP1607" s="91"/>
      <c r="AQ1607" s="91"/>
      <c r="AR1607" s="91"/>
      <c r="AS1607" s="91"/>
      <c r="AT1607" s="91"/>
      <c r="AU1607" s="91"/>
      <c r="AV1607" s="91"/>
      <c r="AW1607" s="91"/>
      <c r="AX1607" s="91"/>
      <c r="AY1607" s="91"/>
      <c r="AZ1607" s="91"/>
      <c r="BA1607" s="91"/>
      <c r="BB1607" s="91"/>
      <c r="BC1607" s="91"/>
      <c r="BD1607" s="91"/>
      <c r="BE1607" s="91"/>
      <c r="BF1607" s="91"/>
      <c r="BG1607" s="91"/>
      <c r="BH1607" s="91"/>
      <c r="BI1607" s="91"/>
      <c r="BJ1607" s="91"/>
      <c r="BK1607" s="91"/>
      <c r="BL1607" s="91"/>
      <c r="BM1607" s="91"/>
      <c r="BN1607" s="220">
        <f t="shared" ref="BN1607:CH1607" ca="1" si="1481">BN$1573</f>
        <v>-0.05</v>
      </c>
      <c r="BO1607" s="220">
        <f t="shared" ca="1" si="1481"/>
        <v>0</v>
      </c>
      <c r="BP1607" s="220">
        <f t="shared" ca="1" si="1481"/>
        <v>0.05</v>
      </c>
      <c r="BQ1607" s="220">
        <f t="shared" ca="1" si="1481"/>
        <v>-0.05</v>
      </c>
      <c r="BR1607" s="220">
        <f t="shared" ca="1" si="1481"/>
        <v>0.05</v>
      </c>
      <c r="BS1607" s="220">
        <f t="shared" ca="1" si="1481"/>
        <v>-0.05</v>
      </c>
      <c r="BT1607" s="220">
        <f t="shared" ca="1" si="1481"/>
        <v>-0.05</v>
      </c>
      <c r="BU1607" s="220">
        <f t="shared" ca="1" si="1481"/>
        <v>-0.05</v>
      </c>
      <c r="BV1607" s="220">
        <f t="shared" ca="1" si="1481"/>
        <v>0</v>
      </c>
      <c r="BW1607" s="220">
        <f t="shared" ca="1" si="1481"/>
        <v>0.05</v>
      </c>
      <c r="BX1607" s="220">
        <f t="shared" ca="1" si="1481"/>
        <v>-0.05</v>
      </c>
      <c r="BY1607" s="220">
        <f t="shared" ca="1" si="1481"/>
        <v>0.05</v>
      </c>
      <c r="BZ1607" s="220">
        <f t="shared" ca="1" si="1481"/>
        <v>-0.05</v>
      </c>
      <c r="CA1607" s="220">
        <f t="shared" ca="1" si="1481"/>
        <v>-0.05</v>
      </c>
      <c r="CB1607" s="220">
        <f t="shared" ca="1" si="1481"/>
        <v>-0.05</v>
      </c>
      <c r="CC1607" s="220">
        <f t="shared" ca="1" si="1481"/>
        <v>0</v>
      </c>
      <c r="CD1607" s="220">
        <f t="shared" ca="1" si="1481"/>
        <v>0.05</v>
      </c>
      <c r="CE1607" s="220">
        <f t="shared" ca="1" si="1481"/>
        <v>-0.05</v>
      </c>
      <c r="CF1607" s="220">
        <f t="shared" ca="1" si="1481"/>
        <v>0.05</v>
      </c>
      <c r="CG1607" s="220">
        <f t="shared" ca="1" si="1481"/>
        <v>-0.05</v>
      </c>
      <c r="CH1607" s="220">
        <f t="shared" ca="1" si="1481"/>
        <v>-0.05</v>
      </c>
    </row>
    <row r="1608" spans="1:86">
      <c r="A1608" s="74"/>
      <c r="B1608" s="256" t="str">
        <f t="shared" si="1436"/>
        <v>Scan 2 No paddock allocation benefits</v>
      </c>
      <c r="C1608" s="91">
        <f t="shared" ca="1" si="1472"/>
        <v>1</v>
      </c>
      <c r="D1608" s="91">
        <f t="shared" ca="1" si="1472"/>
        <v>1</v>
      </c>
      <c r="E1608" s="91" t="b">
        <f t="shared" ca="1" si="1472"/>
        <v>0</v>
      </c>
      <c r="F1608" s="221">
        <f ca="1">F$1587</f>
        <v>222</v>
      </c>
      <c r="G1608" s="91" t="str">
        <f t="shared" ca="1" si="1472"/>
        <v>-</v>
      </c>
      <c r="H1608" s="91" t="str">
        <f t="shared" ca="1" si="1472"/>
        <v>-</v>
      </c>
      <c r="I1608" s="91" t="str">
        <f t="shared" ca="1" si="1472"/>
        <v>-</v>
      </c>
      <c r="J1608" s="91" t="str">
        <f t="shared" ca="1" si="1472"/>
        <v>-</v>
      </c>
      <c r="K1608" s="91" t="str">
        <f t="shared" ca="1" si="1472"/>
        <v>-</v>
      </c>
      <c r="L1608" s="91" t="str">
        <f t="shared" ca="1" si="1472"/>
        <v>-</v>
      </c>
      <c r="M1608" s="91" t="str">
        <f t="shared" ca="1" si="1472"/>
        <v>-</v>
      </c>
      <c r="N1608" s="91" t="str">
        <f t="shared" ca="1" si="1472"/>
        <v>-</v>
      </c>
      <c r="O1608" s="221">
        <f t="shared" ref="O1608:T1608" ca="1" si="1482">O$1587</f>
        <v>196</v>
      </c>
      <c r="P1608" s="221">
        <f t="shared" ca="1" si="1482"/>
        <v>197</v>
      </c>
      <c r="Q1608" s="221">
        <f t="shared" ca="1" si="1482"/>
        <v>197</v>
      </c>
      <c r="R1608" s="221">
        <f t="shared" ca="1" si="1482"/>
        <v>198</v>
      </c>
      <c r="S1608" s="221">
        <f t="shared" ca="1" si="1482"/>
        <v>198</v>
      </c>
      <c r="T1608" s="221">
        <f t="shared" ca="1" si="1482"/>
        <v>198</v>
      </c>
      <c r="U1608" s="91">
        <f t="shared" ca="1" si="1478"/>
        <v>2.2499999999999999E-2</v>
      </c>
      <c r="V1608" s="91">
        <f t="shared" ca="1" si="1478"/>
        <v>6.25E-2</v>
      </c>
      <c r="W1608" s="91">
        <f t="shared" ca="1" si="1478"/>
        <v>6.25E-2</v>
      </c>
      <c r="X1608" s="91">
        <f t="shared" ca="1" si="1478"/>
        <v>0.1225</v>
      </c>
      <c r="Y1608" s="87">
        <v>0</v>
      </c>
      <c r="Z1608" s="87">
        <v>0</v>
      </c>
      <c r="AA1608" s="91">
        <f t="shared" ca="1" si="1478"/>
        <v>2</v>
      </c>
      <c r="AB1608" s="91" t="b">
        <f t="shared" ca="1" si="1478"/>
        <v>1</v>
      </c>
      <c r="AC1608" s="91" t="str">
        <f t="shared" ca="1" si="1478"/>
        <v>-</v>
      </c>
      <c r="AD1608" s="91" t="str">
        <f t="shared" ca="1" si="1478"/>
        <v>-</v>
      </c>
      <c r="AE1608" s="91" t="str">
        <f t="shared" ca="1" si="1478"/>
        <v>-</v>
      </c>
      <c r="AF1608" s="91" t="str">
        <f t="shared" ca="1" si="1478"/>
        <v>-</v>
      </c>
      <c r="AG1608" s="91">
        <f t="shared" ca="1" si="1478"/>
        <v>0.5</v>
      </c>
      <c r="AH1608" s="91">
        <f t="shared" ca="1" si="1478"/>
        <v>1</v>
      </c>
      <c r="AI1608" s="91">
        <f t="shared" ca="1" si="1478"/>
        <v>0</v>
      </c>
      <c r="AJ1608" s="91">
        <f t="shared" ca="1" si="1478"/>
        <v>1</v>
      </c>
      <c r="AK1608" s="91">
        <f t="shared" ca="1" si="1478"/>
        <v>0</v>
      </c>
      <c r="AL1608" s="91">
        <f t="shared" ca="1" si="1478"/>
        <v>1</v>
      </c>
      <c r="AM1608" s="91"/>
      <c r="AN1608" s="91"/>
      <c r="AO1608" s="91"/>
      <c r="AP1608" s="91"/>
      <c r="AQ1608" s="91"/>
      <c r="AR1608" s="91"/>
      <c r="AS1608" s="91"/>
      <c r="AT1608" s="91"/>
      <c r="AU1608" s="91"/>
      <c r="AV1608" s="91"/>
      <c r="AW1608" s="91"/>
      <c r="AX1608" s="91"/>
      <c r="AY1608" s="91"/>
      <c r="AZ1608" s="91"/>
      <c r="BA1608" s="91"/>
      <c r="BB1608" s="91"/>
      <c r="BC1608" s="91"/>
      <c r="BD1608" s="91"/>
      <c r="BE1608" s="91"/>
      <c r="BF1608" s="91"/>
      <c r="BG1608" s="91"/>
      <c r="BH1608" s="91"/>
      <c r="BI1608" s="91"/>
      <c r="BJ1608" s="91"/>
      <c r="BK1608" s="91"/>
      <c r="BL1608" s="91"/>
      <c r="BM1608" s="91"/>
      <c r="BN1608" s="221">
        <f t="shared" ref="BN1608:CH1608" ca="1" si="1483">BN$1587</f>
        <v>-0.05</v>
      </c>
      <c r="BO1608" s="221">
        <f t="shared" ca="1" si="1483"/>
        <v>0</v>
      </c>
      <c r="BP1608" s="221">
        <f t="shared" ca="1" si="1483"/>
        <v>0</v>
      </c>
      <c r="BQ1608" s="221">
        <f t="shared" ca="1" si="1483"/>
        <v>0</v>
      </c>
      <c r="BR1608" s="221">
        <f t="shared" ca="1" si="1483"/>
        <v>0.05</v>
      </c>
      <c r="BS1608" s="221">
        <f t="shared" ca="1" si="1483"/>
        <v>-0.05</v>
      </c>
      <c r="BT1608" s="221">
        <f t="shared" ca="1" si="1483"/>
        <v>0</v>
      </c>
      <c r="BU1608" s="221">
        <f t="shared" ca="1" si="1483"/>
        <v>-0.05</v>
      </c>
      <c r="BV1608" s="221">
        <f t="shared" ca="1" si="1483"/>
        <v>0</v>
      </c>
      <c r="BW1608" s="221">
        <f t="shared" ca="1" si="1483"/>
        <v>0</v>
      </c>
      <c r="BX1608" s="221">
        <f t="shared" ca="1" si="1483"/>
        <v>0</v>
      </c>
      <c r="BY1608" s="221">
        <f t="shared" ca="1" si="1483"/>
        <v>0.05</v>
      </c>
      <c r="BZ1608" s="221">
        <f t="shared" ca="1" si="1483"/>
        <v>-0.05</v>
      </c>
      <c r="CA1608" s="221">
        <f t="shared" ca="1" si="1483"/>
        <v>0</v>
      </c>
      <c r="CB1608" s="221">
        <f t="shared" ca="1" si="1483"/>
        <v>-0.05</v>
      </c>
      <c r="CC1608" s="221">
        <f t="shared" ca="1" si="1483"/>
        <v>0</v>
      </c>
      <c r="CD1608" s="221">
        <f t="shared" ca="1" si="1483"/>
        <v>0</v>
      </c>
      <c r="CE1608" s="221">
        <f t="shared" ca="1" si="1483"/>
        <v>0</v>
      </c>
      <c r="CF1608" s="221">
        <f t="shared" ca="1" si="1483"/>
        <v>0.05</v>
      </c>
      <c r="CG1608" s="221">
        <f t="shared" ca="1" si="1483"/>
        <v>-0.05</v>
      </c>
      <c r="CH1608" s="221">
        <f t="shared" ca="1" si="1483"/>
        <v>0</v>
      </c>
    </row>
    <row r="1609" spans="1:86">
      <c r="A1609" s="237">
        <f ca="1">MOD(INDEX(CHOOSE(d.Flock.2.3+1,i.DryManOpt_Mer,i.DryManOpt_BBT,i.DryManOpt_Mat),d.TOL.2.3+1,$AA1609+1)-1,4)+1+4</f>
        <v>7</v>
      </c>
      <c r="B1609" s="255" t="str">
        <f t="shared" si="1436"/>
        <v>Scan 2 Best with performers</v>
      </c>
      <c r="C1609" s="91">
        <f t="shared" ca="1" si="1472"/>
        <v>1</v>
      </c>
      <c r="D1609" s="91">
        <f t="shared" ca="1" si="1472"/>
        <v>1</v>
      </c>
      <c r="E1609" s="91" t="b">
        <f t="shared" ca="1" si="1472"/>
        <v>0</v>
      </c>
      <c r="F1609" s="91">
        <f t="shared" ca="1" si="1472"/>
        <v>222</v>
      </c>
      <c r="G1609" s="91" t="str">
        <f t="shared" ca="1" si="1472"/>
        <v>-</v>
      </c>
      <c r="H1609" s="91" t="str">
        <f t="shared" ca="1" si="1472"/>
        <v>-</v>
      </c>
      <c r="I1609" s="91" t="str">
        <f t="shared" ca="1" si="1472"/>
        <v>-</v>
      </c>
      <c r="J1609" s="91" t="str">
        <f t="shared" ca="1" si="1472"/>
        <v>-</v>
      </c>
      <c r="K1609" s="91" t="str">
        <f t="shared" ca="1" si="1472"/>
        <v>-</v>
      </c>
      <c r="L1609" s="91" t="str">
        <f t="shared" ca="1" si="1472"/>
        <v>-</v>
      </c>
      <c r="M1609" s="91" t="str">
        <f t="shared" ca="1" si="1472"/>
        <v>-</v>
      </c>
      <c r="N1609" s="91" t="str">
        <f t="shared" ca="1" si="1472"/>
        <v>-</v>
      </c>
      <c r="O1609" s="91">
        <f t="shared" ca="1" si="1472"/>
        <v>196</v>
      </c>
      <c r="P1609" s="91">
        <f t="shared" ca="1" si="1472"/>
        <v>197</v>
      </c>
      <c r="Q1609" s="91">
        <f t="shared" ca="1" si="1472"/>
        <v>197</v>
      </c>
      <c r="R1609" s="91">
        <f t="shared" ca="1" si="1472"/>
        <v>198</v>
      </c>
      <c r="S1609" s="91">
        <f t="shared" ref="S1609:T1610" ca="1" si="1484">OFFSET(S1609,-1,0)</f>
        <v>198</v>
      </c>
      <c r="T1609" s="91">
        <f t="shared" ca="1" si="1484"/>
        <v>198</v>
      </c>
      <c r="U1609" s="124">
        <f t="shared" ref="U1609:X1610" ca="1" si="1485">INDEX(i_dryman,$A1609,U$1063)</f>
        <v>2.2499999999999999E-2</v>
      </c>
      <c r="V1609" s="124">
        <f t="shared" ca="1" si="1485"/>
        <v>6.25E-2</v>
      </c>
      <c r="W1609" s="124">
        <f t="shared" ca="1" si="1485"/>
        <v>6.25E-2</v>
      </c>
      <c r="X1609" s="124">
        <f t="shared" ca="1" si="1485"/>
        <v>0.1225</v>
      </c>
      <c r="Y1609" s="227">
        <f ca="1">Y$1587</f>
        <v>1.15E-2</v>
      </c>
      <c r="Z1609" s="227">
        <f ca="1">Z$1587</f>
        <v>-2.0416666666666666E-2</v>
      </c>
      <c r="AA1609" s="91">
        <f t="shared" ca="1" si="1478"/>
        <v>2</v>
      </c>
      <c r="AB1609" s="237" t="b">
        <f t="shared" ref="AB1609:AE1609" ca="1" si="1486">INDEX(i_dryman,$A1609,AB$1063)</f>
        <v>1</v>
      </c>
      <c r="AC1609" s="237" t="str">
        <f t="shared" ca="1" si="1486"/>
        <v>-</v>
      </c>
      <c r="AD1609" s="237" t="str">
        <f t="shared" ca="1" si="1486"/>
        <v>-</v>
      </c>
      <c r="AE1609" s="237" t="str">
        <f t="shared" ca="1" si="1486"/>
        <v>-</v>
      </c>
      <c r="AF1609" s="52" t="str">
        <f t="shared" ca="1" si="1478"/>
        <v>-</v>
      </c>
      <c r="AG1609" s="237">
        <f ca="1">INDEX(i_dryman,$A1609,AG$1063)</f>
        <v>0.5</v>
      </c>
      <c r="AH1609" s="91">
        <f t="shared" ca="1" si="1478"/>
        <v>1</v>
      </c>
      <c r="AI1609" s="91">
        <f t="shared" ca="1" si="1478"/>
        <v>0</v>
      </c>
      <c r="AJ1609" s="91">
        <f t="shared" ca="1" si="1478"/>
        <v>1</v>
      </c>
      <c r="AK1609" s="91">
        <f t="shared" ca="1" si="1478"/>
        <v>0</v>
      </c>
      <c r="AL1609" s="91">
        <f t="shared" ca="1" si="1478"/>
        <v>1</v>
      </c>
      <c r="AM1609" s="91"/>
      <c r="AN1609" s="91"/>
      <c r="AO1609" s="91"/>
      <c r="AP1609" s="91"/>
      <c r="AQ1609" s="91"/>
      <c r="AR1609" s="91"/>
      <c r="AS1609" s="91"/>
      <c r="AT1609" s="91"/>
      <c r="AU1609" s="91"/>
      <c r="AV1609" s="91"/>
      <c r="AW1609" s="91"/>
      <c r="AX1609" s="91"/>
      <c r="AY1609" s="91"/>
      <c r="AZ1609" s="91"/>
      <c r="BA1609" s="91"/>
      <c r="BB1609" s="91"/>
      <c r="BC1609" s="91"/>
      <c r="BD1609" s="91"/>
      <c r="BE1609" s="91"/>
      <c r="BF1609" s="91"/>
      <c r="BG1609" s="91"/>
      <c r="BH1609" s="91"/>
      <c r="BI1609" s="91"/>
      <c r="BJ1609" s="91"/>
      <c r="BK1609" s="91"/>
      <c r="BL1609" s="91"/>
      <c r="BM1609" s="91"/>
      <c r="BN1609" s="91">
        <f t="shared" ca="1" si="1475"/>
        <v>-0.05</v>
      </c>
      <c r="BO1609" s="91">
        <f t="shared" ca="1" si="1475"/>
        <v>0</v>
      </c>
      <c r="BP1609" s="91">
        <f t="shared" ca="1" si="1475"/>
        <v>0</v>
      </c>
      <c r="BQ1609" s="91">
        <f t="shared" ca="1" si="1475"/>
        <v>0</v>
      </c>
      <c r="BR1609" s="91">
        <f t="shared" ca="1" si="1475"/>
        <v>0.05</v>
      </c>
      <c r="BS1609" s="91">
        <f t="shared" ca="1" si="1475"/>
        <v>-0.05</v>
      </c>
      <c r="BT1609" s="91">
        <f t="shared" ca="1" si="1475"/>
        <v>0</v>
      </c>
      <c r="BU1609" s="91">
        <f t="shared" ca="1" si="1475"/>
        <v>-0.05</v>
      </c>
      <c r="BV1609" s="91">
        <f t="shared" ca="1" si="1475"/>
        <v>0</v>
      </c>
      <c r="BW1609" s="91">
        <f t="shared" ca="1" si="1475"/>
        <v>0</v>
      </c>
      <c r="BX1609" s="91">
        <f t="shared" ca="1" si="1475"/>
        <v>0</v>
      </c>
      <c r="BY1609" s="91">
        <f t="shared" ca="1" si="1475"/>
        <v>0.05</v>
      </c>
      <c r="BZ1609" s="91">
        <f t="shared" ca="1" si="1475"/>
        <v>-0.05</v>
      </c>
      <c r="CA1609" s="91">
        <f t="shared" ca="1" si="1475"/>
        <v>0</v>
      </c>
      <c r="CB1609" s="91">
        <f t="shared" ca="1" si="1475"/>
        <v>-0.05</v>
      </c>
      <c r="CC1609" s="91">
        <f t="shared" ca="1" si="1475"/>
        <v>0</v>
      </c>
      <c r="CD1609" s="91">
        <f t="shared" ca="1" si="1476"/>
        <v>0</v>
      </c>
      <c r="CE1609" s="91">
        <f t="shared" ca="1" si="1476"/>
        <v>0</v>
      </c>
      <c r="CF1609" s="91">
        <f t="shared" ca="1" si="1476"/>
        <v>0.05</v>
      </c>
      <c r="CG1609" s="91">
        <f t="shared" ca="1" si="1476"/>
        <v>-0.05</v>
      </c>
      <c r="CH1609" s="91">
        <f t="shared" ca="1" si="1476"/>
        <v>0</v>
      </c>
    </row>
    <row r="1610" spans="1:86">
      <c r="A1610" s="94">
        <f ca="1">A1609-4</f>
        <v>3</v>
      </c>
      <c r="B1610" s="258" t="str">
        <f t="shared" si="1436"/>
        <v>Scan 2 Performers no RR increase</v>
      </c>
      <c r="C1610" s="94">
        <f ca="1">OFFSET(C1610,-1,0)</f>
        <v>1</v>
      </c>
      <c r="D1610" s="94">
        <f ca="1">OFFSET(D1610,-1,0)</f>
        <v>1</v>
      </c>
      <c r="E1610" s="94" t="b">
        <f t="shared" ca="1" si="1472"/>
        <v>0</v>
      </c>
      <c r="F1610" s="94">
        <f t="shared" ca="1" si="1472"/>
        <v>222</v>
      </c>
      <c r="G1610" s="94" t="str">
        <f t="shared" ca="1" si="1472"/>
        <v>-</v>
      </c>
      <c r="H1610" s="94" t="str">
        <f t="shared" ca="1" si="1472"/>
        <v>-</v>
      </c>
      <c r="I1610" s="94" t="str">
        <f t="shared" ca="1" si="1472"/>
        <v>-</v>
      </c>
      <c r="J1610" s="94" t="str">
        <f t="shared" ca="1" si="1472"/>
        <v>-</v>
      </c>
      <c r="K1610" s="94" t="str">
        <f ca="1">OFFSET(K1610,-1,0)</f>
        <v>-</v>
      </c>
      <c r="L1610" s="94" t="str">
        <f ca="1">OFFSET(L1610,-1,0)</f>
        <v>-</v>
      </c>
      <c r="M1610" s="94" t="str">
        <f t="shared" ca="1" si="1472"/>
        <v>-</v>
      </c>
      <c r="N1610" s="94" t="str">
        <f t="shared" ca="1" si="1472"/>
        <v>-</v>
      </c>
      <c r="O1610" s="94">
        <f t="shared" ca="1" si="1472"/>
        <v>196</v>
      </c>
      <c r="P1610" s="94">
        <f t="shared" ca="1" si="1472"/>
        <v>197</v>
      </c>
      <c r="Q1610" s="94">
        <f t="shared" ca="1" si="1472"/>
        <v>197</v>
      </c>
      <c r="R1610" s="94">
        <f t="shared" ca="1" si="1472"/>
        <v>198</v>
      </c>
      <c r="S1610" s="94">
        <f t="shared" ca="1" si="1484"/>
        <v>198</v>
      </c>
      <c r="T1610" s="238">
        <f t="shared" ca="1" si="1484"/>
        <v>198</v>
      </c>
      <c r="U1610" s="124">
        <f t="shared" ca="1" si="1485"/>
        <v>1.2500000000000001E-2</v>
      </c>
      <c r="V1610" s="124">
        <f t="shared" ca="1" si="1485"/>
        <v>6.25E-2</v>
      </c>
      <c r="W1610" s="124">
        <f t="shared" ca="1" si="1485"/>
        <v>6.25E-2</v>
      </c>
      <c r="X1610" s="124">
        <f t="shared" ca="1" si="1485"/>
        <v>6.25E-2</v>
      </c>
      <c r="Y1610" s="239">
        <f t="shared" ca="1" si="1478"/>
        <v>1.15E-2</v>
      </c>
      <c r="Z1610" s="228">
        <f t="shared" ca="1" si="1478"/>
        <v>-2.0416666666666666E-2</v>
      </c>
      <c r="AA1610" s="94">
        <f t="shared" ca="1" si="1478"/>
        <v>2</v>
      </c>
      <c r="AB1610" s="94" t="b">
        <f t="shared" ca="1" si="1478"/>
        <v>1</v>
      </c>
      <c r="AC1610" s="94" t="str">
        <f t="shared" ca="1" si="1478"/>
        <v>-</v>
      </c>
      <c r="AD1610" s="94" t="str">
        <f t="shared" ca="1" si="1478"/>
        <v>-</v>
      </c>
      <c r="AE1610" s="94" t="str">
        <f t="shared" ca="1" si="1478"/>
        <v>-</v>
      </c>
      <c r="AF1610" s="94" t="str">
        <f t="shared" ca="1" si="1478"/>
        <v>-</v>
      </c>
      <c r="AG1610" s="94">
        <f t="shared" ca="1" si="1478"/>
        <v>0.5</v>
      </c>
      <c r="AH1610" s="94">
        <f ca="1">OFFSET(AH1610,-1,0)</f>
        <v>1</v>
      </c>
      <c r="AI1610" s="94">
        <f t="shared" ca="1" si="1478"/>
        <v>0</v>
      </c>
      <c r="AJ1610" s="94">
        <f t="shared" ca="1" si="1478"/>
        <v>1</v>
      </c>
      <c r="AK1610" s="94">
        <f t="shared" ca="1" si="1478"/>
        <v>0</v>
      </c>
      <c r="AL1610" s="94">
        <f t="shared" ca="1" si="1478"/>
        <v>1</v>
      </c>
      <c r="AM1610" s="94"/>
      <c r="AN1610" s="94"/>
      <c r="AO1610" s="94"/>
      <c r="AP1610" s="94"/>
      <c r="AQ1610" s="94"/>
      <c r="AR1610" s="94"/>
      <c r="AS1610" s="94"/>
      <c r="AT1610" s="94"/>
      <c r="AU1610" s="94"/>
      <c r="AV1610" s="94"/>
      <c r="AW1610" s="94"/>
      <c r="AX1610" s="94"/>
      <c r="AY1610" s="94"/>
      <c r="AZ1610" s="94"/>
      <c r="BA1610" s="94"/>
      <c r="BB1610" s="94"/>
      <c r="BC1610" s="94"/>
      <c r="BD1610" s="94"/>
      <c r="BE1610" s="94"/>
      <c r="BF1610" s="94"/>
      <c r="BG1610" s="94"/>
      <c r="BH1610" s="94"/>
      <c r="BI1610" s="94"/>
      <c r="BJ1610" s="94"/>
      <c r="BK1610" s="94"/>
      <c r="BL1610" s="94"/>
      <c r="BM1610" s="94"/>
      <c r="BN1610" s="94">
        <f t="shared" ca="1" si="1475"/>
        <v>-0.05</v>
      </c>
      <c r="BO1610" s="94">
        <f t="shared" ca="1" si="1475"/>
        <v>0</v>
      </c>
      <c r="BP1610" s="94">
        <f t="shared" ca="1" si="1475"/>
        <v>0</v>
      </c>
      <c r="BQ1610" s="94">
        <f t="shared" ca="1" si="1475"/>
        <v>0</v>
      </c>
      <c r="BR1610" s="94">
        <f t="shared" ca="1" si="1475"/>
        <v>0.05</v>
      </c>
      <c r="BS1610" s="94">
        <f t="shared" ca="1" si="1475"/>
        <v>-0.05</v>
      </c>
      <c r="BT1610" s="94">
        <f t="shared" ca="1" si="1475"/>
        <v>0</v>
      </c>
      <c r="BU1610" s="94">
        <f t="shared" ca="1" si="1475"/>
        <v>-0.05</v>
      </c>
      <c r="BV1610" s="94">
        <f t="shared" ca="1" si="1475"/>
        <v>0</v>
      </c>
      <c r="BW1610" s="94">
        <f t="shared" ca="1" si="1475"/>
        <v>0</v>
      </c>
      <c r="BX1610" s="94">
        <f t="shared" ca="1" si="1475"/>
        <v>0</v>
      </c>
      <c r="BY1610" s="94">
        <f t="shared" ca="1" si="1475"/>
        <v>0.05</v>
      </c>
      <c r="BZ1610" s="94">
        <f t="shared" ca="1" si="1475"/>
        <v>-0.05</v>
      </c>
      <c r="CA1610" s="94">
        <f t="shared" ca="1" si="1475"/>
        <v>0</v>
      </c>
      <c r="CB1610" s="94">
        <f t="shared" ca="1" si="1475"/>
        <v>-0.05</v>
      </c>
      <c r="CC1610" s="94">
        <f t="shared" ca="1" si="1475"/>
        <v>0</v>
      </c>
      <c r="CD1610" s="94">
        <f t="shared" ca="1" si="1476"/>
        <v>0</v>
      </c>
      <c r="CE1610" s="94">
        <f t="shared" ca="1" si="1476"/>
        <v>0</v>
      </c>
      <c r="CF1610" s="94">
        <f t="shared" ca="1" si="1476"/>
        <v>0.05</v>
      </c>
      <c r="CG1610" s="94">
        <f t="shared" ca="1" si="1476"/>
        <v>-0.05</v>
      </c>
      <c r="CH1610" s="94">
        <f t="shared" ca="1" si="1476"/>
        <v>0</v>
      </c>
    </row>
  </sheetData>
  <autoFilter ref="BM37:BT373" xr:uid="{2C4F25BE-1933-467E-8AF1-E38A3981FFC8}"/>
  <mergeCells count="5">
    <mergeCell ref="B28:F28"/>
    <mergeCell ref="B428:F428"/>
    <mergeCell ref="A821:A825"/>
    <mergeCell ref="A826:A830"/>
    <mergeCell ref="A831:A835"/>
  </mergeCells>
  <conditionalFormatting sqref="C1365:H1365 K1365:R1365 AG1365:CH1365">
    <cfRule type="cellIs" dxfId="179" priority="271" operator="equal">
      <formula>"sar"</formula>
    </cfRule>
    <cfRule type="cellIs" dxfId="178" priority="272" operator="equal">
      <formula>"sat"</formula>
    </cfRule>
    <cfRule type="cellIs" dxfId="177" priority="273" operator="equal">
      <formula>"sav"</formula>
    </cfRule>
    <cfRule type="containsText" dxfId="176" priority="274" operator="containsText" text="sam">
      <formula>NOT(ISERROR(SEARCH("sam",C1365)))</formula>
    </cfRule>
    <cfRule type="containsText" dxfId="175" priority="275" operator="containsText" text="sap">
      <formula>NOT(ISERROR(SEARCH("sap",C1365)))</formula>
    </cfRule>
    <cfRule type="containsText" dxfId="174" priority="276" operator="containsText" text="saa">
      <formula>NOT(ISERROR(SEARCH("saa",C1365)))</formula>
    </cfRule>
  </conditionalFormatting>
  <conditionalFormatting sqref="I1365:J1365">
    <cfRule type="cellIs" dxfId="173" priority="193" operator="equal">
      <formula>"sar"</formula>
    </cfRule>
    <cfRule type="cellIs" dxfId="172" priority="194" operator="equal">
      <formula>"sat"</formula>
    </cfRule>
    <cfRule type="cellIs" dxfId="171" priority="195" operator="equal">
      <formula>"sav"</formula>
    </cfRule>
    <cfRule type="containsText" dxfId="170" priority="196" operator="containsText" text="sam">
      <formula>NOT(ISERROR(SEARCH("sam",I1365)))</formula>
    </cfRule>
    <cfRule type="containsText" dxfId="169" priority="197" operator="containsText" text="sap">
      <formula>NOT(ISERROR(SEARCH("sap",I1365)))</formula>
    </cfRule>
    <cfRule type="containsText" dxfId="168" priority="198" operator="containsText" text="saa">
      <formula>NOT(ISERROR(SEARCH("saa",I1365)))</formula>
    </cfRule>
  </conditionalFormatting>
  <conditionalFormatting sqref="U1365:AE1365">
    <cfRule type="cellIs" dxfId="167" priority="211" operator="equal">
      <formula>"sar"</formula>
    </cfRule>
    <cfRule type="cellIs" dxfId="166" priority="212" operator="equal">
      <formula>"sat"</formula>
    </cfRule>
    <cfRule type="cellIs" dxfId="165" priority="213" operator="equal">
      <formula>"sav"</formula>
    </cfRule>
    <cfRule type="containsText" dxfId="164" priority="214" operator="containsText" text="sam">
      <formula>NOT(ISERROR(SEARCH("sam",U1365)))</formula>
    </cfRule>
    <cfRule type="containsText" dxfId="163" priority="215" operator="containsText" text="sap">
      <formula>NOT(ISERROR(SEARCH("sap",U1365)))</formula>
    </cfRule>
    <cfRule type="containsText" dxfId="162" priority="216" operator="containsText" text="saa">
      <formula>NOT(ISERROR(SEARCH("saa",U1365)))</formula>
    </cfRule>
  </conditionalFormatting>
  <conditionalFormatting sqref="AF1365">
    <cfRule type="cellIs" dxfId="161" priority="205" operator="equal">
      <formula>"sar"</formula>
    </cfRule>
    <cfRule type="cellIs" dxfId="160" priority="206" operator="equal">
      <formula>"sat"</formula>
    </cfRule>
    <cfRule type="cellIs" dxfId="159" priority="207" operator="equal">
      <formula>"sav"</formula>
    </cfRule>
    <cfRule type="containsText" dxfId="158" priority="208" operator="containsText" text="sam">
      <formula>NOT(ISERROR(SEARCH("sam",AF1365)))</formula>
    </cfRule>
    <cfRule type="containsText" dxfId="157" priority="209" operator="containsText" text="sap">
      <formula>NOT(ISERROR(SEARCH("sap",AF1365)))</formula>
    </cfRule>
    <cfRule type="containsText" dxfId="156" priority="210" operator="containsText" text="saa">
      <formula>NOT(ISERROR(SEARCH("saa",AF1365)))</formula>
    </cfRule>
  </conditionalFormatting>
  <conditionalFormatting sqref="S1365:T1365">
    <cfRule type="cellIs" dxfId="155" priority="199" operator="equal">
      <formula>"sar"</formula>
    </cfRule>
    <cfRule type="cellIs" dxfId="154" priority="200" operator="equal">
      <formula>"sat"</formula>
    </cfRule>
    <cfRule type="cellIs" dxfId="153" priority="201" operator="equal">
      <formula>"sav"</formula>
    </cfRule>
    <cfRule type="containsText" dxfId="152" priority="202" operator="containsText" text="sam">
      <formula>NOT(ISERROR(SEARCH("sam",S1365)))</formula>
    </cfRule>
    <cfRule type="containsText" dxfId="151" priority="203" operator="containsText" text="sap">
      <formula>NOT(ISERROR(SEARCH("sap",S1365)))</formula>
    </cfRule>
    <cfRule type="containsText" dxfId="150" priority="204" operator="containsText" text="saa">
      <formula>NOT(ISERROR(SEARCH("saa",S1365)))</formula>
    </cfRule>
  </conditionalFormatting>
  <conditionalFormatting sqref="S1065:T1065">
    <cfRule type="cellIs" dxfId="149" priority="127" operator="equal">
      <formula>"sar"</formula>
    </cfRule>
    <cfRule type="cellIs" dxfId="148" priority="128" operator="equal">
      <formula>"sat"</formula>
    </cfRule>
    <cfRule type="cellIs" dxfId="147" priority="129" operator="equal">
      <formula>"sav"</formula>
    </cfRule>
    <cfRule type="containsText" dxfId="146" priority="130" operator="containsText" text="sam">
      <formula>NOT(ISERROR(SEARCH("sam",S1065)))</formula>
    </cfRule>
    <cfRule type="containsText" dxfId="145" priority="131" operator="containsText" text="sap">
      <formula>NOT(ISERROR(SEARCH("sap",S1065)))</formula>
    </cfRule>
    <cfRule type="containsText" dxfId="144" priority="132" operator="containsText" text="saa">
      <formula>NOT(ISERROR(SEARCH("saa",S1065)))</formula>
    </cfRule>
  </conditionalFormatting>
  <conditionalFormatting sqref="I1065:J1065">
    <cfRule type="cellIs" dxfId="143" priority="121" operator="equal">
      <formula>"sar"</formula>
    </cfRule>
    <cfRule type="cellIs" dxfId="142" priority="122" operator="equal">
      <formula>"sat"</formula>
    </cfRule>
    <cfRule type="cellIs" dxfId="141" priority="123" operator="equal">
      <formula>"sav"</formula>
    </cfRule>
    <cfRule type="containsText" dxfId="140" priority="124" operator="containsText" text="sam">
      <formula>NOT(ISERROR(SEARCH("sam",I1065)))</formula>
    </cfRule>
    <cfRule type="containsText" dxfId="139" priority="125" operator="containsText" text="sap">
      <formula>NOT(ISERROR(SEARCH("sap",I1065)))</formula>
    </cfRule>
    <cfRule type="containsText" dxfId="138" priority="126" operator="containsText" text="saa">
      <formula>NOT(ISERROR(SEARCH("saa",I1065)))</formula>
    </cfRule>
  </conditionalFormatting>
  <conditionalFormatting sqref="C1065:H1065 K1065:R1065 AG1065:CH1065">
    <cfRule type="cellIs" dxfId="137" priority="145" operator="equal">
      <formula>"sar"</formula>
    </cfRule>
    <cfRule type="cellIs" dxfId="136" priority="146" operator="equal">
      <formula>"sat"</formula>
    </cfRule>
    <cfRule type="cellIs" dxfId="135" priority="147" operator="equal">
      <formula>"sav"</formula>
    </cfRule>
    <cfRule type="containsText" dxfId="134" priority="148" operator="containsText" text="sam">
      <formula>NOT(ISERROR(SEARCH("sam",C1065)))</formula>
    </cfRule>
    <cfRule type="containsText" dxfId="133" priority="149" operator="containsText" text="sap">
      <formula>NOT(ISERROR(SEARCH("sap",C1065)))</formula>
    </cfRule>
    <cfRule type="containsText" dxfId="132" priority="150" operator="containsText" text="saa">
      <formula>NOT(ISERROR(SEARCH("saa",C1065)))</formula>
    </cfRule>
  </conditionalFormatting>
  <conditionalFormatting sqref="U1065:AE1065">
    <cfRule type="cellIs" dxfId="131" priority="139" operator="equal">
      <formula>"sar"</formula>
    </cfRule>
    <cfRule type="cellIs" dxfId="130" priority="140" operator="equal">
      <formula>"sat"</formula>
    </cfRule>
    <cfRule type="cellIs" dxfId="129" priority="141" operator="equal">
      <formula>"sav"</formula>
    </cfRule>
    <cfRule type="containsText" dxfId="128" priority="142" operator="containsText" text="sam">
      <formula>NOT(ISERROR(SEARCH("sam",U1065)))</formula>
    </cfRule>
    <cfRule type="containsText" dxfId="127" priority="143" operator="containsText" text="sap">
      <formula>NOT(ISERROR(SEARCH("sap",U1065)))</formula>
    </cfRule>
    <cfRule type="containsText" dxfId="126" priority="144" operator="containsText" text="saa">
      <formula>NOT(ISERROR(SEARCH("saa",U1065)))</formula>
    </cfRule>
  </conditionalFormatting>
  <conditionalFormatting sqref="AF1065">
    <cfRule type="cellIs" dxfId="125" priority="133" operator="equal">
      <formula>"sar"</formula>
    </cfRule>
    <cfRule type="cellIs" dxfId="124" priority="134" operator="equal">
      <formula>"sat"</formula>
    </cfRule>
    <cfRule type="cellIs" dxfId="123" priority="135" operator="equal">
      <formula>"sav"</formula>
    </cfRule>
    <cfRule type="containsText" dxfId="122" priority="136" operator="containsText" text="sam">
      <formula>NOT(ISERROR(SEARCH("sam",AF1065)))</formula>
    </cfRule>
    <cfRule type="containsText" dxfId="121" priority="137" operator="containsText" text="sap">
      <formula>NOT(ISERROR(SEARCH("sap",AF1065)))</formula>
    </cfRule>
    <cfRule type="containsText" dxfId="120" priority="138" operator="containsText" text="saa">
      <formula>NOT(ISERROR(SEARCH("saa",AF1065)))</formula>
    </cfRule>
  </conditionalFormatting>
  <conditionalFormatting sqref="C1165:H1165 K1165:R1165 AG1165:CH1165">
    <cfRule type="cellIs" dxfId="119" priority="115" operator="equal">
      <formula>"sar"</formula>
    </cfRule>
    <cfRule type="cellIs" dxfId="118" priority="116" operator="equal">
      <formula>"sat"</formula>
    </cfRule>
    <cfRule type="cellIs" dxfId="117" priority="117" operator="equal">
      <formula>"sav"</formula>
    </cfRule>
    <cfRule type="containsText" dxfId="116" priority="118" operator="containsText" text="sam">
      <formula>NOT(ISERROR(SEARCH("sam",C1165)))</formula>
    </cfRule>
    <cfRule type="containsText" dxfId="115" priority="119" operator="containsText" text="sap">
      <formula>NOT(ISERROR(SEARCH("sap",C1165)))</formula>
    </cfRule>
    <cfRule type="containsText" dxfId="114" priority="120" operator="containsText" text="saa">
      <formula>NOT(ISERROR(SEARCH("saa",C1165)))</formula>
    </cfRule>
  </conditionalFormatting>
  <conditionalFormatting sqref="I1165:J1165">
    <cfRule type="cellIs" dxfId="113" priority="91" operator="equal">
      <formula>"sar"</formula>
    </cfRule>
    <cfRule type="cellIs" dxfId="112" priority="92" operator="equal">
      <formula>"sat"</formula>
    </cfRule>
    <cfRule type="cellIs" dxfId="111" priority="93" operator="equal">
      <formula>"sav"</formula>
    </cfRule>
    <cfRule type="containsText" dxfId="110" priority="94" operator="containsText" text="sam">
      <formula>NOT(ISERROR(SEARCH("sam",I1165)))</formula>
    </cfRule>
    <cfRule type="containsText" dxfId="109" priority="95" operator="containsText" text="sap">
      <formula>NOT(ISERROR(SEARCH("sap",I1165)))</formula>
    </cfRule>
    <cfRule type="containsText" dxfId="108" priority="96" operator="containsText" text="saa">
      <formula>NOT(ISERROR(SEARCH("saa",I1165)))</formula>
    </cfRule>
  </conditionalFormatting>
  <conditionalFormatting sqref="U1165:AE1165">
    <cfRule type="cellIs" dxfId="107" priority="109" operator="equal">
      <formula>"sar"</formula>
    </cfRule>
    <cfRule type="cellIs" dxfId="106" priority="110" operator="equal">
      <formula>"sat"</formula>
    </cfRule>
    <cfRule type="cellIs" dxfId="105" priority="111" operator="equal">
      <formula>"sav"</formula>
    </cfRule>
    <cfRule type="containsText" dxfId="104" priority="112" operator="containsText" text="sam">
      <formula>NOT(ISERROR(SEARCH("sam",U1165)))</formula>
    </cfRule>
    <cfRule type="containsText" dxfId="103" priority="113" operator="containsText" text="sap">
      <formula>NOT(ISERROR(SEARCH("sap",U1165)))</formula>
    </cfRule>
    <cfRule type="containsText" dxfId="102" priority="114" operator="containsText" text="saa">
      <formula>NOT(ISERROR(SEARCH("saa",U1165)))</formula>
    </cfRule>
  </conditionalFormatting>
  <conditionalFormatting sqref="AF1165">
    <cfRule type="cellIs" dxfId="101" priority="103" operator="equal">
      <formula>"sar"</formula>
    </cfRule>
    <cfRule type="cellIs" dxfId="100" priority="104" operator="equal">
      <formula>"sat"</formula>
    </cfRule>
    <cfRule type="cellIs" dxfId="99" priority="105" operator="equal">
      <formula>"sav"</formula>
    </cfRule>
    <cfRule type="containsText" dxfId="98" priority="106" operator="containsText" text="sam">
      <formula>NOT(ISERROR(SEARCH("sam",AF1165)))</formula>
    </cfRule>
    <cfRule type="containsText" dxfId="97" priority="107" operator="containsText" text="sap">
      <formula>NOT(ISERROR(SEARCH("sap",AF1165)))</formula>
    </cfRule>
    <cfRule type="containsText" dxfId="96" priority="108" operator="containsText" text="saa">
      <formula>NOT(ISERROR(SEARCH("saa",AF1165)))</formula>
    </cfRule>
  </conditionalFormatting>
  <conditionalFormatting sqref="S1165:T1165">
    <cfRule type="cellIs" dxfId="95" priority="97" operator="equal">
      <formula>"sar"</formula>
    </cfRule>
    <cfRule type="cellIs" dxfId="94" priority="98" operator="equal">
      <formula>"sat"</formula>
    </cfRule>
    <cfRule type="cellIs" dxfId="93" priority="99" operator="equal">
      <formula>"sav"</formula>
    </cfRule>
    <cfRule type="containsText" dxfId="92" priority="100" operator="containsText" text="sam">
      <formula>NOT(ISERROR(SEARCH("sam",S1165)))</formula>
    </cfRule>
    <cfRule type="containsText" dxfId="91" priority="101" operator="containsText" text="sap">
      <formula>NOT(ISERROR(SEARCH("sap",S1165)))</formula>
    </cfRule>
    <cfRule type="containsText" dxfId="90" priority="102" operator="containsText" text="saa">
      <formula>NOT(ISERROR(SEARCH("saa",S1165)))</formula>
    </cfRule>
  </conditionalFormatting>
  <conditionalFormatting sqref="S1265:T1265">
    <cfRule type="cellIs" dxfId="89" priority="67" operator="equal">
      <formula>"sar"</formula>
    </cfRule>
    <cfRule type="cellIs" dxfId="88" priority="68" operator="equal">
      <formula>"sat"</formula>
    </cfRule>
    <cfRule type="cellIs" dxfId="87" priority="69" operator="equal">
      <formula>"sav"</formula>
    </cfRule>
    <cfRule type="containsText" dxfId="86" priority="70" operator="containsText" text="sam">
      <formula>NOT(ISERROR(SEARCH("sam",S1265)))</formula>
    </cfRule>
    <cfRule type="containsText" dxfId="85" priority="71" operator="containsText" text="sap">
      <formula>NOT(ISERROR(SEARCH("sap",S1265)))</formula>
    </cfRule>
    <cfRule type="containsText" dxfId="84" priority="72" operator="containsText" text="saa">
      <formula>NOT(ISERROR(SEARCH("saa",S1265)))</formula>
    </cfRule>
  </conditionalFormatting>
  <conditionalFormatting sqref="I1265:J1265">
    <cfRule type="cellIs" dxfId="83" priority="61" operator="equal">
      <formula>"sar"</formula>
    </cfRule>
    <cfRule type="cellIs" dxfId="82" priority="62" operator="equal">
      <formula>"sat"</formula>
    </cfRule>
    <cfRule type="cellIs" dxfId="81" priority="63" operator="equal">
      <formula>"sav"</formula>
    </cfRule>
    <cfRule type="containsText" dxfId="80" priority="64" operator="containsText" text="sam">
      <formula>NOT(ISERROR(SEARCH("sam",I1265)))</formula>
    </cfRule>
    <cfRule type="containsText" dxfId="79" priority="65" operator="containsText" text="sap">
      <formula>NOT(ISERROR(SEARCH("sap",I1265)))</formula>
    </cfRule>
    <cfRule type="containsText" dxfId="78" priority="66" operator="containsText" text="saa">
      <formula>NOT(ISERROR(SEARCH("saa",I1265)))</formula>
    </cfRule>
  </conditionalFormatting>
  <conditionalFormatting sqref="C1265:H1265 K1265:R1265 AG1265:CH1265">
    <cfRule type="cellIs" dxfId="77" priority="85" operator="equal">
      <formula>"sar"</formula>
    </cfRule>
    <cfRule type="cellIs" dxfId="76" priority="86" operator="equal">
      <formula>"sat"</formula>
    </cfRule>
    <cfRule type="cellIs" dxfId="75" priority="87" operator="equal">
      <formula>"sav"</formula>
    </cfRule>
    <cfRule type="containsText" dxfId="74" priority="88" operator="containsText" text="sam">
      <formula>NOT(ISERROR(SEARCH("sam",C1265)))</formula>
    </cfRule>
    <cfRule type="containsText" dxfId="73" priority="89" operator="containsText" text="sap">
      <formula>NOT(ISERROR(SEARCH("sap",C1265)))</formula>
    </cfRule>
    <cfRule type="containsText" dxfId="72" priority="90" operator="containsText" text="saa">
      <formula>NOT(ISERROR(SEARCH("saa",C1265)))</formula>
    </cfRule>
  </conditionalFormatting>
  <conditionalFormatting sqref="U1265:AE1265">
    <cfRule type="cellIs" dxfId="71" priority="79" operator="equal">
      <formula>"sar"</formula>
    </cfRule>
    <cfRule type="cellIs" dxfId="70" priority="80" operator="equal">
      <formula>"sat"</formula>
    </cfRule>
    <cfRule type="cellIs" dxfId="69" priority="81" operator="equal">
      <formula>"sav"</formula>
    </cfRule>
    <cfRule type="containsText" dxfId="68" priority="82" operator="containsText" text="sam">
      <formula>NOT(ISERROR(SEARCH("sam",U1265)))</formula>
    </cfRule>
    <cfRule type="containsText" dxfId="67" priority="83" operator="containsText" text="sap">
      <formula>NOT(ISERROR(SEARCH("sap",U1265)))</formula>
    </cfRule>
    <cfRule type="containsText" dxfId="66" priority="84" operator="containsText" text="saa">
      <formula>NOT(ISERROR(SEARCH("saa",U1265)))</formula>
    </cfRule>
  </conditionalFormatting>
  <conditionalFormatting sqref="AF1265">
    <cfRule type="cellIs" dxfId="65" priority="73" operator="equal">
      <formula>"sar"</formula>
    </cfRule>
    <cfRule type="cellIs" dxfId="64" priority="74" operator="equal">
      <formula>"sat"</formula>
    </cfRule>
    <cfRule type="cellIs" dxfId="63" priority="75" operator="equal">
      <formula>"sav"</formula>
    </cfRule>
    <cfRule type="containsText" dxfId="62" priority="76" operator="containsText" text="sam">
      <formula>NOT(ISERROR(SEARCH("sam",AF1265)))</formula>
    </cfRule>
    <cfRule type="containsText" dxfId="61" priority="77" operator="containsText" text="sap">
      <formula>NOT(ISERROR(SEARCH("sap",AF1265)))</formula>
    </cfRule>
    <cfRule type="containsText" dxfId="60" priority="78" operator="containsText" text="saa">
      <formula>NOT(ISERROR(SEARCH("saa",AF1265)))</formula>
    </cfRule>
  </conditionalFormatting>
  <conditionalFormatting sqref="C1465:H1465 K1465:R1465 AG1465:CH1465">
    <cfRule type="cellIs" dxfId="59" priority="55" operator="equal">
      <formula>"sar"</formula>
    </cfRule>
    <cfRule type="cellIs" dxfId="58" priority="56" operator="equal">
      <formula>"sat"</formula>
    </cfRule>
    <cfRule type="cellIs" dxfId="57" priority="57" operator="equal">
      <formula>"sav"</formula>
    </cfRule>
    <cfRule type="containsText" dxfId="56" priority="58" operator="containsText" text="sam">
      <formula>NOT(ISERROR(SEARCH("sam",C1465)))</formula>
    </cfRule>
    <cfRule type="containsText" dxfId="55" priority="59" operator="containsText" text="sap">
      <formula>NOT(ISERROR(SEARCH("sap",C1465)))</formula>
    </cfRule>
    <cfRule type="containsText" dxfId="54" priority="60" operator="containsText" text="saa">
      <formula>NOT(ISERROR(SEARCH("saa",C1465)))</formula>
    </cfRule>
  </conditionalFormatting>
  <conditionalFormatting sqref="I1465:J1465">
    <cfRule type="cellIs" dxfId="53" priority="31" operator="equal">
      <formula>"sar"</formula>
    </cfRule>
    <cfRule type="cellIs" dxfId="52" priority="32" operator="equal">
      <formula>"sat"</formula>
    </cfRule>
    <cfRule type="cellIs" dxfId="51" priority="33" operator="equal">
      <formula>"sav"</formula>
    </cfRule>
    <cfRule type="containsText" dxfId="50" priority="34" operator="containsText" text="sam">
      <formula>NOT(ISERROR(SEARCH("sam",I1465)))</formula>
    </cfRule>
    <cfRule type="containsText" dxfId="49" priority="35" operator="containsText" text="sap">
      <formula>NOT(ISERROR(SEARCH("sap",I1465)))</formula>
    </cfRule>
    <cfRule type="containsText" dxfId="48" priority="36" operator="containsText" text="saa">
      <formula>NOT(ISERROR(SEARCH("saa",I1465)))</formula>
    </cfRule>
  </conditionalFormatting>
  <conditionalFormatting sqref="U1465:AE1465">
    <cfRule type="cellIs" dxfId="47" priority="49" operator="equal">
      <formula>"sar"</formula>
    </cfRule>
    <cfRule type="cellIs" dxfId="46" priority="50" operator="equal">
      <formula>"sat"</formula>
    </cfRule>
    <cfRule type="cellIs" dxfId="45" priority="51" operator="equal">
      <formula>"sav"</formula>
    </cfRule>
    <cfRule type="containsText" dxfId="44" priority="52" operator="containsText" text="sam">
      <formula>NOT(ISERROR(SEARCH("sam",U1465)))</formula>
    </cfRule>
    <cfRule type="containsText" dxfId="43" priority="53" operator="containsText" text="sap">
      <formula>NOT(ISERROR(SEARCH("sap",U1465)))</formula>
    </cfRule>
    <cfRule type="containsText" dxfId="42" priority="54" operator="containsText" text="saa">
      <formula>NOT(ISERROR(SEARCH("saa",U1465)))</formula>
    </cfRule>
  </conditionalFormatting>
  <conditionalFormatting sqref="AF1465">
    <cfRule type="cellIs" dxfId="41" priority="43" operator="equal">
      <formula>"sar"</formula>
    </cfRule>
    <cfRule type="cellIs" dxfId="40" priority="44" operator="equal">
      <formula>"sat"</formula>
    </cfRule>
    <cfRule type="cellIs" dxfId="39" priority="45" operator="equal">
      <formula>"sav"</formula>
    </cfRule>
    <cfRule type="containsText" dxfId="38" priority="46" operator="containsText" text="sam">
      <formula>NOT(ISERROR(SEARCH("sam",AF1465)))</formula>
    </cfRule>
    <cfRule type="containsText" dxfId="37" priority="47" operator="containsText" text="sap">
      <formula>NOT(ISERROR(SEARCH("sap",AF1465)))</formula>
    </cfRule>
    <cfRule type="containsText" dxfId="36" priority="48" operator="containsText" text="saa">
      <formula>NOT(ISERROR(SEARCH("saa",AF1465)))</formula>
    </cfRule>
  </conditionalFormatting>
  <conditionalFormatting sqref="S1465:T1465">
    <cfRule type="cellIs" dxfId="35" priority="37" operator="equal">
      <formula>"sar"</formula>
    </cfRule>
    <cfRule type="cellIs" dxfId="34" priority="38" operator="equal">
      <formula>"sat"</formula>
    </cfRule>
    <cfRule type="cellIs" dxfId="33" priority="39" operator="equal">
      <formula>"sav"</formula>
    </cfRule>
    <cfRule type="containsText" dxfId="32" priority="40" operator="containsText" text="sam">
      <formula>NOT(ISERROR(SEARCH("sam",S1465)))</formula>
    </cfRule>
    <cfRule type="containsText" dxfId="31" priority="41" operator="containsText" text="sap">
      <formula>NOT(ISERROR(SEARCH("sap",S1465)))</formula>
    </cfRule>
    <cfRule type="containsText" dxfId="30" priority="42" operator="containsText" text="saa">
      <formula>NOT(ISERROR(SEARCH("saa",S1465)))</formula>
    </cfRule>
  </conditionalFormatting>
  <conditionalFormatting sqref="C1565:H1565 K1565:R1565 AG1565:CH1565">
    <cfRule type="cellIs" dxfId="29" priority="25" operator="equal">
      <formula>"sar"</formula>
    </cfRule>
    <cfRule type="cellIs" dxfId="28" priority="26" operator="equal">
      <formula>"sat"</formula>
    </cfRule>
    <cfRule type="cellIs" dxfId="27" priority="27" operator="equal">
      <formula>"sav"</formula>
    </cfRule>
    <cfRule type="containsText" dxfId="26" priority="28" operator="containsText" text="sam">
      <formula>NOT(ISERROR(SEARCH("sam",C1565)))</formula>
    </cfRule>
    <cfRule type="containsText" dxfId="25" priority="29" operator="containsText" text="sap">
      <formula>NOT(ISERROR(SEARCH("sap",C1565)))</formula>
    </cfRule>
    <cfRule type="containsText" dxfId="24" priority="30" operator="containsText" text="saa">
      <formula>NOT(ISERROR(SEARCH("saa",C1565)))</formula>
    </cfRule>
  </conditionalFormatting>
  <conditionalFormatting sqref="I1565:J1565">
    <cfRule type="cellIs" dxfId="23" priority="1" operator="equal">
      <formula>"sar"</formula>
    </cfRule>
    <cfRule type="cellIs" dxfId="22" priority="2" operator="equal">
      <formula>"sat"</formula>
    </cfRule>
    <cfRule type="cellIs" dxfId="21" priority="3" operator="equal">
      <formula>"sav"</formula>
    </cfRule>
    <cfRule type="containsText" dxfId="20" priority="4" operator="containsText" text="sam">
      <formula>NOT(ISERROR(SEARCH("sam",I1565)))</formula>
    </cfRule>
    <cfRule type="containsText" dxfId="19" priority="5" operator="containsText" text="sap">
      <formula>NOT(ISERROR(SEARCH("sap",I1565)))</formula>
    </cfRule>
    <cfRule type="containsText" dxfId="18" priority="6" operator="containsText" text="saa">
      <formula>NOT(ISERROR(SEARCH("saa",I1565)))</formula>
    </cfRule>
  </conditionalFormatting>
  <conditionalFormatting sqref="U1565:AE1565">
    <cfRule type="cellIs" dxfId="17" priority="19" operator="equal">
      <formula>"sar"</formula>
    </cfRule>
    <cfRule type="cellIs" dxfId="16" priority="20" operator="equal">
      <formula>"sat"</formula>
    </cfRule>
    <cfRule type="cellIs" dxfId="15" priority="21" operator="equal">
      <formula>"sav"</formula>
    </cfRule>
    <cfRule type="containsText" dxfId="14" priority="22" operator="containsText" text="sam">
      <formula>NOT(ISERROR(SEARCH("sam",U1565)))</formula>
    </cfRule>
    <cfRule type="containsText" dxfId="13" priority="23" operator="containsText" text="sap">
      <formula>NOT(ISERROR(SEARCH("sap",U1565)))</formula>
    </cfRule>
    <cfRule type="containsText" dxfId="12" priority="24" operator="containsText" text="saa">
      <formula>NOT(ISERROR(SEARCH("saa",U1565)))</formula>
    </cfRule>
  </conditionalFormatting>
  <conditionalFormatting sqref="AF1565">
    <cfRule type="cellIs" dxfId="11" priority="13" operator="equal">
      <formula>"sar"</formula>
    </cfRule>
    <cfRule type="cellIs" dxfId="10" priority="14" operator="equal">
      <formula>"sat"</formula>
    </cfRule>
    <cfRule type="cellIs" dxfId="9" priority="15" operator="equal">
      <formula>"sav"</formula>
    </cfRule>
    <cfRule type="containsText" dxfId="8" priority="16" operator="containsText" text="sam">
      <formula>NOT(ISERROR(SEARCH("sam",AF1565)))</formula>
    </cfRule>
    <cfRule type="containsText" dxfId="7" priority="17" operator="containsText" text="sap">
      <formula>NOT(ISERROR(SEARCH("sap",AF1565)))</formula>
    </cfRule>
    <cfRule type="containsText" dxfId="6" priority="18" operator="containsText" text="saa">
      <formula>NOT(ISERROR(SEARCH("saa",AF1565)))</formula>
    </cfRule>
  </conditionalFormatting>
  <conditionalFormatting sqref="S1565:T1565">
    <cfRule type="cellIs" dxfId="5" priority="7" operator="equal">
      <formula>"sar"</formula>
    </cfRule>
    <cfRule type="cellIs" dxfId="4" priority="8" operator="equal">
      <formula>"sat"</formula>
    </cfRule>
    <cfRule type="cellIs" dxfId="3" priority="9" operator="equal">
      <formula>"sav"</formula>
    </cfRule>
    <cfRule type="containsText" dxfId="2" priority="10" operator="containsText" text="sam">
      <formula>NOT(ISERROR(SEARCH("sam",S1565)))</formula>
    </cfRule>
    <cfRule type="containsText" dxfId="1" priority="11" operator="containsText" text="sap">
      <formula>NOT(ISERROR(SEARCH("sap",S1565)))</formula>
    </cfRule>
    <cfRule type="containsText" dxfId="0" priority="12" operator="containsText" text="saa">
      <formula>NOT(ISERROR(SEARCH("saa",S1565)))</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pane ySplit="1" topLeftCell="A480" activePane="bottomLeft" state="frozen"/>
      <selection pane="bottomLeft" activeCell="B511" sqref="B511"/>
    </sheetView>
  </sheetViews>
  <sheetFormatPr defaultRowHeight="15"/>
  <cols>
    <col min="1" max="1" width="12.42578125" customWidth="1"/>
    <col min="2" max="2" width="145.140625" customWidth="1"/>
  </cols>
  <sheetData>
    <row r="1" spans="1:2">
      <c r="A1" t="s">
        <v>87</v>
      </c>
      <c r="B1" t="s">
        <v>24</v>
      </c>
    </row>
    <row r="2" spans="1:2">
      <c r="B2" s="6" t="s">
        <v>72</v>
      </c>
    </row>
    <row r="3" spans="1:2">
      <c r="B3" s="6"/>
    </row>
    <row r="4" spans="1:2">
      <c r="B4" s="6" t="s">
        <v>78</v>
      </c>
    </row>
    <row r="5" spans="1:2">
      <c r="B5" s="6"/>
    </row>
    <row r="6" spans="1:2">
      <c r="B6" s="6" t="s">
        <v>79</v>
      </c>
    </row>
    <row r="7" spans="1:2">
      <c r="B7" s="6" t="s">
        <v>85</v>
      </c>
    </row>
    <row r="8" spans="1:2">
      <c r="B8" s="6" t="s">
        <v>82</v>
      </c>
    </row>
    <row r="9" spans="1:2">
      <c r="B9" t="s">
        <v>84</v>
      </c>
    </row>
    <row r="10" spans="1:2">
      <c r="A10" s="30"/>
      <c r="B10" t="s">
        <v>86</v>
      </c>
    </row>
    <row r="11" spans="1:2">
      <c r="A11" s="30"/>
      <c r="B11" t="s">
        <v>88</v>
      </c>
    </row>
    <row r="12" spans="1:2">
      <c r="A12" s="30"/>
      <c r="B12" t="s">
        <v>89</v>
      </c>
    </row>
    <row r="13" spans="1:2">
      <c r="A13" s="30"/>
      <c r="B13" t="s">
        <v>90</v>
      </c>
    </row>
    <row r="14" spans="1:2">
      <c r="A14" s="30"/>
      <c r="B14" t="s">
        <v>91</v>
      </c>
    </row>
    <row r="15" spans="1:2">
      <c r="A15" s="30"/>
      <c r="B15" t="s">
        <v>92</v>
      </c>
    </row>
    <row r="16" spans="1:2">
      <c r="A16" s="30"/>
      <c r="B16" t="s">
        <v>93</v>
      </c>
    </row>
    <row r="17" spans="1:2">
      <c r="A17" s="30"/>
      <c r="B17" t="s">
        <v>94</v>
      </c>
    </row>
    <row r="18" spans="1:2">
      <c r="A18" s="30"/>
      <c r="B18" t="s">
        <v>95</v>
      </c>
    </row>
    <row r="19" spans="1:2">
      <c r="A19" s="30"/>
      <c r="B19" t="s">
        <v>96</v>
      </c>
    </row>
    <row r="20" spans="1:2">
      <c r="A20" s="30"/>
      <c r="B20" t="s">
        <v>101</v>
      </c>
    </row>
    <row r="21" spans="1:2">
      <c r="A21" s="30"/>
      <c r="B21" s="33" t="s">
        <v>97</v>
      </c>
    </row>
    <row r="22" spans="1:2">
      <c r="A22" s="30"/>
      <c r="B22" t="s">
        <v>99</v>
      </c>
    </row>
    <row r="23" spans="1:2">
      <c r="A23" s="30"/>
      <c r="B23" t="s">
        <v>100</v>
      </c>
    </row>
    <row r="24" spans="1:2">
      <c r="A24" s="30"/>
      <c r="B24" t="s">
        <v>102</v>
      </c>
    </row>
    <row r="25" spans="1:2">
      <c r="A25" s="30"/>
      <c r="B25" t="s">
        <v>103</v>
      </c>
    </row>
    <row r="26" spans="1:2">
      <c r="A26" s="30"/>
      <c r="B26" t="s">
        <v>104</v>
      </c>
    </row>
    <row r="27" spans="1:2">
      <c r="A27" s="30"/>
      <c r="B27" t="s">
        <v>106</v>
      </c>
    </row>
    <row r="28" spans="1:2">
      <c r="A28" s="30"/>
      <c r="B28" t="s">
        <v>105</v>
      </c>
    </row>
    <row r="29" spans="1:2">
      <c r="A29" s="30"/>
      <c r="B29" t="s">
        <v>108</v>
      </c>
    </row>
    <row r="30" spans="1:2">
      <c r="A30" s="30"/>
      <c r="B30" t="s">
        <v>107</v>
      </c>
    </row>
    <row r="31" spans="1:2">
      <c r="A31" s="30"/>
      <c r="B31" t="s">
        <v>109</v>
      </c>
    </row>
    <row r="32" spans="1:2">
      <c r="A32" s="30"/>
      <c r="B32" t="s">
        <v>110</v>
      </c>
    </row>
    <row r="33" spans="1:2">
      <c r="A33" s="30"/>
      <c r="B33" t="s">
        <v>111</v>
      </c>
    </row>
    <row r="34" spans="1:2">
      <c r="A34" s="30"/>
      <c r="B34" t="s">
        <v>112</v>
      </c>
    </row>
    <row r="35" spans="1:2">
      <c r="A35" s="30"/>
      <c r="B35" t="s">
        <v>114</v>
      </c>
    </row>
    <row r="36" spans="1:2">
      <c r="B36" t="s">
        <v>115</v>
      </c>
    </row>
    <row r="37" spans="1:2">
      <c r="A37" s="30"/>
      <c r="B37" t="s">
        <v>116</v>
      </c>
    </row>
    <row r="38" spans="1:2">
      <c r="A38" s="30"/>
      <c r="B38" t="s">
        <v>117</v>
      </c>
    </row>
    <row r="39" spans="1:2">
      <c r="A39" s="30"/>
      <c r="B39" t="s">
        <v>123</v>
      </c>
    </row>
    <row r="40" spans="1:2">
      <c r="A40" s="30"/>
      <c r="B40" t="s">
        <v>118</v>
      </c>
    </row>
    <row r="41" spans="1:2">
      <c r="A41" s="30"/>
      <c r="B41" t="s">
        <v>122</v>
      </c>
    </row>
    <row r="42" spans="1:2">
      <c r="A42" s="30"/>
      <c r="B42" t="s">
        <v>119</v>
      </c>
    </row>
    <row r="43" spans="1:2">
      <c r="A43" s="30"/>
      <c r="B43" t="s">
        <v>121</v>
      </c>
    </row>
    <row r="44" spans="1:2">
      <c r="A44" s="30"/>
      <c r="B44" t="s">
        <v>124</v>
      </c>
    </row>
    <row r="45" spans="1:2">
      <c r="A45" s="30"/>
      <c r="B45" t="s">
        <v>125</v>
      </c>
    </row>
    <row r="46" spans="1:2">
      <c r="A46" s="30"/>
      <c r="B46" t="s">
        <v>126</v>
      </c>
    </row>
    <row r="47" spans="1:2">
      <c r="A47" s="30"/>
      <c r="B47" t="s">
        <v>127</v>
      </c>
    </row>
    <row r="48" spans="1:2">
      <c r="A48" s="30"/>
      <c r="B48" t="s">
        <v>128</v>
      </c>
    </row>
    <row r="49" spans="1:2">
      <c r="A49" s="30"/>
      <c r="B49" t="s">
        <v>129</v>
      </c>
    </row>
    <row r="50" spans="1:2">
      <c r="A50" s="30"/>
      <c r="B50" t="s">
        <v>130</v>
      </c>
    </row>
    <row r="51" spans="1:2">
      <c r="A51" s="30"/>
      <c r="B51" s="35" t="s">
        <v>131</v>
      </c>
    </row>
    <row r="52" spans="1:2">
      <c r="A52" s="30"/>
      <c r="B52" t="s">
        <v>132</v>
      </c>
    </row>
    <row r="53" spans="1:2">
      <c r="A53" s="30"/>
      <c r="B53" t="s">
        <v>133</v>
      </c>
    </row>
    <row r="54" spans="1:2">
      <c r="A54" s="30"/>
      <c r="B54" t="s">
        <v>134</v>
      </c>
    </row>
    <row r="55" spans="1:2">
      <c r="A55" s="30"/>
      <c r="B55" t="s">
        <v>135</v>
      </c>
    </row>
    <row r="56" spans="1:2" ht="30">
      <c r="A56" s="30"/>
      <c r="B56" s="36" t="s">
        <v>136</v>
      </c>
    </row>
    <row r="57" spans="1:2">
      <c r="A57" s="30"/>
      <c r="B57" s="22" t="s">
        <v>139</v>
      </c>
    </row>
    <row r="58" spans="1:2">
      <c r="A58" s="30"/>
      <c r="B58" t="s">
        <v>140</v>
      </c>
    </row>
    <row r="59" spans="1:2">
      <c r="A59" s="30"/>
      <c r="B59" t="s">
        <v>141</v>
      </c>
    </row>
    <row r="60" spans="1:2">
      <c r="A60" s="30"/>
      <c r="B60" t="s">
        <v>142</v>
      </c>
    </row>
    <row r="61" spans="1:2">
      <c r="A61" s="30"/>
      <c r="B61" t="s">
        <v>143</v>
      </c>
    </row>
    <row r="62" spans="1:2">
      <c r="A62" s="30"/>
      <c r="B62" t="s">
        <v>144</v>
      </c>
    </row>
    <row r="63" spans="1:2">
      <c r="A63" s="30"/>
      <c r="B63" t="s">
        <v>145</v>
      </c>
    </row>
    <row r="64" spans="1:2">
      <c r="A64" s="30"/>
      <c r="B64" t="s">
        <v>146</v>
      </c>
    </row>
    <row r="65" spans="1:2">
      <c r="A65" s="30"/>
      <c r="B65" s="35" t="s">
        <v>147</v>
      </c>
    </row>
    <row r="66" spans="1:2">
      <c r="A66" s="30">
        <v>44295.333333333336</v>
      </c>
      <c r="B66" s="22" t="s">
        <v>148</v>
      </c>
    </row>
    <row r="67" spans="1:2">
      <c r="A67" s="30"/>
      <c r="B67" t="s">
        <v>149</v>
      </c>
    </row>
    <row r="68" spans="1:2">
      <c r="A68" s="30"/>
      <c r="B68" t="s">
        <v>150</v>
      </c>
    </row>
    <row r="69" spans="1:2">
      <c r="A69" s="30"/>
      <c r="B69" t="s">
        <v>151</v>
      </c>
    </row>
    <row r="70" spans="1:2">
      <c r="A70" s="30">
        <v>44295.45416666667</v>
      </c>
      <c r="B70" s="22" t="s">
        <v>148</v>
      </c>
    </row>
    <row r="71" spans="1:2">
      <c r="A71" s="30"/>
      <c r="B71" s="22" t="s">
        <v>152</v>
      </c>
    </row>
    <row r="72" spans="1:2">
      <c r="A72" s="30"/>
      <c r="B72" t="s">
        <v>153</v>
      </c>
    </row>
    <row r="73" spans="1:2">
      <c r="A73" s="30"/>
      <c r="B73" t="s">
        <v>154</v>
      </c>
    </row>
    <row r="74" spans="1:2">
      <c r="A74" s="30"/>
      <c r="B74" s="22" t="s">
        <v>157</v>
      </c>
    </row>
    <row r="75" spans="1:2">
      <c r="A75" s="30">
        <v>44297.355856249997</v>
      </c>
      <c r="B75" t="s">
        <v>158</v>
      </c>
    </row>
    <row r="76" spans="1:2">
      <c r="A76" s="30"/>
      <c r="B76" t="s">
        <v>159</v>
      </c>
    </row>
    <row r="77" spans="1:2">
      <c r="A77" s="30"/>
      <c r="B77" t="s">
        <v>160</v>
      </c>
    </row>
    <row r="78" spans="1:2">
      <c r="A78" s="30"/>
      <c r="B78" t="s">
        <v>162</v>
      </c>
    </row>
    <row r="79" spans="1:2">
      <c r="A79" s="30"/>
      <c r="B79" t="s">
        <v>161</v>
      </c>
    </row>
    <row r="80" spans="1:2">
      <c r="A80" s="30"/>
      <c r="B80" t="s">
        <v>163</v>
      </c>
    </row>
    <row r="81" spans="1:2">
      <c r="A81" s="30">
        <v>44297.8298399306</v>
      </c>
      <c r="B81" t="s">
        <v>164</v>
      </c>
    </row>
    <row r="82" spans="1:2">
      <c r="A82" s="30"/>
      <c r="B82" t="s">
        <v>165</v>
      </c>
    </row>
    <row r="83" spans="1:2">
      <c r="A83" s="30"/>
      <c r="B83" t="s">
        <v>166</v>
      </c>
    </row>
    <row r="84" spans="1:2">
      <c r="A84" s="30"/>
      <c r="B84" t="s">
        <v>167</v>
      </c>
    </row>
    <row r="85" spans="1:2">
      <c r="A85" s="30"/>
      <c r="B85" t="s">
        <v>169</v>
      </c>
    </row>
    <row r="86" spans="1:2">
      <c r="A86" s="30"/>
      <c r="B86" t="s">
        <v>170</v>
      </c>
    </row>
    <row r="87" spans="1:2">
      <c r="A87" s="30"/>
      <c r="B87" t="s">
        <v>172</v>
      </c>
    </row>
    <row r="88" spans="1:2">
      <c r="A88" s="30"/>
      <c r="B88" t="s">
        <v>173</v>
      </c>
    </row>
    <row r="89" spans="1:2">
      <c r="A89" s="30"/>
      <c r="B89" t="s">
        <v>174</v>
      </c>
    </row>
    <row r="90" spans="1:2">
      <c r="A90" s="30">
        <v>44299.579150810197</v>
      </c>
      <c r="B90" t="s">
        <v>176</v>
      </c>
    </row>
    <row r="91" spans="1:2">
      <c r="A91" s="30"/>
      <c r="B91" t="s">
        <v>177</v>
      </c>
    </row>
    <row r="92" spans="1:2">
      <c r="A92" s="30">
        <v>44299.694020486102</v>
      </c>
      <c r="B92" t="s">
        <v>178</v>
      </c>
    </row>
    <row r="93" spans="1:2">
      <c r="A93" s="30"/>
      <c r="B93" t="s">
        <v>179</v>
      </c>
    </row>
    <row r="94" spans="1:2">
      <c r="A94" s="30"/>
      <c r="B94" t="s">
        <v>180</v>
      </c>
    </row>
    <row r="95" spans="1:2">
      <c r="A95" s="30"/>
      <c r="B95" t="s">
        <v>181</v>
      </c>
    </row>
    <row r="96" spans="1:2">
      <c r="A96" s="30"/>
      <c r="B96" t="s">
        <v>182</v>
      </c>
    </row>
    <row r="97" spans="1:2">
      <c r="A97" s="30">
        <v>44300.588789467598</v>
      </c>
      <c r="B97" t="s">
        <v>183</v>
      </c>
    </row>
    <row r="98" spans="1:2">
      <c r="A98" s="30"/>
      <c r="B98" t="s">
        <v>185</v>
      </c>
    </row>
    <row r="99" spans="1:2">
      <c r="A99" s="30"/>
      <c r="B99" t="s">
        <v>186</v>
      </c>
    </row>
    <row r="100" spans="1:2">
      <c r="A100" s="30"/>
      <c r="B100" t="s">
        <v>184</v>
      </c>
    </row>
    <row r="101" spans="1:2">
      <c r="A101" s="30"/>
      <c r="B101" t="s">
        <v>187</v>
      </c>
    </row>
    <row r="102" spans="1:2">
      <c r="A102" s="30"/>
      <c r="B102" t="s">
        <v>188</v>
      </c>
    </row>
    <row r="103" spans="1:2">
      <c r="A103" s="30"/>
      <c r="B103" t="s">
        <v>189</v>
      </c>
    </row>
    <row r="104" spans="1:2">
      <c r="A104" s="30"/>
      <c r="B104" t="s">
        <v>192</v>
      </c>
    </row>
    <row r="105" spans="1:2">
      <c r="A105" s="30">
        <v>44302.4714969907</v>
      </c>
      <c r="B105" t="s">
        <v>193</v>
      </c>
    </row>
    <row r="106" spans="1:2">
      <c r="A106" s="30"/>
      <c r="B106" t="s">
        <v>194</v>
      </c>
    </row>
    <row r="107" spans="1:2">
      <c r="A107" s="30"/>
      <c r="B107" t="s">
        <v>195</v>
      </c>
    </row>
    <row r="108" spans="1:2">
      <c r="A108" s="30"/>
      <c r="B108" t="s">
        <v>196</v>
      </c>
    </row>
    <row r="109" spans="1:2">
      <c r="A109" s="30"/>
      <c r="B109" t="s">
        <v>198</v>
      </c>
    </row>
    <row r="110" spans="1:2">
      <c r="A110" s="30"/>
      <c r="B110" t="s">
        <v>199</v>
      </c>
    </row>
    <row r="111" spans="1:2">
      <c r="A111" s="30">
        <v>44303</v>
      </c>
      <c r="B111" t="s">
        <v>200</v>
      </c>
    </row>
    <row r="112" spans="1:2">
      <c r="A112" s="30"/>
      <c r="B112" t="s">
        <v>204</v>
      </c>
    </row>
    <row r="113" spans="1:2">
      <c r="A113" s="30"/>
      <c r="B113" t="s">
        <v>205</v>
      </c>
    </row>
    <row r="114" spans="1:2">
      <c r="A114" s="30">
        <v>44304.534314583303</v>
      </c>
      <c r="B114" t="s">
        <v>206</v>
      </c>
    </row>
    <row r="115" spans="1:2">
      <c r="A115" s="30"/>
      <c r="B115" t="s">
        <v>209</v>
      </c>
    </row>
    <row r="116" spans="1:2">
      <c r="A116" s="30"/>
      <c r="B116" t="s">
        <v>210</v>
      </c>
    </row>
    <row r="117" spans="1:2">
      <c r="A117" s="30"/>
      <c r="B117" t="s">
        <v>211</v>
      </c>
    </row>
    <row r="118" spans="1:2">
      <c r="A118" s="30"/>
      <c r="B118" t="s">
        <v>212</v>
      </c>
    </row>
    <row r="119" spans="1:2">
      <c r="A119" s="30"/>
      <c r="B119" t="s">
        <v>213</v>
      </c>
    </row>
    <row r="120" spans="1:2">
      <c r="A120" s="30">
        <v>44305.451966898101</v>
      </c>
      <c r="B120" t="s">
        <v>214</v>
      </c>
    </row>
    <row r="121" spans="1:2">
      <c r="A121" s="30"/>
      <c r="B121" t="s">
        <v>215</v>
      </c>
    </row>
    <row r="122" spans="1:2">
      <c r="A122" s="30"/>
      <c r="B122" t="s">
        <v>221</v>
      </c>
    </row>
    <row r="123" spans="1:2">
      <c r="A123" s="30"/>
      <c r="B123" t="s">
        <v>219</v>
      </c>
    </row>
    <row r="124" spans="1:2">
      <c r="A124" s="30"/>
      <c r="B124" t="s">
        <v>220</v>
      </c>
    </row>
    <row r="125" spans="1:2">
      <c r="A125" s="30"/>
      <c r="B125" t="s">
        <v>222</v>
      </c>
    </row>
    <row r="126" spans="1:2">
      <c r="A126" s="30"/>
      <c r="B126" t="s">
        <v>223</v>
      </c>
    </row>
    <row r="127" spans="1:2">
      <c r="A127" s="30"/>
      <c r="B127" t="s">
        <v>224</v>
      </c>
    </row>
    <row r="128" spans="1:2">
      <c r="A128" s="30"/>
      <c r="B128" t="s">
        <v>225</v>
      </c>
    </row>
    <row r="129" spans="1:2">
      <c r="A129" s="30"/>
      <c r="B129" t="s">
        <v>226</v>
      </c>
    </row>
    <row r="130" spans="1:2">
      <c r="A130" s="30">
        <v>44306.324938425903</v>
      </c>
      <c r="B130" t="s">
        <v>227</v>
      </c>
    </row>
    <row r="131" spans="1:2">
      <c r="A131" s="30"/>
      <c r="B131" t="s">
        <v>228</v>
      </c>
    </row>
    <row r="132" spans="1:2">
      <c r="A132" s="30"/>
      <c r="B132" t="s">
        <v>229</v>
      </c>
    </row>
    <row r="133" spans="1:2">
      <c r="A133" s="30"/>
      <c r="B133" t="s">
        <v>230</v>
      </c>
    </row>
    <row r="134" spans="1:2">
      <c r="A134" s="30"/>
      <c r="B134" t="s">
        <v>231</v>
      </c>
    </row>
    <row r="135" spans="1:2">
      <c r="A135" s="30"/>
      <c r="B135" t="s">
        <v>232</v>
      </c>
    </row>
    <row r="136" spans="1:2">
      <c r="A136" s="30"/>
      <c r="B136" t="s">
        <v>233</v>
      </c>
    </row>
    <row r="137" spans="1:2">
      <c r="A137" s="30"/>
      <c r="B137" t="s">
        <v>234</v>
      </c>
    </row>
    <row r="138" spans="1:2">
      <c r="A138" s="30"/>
      <c r="B138" t="s">
        <v>235</v>
      </c>
    </row>
    <row r="139" spans="1:2">
      <c r="A139" s="30">
        <v>44307.766821643498</v>
      </c>
      <c r="B139" t="s">
        <v>236</v>
      </c>
    </row>
    <row r="140" spans="1:2">
      <c r="A140" s="30">
        <v>44307.8445818287</v>
      </c>
      <c r="B140" t="s">
        <v>237</v>
      </c>
    </row>
    <row r="141" spans="1:2">
      <c r="A141" s="30">
        <v>44308.488527314803</v>
      </c>
      <c r="B141" t="s">
        <v>238</v>
      </c>
    </row>
    <row r="142" spans="1:2">
      <c r="A142" s="30"/>
      <c r="B142" t="s">
        <v>239</v>
      </c>
    </row>
    <row r="143" spans="1:2">
      <c r="A143" s="30"/>
      <c r="B143" t="s">
        <v>254</v>
      </c>
    </row>
    <row r="144" spans="1:2">
      <c r="A144" s="30">
        <v>44314.278955902802</v>
      </c>
      <c r="B144" t="s">
        <v>255</v>
      </c>
    </row>
    <row r="145" spans="1:2">
      <c r="A145" s="30"/>
      <c r="B145" t="s">
        <v>257</v>
      </c>
    </row>
    <row r="146" spans="1:2">
      <c r="A146" s="30"/>
      <c r="B146" t="s">
        <v>265</v>
      </c>
    </row>
    <row r="147" spans="1:2">
      <c r="A147" s="30">
        <v>44315.688820486102</v>
      </c>
      <c r="B147" t="s">
        <v>271</v>
      </c>
    </row>
    <row r="148" spans="1:2">
      <c r="A148" s="30"/>
      <c r="B148" t="s">
        <v>267</v>
      </c>
    </row>
    <row r="149" spans="1:2">
      <c r="A149" s="30"/>
      <c r="B149" t="s">
        <v>268</v>
      </c>
    </row>
    <row r="150" spans="1:2">
      <c r="A150" s="30"/>
      <c r="B150" t="s">
        <v>269</v>
      </c>
    </row>
    <row r="151" spans="1:2">
      <c r="A151" s="30"/>
      <c r="B151" t="s">
        <v>272</v>
      </c>
    </row>
    <row r="152" spans="1:2">
      <c r="A152" s="30">
        <v>44315.8158616898</v>
      </c>
      <c r="B152" t="s">
        <v>273</v>
      </c>
    </row>
    <row r="153" spans="1:2">
      <c r="A153" s="30"/>
      <c r="B153" t="s">
        <v>274</v>
      </c>
    </row>
    <row r="154" spans="1:2">
      <c r="A154" s="30"/>
      <c r="B154" t="s">
        <v>275</v>
      </c>
    </row>
    <row r="155" spans="1:2">
      <c r="A155" s="30"/>
      <c r="B155" t="s">
        <v>277</v>
      </c>
    </row>
    <row r="156" spans="1:2">
      <c r="A156" s="30"/>
      <c r="B156" t="s">
        <v>278</v>
      </c>
    </row>
    <row r="157" spans="1:2">
      <c r="A157" s="30"/>
      <c r="B157" t="s">
        <v>280</v>
      </c>
    </row>
    <row r="158" spans="1:2">
      <c r="A158" s="30">
        <v>44316.651822337997</v>
      </c>
      <c r="B158" t="s">
        <v>281</v>
      </c>
    </row>
    <row r="159" spans="1:2">
      <c r="A159" s="30"/>
      <c r="B159" t="s">
        <v>283</v>
      </c>
    </row>
    <row r="160" spans="1:2">
      <c r="A160" s="30"/>
      <c r="B160" t="s">
        <v>282</v>
      </c>
    </row>
    <row r="161" spans="1:2">
      <c r="A161" s="30"/>
      <c r="B161" t="s">
        <v>284</v>
      </c>
    </row>
    <row r="162" spans="1:2">
      <c r="A162" s="30"/>
      <c r="B162" t="s">
        <v>285</v>
      </c>
    </row>
    <row r="163" spans="1:2">
      <c r="A163" s="30"/>
      <c r="B163" t="s">
        <v>287</v>
      </c>
    </row>
    <row r="164" spans="1:2">
      <c r="A164" s="30"/>
      <c r="B164" t="s">
        <v>288</v>
      </c>
    </row>
    <row r="165" spans="1:2">
      <c r="A165" s="30"/>
      <c r="B165" t="s">
        <v>290</v>
      </c>
    </row>
    <row r="166" spans="1:2">
      <c r="A166" s="30"/>
      <c r="B166" t="s">
        <v>291</v>
      </c>
    </row>
    <row r="167" spans="1:2">
      <c r="A167" s="30">
        <v>44318.795286805602</v>
      </c>
      <c r="B167" t="s">
        <v>302</v>
      </c>
    </row>
    <row r="168" spans="1:2">
      <c r="A168" s="30"/>
      <c r="B168" t="s">
        <v>301</v>
      </c>
    </row>
    <row r="169" spans="1:2">
      <c r="A169" s="30">
        <v>44319.416666666664</v>
      </c>
      <c r="B169" t="s">
        <v>303</v>
      </c>
    </row>
    <row r="170" spans="1:2">
      <c r="A170" s="30"/>
      <c r="B170" t="s">
        <v>305</v>
      </c>
    </row>
    <row r="171" spans="1:2">
      <c r="A171" s="30">
        <v>44320.589794328705</v>
      </c>
      <c r="B171" t="s">
        <v>306</v>
      </c>
    </row>
    <row r="172" spans="1:2">
      <c r="A172" s="30"/>
      <c r="B172" t="s">
        <v>315</v>
      </c>
    </row>
    <row r="173" spans="1:2">
      <c r="A173" s="30">
        <v>44321</v>
      </c>
      <c r="B173" t="s">
        <v>316</v>
      </c>
    </row>
    <row r="174" spans="1:2">
      <c r="A174" s="30"/>
      <c r="B174" t="s">
        <v>317</v>
      </c>
    </row>
    <row r="175" spans="1:2">
      <c r="A175" s="30"/>
      <c r="B175" t="s">
        <v>318</v>
      </c>
    </row>
    <row r="176" spans="1:2">
      <c r="A176" s="30"/>
      <c r="B176" t="s">
        <v>319</v>
      </c>
    </row>
    <row r="177" spans="1:2">
      <c r="A177" s="30"/>
      <c r="B177" t="s">
        <v>320</v>
      </c>
    </row>
    <row r="178" spans="1:2">
      <c r="A178" s="30"/>
      <c r="B178" t="s">
        <v>321</v>
      </c>
    </row>
    <row r="179" spans="1:2">
      <c r="A179" s="30"/>
      <c r="B179" t="s">
        <v>324</v>
      </c>
    </row>
    <row r="180" spans="1:2">
      <c r="A180" s="30"/>
      <c r="B180" t="s">
        <v>325</v>
      </c>
    </row>
    <row r="181" spans="1:2">
      <c r="A181" s="30"/>
      <c r="B181" t="s">
        <v>327</v>
      </c>
    </row>
    <row r="182" spans="1:2">
      <c r="A182" s="30"/>
      <c r="B182" t="s">
        <v>328</v>
      </c>
    </row>
    <row r="183" spans="1:2">
      <c r="A183" s="30">
        <v>44322.355669791701</v>
      </c>
      <c r="B183" t="s">
        <v>330</v>
      </c>
    </row>
    <row r="184" spans="1:2">
      <c r="A184" s="30"/>
      <c r="B184" t="s">
        <v>332</v>
      </c>
    </row>
    <row r="185" spans="1:2">
      <c r="A185" s="30"/>
      <c r="B185" t="s">
        <v>333</v>
      </c>
    </row>
    <row r="186" spans="1:2">
      <c r="A186" s="30"/>
      <c r="B186" t="s">
        <v>334</v>
      </c>
    </row>
    <row r="187" spans="1:2">
      <c r="A187" s="30"/>
      <c r="B187" t="s">
        <v>335</v>
      </c>
    </row>
    <row r="188" spans="1:2">
      <c r="A188" s="30">
        <v>44323.920671874999</v>
      </c>
      <c r="B188" t="s">
        <v>337</v>
      </c>
    </row>
    <row r="189" spans="1:2">
      <c r="A189" s="30"/>
      <c r="B189" t="s">
        <v>338</v>
      </c>
    </row>
    <row r="190" spans="1:2">
      <c r="A190" s="30"/>
      <c r="B190" t="s">
        <v>339</v>
      </c>
    </row>
    <row r="191" spans="1:2">
      <c r="A191" s="30"/>
      <c r="B191" t="s">
        <v>340</v>
      </c>
    </row>
    <row r="192" spans="1:2">
      <c r="A192" s="30"/>
      <c r="B192" t="s">
        <v>341</v>
      </c>
    </row>
    <row r="193" spans="1:2">
      <c r="A193" s="30"/>
      <c r="B193" t="s">
        <v>342</v>
      </c>
    </row>
    <row r="194" spans="1:2">
      <c r="A194" s="30"/>
      <c r="B194" t="s">
        <v>343</v>
      </c>
    </row>
    <row r="195" spans="1:2">
      <c r="A195" s="30"/>
      <c r="B195" t="s">
        <v>344</v>
      </c>
    </row>
    <row r="196" spans="1:2">
      <c r="A196" s="30"/>
      <c r="B196" t="s">
        <v>345</v>
      </c>
    </row>
    <row r="197" spans="1:2">
      <c r="A197" s="30"/>
      <c r="B197" t="s">
        <v>346</v>
      </c>
    </row>
    <row r="198" spans="1:2">
      <c r="A198" s="30">
        <v>44325.499741435196</v>
      </c>
      <c r="B198" t="s">
        <v>347</v>
      </c>
    </row>
    <row r="199" spans="1:2">
      <c r="A199" s="30"/>
      <c r="B199" t="s">
        <v>348</v>
      </c>
    </row>
    <row r="200" spans="1:2">
      <c r="A200" s="30"/>
      <c r="B200" t="s">
        <v>349</v>
      </c>
    </row>
    <row r="201" spans="1:2">
      <c r="A201" s="30"/>
      <c r="B201" t="s">
        <v>350</v>
      </c>
    </row>
    <row r="202" spans="1:2">
      <c r="A202" s="30"/>
      <c r="B202" t="s">
        <v>351</v>
      </c>
    </row>
    <row r="203" spans="1:2">
      <c r="A203" s="30"/>
      <c r="B203" t="s">
        <v>352</v>
      </c>
    </row>
    <row r="204" spans="1:2">
      <c r="A204" s="30"/>
      <c r="B204" t="s">
        <v>353</v>
      </c>
    </row>
    <row r="205" spans="1:2">
      <c r="A205" s="30"/>
      <c r="B205" t="s">
        <v>354</v>
      </c>
    </row>
    <row r="206" spans="1:2">
      <c r="A206" s="30"/>
      <c r="B206" t="s">
        <v>355</v>
      </c>
    </row>
    <row r="207" spans="1:2">
      <c r="A207" s="30"/>
      <c r="B207" t="s">
        <v>356</v>
      </c>
    </row>
    <row r="208" spans="1:2">
      <c r="A208" s="30"/>
      <c r="B208" t="s">
        <v>357</v>
      </c>
    </row>
    <row r="209" spans="1:2">
      <c r="A209" s="30">
        <v>44326.575224768501</v>
      </c>
      <c r="B209" t="s">
        <v>358</v>
      </c>
    </row>
    <row r="210" spans="1:2">
      <c r="A210" s="30"/>
      <c r="B210" t="s">
        <v>359</v>
      </c>
    </row>
    <row r="211" spans="1:2">
      <c r="A211" s="30"/>
      <c r="B211" t="s">
        <v>360</v>
      </c>
    </row>
    <row r="212" spans="1:2">
      <c r="A212" s="30"/>
      <c r="B212" t="s">
        <v>361</v>
      </c>
    </row>
    <row r="213" spans="1:2">
      <c r="A213" s="30"/>
      <c r="B213" t="s">
        <v>364</v>
      </c>
    </row>
    <row r="214" spans="1:2">
      <c r="A214" s="30">
        <v>44328.702704976902</v>
      </c>
      <c r="B214" t="s">
        <v>365</v>
      </c>
    </row>
    <row r="215" spans="1:2">
      <c r="A215" s="30"/>
      <c r="B215" t="s">
        <v>366</v>
      </c>
    </row>
    <row r="216" spans="1:2">
      <c r="A216" s="30"/>
      <c r="B216" t="s">
        <v>367</v>
      </c>
    </row>
    <row r="217" spans="1:2">
      <c r="A217" s="30"/>
      <c r="B217" t="s">
        <v>369</v>
      </c>
    </row>
    <row r="218" spans="1:2">
      <c r="A218" s="30"/>
      <c r="B218" t="s">
        <v>370</v>
      </c>
    </row>
    <row r="219" spans="1:2">
      <c r="A219" s="30"/>
      <c r="B219" t="s">
        <v>368</v>
      </c>
    </row>
    <row r="220" spans="1:2">
      <c r="A220" s="30"/>
      <c r="B220" t="s">
        <v>372</v>
      </c>
    </row>
    <row r="221" spans="1:2">
      <c r="A221" s="30"/>
      <c r="B221" t="s">
        <v>371</v>
      </c>
    </row>
    <row r="222" spans="1:2">
      <c r="A222" s="30"/>
      <c r="B222" t="s">
        <v>373</v>
      </c>
    </row>
    <row r="223" spans="1:2">
      <c r="A223" s="30"/>
      <c r="B223" t="s">
        <v>374</v>
      </c>
    </row>
    <row r="224" spans="1:2">
      <c r="A224" s="30">
        <v>44333.425679861102</v>
      </c>
      <c r="B224" t="s">
        <v>375</v>
      </c>
    </row>
    <row r="225" spans="1:2">
      <c r="A225" s="30"/>
      <c r="B225" t="s">
        <v>376</v>
      </c>
    </row>
    <row r="226" spans="1:2">
      <c r="A226" s="30"/>
      <c r="B226" t="s">
        <v>380</v>
      </c>
    </row>
    <row r="227" spans="1:2">
      <c r="A227" s="30"/>
      <c r="B227" t="s">
        <v>381</v>
      </c>
    </row>
    <row r="228" spans="1:2">
      <c r="A228" s="30"/>
      <c r="B228" t="s">
        <v>382</v>
      </c>
    </row>
    <row r="229" spans="1:2">
      <c r="A229" s="30"/>
      <c r="B229" t="s">
        <v>383</v>
      </c>
    </row>
    <row r="230" spans="1:2">
      <c r="A230" s="30"/>
      <c r="B230" t="s">
        <v>385</v>
      </c>
    </row>
    <row r="231" spans="1:2">
      <c r="A231" s="30"/>
      <c r="B231" t="s">
        <v>386</v>
      </c>
    </row>
    <row r="232" spans="1:2">
      <c r="A232" s="30">
        <v>44336</v>
      </c>
      <c r="B232" t="s">
        <v>391</v>
      </c>
    </row>
    <row r="233" spans="1:2">
      <c r="A233" s="30"/>
      <c r="B233" t="s">
        <v>392</v>
      </c>
    </row>
    <row r="234" spans="1:2">
      <c r="A234" s="30"/>
      <c r="B234" t="s">
        <v>394</v>
      </c>
    </row>
    <row r="235" spans="1:2">
      <c r="A235" s="30"/>
      <c r="B235" t="s">
        <v>395</v>
      </c>
    </row>
    <row r="236" spans="1:2">
      <c r="A236" s="30"/>
      <c r="B236" t="s">
        <v>398</v>
      </c>
    </row>
    <row r="237" spans="1:2">
      <c r="A237" s="30"/>
      <c r="B237" t="s">
        <v>400</v>
      </c>
    </row>
    <row r="238" spans="1:2">
      <c r="A238" s="30"/>
      <c r="B238" t="s">
        <v>416</v>
      </c>
    </row>
    <row r="239" spans="1:2">
      <c r="A239" s="30"/>
      <c r="B239" t="s">
        <v>412</v>
      </c>
    </row>
    <row r="240" spans="1:2">
      <c r="A240" s="30"/>
      <c r="B240" t="s">
        <v>418</v>
      </c>
    </row>
    <row r="241" spans="1:2">
      <c r="A241" s="30"/>
      <c r="B241" t="s">
        <v>422</v>
      </c>
    </row>
    <row r="242" spans="1:2">
      <c r="A242" s="30"/>
      <c r="B242" t="s">
        <v>437</v>
      </c>
    </row>
    <row r="243" spans="1:2">
      <c r="A243" s="30"/>
      <c r="B243" t="s">
        <v>438</v>
      </c>
    </row>
    <row r="244" spans="1:2">
      <c r="A244" s="30"/>
      <c r="B244" t="s">
        <v>441</v>
      </c>
    </row>
    <row r="245" spans="1:2">
      <c r="A245" s="30">
        <v>44338.757544444401</v>
      </c>
      <c r="B245" t="s">
        <v>440</v>
      </c>
    </row>
    <row r="246" spans="1:2">
      <c r="A246" s="30"/>
      <c r="B246" t="s">
        <v>442</v>
      </c>
    </row>
    <row r="247" spans="1:2">
      <c r="A247" s="30">
        <v>44340.377351157404</v>
      </c>
      <c r="B247" t="s">
        <v>454</v>
      </c>
    </row>
    <row r="248" spans="1:2">
      <c r="A248" s="30"/>
      <c r="B248" t="s">
        <v>455</v>
      </c>
    </row>
    <row r="249" spans="1:2">
      <c r="A249" s="30"/>
      <c r="B249" t="s">
        <v>458</v>
      </c>
    </row>
    <row r="250" spans="1:2">
      <c r="A250" s="30"/>
      <c r="B250" t="s">
        <v>459</v>
      </c>
    </row>
    <row r="251" spans="1:2">
      <c r="A251" s="30"/>
      <c r="B251" t="s">
        <v>460</v>
      </c>
    </row>
    <row r="252" spans="1:2">
      <c r="A252" s="30"/>
      <c r="B252" t="s">
        <v>473</v>
      </c>
    </row>
    <row r="253" spans="1:2">
      <c r="A253" s="30"/>
      <c r="B253" t="s">
        <v>475</v>
      </c>
    </row>
    <row r="254" spans="1:2">
      <c r="B254" t="s">
        <v>476</v>
      </c>
    </row>
    <row r="255" spans="1:2">
      <c r="A255" s="30">
        <v>44341.368147569403</v>
      </c>
      <c r="B255" t="s">
        <v>483</v>
      </c>
    </row>
    <row r="256" spans="1:2">
      <c r="A256" s="30"/>
      <c r="B256" t="s">
        <v>491</v>
      </c>
    </row>
    <row r="257" spans="1:2">
      <c r="A257" s="30"/>
      <c r="B257" t="s">
        <v>495</v>
      </c>
    </row>
    <row r="258" spans="1:2">
      <c r="A258" s="30"/>
      <c r="B258" t="s">
        <v>498</v>
      </c>
    </row>
    <row r="259" spans="1:2">
      <c r="A259" s="30"/>
      <c r="B259" t="s">
        <v>505</v>
      </c>
    </row>
    <row r="260" spans="1:2">
      <c r="A260" s="30"/>
      <c r="B260" t="s">
        <v>506</v>
      </c>
    </row>
    <row r="261" spans="1:2">
      <c r="A261" s="30"/>
      <c r="B261" t="s">
        <v>507</v>
      </c>
    </row>
    <row r="262" spans="1:2">
      <c r="A262" s="30"/>
      <c r="B262" t="s">
        <v>508</v>
      </c>
    </row>
    <row r="263" spans="1:2">
      <c r="A263" s="30"/>
      <c r="B263" t="s">
        <v>510</v>
      </c>
    </row>
    <row r="264" spans="1:2">
      <c r="A264" s="30"/>
      <c r="B264" t="s">
        <v>522</v>
      </c>
    </row>
    <row r="265" spans="1:2">
      <c r="A265" s="30"/>
      <c r="B265" t="s">
        <v>523</v>
      </c>
    </row>
    <row r="266" spans="1:2">
      <c r="A266" s="30"/>
      <c r="B266" t="s">
        <v>524</v>
      </c>
    </row>
    <row r="267" spans="1:2">
      <c r="A267" s="30">
        <v>44343.596566666703</v>
      </c>
      <c r="B267" t="s">
        <v>525</v>
      </c>
    </row>
    <row r="268" spans="1:2">
      <c r="A268" s="30"/>
      <c r="B268" t="s">
        <v>526</v>
      </c>
    </row>
    <row r="269" spans="1:2">
      <c r="A269" s="30"/>
      <c r="B269" t="s">
        <v>527</v>
      </c>
    </row>
    <row r="270" spans="1:2">
      <c r="A270" s="30"/>
      <c r="B270" t="s">
        <v>578</v>
      </c>
    </row>
    <row r="271" spans="1:2">
      <c r="A271" s="30"/>
      <c r="B271" t="s">
        <v>579</v>
      </c>
    </row>
    <row r="272" spans="1:2">
      <c r="A272" s="30"/>
      <c r="B272" t="s">
        <v>580</v>
      </c>
    </row>
    <row r="273" spans="1:2">
      <c r="A273" s="30"/>
      <c r="B273" t="s">
        <v>581</v>
      </c>
    </row>
    <row r="274" spans="1:2">
      <c r="A274" s="30"/>
      <c r="B274" t="s">
        <v>582</v>
      </c>
    </row>
    <row r="275" spans="1:2">
      <c r="A275" s="30"/>
      <c r="B275" t="s">
        <v>585</v>
      </c>
    </row>
    <row r="276" spans="1:2">
      <c r="A276" s="30">
        <v>44352.575020601798</v>
      </c>
      <c r="B276" t="s">
        <v>588</v>
      </c>
    </row>
    <row r="277" spans="1:2">
      <c r="A277" s="30"/>
      <c r="B277" t="s">
        <v>587</v>
      </c>
    </row>
    <row r="278" spans="1:2">
      <c r="A278" s="30"/>
      <c r="B278" t="s">
        <v>589</v>
      </c>
    </row>
    <row r="279" spans="1:2">
      <c r="A279" s="30">
        <v>44353.419314120401</v>
      </c>
      <c r="B279" t="s">
        <v>590</v>
      </c>
    </row>
    <row r="280" spans="1:2">
      <c r="A280" s="30"/>
      <c r="B280" t="s">
        <v>597</v>
      </c>
    </row>
    <row r="281" spans="1:2">
      <c r="A281" s="30"/>
      <c r="B281" t="s">
        <v>592</v>
      </c>
    </row>
    <row r="282" spans="1:2">
      <c r="A282" s="30"/>
      <c r="B282" t="s">
        <v>593</v>
      </c>
    </row>
    <row r="283" spans="1:2">
      <c r="A283" s="30"/>
      <c r="B283" t="s">
        <v>594</v>
      </c>
    </row>
    <row r="284" spans="1:2">
      <c r="A284" s="30"/>
      <c r="B284" t="s">
        <v>596</v>
      </c>
    </row>
    <row r="285" spans="1:2">
      <c r="A285" s="30"/>
      <c r="B285" t="s">
        <v>598</v>
      </c>
    </row>
    <row r="286" spans="1:2">
      <c r="A286" s="30"/>
      <c r="B286" t="s">
        <v>599</v>
      </c>
    </row>
    <row r="287" spans="1:2">
      <c r="A287" s="30"/>
      <c r="B287" t="s">
        <v>600</v>
      </c>
    </row>
    <row r="288" spans="1:2">
      <c r="A288" s="30"/>
      <c r="B288" t="s">
        <v>601</v>
      </c>
    </row>
    <row r="289" spans="1:2">
      <c r="A289" s="30"/>
      <c r="B289" t="s">
        <v>602</v>
      </c>
    </row>
    <row r="290" spans="1:2">
      <c r="A290" s="30"/>
      <c r="B290" t="s">
        <v>603</v>
      </c>
    </row>
    <row r="291" spans="1:2">
      <c r="A291" s="30"/>
      <c r="B291" t="s">
        <v>604</v>
      </c>
    </row>
    <row r="292" spans="1:2">
      <c r="A292" s="30"/>
      <c r="B292" t="s">
        <v>605</v>
      </c>
    </row>
    <row r="293" spans="1:2">
      <c r="A293" s="30"/>
      <c r="B293" t="s">
        <v>606</v>
      </c>
    </row>
    <row r="294" spans="1:2">
      <c r="A294" s="30"/>
      <c r="B294" t="s">
        <v>608</v>
      </c>
    </row>
    <row r="295" spans="1:2">
      <c r="A295" s="30"/>
      <c r="B295" t="s">
        <v>607</v>
      </c>
    </row>
    <row r="296" spans="1:2">
      <c r="A296" s="30"/>
      <c r="B296" t="s">
        <v>610</v>
      </c>
    </row>
    <row r="297" spans="1:2">
      <c r="A297" s="30"/>
      <c r="B297" t="s">
        <v>611</v>
      </c>
    </row>
    <row r="298" spans="1:2">
      <c r="A298" s="30"/>
      <c r="B298" t="s">
        <v>615</v>
      </c>
    </row>
    <row r="299" spans="1:2">
      <c r="A299" s="30"/>
      <c r="B299" t="s">
        <v>616</v>
      </c>
    </row>
    <row r="300" spans="1:2">
      <c r="A300" s="30">
        <v>44356.777344212998</v>
      </c>
      <c r="B300" t="s">
        <v>617</v>
      </c>
    </row>
    <row r="301" spans="1:2">
      <c r="A301" s="30"/>
      <c r="B301" t="s">
        <v>618</v>
      </c>
    </row>
    <row r="302" spans="1:2">
      <c r="A302" s="30"/>
      <c r="B302" t="s">
        <v>619</v>
      </c>
    </row>
    <row r="303" spans="1:2">
      <c r="A303" s="30"/>
      <c r="B303" t="s">
        <v>626</v>
      </c>
    </row>
    <row r="304" spans="1:2" ht="30">
      <c r="A304" s="30"/>
      <c r="B304" s="6" t="s">
        <v>628</v>
      </c>
    </row>
    <row r="305" spans="1:2">
      <c r="A305" s="30"/>
      <c r="B305" t="s">
        <v>629</v>
      </c>
    </row>
    <row r="306" spans="1:2">
      <c r="A306" s="30"/>
      <c r="B306" t="s">
        <v>633</v>
      </c>
    </row>
    <row r="307" spans="1:2">
      <c r="A307" s="30"/>
      <c r="B307" t="s">
        <v>634</v>
      </c>
    </row>
    <row r="308" spans="1:2">
      <c r="A308" s="30"/>
      <c r="B308" t="s">
        <v>636</v>
      </c>
    </row>
    <row r="309" spans="1:2">
      <c r="A309" s="30"/>
      <c r="B309" t="s">
        <v>648</v>
      </c>
    </row>
    <row r="310" spans="1:2">
      <c r="A310" s="30">
        <v>44357.347470833301</v>
      </c>
      <c r="B310" t="s">
        <v>649</v>
      </c>
    </row>
    <row r="311" spans="1:2">
      <c r="A311" s="30"/>
      <c r="B311" t="s">
        <v>653</v>
      </c>
    </row>
    <row r="312" spans="1:2">
      <c r="A312" s="30"/>
      <c r="B312" t="s">
        <v>654</v>
      </c>
    </row>
    <row r="313" spans="1:2">
      <c r="A313" s="30"/>
      <c r="B313" t="s">
        <v>656</v>
      </c>
    </row>
    <row r="314" spans="1:2">
      <c r="A314" s="30"/>
      <c r="B314" t="s">
        <v>657</v>
      </c>
    </row>
    <row r="315" spans="1:2">
      <c r="A315" s="30"/>
      <c r="B315" t="s">
        <v>658</v>
      </c>
    </row>
    <row r="316" spans="1:2">
      <c r="A316" s="30"/>
      <c r="B316" t="s">
        <v>659</v>
      </c>
    </row>
    <row r="317" spans="1:2">
      <c r="A317" s="30"/>
      <c r="B317" t="s">
        <v>660</v>
      </c>
    </row>
    <row r="318" spans="1:2">
      <c r="A318" s="30"/>
      <c r="B318" t="s">
        <v>661</v>
      </c>
    </row>
    <row r="319" spans="1:2">
      <c r="A319" s="30"/>
      <c r="B319" t="s">
        <v>662</v>
      </c>
    </row>
    <row r="320" spans="1:2">
      <c r="A320" s="30"/>
      <c r="B320" t="s">
        <v>663</v>
      </c>
    </row>
    <row r="321" spans="1:2">
      <c r="A321" s="30"/>
      <c r="B321" t="s">
        <v>664</v>
      </c>
    </row>
    <row r="322" spans="1:2">
      <c r="A322" s="30"/>
      <c r="B322" t="s">
        <v>665</v>
      </c>
    </row>
    <row r="323" spans="1:2">
      <c r="A323" s="30">
        <v>44359.798668518502</v>
      </c>
      <c r="B323" t="s">
        <v>671</v>
      </c>
    </row>
    <row r="324" spans="1:2">
      <c r="A324" s="30"/>
      <c r="B324" t="s">
        <v>672</v>
      </c>
    </row>
    <row r="325" spans="1:2">
      <c r="A325" s="30">
        <v>44360.301544444403</v>
      </c>
      <c r="B325" t="s">
        <v>674</v>
      </c>
    </row>
    <row r="326" spans="1:2">
      <c r="A326" s="30"/>
      <c r="B326" t="s">
        <v>675</v>
      </c>
    </row>
    <row r="327" spans="1:2">
      <c r="A327" s="30"/>
      <c r="B327" t="s">
        <v>676</v>
      </c>
    </row>
    <row r="328" spans="1:2">
      <c r="A328" s="30"/>
      <c r="B328" t="s">
        <v>677</v>
      </c>
    </row>
    <row r="329" spans="1:2">
      <c r="A329" s="30"/>
      <c r="B329" t="s">
        <v>678</v>
      </c>
    </row>
    <row r="330" spans="1:2">
      <c r="A330" s="30"/>
      <c r="B330" t="s">
        <v>679</v>
      </c>
    </row>
    <row r="331" spans="1:2">
      <c r="A331" s="30"/>
      <c r="B331" t="s">
        <v>681</v>
      </c>
    </row>
    <row r="332" spans="1:2" ht="30">
      <c r="A332" s="30"/>
      <c r="B332" s="6" t="s">
        <v>686</v>
      </c>
    </row>
    <row r="333" spans="1:2">
      <c r="A333" s="30"/>
      <c r="B333" t="s">
        <v>682</v>
      </c>
    </row>
    <row r="334" spans="1:2">
      <c r="A334" s="30"/>
      <c r="B334" t="s">
        <v>683</v>
      </c>
    </row>
    <row r="335" spans="1:2">
      <c r="A335" s="30"/>
      <c r="B335" t="s">
        <v>684</v>
      </c>
    </row>
    <row r="336" spans="1:2">
      <c r="A336" s="30"/>
      <c r="B336" t="s">
        <v>692</v>
      </c>
    </row>
    <row r="337" spans="1:2">
      <c r="A337" s="30">
        <v>44360.751121412002</v>
      </c>
      <c r="B337" t="s">
        <v>685</v>
      </c>
    </row>
    <row r="338" spans="1:2">
      <c r="A338" s="30"/>
      <c r="B338" t="s">
        <v>687</v>
      </c>
    </row>
    <row r="339" spans="1:2">
      <c r="A339" s="30"/>
      <c r="B339" t="s">
        <v>689</v>
      </c>
    </row>
    <row r="340" spans="1:2">
      <c r="A340" s="30"/>
      <c r="B340" t="s">
        <v>690</v>
      </c>
    </row>
    <row r="341" spans="1:2">
      <c r="A341" s="30"/>
      <c r="B341" t="s">
        <v>702</v>
      </c>
    </row>
    <row r="342" spans="1:2" ht="30">
      <c r="A342" s="30"/>
      <c r="B342" s="6" t="s">
        <v>693</v>
      </c>
    </row>
    <row r="343" spans="1:2" ht="30">
      <c r="A343" s="30"/>
      <c r="B343" s="6" t="s">
        <v>704</v>
      </c>
    </row>
    <row r="344" spans="1:2">
      <c r="A344" s="30"/>
      <c r="B344" t="s">
        <v>695</v>
      </c>
    </row>
    <row r="345" spans="1:2" ht="30">
      <c r="A345" s="30"/>
      <c r="B345" s="6" t="s">
        <v>699</v>
      </c>
    </row>
    <row r="346" spans="1:2">
      <c r="A346" s="30"/>
      <c r="B346" t="s">
        <v>703</v>
      </c>
    </row>
    <row r="347" spans="1:2">
      <c r="A347" s="30"/>
      <c r="B347" t="s">
        <v>706</v>
      </c>
    </row>
    <row r="348" spans="1:2">
      <c r="A348" s="30"/>
      <c r="B348" t="s">
        <v>708</v>
      </c>
    </row>
    <row r="349" spans="1:2" ht="30">
      <c r="A349" s="30"/>
      <c r="B349" s="6" t="s">
        <v>709</v>
      </c>
    </row>
    <row r="350" spans="1:2">
      <c r="A350" s="30"/>
      <c r="B350" t="s">
        <v>710</v>
      </c>
    </row>
    <row r="351" spans="1:2">
      <c r="A351" s="30"/>
      <c r="B351" t="s">
        <v>711</v>
      </c>
    </row>
    <row r="352" spans="1:2">
      <c r="A352" s="30"/>
      <c r="B352" t="s">
        <v>712</v>
      </c>
    </row>
    <row r="353" spans="1:2">
      <c r="A353" s="30">
        <v>44362.670448611098</v>
      </c>
      <c r="B353" t="s">
        <v>713</v>
      </c>
    </row>
    <row r="354" spans="1:2">
      <c r="A354" s="30"/>
      <c r="B354" t="s">
        <v>714</v>
      </c>
    </row>
    <row r="355" spans="1:2">
      <c r="A355" s="30"/>
      <c r="B355" t="s">
        <v>715</v>
      </c>
    </row>
    <row r="356" spans="1:2">
      <c r="A356" s="30"/>
      <c r="B356" t="s">
        <v>717</v>
      </c>
    </row>
    <row r="357" spans="1:2">
      <c r="A357" s="30"/>
      <c r="B357" t="s">
        <v>718</v>
      </c>
    </row>
    <row r="358" spans="1:2">
      <c r="A358" s="30"/>
      <c r="B358" t="s">
        <v>720</v>
      </c>
    </row>
    <row r="359" spans="1:2">
      <c r="A359" s="30"/>
      <c r="B359" t="s">
        <v>721</v>
      </c>
    </row>
    <row r="360" spans="1:2">
      <c r="A360" s="30"/>
      <c r="B360" t="s">
        <v>724</v>
      </c>
    </row>
    <row r="361" spans="1:2">
      <c r="A361" s="30"/>
      <c r="B361" t="s">
        <v>726</v>
      </c>
    </row>
    <row r="362" spans="1:2">
      <c r="A362" s="30"/>
      <c r="B362" s="75" t="s">
        <v>736</v>
      </c>
    </row>
    <row r="363" spans="1:2">
      <c r="A363" s="30"/>
      <c r="B363" t="s">
        <v>727</v>
      </c>
    </row>
    <row r="364" spans="1:2">
      <c r="A364" s="30"/>
      <c r="B364" t="s">
        <v>728</v>
      </c>
    </row>
    <row r="365" spans="1:2">
      <c r="A365" s="30"/>
      <c r="B365" t="s">
        <v>729</v>
      </c>
    </row>
    <row r="366" spans="1:2">
      <c r="A366" s="30"/>
      <c r="B366" t="s">
        <v>730</v>
      </c>
    </row>
    <row r="367" spans="1:2">
      <c r="A367" s="30">
        <v>44363.678779398098</v>
      </c>
      <c r="B367" t="s">
        <v>731</v>
      </c>
    </row>
    <row r="368" spans="1:2">
      <c r="A368" s="30"/>
      <c r="B368" t="s">
        <v>733</v>
      </c>
    </row>
    <row r="369" spans="1:2">
      <c r="A369" s="30"/>
      <c r="B369" t="s">
        <v>734</v>
      </c>
    </row>
    <row r="370" spans="1:2">
      <c r="A370" s="30">
        <v>44364.255856481483</v>
      </c>
      <c r="B370" t="s">
        <v>735</v>
      </c>
    </row>
    <row r="371" spans="1:2">
      <c r="A371" s="30"/>
      <c r="B371" t="s">
        <v>737</v>
      </c>
    </row>
    <row r="372" spans="1:2">
      <c r="A372" s="30"/>
      <c r="B372" t="s">
        <v>738</v>
      </c>
    </row>
    <row r="373" spans="1:2">
      <c r="A373" s="30"/>
      <c r="B373" t="s">
        <v>739</v>
      </c>
    </row>
    <row r="374" spans="1:2">
      <c r="A374" s="30"/>
      <c r="B374" t="s">
        <v>740</v>
      </c>
    </row>
    <row r="375" spans="1:2">
      <c r="A375" s="30"/>
      <c r="B375" t="s">
        <v>741</v>
      </c>
    </row>
    <row r="376" spans="1:2">
      <c r="A376" s="30"/>
      <c r="B376" t="s">
        <v>742</v>
      </c>
    </row>
    <row r="377" spans="1:2">
      <c r="A377" s="30"/>
      <c r="B377" t="s">
        <v>743</v>
      </c>
    </row>
    <row r="378" spans="1:2">
      <c r="A378" s="30"/>
      <c r="B378" t="s">
        <v>747</v>
      </c>
    </row>
    <row r="379" spans="1:2">
      <c r="A379" s="30">
        <v>44364.571406713003</v>
      </c>
      <c r="B379" t="s">
        <v>745</v>
      </c>
    </row>
    <row r="380" spans="1:2">
      <c r="A380" s="30"/>
      <c r="B380" t="s">
        <v>748</v>
      </c>
    </row>
    <row r="381" spans="1:2">
      <c r="A381" s="30"/>
      <c r="B381" t="s">
        <v>749</v>
      </c>
    </row>
    <row r="382" spans="1:2">
      <c r="A382" s="30"/>
      <c r="B382" t="s">
        <v>751</v>
      </c>
    </row>
    <row r="383" spans="1:2">
      <c r="A383" s="30"/>
      <c r="B383" t="s">
        <v>752</v>
      </c>
    </row>
    <row r="384" spans="1:2">
      <c r="A384" s="30">
        <v>44365.652302546303</v>
      </c>
      <c r="B384" t="s">
        <v>754</v>
      </c>
    </row>
    <row r="385" spans="1:2">
      <c r="A385" s="30"/>
      <c r="B385" t="s">
        <v>758</v>
      </c>
    </row>
    <row r="386" spans="1:2">
      <c r="A386" s="30"/>
      <c r="B386" t="s">
        <v>759</v>
      </c>
    </row>
    <row r="387" spans="1:2">
      <c r="A387" s="30"/>
      <c r="B387" t="s">
        <v>760</v>
      </c>
    </row>
    <row r="388" spans="1:2">
      <c r="A388" s="30"/>
      <c r="B388" t="s">
        <v>761</v>
      </c>
    </row>
    <row r="389" spans="1:2">
      <c r="A389" s="30"/>
      <c r="B389" t="s">
        <v>762</v>
      </c>
    </row>
    <row r="390" spans="1:2" ht="30">
      <c r="A390" s="30">
        <v>44366.343164699101</v>
      </c>
      <c r="B390" s="6" t="s">
        <v>763</v>
      </c>
    </row>
    <row r="391" spans="1:2">
      <c r="A391" s="30"/>
      <c r="B391" t="s">
        <v>764</v>
      </c>
    </row>
    <row r="392" spans="1:2">
      <c r="A392" s="30"/>
      <c r="B392" t="s">
        <v>765</v>
      </c>
    </row>
    <row r="393" spans="1:2">
      <c r="A393" s="30"/>
      <c r="B393" t="s">
        <v>771</v>
      </c>
    </row>
    <row r="394" spans="1:2">
      <c r="A394" s="30"/>
      <c r="B394" t="s">
        <v>778</v>
      </c>
    </row>
    <row r="395" spans="1:2" ht="30">
      <c r="A395" s="30"/>
      <c r="B395" s="6" t="s">
        <v>779</v>
      </c>
    </row>
    <row r="396" spans="1:2">
      <c r="A396" s="30"/>
      <c r="B396" t="s">
        <v>780</v>
      </c>
    </row>
    <row r="397" spans="1:2">
      <c r="A397" s="30"/>
      <c r="B397" t="s">
        <v>781</v>
      </c>
    </row>
    <row r="398" spans="1:2">
      <c r="A398" s="30"/>
      <c r="B398" t="s">
        <v>782</v>
      </c>
    </row>
    <row r="399" spans="1:2">
      <c r="A399" s="30"/>
      <c r="B399" t="s">
        <v>783</v>
      </c>
    </row>
    <row r="400" spans="1:2">
      <c r="A400" s="30"/>
      <c r="B400" t="s">
        <v>784</v>
      </c>
    </row>
    <row r="401" spans="1:2">
      <c r="A401" s="30"/>
      <c r="B401" t="s">
        <v>788</v>
      </c>
    </row>
    <row r="402" spans="1:2">
      <c r="A402" s="30"/>
      <c r="B402" t="s">
        <v>789</v>
      </c>
    </row>
    <row r="403" spans="1:2">
      <c r="A403" s="201">
        <v>44368.569395023202</v>
      </c>
      <c r="B403" s="6" t="s">
        <v>786</v>
      </c>
    </row>
    <row r="404" spans="1:2">
      <c r="A404" s="201"/>
      <c r="B404" s="6" t="s">
        <v>787</v>
      </c>
    </row>
    <row r="405" spans="1:2" ht="30">
      <c r="A405" s="201">
        <v>44370.624910532402</v>
      </c>
      <c r="B405" s="6" t="s">
        <v>790</v>
      </c>
    </row>
    <row r="406" spans="1:2">
      <c r="A406" s="201"/>
      <c r="B406" s="6" t="s">
        <v>795</v>
      </c>
    </row>
    <row r="407" spans="1:2">
      <c r="A407" s="201"/>
      <c r="B407" s="6" t="s">
        <v>796</v>
      </c>
    </row>
    <row r="408" spans="1:2">
      <c r="A408" s="201">
        <v>44377.714576967599</v>
      </c>
      <c r="B408" s="6" t="s">
        <v>797</v>
      </c>
    </row>
    <row r="409" spans="1:2">
      <c r="A409" s="201"/>
      <c r="B409" s="6" t="s">
        <v>798</v>
      </c>
    </row>
    <row r="410" spans="1:2">
      <c r="A410" s="201"/>
      <c r="B410" s="6" t="s">
        <v>800</v>
      </c>
    </row>
    <row r="411" spans="1:2">
      <c r="A411" s="201"/>
      <c r="B411" s="6" t="s">
        <v>801</v>
      </c>
    </row>
    <row r="412" spans="1:2">
      <c r="A412" s="201">
        <v>44378.460482060204</v>
      </c>
      <c r="B412" s="6" t="s">
        <v>809</v>
      </c>
    </row>
    <row r="413" spans="1:2">
      <c r="A413" s="201"/>
      <c r="B413" s="6" t="s">
        <v>810</v>
      </c>
    </row>
    <row r="414" spans="1:2">
      <c r="A414" s="201"/>
      <c r="B414" s="6" t="s">
        <v>811</v>
      </c>
    </row>
    <row r="415" spans="1:2">
      <c r="A415" s="201"/>
      <c r="B415" s="6" t="s">
        <v>815</v>
      </c>
    </row>
    <row r="416" spans="1:2">
      <c r="A416" s="201"/>
      <c r="B416" s="6" t="s">
        <v>816</v>
      </c>
    </row>
    <row r="417" spans="1:2">
      <c r="A417" s="201"/>
      <c r="B417" s="6" t="s">
        <v>827</v>
      </c>
    </row>
    <row r="418" spans="1:2">
      <c r="A418" s="201"/>
      <c r="B418" s="6" t="s">
        <v>828</v>
      </c>
    </row>
    <row r="419" spans="1:2">
      <c r="A419" s="201">
        <v>44379.903977661997</v>
      </c>
      <c r="B419" s="6" t="s">
        <v>829</v>
      </c>
    </row>
    <row r="420" spans="1:2">
      <c r="A420" s="201"/>
      <c r="B420" s="6" t="s">
        <v>830</v>
      </c>
    </row>
    <row r="421" spans="1:2">
      <c r="A421" s="201"/>
      <c r="B421" s="6" t="s">
        <v>831</v>
      </c>
    </row>
    <row r="422" spans="1:2">
      <c r="A422" s="201"/>
      <c r="B422" s="6" t="s">
        <v>832</v>
      </c>
    </row>
    <row r="423" spans="1:2">
      <c r="A423" s="201"/>
      <c r="B423" s="6" t="s">
        <v>833</v>
      </c>
    </row>
    <row r="424" spans="1:2">
      <c r="A424" s="201"/>
      <c r="B424" s="6" t="s">
        <v>835</v>
      </c>
    </row>
    <row r="425" spans="1:2">
      <c r="A425" s="201"/>
      <c r="B425" s="6" t="s">
        <v>834</v>
      </c>
    </row>
    <row r="426" spans="1:2">
      <c r="A426" s="201">
        <v>44381.743217592499</v>
      </c>
      <c r="B426" s="6" t="s">
        <v>839</v>
      </c>
    </row>
    <row r="427" spans="1:2">
      <c r="A427" s="201"/>
      <c r="B427" s="6" t="s">
        <v>836</v>
      </c>
    </row>
    <row r="428" spans="1:2">
      <c r="A428" s="201"/>
      <c r="B428" s="6" t="s">
        <v>837</v>
      </c>
    </row>
    <row r="429" spans="1:2">
      <c r="A429" s="201">
        <v>44382.434702199098</v>
      </c>
      <c r="B429" s="6" t="s">
        <v>838</v>
      </c>
    </row>
    <row r="430" spans="1:2">
      <c r="A430" s="201"/>
      <c r="B430" s="6" t="s">
        <v>840</v>
      </c>
    </row>
    <row r="431" spans="1:2">
      <c r="A431" s="201"/>
      <c r="B431" s="6" t="s">
        <v>841</v>
      </c>
    </row>
    <row r="432" spans="1:2">
      <c r="A432" s="201"/>
      <c r="B432" s="6" t="s">
        <v>842</v>
      </c>
    </row>
    <row r="433" spans="1:2">
      <c r="A433" s="201"/>
      <c r="B433" s="6" t="s">
        <v>843</v>
      </c>
    </row>
    <row r="434" spans="1:2">
      <c r="A434" s="201">
        <v>44389.828451736103</v>
      </c>
      <c r="B434" s="6" t="s">
        <v>844</v>
      </c>
    </row>
    <row r="435" spans="1:2">
      <c r="A435" s="201"/>
      <c r="B435" s="6" t="s">
        <v>846</v>
      </c>
    </row>
    <row r="436" spans="1:2" ht="30">
      <c r="A436" s="201">
        <v>44390.399459953704</v>
      </c>
      <c r="B436" s="6" t="s">
        <v>853</v>
      </c>
    </row>
    <row r="437" spans="1:2">
      <c r="A437" s="201"/>
      <c r="B437" s="6" t="s">
        <v>847</v>
      </c>
    </row>
    <row r="438" spans="1:2">
      <c r="A438" s="201"/>
      <c r="B438" s="6" t="s">
        <v>848</v>
      </c>
    </row>
    <row r="439" spans="1:2">
      <c r="A439" s="201"/>
      <c r="B439" s="6" t="s">
        <v>852</v>
      </c>
    </row>
    <row r="440" spans="1:2">
      <c r="A440" s="201"/>
      <c r="B440" s="6" t="s">
        <v>851</v>
      </c>
    </row>
    <row r="441" spans="1:2">
      <c r="A441" s="201">
        <v>44391.441843865701</v>
      </c>
      <c r="B441" s="6" t="s">
        <v>854</v>
      </c>
    </row>
    <row r="442" spans="1:2">
      <c r="A442" s="201"/>
      <c r="B442" s="6" t="s">
        <v>857</v>
      </c>
    </row>
    <row r="443" spans="1:2">
      <c r="A443" s="201"/>
      <c r="B443" s="6" t="s">
        <v>868</v>
      </c>
    </row>
    <row r="444" spans="1:2">
      <c r="A444" s="201">
        <v>44392.6351945602</v>
      </c>
      <c r="B444" s="6" t="s">
        <v>869</v>
      </c>
    </row>
    <row r="445" spans="1:2">
      <c r="A445" s="201"/>
      <c r="B445" s="6" t="s">
        <v>870</v>
      </c>
    </row>
    <row r="446" spans="1:2">
      <c r="A446" s="201"/>
      <c r="B446" s="6" t="s">
        <v>871</v>
      </c>
    </row>
    <row r="447" spans="1:2">
      <c r="A447" s="201"/>
      <c r="B447" s="6" t="s">
        <v>872</v>
      </c>
    </row>
    <row r="448" spans="1:2">
      <c r="A448" s="201"/>
      <c r="B448" s="6" t="s">
        <v>873</v>
      </c>
    </row>
    <row r="449" spans="1:2">
      <c r="A449" s="201"/>
      <c r="B449" s="6" t="s">
        <v>874</v>
      </c>
    </row>
    <row r="450" spans="1:2">
      <c r="A450" s="201">
        <v>44393.596008449102</v>
      </c>
      <c r="B450" s="6" t="s">
        <v>877</v>
      </c>
    </row>
    <row r="451" spans="1:2" ht="30">
      <c r="A451" s="201"/>
      <c r="B451" s="6" t="s">
        <v>878</v>
      </c>
    </row>
    <row r="452" spans="1:2">
      <c r="A452" s="201"/>
      <c r="B452" s="6" t="s">
        <v>879</v>
      </c>
    </row>
    <row r="453" spans="1:2">
      <c r="A453" s="201">
        <v>44394.344260300903</v>
      </c>
      <c r="B453" s="6" t="s">
        <v>880</v>
      </c>
    </row>
    <row r="454" spans="1:2">
      <c r="A454" s="201"/>
      <c r="B454" s="6" t="s">
        <v>881</v>
      </c>
    </row>
    <row r="455" spans="1:2">
      <c r="A455" s="201"/>
      <c r="B455" s="6" t="s">
        <v>882</v>
      </c>
    </row>
    <row r="456" spans="1:2">
      <c r="A456" s="201"/>
      <c r="B456" s="6" t="s">
        <v>883</v>
      </c>
    </row>
    <row r="457" spans="1:2">
      <c r="A457" s="201"/>
      <c r="B457" s="6" t="s">
        <v>884</v>
      </c>
    </row>
    <row r="458" spans="1:2">
      <c r="A458" s="201"/>
      <c r="B458" s="6" t="s">
        <v>885</v>
      </c>
    </row>
    <row r="459" spans="1:2">
      <c r="A459" s="201">
        <v>44396.432169791697</v>
      </c>
      <c r="B459" s="6" t="s">
        <v>886</v>
      </c>
    </row>
    <row r="460" spans="1:2">
      <c r="A460" s="201"/>
      <c r="B460" s="6" t="s">
        <v>887</v>
      </c>
    </row>
    <row r="461" spans="1:2">
      <c r="A461" s="201"/>
      <c r="B461" s="6" t="s">
        <v>897</v>
      </c>
    </row>
    <row r="462" spans="1:2">
      <c r="A462" s="201"/>
      <c r="B462" s="6" t="s">
        <v>899</v>
      </c>
    </row>
    <row r="463" spans="1:2">
      <c r="A463" s="201"/>
      <c r="B463" s="6" t="s">
        <v>911</v>
      </c>
    </row>
    <row r="464" spans="1:2">
      <c r="A464" s="201"/>
      <c r="B464" s="6" t="s">
        <v>912</v>
      </c>
    </row>
    <row r="465" spans="1:2">
      <c r="A465" s="201"/>
      <c r="B465" s="6" t="s">
        <v>915</v>
      </c>
    </row>
    <row r="466" spans="1:2">
      <c r="A466" s="201"/>
      <c r="B466" s="6" t="s">
        <v>918</v>
      </c>
    </row>
    <row r="467" spans="1:2">
      <c r="A467" s="201">
        <v>44397.760985416702</v>
      </c>
      <c r="B467" s="6" t="s">
        <v>919</v>
      </c>
    </row>
    <row r="468" spans="1:2">
      <c r="A468" s="201"/>
      <c r="B468" s="6" t="s">
        <v>920</v>
      </c>
    </row>
    <row r="469" spans="1:2">
      <c r="A469" s="201"/>
      <c r="B469" s="6" t="s">
        <v>924</v>
      </c>
    </row>
    <row r="470" spans="1:2">
      <c r="A470" s="201"/>
      <c r="B470" s="6" t="s">
        <v>925</v>
      </c>
    </row>
    <row r="471" spans="1:2">
      <c r="A471" s="201"/>
      <c r="B471" s="6" t="s">
        <v>930</v>
      </c>
    </row>
    <row r="472" spans="1:2">
      <c r="A472" s="201"/>
      <c r="B472" s="6" t="s">
        <v>929</v>
      </c>
    </row>
    <row r="473" spans="1:2">
      <c r="A473" s="201"/>
      <c r="B473" s="6" t="s">
        <v>931</v>
      </c>
    </row>
    <row r="474" spans="1:2">
      <c r="A474" s="201"/>
      <c r="B474" s="6" t="s">
        <v>934</v>
      </c>
    </row>
    <row r="475" spans="1:2">
      <c r="A475" s="201"/>
      <c r="B475" s="6" t="s">
        <v>935</v>
      </c>
    </row>
    <row r="476" spans="1:2">
      <c r="A476" s="201"/>
      <c r="B476" s="6" t="s">
        <v>938</v>
      </c>
    </row>
    <row r="477" spans="1:2">
      <c r="A477" s="201"/>
      <c r="B477" s="6" t="s">
        <v>939</v>
      </c>
    </row>
    <row r="478" spans="1:2">
      <c r="A478" s="201"/>
      <c r="B478" s="6" t="s">
        <v>969</v>
      </c>
    </row>
    <row r="479" spans="1:2">
      <c r="A479" s="201"/>
      <c r="B479" s="6" t="s">
        <v>979</v>
      </c>
    </row>
    <row r="480" spans="1:2" ht="30">
      <c r="A480" s="201"/>
      <c r="B480" s="6" t="s">
        <v>980</v>
      </c>
    </row>
    <row r="481" spans="1:2">
      <c r="A481" s="201"/>
      <c r="B481" s="6" t="s">
        <v>981</v>
      </c>
    </row>
    <row r="482" spans="1:2">
      <c r="A482" s="201"/>
      <c r="B482" s="6" t="s">
        <v>982</v>
      </c>
    </row>
    <row r="483" spans="1:2">
      <c r="A483" s="201">
        <v>44400.683648495396</v>
      </c>
      <c r="B483" s="6" t="s">
        <v>983</v>
      </c>
    </row>
    <row r="484" spans="1:2">
      <c r="A484" s="201"/>
      <c r="B484" s="6" t="s">
        <v>984</v>
      </c>
    </row>
    <row r="485" spans="1:2">
      <c r="A485" s="201"/>
      <c r="B485" s="6" t="s">
        <v>985</v>
      </c>
    </row>
    <row r="486" spans="1:2">
      <c r="A486" s="201">
        <v>44402.489091782401</v>
      </c>
      <c r="B486" s="6" t="s">
        <v>987</v>
      </c>
    </row>
    <row r="487" spans="1:2">
      <c r="A487" s="201"/>
      <c r="B487" s="6" t="s">
        <v>991</v>
      </c>
    </row>
    <row r="488" spans="1:2">
      <c r="A488" s="201"/>
      <c r="B488" s="6" t="s">
        <v>993</v>
      </c>
    </row>
    <row r="489" spans="1:2">
      <c r="A489" s="201"/>
      <c r="B489" s="6" t="s">
        <v>994</v>
      </c>
    </row>
    <row r="490" spans="1:2">
      <c r="A490" s="201">
        <v>44403.537572337998</v>
      </c>
      <c r="B490" s="6" t="s">
        <v>995</v>
      </c>
    </row>
    <row r="491" spans="1:2">
      <c r="A491" s="201"/>
      <c r="B491" s="6" t="s">
        <v>996</v>
      </c>
    </row>
    <row r="492" spans="1:2">
      <c r="A492" s="201"/>
      <c r="B492" s="264" t="s">
        <v>1001</v>
      </c>
    </row>
    <row r="493" spans="1:2">
      <c r="A493" s="201"/>
      <c r="B493" s="6" t="s">
        <v>999</v>
      </c>
    </row>
    <row r="494" spans="1:2">
      <c r="A494" s="201"/>
      <c r="B494" s="6" t="s">
        <v>1000</v>
      </c>
    </row>
    <row r="495" spans="1:2">
      <c r="A495" s="201"/>
      <c r="B495" s="6" t="s">
        <v>1002</v>
      </c>
    </row>
    <row r="496" spans="1:2">
      <c r="A496" s="201"/>
      <c r="B496" s="6" t="s">
        <v>1006</v>
      </c>
    </row>
    <row r="497" spans="1:2">
      <c r="A497" s="201">
        <v>44406.638095601898</v>
      </c>
      <c r="B497" s="6" t="s">
        <v>1007</v>
      </c>
    </row>
    <row r="498" spans="1:2">
      <c r="A498" s="201"/>
      <c r="B498" s="6" t="s">
        <v>1008</v>
      </c>
    </row>
    <row r="499" spans="1:2">
      <c r="A499" s="201"/>
      <c r="B499" s="6" t="s">
        <v>1010</v>
      </c>
    </row>
    <row r="500" spans="1:2">
      <c r="A500" s="201"/>
      <c r="B500" s="265" t="s">
        <v>1011</v>
      </c>
    </row>
    <row r="501" spans="1:2">
      <c r="A501" s="201"/>
      <c r="B501" t="s">
        <v>1012</v>
      </c>
    </row>
    <row r="502" spans="1:2">
      <c r="A502" s="201">
        <v>44408.754447337997</v>
      </c>
      <c r="B502" t="s">
        <v>1013</v>
      </c>
    </row>
    <row r="503" spans="1:2">
      <c r="A503" s="201"/>
      <c r="B503" t="s">
        <v>1014</v>
      </c>
    </row>
    <row r="504" spans="1:2">
      <c r="A504" s="201"/>
      <c r="B504" t="s">
        <v>1015</v>
      </c>
    </row>
    <row r="505" spans="1:2">
      <c r="A505" s="201"/>
      <c r="B505" t="s">
        <v>1016</v>
      </c>
    </row>
    <row r="506" spans="1:2">
      <c r="A506" s="201"/>
      <c r="B506" t="s">
        <v>1017</v>
      </c>
    </row>
    <row r="507" spans="1:2">
      <c r="A507" s="201"/>
      <c r="B507" t="s">
        <v>1018</v>
      </c>
    </row>
    <row r="508" spans="1:2">
      <c r="A508" s="201"/>
      <c r="B508" t="s">
        <v>1019</v>
      </c>
    </row>
    <row r="509" spans="1:2">
      <c r="A509" s="201">
        <v>44411.598780671302</v>
      </c>
      <c r="B509" t="s">
        <v>1020</v>
      </c>
    </row>
    <row r="510" spans="1:2">
      <c r="A510" s="201"/>
      <c r="B510" t="s">
        <v>1021</v>
      </c>
    </row>
    <row r="511" spans="1:2">
      <c r="A511" s="201"/>
      <c r="B511" t="s">
        <v>1022</v>
      </c>
    </row>
    <row r="512" spans="1:2">
      <c r="A512" s="201"/>
    </row>
    <row r="513" spans="1:1">
      <c r="A513" s="201"/>
    </row>
    <row r="514" spans="1:1">
      <c r="A514" s="201"/>
    </row>
    <row r="515" spans="1:1">
      <c r="A515" s="201"/>
    </row>
    <row r="516" spans="1:1">
      <c r="A516" s="201"/>
    </row>
    <row r="517" spans="1:1">
      <c r="A517" s="201"/>
    </row>
    <row r="518" spans="1:1">
      <c r="A518" s="201"/>
    </row>
    <row r="519" spans="1:1">
      <c r="A519" s="201"/>
    </row>
    <row r="520" spans="1:1">
      <c r="A520" s="201"/>
    </row>
    <row r="521" spans="1:1">
      <c r="A521" s="201"/>
    </row>
    <row r="522" spans="1:1">
      <c r="A522" s="201"/>
    </row>
    <row r="523" spans="1:1">
      <c r="A523" s="201"/>
    </row>
    <row r="524" spans="1:1">
      <c r="A524" s="201"/>
    </row>
    <row r="525" spans="1:1">
      <c r="A525" s="201"/>
    </row>
    <row r="526" spans="1:1">
      <c r="A526" s="201"/>
    </row>
    <row r="527" spans="1:1">
      <c r="A527" s="201"/>
    </row>
    <row r="528" spans="1:1">
      <c r="A528" s="201"/>
    </row>
    <row r="529" spans="1:1">
      <c r="A529" s="201"/>
    </row>
    <row r="530" spans="1:1">
      <c r="A530" s="201"/>
    </row>
    <row r="531" spans="1:1">
      <c r="A531" s="201"/>
    </row>
    <row r="532" spans="1:1">
      <c r="A532" s="201"/>
    </row>
    <row r="533" spans="1:1">
      <c r="A533" s="201"/>
    </row>
    <row r="534" spans="1:1">
      <c r="A534" s="201"/>
    </row>
    <row r="535" spans="1:1">
      <c r="A535" s="201"/>
    </row>
    <row r="536" spans="1:1">
      <c r="A536" s="201"/>
    </row>
    <row r="537" spans="1:1">
      <c r="A537" s="201"/>
    </row>
    <row r="538" spans="1:1">
      <c r="A538" s="201"/>
    </row>
    <row r="539" spans="1:1">
      <c r="A539" s="201"/>
    </row>
    <row r="540" spans="1:1">
      <c r="A540" s="201"/>
    </row>
    <row r="541" spans="1:1">
      <c r="A541" s="201"/>
    </row>
    <row r="542" spans="1:1">
      <c r="A542" s="201"/>
    </row>
    <row r="543" spans="1:1">
      <c r="A543" s="201"/>
    </row>
    <row r="544" spans="1:1">
      <c r="A544" s="201"/>
    </row>
    <row r="545" spans="1:1">
      <c r="A545" s="201"/>
    </row>
    <row r="546" spans="1:1">
      <c r="A546" s="201"/>
    </row>
    <row r="547" spans="1:1">
      <c r="A547" s="201"/>
    </row>
    <row r="548" spans="1:1">
      <c r="A548" s="201"/>
    </row>
    <row r="549" spans="1:1">
      <c r="A549" s="201"/>
    </row>
    <row r="550" spans="1:1">
      <c r="A550" s="201"/>
    </row>
    <row r="551" spans="1:1">
      <c r="A551" s="201"/>
    </row>
    <row r="552" spans="1:1">
      <c r="A552" s="201"/>
    </row>
    <row r="553" spans="1:1">
      <c r="A553" s="201"/>
    </row>
    <row r="554" spans="1:1">
      <c r="A554" s="201"/>
    </row>
    <row r="555" spans="1:1">
      <c r="A555" s="201"/>
    </row>
    <row r="556" spans="1:1">
      <c r="A556" s="201"/>
    </row>
    <row r="557" spans="1:1">
      <c r="A557" s="201"/>
    </row>
    <row r="558" spans="1:1">
      <c r="A558" s="201"/>
    </row>
    <row r="559" spans="1:1">
      <c r="A559" s="201"/>
    </row>
    <row r="560" spans="1:1">
      <c r="A560" s="201"/>
    </row>
    <row r="561" spans="1:1">
      <c r="A561" s="201"/>
    </row>
    <row r="562" spans="1:1">
      <c r="A562" s="201"/>
    </row>
    <row r="563" spans="1:1">
      <c r="A563" s="201"/>
    </row>
    <row r="564" spans="1:1">
      <c r="A564" s="201"/>
    </row>
    <row r="565" spans="1:1">
      <c r="A565" s="201"/>
    </row>
    <row r="566" spans="1:1">
      <c r="A566" s="201"/>
    </row>
    <row r="567" spans="1:1">
      <c r="A567" s="201"/>
    </row>
    <row r="568" spans="1:1">
      <c r="A568" s="201"/>
    </row>
    <row r="569" spans="1:1">
      <c r="A569" s="201"/>
    </row>
    <row r="570" spans="1:1">
      <c r="A570" s="201"/>
    </row>
    <row r="571" spans="1:1">
      <c r="A571" s="201"/>
    </row>
    <row r="572" spans="1:1">
      <c r="A572" s="201"/>
    </row>
    <row r="573" spans="1:1">
      <c r="A573" s="201"/>
    </row>
    <row r="574" spans="1:1">
      <c r="A574" s="201"/>
    </row>
    <row r="575" spans="1:1">
      <c r="A575" s="201"/>
    </row>
    <row r="576" spans="1:1">
      <c r="A576" s="201"/>
    </row>
    <row r="577" spans="1:1">
      <c r="A577" s="201"/>
    </row>
    <row r="578" spans="1:1">
      <c r="A578" s="201"/>
    </row>
    <row r="579" spans="1:1">
      <c r="A579" s="201"/>
    </row>
    <row r="580" spans="1:1">
      <c r="A580" s="201"/>
    </row>
    <row r="581" spans="1:1">
      <c r="A581" s="201"/>
    </row>
    <row r="582" spans="1:1">
      <c r="A582" s="201"/>
    </row>
    <row r="583" spans="1:1">
      <c r="A583" s="201"/>
    </row>
    <row r="584" spans="1:1">
      <c r="A584" s="201"/>
    </row>
    <row r="585" spans="1:1">
      <c r="A585" s="201"/>
    </row>
    <row r="586" spans="1:1">
      <c r="A586" s="201"/>
    </row>
    <row r="587" spans="1:1">
      <c r="A587" s="201"/>
    </row>
    <row r="588" spans="1:1">
      <c r="A588" s="201"/>
    </row>
    <row r="589" spans="1:1">
      <c r="A589" s="201"/>
    </row>
    <row r="590" spans="1:1">
      <c r="A590" s="201"/>
    </row>
    <row r="591" spans="1:1">
      <c r="A591" s="201"/>
    </row>
    <row r="592" spans="1:1">
      <c r="A592" s="201"/>
    </row>
    <row r="593" spans="1:1">
      <c r="A593" s="201"/>
    </row>
    <row r="594" spans="1:1">
      <c r="A594" s="201"/>
    </row>
    <row r="595" spans="1:1">
      <c r="A595" s="201"/>
    </row>
    <row r="596" spans="1:1">
      <c r="A596" s="201"/>
    </row>
    <row r="597" spans="1:1">
      <c r="A597" s="201"/>
    </row>
    <row r="598" spans="1:1">
      <c r="A598" s="201"/>
    </row>
    <row r="599" spans="1:1">
      <c r="A599" s="201"/>
    </row>
    <row r="600" spans="1:1">
      <c r="A600" s="201"/>
    </row>
    <row r="601" spans="1:1">
      <c r="A601" s="201"/>
    </row>
    <row r="602" spans="1:1">
      <c r="A602" s="201"/>
    </row>
    <row r="603" spans="1:1">
      <c r="A603" s="201"/>
    </row>
    <row r="604" spans="1:1">
      <c r="A604" s="201"/>
    </row>
    <row r="605" spans="1:1">
      <c r="A605" s="201"/>
    </row>
    <row r="606" spans="1:1">
      <c r="A606" s="201"/>
    </row>
    <row r="607" spans="1:1">
      <c r="A607" s="201"/>
    </row>
    <row r="608" spans="1:1">
      <c r="A608" s="201"/>
    </row>
    <row r="609" spans="1:1">
      <c r="A609" s="201"/>
    </row>
    <row r="610" spans="1:1">
      <c r="A610" s="201"/>
    </row>
    <row r="611" spans="1:1">
      <c r="A611" s="201"/>
    </row>
    <row r="612" spans="1:1">
      <c r="A612" s="201"/>
    </row>
    <row r="613" spans="1:1">
      <c r="A613" s="201"/>
    </row>
    <row r="614" spans="1:1">
      <c r="A614" s="201"/>
    </row>
    <row r="615" spans="1:1">
      <c r="A615" s="201"/>
    </row>
    <row r="616" spans="1:1">
      <c r="A616" s="201"/>
    </row>
    <row r="617" spans="1:1">
      <c r="A617" s="201"/>
    </row>
    <row r="618" spans="1:1">
      <c r="A618" s="201"/>
    </row>
    <row r="619" spans="1:1">
      <c r="A619" s="201"/>
    </row>
    <row r="620" spans="1:1">
      <c r="A620" s="201"/>
    </row>
    <row r="621" spans="1:1">
      <c r="A621" s="201"/>
    </row>
    <row r="622" spans="1:1">
      <c r="A622" s="201"/>
    </row>
    <row r="623" spans="1:1">
      <c r="A623" s="201"/>
    </row>
    <row r="624" spans="1:1">
      <c r="A624" s="201"/>
    </row>
    <row r="625" spans="1:1">
      <c r="A625" s="201"/>
    </row>
    <row r="626" spans="1:1">
      <c r="A626" s="201"/>
    </row>
    <row r="627" spans="1:1">
      <c r="A627" s="201"/>
    </row>
    <row r="628" spans="1:1">
      <c r="A628" s="201"/>
    </row>
    <row r="629" spans="1:1">
      <c r="A629" s="201"/>
    </row>
    <row r="630" spans="1:1">
      <c r="A630" s="201"/>
    </row>
    <row r="631" spans="1:1">
      <c r="A631" s="201"/>
    </row>
    <row r="632" spans="1:1">
      <c r="A632" s="201"/>
    </row>
    <row r="633" spans="1:1">
      <c r="A633" s="201"/>
    </row>
    <row r="634" spans="1:1">
      <c r="A634" s="201"/>
    </row>
    <row r="635" spans="1:1">
      <c r="A635" s="201"/>
    </row>
    <row r="636" spans="1:1">
      <c r="A636" s="201"/>
    </row>
    <row r="637" spans="1:1">
      <c r="A637" s="201"/>
    </row>
    <row r="638" spans="1:1">
      <c r="A638" s="201"/>
    </row>
    <row r="639" spans="1:1">
      <c r="A639" s="201"/>
    </row>
    <row r="640" spans="1:1">
      <c r="A640" s="201"/>
    </row>
    <row r="641" spans="1:1">
      <c r="A641" s="201"/>
    </row>
    <row r="642" spans="1:1">
      <c r="A642" s="201"/>
    </row>
    <row r="643" spans="1:1">
      <c r="A643" s="201"/>
    </row>
    <row r="644" spans="1:1">
      <c r="A644" s="201"/>
    </row>
    <row r="645" spans="1:1">
      <c r="A645" s="201"/>
    </row>
    <row r="646" spans="1:1">
      <c r="A646" s="201"/>
    </row>
    <row r="647" spans="1:1">
      <c r="A647" s="201"/>
    </row>
    <row r="648" spans="1:1">
      <c r="A648" s="201"/>
    </row>
    <row r="649" spans="1:1">
      <c r="A649" s="201"/>
    </row>
    <row r="650" spans="1:1">
      <c r="A650" s="201"/>
    </row>
    <row r="651" spans="1:1">
      <c r="A651" s="201"/>
    </row>
    <row r="652" spans="1:1">
      <c r="A652" s="201"/>
    </row>
    <row r="653" spans="1:1">
      <c r="A653" s="201"/>
    </row>
    <row r="654" spans="1:1">
      <c r="A654" s="201"/>
    </row>
    <row r="655" spans="1:1">
      <c r="A655" s="201"/>
    </row>
    <row r="656" spans="1:1">
      <c r="A656" s="201"/>
    </row>
    <row r="657" spans="1:1">
      <c r="A657" s="201"/>
    </row>
    <row r="658" spans="1:1">
      <c r="A658" s="201"/>
    </row>
    <row r="659" spans="1:1">
      <c r="A659" s="201"/>
    </row>
    <row r="660" spans="1:1">
      <c r="A660" s="201"/>
    </row>
    <row r="661" spans="1:1">
      <c r="A661" s="201"/>
    </row>
    <row r="662" spans="1:1">
      <c r="A662" s="201"/>
    </row>
    <row r="663" spans="1:1">
      <c r="A663" s="201"/>
    </row>
    <row r="664" spans="1:1">
      <c r="A664" s="201"/>
    </row>
    <row r="665" spans="1:1">
      <c r="A665" s="201"/>
    </row>
    <row r="666" spans="1:1">
      <c r="A666" s="201"/>
    </row>
    <row r="667" spans="1:1">
      <c r="A667" s="201"/>
    </row>
    <row r="668" spans="1:1">
      <c r="A668" s="201"/>
    </row>
    <row r="669" spans="1:1">
      <c r="A669" s="201"/>
    </row>
    <row r="670" spans="1:1">
      <c r="A670" s="201"/>
    </row>
    <row r="671" spans="1:1">
      <c r="A671" s="201"/>
    </row>
    <row r="672" spans="1:1">
      <c r="A672" s="201"/>
    </row>
    <row r="673" spans="1:1">
      <c r="A673" s="201"/>
    </row>
    <row r="674" spans="1:1">
      <c r="A674" s="201"/>
    </row>
    <row r="675" spans="1:1">
      <c r="A675" s="201"/>
    </row>
    <row r="676" spans="1:1">
      <c r="A676" s="201"/>
    </row>
    <row r="677" spans="1:1">
      <c r="A677" s="201"/>
    </row>
    <row r="678" spans="1:1">
      <c r="A678" s="201"/>
    </row>
    <row r="679" spans="1:1">
      <c r="A679" s="201"/>
    </row>
    <row r="680" spans="1:1">
      <c r="A680" s="201"/>
    </row>
    <row r="681" spans="1:1">
      <c r="A681" s="201"/>
    </row>
    <row r="682" spans="1:1">
      <c r="A682" s="201"/>
    </row>
    <row r="683" spans="1:1">
      <c r="A683" s="201"/>
    </row>
    <row r="684" spans="1:1">
      <c r="A684" s="201"/>
    </row>
    <row r="685" spans="1:1">
      <c r="A685" s="201"/>
    </row>
    <row r="686" spans="1:1">
      <c r="A686" s="201"/>
    </row>
    <row r="687" spans="1:1">
      <c r="A687" s="201"/>
    </row>
    <row r="688" spans="1:1">
      <c r="A688" s="201"/>
    </row>
    <row r="689" spans="1:1">
      <c r="A689" s="201"/>
    </row>
    <row r="690" spans="1:1">
      <c r="A690" s="201"/>
    </row>
    <row r="691" spans="1:1">
      <c r="A691" s="201"/>
    </row>
    <row r="692" spans="1:1">
      <c r="A692" s="201"/>
    </row>
    <row r="693" spans="1:1">
      <c r="A693" s="201"/>
    </row>
    <row r="694" spans="1:1">
      <c r="A694" s="201"/>
    </row>
    <row r="695" spans="1:1">
      <c r="A695" s="201"/>
    </row>
    <row r="696" spans="1:1">
      <c r="A696" s="201"/>
    </row>
    <row r="697" spans="1:1">
      <c r="A697" s="201"/>
    </row>
    <row r="698" spans="1:1">
      <c r="A698" s="201"/>
    </row>
    <row r="699" spans="1:1">
      <c r="A699" s="201"/>
    </row>
    <row r="700" spans="1:1">
      <c r="A700" s="201"/>
    </row>
    <row r="701" spans="1:1">
      <c r="A701" s="201"/>
    </row>
    <row r="702" spans="1:1">
      <c r="A702" s="201"/>
    </row>
    <row r="703" spans="1:1">
      <c r="A703" s="201"/>
    </row>
    <row r="704" spans="1:1">
      <c r="A704" s="201"/>
    </row>
    <row r="705" spans="1:1">
      <c r="A705" s="201"/>
    </row>
    <row r="706" spans="1:1">
      <c r="A706" s="201"/>
    </row>
    <row r="707" spans="1:1">
      <c r="A707" s="201"/>
    </row>
    <row r="708" spans="1:1">
      <c r="A708" s="201"/>
    </row>
    <row r="709" spans="1:1">
      <c r="A709" s="201"/>
    </row>
    <row r="710" spans="1:1">
      <c r="A710" s="201"/>
    </row>
    <row r="711" spans="1:1">
      <c r="A711" s="201"/>
    </row>
    <row r="712" spans="1:1">
      <c r="A712" s="201"/>
    </row>
    <row r="713" spans="1:1">
      <c r="A713" s="201"/>
    </row>
    <row r="714" spans="1:1">
      <c r="A714" s="201"/>
    </row>
    <row r="715" spans="1:1">
      <c r="A715" s="201"/>
    </row>
    <row r="716" spans="1:1">
      <c r="A716" s="201"/>
    </row>
    <row r="717" spans="1:1">
      <c r="A717" s="201"/>
    </row>
    <row r="718" spans="1:1">
      <c r="A718" s="201"/>
    </row>
    <row r="719" spans="1:1">
      <c r="A719" s="201"/>
    </row>
    <row r="720" spans="1:1">
      <c r="A720" s="201"/>
    </row>
    <row r="721" spans="1:1">
      <c r="A721" s="201"/>
    </row>
    <row r="722" spans="1:1">
      <c r="A722" s="201"/>
    </row>
    <row r="723" spans="1:1">
      <c r="A723" s="201"/>
    </row>
    <row r="724" spans="1:1">
      <c r="A724" s="201"/>
    </row>
    <row r="725" spans="1:1">
      <c r="A725" s="201"/>
    </row>
    <row r="726" spans="1:1">
      <c r="A726" s="201"/>
    </row>
    <row r="727" spans="1:1">
      <c r="A727" s="201"/>
    </row>
    <row r="728" spans="1:1">
      <c r="A728" s="201"/>
    </row>
    <row r="729" spans="1:1">
      <c r="A729" s="201"/>
    </row>
    <row r="730" spans="1:1">
      <c r="A730" s="201"/>
    </row>
    <row r="731" spans="1:1">
      <c r="A731" s="201"/>
    </row>
    <row r="732" spans="1:1">
      <c r="A732" s="201"/>
    </row>
    <row r="733" spans="1:1">
      <c r="A733" s="201"/>
    </row>
    <row r="734" spans="1:1">
      <c r="A734" s="201"/>
    </row>
    <row r="735" spans="1:1">
      <c r="A735" s="201"/>
    </row>
    <row r="736" spans="1:1">
      <c r="A736" s="201"/>
    </row>
    <row r="737" spans="1:1">
      <c r="A737" s="201"/>
    </row>
    <row r="738" spans="1:1">
      <c r="A738" s="201"/>
    </row>
    <row r="739" spans="1:1">
      <c r="A739" s="201"/>
    </row>
    <row r="740" spans="1:1">
      <c r="A740" s="201"/>
    </row>
    <row r="741" spans="1:1">
      <c r="A741" s="201"/>
    </row>
    <row r="742" spans="1:1">
      <c r="A742" s="201"/>
    </row>
    <row r="743" spans="1:1">
      <c r="A743" s="201"/>
    </row>
    <row r="744" spans="1:1">
      <c r="A744" s="201"/>
    </row>
    <row r="745" spans="1:1">
      <c r="A745" s="201"/>
    </row>
    <row r="746" spans="1:1">
      <c r="A746" s="201"/>
    </row>
    <row r="747" spans="1:1">
      <c r="A747" s="201"/>
    </row>
    <row r="748" spans="1:1">
      <c r="A748" s="201"/>
    </row>
    <row r="749" spans="1:1">
      <c r="A749" s="201"/>
    </row>
    <row r="750" spans="1:1">
      <c r="A750" s="201"/>
    </row>
    <row r="751" spans="1:1">
      <c r="A751" s="201"/>
    </row>
    <row r="752" spans="1:1">
      <c r="A752" s="201"/>
    </row>
    <row r="753" spans="1:1">
      <c r="A753" s="201"/>
    </row>
    <row r="754" spans="1:1">
      <c r="A754" s="201"/>
    </row>
    <row r="755" spans="1:1">
      <c r="A755" s="201"/>
    </row>
    <row r="756" spans="1:1">
      <c r="A756" s="201"/>
    </row>
    <row r="757" spans="1:1">
      <c r="A757" s="201"/>
    </row>
    <row r="758" spans="1:1">
      <c r="A758" s="201"/>
    </row>
    <row r="759" spans="1:1">
      <c r="A759" s="201"/>
    </row>
    <row r="760" spans="1:1">
      <c r="A760" s="201"/>
    </row>
    <row r="761" spans="1:1">
      <c r="A761" s="201"/>
    </row>
    <row r="762" spans="1:1">
      <c r="A762" s="201"/>
    </row>
    <row r="763" spans="1:1">
      <c r="A763" s="201"/>
    </row>
    <row r="764" spans="1:1">
      <c r="A764" s="201"/>
    </row>
    <row r="765" spans="1:1">
      <c r="A765" s="201"/>
    </row>
    <row r="766" spans="1:1">
      <c r="A766" s="201"/>
    </row>
    <row r="767" spans="1:1">
      <c r="A767" s="201"/>
    </row>
    <row r="768" spans="1:1">
      <c r="A768" s="201"/>
    </row>
    <row r="769" spans="1:1">
      <c r="A769" s="201"/>
    </row>
    <row r="770" spans="1:1">
      <c r="A770" s="201"/>
    </row>
    <row r="771" spans="1:1">
      <c r="A771" s="201"/>
    </row>
    <row r="772" spans="1:1">
      <c r="A772" s="201"/>
    </row>
    <row r="773" spans="1:1">
      <c r="A773" s="201"/>
    </row>
    <row r="774" spans="1:1">
      <c r="A774" s="201"/>
    </row>
    <row r="775" spans="1:1">
      <c r="A775" s="201"/>
    </row>
    <row r="776" spans="1:1">
      <c r="A776" s="201"/>
    </row>
    <row r="777" spans="1:1">
      <c r="A777" s="201"/>
    </row>
    <row r="778" spans="1:1">
      <c r="A778" s="201"/>
    </row>
    <row r="779" spans="1:1">
      <c r="A779" s="201"/>
    </row>
    <row r="780" spans="1:1">
      <c r="A780" s="201"/>
    </row>
    <row r="781" spans="1:1">
      <c r="A781" s="201"/>
    </row>
    <row r="782" spans="1:1">
      <c r="A782" s="201"/>
    </row>
    <row r="783" spans="1:1">
      <c r="A783" s="201"/>
    </row>
    <row r="784" spans="1:1">
      <c r="A784" s="201"/>
    </row>
    <row r="785" spans="1:1">
      <c r="A785" s="201"/>
    </row>
    <row r="786" spans="1:1">
      <c r="A786" s="201"/>
    </row>
    <row r="787" spans="1:1">
      <c r="A787" s="201"/>
    </row>
    <row r="788" spans="1:1">
      <c r="A788" s="201"/>
    </row>
    <row r="789" spans="1:1">
      <c r="A789" s="201"/>
    </row>
    <row r="790" spans="1:1">
      <c r="A790" s="201"/>
    </row>
    <row r="791" spans="1:1">
      <c r="A791" s="201"/>
    </row>
    <row r="792" spans="1:1">
      <c r="A792" s="201"/>
    </row>
    <row r="793" spans="1:1">
      <c r="A793" s="201"/>
    </row>
    <row r="794" spans="1:1">
      <c r="A794" s="201"/>
    </row>
    <row r="795" spans="1:1">
      <c r="A795" s="201"/>
    </row>
    <row r="796" spans="1:1">
      <c r="A796" s="201"/>
    </row>
    <row r="797" spans="1:1">
      <c r="A797" s="201"/>
    </row>
    <row r="798" spans="1:1">
      <c r="A798" s="201"/>
    </row>
    <row r="799" spans="1:1">
      <c r="A799" s="201"/>
    </row>
    <row r="800" spans="1:1">
      <c r="A800" s="201"/>
    </row>
    <row r="801" spans="1:1">
      <c r="A801" s="201"/>
    </row>
    <row r="802" spans="1:1">
      <c r="A802" s="201"/>
    </row>
    <row r="803" spans="1:1">
      <c r="A803" s="201"/>
    </row>
    <row r="804" spans="1:1">
      <c r="A804" s="201"/>
    </row>
    <row r="805" spans="1:1">
      <c r="A805" s="201"/>
    </row>
    <row r="806" spans="1:1">
      <c r="A806" s="201"/>
    </row>
    <row r="807" spans="1:1">
      <c r="A807" s="201"/>
    </row>
    <row r="808" spans="1:1">
      <c r="A808" s="201"/>
    </row>
    <row r="809" spans="1:1">
      <c r="A809" s="201"/>
    </row>
    <row r="810" spans="1:1">
      <c r="A810" s="201"/>
    </row>
    <row r="811" spans="1:1">
      <c r="A811" s="201"/>
    </row>
    <row r="812" spans="1:1">
      <c r="A812" s="201"/>
    </row>
    <row r="813" spans="1:1">
      <c r="A813" s="201"/>
    </row>
    <row r="814" spans="1:1">
      <c r="A814" s="201"/>
    </row>
    <row r="815" spans="1:1">
      <c r="A815" s="201"/>
    </row>
    <row r="816" spans="1:1">
      <c r="A816" s="201"/>
    </row>
    <row r="817" spans="1:1">
      <c r="A817" s="201"/>
    </row>
    <row r="818" spans="1:1">
      <c r="A818" s="201"/>
    </row>
    <row r="819" spans="1:1">
      <c r="A819" s="201"/>
    </row>
    <row r="820" spans="1:1">
      <c r="A820" s="201"/>
    </row>
    <row r="821" spans="1:1">
      <c r="A821" s="201"/>
    </row>
    <row r="822" spans="1:1">
      <c r="A822" s="201"/>
    </row>
    <row r="823" spans="1:1">
      <c r="A823" s="201"/>
    </row>
    <row r="824" spans="1:1">
      <c r="A824" s="201"/>
    </row>
    <row r="825" spans="1:1">
      <c r="A825" s="201"/>
    </row>
    <row r="826" spans="1:1">
      <c r="A826" s="201"/>
    </row>
    <row r="827" spans="1:1">
      <c r="A827" s="201"/>
    </row>
    <row r="828" spans="1:1">
      <c r="A828" s="201"/>
    </row>
    <row r="829" spans="1:1">
      <c r="A829" s="201"/>
    </row>
    <row r="830" spans="1:1">
      <c r="A830" s="201"/>
    </row>
    <row r="831" spans="1:1">
      <c r="A831" s="201"/>
    </row>
    <row r="832" spans="1:1">
      <c r="A832" s="201"/>
    </row>
    <row r="833" spans="1:1">
      <c r="A833" s="201"/>
    </row>
    <row r="834" spans="1:1">
      <c r="A834" s="201"/>
    </row>
    <row r="835" spans="1:1">
      <c r="A835" s="201"/>
    </row>
    <row r="836" spans="1:1">
      <c r="A836" s="201"/>
    </row>
    <row r="837" spans="1:1">
      <c r="A837" s="201"/>
    </row>
    <row r="838" spans="1:1">
      <c r="A838" s="201"/>
    </row>
    <row r="839" spans="1:1">
      <c r="A839" s="201"/>
    </row>
    <row r="840" spans="1:1">
      <c r="A840" s="201"/>
    </row>
    <row r="841" spans="1:1">
      <c r="A841" s="201"/>
    </row>
    <row r="842" spans="1:1">
      <c r="A842" s="201"/>
    </row>
    <row r="843" spans="1:1">
      <c r="A843" s="201"/>
    </row>
    <row r="844" spans="1:1">
      <c r="A844" s="201"/>
    </row>
    <row r="845" spans="1:1">
      <c r="A845" s="201"/>
    </row>
    <row r="846" spans="1:1">
      <c r="A846" s="201"/>
    </row>
    <row r="847" spans="1:1">
      <c r="A847" s="201"/>
    </row>
    <row r="848" spans="1:1">
      <c r="A848" s="201"/>
    </row>
    <row r="849" spans="1:1">
      <c r="A849" s="201"/>
    </row>
    <row r="850" spans="1:1">
      <c r="A850" s="201"/>
    </row>
    <row r="851" spans="1:1">
      <c r="A851" s="201"/>
    </row>
    <row r="852" spans="1:1">
      <c r="A852" s="201"/>
    </row>
    <row r="853" spans="1:1">
      <c r="A853" s="201"/>
    </row>
    <row r="854" spans="1:1">
      <c r="A854" s="201"/>
    </row>
    <row r="855" spans="1:1">
      <c r="A855" s="201"/>
    </row>
    <row r="856" spans="1:1">
      <c r="A856" s="201"/>
    </row>
    <row r="857" spans="1:1">
      <c r="A857" s="201"/>
    </row>
    <row r="858" spans="1:1">
      <c r="A858" s="201"/>
    </row>
    <row r="859" spans="1:1">
      <c r="A859" s="201"/>
    </row>
    <row r="860" spans="1:1">
      <c r="A860" s="201"/>
    </row>
    <row r="861" spans="1:1">
      <c r="A861" s="201"/>
    </row>
    <row r="862" spans="1:1">
      <c r="A862" s="201"/>
    </row>
    <row r="863" spans="1:1">
      <c r="A863" s="201"/>
    </row>
    <row r="864" spans="1:1">
      <c r="A864" s="201"/>
    </row>
    <row r="865" spans="1:1">
      <c r="A865" s="201"/>
    </row>
    <row r="866" spans="1:1">
      <c r="A866" s="201"/>
    </row>
    <row r="867" spans="1:1">
      <c r="A867" s="201"/>
    </row>
    <row r="868" spans="1:1">
      <c r="A868" s="201"/>
    </row>
    <row r="869" spans="1:1">
      <c r="A869" s="201"/>
    </row>
    <row r="870" spans="1:1">
      <c r="A870" s="201"/>
    </row>
    <row r="871" spans="1:1">
      <c r="A871" s="201"/>
    </row>
    <row r="872" spans="1:1">
      <c r="A872" s="201"/>
    </row>
    <row r="873" spans="1:1">
      <c r="A873" s="201"/>
    </row>
    <row r="874" spans="1:1">
      <c r="A874" s="201"/>
    </row>
    <row r="875" spans="1:1">
      <c r="A875" s="201"/>
    </row>
    <row r="876" spans="1:1">
      <c r="A876" s="201"/>
    </row>
    <row r="877" spans="1:1">
      <c r="A877" s="201"/>
    </row>
    <row r="878" spans="1:1">
      <c r="A878" s="201"/>
    </row>
    <row r="879" spans="1:1">
      <c r="A879" s="201"/>
    </row>
    <row r="880" spans="1:1">
      <c r="A880" s="201"/>
    </row>
    <row r="881" spans="1:1">
      <c r="A881" s="201"/>
    </row>
    <row r="882" spans="1:1">
      <c r="A882" s="201"/>
    </row>
    <row r="883" spans="1:1">
      <c r="A883" s="201"/>
    </row>
    <row r="884" spans="1:1">
      <c r="A884" s="201"/>
    </row>
    <row r="885" spans="1:1">
      <c r="A885" s="201"/>
    </row>
    <row r="886" spans="1:1">
      <c r="A886" s="201"/>
    </row>
    <row r="887" spans="1:1">
      <c r="A887" s="201"/>
    </row>
    <row r="888" spans="1:1">
      <c r="A888" s="201"/>
    </row>
    <row r="889" spans="1:1">
      <c r="A889" s="201"/>
    </row>
    <row r="890" spans="1:1">
      <c r="A890" s="201"/>
    </row>
    <row r="891" spans="1:1">
      <c r="A891" s="201"/>
    </row>
    <row r="892" spans="1:1">
      <c r="A892" s="201"/>
    </row>
    <row r="893" spans="1:1">
      <c r="A893" s="201"/>
    </row>
    <row r="894" spans="1:1">
      <c r="A894" s="201"/>
    </row>
    <row r="895" spans="1:1">
      <c r="A895" s="201"/>
    </row>
    <row r="896" spans="1:1">
      <c r="A896" s="201"/>
    </row>
    <row r="897" spans="1:1">
      <c r="A897" s="201"/>
    </row>
    <row r="898" spans="1:1">
      <c r="A898" s="201"/>
    </row>
    <row r="899" spans="1:1">
      <c r="A899" s="201"/>
    </row>
    <row r="900" spans="1:1">
      <c r="A900" s="201"/>
    </row>
    <row r="901" spans="1:1">
      <c r="A901" s="201"/>
    </row>
    <row r="902" spans="1:1">
      <c r="A902" s="201"/>
    </row>
    <row r="903" spans="1:1">
      <c r="A903" s="201"/>
    </row>
    <row r="904" spans="1:1">
      <c r="A904" s="201"/>
    </row>
    <row r="905" spans="1:1">
      <c r="A905" s="201"/>
    </row>
    <row r="906" spans="1:1">
      <c r="A906" s="201"/>
    </row>
    <row r="907" spans="1:1">
      <c r="A907" s="201"/>
    </row>
    <row r="908" spans="1:1">
      <c r="A908" s="201"/>
    </row>
    <row r="909" spans="1:1">
      <c r="A909" s="201"/>
    </row>
    <row r="910" spans="1:1">
      <c r="A910" s="201"/>
    </row>
    <row r="911" spans="1:1">
      <c r="A911" s="201"/>
    </row>
    <row r="912" spans="1:1">
      <c r="A912" s="201"/>
    </row>
    <row r="913" spans="1:1">
      <c r="A913" s="201"/>
    </row>
    <row r="914" spans="1:1">
      <c r="A914" s="201"/>
    </row>
    <row r="915" spans="1:1">
      <c r="A915" s="201"/>
    </row>
    <row r="916" spans="1:1">
      <c r="A916" s="201"/>
    </row>
    <row r="917" spans="1:1">
      <c r="A917" s="201"/>
    </row>
    <row r="918" spans="1:1">
      <c r="A918" s="201"/>
    </row>
    <row r="919" spans="1:1">
      <c r="A919" s="201"/>
    </row>
    <row r="920" spans="1:1">
      <c r="A920" s="201"/>
    </row>
    <row r="921" spans="1:1">
      <c r="A921" s="201"/>
    </row>
    <row r="922" spans="1:1">
      <c r="A922" s="201"/>
    </row>
    <row r="923" spans="1:1">
      <c r="A923" s="201"/>
    </row>
    <row r="924" spans="1:1">
      <c r="A924" s="201"/>
    </row>
    <row r="925" spans="1:1">
      <c r="A925" s="201"/>
    </row>
    <row r="926" spans="1:1">
      <c r="A926" s="201"/>
    </row>
    <row r="927" spans="1:1">
      <c r="A927" s="201"/>
    </row>
    <row r="928" spans="1:1">
      <c r="A928" s="201"/>
    </row>
    <row r="929" spans="1:1">
      <c r="A929" s="201"/>
    </row>
    <row r="930" spans="1:1">
      <c r="A930" s="201"/>
    </row>
    <row r="931" spans="1:1">
      <c r="A931" s="201"/>
    </row>
    <row r="932" spans="1:1">
      <c r="A932" s="201"/>
    </row>
    <row r="933" spans="1:1">
      <c r="A933" s="201"/>
    </row>
    <row r="934" spans="1:1">
      <c r="A934" s="201"/>
    </row>
    <row r="935" spans="1:1">
      <c r="A935" s="201"/>
    </row>
    <row r="936" spans="1:1">
      <c r="A936" s="201"/>
    </row>
    <row r="937" spans="1:1">
      <c r="A937" s="201"/>
    </row>
    <row r="938" spans="1:1">
      <c r="A938" s="201"/>
    </row>
    <row r="939" spans="1:1">
      <c r="A939" s="201"/>
    </row>
    <row r="940" spans="1:1">
      <c r="A940" s="201"/>
    </row>
    <row r="941" spans="1:1">
      <c r="A941" s="201"/>
    </row>
    <row r="942" spans="1:1">
      <c r="A942" s="201"/>
    </row>
    <row r="943" spans="1:1">
      <c r="A943" s="201"/>
    </row>
    <row r="944" spans="1:1">
      <c r="A944" s="201"/>
    </row>
    <row r="945" spans="1:1">
      <c r="A945" s="201"/>
    </row>
    <row r="946" spans="1:1">
      <c r="A946" s="201"/>
    </row>
    <row r="947" spans="1:1">
      <c r="A947" s="201"/>
    </row>
    <row r="948" spans="1:1">
      <c r="A948" s="201"/>
    </row>
    <row r="949" spans="1:1">
      <c r="A949" s="201"/>
    </row>
    <row r="950" spans="1:1">
      <c r="A950" s="201"/>
    </row>
    <row r="951" spans="1:1">
      <c r="A951" s="201"/>
    </row>
    <row r="952" spans="1:1">
      <c r="A952" s="201"/>
    </row>
    <row r="953" spans="1:1">
      <c r="A953" s="201"/>
    </row>
    <row r="954" spans="1:1">
      <c r="A954" s="201"/>
    </row>
    <row r="955" spans="1:1">
      <c r="A955" s="201"/>
    </row>
    <row r="956" spans="1:1">
      <c r="A956" s="201"/>
    </row>
    <row r="957" spans="1:1">
      <c r="A957" s="201"/>
    </row>
    <row r="958" spans="1:1">
      <c r="A958" s="201"/>
    </row>
    <row r="959" spans="1:1">
      <c r="A959" s="201"/>
    </row>
    <row r="960" spans="1:1">
      <c r="A960" s="201"/>
    </row>
    <row r="961" spans="1:1">
      <c r="A961" s="201"/>
    </row>
    <row r="962" spans="1:1">
      <c r="A962" s="201"/>
    </row>
    <row r="963" spans="1:1">
      <c r="A963" s="201"/>
    </row>
    <row r="964" spans="1:1">
      <c r="A964" s="201"/>
    </row>
    <row r="965" spans="1:1">
      <c r="A965" s="201"/>
    </row>
    <row r="966" spans="1:1">
      <c r="A966" s="201"/>
    </row>
    <row r="967" spans="1:1">
      <c r="A967" s="201"/>
    </row>
    <row r="968" spans="1:1">
      <c r="A968" s="201"/>
    </row>
    <row r="969" spans="1:1">
      <c r="A969" s="201"/>
    </row>
    <row r="970" spans="1:1">
      <c r="A970" s="201"/>
    </row>
    <row r="971" spans="1:1">
      <c r="A971" s="201"/>
    </row>
    <row r="972" spans="1:1">
      <c r="A972" s="201"/>
    </row>
    <row r="973" spans="1:1">
      <c r="A973" s="201"/>
    </row>
    <row r="974" spans="1:1">
      <c r="A974" s="201"/>
    </row>
    <row r="975" spans="1:1">
      <c r="A975" s="201"/>
    </row>
    <row r="976" spans="1:1">
      <c r="A976" s="201"/>
    </row>
    <row r="977" spans="1:1">
      <c r="A977" s="201"/>
    </row>
    <row r="978" spans="1:1">
      <c r="A978" s="201"/>
    </row>
    <row r="979" spans="1:1">
      <c r="A979" s="201"/>
    </row>
    <row r="980" spans="1:1">
      <c r="A980" s="201"/>
    </row>
    <row r="981" spans="1:1">
      <c r="A981" s="201"/>
    </row>
    <row r="982" spans="1:1">
      <c r="A982" s="201"/>
    </row>
    <row r="983" spans="1:1">
      <c r="A983" s="201"/>
    </row>
    <row r="984" spans="1:1">
      <c r="A984" s="201"/>
    </row>
    <row r="985" spans="1:1">
      <c r="A985" s="201"/>
    </row>
    <row r="986" spans="1:1">
      <c r="A986" s="201"/>
    </row>
    <row r="987" spans="1:1">
      <c r="A987" s="201"/>
    </row>
    <row r="988" spans="1:1">
      <c r="A988" s="201"/>
    </row>
    <row r="989" spans="1:1">
      <c r="A989" s="201"/>
    </row>
    <row r="990" spans="1:1">
      <c r="A990" s="201"/>
    </row>
    <row r="991" spans="1:1">
      <c r="A991" s="201"/>
    </row>
    <row r="992" spans="1:1">
      <c r="A992" s="201"/>
    </row>
    <row r="993" spans="1:1">
      <c r="A993" s="201"/>
    </row>
    <row r="994" spans="1:1">
      <c r="A994" s="201"/>
    </row>
    <row r="995" spans="1:1">
      <c r="A995" s="201"/>
    </row>
    <row r="996" spans="1:1">
      <c r="A996" s="201"/>
    </row>
    <row r="997" spans="1:1">
      <c r="A997" s="201"/>
    </row>
    <row r="998" spans="1:1">
      <c r="A998" s="201"/>
    </row>
    <row r="999" spans="1:1">
      <c r="A999" s="201"/>
    </row>
    <row r="1000" spans="1:1">
      <c r="A1000" s="201"/>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H57"/>
  <sheetViews>
    <sheetView zoomScale="90" zoomScaleNormal="90" workbookViewId="0">
      <pane xSplit="1" ySplit="2" topLeftCell="B17" activePane="bottomRight" state="frozen"/>
      <selection pane="topRight" activeCell="B1" sqref="B1"/>
      <selection pane="bottomLeft" activeCell="A3" sqref="A3"/>
      <selection pane="bottomRight" activeCell="A44" sqref="A44"/>
    </sheetView>
  </sheetViews>
  <sheetFormatPr defaultRowHeight="15"/>
  <cols>
    <col min="1" max="1" width="21" bestFit="1" customWidth="1"/>
  </cols>
  <sheetData>
    <row r="1" spans="1:8" ht="27.75" customHeight="1">
      <c r="A1" s="22" t="s">
        <v>39</v>
      </c>
      <c r="B1" s="13" t="s">
        <v>40</v>
      </c>
      <c r="C1" s="13" t="s">
        <v>40</v>
      </c>
      <c r="D1" s="13" t="s">
        <v>40</v>
      </c>
      <c r="E1" s="13" t="s">
        <v>40</v>
      </c>
      <c r="F1" s="13" t="s">
        <v>40</v>
      </c>
      <c r="G1" s="13" t="s">
        <v>40</v>
      </c>
      <c r="H1" s="22" t="s">
        <v>41</v>
      </c>
    </row>
    <row r="2" spans="1:8">
      <c r="A2" s="22" t="s">
        <v>207</v>
      </c>
      <c r="B2" s="13" t="s">
        <v>5</v>
      </c>
      <c r="C2" s="13">
        <v>1</v>
      </c>
      <c r="D2" s="13">
        <v>2</v>
      </c>
      <c r="E2" s="13">
        <v>3</v>
      </c>
      <c r="F2" s="13">
        <v>4</v>
      </c>
      <c r="G2" s="13">
        <v>5</v>
      </c>
      <c r="H2" s="22"/>
    </row>
    <row r="3" spans="1:8">
      <c r="A3" s="21" t="s">
        <v>42</v>
      </c>
      <c r="B3" s="26" t="b">
        <v>1</v>
      </c>
      <c r="C3" s="26" t="b">
        <v>1</v>
      </c>
      <c r="D3" s="26" t="b">
        <v>1</v>
      </c>
      <c r="E3" s="26" t="b">
        <v>1</v>
      </c>
      <c r="F3" s="26" t="b">
        <v>1</v>
      </c>
      <c r="G3" s="26" t="b">
        <v>1</v>
      </c>
      <c r="H3" s="23" t="s">
        <v>529</v>
      </c>
    </row>
    <row r="4" spans="1:8">
      <c r="A4" s="21" t="s">
        <v>43</v>
      </c>
      <c r="B4" s="26" t="b">
        <v>1</v>
      </c>
      <c r="C4" s="26" t="b">
        <v>1</v>
      </c>
      <c r="D4" s="26" t="b">
        <v>1</v>
      </c>
      <c r="E4" s="26" t="b">
        <v>1</v>
      </c>
      <c r="F4" s="26" t="b">
        <v>0</v>
      </c>
      <c r="G4" s="26" t="b">
        <v>0</v>
      </c>
      <c r="H4" s="23" t="s">
        <v>530</v>
      </c>
    </row>
    <row r="5" spans="1:8">
      <c r="A5" s="21" t="s">
        <v>45</v>
      </c>
      <c r="B5" s="26" t="b">
        <v>1</v>
      </c>
      <c r="C5" s="26" t="b">
        <v>1</v>
      </c>
      <c r="D5" s="26" t="b">
        <v>1</v>
      </c>
      <c r="E5" s="26" t="b">
        <v>1</v>
      </c>
      <c r="F5" s="26" t="b">
        <v>0</v>
      </c>
      <c r="G5" s="26" t="b">
        <v>1</v>
      </c>
      <c r="H5" s="23" t="s">
        <v>559</v>
      </c>
    </row>
    <row r="6" spans="1:8">
      <c r="A6" s="21" t="s">
        <v>46</v>
      </c>
      <c r="B6" s="26" t="b">
        <v>0</v>
      </c>
      <c r="C6" s="26" t="b">
        <v>0</v>
      </c>
      <c r="D6" s="26" t="b">
        <v>0</v>
      </c>
      <c r="E6" s="26" t="b">
        <v>1</v>
      </c>
      <c r="F6" s="26" t="b">
        <v>0</v>
      </c>
      <c r="G6" s="26" t="b">
        <v>0</v>
      </c>
      <c r="H6" s="24" t="s">
        <v>531</v>
      </c>
    </row>
    <row r="7" spans="1:8">
      <c r="A7" s="21" t="s">
        <v>47</v>
      </c>
      <c r="B7" s="26" t="b">
        <v>1</v>
      </c>
      <c r="C7" s="26" t="b">
        <v>1</v>
      </c>
      <c r="D7" s="26" t="b">
        <v>0</v>
      </c>
      <c r="E7" s="26" t="b">
        <v>1</v>
      </c>
      <c r="F7" s="26" t="b">
        <v>0</v>
      </c>
      <c r="G7" s="26" t="b">
        <v>0</v>
      </c>
      <c r="H7" s="24" t="s">
        <v>560</v>
      </c>
    </row>
    <row r="8" spans="1:8">
      <c r="A8" s="21" t="s">
        <v>292</v>
      </c>
      <c r="B8" s="26" t="b">
        <v>1</v>
      </c>
      <c r="C8" s="26" t="b">
        <v>1</v>
      </c>
      <c r="D8" s="26" t="b">
        <v>1</v>
      </c>
      <c r="E8" s="26" t="b">
        <v>1</v>
      </c>
      <c r="F8" s="26" t="b">
        <v>1</v>
      </c>
      <c r="G8" s="26" t="b">
        <v>1</v>
      </c>
      <c r="H8" s="24" t="s">
        <v>299</v>
      </c>
    </row>
    <row r="9" spans="1:8">
      <c r="A9" s="21" t="s">
        <v>293</v>
      </c>
      <c r="B9" s="26" t="b">
        <v>1</v>
      </c>
      <c r="C9" s="26" t="b">
        <v>1</v>
      </c>
      <c r="D9" s="26" t="b">
        <v>1</v>
      </c>
      <c r="E9" s="26" t="b">
        <v>1</v>
      </c>
      <c r="F9" s="26" t="b">
        <v>1</v>
      </c>
      <c r="G9" s="26" t="b">
        <v>1</v>
      </c>
      <c r="H9" s="24" t="s">
        <v>300</v>
      </c>
    </row>
    <row r="10" spans="1:8">
      <c r="A10" s="21" t="s">
        <v>294</v>
      </c>
      <c r="B10" s="26" t="b">
        <v>1</v>
      </c>
      <c r="C10" s="26" t="b">
        <v>1</v>
      </c>
      <c r="D10" s="26" t="b">
        <v>1</v>
      </c>
      <c r="E10" s="26" t="b">
        <v>1</v>
      </c>
      <c r="F10" s="26" t="b">
        <v>1</v>
      </c>
      <c r="G10" s="26" t="b">
        <v>1</v>
      </c>
      <c r="H10" s="24" t="s">
        <v>298</v>
      </c>
    </row>
    <row r="11" spans="1:8">
      <c r="A11" s="21" t="s">
        <v>295</v>
      </c>
      <c r="B11" s="26" t="b">
        <v>1</v>
      </c>
      <c r="C11" s="26" t="b">
        <v>1</v>
      </c>
      <c r="D11" s="26" t="b">
        <v>1</v>
      </c>
      <c r="E11" s="26" t="b">
        <v>1</v>
      </c>
      <c r="F11" s="26" t="b">
        <v>1</v>
      </c>
      <c r="G11" s="26" t="b">
        <v>1</v>
      </c>
      <c r="H11" s="24" t="s">
        <v>298</v>
      </c>
    </row>
    <row r="12" spans="1:8">
      <c r="A12" s="21" t="s">
        <v>71</v>
      </c>
      <c r="B12" s="26" t="b">
        <v>1</v>
      </c>
      <c r="C12" s="26" t="b">
        <v>1</v>
      </c>
      <c r="D12" s="26" t="b">
        <v>1</v>
      </c>
      <c r="E12" s="26" t="b">
        <v>1</v>
      </c>
      <c r="F12" s="26" t="b">
        <v>1</v>
      </c>
      <c r="G12" s="26" t="b">
        <v>1</v>
      </c>
      <c r="H12" s="24" t="s">
        <v>561</v>
      </c>
    </row>
    <row r="13" spans="1:8">
      <c r="A13" s="21" t="s">
        <v>48</v>
      </c>
      <c r="B13" s="26" t="b">
        <v>1</v>
      </c>
      <c r="C13" s="26" t="b">
        <v>1</v>
      </c>
      <c r="D13" s="26" t="b">
        <v>1</v>
      </c>
      <c r="E13" s="26" t="b">
        <v>1</v>
      </c>
      <c r="F13" s="26" t="b">
        <v>1</v>
      </c>
      <c r="G13" s="26" t="b">
        <v>1</v>
      </c>
      <c r="H13" s="24" t="s">
        <v>562</v>
      </c>
    </row>
    <row r="14" spans="1:8">
      <c r="A14" s="21" t="s">
        <v>74</v>
      </c>
      <c r="B14" s="26" t="b">
        <v>1</v>
      </c>
      <c r="C14" s="26" t="b">
        <v>1</v>
      </c>
      <c r="D14" s="26" t="b">
        <v>1</v>
      </c>
      <c r="E14" s="26" t="b">
        <v>1</v>
      </c>
      <c r="F14" s="26" t="b">
        <v>1</v>
      </c>
      <c r="G14" s="26" t="b">
        <v>1</v>
      </c>
      <c r="H14" s="24" t="s">
        <v>563</v>
      </c>
    </row>
    <row r="15" spans="1:8">
      <c r="A15" s="21" t="s">
        <v>296</v>
      </c>
      <c r="B15" s="26" t="b">
        <v>1</v>
      </c>
      <c r="C15" s="26" t="b">
        <v>1</v>
      </c>
      <c r="D15" s="26" t="b">
        <v>1</v>
      </c>
      <c r="E15" s="26" t="b">
        <v>1</v>
      </c>
      <c r="F15" s="26" t="b">
        <v>1</v>
      </c>
      <c r="G15" s="26" t="b">
        <v>1</v>
      </c>
      <c r="H15" s="24" t="s">
        <v>564</v>
      </c>
    </row>
    <row r="16" spans="1:8">
      <c r="A16" s="21" t="s">
        <v>297</v>
      </c>
      <c r="B16" s="26" t="b">
        <v>1</v>
      </c>
      <c r="C16" s="26" t="b">
        <v>1</v>
      </c>
      <c r="D16" s="26" t="b">
        <v>1</v>
      </c>
      <c r="E16" s="26" t="b">
        <v>1</v>
      </c>
      <c r="F16" s="26" t="b">
        <v>1</v>
      </c>
      <c r="G16" s="26" t="b">
        <v>1</v>
      </c>
      <c r="H16" s="24" t="s">
        <v>565</v>
      </c>
    </row>
    <row r="17" spans="1:8">
      <c r="A17" s="21" t="s">
        <v>137</v>
      </c>
      <c r="B17" s="26" t="b">
        <v>1</v>
      </c>
      <c r="C17" s="26" t="b">
        <v>1</v>
      </c>
      <c r="D17" s="26" t="b">
        <v>0</v>
      </c>
      <c r="E17" s="26" t="b">
        <v>1</v>
      </c>
      <c r="F17" s="26" t="b">
        <v>0</v>
      </c>
      <c r="G17" s="26" t="b">
        <v>0</v>
      </c>
      <c r="H17" s="24" t="s">
        <v>551</v>
      </c>
    </row>
    <row r="18" spans="1:8">
      <c r="A18" s="21" t="s">
        <v>138</v>
      </c>
      <c r="B18" s="188" t="b">
        <v>1</v>
      </c>
      <c r="C18" s="188" t="b">
        <v>1</v>
      </c>
      <c r="D18" s="188" t="b">
        <v>0</v>
      </c>
      <c r="E18" s="188" t="b">
        <v>1</v>
      </c>
      <c r="F18" s="188" t="b">
        <v>0</v>
      </c>
      <c r="G18" s="188" t="b">
        <v>0</v>
      </c>
      <c r="H18" s="24" t="s">
        <v>552</v>
      </c>
    </row>
    <row r="19" spans="1:8">
      <c r="A19" s="241" t="s">
        <v>49</v>
      </c>
      <c r="B19" s="40" t="b">
        <v>0</v>
      </c>
      <c r="C19" s="40" t="b">
        <v>1</v>
      </c>
      <c r="D19" s="40" t="b">
        <v>0</v>
      </c>
      <c r="E19" s="40" t="b">
        <v>0</v>
      </c>
      <c r="F19" s="40" t="b">
        <v>0</v>
      </c>
      <c r="G19" s="242" t="b">
        <v>0</v>
      </c>
      <c r="H19" s="39" t="s">
        <v>553</v>
      </c>
    </row>
    <row r="20" spans="1:8">
      <c r="A20" s="243" t="s">
        <v>50</v>
      </c>
      <c r="B20" s="244" t="b">
        <f t="shared" ref="B20:F24" si="0">B$19</f>
        <v>0</v>
      </c>
      <c r="C20" s="244" t="b">
        <f t="shared" si="0"/>
        <v>1</v>
      </c>
      <c r="D20" s="244" t="b">
        <f t="shared" si="0"/>
        <v>0</v>
      </c>
      <c r="E20" s="244" t="b">
        <f t="shared" si="0"/>
        <v>0</v>
      </c>
      <c r="F20" s="244" t="b">
        <f t="shared" si="0"/>
        <v>0</v>
      </c>
      <c r="G20" s="245" t="b">
        <v>1</v>
      </c>
      <c r="H20" s="39" t="s">
        <v>554</v>
      </c>
    </row>
    <row r="21" spans="1:8">
      <c r="A21" s="243" t="s">
        <v>802</v>
      </c>
      <c r="B21" s="244" t="b">
        <f t="shared" si="0"/>
        <v>0</v>
      </c>
      <c r="C21" s="244" t="b">
        <f t="shared" si="0"/>
        <v>1</v>
      </c>
      <c r="D21" s="244" t="b">
        <f t="shared" si="0"/>
        <v>0</v>
      </c>
      <c r="E21" s="244" t="b">
        <f t="shared" si="0"/>
        <v>0</v>
      </c>
      <c r="F21" s="190" t="b">
        <v>1</v>
      </c>
      <c r="G21" s="245" t="b">
        <v>1</v>
      </c>
      <c r="H21" s="39" t="s">
        <v>532</v>
      </c>
    </row>
    <row r="22" spans="1:8">
      <c r="A22" s="243" t="s">
        <v>329</v>
      </c>
      <c r="B22" s="244" t="b">
        <f t="shared" ref="B22:F25" si="1">B$19</f>
        <v>0</v>
      </c>
      <c r="C22" s="244" t="b">
        <f t="shared" si="1"/>
        <v>1</v>
      </c>
      <c r="D22" s="244" t="b">
        <f t="shared" si="0"/>
        <v>0</v>
      </c>
      <c r="E22" s="244" t="b">
        <f t="shared" si="1"/>
        <v>0</v>
      </c>
      <c r="F22" s="244" t="b">
        <f t="shared" si="1"/>
        <v>0</v>
      </c>
      <c r="G22" s="249" t="b">
        <v>0</v>
      </c>
      <c r="H22" s="39" t="s">
        <v>555</v>
      </c>
    </row>
    <row r="23" spans="1:8">
      <c r="A23" s="243" t="s">
        <v>51</v>
      </c>
      <c r="B23" s="244" t="b">
        <f t="shared" si="1"/>
        <v>0</v>
      </c>
      <c r="C23" s="244" t="b">
        <f t="shared" si="1"/>
        <v>1</v>
      </c>
      <c r="D23" s="244" t="b">
        <f t="shared" si="0"/>
        <v>0</v>
      </c>
      <c r="E23" s="244" t="b">
        <f t="shared" si="1"/>
        <v>0</v>
      </c>
      <c r="F23" s="244" t="b">
        <f t="shared" si="1"/>
        <v>0</v>
      </c>
      <c r="G23" s="249" t="b">
        <v>0</v>
      </c>
      <c r="H23" s="39" t="s">
        <v>528</v>
      </c>
    </row>
    <row r="24" spans="1:8">
      <c r="A24" s="243" t="s">
        <v>191</v>
      </c>
      <c r="B24" s="244" t="b">
        <f t="shared" si="1"/>
        <v>0</v>
      </c>
      <c r="C24" s="244" t="b">
        <f t="shared" si="1"/>
        <v>1</v>
      </c>
      <c r="D24" s="244" t="b">
        <f t="shared" si="0"/>
        <v>0</v>
      </c>
      <c r="E24" s="244" t="b">
        <f t="shared" si="1"/>
        <v>0</v>
      </c>
      <c r="F24" s="244" t="b">
        <f t="shared" si="1"/>
        <v>0</v>
      </c>
      <c r="G24" s="249" t="b">
        <v>0</v>
      </c>
      <c r="H24" s="39" t="s">
        <v>556</v>
      </c>
    </row>
    <row r="25" spans="1:8">
      <c r="A25" s="246" t="s">
        <v>803</v>
      </c>
      <c r="B25" s="247" t="b">
        <f t="shared" si="1"/>
        <v>0</v>
      </c>
      <c r="C25" s="247" t="b">
        <f t="shared" si="1"/>
        <v>1</v>
      </c>
      <c r="D25" s="247" t="b">
        <f t="shared" si="1"/>
        <v>0</v>
      </c>
      <c r="E25" s="247" t="b">
        <f t="shared" si="1"/>
        <v>0</v>
      </c>
      <c r="F25" s="247" t="b">
        <f t="shared" si="1"/>
        <v>0</v>
      </c>
      <c r="G25" s="250" t="b">
        <v>0</v>
      </c>
      <c r="H25" s="39" t="s">
        <v>533</v>
      </c>
    </row>
    <row r="26" spans="1:8">
      <c r="A26" s="21" t="s">
        <v>52</v>
      </c>
      <c r="B26" s="216" t="b">
        <v>1</v>
      </c>
      <c r="C26" s="216" t="b">
        <v>1</v>
      </c>
      <c r="D26" s="216" t="b">
        <v>1</v>
      </c>
      <c r="E26" s="216" t="b">
        <v>1</v>
      </c>
      <c r="F26" s="216" t="b">
        <v>1</v>
      </c>
      <c r="G26" s="216" t="b">
        <v>1</v>
      </c>
      <c r="H26" s="24" t="s">
        <v>557</v>
      </c>
    </row>
    <row r="27" spans="1:8">
      <c r="A27" s="21" t="s">
        <v>53</v>
      </c>
      <c r="B27" s="26" t="b">
        <v>1</v>
      </c>
      <c r="C27" s="26" t="b">
        <v>1</v>
      </c>
      <c r="D27" s="26" t="b">
        <v>1</v>
      </c>
      <c r="E27" s="26" t="b">
        <v>1</v>
      </c>
      <c r="F27" s="26" t="b">
        <v>1</v>
      </c>
      <c r="G27" s="26" t="b">
        <v>1</v>
      </c>
      <c r="H27" s="24" t="s">
        <v>558</v>
      </c>
    </row>
    <row r="28" spans="1:8">
      <c r="A28" s="21" t="s">
        <v>75</v>
      </c>
      <c r="B28" s="26" t="b">
        <v>1</v>
      </c>
      <c r="C28" s="26" t="b">
        <v>1</v>
      </c>
      <c r="D28" s="26" t="b">
        <v>1</v>
      </c>
      <c r="E28" s="26" t="b">
        <v>1</v>
      </c>
      <c r="F28" s="26" t="b">
        <v>1</v>
      </c>
      <c r="G28" s="26" t="b">
        <v>1</v>
      </c>
      <c r="H28" s="24" t="s">
        <v>76</v>
      </c>
    </row>
    <row r="29" spans="1:8">
      <c r="A29" s="21" t="s">
        <v>54</v>
      </c>
      <c r="B29" s="26" t="b">
        <v>1</v>
      </c>
      <c r="C29" s="26" t="b">
        <v>1</v>
      </c>
      <c r="D29" s="26" t="b">
        <v>1</v>
      </c>
      <c r="E29" s="26" t="b">
        <v>1</v>
      </c>
      <c r="F29" s="26" t="b">
        <v>1</v>
      </c>
      <c r="G29" s="26" t="b">
        <v>1</v>
      </c>
      <c r="H29" s="24" t="s">
        <v>543</v>
      </c>
    </row>
    <row r="30" spans="1:8">
      <c r="A30" s="21" t="s">
        <v>44</v>
      </c>
      <c r="B30" s="26" t="b">
        <v>1</v>
      </c>
      <c r="C30" s="26" t="b">
        <v>1</v>
      </c>
      <c r="D30" s="26" t="b">
        <v>0</v>
      </c>
      <c r="E30" s="26" t="b">
        <v>1</v>
      </c>
      <c r="F30" s="26" t="b">
        <v>1</v>
      </c>
      <c r="G30" s="26" t="b">
        <v>1</v>
      </c>
      <c r="H30" s="24" t="s">
        <v>544</v>
      </c>
    </row>
    <row r="31" spans="1:8">
      <c r="A31" s="21" t="s">
        <v>55</v>
      </c>
      <c r="B31" s="26" t="b">
        <v>1</v>
      </c>
      <c r="C31" s="26" t="b">
        <v>1</v>
      </c>
      <c r="D31" s="26" t="b">
        <v>0</v>
      </c>
      <c r="E31" s="26" t="b">
        <v>1</v>
      </c>
      <c r="F31" s="26" t="b">
        <v>1</v>
      </c>
      <c r="G31" s="26" t="b">
        <v>1</v>
      </c>
      <c r="H31" s="24" t="s">
        <v>545</v>
      </c>
    </row>
    <row r="32" spans="1:8">
      <c r="A32" s="21" t="s">
        <v>56</v>
      </c>
      <c r="B32" s="26" t="b">
        <v>1</v>
      </c>
      <c r="C32" s="26" t="b">
        <v>1</v>
      </c>
      <c r="D32" s="26" t="b">
        <v>1</v>
      </c>
      <c r="E32" s="26" t="b">
        <v>1</v>
      </c>
      <c r="F32" s="26" t="b">
        <v>1</v>
      </c>
      <c r="G32" s="26" t="b">
        <v>1</v>
      </c>
      <c r="H32" s="24" t="s">
        <v>546</v>
      </c>
    </row>
    <row r="33" spans="1:8">
      <c r="A33" s="21" t="s">
        <v>57</v>
      </c>
      <c r="B33" s="26" t="b">
        <v>1</v>
      </c>
      <c r="C33" s="26" t="b">
        <v>1</v>
      </c>
      <c r="D33" s="26" t="b">
        <v>1</v>
      </c>
      <c r="E33" s="26" t="b">
        <v>1</v>
      </c>
      <c r="F33" s="26" t="b">
        <v>0</v>
      </c>
      <c r="G33" s="26" t="b">
        <v>0</v>
      </c>
      <c r="H33" s="24" t="s">
        <v>547</v>
      </c>
    </row>
    <row r="34" spans="1:8">
      <c r="A34" s="21" t="s">
        <v>322</v>
      </c>
      <c r="B34" s="26" t="b">
        <v>1</v>
      </c>
      <c r="C34" s="26" t="b">
        <v>1</v>
      </c>
      <c r="D34" s="26" t="b">
        <v>0</v>
      </c>
      <c r="E34" s="26" t="b">
        <v>1</v>
      </c>
      <c r="F34" s="26" t="b">
        <v>0</v>
      </c>
      <c r="G34" s="26" t="b">
        <v>0</v>
      </c>
      <c r="H34" s="24" t="s">
        <v>548</v>
      </c>
    </row>
    <row r="35" spans="1:8">
      <c r="A35" s="21" t="s">
        <v>323</v>
      </c>
      <c r="B35" s="26" t="b">
        <v>1</v>
      </c>
      <c r="C35" s="26" t="b">
        <v>1</v>
      </c>
      <c r="D35" s="26" t="b">
        <v>0</v>
      </c>
      <c r="E35" s="26" t="b">
        <v>1</v>
      </c>
      <c r="F35" s="26" t="b">
        <v>0</v>
      </c>
      <c r="G35" s="26" t="b">
        <v>0</v>
      </c>
      <c r="H35" s="24" t="s">
        <v>549</v>
      </c>
    </row>
    <row r="36" spans="1:8">
      <c r="A36" s="21" t="s">
        <v>58</v>
      </c>
      <c r="B36" s="188" t="b">
        <v>1</v>
      </c>
      <c r="C36" s="188" t="b">
        <v>1</v>
      </c>
      <c r="D36" s="188" t="b">
        <v>1</v>
      </c>
      <c r="E36" s="188" t="b">
        <v>1</v>
      </c>
      <c r="F36" s="188" t="b">
        <v>0</v>
      </c>
      <c r="G36" s="188" t="b">
        <v>0</v>
      </c>
      <c r="H36" s="24" t="s">
        <v>550</v>
      </c>
    </row>
    <row r="37" spans="1:8">
      <c r="A37" s="241" t="s">
        <v>155</v>
      </c>
      <c r="B37" s="40" t="b">
        <v>0</v>
      </c>
      <c r="C37" s="40" t="b">
        <v>1</v>
      </c>
      <c r="D37" s="40" t="b">
        <v>0</v>
      </c>
      <c r="E37" s="40" t="b">
        <v>0</v>
      </c>
      <c r="F37" s="40" t="b">
        <v>0</v>
      </c>
      <c r="G37" s="242" t="b">
        <v>1</v>
      </c>
      <c r="H37" s="24" t="s">
        <v>566</v>
      </c>
    </row>
    <row r="38" spans="1:8">
      <c r="A38" s="243" t="s">
        <v>156</v>
      </c>
      <c r="B38" s="244" t="b">
        <f>B$37</f>
        <v>0</v>
      </c>
      <c r="C38" s="244" t="b">
        <f>C$37</f>
        <v>1</v>
      </c>
      <c r="D38" s="244" t="b">
        <f>D$37</f>
        <v>0</v>
      </c>
      <c r="E38" s="244" t="b">
        <f>E$37</f>
        <v>0</v>
      </c>
      <c r="F38" s="244" t="b">
        <f>F$37</f>
        <v>0</v>
      </c>
      <c r="G38" s="245" t="b">
        <v>0</v>
      </c>
      <c r="H38" s="24" t="s">
        <v>567</v>
      </c>
    </row>
    <row r="39" spans="1:8">
      <c r="A39" s="243" t="s">
        <v>203</v>
      </c>
      <c r="B39" s="244" t="b">
        <f t="shared" ref="B39:F40" si="2">B$37</f>
        <v>0</v>
      </c>
      <c r="C39" s="244" t="b">
        <f t="shared" si="2"/>
        <v>1</v>
      </c>
      <c r="D39" s="244" t="b">
        <f t="shared" si="2"/>
        <v>0</v>
      </c>
      <c r="E39" s="244" t="b">
        <f t="shared" si="2"/>
        <v>0</v>
      </c>
      <c r="F39" s="190" t="b">
        <v>0</v>
      </c>
      <c r="G39" s="245" t="b">
        <v>1</v>
      </c>
      <c r="H39" s="39" t="s">
        <v>569</v>
      </c>
    </row>
    <row r="40" spans="1:8">
      <c r="A40" s="246" t="s">
        <v>202</v>
      </c>
      <c r="B40" s="247" t="b">
        <f t="shared" si="2"/>
        <v>0</v>
      </c>
      <c r="C40" s="247" t="b">
        <f t="shared" si="2"/>
        <v>1</v>
      </c>
      <c r="D40" s="247" t="b">
        <f t="shared" si="2"/>
        <v>0</v>
      </c>
      <c r="E40" s="247" t="b">
        <f t="shared" si="2"/>
        <v>0</v>
      </c>
      <c r="F40" s="247" t="b">
        <f t="shared" si="2"/>
        <v>0</v>
      </c>
      <c r="G40" s="248" t="b">
        <v>0</v>
      </c>
      <c r="H40" s="39" t="s">
        <v>568</v>
      </c>
    </row>
    <row r="41" spans="1:8">
      <c r="A41" s="21" t="s">
        <v>59</v>
      </c>
      <c r="B41" s="216" t="b">
        <v>1</v>
      </c>
      <c r="C41" s="216" t="b">
        <v>1</v>
      </c>
      <c r="D41" s="216" t="b">
        <v>1</v>
      </c>
      <c r="E41" s="216" t="b">
        <v>1</v>
      </c>
      <c r="F41" s="216" t="b">
        <v>1</v>
      </c>
      <c r="G41" s="216" t="b">
        <v>1</v>
      </c>
      <c r="H41" s="24" t="s">
        <v>570</v>
      </c>
    </row>
    <row r="42" spans="1:8">
      <c r="A42" s="21" t="s">
        <v>60</v>
      </c>
      <c r="B42" s="26" t="b">
        <v>1</v>
      </c>
      <c r="C42" s="26" t="b">
        <v>1</v>
      </c>
      <c r="D42" s="26" t="b">
        <v>0</v>
      </c>
      <c r="E42" s="26" t="b">
        <v>1</v>
      </c>
      <c r="F42" s="26" t="b">
        <v>1</v>
      </c>
      <c r="G42" s="26" t="b">
        <v>1</v>
      </c>
      <c r="H42" s="24" t="s">
        <v>534</v>
      </c>
    </row>
    <row r="43" spans="1:8">
      <c r="A43" s="21" t="s">
        <v>572</v>
      </c>
      <c r="B43" s="26" t="b">
        <v>1</v>
      </c>
      <c r="C43" s="26" t="b">
        <v>1</v>
      </c>
      <c r="D43" s="26" t="b">
        <v>1</v>
      </c>
      <c r="E43" s="26" t="b">
        <v>1</v>
      </c>
      <c r="F43" s="26" t="b">
        <v>1</v>
      </c>
      <c r="G43" s="26" t="b">
        <v>1</v>
      </c>
      <c r="H43" s="24" t="s">
        <v>571</v>
      </c>
    </row>
    <row r="44" spans="1:8">
      <c r="A44" s="21" t="s">
        <v>1023</v>
      </c>
      <c r="B44" s="26" t="b">
        <v>1</v>
      </c>
      <c r="C44" s="26" t="b">
        <v>1</v>
      </c>
      <c r="D44" s="26" t="b">
        <v>0</v>
      </c>
      <c r="E44" s="26" t="b">
        <v>1</v>
      </c>
      <c r="F44" s="26" t="b">
        <v>1</v>
      </c>
      <c r="G44" s="26" t="b">
        <v>1</v>
      </c>
      <c r="H44" s="24" t="s">
        <v>534</v>
      </c>
    </row>
    <row r="45" spans="1:8">
      <c r="A45" s="21" t="s">
        <v>573</v>
      </c>
      <c r="B45" s="26" t="b">
        <v>1</v>
      </c>
      <c r="C45" s="26" t="b">
        <v>1</v>
      </c>
      <c r="D45" s="26" t="b">
        <v>0</v>
      </c>
      <c r="E45" s="26" t="b">
        <v>1</v>
      </c>
      <c r="F45" s="26" t="b">
        <v>1</v>
      </c>
      <c r="G45" s="26" t="b">
        <v>1</v>
      </c>
      <c r="H45" s="24" t="s">
        <v>574</v>
      </c>
    </row>
    <row r="46" spans="1:8">
      <c r="A46" s="21" t="s">
        <v>804</v>
      </c>
      <c r="B46" s="26" t="b">
        <v>1</v>
      </c>
      <c r="C46" s="26" t="b">
        <v>1</v>
      </c>
      <c r="D46" s="26" t="b">
        <v>0</v>
      </c>
      <c r="E46" s="26" t="b">
        <v>1</v>
      </c>
      <c r="F46" s="26" t="b">
        <v>1</v>
      </c>
      <c r="G46" s="26" t="b">
        <v>1</v>
      </c>
      <c r="H46" s="24" t="s">
        <v>808</v>
      </c>
    </row>
    <row r="47" spans="1:8">
      <c r="A47" s="21" t="s">
        <v>63</v>
      </c>
      <c r="B47" s="26" t="b">
        <v>1</v>
      </c>
      <c r="C47" s="26" t="b">
        <v>1</v>
      </c>
      <c r="D47" s="26" t="b">
        <v>0</v>
      </c>
      <c r="E47" s="26" t="b">
        <v>1</v>
      </c>
      <c r="F47" s="26" t="b">
        <v>1</v>
      </c>
      <c r="G47" s="26" t="b">
        <v>1</v>
      </c>
      <c r="H47" s="24" t="s">
        <v>535</v>
      </c>
    </row>
    <row r="48" spans="1:8">
      <c r="A48" s="21" t="s">
        <v>61</v>
      </c>
      <c r="B48" s="26" t="b">
        <v>1</v>
      </c>
      <c r="C48" s="26" t="b">
        <v>1</v>
      </c>
      <c r="D48" s="26" t="b">
        <v>0</v>
      </c>
      <c r="E48" s="26" t="b">
        <v>1</v>
      </c>
      <c r="F48" s="26" t="b">
        <v>1</v>
      </c>
      <c r="G48" s="26" t="b">
        <v>1</v>
      </c>
      <c r="H48" s="24" t="s">
        <v>536</v>
      </c>
    </row>
    <row r="49" spans="1:8">
      <c r="A49" s="21" t="s">
        <v>576</v>
      </c>
      <c r="B49" s="26" t="b">
        <v>1</v>
      </c>
      <c r="C49" s="26" t="b">
        <v>1</v>
      </c>
      <c r="D49" s="26" t="b">
        <v>1</v>
      </c>
      <c r="E49" s="26" t="b">
        <v>1</v>
      </c>
      <c r="F49" s="26" t="b">
        <v>1</v>
      </c>
      <c r="G49" s="26" t="b">
        <v>1</v>
      </c>
      <c r="H49" s="24" t="s">
        <v>571</v>
      </c>
    </row>
    <row r="50" spans="1:8">
      <c r="A50" s="21" t="s">
        <v>577</v>
      </c>
      <c r="B50" s="26" t="b">
        <v>1</v>
      </c>
      <c r="C50" s="26" t="b">
        <v>1</v>
      </c>
      <c r="D50" s="26" t="b">
        <v>0</v>
      </c>
      <c r="E50" s="26" t="b">
        <v>1</v>
      </c>
      <c r="F50" s="26" t="b">
        <v>1</v>
      </c>
      <c r="G50" s="26" t="b">
        <v>1</v>
      </c>
      <c r="H50" s="24" t="s">
        <v>575</v>
      </c>
    </row>
    <row r="51" spans="1:8">
      <c r="A51" s="21" t="s">
        <v>805</v>
      </c>
      <c r="B51" s="26" t="b">
        <v>1</v>
      </c>
      <c r="C51" s="26" t="b">
        <v>1</v>
      </c>
      <c r="D51" s="26" t="b">
        <v>0</v>
      </c>
      <c r="E51" s="26" t="b">
        <v>1</v>
      </c>
      <c r="F51" s="26" t="b">
        <v>1</v>
      </c>
      <c r="G51" s="26" t="b">
        <v>1</v>
      </c>
      <c r="H51" s="24" t="s">
        <v>807</v>
      </c>
    </row>
    <row r="52" spans="1:8">
      <c r="A52" s="21" t="s">
        <v>64</v>
      </c>
      <c r="B52" s="26" t="b">
        <v>1</v>
      </c>
      <c r="C52" s="26" t="b">
        <v>1</v>
      </c>
      <c r="D52" s="26" t="b">
        <v>0</v>
      </c>
      <c r="E52" s="26" t="b">
        <v>1</v>
      </c>
      <c r="F52" s="26" t="b">
        <v>1</v>
      </c>
      <c r="G52" s="26" t="b">
        <v>1</v>
      </c>
      <c r="H52" s="24" t="s">
        <v>537</v>
      </c>
    </row>
    <row r="53" spans="1:8">
      <c r="A53" s="21" t="s">
        <v>62</v>
      </c>
      <c r="B53" s="26" t="b">
        <v>1</v>
      </c>
      <c r="C53" s="26" t="b">
        <v>1</v>
      </c>
      <c r="D53" s="26" t="b">
        <v>0</v>
      </c>
      <c r="E53" s="26" t="b">
        <v>1</v>
      </c>
      <c r="F53" s="26" t="b">
        <v>1</v>
      </c>
      <c r="G53" s="26" t="b">
        <v>1</v>
      </c>
      <c r="H53" s="24" t="s">
        <v>538</v>
      </c>
    </row>
    <row r="54" spans="1:8">
      <c r="A54" s="21" t="s">
        <v>65</v>
      </c>
      <c r="B54" s="26" t="b">
        <v>1</v>
      </c>
      <c r="C54" s="26" t="b">
        <v>1</v>
      </c>
      <c r="D54" s="26" t="b">
        <v>0</v>
      </c>
      <c r="E54" s="26" t="b">
        <v>1</v>
      </c>
      <c r="F54" s="26" t="b">
        <v>1</v>
      </c>
      <c r="G54" s="26" t="b">
        <v>1</v>
      </c>
      <c r="H54" s="24" t="s">
        <v>539</v>
      </c>
    </row>
    <row r="55" spans="1:8">
      <c r="A55" s="21" t="s">
        <v>66</v>
      </c>
      <c r="B55" s="26" t="b">
        <v>1</v>
      </c>
      <c r="C55" s="26" t="b">
        <v>1</v>
      </c>
      <c r="D55" s="26" t="b">
        <v>0</v>
      </c>
      <c r="E55" s="26" t="b">
        <v>1</v>
      </c>
      <c r="F55" s="26" t="b">
        <v>1</v>
      </c>
      <c r="G55" s="26" t="b">
        <v>1</v>
      </c>
      <c r="H55" s="24" t="s">
        <v>540</v>
      </c>
    </row>
    <row r="56" spans="1:8">
      <c r="A56" s="21" t="s">
        <v>67</v>
      </c>
      <c r="B56" s="26" t="b">
        <v>1</v>
      </c>
      <c r="C56" s="26" t="b">
        <v>1</v>
      </c>
      <c r="D56" s="26" t="b">
        <v>1</v>
      </c>
      <c r="E56" s="26" t="b">
        <v>1</v>
      </c>
      <c r="F56" s="26" t="b">
        <v>1</v>
      </c>
      <c r="G56" s="26" t="b">
        <v>1</v>
      </c>
      <c r="H56" s="24" t="s">
        <v>541</v>
      </c>
    </row>
    <row r="57" spans="1:8">
      <c r="A57" s="21" t="s">
        <v>68</v>
      </c>
      <c r="B57" s="26" t="b">
        <v>1</v>
      </c>
      <c r="C57" s="26" t="b">
        <v>1</v>
      </c>
      <c r="D57" s="26" t="b">
        <v>0</v>
      </c>
      <c r="E57" s="26" t="b">
        <v>1</v>
      </c>
      <c r="F57" s="26" t="b">
        <v>1</v>
      </c>
      <c r="G57" s="26" t="b">
        <v>1</v>
      </c>
      <c r="H57" s="24" t="s">
        <v>542</v>
      </c>
    </row>
  </sheetData>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54</vt:i4>
      </vt:variant>
    </vt:vector>
  </HeadingPairs>
  <TitlesOfParts>
    <vt:vector size="58" baseType="lpstr">
      <vt:lpstr>Experiment</vt:lpstr>
      <vt:lpstr>Data</vt:lpstr>
      <vt:lpstr>Change log</vt:lpstr>
      <vt:lpstr>Run Report</vt:lpstr>
      <vt:lpstr>d.Flock.1.1</vt:lpstr>
      <vt:lpstr>d.Flock.1.2</vt:lpstr>
      <vt:lpstr>d.Flock.1.3</vt:lpstr>
      <vt:lpstr>d.Flock.2.1</vt:lpstr>
      <vt:lpstr>d.Flock.2.2</vt:lpstr>
      <vt:lpstr>d.Flock.2.3</vt:lpstr>
      <vt:lpstr>d.Region</vt:lpstr>
      <vt:lpstr>d.RegionName</vt:lpstr>
      <vt:lpstr>d.TOL.1.1</vt:lpstr>
      <vt:lpstr>d.TOL.1.2</vt:lpstr>
      <vt:lpstr>d.TOL.1.3</vt:lpstr>
      <vt:lpstr>d.TOL.2.1</vt:lpstr>
      <vt:lpstr>d.TOL.2.2</vt:lpstr>
      <vt:lpstr>d.TOL.2.3</vt:lpstr>
      <vt:lpstr>ExpData</vt:lpstr>
      <vt:lpstr>i.BMToffset_r1</vt:lpstr>
      <vt:lpstr>i.BMToffset_r2</vt:lpstr>
      <vt:lpstr>i.DryManOpt_BBT</vt:lpstr>
      <vt:lpstr>i.DryManOpt_Mat</vt:lpstr>
      <vt:lpstr>i.DryManOpt_Mer</vt:lpstr>
      <vt:lpstr>i.DryManOther_BBT</vt:lpstr>
      <vt:lpstr>i.DryManOther_Mat</vt:lpstr>
      <vt:lpstr>i.DryManOther_Mer</vt:lpstr>
      <vt:lpstr>i.OptLTWMaternal</vt:lpstr>
      <vt:lpstr>i.OptLTWMerino</vt:lpstr>
      <vt:lpstr>i.TOLoffset_r1</vt:lpstr>
      <vt:lpstr>i.TOLoffset_r2</vt:lpstr>
      <vt:lpstr>i_chill</vt:lpstr>
      <vt:lpstr>i_CompName.1.1</vt:lpstr>
      <vt:lpstr>i_CompName.1.2</vt:lpstr>
      <vt:lpstr>i_CompName.1.3</vt:lpstr>
      <vt:lpstr>i_CompName.2.1</vt:lpstr>
      <vt:lpstr>i_CompName.2.2</vt:lpstr>
      <vt:lpstr>i_CompName.2.3</vt:lpstr>
      <vt:lpstr>i_Components.1.1</vt:lpstr>
      <vt:lpstr>i_Components.1.2</vt:lpstr>
      <vt:lpstr>i_Components.1.3</vt:lpstr>
      <vt:lpstr>i_Components.2.1</vt:lpstr>
      <vt:lpstr>i_Components.2.2</vt:lpstr>
      <vt:lpstr>i_Components.2.3</vt:lpstr>
      <vt:lpstr>i_dry_salep</vt:lpstr>
      <vt:lpstr>i_dryman</vt:lpstr>
      <vt:lpstr>i_dryrr_response</vt:lpstr>
      <vt:lpstr>i_feed_indices_Mat</vt:lpstr>
      <vt:lpstr>i_feed_indices_MM</vt:lpstr>
      <vt:lpstr>i_feedlevels_Mat</vt:lpstr>
      <vt:lpstr>i_feedlevels_MM</vt:lpstr>
      <vt:lpstr>i_feedlevels_scan</vt:lpstr>
      <vt:lpstr>i_flockrr</vt:lpstr>
      <vt:lpstr>i_GrazingIntensity</vt:lpstr>
      <vt:lpstr>i_LTWEqns</vt:lpstr>
      <vt:lpstr>i_mortalityx</vt:lpstr>
      <vt:lpstr>i_prices</vt:lpstr>
      <vt:lpstr>i_WWt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2019-11-05T07:30:33Z</dcterms:created>
  <dcterms:modified xsi:type="dcterms:W3CDTF">2021-08-03T12:11:49Z</dcterms:modified>
</cp:coreProperties>
</file>